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EstaPasta_de_trabalho" defaultThemeVersion="124226"/>
  <mc:AlternateContent xmlns:mc="http://schemas.openxmlformats.org/markup-compatibility/2006">
    <mc:Choice Requires="x15">
      <x15ac:absPath xmlns:x15ac="http://schemas.microsoft.com/office/spreadsheetml/2010/11/ac" url="C:\Users\PC\Downloads\"/>
    </mc:Choice>
  </mc:AlternateContent>
  <xr:revisionPtr revIDLastSave="0" documentId="13_ncr:1_{D69E0D32-B321-47E1-BA81-38B25FB305E0}" xr6:coauthVersionLast="47" xr6:coauthVersionMax="47" xr10:uidLastSave="{00000000-0000-0000-0000-000000000000}"/>
  <bookViews>
    <workbookView xWindow="-120" yWindow="-120" windowWidth="20730" windowHeight="11160" tabRatio="731" xr2:uid="{00000000-000D-0000-FFFF-FFFF00000000}"/>
  </bookViews>
  <sheets>
    <sheet name="Capa" sheetId="24" r:id="rId1"/>
    <sheet name="Análises" sheetId="48" r:id="rId2"/>
    <sheet name="Resumo" sheetId="20" r:id="rId3"/>
    <sheet name="Comparativo" sheetId="36" r:id="rId4"/>
    <sheet name="Gasto das Atividades" sheetId="46" r:id="rId5"/>
    <sheet name="Comp." sheetId="44" r:id="rId6"/>
    <sheet name="Analítico Cx." sheetId="38" r:id="rId7"/>
    <sheet name="Analítico Cp." sheetId="43" state="hidden" r:id="rId8"/>
    <sheet name="Prov. Pessoal" sheetId="21" state="hidden" r:id="rId9"/>
    <sheet name="Bens" sheetId="26" state="hidden" r:id="rId10"/>
    <sheet name="Diário 1º PA" sheetId="33" state="hidden" r:id="rId11"/>
    <sheet name="Diário 2º PA" sheetId="53" state="hidden" r:id="rId12"/>
    <sheet name="Diário 3º PA" sheetId="55" r:id="rId13"/>
    <sheet name="Diário 4º PA" sheetId="56" r:id="rId14"/>
    <sheet name="Reserva" sheetId="47" state="hidden" r:id="rId15"/>
    <sheet name="Lista de Pessoal" sheetId="60" state="hidden" r:id="rId16"/>
    <sheet name="Dec Dir." sheetId="49" r:id="rId17"/>
    <sheet name="Plano" sheetId="41" state="hidden" r:id="rId18"/>
  </sheets>
  <definedNames>
    <definedName name="_xlnm._FilterDatabase" localSheetId="5" hidden="1">'Comp.'!$A$4:$H$152</definedName>
    <definedName name="_xlnm._FilterDatabase" localSheetId="10" hidden="1">'Diário 1º PA'!$A$3:$Q$2000</definedName>
    <definedName name="_xlnm._FilterDatabase" localSheetId="11" hidden="1">'Diário 2º PA'!$B$3:$S$1998</definedName>
    <definedName name="_xlnm._FilterDatabase" localSheetId="12" hidden="1">'Diário 3º PA'!$A$3:$S$1991</definedName>
    <definedName name="_xlnm._FilterDatabase" localSheetId="13" hidden="1">'Diário 4º PA'!$A$3:$N$2000</definedName>
    <definedName name="_xlnm._FilterDatabase" localSheetId="14" hidden="1">Reserva!$A$3:$K$1004</definedName>
    <definedName name="Aquisição_de_Bens_Permanentes">Plano!$E$2:$E$14</definedName>
    <definedName name="_xlnm.Print_Area" localSheetId="1">Análises!$A$1:$A$8</definedName>
    <definedName name="_xlnm.Print_Area" localSheetId="7">'Analítico Cp.'!$A$1:$P$163</definedName>
    <definedName name="_xlnm.Print_Area" localSheetId="6">'Analítico Cx.'!$A$1:$P$168</definedName>
    <definedName name="_xlnm.Print_Area" localSheetId="0">Capa!$A$1:$A$12</definedName>
    <definedName name="_xlnm.Print_Area" localSheetId="5">'Comp.'!$A$1:$H$106</definedName>
    <definedName name="_xlnm.Print_Area" localSheetId="3">Comparativo!$A$1:$R$50</definedName>
    <definedName name="_xlnm.Print_Area" localSheetId="16">'Dec Dir.'!$A$1:$A$10</definedName>
    <definedName name="_xlnm.Print_Area" localSheetId="10">'Diário 1º PA'!$A$1:$N$82</definedName>
    <definedName name="_xlnm.Print_Area" localSheetId="11">'Diário 2º PA'!$A$1:$N$454</definedName>
    <definedName name="_xlnm.Print_Area" localSheetId="12">'Diário 3º PA'!$A$1:$N$316</definedName>
    <definedName name="_xlnm.Print_Area" localSheetId="13">'Diário 4º PA'!$A$1:$N$230</definedName>
    <definedName name="_xlnm.Print_Area" localSheetId="15">'Lista de Pessoal'!$A$2:$K$92</definedName>
    <definedName name="_xlnm.Print_Area" localSheetId="8">'Prov. Pessoal'!$A$1:$O$39</definedName>
    <definedName name="_xlnm.Print_Area" localSheetId="14">Reserva!$A$1:$K$4</definedName>
    <definedName name="_xlnm.Print_Area" localSheetId="2">Resumo!$A$1:$O$52</definedName>
    <definedName name="área_destinada">Plano!$I$2:$I$3</definedName>
    <definedName name="Categorias">Plano!$A$1:$F$1</definedName>
    <definedName name="Conta">Resumo!$B$42:$B$50</definedName>
    <definedName name="Gastos_com_Pessoal">Plano!$C$2:$C$28</definedName>
    <definedName name="Gastos_Gerais">Plano!$D$2:$D$91</definedName>
    <definedName name="Ocorrência">Plano!$H$2:$H$3</definedName>
    <definedName name="Receitas">Plano!$A$2:$A$4</definedName>
    <definedName name="Rendimentos_de_Aplicações_Fin.">Plano!$B$1</definedName>
    <definedName name="Reserva">Plano!$F$1:$F$3</definedName>
    <definedName name="_xlnm.Print_Titles" localSheetId="7">'Analítico Cp.'!$4:$8</definedName>
    <definedName name="_xlnm.Print_Titles" localSheetId="6">'Analítico Cx.'!$4:$8</definedName>
    <definedName name="_xlnm.Print_Titles" localSheetId="9">Bens!$3:$4</definedName>
    <definedName name="_xlnm.Print_Titles" localSheetId="5">'Comp.'!$3:$4</definedName>
    <definedName name="_xlnm.Print_Titles" localSheetId="10">'Diário 1º PA'!$A:$A,'Diário 1º PA'!$2:$3</definedName>
    <definedName name="_xlnm.Print_Titles" localSheetId="11">'Diário 2º PA'!$A:$A,'Diário 2º PA'!$2:$3</definedName>
    <definedName name="_xlnm.Print_Titles" localSheetId="12">'Diário 3º PA'!$A:$A,'Diário 3º PA'!$2:$3</definedName>
    <definedName name="_xlnm.Print_Titles" localSheetId="13">'Diário 4º PA'!$A:$A,'Diário 4º PA'!$2:$3</definedName>
    <definedName name="_xlnm.Print_Titles" localSheetId="14">Reserva!$A:$A,Reserva!$2:$3</definedName>
    <definedName name="_xlnm.Print_Titles" localSheetId="2">Resumo!$3:$3</definedName>
    <definedName name="Transferência_para_Reserva_de_Recursos">Plano!$F$1:$F$1</definedName>
    <definedName name="VinculoPT">OFFSET('Gasto das Atividades'!$B$4,1,0,COUNTA('Gasto das Atividades'!$B$5:$B$36),1)</definedName>
  </definedNames>
  <calcPr calcId="191029"/>
</workbook>
</file>

<file path=xl/calcChain.xml><?xml version="1.0" encoding="utf-8"?>
<calcChain xmlns="http://schemas.openxmlformats.org/spreadsheetml/2006/main">
  <c r="J20" i="44" l="1"/>
  <c r="I20" i="44"/>
  <c r="P312" i="55"/>
  <c r="O312" i="55"/>
  <c r="A231" i="56" l="1"/>
  <c r="A232" i="56"/>
  <c r="A233" i="56"/>
  <c r="A234" i="56"/>
  <c r="A235" i="56"/>
  <c r="A236" i="56"/>
  <c r="A237" i="56"/>
  <c r="A238" i="56"/>
  <c r="A239" i="56"/>
  <c r="A240" i="56"/>
  <c r="A241" i="56"/>
  <c r="A242" i="56"/>
  <c r="A243" i="56"/>
  <c r="A244" i="56"/>
  <c r="A245" i="56"/>
  <c r="A246" i="56"/>
  <c r="A247" i="56"/>
  <c r="A248" i="56"/>
  <c r="A249" i="56"/>
  <c r="A250" i="56"/>
  <c r="A251" i="56"/>
  <c r="A252" i="56"/>
  <c r="A253" i="56"/>
  <c r="A254" i="56"/>
  <c r="A255" i="56"/>
  <c r="A256" i="56"/>
  <c r="A257" i="56"/>
  <c r="A258" i="56"/>
  <c r="A259" i="56"/>
  <c r="A260" i="56"/>
  <c r="M42" i="20"/>
  <c r="Q230" i="56"/>
  <c r="P230" i="56"/>
  <c r="O230" i="56"/>
  <c r="Q229" i="56"/>
  <c r="P229" i="56"/>
  <c r="O229" i="56"/>
  <c r="Q228" i="56"/>
  <c r="P228" i="56"/>
  <c r="O228" i="56"/>
  <c r="Q225" i="56"/>
  <c r="P225" i="56"/>
  <c r="O225" i="56"/>
  <c r="Q224" i="56"/>
  <c r="P224" i="56"/>
  <c r="O224" i="56"/>
  <c r="J97" i="44"/>
  <c r="I97" i="44"/>
  <c r="J118" i="44"/>
  <c r="I118" i="44"/>
  <c r="J117" i="44"/>
  <c r="I117" i="44"/>
  <c r="J116" i="44"/>
  <c r="I116" i="44"/>
  <c r="J115" i="44"/>
  <c r="I115" i="44"/>
  <c r="J114" i="44"/>
  <c r="I114" i="44"/>
  <c r="J113" i="44"/>
  <c r="I113" i="44"/>
  <c r="J112" i="44"/>
  <c r="I112" i="44"/>
  <c r="J111" i="44"/>
  <c r="I111" i="44"/>
  <c r="J110" i="44"/>
  <c r="I110" i="44"/>
  <c r="J109" i="44"/>
  <c r="I109" i="44"/>
  <c r="J108" i="44"/>
  <c r="I108" i="44"/>
  <c r="J107" i="44"/>
  <c r="I107" i="44"/>
  <c r="J106" i="44"/>
  <c r="I106" i="44"/>
  <c r="J105" i="44"/>
  <c r="I105" i="44"/>
  <c r="J104" i="44"/>
  <c r="I104" i="44"/>
  <c r="J103" i="44"/>
  <c r="I103" i="44"/>
  <c r="J102" i="44"/>
  <c r="I102" i="44"/>
  <c r="I93" i="44"/>
  <c r="J93" i="44"/>
  <c r="Q219" i="56"/>
  <c r="P219" i="56"/>
  <c r="O219" i="56"/>
  <c r="Q218" i="56"/>
  <c r="P218" i="56"/>
  <c r="O218" i="56"/>
  <c r="Q215" i="56"/>
  <c r="P215" i="56"/>
  <c r="O215" i="56"/>
  <c r="Q213" i="56"/>
  <c r="P213" i="56"/>
  <c r="O213" i="56"/>
  <c r="Q212" i="56"/>
  <c r="P212" i="56"/>
  <c r="O212" i="56"/>
  <c r="Q211" i="56"/>
  <c r="P211" i="56"/>
  <c r="O211" i="56"/>
  <c r="Q209" i="56"/>
  <c r="P209" i="56"/>
  <c r="O209" i="56"/>
  <c r="Q207" i="56"/>
  <c r="Q206" i="56"/>
  <c r="Q205" i="56"/>
  <c r="Q204" i="56"/>
  <c r="Q203" i="56"/>
  <c r="J101" i="44"/>
  <c r="I101" i="44"/>
  <c r="J100" i="44"/>
  <c r="I100" i="44"/>
  <c r="Q186" i="56"/>
  <c r="Q185" i="56"/>
  <c r="Q184" i="56"/>
  <c r="J86" i="44"/>
  <c r="I86" i="44"/>
  <c r="J85" i="44"/>
  <c r="I85" i="44"/>
  <c r="F42" i="20"/>
  <c r="J99" i="44"/>
  <c r="I99" i="44"/>
  <c r="J98" i="44"/>
  <c r="I98" i="44"/>
  <c r="J96" i="44"/>
  <c r="I96" i="44"/>
  <c r="Q174" i="56"/>
  <c r="Q173" i="56"/>
  <c r="Q172" i="56"/>
  <c r="Q171" i="56"/>
  <c r="Q170" i="56"/>
  <c r="Q169" i="56"/>
  <c r="F24" i="20" l="1"/>
  <c r="Q160" i="56" l="1"/>
  <c r="Q159" i="56"/>
  <c r="Q158" i="56"/>
  <c r="Q157" i="56"/>
  <c r="J61" i="44"/>
  <c r="I61" i="44"/>
  <c r="I92" i="44"/>
  <c r="J92" i="44"/>
  <c r="I94" i="44"/>
  <c r="J94" i="44"/>
  <c r="I95" i="44"/>
  <c r="J95" i="44"/>
  <c r="Q150" i="56" l="1"/>
  <c r="Q149" i="56"/>
  <c r="Q148" i="56"/>
  <c r="Q147" i="56"/>
  <c r="Q146" i="56"/>
  <c r="Q145" i="56"/>
  <c r="Q144" i="56"/>
  <c r="Q143" i="56"/>
  <c r="J82" i="44"/>
  <c r="I82" i="44"/>
  <c r="Q124" i="56"/>
  <c r="Q123" i="56"/>
  <c r="Q122" i="56"/>
  <c r="J91" i="44"/>
  <c r="I91" i="44"/>
  <c r="J90" i="44"/>
  <c r="I90" i="44"/>
  <c r="Q118" i="56"/>
  <c r="Q117" i="56"/>
  <c r="Q114" i="56"/>
  <c r="Q113" i="56"/>
  <c r="Q108" i="56"/>
  <c r="Q107" i="56"/>
  <c r="Q106" i="56"/>
  <c r="Q105" i="56"/>
  <c r="J89" i="44"/>
  <c r="I89" i="44"/>
  <c r="J88" i="44"/>
  <c r="I88" i="44"/>
  <c r="J87" i="44"/>
  <c r="I87" i="44"/>
  <c r="J84" i="44"/>
  <c r="I84" i="44"/>
  <c r="J83" i="44"/>
  <c r="I83" i="44"/>
  <c r="J81" i="44" l="1"/>
  <c r="I81" i="44"/>
  <c r="J79" i="44" l="1"/>
  <c r="I79" i="44"/>
  <c r="Q98" i="56"/>
  <c r="E56" i="44"/>
  <c r="D55" i="20" s="1"/>
  <c r="E55" i="20" s="1"/>
  <c r="Q95" i="56"/>
  <c r="Q91" i="56" l="1"/>
  <c r="Q89" i="56"/>
  <c r="Q86" i="56"/>
  <c r="Q85" i="56"/>
  <c r="Q84" i="56"/>
  <c r="Q83" i="56"/>
  <c r="Q67" i="56" l="1"/>
  <c r="Q66" i="56"/>
  <c r="Q65" i="56"/>
  <c r="Q60" i="56"/>
  <c r="Q38" i="56"/>
  <c r="Q58" i="56"/>
  <c r="Q57" i="56"/>
  <c r="Q56" i="56"/>
  <c r="Q55" i="56"/>
  <c r="Q50" i="56"/>
  <c r="Q49" i="56"/>
  <c r="Q48" i="56"/>
  <c r="Q47" i="56"/>
  <c r="Q26" i="56" l="1"/>
  <c r="Q25" i="56"/>
  <c r="Q24" i="56"/>
  <c r="Q23" i="56"/>
  <c r="Q22" i="56"/>
  <c r="Q14" i="56"/>
  <c r="Q13" i="56"/>
  <c r="I45" i="44"/>
  <c r="I46" i="44"/>
  <c r="I49" i="44"/>
  <c r="I56" i="44"/>
  <c r="I62" i="44"/>
  <c r="J62" i="44"/>
  <c r="I63" i="44"/>
  <c r="J63" i="44"/>
  <c r="I64" i="44"/>
  <c r="J64" i="44"/>
  <c r="I65" i="44"/>
  <c r="J65" i="44"/>
  <c r="I66" i="44"/>
  <c r="J66" i="44"/>
  <c r="I67" i="44"/>
  <c r="J67" i="44"/>
  <c r="I68" i="44"/>
  <c r="J68" i="44"/>
  <c r="I72" i="44"/>
  <c r="J72" i="44"/>
  <c r="J42" i="20" l="1"/>
  <c r="E24" i="20" s="1"/>
  <c r="A317" i="55"/>
  <c r="A318" i="55"/>
  <c r="A319" i="55"/>
  <c r="A320" i="55"/>
  <c r="A321" i="55"/>
  <c r="A322" i="55"/>
  <c r="A323" i="55"/>
  <c r="A324" i="55"/>
  <c r="A325" i="55"/>
  <c r="A326" i="55"/>
  <c r="A327" i="55"/>
  <c r="A328" i="55"/>
  <c r="A329" i="55"/>
  <c r="A330" i="55"/>
  <c r="A331" i="55"/>
  <c r="A332" i="55"/>
  <c r="A333" i="55"/>
  <c r="A334" i="55"/>
  <c r="A335" i="55"/>
  <c r="A336" i="55"/>
  <c r="A337" i="55"/>
  <c r="A338" i="55"/>
  <c r="A339" i="55"/>
  <c r="A340" i="55"/>
  <c r="A341" i="55"/>
  <c r="A342" i="55"/>
  <c r="A343" i="55"/>
  <c r="A344" i="55"/>
  <c r="A345" i="55"/>
  <c r="A346" i="55"/>
  <c r="A347" i="55"/>
  <c r="A348" i="55"/>
  <c r="A349" i="55"/>
  <c r="A350" i="55"/>
  <c r="A351" i="55"/>
  <c r="A352" i="55"/>
  <c r="A353" i="55"/>
  <c r="A354" i="55"/>
  <c r="A355" i="55"/>
  <c r="A356" i="55"/>
  <c r="A357" i="55"/>
  <c r="A358" i="55"/>
  <c r="A359" i="55"/>
  <c r="A360" i="55"/>
  <c r="A361" i="55"/>
  <c r="A362" i="55"/>
  <c r="A363" i="55"/>
  <c r="A364" i="55"/>
  <c r="A365" i="55"/>
  <c r="A366" i="55"/>
  <c r="A367" i="55"/>
  <c r="A368" i="55"/>
  <c r="A369" i="55"/>
  <c r="A370" i="55"/>
  <c r="A371" i="55"/>
  <c r="Q316" i="55"/>
  <c r="Q315" i="55"/>
  <c r="Q314" i="55"/>
  <c r="M51" i="20" l="1"/>
  <c r="Q310" i="55"/>
  <c r="Q309" i="55"/>
  <c r="Q300" i="55"/>
  <c r="Q295" i="55" l="1"/>
  <c r="Q294" i="55"/>
  <c r="Q293" i="55"/>
  <c r="Q292" i="55"/>
  <c r="Q289" i="55"/>
  <c r="Q286" i="55"/>
  <c r="Q284" i="55"/>
  <c r="A1" i="55"/>
  <c r="A372" i="55"/>
  <c r="A373" i="55"/>
  <c r="A374" i="55"/>
  <c r="A375" i="55"/>
  <c r="A376" i="55"/>
  <c r="A377" i="55"/>
  <c r="A378" i="55"/>
  <c r="A379" i="55"/>
  <c r="A380" i="55"/>
  <c r="A381" i="55"/>
  <c r="A382" i="55"/>
  <c r="A383" i="55"/>
  <c r="A384" i="55"/>
  <c r="A385" i="55"/>
  <c r="A386" i="55"/>
  <c r="A387" i="55"/>
  <c r="A388" i="55"/>
  <c r="A389" i="55"/>
  <c r="A390" i="55"/>
  <c r="A391" i="55"/>
  <c r="A392" i="55"/>
  <c r="A393" i="55"/>
  <c r="A394" i="55"/>
  <c r="A395" i="55"/>
  <c r="A396" i="55"/>
  <c r="A397" i="55"/>
  <c r="A398" i="55"/>
  <c r="A399" i="55"/>
  <c r="A400" i="55"/>
  <c r="A401" i="55"/>
  <c r="A402" i="55"/>
  <c r="A403" i="55"/>
  <c r="Q281" i="55"/>
  <c r="I12" i="44"/>
  <c r="I14" i="44"/>
  <c r="I15" i="44"/>
  <c r="I16" i="44"/>
  <c r="I17" i="44"/>
  <c r="I26" i="44"/>
  <c r="I27" i="44"/>
  <c r="I35" i="44"/>
  <c r="I36" i="44"/>
  <c r="Q5" i="55"/>
  <c r="Q6" i="55"/>
  <c r="Q7" i="55"/>
  <c r="Q8" i="55"/>
  <c r="Q9"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Q258" i="55"/>
  <c r="Q259" i="55"/>
  <c r="Q260" i="55"/>
  <c r="Q261" i="55"/>
  <c r="Q262" i="55"/>
  <c r="Q263" i="55"/>
  <c r="Q264" i="55"/>
  <c r="Q265" i="55"/>
  <c r="Q266" i="55"/>
  <c r="Q267" i="55"/>
  <c r="Q268" i="55"/>
  <c r="Q269" i="55"/>
  <c r="Q270" i="55"/>
  <c r="Q271" i="55"/>
  <c r="Q272" i="55"/>
  <c r="Q273" i="55"/>
  <c r="Q274" i="55"/>
  <c r="Q275" i="55"/>
  <c r="Q276" i="55"/>
  <c r="Q277" i="55"/>
  <c r="Q278" i="55"/>
  <c r="Q279" i="55"/>
  <c r="Q280" i="55"/>
  <c r="Q282" i="55"/>
  <c r="Q283" i="55"/>
  <c r="Q285" i="55"/>
  <c r="Q287" i="55"/>
  <c r="Q288" i="55"/>
  <c r="Q290" i="55"/>
  <c r="Q291" i="55"/>
  <c r="Q296" i="55"/>
  <c r="Q297" i="55"/>
  <c r="Q298" i="55"/>
  <c r="Q299" i="55"/>
  <c r="Q301" i="55"/>
  <c r="Q302" i="55"/>
  <c r="Q303" i="55"/>
  <c r="Q304" i="55"/>
  <c r="Q305" i="55"/>
  <c r="Q306" i="55"/>
  <c r="Q307" i="55"/>
  <c r="Q308" i="55"/>
  <c r="Q311" i="55"/>
  <c r="Q312" i="55"/>
  <c r="Q313" i="55"/>
  <c r="Q317" i="55"/>
  <c r="Q318" i="55"/>
  <c r="Q319" i="55"/>
  <c r="Q320" i="55"/>
  <c r="Q321" i="55"/>
  <c r="Q322" i="55"/>
  <c r="Q323" i="55"/>
  <c r="Q324" i="55"/>
  <c r="Q325" i="55"/>
  <c r="Q326" i="55"/>
  <c r="Q327" i="55"/>
  <c r="Q328" i="55"/>
  <c r="Q329" i="55"/>
  <c r="Q330" i="55"/>
  <c r="Q331" i="55"/>
  <c r="Q332" i="55"/>
  <c r="Q333" i="55"/>
  <c r="Q334" i="55"/>
  <c r="Q335" i="55"/>
  <c r="Q336" i="55"/>
  <c r="Q337" i="55"/>
  <c r="Q338" i="55"/>
  <c r="Q339" i="55"/>
  <c r="Q340" i="55"/>
  <c r="Q341" i="55"/>
  <c r="Q342" i="55"/>
  <c r="Q343" i="55"/>
  <c r="Q344" i="55"/>
  <c r="Q345" i="55"/>
  <c r="Q346" i="55"/>
  <c r="Q347" i="55"/>
  <c r="Q348" i="55"/>
  <c r="Q349" i="55"/>
  <c r="Q350" i="55"/>
  <c r="Q351" i="55"/>
  <c r="Q352" i="55"/>
  <c r="Q353" i="55"/>
  <c r="Q354" i="55"/>
  <c r="Q355" i="55"/>
  <c r="Q356" i="55"/>
  <c r="Q357" i="55"/>
  <c r="Q358" i="55"/>
  <c r="Q359" i="55"/>
  <c r="Q360" i="55"/>
  <c r="Q361" i="55"/>
  <c r="Q362" i="55"/>
  <c r="Q363" i="55"/>
  <c r="Q364" i="55"/>
  <c r="Q365" i="55"/>
  <c r="Q366" i="55"/>
  <c r="Q367" i="55"/>
  <c r="Q368" i="55"/>
  <c r="Q369" i="55"/>
  <c r="Q370" i="55"/>
  <c r="Q371" i="55"/>
  <c r="Q372" i="55"/>
  <c r="Q373" i="55"/>
  <c r="Q374" i="55"/>
  <c r="Q375" i="55"/>
  <c r="Q376" i="55"/>
  <c r="Q377" i="55"/>
  <c r="Q378" i="55"/>
  <c r="Q379" i="55"/>
  <c r="Q380" i="55"/>
  <c r="Q381" i="55"/>
  <c r="Q382" i="55"/>
  <c r="Q383" i="55"/>
  <c r="Q384" i="55"/>
  <c r="Q385" i="55"/>
  <c r="Q386" i="55"/>
  <c r="Q387" i="55"/>
  <c r="Q388" i="55"/>
  <c r="Q389" i="55"/>
  <c r="Q390" i="55"/>
  <c r="Q391" i="55"/>
  <c r="Q392" i="55"/>
  <c r="Q393" i="55"/>
  <c r="Q394" i="55"/>
  <c r="Q395" i="55"/>
  <c r="Q396" i="55"/>
  <c r="Q397" i="55"/>
  <c r="Q398" i="55"/>
  <c r="Q399" i="55"/>
  <c r="Q400" i="55"/>
  <c r="Q401" i="55"/>
  <c r="Q402" i="55"/>
  <c r="Q403" i="55"/>
  <c r="Q404" i="55"/>
  <c r="Q405" i="55"/>
  <c r="Q406" i="55"/>
  <c r="Q407" i="55"/>
  <c r="Q408" i="55"/>
  <c r="Q409" i="55"/>
  <c r="Q410" i="55"/>
  <c r="Q411" i="55"/>
  <c r="Q412" i="55"/>
  <c r="Q413" i="55"/>
  <c r="Q414" i="55"/>
  <c r="Q415" i="55"/>
  <c r="Q416" i="55"/>
  <c r="Q417" i="55"/>
  <c r="Q418" i="55"/>
  <c r="Q419" i="55"/>
  <c r="Q420" i="55"/>
  <c r="Q421" i="55"/>
  <c r="Q422" i="55"/>
  <c r="Q423" i="55"/>
  <c r="Q424" i="55"/>
  <c r="Q425" i="55"/>
  <c r="Q426" i="55"/>
  <c r="Q427" i="55"/>
  <c r="Q428" i="55"/>
  <c r="Q429" i="55"/>
  <c r="Q430" i="55"/>
  <c r="Q431" i="55"/>
  <c r="Q432" i="55"/>
  <c r="Q433" i="55"/>
  <c r="Q434" i="55"/>
  <c r="Q435" i="55"/>
  <c r="Q436" i="55"/>
  <c r="Q437" i="55"/>
  <c r="Q438" i="55"/>
  <c r="Q439" i="55"/>
  <c r="Q440" i="55"/>
  <c r="Q441" i="55"/>
  <c r="Q442" i="55"/>
  <c r="Q443" i="55"/>
  <c r="Q444" i="55"/>
  <c r="Q445" i="55"/>
  <c r="Q446" i="55"/>
  <c r="Q447" i="55"/>
  <c r="Q448" i="55"/>
  <c r="Q449" i="55"/>
  <c r="Q450" i="55"/>
  <c r="Q451" i="55"/>
  <c r="Q452" i="55"/>
  <c r="Q453" i="55"/>
  <c r="Q454" i="55"/>
  <c r="Q455" i="55"/>
  <c r="Q456" i="55"/>
  <c r="Q457" i="55"/>
  <c r="Q458" i="55"/>
  <c r="Q459" i="55"/>
  <c r="Q460" i="55"/>
  <c r="Q461" i="55"/>
  <c r="Q462" i="55"/>
  <c r="Q463" i="55"/>
  <c r="Q464" i="55"/>
  <c r="Q465" i="55"/>
  <c r="Q466" i="55"/>
  <c r="Q467" i="55"/>
  <c r="Q468" i="55"/>
  <c r="Q469" i="55"/>
  <c r="Q470" i="55"/>
  <c r="Q471" i="55"/>
  <c r="Q472" i="55"/>
  <c r="Q473" i="55"/>
  <c r="Q474" i="55"/>
  <c r="Q475" i="55"/>
  <c r="Q476" i="55"/>
  <c r="Q477" i="55"/>
  <c r="Q478" i="55"/>
  <c r="Q479" i="55"/>
  <c r="Q480" i="55"/>
  <c r="Q481" i="55"/>
  <c r="Q482" i="55"/>
  <c r="Q483" i="55"/>
  <c r="Q484" i="55"/>
  <c r="Q485" i="55"/>
  <c r="Q486" i="55"/>
  <c r="Q487" i="55"/>
  <c r="Q488" i="55"/>
  <c r="Q489" i="55"/>
  <c r="Q490" i="55"/>
  <c r="Q491" i="55"/>
  <c r="Q492" i="55"/>
  <c r="Q493" i="55"/>
  <c r="Q494" i="55"/>
  <c r="Q495" i="55"/>
  <c r="Q496" i="55"/>
  <c r="Q497" i="55"/>
  <c r="Q498" i="55"/>
  <c r="Q499" i="55"/>
  <c r="Q500" i="55"/>
  <c r="Q501" i="55"/>
  <c r="Q502" i="55"/>
  <c r="Q503" i="55"/>
  <c r="Q504" i="55"/>
  <c r="Q505" i="55"/>
  <c r="Q506" i="55"/>
  <c r="Q507" i="55"/>
  <c r="Q508" i="55"/>
  <c r="Q509" i="55"/>
  <c r="Q510" i="55"/>
  <c r="Q511" i="55"/>
  <c r="Q512" i="55"/>
  <c r="Q513" i="55"/>
  <c r="I38" i="44"/>
  <c r="I39" i="44"/>
  <c r="I40" i="44"/>
  <c r="I41" i="44"/>
  <c r="I42" i="44"/>
  <c r="I77" i="44"/>
  <c r="J77" i="44"/>
  <c r="O317" i="55"/>
  <c r="P317" i="55"/>
  <c r="O318" i="55"/>
  <c r="P318" i="55"/>
  <c r="O319" i="55"/>
  <c r="P319" i="55"/>
  <c r="O320" i="55"/>
  <c r="P320" i="55"/>
  <c r="O321" i="55"/>
  <c r="P321" i="55"/>
  <c r="O322" i="55"/>
  <c r="P322" i="55"/>
  <c r="O323" i="55"/>
  <c r="P323" i="55"/>
  <c r="O324" i="55"/>
  <c r="P324" i="55"/>
  <c r="O325" i="55"/>
  <c r="P325" i="55"/>
  <c r="O326" i="55"/>
  <c r="P326" i="55"/>
  <c r="O327" i="55"/>
  <c r="P327" i="55"/>
  <c r="O328" i="55"/>
  <c r="P328" i="55"/>
  <c r="O329" i="55"/>
  <c r="P329" i="55"/>
  <c r="O330" i="55"/>
  <c r="P330" i="55"/>
  <c r="O331" i="55"/>
  <c r="P331" i="55"/>
  <c r="O332" i="55"/>
  <c r="P332" i="55"/>
  <c r="O333" i="55"/>
  <c r="P333" i="55"/>
  <c r="O334" i="55"/>
  <c r="P334" i="55"/>
  <c r="O335" i="55"/>
  <c r="P335" i="55"/>
  <c r="O336" i="55"/>
  <c r="P336" i="55"/>
  <c r="O337" i="55"/>
  <c r="P337" i="55"/>
  <c r="O338" i="55"/>
  <c r="P338" i="55"/>
  <c r="O339" i="55"/>
  <c r="P339" i="55"/>
  <c r="O340" i="55"/>
  <c r="P340" i="55"/>
  <c r="O341" i="55"/>
  <c r="P341" i="55"/>
  <c r="O342" i="55"/>
  <c r="P342" i="55"/>
  <c r="O343" i="55"/>
  <c r="P343" i="55"/>
  <c r="O344" i="55"/>
  <c r="P344" i="55"/>
  <c r="O345" i="55"/>
  <c r="P345" i="55"/>
  <c r="O346" i="55"/>
  <c r="P346" i="55"/>
  <c r="O347" i="55"/>
  <c r="P347" i="55"/>
  <c r="O348" i="55"/>
  <c r="P348" i="55"/>
  <c r="O349" i="55"/>
  <c r="P349" i="55"/>
  <c r="O350" i="55"/>
  <c r="P350" i="55"/>
  <c r="O351" i="55"/>
  <c r="P351" i="55"/>
  <c r="O352" i="55"/>
  <c r="P352" i="55"/>
  <c r="O353" i="55"/>
  <c r="P353" i="55"/>
  <c r="O354" i="55"/>
  <c r="P354" i="55"/>
  <c r="O355" i="55"/>
  <c r="P355" i="55"/>
  <c r="O356" i="55"/>
  <c r="P356" i="55"/>
  <c r="O357" i="55"/>
  <c r="P357" i="55"/>
  <c r="O358" i="55"/>
  <c r="P358" i="55"/>
  <c r="O359" i="55"/>
  <c r="P359" i="55"/>
  <c r="O360" i="55"/>
  <c r="P360" i="55"/>
  <c r="O361" i="55"/>
  <c r="P361" i="55"/>
  <c r="O362" i="55"/>
  <c r="P362" i="55"/>
  <c r="O363" i="55"/>
  <c r="P363" i="55"/>
  <c r="O364" i="55"/>
  <c r="P364" i="55"/>
  <c r="O365" i="55"/>
  <c r="P365" i="55"/>
  <c r="O366" i="55"/>
  <c r="P366" i="55"/>
  <c r="O367" i="55"/>
  <c r="P367" i="55"/>
  <c r="O368" i="55"/>
  <c r="P368" i="55"/>
  <c r="O369" i="55"/>
  <c r="P369" i="55"/>
  <c r="O370" i="55"/>
  <c r="P370" i="55"/>
  <c r="O371" i="55"/>
  <c r="P371" i="55"/>
  <c r="O372" i="55"/>
  <c r="P372" i="55"/>
  <c r="O373" i="55"/>
  <c r="P373" i="55"/>
  <c r="O374" i="55"/>
  <c r="P374" i="55"/>
  <c r="O375" i="55"/>
  <c r="P375" i="55"/>
  <c r="O376" i="55"/>
  <c r="P376" i="55"/>
  <c r="O377" i="55"/>
  <c r="P377" i="55"/>
  <c r="O378" i="55"/>
  <c r="P378" i="55"/>
  <c r="O379" i="55"/>
  <c r="P379" i="55"/>
  <c r="O380" i="55"/>
  <c r="P380" i="55"/>
  <c r="O381" i="55"/>
  <c r="P381" i="55"/>
  <c r="O382" i="55"/>
  <c r="P382" i="55"/>
  <c r="O383" i="55"/>
  <c r="P383" i="55"/>
  <c r="O384" i="55"/>
  <c r="P384" i="55"/>
  <c r="O385" i="55"/>
  <c r="P385" i="55"/>
  <c r="O386" i="55"/>
  <c r="P386" i="55"/>
  <c r="O387" i="55"/>
  <c r="P387" i="55"/>
  <c r="O388" i="55"/>
  <c r="P388" i="55"/>
  <c r="O389" i="55"/>
  <c r="P389" i="55"/>
  <c r="O390" i="55"/>
  <c r="P390" i="55"/>
  <c r="O391" i="55"/>
  <c r="P391" i="55"/>
  <c r="O392" i="55"/>
  <c r="P392" i="55"/>
  <c r="O393" i="55"/>
  <c r="P393" i="55"/>
  <c r="O394" i="55"/>
  <c r="P394" i="55"/>
  <c r="O395" i="55"/>
  <c r="P395" i="55"/>
  <c r="O396" i="55"/>
  <c r="P396" i="55"/>
  <c r="O397" i="55"/>
  <c r="P397" i="55"/>
  <c r="O398" i="55"/>
  <c r="P398" i="55"/>
  <c r="O399" i="55"/>
  <c r="P399" i="55"/>
  <c r="O400" i="55"/>
  <c r="P400" i="55"/>
  <c r="O401" i="55"/>
  <c r="P401" i="55"/>
  <c r="O402" i="55"/>
  <c r="P402" i="55"/>
  <c r="O403" i="55"/>
  <c r="P403" i="55"/>
  <c r="O404" i="55"/>
  <c r="P404" i="55"/>
  <c r="O405" i="55"/>
  <c r="P405" i="55"/>
  <c r="O406" i="55"/>
  <c r="P406" i="55"/>
  <c r="O407" i="55"/>
  <c r="P407" i="55"/>
  <c r="O408" i="55"/>
  <c r="P408" i="55"/>
  <c r="O409" i="55"/>
  <c r="P409" i="55"/>
  <c r="O410" i="55"/>
  <c r="P410" i="55"/>
  <c r="O411" i="55"/>
  <c r="P411" i="55"/>
  <c r="O412" i="55"/>
  <c r="P412" i="55"/>
  <c r="O413" i="55"/>
  <c r="P413" i="55"/>
  <c r="O414" i="55"/>
  <c r="P414" i="55"/>
  <c r="O415" i="55"/>
  <c r="P415" i="55"/>
  <c r="O416" i="55"/>
  <c r="P416" i="55"/>
  <c r="O417" i="55"/>
  <c r="P417" i="55"/>
  <c r="O418" i="55"/>
  <c r="P418" i="55"/>
  <c r="O419" i="55"/>
  <c r="P419" i="55"/>
  <c r="O420" i="55"/>
  <c r="P420" i="55"/>
  <c r="O421" i="55"/>
  <c r="P421" i="55"/>
  <c r="O422" i="55"/>
  <c r="P422" i="55"/>
  <c r="O423" i="55"/>
  <c r="P423" i="55"/>
  <c r="O424" i="55"/>
  <c r="P424" i="55"/>
  <c r="O425" i="55"/>
  <c r="P425" i="55"/>
  <c r="O426" i="55"/>
  <c r="P426" i="55"/>
  <c r="O427" i="55"/>
  <c r="P427" i="55"/>
  <c r="O428" i="55"/>
  <c r="P428" i="55"/>
  <c r="O429" i="55"/>
  <c r="P429" i="55"/>
  <c r="O430" i="55"/>
  <c r="P430" i="55"/>
  <c r="O431" i="55"/>
  <c r="P431" i="55"/>
  <c r="O432" i="55"/>
  <c r="P432" i="55"/>
  <c r="O433" i="55"/>
  <c r="P433" i="55"/>
  <c r="O434" i="55"/>
  <c r="P434" i="55"/>
  <c r="O435" i="55"/>
  <c r="P435" i="55"/>
  <c r="O436" i="55"/>
  <c r="P436" i="55"/>
  <c r="O437" i="55"/>
  <c r="P437" i="55"/>
  <c r="O438" i="55"/>
  <c r="P438" i="55"/>
  <c r="O439" i="55"/>
  <c r="P439" i="55"/>
  <c r="O440" i="55"/>
  <c r="P440" i="55"/>
  <c r="O441" i="55"/>
  <c r="P441" i="55"/>
  <c r="O442" i="55"/>
  <c r="P442" i="55"/>
  <c r="O443" i="55"/>
  <c r="P443" i="55"/>
  <c r="O444" i="55"/>
  <c r="P444" i="55"/>
  <c r="O445" i="55"/>
  <c r="P445" i="55"/>
  <c r="O446" i="55"/>
  <c r="P446" i="55"/>
  <c r="O447" i="55"/>
  <c r="P447" i="55"/>
  <c r="O448" i="55"/>
  <c r="P448" i="55"/>
  <c r="O449" i="55"/>
  <c r="P449" i="55"/>
  <c r="O450" i="55"/>
  <c r="P450" i="55"/>
  <c r="O451" i="55"/>
  <c r="P451" i="55"/>
  <c r="O452" i="55"/>
  <c r="P452" i="55"/>
  <c r="O453" i="55"/>
  <c r="P453" i="55"/>
  <c r="O454" i="55"/>
  <c r="P454" i="55"/>
  <c r="O455" i="55"/>
  <c r="P455" i="55"/>
  <c r="O456" i="55"/>
  <c r="P456" i="55"/>
  <c r="O457" i="55"/>
  <c r="P457" i="55"/>
  <c r="O458" i="55"/>
  <c r="P458" i="55"/>
  <c r="O459" i="55"/>
  <c r="P459" i="55"/>
  <c r="O460" i="55"/>
  <c r="P460" i="55"/>
  <c r="O461" i="55"/>
  <c r="P461" i="55"/>
  <c r="O462" i="55"/>
  <c r="P462" i="55"/>
  <c r="O463" i="55"/>
  <c r="P463" i="55"/>
  <c r="O464" i="55"/>
  <c r="P464" i="55"/>
  <c r="O465" i="55"/>
  <c r="P465" i="55"/>
  <c r="O466" i="55"/>
  <c r="P466" i="55"/>
  <c r="O467" i="55"/>
  <c r="P467" i="55"/>
  <c r="O468" i="55"/>
  <c r="P468" i="55"/>
  <c r="O469" i="55"/>
  <c r="P469" i="55"/>
  <c r="O470" i="55"/>
  <c r="P470" i="55"/>
  <c r="O471" i="55"/>
  <c r="P471" i="55"/>
  <c r="O472" i="55"/>
  <c r="P472" i="55"/>
  <c r="O473" i="55"/>
  <c r="P473" i="55"/>
  <c r="O474" i="55"/>
  <c r="P474" i="55"/>
  <c r="O475" i="55"/>
  <c r="P475" i="55"/>
  <c r="O476" i="55"/>
  <c r="P476" i="55"/>
  <c r="O477" i="55"/>
  <c r="P477" i="55"/>
  <c r="O478" i="55"/>
  <c r="P478" i="55"/>
  <c r="O479" i="55"/>
  <c r="P479" i="55"/>
  <c r="O480" i="55"/>
  <c r="P480" i="55"/>
  <c r="O481" i="55"/>
  <c r="P481" i="55"/>
  <c r="O482" i="55"/>
  <c r="P482" i="55"/>
  <c r="O483" i="55"/>
  <c r="P483" i="55"/>
  <c r="O484" i="55"/>
  <c r="P484" i="55"/>
  <c r="O485" i="55"/>
  <c r="P485" i="55"/>
  <c r="O486" i="55"/>
  <c r="P486" i="55"/>
  <c r="O487" i="55"/>
  <c r="P487" i="55"/>
  <c r="O488" i="55"/>
  <c r="P488" i="55"/>
  <c r="O489" i="55"/>
  <c r="P489" i="55"/>
  <c r="O490" i="55"/>
  <c r="P490" i="55"/>
  <c r="O491" i="55"/>
  <c r="P491" i="55"/>
  <c r="O492" i="55"/>
  <c r="P492" i="55"/>
  <c r="O493" i="55"/>
  <c r="P493" i="55"/>
  <c r="O494" i="55"/>
  <c r="P494" i="55"/>
  <c r="O495" i="55"/>
  <c r="P495" i="55"/>
  <c r="O496" i="55"/>
  <c r="P496" i="55"/>
  <c r="O497" i="55"/>
  <c r="P497" i="55"/>
  <c r="O498" i="55"/>
  <c r="P498" i="55"/>
  <c r="O499" i="55"/>
  <c r="P499" i="55"/>
  <c r="O500" i="55"/>
  <c r="P500" i="55"/>
  <c r="O501" i="55"/>
  <c r="P501" i="55"/>
  <c r="O502" i="55"/>
  <c r="P502" i="55"/>
  <c r="O503" i="55"/>
  <c r="P503" i="55"/>
  <c r="O504" i="55"/>
  <c r="P504" i="55"/>
  <c r="O505" i="55"/>
  <c r="P505" i="55"/>
  <c r="O506" i="55"/>
  <c r="P506" i="55"/>
  <c r="O507" i="55"/>
  <c r="P507" i="55"/>
  <c r="O508" i="55"/>
  <c r="P508" i="55"/>
  <c r="O509" i="55"/>
  <c r="P509" i="55"/>
  <c r="O510" i="55"/>
  <c r="P510" i="55"/>
  <c r="O511" i="55"/>
  <c r="P511" i="55"/>
  <c r="O512" i="55"/>
  <c r="P512" i="55"/>
  <c r="O513" i="55"/>
  <c r="P513" i="55"/>
  <c r="O514" i="55"/>
  <c r="P514" i="55"/>
  <c r="O515" i="55"/>
  <c r="P515" i="55"/>
  <c r="O516" i="55"/>
  <c r="P516" i="55"/>
  <c r="O517" i="55"/>
  <c r="P517" i="55"/>
  <c r="O518" i="55"/>
  <c r="P518" i="55"/>
  <c r="O519" i="55"/>
  <c r="P519" i="55"/>
  <c r="O520" i="55"/>
  <c r="P520" i="55"/>
  <c r="O521" i="55"/>
  <c r="P521" i="55"/>
  <c r="O522" i="55"/>
  <c r="P522" i="55"/>
  <c r="O523" i="55"/>
  <c r="P523" i="55"/>
  <c r="O524" i="55"/>
  <c r="P524" i="55"/>
  <c r="O525" i="55"/>
  <c r="P525" i="55"/>
  <c r="O526" i="55"/>
  <c r="P526" i="55"/>
  <c r="O527" i="55"/>
  <c r="P527" i="55"/>
  <c r="O528" i="55"/>
  <c r="P528" i="55"/>
  <c r="O529" i="55"/>
  <c r="P529" i="55"/>
  <c r="O530" i="55"/>
  <c r="P530" i="55"/>
  <c r="O531" i="55"/>
  <c r="P531" i="55"/>
  <c r="O532" i="55"/>
  <c r="P532" i="55"/>
  <c r="O533" i="55"/>
  <c r="P533" i="55"/>
  <c r="O534" i="55"/>
  <c r="P534" i="55"/>
  <c r="O535" i="55"/>
  <c r="P535" i="55"/>
  <c r="O536" i="55"/>
  <c r="P536" i="55"/>
  <c r="O537" i="55"/>
  <c r="P537" i="55"/>
  <c r="O538" i="55"/>
  <c r="P538" i="55"/>
  <c r="O539" i="55"/>
  <c r="P539" i="55"/>
  <c r="O540" i="55"/>
  <c r="P540" i="55"/>
  <c r="O541" i="55"/>
  <c r="P541" i="55"/>
  <c r="O542" i="55"/>
  <c r="P542" i="55"/>
  <c r="O543" i="55"/>
  <c r="P543" i="55"/>
  <c r="O544" i="55"/>
  <c r="P544" i="55"/>
  <c r="O545" i="55"/>
  <c r="P545" i="55"/>
  <c r="O546" i="55"/>
  <c r="P546" i="55"/>
  <c r="O547" i="55"/>
  <c r="P547" i="55"/>
  <c r="O548" i="55"/>
  <c r="P548" i="55"/>
  <c r="O549" i="55"/>
  <c r="P549" i="55"/>
  <c r="O550" i="55"/>
  <c r="P550" i="55"/>
  <c r="O551" i="55"/>
  <c r="P551" i="55"/>
  <c r="O552" i="55"/>
  <c r="P552" i="55"/>
  <c r="O553" i="55"/>
  <c r="P553" i="55"/>
  <c r="O554" i="55"/>
  <c r="P554" i="55"/>
  <c r="O555" i="55"/>
  <c r="P555" i="55"/>
  <c r="O556" i="55"/>
  <c r="P556" i="55"/>
  <c r="O557" i="55"/>
  <c r="P557" i="55"/>
  <c r="O558" i="55"/>
  <c r="P558" i="55"/>
  <c r="O559" i="55"/>
  <c r="P559" i="55"/>
  <c r="O560" i="55"/>
  <c r="P560" i="55"/>
  <c r="O561" i="55"/>
  <c r="P561" i="55"/>
  <c r="O562" i="55"/>
  <c r="P562" i="55"/>
  <c r="O563" i="55"/>
  <c r="P563" i="55"/>
  <c r="O564" i="55"/>
  <c r="P564" i="55"/>
  <c r="O565" i="55"/>
  <c r="P565" i="55"/>
  <c r="O566" i="55"/>
  <c r="P566" i="55"/>
  <c r="O567" i="55"/>
  <c r="P567" i="55"/>
  <c r="O568" i="55"/>
  <c r="P568" i="55"/>
  <c r="O569" i="55"/>
  <c r="P569" i="55"/>
  <c r="O570" i="55"/>
  <c r="P570" i="55"/>
  <c r="O571" i="55"/>
  <c r="P571" i="55"/>
  <c r="O572" i="55"/>
  <c r="P572" i="55"/>
  <c r="O573" i="55"/>
  <c r="P573" i="55"/>
  <c r="O574" i="55"/>
  <c r="P574" i="55"/>
  <c r="O575" i="55"/>
  <c r="P575" i="55"/>
  <c r="O576" i="55"/>
  <c r="P576" i="55"/>
  <c r="O577" i="55"/>
  <c r="P577" i="55"/>
  <c r="O578" i="55"/>
  <c r="P578" i="55"/>
  <c r="O579" i="55"/>
  <c r="P579" i="55"/>
  <c r="O580" i="55"/>
  <c r="P580" i="55"/>
  <c r="O581" i="55"/>
  <c r="P581" i="55"/>
  <c r="O582" i="55"/>
  <c r="P582" i="55"/>
  <c r="O583" i="55"/>
  <c r="P583" i="55"/>
  <c r="O584" i="55"/>
  <c r="P584" i="55"/>
  <c r="O585" i="55"/>
  <c r="P585" i="55"/>
  <c r="O586" i="55"/>
  <c r="P586" i="55"/>
  <c r="O587" i="55"/>
  <c r="P587" i="55"/>
  <c r="O588" i="55"/>
  <c r="P588" i="55"/>
  <c r="O589" i="55"/>
  <c r="P589" i="55"/>
  <c r="O590" i="55"/>
  <c r="P590" i="55"/>
  <c r="O591" i="55"/>
  <c r="P591" i="55"/>
  <c r="O592" i="55"/>
  <c r="P592" i="55"/>
  <c r="O593" i="55"/>
  <c r="P593" i="55"/>
  <c r="O594" i="55"/>
  <c r="P594" i="55"/>
  <c r="O595" i="55"/>
  <c r="P595" i="55"/>
  <c r="O596" i="55"/>
  <c r="P596" i="55"/>
  <c r="O597" i="55"/>
  <c r="P597" i="55"/>
  <c r="O598" i="55"/>
  <c r="P598" i="55"/>
  <c r="O599" i="55"/>
  <c r="P599" i="55"/>
  <c r="O600" i="55"/>
  <c r="P600" i="55"/>
  <c r="O601" i="55"/>
  <c r="P601" i="55"/>
  <c r="O602" i="55"/>
  <c r="P602" i="55"/>
  <c r="O603" i="55"/>
  <c r="P603" i="55"/>
  <c r="O604" i="55"/>
  <c r="P604" i="55"/>
  <c r="O605" i="55"/>
  <c r="P605" i="55"/>
  <c r="O606" i="55"/>
  <c r="P606" i="55"/>
  <c r="O607" i="55"/>
  <c r="P607" i="55"/>
  <c r="O608" i="55"/>
  <c r="P608" i="55"/>
  <c r="O609" i="55"/>
  <c r="P609" i="55"/>
  <c r="O610" i="55"/>
  <c r="P610" i="55"/>
  <c r="O611" i="55"/>
  <c r="P611" i="55"/>
  <c r="O612" i="55"/>
  <c r="P612" i="55"/>
  <c r="O613" i="55"/>
  <c r="P613" i="55"/>
  <c r="O614" i="55"/>
  <c r="P614" i="55"/>
  <c r="O615" i="55"/>
  <c r="P615" i="55"/>
  <c r="O616" i="55"/>
  <c r="P616" i="55"/>
  <c r="O617" i="55"/>
  <c r="P617" i="55"/>
  <c r="O618" i="55"/>
  <c r="P618" i="55"/>
  <c r="O619" i="55"/>
  <c r="P619" i="55"/>
  <c r="O620" i="55"/>
  <c r="P620" i="55"/>
  <c r="O621" i="55"/>
  <c r="P621" i="55"/>
  <c r="O622" i="55"/>
  <c r="P622" i="55"/>
  <c r="O623" i="55"/>
  <c r="P623" i="55"/>
  <c r="O624" i="55"/>
  <c r="P624" i="55"/>
  <c r="O625" i="55"/>
  <c r="P625" i="55"/>
  <c r="O626" i="55"/>
  <c r="P626" i="55"/>
  <c r="O627" i="55"/>
  <c r="P627" i="55"/>
  <c r="O628" i="55"/>
  <c r="P628" i="55"/>
  <c r="O629" i="55"/>
  <c r="P629" i="55"/>
  <c r="O630" i="55"/>
  <c r="P630" i="55"/>
  <c r="O631" i="55"/>
  <c r="P631" i="55"/>
  <c r="O632" i="55"/>
  <c r="P632" i="55"/>
  <c r="O633" i="55"/>
  <c r="P633" i="55"/>
  <c r="O634" i="55"/>
  <c r="P634" i="55"/>
  <c r="O635" i="55"/>
  <c r="P635" i="55"/>
  <c r="O636" i="55"/>
  <c r="P636" i="55"/>
  <c r="O637" i="55"/>
  <c r="P637" i="55"/>
  <c r="O638" i="55"/>
  <c r="P638" i="55"/>
  <c r="O639" i="55"/>
  <c r="P639" i="55"/>
  <c r="O640" i="55"/>
  <c r="P640" i="55"/>
  <c r="O641" i="55"/>
  <c r="P641" i="55"/>
  <c r="O642" i="55"/>
  <c r="P642" i="55"/>
  <c r="O643" i="55"/>
  <c r="P643" i="55"/>
  <c r="O644" i="55"/>
  <c r="P644" i="55"/>
  <c r="O645" i="55"/>
  <c r="P645" i="55"/>
  <c r="O646" i="55"/>
  <c r="P646" i="55"/>
  <c r="O647" i="55"/>
  <c r="P647" i="55"/>
  <c r="O648" i="55"/>
  <c r="P648" i="55"/>
  <c r="O649" i="55"/>
  <c r="P649" i="55"/>
  <c r="O650" i="55"/>
  <c r="P650" i="55"/>
  <c r="O651" i="55"/>
  <c r="P651" i="55"/>
  <c r="O652" i="55"/>
  <c r="P652" i="55"/>
  <c r="O653" i="55"/>
  <c r="P653" i="55"/>
  <c r="O654" i="55"/>
  <c r="P654" i="55"/>
  <c r="O655" i="55"/>
  <c r="P655" i="55"/>
  <c r="O656" i="55"/>
  <c r="P656" i="55"/>
  <c r="O657" i="55"/>
  <c r="P657" i="55"/>
  <c r="O658" i="55"/>
  <c r="P658" i="55"/>
  <c r="O659" i="55"/>
  <c r="P659" i="55"/>
  <c r="O660" i="55"/>
  <c r="P660" i="55"/>
  <c r="O661" i="55"/>
  <c r="P661" i="55"/>
  <c r="O662" i="55"/>
  <c r="P662" i="55"/>
  <c r="O663" i="55"/>
  <c r="P663" i="55"/>
  <c r="O664" i="55"/>
  <c r="P664" i="55"/>
  <c r="O665" i="55"/>
  <c r="P665" i="55"/>
  <c r="O666" i="55"/>
  <c r="P666" i="55"/>
  <c r="O667" i="55"/>
  <c r="P667" i="55"/>
  <c r="O668" i="55"/>
  <c r="P668" i="55"/>
  <c r="O669" i="55"/>
  <c r="P669" i="55"/>
  <c r="O670" i="55"/>
  <c r="P670" i="55"/>
  <c r="O671" i="55"/>
  <c r="P671" i="55"/>
  <c r="O672" i="55"/>
  <c r="P672" i="55"/>
  <c r="O673" i="55"/>
  <c r="P673" i="55"/>
  <c r="O674" i="55"/>
  <c r="P674" i="55"/>
  <c r="O675" i="55"/>
  <c r="P675" i="55"/>
  <c r="O676" i="55"/>
  <c r="P676" i="55"/>
  <c r="O677" i="55"/>
  <c r="P677" i="55"/>
  <c r="O678" i="55"/>
  <c r="P678" i="55"/>
  <c r="O679" i="55"/>
  <c r="P679" i="55"/>
  <c r="O680" i="55"/>
  <c r="P680" i="55"/>
  <c r="O681" i="55"/>
  <c r="P681" i="55"/>
  <c r="O682" i="55"/>
  <c r="P682" i="55"/>
  <c r="O683" i="55"/>
  <c r="P683" i="55"/>
  <c r="O684" i="55"/>
  <c r="P684" i="55"/>
  <c r="O685" i="55"/>
  <c r="P685" i="55"/>
  <c r="O686" i="55"/>
  <c r="P686" i="55"/>
  <c r="O687" i="55"/>
  <c r="P687" i="55"/>
  <c r="O688" i="55"/>
  <c r="P688" i="55"/>
  <c r="O689" i="55"/>
  <c r="P689" i="55"/>
  <c r="O690" i="55"/>
  <c r="P690" i="55"/>
  <c r="O691" i="55"/>
  <c r="P691" i="55"/>
  <c r="O692" i="55"/>
  <c r="P692" i="55"/>
  <c r="O693" i="55"/>
  <c r="P693" i="55"/>
  <c r="O694" i="55"/>
  <c r="P694" i="55"/>
  <c r="O695" i="55"/>
  <c r="P695" i="55"/>
  <c r="O696" i="55"/>
  <c r="P696" i="55"/>
  <c r="O697" i="55"/>
  <c r="P697" i="55"/>
  <c r="O698" i="55"/>
  <c r="P698" i="55"/>
  <c r="O699" i="55"/>
  <c r="P699" i="55"/>
  <c r="O700" i="55"/>
  <c r="P700" i="55"/>
  <c r="O701" i="55"/>
  <c r="P701" i="55"/>
  <c r="O702" i="55"/>
  <c r="P702" i="55"/>
  <c r="O703" i="55"/>
  <c r="P703" i="55"/>
  <c r="O704" i="55"/>
  <c r="P704" i="55"/>
  <c r="O705" i="55"/>
  <c r="P705" i="55"/>
  <c r="O706" i="55"/>
  <c r="P706" i="55"/>
  <c r="O707" i="55"/>
  <c r="P707" i="55"/>
  <c r="O708" i="55"/>
  <c r="P708" i="55"/>
  <c r="O709" i="55"/>
  <c r="P709" i="55"/>
  <c r="O710" i="55"/>
  <c r="P710" i="55"/>
  <c r="O711" i="55"/>
  <c r="P711" i="55"/>
  <c r="O712" i="55"/>
  <c r="P712" i="55"/>
  <c r="O713" i="55"/>
  <c r="P713" i="55"/>
  <c r="O714" i="55"/>
  <c r="P714" i="55"/>
  <c r="O715" i="55"/>
  <c r="P715" i="55"/>
  <c r="O716" i="55"/>
  <c r="P716" i="55"/>
  <c r="O717" i="55"/>
  <c r="P717" i="55"/>
  <c r="O718" i="55"/>
  <c r="P718" i="55"/>
  <c r="O719" i="55"/>
  <c r="P719" i="55"/>
  <c r="O720" i="55"/>
  <c r="P720" i="55"/>
  <c r="O721" i="55"/>
  <c r="P721" i="55"/>
  <c r="O722" i="55"/>
  <c r="P722" i="55"/>
  <c r="O723" i="55"/>
  <c r="P723" i="55"/>
  <c r="O724" i="55"/>
  <c r="P724" i="55"/>
  <c r="O725" i="55"/>
  <c r="P725" i="55"/>
  <c r="O726" i="55"/>
  <c r="P726" i="55"/>
  <c r="O727" i="55"/>
  <c r="P727" i="55"/>
  <c r="O728" i="55"/>
  <c r="P728" i="55"/>
  <c r="O729" i="55"/>
  <c r="P729" i="55"/>
  <c r="O730" i="55"/>
  <c r="P730" i="55"/>
  <c r="O731" i="55"/>
  <c r="P731" i="55"/>
  <c r="O732" i="55"/>
  <c r="P732" i="55"/>
  <c r="O733" i="55"/>
  <c r="P733" i="55"/>
  <c r="O734" i="55"/>
  <c r="P734" i="55"/>
  <c r="O735" i="55"/>
  <c r="P735" i="55"/>
  <c r="O736" i="55"/>
  <c r="P736" i="55"/>
  <c r="O737" i="55"/>
  <c r="P737" i="55"/>
  <c r="O738" i="55"/>
  <c r="P738" i="55"/>
  <c r="O739" i="55"/>
  <c r="P739" i="55"/>
  <c r="O740" i="55"/>
  <c r="P740" i="55"/>
  <c r="O741" i="55"/>
  <c r="P741" i="55"/>
  <c r="O742" i="55"/>
  <c r="P742" i="55"/>
  <c r="O743" i="55"/>
  <c r="P743" i="55"/>
  <c r="O744" i="55"/>
  <c r="P744" i="55"/>
  <c r="O745" i="55"/>
  <c r="P745" i="55"/>
  <c r="O746" i="55"/>
  <c r="P746" i="55"/>
  <c r="O747" i="55"/>
  <c r="P747" i="55"/>
  <c r="O748" i="55"/>
  <c r="P748" i="55"/>
  <c r="O749" i="55"/>
  <c r="P749" i="55"/>
  <c r="O750" i="55"/>
  <c r="P750" i="55"/>
  <c r="O751" i="55"/>
  <c r="P751" i="55"/>
  <c r="O752" i="55"/>
  <c r="P752" i="55"/>
  <c r="O753" i="55"/>
  <c r="P753" i="55"/>
  <c r="O754" i="55"/>
  <c r="P754" i="55"/>
  <c r="O755" i="55"/>
  <c r="P755" i="55"/>
  <c r="O756" i="55"/>
  <c r="P756" i="55"/>
  <c r="O757" i="55"/>
  <c r="P757" i="55"/>
  <c r="O758" i="55"/>
  <c r="P758" i="55"/>
  <c r="O759" i="55"/>
  <c r="P759" i="55"/>
  <c r="O760" i="55"/>
  <c r="P760" i="55"/>
  <c r="O761" i="55"/>
  <c r="P761" i="55"/>
  <c r="O762" i="55"/>
  <c r="P762" i="55"/>
  <c r="O763" i="55"/>
  <c r="P763" i="55"/>
  <c r="O764" i="55"/>
  <c r="P764" i="55"/>
  <c r="O765" i="55"/>
  <c r="P765" i="55"/>
  <c r="O766" i="55"/>
  <c r="P766" i="55"/>
  <c r="O767" i="55"/>
  <c r="P767" i="55"/>
  <c r="O768" i="55"/>
  <c r="P768" i="55"/>
  <c r="O769" i="55"/>
  <c r="P769" i="55"/>
  <c r="O770" i="55"/>
  <c r="P770" i="55"/>
  <c r="O771" i="55"/>
  <c r="P771" i="55"/>
  <c r="O772" i="55"/>
  <c r="P772" i="55"/>
  <c r="O773" i="55"/>
  <c r="P773" i="55"/>
  <c r="O774" i="55"/>
  <c r="P774" i="55"/>
  <c r="O775" i="55"/>
  <c r="P775" i="55"/>
  <c r="O776" i="55"/>
  <c r="P776" i="55"/>
  <c r="O777" i="55"/>
  <c r="P777" i="55"/>
  <c r="O778" i="55"/>
  <c r="P778" i="55"/>
  <c r="O779" i="55"/>
  <c r="P779" i="55"/>
  <c r="O780" i="55"/>
  <c r="P780" i="55"/>
  <c r="O781" i="55"/>
  <c r="P781" i="55"/>
  <c r="O782" i="55"/>
  <c r="P782" i="55"/>
  <c r="O783" i="55"/>
  <c r="P783" i="55"/>
  <c r="O784" i="55"/>
  <c r="P784" i="55"/>
  <c r="O785" i="55"/>
  <c r="P785" i="55"/>
  <c r="O786" i="55"/>
  <c r="P786" i="55"/>
  <c r="O787" i="55"/>
  <c r="P787" i="55"/>
  <c r="O788" i="55"/>
  <c r="P788" i="55"/>
  <c r="O789" i="55"/>
  <c r="P789" i="55"/>
  <c r="O790" i="55"/>
  <c r="P790" i="55"/>
  <c r="O791" i="55"/>
  <c r="P791" i="55"/>
  <c r="O792" i="55"/>
  <c r="P792" i="55"/>
  <c r="O793" i="55"/>
  <c r="P793" i="55"/>
  <c r="O794" i="55"/>
  <c r="P794" i="55"/>
  <c r="O795" i="55"/>
  <c r="P795" i="55"/>
  <c r="O796" i="55"/>
  <c r="P796" i="55"/>
  <c r="O797" i="55"/>
  <c r="P797" i="55"/>
  <c r="O798" i="55"/>
  <c r="P798" i="55"/>
  <c r="O799" i="55"/>
  <c r="P799" i="55"/>
  <c r="O800" i="55"/>
  <c r="P800" i="55"/>
  <c r="O801" i="55"/>
  <c r="P801" i="55"/>
  <c r="O802" i="55"/>
  <c r="P802" i="55"/>
  <c r="O803" i="55"/>
  <c r="P803" i="55"/>
  <c r="O804" i="55"/>
  <c r="P804" i="55"/>
  <c r="O805" i="55"/>
  <c r="P805" i="55"/>
  <c r="O806" i="55"/>
  <c r="P806" i="55"/>
  <c r="O807" i="55"/>
  <c r="P807" i="55"/>
  <c r="O808" i="55"/>
  <c r="P808" i="55"/>
  <c r="O809" i="55"/>
  <c r="P809" i="55"/>
  <c r="O810" i="55"/>
  <c r="P810" i="55"/>
  <c r="O811" i="55"/>
  <c r="P811" i="55"/>
  <c r="O812" i="55"/>
  <c r="P812" i="55"/>
  <c r="O813" i="55"/>
  <c r="P813" i="55"/>
  <c r="O814" i="55"/>
  <c r="P814" i="55"/>
  <c r="O815" i="55"/>
  <c r="P815" i="55"/>
  <c r="O816" i="55"/>
  <c r="P816" i="55"/>
  <c r="O817" i="55"/>
  <c r="P817" i="55"/>
  <c r="O818" i="55"/>
  <c r="P818" i="55"/>
  <c r="O819" i="55"/>
  <c r="P819" i="55"/>
  <c r="O820" i="55"/>
  <c r="P820" i="55"/>
  <c r="O821" i="55"/>
  <c r="P821" i="55"/>
  <c r="O822" i="55"/>
  <c r="P822" i="55"/>
  <c r="O823" i="55"/>
  <c r="P823" i="55"/>
  <c r="O824" i="55"/>
  <c r="P824" i="55"/>
  <c r="O825" i="55"/>
  <c r="P825" i="55"/>
  <c r="O826" i="55"/>
  <c r="P826" i="55"/>
  <c r="O827" i="55"/>
  <c r="P827" i="55"/>
  <c r="O828" i="55"/>
  <c r="P828" i="55"/>
  <c r="O829" i="55"/>
  <c r="P829" i="55"/>
  <c r="O830" i="55"/>
  <c r="P830" i="55"/>
  <c r="O831" i="55"/>
  <c r="P831" i="55"/>
  <c r="O832" i="55"/>
  <c r="P832" i="55"/>
  <c r="O833" i="55"/>
  <c r="P833" i="55"/>
  <c r="O834" i="55"/>
  <c r="P834" i="55"/>
  <c r="O835" i="55"/>
  <c r="P835" i="55"/>
  <c r="O836" i="55"/>
  <c r="P836" i="55"/>
  <c r="O837" i="55"/>
  <c r="P837" i="55"/>
  <c r="O838" i="55"/>
  <c r="P838" i="55"/>
  <c r="O839" i="55"/>
  <c r="P839" i="55"/>
  <c r="O840" i="55"/>
  <c r="P840" i="55"/>
  <c r="O841" i="55"/>
  <c r="P841" i="55"/>
  <c r="O842" i="55"/>
  <c r="P842" i="55"/>
  <c r="O843" i="55"/>
  <c r="P843" i="55"/>
  <c r="O844" i="55"/>
  <c r="P844" i="55"/>
  <c r="O845" i="55"/>
  <c r="P845" i="55"/>
  <c r="O846" i="55"/>
  <c r="P846" i="55"/>
  <c r="O847" i="55"/>
  <c r="P847" i="55"/>
  <c r="O848" i="55"/>
  <c r="P848" i="55"/>
  <c r="O849" i="55"/>
  <c r="P849" i="55"/>
  <c r="O850" i="55"/>
  <c r="P850" i="55"/>
  <c r="O851" i="55"/>
  <c r="P851" i="55"/>
  <c r="O852" i="55"/>
  <c r="P852" i="55"/>
  <c r="O853" i="55"/>
  <c r="P853" i="55"/>
  <c r="O854" i="55"/>
  <c r="P854" i="55"/>
  <c r="O855" i="55"/>
  <c r="P855" i="55"/>
  <c r="O856" i="55"/>
  <c r="P856" i="55"/>
  <c r="O857" i="55"/>
  <c r="P857" i="55"/>
  <c r="O858" i="55"/>
  <c r="P858" i="55"/>
  <c r="O859" i="55"/>
  <c r="P859" i="55"/>
  <c r="O860" i="55"/>
  <c r="P860" i="55"/>
  <c r="O861" i="55"/>
  <c r="P861" i="55"/>
  <c r="O862" i="55"/>
  <c r="P862" i="55"/>
  <c r="O863" i="55"/>
  <c r="P863" i="55"/>
  <c r="O864" i="55"/>
  <c r="P864" i="55"/>
  <c r="O865" i="55"/>
  <c r="P865" i="55"/>
  <c r="O866" i="55"/>
  <c r="P866" i="55"/>
  <c r="O867" i="55"/>
  <c r="P867" i="55"/>
  <c r="O868" i="55"/>
  <c r="P868" i="55"/>
  <c r="O869" i="55"/>
  <c r="P869" i="55"/>
  <c r="O870" i="55"/>
  <c r="P870" i="55"/>
  <c r="O871" i="55"/>
  <c r="P871" i="55"/>
  <c r="O872" i="55"/>
  <c r="P872" i="55"/>
  <c r="O873" i="55"/>
  <c r="P873" i="55"/>
  <c r="O874" i="55"/>
  <c r="P874" i="55"/>
  <c r="O875" i="55"/>
  <c r="P875" i="55"/>
  <c r="O876" i="55"/>
  <c r="P876" i="55"/>
  <c r="O877" i="55"/>
  <c r="P877" i="55"/>
  <c r="O878" i="55"/>
  <c r="P878" i="55"/>
  <c r="O879" i="55"/>
  <c r="P879" i="55"/>
  <c r="O880" i="55"/>
  <c r="P880" i="55"/>
  <c r="O881" i="55"/>
  <c r="P881" i="55"/>
  <c r="O882" i="55"/>
  <c r="P882" i="55"/>
  <c r="O883" i="55"/>
  <c r="P883" i="55"/>
  <c r="O884" i="55"/>
  <c r="P884" i="55"/>
  <c r="O885" i="55"/>
  <c r="P885" i="55"/>
  <c r="O886" i="55"/>
  <c r="P886" i="55"/>
  <c r="O887" i="55"/>
  <c r="P887" i="55"/>
  <c r="O888" i="55"/>
  <c r="P888" i="55"/>
  <c r="O889" i="55"/>
  <c r="P889" i="55"/>
  <c r="O890" i="55"/>
  <c r="P890" i="55"/>
  <c r="O891" i="55"/>
  <c r="P891" i="55"/>
  <c r="O892" i="55"/>
  <c r="P892" i="55"/>
  <c r="O893" i="55"/>
  <c r="P893" i="55"/>
  <c r="O894" i="55"/>
  <c r="P894" i="55"/>
  <c r="O895" i="55"/>
  <c r="P895" i="55"/>
  <c r="O896" i="55"/>
  <c r="P896" i="55"/>
  <c r="O897" i="55"/>
  <c r="P897" i="55"/>
  <c r="O898" i="55"/>
  <c r="P898" i="55"/>
  <c r="O899" i="55"/>
  <c r="P899" i="55"/>
  <c r="O900" i="55"/>
  <c r="P900" i="55"/>
  <c r="O901" i="55"/>
  <c r="P901" i="55"/>
  <c r="O902" i="55"/>
  <c r="P902" i="55"/>
  <c r="O903" i="55"/>
  <c r="P903" i="55"/>
  <c r="O904" i="55"/>
  <c r="P904" i="55"/>
  <c r="O905" i="55"/>
  <c r="P905" i="55"/>
  <c r="O906" i="55"/>
  <c r="P906" i="55"/>
  <c r="O907" i="55"/>
  <c r="P907" i="55"/>
  <c r="O908" i="55"/>
  <c r="P908" i="55"/>
  <c r="O909" i="55"/>
  <c r="P909" i="55"/>
  <c r="O910" i="55"/>
  <c r="P910" i="55"/>
  <c r="O911" i="55"/>
  <c r="P911" i="55"/>
  <c r="O912" i="55"/>
  <c r="P912" i="55"/>
  <c r="O913" i="55"/>
  <c r="P913" i="55"/>
  <c r="O914" i="55"/>
  <c r="P914" i="55"/>
  <c r="O915" i="55"/>
  <c r="P915" i="55"/>
  <c r="O916" i="55"/>
  <c r="P916" i="55"/>
  <c r="O917" i="55"/>
  <c r="P917" i="55"/>
  <c r="O918" i="55"/>
  <c r="P918" i="55"/>
  <c r="O919" i="55"/>
  <c r="P919" i="55"/>
  <c r="O920" i="55"/>
  <c r="P920" i="55"/>
  <c r="O921" i="55"/>
  <c r="P921" i="55"/>
  <c r="O922" i="55"/>
  <c r="P922" i="55"/>
  <c r="O923" i="55"/>
  <c r="P923" i="55"/>
  <c r="O924" i="55"/>
  <c r="P924" i="55"/>
  <c r="O925" i="55"/>
  <c r="P925" i="55"/>
  <c r="O926" i="55"/>
  <c r="P926" i="55"/>
  <c r="O927" i="55"/>
  <c r="P927" i="55"/>
  <c r="O928" i="55"/>
  <c r="P928" i="55"/>
  <c r="O929" i="55"/>
  <c r="P929" i="55"/>
  <c r="O930" i="55"/>
  <c r="P930" i="55"/>
  <c r="O931" i="55"/>
  <c r="P931" i="55"/>
  <c r="O932" i="55"/>
  <c r="P932" i="55"/>
  <c r="O933" i="55"/>
  <c r="P933" i="55"/>
  <c r="O934" i="55"/>
  <c r="P934" i="55"/>
  <c r="O935" i="55"/>
  <c r="P935" i="55"/>
  <c r="O936" i="55"/>
  <c r="P936" i="55"/>
  <c r="O937" i="55"/>
  <c r="P937" i="55"/>
  <c r="O938" i="55"/>
  <c r="P938" i="55"/>
  <c r="O939" i="55"/>
  <c r="P939" i="55"/>
  <c r="O940" i="55"/>
  <c r="P940" i="55"/>
  <c r="O941" i="55"/>
  <c r="P941" i="55"/>
  <c r="O942" i="55"/>
  <c r="P942" i="55"/>
  <c r="O943" i="55"/>
  <c r="P943" i="55"/>
  <c r="O944" i="55"/>
  <c r="P944" i="55"/>
  <c r="O945" i="55"/>
  <c r="P945" i="55"/>
  <c r="O946" i="55"/>
  <c r="P946" i="55"/>
  <c r="O947" i="55"/>
  <c r="P947" i="55"/>
  <c r="O948" i="55"/>
  <c r="P948" i="55"/>
  <c r="O949" i="55"/>
  <c r="P949" i="55"/>
  <c r="O950" i="55"/>
  <c r="P950" i="55"/>
  <c r="O951" i="55"/>
  <c r="P951" i="55"/>
  <c r="O952" i="55"/>
  <c r="P952" i="55"/>
  <c r="O953" i="55"/>
  <c r="P953" i="55"/>
  <c r="O954" i="55"/>
  <c r="P954" i="55"/>
  <c r="O955" i="55"/>
  <c r="P955" i="55"/>
  <c r="O956" i="55"/>
  <c r="P956" i="55"/>
  <c r="O957" i="55"/>
  <c r="P957" i="55"/>
  <c r="O958" i="55"/>
  <c r="P958" i="55"/>
  <c r="O959" i="55"/>
  <c r="P959" i="55"/>
  <c r="O960" i="55"/>
  <c r="P960" i="55"/>
  <c r="O961" i="55"/>
  <c r="P961" i="55"/>
  <c r="O962" i="55"/>
  <c r="P962" i="55"/>
  <c r="O963" i="55"/>
  <c r="P963" i="55"/>
  <c r="O964" i="55"/>
  <c r="P964" i="55"/>
  <c r="O965" i="55"/>
  <c r="P965" i="55"/>
  <c r="O966" i="55"/>
  <c r="P966" i="55"/>
  <c r="O967" i="55"/>
  <c r="P967" i="55"/>
  <c r="O968" i="55"/>
  <c r="P968" i="55"/>
  <c r="O969" i="55"/>
  <c r="P969" i="55"/>
  <c r="O970" i="55"/>
  <c r="P970" i="55"/>
  <c r="O971" i="55"/>
  <c r="P971" i="55"/>
  <c r="O972" i="55"/>
  <c r="P972" i="55"/>
  <c r="O973" i="55"/>
  <c r="P973" i="55"/>
  <c r="O974" i="55"/>
  <c r="P974" i="55"/>
  <c r="O975" i="55"/>
  <c r="P975" i="55"/>
  <c r="O976" i="55"/>
  <c r="P976" i="55"/>
  <c r="O977" i="55"/>
  <c r="P977" i="55"/>
  <c r="O978" i="55"/>
  <c r="P978" i="55"/>
  <c r="O979" i="55"/>
  <c r="P979" i="55"/>
  <c r="O980" i="55"/>
  <c r="P980" i="55"/>
  <c r="O981" i="55"/>
  <c r="P981" i="55"/>
  <c r="O982" i="55"/>
  <c r="P982" i="55"/>
  <c r="O983" i="55"/>
  <c r="P983" i="55"/>
  <c r="O984" i="55"/>
  <c r="P984" i="55"/>
  <c r="O985" i="55"/>
  <c r="P985" i="55"/>
  <c r="O986" i="55"/>
  <c r="P986" i="55"/>
  <c r="O987" i="55"/>
  <c r="P987" i="55"/>
  <c r="O988" i="55"/>
  <c r="P988" i="55"/>
  <c r="O989" i="55"/>
  <c r="P989" i="55"/>
  <c r="O990" i="55"/>
  <c r="P990" i="55"/>
  <c r="O991" i="55"/>
  <c r="P991" i="55"/>
  <c r="O992" i="55"/>
  <c r="P992" i="55"/>
  <c r="O993" i="55"/>
  <c r="P993" i="55"/>
  <c r="O994" i="55"/>
  <c r="P994" i="55"/>
  <c r="O995" i="55"/>
  <c r="P995" i="55"/>
  <c r="O996" i="55"/>
  <c r="P996" i="55"/>
  <c r="O997" i="55"/>
  <c r="P997" i="55"/>
  <c r="O998" i="55"/>
  <c r="P998" i="55"/>
  <c r="O999" i="55"/>
  <c r="P999" i="55"/>
  <c r="O1000" i="55"/>
  <c r="P1000" i="55"/>
  <c r="O1001" i="55"/>
  <c r="P1001" i="55"/>
  <c r="O1002" i="55"/>
  <c r="P1002" i="55"/>
  <c r="O1003" i="55"/>
  <c r="P1003" i="55"/>
  <c r="O1004" i="55"/>
  <c r="P1004" i="55"/>
  <c r="O1005" i="55"/>
  <c r="P1005" i="55"/>
  <c r="O1006" i="55"/>
  <c r="P1006" i="55"/>
  <c r="O1007" i="55"/>
  <c r="P1007" i="55"/>
  <c r="O1008" i="55"/>
  <c r="P1008" i="55"/>
  <c r="O1009" i="55"/>
  <c r="P1009" i="55"/>
  <c r="O1010" i="55"/>
  <c r="P1010" i="55"/>
  <c r="O1011" i="55"/>
  <c r="P1011" i="55"/>
  <c r="O1012" i="55"/>
  <c r="P1012" i="55"/>
  <c r="O1013" i="55"/>
  <c r="P1013" i="55"/>
  <c r="O1014" i="55"/>
  <c r="P1014" i="55"/>
  <c r="O1015" i="55"/>
  <c r="P1015" i="55"/>
  <c r="O1016" i="55"/>
  <c r="P1016" i="55"/>
  <c r="O1017" i="55"/>
  <c r="P1017" i="55"/>
  <c r="O1018" i="55"/>
  <c r="P1018" i="55"/>
  <c r="O1019" i="55"/>
  <c r="P1019" i="55"/>
  <c r="O1020" i="55"/>
  <c r="P1020" i="55"/>
  <c r="O1021" i="55"/>
  <c r="P1021" i="55"/>
  <c r="O1022" i="55"/>
  <c r="P1022" i="55"/>
  <c r="O1023" i="55"/>
  <c r="P1023" i="55"/>
  <c r="O1024" i="55"/>
  <c r="P1024" i="55"/>
  <c r="O1025" i="55"/>
  <c r="P1025" i="55"/>
  <c r="O1026" i="55"/>
  <c r="P1026" i="55"/>
  <c r="O1027" i="55"/>
  <c r="P1027" i="55"/>
  <c r="O1028" i="55"/>
  <c r="P1028" i="55"/>
  <c r="O1029" i="55"/>
  <c r="P1029" i="55"/>
  <c r="O1030" i="55"/>
  <c r="P1030" i="55"/>
  <c r="O1031" i="55"/>
  <c r="P1031" i="55"/>
  <c r="O1032" i="55"/>
  <c r="P1032" i="55"/>
  <c r="O1033" i="55"/>
  <c r="P1033" i="55"/>
  <c r="O1034" i="55"/>
  <c r="P1034" i="55"/>
  <c r="O1035" i="55"/>
  <c r="P1035" i="55"/>
  <c r="O1036" i="55"/>
  <c r="P1036" i="55"/>
  <c r="O1037" i="55"/>
  <c r="P1037" i="55"/>
  <c r="O1038" i="55"/>
  <c r="P1038" i="55"/>
  <c r="O1039" i="55"/>
  <c r="P1039" i="55"/>
  <c r="O1040" i="55"/>
  <c r="P1040" i="55"/>
  <c r="O1041" i="55"/>
  <c r="P1041" i="55"/>
  <c r="O1042" i="55"/>
  <c r="P1042" i="55"/>
  <c r="O1043" i="55"/>
  <c r="P1043" i="55"/>
  <c r="O1044" i="55"/>
  <c r="P1044" i="55"/>
  <c r="O1045" i="55"/>
  <c r="P1045" i="55"/>
  <c r="O1046" i="55"/>
  <c r="P1046" i="55"/>
  <c r="O1047" i="55"/>
  <c r="P1047" i="55"/>
  <c r="O1048" i="55"/>
  <c r="P1048" i="55"/>
  <c r="O1049" i="55"/>
  <c r="P1049" i="55"/>
  <c r="O1050" i="55"/>
  <c r="P1050" i="55"/>
  <c r="O1051" i="55"/>
  <c r="P1051" i="55"/>
  <c r="O1052" i="55"/>
  <c r="P1052" i="55"/>
  <c r="O1053" i="55"/>
  <c r="P1053" i="55"/>
  <c r="O1054" i="55"/>
  <c r="P1054" i="55"/>
  <c r="O1055" i="55"/>
  <c r="P1055" i="55"/>
  <c r="O1056" i="55"/>
  <c r="P1056" i="55"/>
  <c r="O1057" i="55"/>
  <c r="P1057" i="55"/>
  <c r="O1058" i="55"/>
  <c r="P1058" i="55"/>
  <c r="O1059" i="55"/>
  <c r="P1059" i="55"/>
  <c r="O1060" i="55"/>
  <c r="P1060" i="55"/>
  <c r="O1061" i="55"/>
  <c r="P1061" i="55"/>
  <c r="O1062" i="55"/>
  <c r="P1062" i="55"/>
  <c r="O1063" i="55"/>
  <c r="P1063" i="55"/>
  <c r="O1064" i="55"/>
  <c r="P1064" i="55"/>
  <c r="O1065" i="55"/>
  <c r="P1065" i="55"/>
  <c r="O1066" i="55"/>
  <c r="P1066" i="55"/>
  <c r="O1067" i="55"/>
  <c r="P1067" i="55"/>
  <c r="O1068" i="55"/>
  <c r="P1068" i="55"/>
  <c r="O1069" i="55"/>
  <c r="P1069" i="55"/>
  <c r="O1070" i="55"/>
  <c r="P1070" i="55"/>
  <c r="O1071" i="55"/>
  <c r="P1071" i="55"/>
  <c r="O1072" i="55"/>
  <c r="P1072" i="55"/>
  <c r="O1073" i="55"/>
  <c r="P1073" i="55"/>
  <c r="O1074" i="55"/>
  <c r="P1074" i="55"/>
  <c r="O1075" i="55"/>
  <c r="P1075" i="55"/>
  <c r="O1076" i="55"/>
  <c r="P1076" i="55"/>
  <c r="O1077" i="55"/>
  <c r="P1077" i="55"/>
  <c r="O1078" i="55"/>
  <c r="P1078" i="55"/>
  <c r="O1079" i="55"/>
  <c r="P1079" i="55"/>
  <c r="O1080" i="55"/>
  <c r="P1080" i="55"/>
  <c r="O1081" i="55"/>
  <c r="P1081" i="55"/>
  <c r="O1082" i="55"/>
  <c r="P1082" i="55"/>
  <c r="O1083" i="55"/>
  <c r="P1083" i="55"/>
  <c r="O1084" i="55"/>
  <c r="P1084" i="55"/>
  <c r="O1085" i="55"/>
  <c r="P1085" i="55"/>
  <c r="O1086" i="55"/>
  <c r="P1086" i="55"/>
  <c r="O1087" i="55"/>
  <c r="P1087" i="55"/>
  <c r="O1088" i="55"/>
  <c r="P1088" i="55"/>
  <c r="O1089" i="55"/>
  <c r="P1089" i="55"/>
  <c r="O1090" i="55"/>
  <c r="P1090" i="55"/>
  <c r="O1091" i="55"/>
  <c r="P1091" i="55"/>
  <c r="O1092" i="55"/>
  <c r="P1092" i="55"/>
  <c r="O1093" i="55"/>
  <c r="P1093" i="55"/>
  <c r="O1094" i="55"/>
  <c r="P1094" i="55"/>
  <c r="O1095" i="55"/>
  <c r="P1095" i="55"/>
  <c r="O1096" i="55"/>
  <c r="P1096" i="55"/>
  <c r="O1097" i="55"/>
  <c r="P1097" i="55"/>
  <c r="O1098" i="55"/>
  <c r="P1098" i="55"/>
  <c r="O1099" i="55"/>
  <c r="P1099" i="55"/>
  <c r="O1100" i="55"/>
  <c r="P1100" i="55"/>
  <c r="O1101" i="55"/>
  <c r="P1101" i="55"/>
  <c r="O1102" i="55"/>
  <c r="P1102" i="55"/>
  <c r="O1103" i="55"/>
  <c r="P1103" i="55"/>
  <c r="O1104" i="55"/>
  <c r="P1104" i="55"/>
  <c r="O1105" i="55"/>
  <c r="P1105" i="55"/>
  <c r="O1106" i="55"/>
  <c r="P1106" i="55"/>
  <c r="O1107" i="55"/>
  <c r="P1107" i="55"/>
  <c r="O1108" i="55"/>
  <c r="P1108" i="55"/>
  <c r="O1109" i="55"/>
  <c r="P1109" i="55"/>
  <c r="O1110" i="55"/>
  <c r="P1110" i="55"/>
  <c r="O1111" i="55"/>
  <c r="P1111" i="55"/>
  <c r="O1112" i="55"/>
  <c r="P1112" i="55"/>
  <c r="O1113" i="55"/>
  <c r="P1113" i="55"/>
  <c r="O1114" i="55"/>
  <c r="P1114" i="55"/>
  <c r="O1115" i="55"/>
  <c r="P1115" i="55"/>
  <c r="O1116" i="55"/>
  <c r="P1116" i="55"/>
  <c r="O1117" i="55"/>
  <c r="P1117" i="55"/>
  <c r="O1118" i="55"/>
  <c r="P1118" i="55"/>
  <c r="O1119" i="55"/>
  <c r="P1119" i="55"/>
  <c r="O1120" i="55"/>
  <c r="P1120" i="55"/>
  <c r="O1121" i="55"/>
  <c r="P1121" i="55"/>
  <c r="O1122" i="55"/>
  <c r="P1122" i="55"/>
  <c r="O1123" i="55"/>
  <c r="P1123" i="55"/>
  <c r="O1124" i="55"/>
  <c r="P1124" i="55"/>
  <c r="O1125" i="55"/>
  <c r="P1125" i="55"/>
  <c r="O1126" i="55"/>
  <c r="P1126" i="55"/>
  <c r="O1127" i="55"/>
  <c r="P1127" i="55"/>
  <c r="O1128" i="55"/>
  <c r="P1128" i="55"/>
  <c r="O1129" i="55"/>
  <c r="P1129" i="55"/>
  <c r="O1130" i="55"/>
  <c r="P1130" i="55"/>
  <c r="O1131" i="55"/>
  <c r="P1131" i="55"/>
  <c r="O1132" i="55"/>
  <c r="P1132" i="55"/>
  <c r="O1133" i="55"/>
  <c r="P1133" i="55"/>
  <c r="O1134" i="55"/>
  <c r="P1134" i="55"/>
  <c r="O1135" i="55"/>
  <c r="P1135" i="55"/>
  <c r="O1136" i="55"/>
  <c r="P1136" i="55"/>
  <c r="O1137" i="55"/>
  <c r="P1137" i="55"/>
  <c r="O1138" i="55"/>
  <c r="P1138" i="55"/>
  <c r="O1139" i="55"/>
  <c r="P1139" i="55"/>
  <c r="O1140" i="55"/>
  <c r="P1140" i="55"/>
  <c r="O1141" i="55"/>
  <c r="P1141" i="55"/>
  <c r="O1142" i="55"/>
  <c r="P1142" i="55"/>
  <c r="O1143" i="55"/>
  <c r="P1143" i="55"/>
  <c r="O1144" i="55"/>
  <c r="P1144" i="55"/>
  <c r="O1145" i="55"/>
  <c r="P1145" i="55"/>
  <c r="O1146" i="55"/>
  <c r="P1146" i="55"/>
  <c r="O1147" i="55"/>
  <c r="P1147" i="55"/>
  <c r="O1148" i="55"/>
  <c r="P1148" i="55"/>
  <c r="O1149" i="55"/>
  <c r="P1149" i="55"/>
  <c r="O1150" i="55"/>
  <c r="P1150" i="55"/>
  <c r="O1151" i="55"/>
  <c r="P1151" i="55"/>
  <c r="O1152" i="55"/>
  <c r="P1152" i="55"/>
  <c r="O1153" i="55"/>
  <c r="P1153" i="55"/>
  <c r="O1154" i="55"/>
  <c r="P1154" i="55"/>
  <c r="O1155" i="55"/>
  <c r="P1155" i="55"/>
  <c r="O1156" i="55"/>
  <c r="P1156" i="55"/>
  <c r="O1157" i="55"/>
  <c r="P1157" i="55"/>
  <c r="O1158" i="55"/>
  <c r="P1158" i="55"/>
  <c r="O1159" i="55"/>
  <c r="P1159" i="55"/>
  <c r="O1160" i="55"/>
  <c r="P1160" i="55"/>
  <c r="O1161" i="55"/>
  <c r="P1161" i="55"/>
  <c r="O1162" i="55"/>
  <c r="P1162" i="55"/>
  <c r="O1163" i="55"/>
  <c r="P1163" i="55"/>
  <c r="O1164" i="55"/>
  <c r="P1164" i="55"/>
  <c r="O1165" i="55"/>
  <c r="P1165" i="55"/>
  <c r="O1166" i="55"/>
  <c r="P1166" i="55"/>
  <c r="O1167" i="55"/>
  <c r="P1167" i="55"/>
  <c r="O1168" i="55"/>
  <c r="P1168" i="55"/>
  <c r="O1169" i="55"/>
  <c r="P1169" i="55"/>
  <c r="O1170" i="55"/>
  <c r="P1170" i="55"/>
  <c r="O1171" i="55"/>
  <c r="P1171" i="55"/>
  <c r="O1172" i="55"/>
  <c r="P1172" i="55"/>
  <c r="O1173" i="55"/>
  <c r="P1173" i="55"/>
  <c r="O1174" i="55"/>
  <c r="P1174" i="55"/>
  <c r="O1175" i="55"/>
  <c r="P1175" i="55"/>
  <c r="O1176" i="55"/>
  <c r="P1176" i="55"/>
  <c r="O1177" i="55"/>
  <c r="P1177" i="55"/>
  <c r="O1178" i="55"/>
  <c r="P1178" i="55"/>
  <c r="O1179" i="55"/>
  <c r="P1179" i="55"/>
  <c r="O1180" i="55"/>
  <c r="P1180" i="55"/>
  <c r="O1181" i="55"/>
  <c r="P1181" i="55"/>
  <c r="O1182" i="55"/>
  <c r="P1182" i="55"/>
  <c r="O1183" i="55"/>
  <c r="P1183" i="55"/>
  <c r="O1184" i="55"/>
  <c r="P1184" i="55"/>
  <c r="O1185" i="55"/>
  <c r="P1185" i="55"/>
  <c r="O1186" i="55"/>
  <c r="P1186" i="55"/>
  <c r="O1187" i="55"/>
  <c r="P1187" i="55"/>
  <c r="O1188" i="55"/>
  <c r="P1188" i="55"/>
  <c r="O1189" i="55"/>
  <c r="P1189" i="55"/>
  <c r="O1190" i="55"/>
  <c r="P1190" i="55"/>
  <c r="O1191" i="55"/>
  <c r="P1191" i="55"/>
  <c r="O1192" i="55"/>
  <c r="P1192" i="55"/>
  <c r="O1193" i="55"/>
  <c r="P1193" i="55"/>
  <c r="O1194" i="55"/>
  <c r="P1194" i="55"/>
  <c r="O1195" i="55"/>
  <c r="P1195" i="55"/>
  <c r="O1196" i="55"/>
  <c r="P1196" i="55"/>
  <c r="O1197" i="55"/>
  <c r="P1197" i="55"/>
  <c r="O1198" i="55"/>
  <c r="P1198" i="55"/>
  <c r="O1199" i="55"/>
  <c r="P1199" i="55"/>
  <c r="O1200" i="55"/>
  <c r="P1200" i="55"/>
  <c r="O1201" i="55"/>
  <c r="P1201" i="55"/>
  <c r="O1202" i="55"/>
  <c r="P1202" i="55"/>
  <c r="O1203" i="55"/>
  <c r="P1203" i="55"/>
  <c r="O1204" i="55"/>
  <c r="P1204" i="55"/>
  <c r="O1205" i="55"/>
  <c r="P1205" i="55"/>
  <c r="O1206" i="55"/>
  <c r="P1206" i="55"/>
  <c r="O1207" i="55"/>
  <c r="P1207" i="55"/>
  <c r="O1208" i="55"/>
  <c r="P1208" i="55"/>
  <c r="O1209" i="55"/>
  <c r="P1209" i="55"/>
  <c r="O1210" i="55"/>
  <c r="P1210" i="55"/>
  <c r="O1211" i="55"/>
  <c r="P1211" i="55"/>
  <c r="O1212" i="55"/>
  <c r="P1212" i="55"/>
  <c r="O1213" i="55"/>
  <c r="P1213" i="55"/>
  <c r="O1214" i="55"/>
  <c r="P1214" i="55"/>
  <c r="O1215" i="55"/>
  <c r="P1215" i="55"/>
  <c r="O1216" i="55"/>
  <c r="P1216" i="55"/>
  <c r="O1217" i="55"/>
  <c r="P1217" i="55"/>
  <c r="O1218" i="55"/>
  <c r="P1218" i="55"/>
  <c r="O1219" i="55"/>
  <c r="P1219" i="55"/>
  <c r="O1220" i="55"/>
  <c r="P1220" i="55"/>
  <c r="O1221" i="55"/>
  <c r="P1221" i="55"/>
  <c r="O1222" i="55"/>
  <c r="P1222" i="55"/>
  <c r="O1223" i="55"/>
  <c r="P1223" i="55"/>
  <c r="O1224" i="55"/>
  <c r="P1224" i="55"/>
  <c r="O1225" i="55"/>
  <c r="P1225" i="55"/>
  <c r="O1226" i="55"/>
  <c r="P1226" i="55"/>
  <c r="O1227" i="55"/>
  <c r="P1227" i="55"/>
  <c r="O1228" i="55"/>
  <c r="P1228" i="55"/>
  <c r="O1229" i="55"/>
  <c r="P1229" i="55"/>
  <c r="O1230" i="55"/>
  <c r="P1230" i="55"/>
  <c r="O1231" i="55"/>
  <c r="P1231" i="55"/>
  <c r="O1232" i="55"/>
  <c r="P1232" i="55"/>
  <c r="O1233" i="55"/>
  <c r="P1233" i="55"/>
  <c r="O1234" i="55"/>
  <c r="P1234" i="55"/>
  <c r="O1235" i="55"/>
  <c r="P1235" i="55"/>
  <c r="O1236" i="55"/>
  <c r="P1236" i="55"/>
  <c r="O1237" i="55"/>
  <c r="P1237" i="55"/>
  <c r="O1238" i="55"/>
  <c r="P1238" i="55"/>
  <c r="O1239" i="55"/>
  <c r="P1239" i="55"/>
  <c r="O1240" i="55"/>
  <c r="P1240" i="55"/>
  <c r="O1241" i="55"/>
  <c r="P1241" i="55"/>
  <c r="O1242" i="55"/>
  <c r="P1242" i="55"/>
  <c r="O1243" i="55"/>
  <c r="P1243" i="55"/>
  <c r="O1244" i="55"/>
  <c r="P1244" i="55"/>
  <c r="O1245" i="55"/>
  <c r="P1245" i="55"/>
  <c r="O1246" i="55"/>
  <c r="P1246" i="55"/>
  <c r="O1247" i="55"/>
  <c r="P1247" i="55"/>
  <c r="O1248" i="55"/>
  <c r="P1248" i="55"/>
  <c r="O1249" i="55"/>
  <c r="P1249" i="55"/>
  <c r="O1250" i="55"/>
  <c r="P1250" i="55"/>
  <c r="O1251" i="55"/>
  <c r="P1251" i="55"/>
  <c r="O1252" i="55"/>
  <c r="P1252" i="55"/>
  <c r="O1253" i="55"/>
  <c r="P1253" i="55"/>
  <c r="O1254" i="55"/>
  <c r="P1254" i="55"/>
  <c r="O1255" i="55"/>
  <c r="P1255" i="55"/>
  <c r="O1256" i="55"/>
  <c r="P1256" i="55"/>
  <c r="O1257" i="55"/>
  <c r="P1257" i="55"/>
  <c r="O1258" i="55"/>
  <c r="P1258" i="55"/>
  <c r="O1259" i="55"/>
  <c r="P1259" i="55"/>
  <c r="O1260" i="55"/>
  <c r="P1260" i="55"/>
  <c r="O1261" i="55"/>
  <c r="P1261" i="55"/>
  <c r="O1262" i="55"/>
  <c r="P1262" i="55"/>
  <c r="O1263" i="55"/>
  <c r="P1263" i="55"/>
  <c r="C42" i="20" l="1"/>
  <c r="Q454" i="53"/>
  <c r="Q453" i="53"/>
  <c r="Q452" i="53"/>
  <c r="Q437" i="53"/>
  <c r="Q436" i="53"/>
  <c r="Q435" i="53"/>
  <c r="Q434" i="53"/>
  <c r="Q433" i="53"/>
  <c r="Q432" i="53"/>
  <c r="Q431" i="53"/>
  <c r="Q429" i="53"/>
  <c r="Q422" i="53"/>
  <c r="Q420" i="53"/>
  <c r="Q419" i="53"/>
  <c r="Q418" i="53"/>
  <c r="Q416" i="53"/>
  <c r="Q415" i="53"/>
  <c r="Q407" i="53"/>
  <c r="Q417" i="53"/>
  <c r="Q414" i="53"/>
  <c r="Q413" i="53"/>
  <c r="Q412" i="53"/>
  <c r="Q411" i="53"/>
  <c r="Q410" i="53"/>
  <c r="Q409" i="53"/>
  <c r="Q408" i="53"/>
  <c r="Q406" i="53"/>
  <c r="Q421" i="53"/>
  <c r="Q423" i="53"/>
  <c r="Q405" i="53"/>
  <c r="Q5" i="53" l="1"/>
  <c r="Q6" i="53"/>
  <c r="Q7" i="53"/>
  <c r="Q8" i="53"/>
  <c r="Q9" i="53"/>
  <c r="Q10" i="53"/>
  <c r="Q11" i="53"/>
  <c r="Q12" i="53"/>
  <c r="Q13" i="53"/>
  <c r="Q14" i="53"/>
  <c r="Q15" i="53"/>
  <c r="Q16" i="53"/>
  <c r="Q17" i="53"/>
  <c r="Q18" i="53"/>
  <c r="Q19" i="53"/>
  <c r="Q20" i="53"/>
  <c r="Q21" i="53"/>
  <c r="Q22" i="53"/>
  <c r="Q23" i="53"/>
  <c r="Q24" i="53"/>
  <c r="Q25" i="53"/>
  <c r="Q26" i="53"/>
  <c r="Q27" i="53"/>
  <c r="Q28" i="53"/>
  <c r="Q29" i="53"/>
  <c r="Q30" i="53"/>
  <c r="Q31" i="53"/>
  <c r="Q32" i="53"/>
  <c r="Q33" i="53"/>
  <c r="Q34" i="53"/>
  <c r="Q35" i="53"/>
  <c r="Q36" i="53"/>
  <c r="Q37" i="53"/>
  <c r="Q38" i="53"/>
  <c r="Q39" i="53"/>
  <c r="Q40" i="53"/>
  <c r="Q41" i="53"/>
  <c r="Q42" i="53"/>
  <c r="Q43" i="53"/>
  <c r="Q44" i="53"/>
  <c r="Q45" i="53"/>
  <c r="Q46" i="53"/>
  <c r="Q47" i="53"/>
  <c r="Q48" i="53"/>
  <c r="Q49" i="53"/>
  <c r="Q50" i="53"/>
  <c r="Q51" i="53"/>
  <c r="Q52" i="53"/>
  <c r="Q53" i="53"/>
  <c r="Q54" i="53"/>
  <c r="Q55" i="53"/>
  <c r="Q56" i="53"/>
  <c r="Q57" i="53"/>
  <c r="Q58" i="53"/>
  <c r="Q59" i="53"/>
  <c r="Q60" i="53"/>
  <c r="Q61" i="53"/>
  <c r="Q62" i="53"/>
  <c r="Q63" i="53"/>
  <c r="Q64" i="53"/>
  <c r="Q65" i="53"/>
  <c r="Q66" i="53"/>
  <c r="Q67" i="53"/>
  <c r="Q68" i="53"/>
  <c r="Q69" i="53"/>
  <c r="Q70" i="53"/>
  <c r="Q71" i="53"/>
  <c r="Q72" i="53"/>
  <c r="Q73" i="53"/>
  <c r="Q74" i="53"/>
  <c r="Q75" i="53"/>
  <c r="Q76" i="53"/>
  <c r="Q77" i="53"/>
  <c r="Q78" i="53"/>
  <c r="Q79" i="53"/>
  <c r="Q80" i="53"/>
  <c r="Q81" i="53"/>
  <c r="Q82" i="53"/>
  <c r="Q83" i="53"/>
  <c r="Q84" i="53"/>
  <c r="Q85" i="53"/>
  <c r="Q86" i="53"/>
  <c r="Q87" i="53"/>
  <c r="Q88" i="53"/>
  <c r="Q89" i="53"/>
  <c r="Q90" i="53"/>
  <c r="Q91" i="53"/>
  <c r="Q92" i="53"/>
  <c r="Q93" i="53"/>
  <c r="Q94" i="53"/>
  <c r="Q95" i="53"/>
  <c r="Q96" i="53"/>
  <c r="Q97" i="53"/>
  <c r="Q98" i="53"/>
  <c r="Q99" i="53"/>
  <c r="Q100" i="53"/>
  <c r="Q101" i="53"/>
  <c r="Q102" i="53"/>
  <c r="Q103" i="53"/>
  <c r="Q104" i="53"/>
  <c r="Q105" i="53"/>
  <c r="Q106" i="53"/>
  <c r="Q107" i="53"/>
  <c r="Q108" i="53"/>
  <c r="Q109" i="53"/>
  <c r="Q110" i="53"/>
  <c r="Q111" i="53"/>
  <c r="Q112" i="53"/>
  <c r="Q113" i="53"/>
  <c r="Q114" i="53"/>
  <c r="Q115" i="53"/>
  <c r="Q116" i="53"/>
  <c r="Q117" i="53"/>
  <c r="Q118" i="53"/>
  <c r="Q119" i="53"/>
  <c r="Q120" i="53"/>
  <c r="Q121" i="53"/>
  <c r="Q122" i="53"/>
  <c r="Q123" i="53"/>
  <c r="Q124" i="53"/>
  <c r="Q125" i="53"/>
  <c r="Q126" i="53"/>
  <c r="Q127" i="53"/>
  <c r="Q128" i="53"/>
  <c r="Q129" i="53"/>
  <c r="Q130" i="53"/>
  <c r="Q131" i="53"/>
  <c r="Q132" i="53"/>
  <c r="Q133" i="53"/>
  <c r="Q134" i="53"/>
  <c r="Q135" i="53"/>
  <c r="Q136" i="53"/>
  <c r="Q137" i="53"/>
  <c r="Q138" i="53"/>
  <c r="Q139" i="53"/>
  <c r="Q140" i="53"/>
  <c r="Q141" i="53"/>
  <c r="Q142" i="53"/>
  <c r="Q143" i="53"/>
  <c r="Q144" i="53"/>
  <c r="Q145" i="53"/>
  <c r="Q146" i="53"/>
  <c r="Q147" i="53"/>
  <c r="Q148" i="53"/>
  <c r="Q149" i="53"/>
  <c r="Q150" i="53"/>
  <c r="Q151" i="53"/>
  <c r="Q152" i="53"/>
  <c r="Q153" i="53"/>
  <c r="Q154" i="53"/>
  <c r="Q155" i="53"/>
  <c r="Q156" i="53"/>
  <c r="Q157" i="53"/>
  <c r="Q158" i="53"/>
  <c r="Q159" i="53"/>
  <c r="Q160" i="53"/>
  <c r="Q161" i="53"/>
  <c r="Q162" i="53"/>
  <c r="Q163" i="53"/>
  <c r="Q164" i="53"/>
  <c r="Q165" i="53"/>
  <c r="Q166" i="53"/>
  <c r="Q167" i="53"/>
  <c r="Q168" i="53"/>
  <c r="Q169" i="53"/>
  <c r="Q170" i="53"/>
  <c r="Q171" i="53"/>
  <c r="Q172" i="53"/>
  <c r="Q173" i="53"/>
  <c r="Q174" i="53"/>
  <c r="Q175" i="53"/>
  <c r="Q176" i="53"/>
  <c r="Q177" i="53"/>
  <c r="Q178" i="53"/>
  <c r="Q179" i="53"/>
  <c r="Q180" i="53"/>
  <c r="Q181" i="53"/>
  <c r="Q182" i="53"/>
  <c r="Q183" i="53"/>
  <c r="Q184" i="53"/>
  <c r="Q185" i="53"/>
  <c r="Q186" i="53"/>
  <c r="Q187" i="53"/>
  <c r="Q188" i="53"/>
  <c r="Q189" i="53"/>
  <c r="Q190" i="53"/>
  <c r="Q191" i="53"/>
  <c r="Q192" i="53"/>
  <c r="Q193" i="53"/>
  <c r="Q194" i="53"/>
  <c r="Q195" i="53"/>
  <c r="Q196" i="53"/>
  <c r="Q197" i="53"/>
  <c r="Q198" i="53"/>
  <c r="Q199" i="53"/>
  <c r="Q200" i="53"/>
  <c r="Q201" i="53"/>
  <c r="Q202" i="53"/>
  <c r="Q203" i="53"/>
  <c r="Q204" i="53"/>
  <c r="Q205" i="53"/>
  <c r="Q206" i="53"/>
  <c r="Q207" i="53"/>
  <c r="Q208" i="53"/>
  <c r="Q209" i="53"/>
  <c r="Q210" i="53"/>
  <c r="Q211" i="53"/>
  <c r="Q212" i="53"/>
  <c r="Q213" i="53"/>
  <c r="Q214" i="53"/>
  <c r="Q215" i="53"/>
  <c r="Q216" i="53"/>
  <c r="Q217" i="53"/>
  <c r="Q218" i="53"/>
  <c r="Q219" i="53"/>
  <c r="Q220" i="53"/>
  <c r="Q221" i="53"/>
  <c r="Q222" i="53"/>
  <c r="Q223" i="53"/>
  <c r="Q224" i="53"/>
  <c r="Q225" i="53"/>
  <c r="Q226" i="53"/>
  <c r="Q227" i="53"/>
  <c r="Q228" i="53"/>
  <c r="Q229" i="53"/>
  <c r="Q230" i="53"/>
  <c r="Q231" i="53"/>
  <c r="Q232" i="53"/>
  <c r="Q233" i="53"/>
  <c r="Q234" i="53"/>
  <c r="Q235" i="53"/>
  <c r="Q236" i="53"/>
  <c r="Q237" i="53"/>
  <c r="Q238" i="53"/>
  <c r="Q239" i="53"/>
  <c r="Q240" i="53"/>
  <c r="Q241" i="53"/>
  <c r="Q242" i="53"/>
  <c r="Q243" i="53"/>
  <c r="Q244" i="53"/>
  <c r="Q245" i="53"/>
  <c r="Q246" i="53"/>
  <c r="Q247" i="53"/>
  <c r="Q248" i="53"/>
  <c r="Q249" i="53"/>
  <c r="Q250" i="53"/>
  <c r="Q251" i="53"/>
  <c r="Q252" i="53"/>
  <c r="Q253" i="53"/>
  <c r="Q254" i="53"/>
  <c r="Q255" i="53"/>
  <c r="Q256" i="53"/>
  <c r="Q257" i="53"/>
  <c r="Q258" i="53"/>
  <c r="Q259" i="53"/>
  <c r="Q260" i="53"/>
  <c r="Q261" i="53"/>
  <c r="Q262" i="53"/>
  <c r="Q263" i="53"/>
  <c r="Q264" i="53"/>
  <c r="Q265" i="53"/>
  <c r="Q266" i="53"/>
  <c r="Q267" i="53"/>
  <c r="Q268" i="53"/>
  <c r="Q269" i="53"/>
  <c r="Q270" i="53"/>
  <c r="Q271" i="53"/>
  <c r="Q272" i="53"/>
  <c r="Q273" i="53"/>
  <c r="Q274" i="53"/>
  <c r="Q275" i="53"/>
  <c r="Q276" i="53"/>
  <c r="Q277" i="53"/>
  <c r="Q278" i="53"/>
  <c r="Q279" i="53"/>
  <c r="Q280" i="53"/>
  <c r="Q281" i="53"/>
  <c r="Q282" i="53"/>
  <c r="Q283" i="53"/>
  <c r="Q284" i="53"/>
  <c r="Q285" i="53"/>
  <c r="Q286" i="53"/>
  <c r="Q287" i="53"/>
  <c r="Q288" i="53"/>
  <c r="Q289" i="53"/>
  <c r="Q290" i="53"/>
  <c r="Q291" i="53"/>
  <c r="Q292" i="53"/>
  <c r="Q293" i="53"/>
  <c r="Q294" i="53"/>
  <c r="Q295" i="53"/>
  <c r="Q296" i="53"/>
  <c r="Q297" i="53"/>
  <c r="Q298" i="53"/>
  <c r="Q299" i="53"/>
  <c r="Q300" i="53"/>
  <c r="Q301" i="53"/>
  <c r="Q302" i="53"/>
  <c r="Q303" i="53"/>
  <c r="Q304" i="53"/>
  <c r="Q305" i="53"/>
  <c r="Q306" i="53"/>
  <c r="Q307" i="53"/>
  <c r="Q308" i="53"/>
  <c r="Q309" i="53"/>
  <c r="Q310" i="53"/>
  <c r="Q311" i="53"/>
  <c r="Q312" i="53"/>
  <c r="Q313" i="53"/>
  <c r="Q314" i="53"/>
  <c r="Q315" i="53"/>
  <c r="Q316" i="53"/>
  <c r="Q317" i="53"/>
  <c r="Q318" i="53"/>
  <c r="Q319" i="53"/>
  <c r="Q320" i="53"/>
  <c r="Q321" i="53"/>
  <c r="Q322" i="53"/>
  <c r="Q323" i="53"/>
  <c r="Q324" i="53"/>
  <c r="Q325" i="53"/>
  <c r="Q326" i="53"/>
  <c r="Q327" i="53"/>
  <c r="Q328" i="53"/>
  <c r="Q329" i="53"/>
  <c r="Q330" i="53" l="1"/>
  <c r="Q331" i="53"/>
  <c r="Q332" i="53"/>
  <c r="Q333" i="53"/>
  <c r="Q334" i="53"/>
  <c r="Q335" i="53"/>
  <c r="Q336" i="53"/>
  <c r="Q337" i="53"/>
  <c r="Q338" i="53"/>
  <c r="Q339" i="53"/>
  <c r="Q340" i="53"/>
  <c r="Q341" i="53"/>
  <c r="Q342" i="53"/>
  <c r="Q343" i="53"/>
  <c r="Q344" i="53"/>
  <c r="Q345" i="53"/>
  <c r="Q346" i="53"/>
  <c r="Q347" i="53"/>
  <c r="Q348" i="53"/>
  <c r="Q349" i="53"/>
  <c r="Q350" i="53"/>
  <c r="Q351" i="53"/>
  <c r="Q352" i="53"/>
  <c r="Q353" i="53"/>
  <c r="Q354" i="53"/>
  <c r="Q355" i="53"/>
  <c r="Q356" i="53"/>
  <c r="Q357" i="53"/>
  <c r="Q358" i="53"/>
  <c r="Q359" i="53"/>
  <c r="Q360" i="53"/>
  <c r="Q361" i="53"/>
  <c r="Q362" i="53"/>
  <c r="Q363" i="53"/>
  <c r="Q364" i="53"/>
  <c r="Q365" i="53"/>
  <c r="Q366" i="53"/>
  <c r="Q367" i="53"/>
  <c r="Q368" i="53"/>
  <c r="Q369" i="53"/>
  <c r="Q370" i="53"/>
  <c r="Q371" i="53"/>
  <c r="Q372" i="53"/>
  <c r="Q373" i="53"/>
  <c r="Q374" i="53"/>
  <c r="Q375" i="53"/>
  <c r="Q376" i="53"/>
  <c r="Q377" i="53"/>
  <c r="Q378" i="53"/>
  <c r="Q379" i="53"/>
  <c r="Q380" i="53"/>
  <c r="Q381" i="53"/>
  <c r="Q382" i="53"/>
  <c r="Q383" i="53"/>
  <c r="Q384" i="53"/>
  <c r="Q385" i="53"/>
  <c r="Q386" i="53"/>
  <c r="Q387" i="53"/>
  <c r="Q388" i="53"/>
  <c r="Q389" i="53"/>
  <c r="Q390" i="53"/>
  <c r="Q391" i="53"/>
  <c r="Q392" i="53"/>
  <c r="Q393" i="53"/>
  <c r="Q394" i="53"/>
  <c r="Q395" i="53"/>
  <c r="Q396" i="53"/>
  <c r="Q397" i="53"/>
  <c r="Q398" i="53"/>
  <c r="Q399" i="53"/>
  <c r="Q400" i="53"/>
  <c r="Q401" i="53"/>
  <c r="Q402" i="53"/>
  <c r="Q403" i="53"/>
  <c r="Q404" i="53"/>
  <c r="Q424" i="53"/>
  <c r="Q425" i="53"/>
  <c r="Q426" i="53"/>
  <c r="Q427" i="53"/>
  <c r="Q428" i="53"/>
  <c r="Q430" i="53"/>
  <c r="Q438" i="53"/>
  <c r="Q439" i="53"/>
  <c r="Q440" i="53"/>
  <c r="Q441" i="53"/>
  <c r="Q442" i="53"/>
  <c r="Q443" i="53"/>
  <c r="Q444" i="53"/>
  <c r="Q445" i="53"/>
  <c r="Q446" i="53"/>
  <c r="Q447" i="53"/>
  <c r="Q448" i="53"/>
  <c r="Q449" i="53"/>
  <c r="Q450" i="53"/>
  <c r="Q451" i="53"/>
  <c r="O455" i="53"/>
  <c r="P455" i="53"/>
  <c r="Q455" i="53"/>
  <c r="O456" i="53"/>
  <c r="P456" i="53"/>
  <c r="Q456" i="53"/>
  <c r="O457" i="53"/>
  <c r="P457" i="53"/>
  <c r="Q457" i="53"/>
  <c r="O458" i="53"/>
  <c r="P458" i="53"/>
  <c r="Q458" i="53"/>
  <c r="O459" i="53"/>
  <c r="P459" i="53"/>
  <c r="Q459" i="53"/>
  <c r="O460" i="53"/>
  <c r="P460" i="53"/>
  <c r="Q460" i="53"/>
  <c r="O461" i="53"/>
  <c r="P461" i="53"/>
  <c r="Q461" i="53"/>
  <c r="O462" i="53"/>
  <c r="P462" i="53"/>
  <c r="Q462" i="53"/>
  <c r="O463" i="53"/>
  <c r="P463" i="53"/>
  <c r="Q463" i="53"/>
  <c r="O464" i="53"/>
  <c r="P464" i="53"/>
  <c r="Q464" i="53"/>
  <c r="O465" i="53"/>
  <c r="P465" i="53"/>
  <c r="Q465" i="53"/>
  <c r="O466" i="53"/>
  <c r="P466" i="53"/>
  <c r="Q466" i="53"/>
  <c r="O467" i="53"/>
  <c r="P467" i="53"/>
  <c r="Q467" i="53"/>
  <c r="O468" i="53"/>
  <c r="P468" i="53"/>
  <c r="Q468" i="53"/>
  <c r="O469" i="53"/>
  <c r="P469" i="53"/>
  <c r="Q469" i="53"/>
  <c r="O470" i="53"/>
  <c r="P470" i="53"/>
  <c r="Q470" i="53"/>
  <c r="O471" i="53"/>
  <c r="P471" i="53"/>
  <c r="Q471" i="53"/>
  <c r="O472" i="53"/>
  <c r="P472" i="53"/>
  <c r="Q472" i="53"/>
  <c r="O473" i="53"/>
  <c r="P473" i="53"/>
  <c r="Q473" i="53"/>
  <c r="O474" i="53"/>
  <c r="P474" i="53"/>
  <c r="Q474" i="53"/>
  <c r="O475" i="53"/>
  <c r="P475" i="53"/>
  <c r="Q475" i="53"/>
  <c r="O476" i="53"/>
  <c r="P476" i="53"/>
  <c r="Q476" i="53"/>
  <c r="O477" i="53"/>
  <c r="P477" i="53"/>
  <c r="Q477" i="53"/>
  <c r="O478" i="53"/>
  <c r="P478" i="53"/>
  <c r="Q478" i="53"/>
  <c r="O479" i="53"/>
  <c r="P479" i="53"/>
  <c r="Q479" i="53"/>
  <c r="O480" i="53"/>
  <c r="P480" i="53"/>
  <c r="Q480" i="53"/>
  <c r="O481" i="53"/>
  <c r="P481" i="53"/>
  <c r="Q481" i="53"/>
  <c r="O482" i="53"/>
  <c r="P482" i="53"/>
  <c r="Q482" i="53"/>
  <c r="O483" i="53"/>
  <c r="P483" i="53"/>
  <c r="Q483" i="53"/>
  <c r="O484" i="53"/>
  <c r="P484" i="53"/>
  <c r="Q484" i="53"/>
  <c r="O485" i="53"/>
  <c r="P485" i="53"/>
  <c r="Q485" i="53"/>
  <c r="O486" i="53"/>
  <c r="P486" i="53"/>
  <c r="Q486" i="53"/>
  <c r="O487" i="53"/>
  <c r="P487" i="53"/>
  <c r="Q487" i="53"/>
  <c r="O488" i="53"/>
  <c r="P488" i="53"/>
  <c r="Q488" i="53"/>
  <c r="O489" i="53"/>
  <c r="P489" i="53"/>
  <c r="Q489" i="53"/>
  <c r="O490" i="53"/>
  <c r="P490" i="53"/>
  <c r="Q490" i="53"/>
  <c r="O491" i="53"/>
  <c r="P491" i="53"/>
  <c r="Q491" i="53"/>
  <c r="O492" i="53"/>
  <c r="P492" i="53"/>
  <c r="Q492" i="53"/>
  <c r="O493" i="53"/>
  <c r="P493" i="53"/>
  <c r="Q493" i="53"/>
  <c r="O494" i="53"/>
  <c r="P494" i="53"/>
  <c r="Q494" i="53"/>
  <c r="O495" i="53"/>
  <c r="P495" i="53"/>
  <c r="Q495" i="53"/>
  <c r="O496" i="53"/>
  <c r="P496" i="53"/>
  <c r="Q496" i="53"/>
  <c r="O497" i="53"/>
  <c r="P497" i="53"/>
  <c r="Q497" i="53"/>
  <c r="O498" i="53"/>
  <c r="P498" i="53"/>
  <c r="Q498" i="53"/>
  <c r="O499" i="53"/>
  <c r="P499" i="53"/>
  <c r="Q499" i="53"/>
  <c r="O500" i="53"/>
  <c r="P500" i="53"/>
  <c r="Q500" i="53"/>
  <c r="O501" i="53"/>
  <c r="P501" i="53"/>
  <c r="Q501" i="53"/>
  <c r="O502" i="53"/>
  <c r="P502" i="53"/>
  <c r="Q502" i="53"/>
  <c r="O503" i="53"/>
  <c r="P503" i="53"/>
  <c r="Q503" i="53"/>
  <c r="O504" i="53"/>
  <c r="P504" i="53"/>
  <c r="Q504" i="53"/>
  <c r="O505" i="53"/>
  <c r="P505" i="53"/>
  <c r="Q505" i="53"/>
  <c r="O506" i="53"/>
  <c r="P506" i="53"/>
  <c r="Q506" i="53"/>
  <c r="O507" i="53"/>
  <c r="P507" i="53"/>
  <c r="Q507" i="53"/>
  <c r="O508" i="53"/>
  <c r="P508" i="53"/>
  <c r="Q508" i="53"/>
  <c r="O509" i="53"/>
  <c r="P509" i="53"/>
  <c r="Q509" i="53"/>
  <c r="O510" i="53"/>
  <c r="P510" i="53"/>
  <c r="Q510" i="53"/>
  <c r="O511" i="53"/>
  <c r="P511" i="53"/>
  <c r="Q511" i="53"/>
  <c r="O512" i="53"/>
  <c r="P512" i="53"/>
  <c r="Q512" i="53"/>
  <c r="O513" i="53"/>
  <c r="P513" i="53"/>
  <c r="Q513" i="53"/>
  <c r="O514" i="53"/>
  <c r="P514" i="53"/>
  <c r="Q514" i="53"/>
  <c r="O515" i="53"/>
  <c r="P515" i="53"/>
  <c r="Q515" i="53"/>
  <c r="I5" i="44" l="1"/>
  <c r="J5" i="44"/>
  <c r="Q83" i="33" l="1"/>
  <c r="P83" i="33"/>
  <c r="O83" i="33"/>
  <c r="Q82" i="33"/>
  <c r="Q81" i="33"/>
  <c r="Q80" i="33"/>
  <c r="Q76" i="33"/>
  <c r="Q75" i="33"/>
  <c r="Q74" i="33"/>
  <c r="Q69" i="33"/>
  <c r="Q68" i="33"/>
  <c r="Q64" i="33"/>
  <c r="Q63" i="33"/>
  <c r="Q56" i="33" l="1"/>
  <c r="Q55" i="33"/>
  <c r="Q54" i="33"/>
  <c r="Q53" i="33"/>
  <c r="Q52" i="33"/>
  <c r="Q51" i="33"/>
  <c r="Q44" i="33"/>
  <c r="Q43" i="33"/>
  <c r="Q42" i="33"/>
  <c r="Q41" i="33"/>
  <c r="Q36" i="33"/>
  <c r="Q22" i="33"/>
  <c r="Q23" i="33"/>
  <c r="Q24" i="33"/>
  <c r="Q25" i="33"/>
  <c r="Q26" i="33"/>
  <c r="Q27" i="33"/>
  <c r="Q28" i="33"/>
  <c r="Q29" i="33"/>
  <c r="Q30" i="33"/>
  <c r="Q31" i="33"/>
  <c r="O84" i="33"/>
  <c r="O85" i="33"/>
  <c r="O86" i="33"/>
  <c r="O87" i="33"/>
  <c r="P84" i="33"/>
  <c r="P85" i="33"/>
  <c r="P86" i="33"/>
  <c r="P87" i="33"/>
  <c r="O88" i="33"/>
  <c r="P88" i="33"/>
  <c r="O89" i="33"/>
  <c r="P89" i="33"/>
  <c r="O90" i="33"/>
  <c r="P90" i="33"/>
  <c r="O91" i="33"/>
  <c r="P91" i="33"/>
  <c r="O92" i="33"/>
  <c r="P92" i="33"/>
  <c r="O93" i="33"/>
  <c r="P93" i="33"/>
  <c r="O94" i="33"/>
  <c r="P94" i="33"/>
  <c r="O95" i="33"/>
  <c r="P95" i="33"/>
  <c r="O96" i="33"/>
  <c r="P96" i="33"/>
  <c r="O97" i="33"/>
  <c r="P97" i="33"/>
  <c r="O98" i="33"/>
  <c r="P98" i="33"/>
  <c r="O99" i="33"/>
  <c r="P99" i="33"/>
  <c r="O100" i="33"/>
  <c r="P100" i="33"/>
  <c r="O101" i="33"/>
  <c r="P101" i="33"/>
  <c r="O102" i="33"/>
  <c r="P102" i="33"/>
  <c r="O103" i="33"/>
  <c r="P103" i="33"/>
  <c r="O104" i="33"/>
  <c r="P104" i="33"/>
  <c r="O105" i="33"/>
  <c r="P105" i="33"/>
  <c r="O106" i="33"/>
  <c r="P106" i="33"/>
  <c r="O107" i="33"/>
  <c r="P107" i="33"/>
  <c r="O108" i="33"/>
  <c r="P108" i="33"/>
  <c r="O109" i="33"/>
  <c r="P109" i="33"/>
  <c r="O110" i="33"/>
  <c r="P110" i="33"/>
  <c r="O111" i="33"/>
  <c r="P111" i="33"/>
  <c r="O112" i="33"/>
  <c r="P112" i="33"/>
  <c r="O113" i="33"/>
  <c r="P113" i="33"/>
  <c r="O114" i="33"/>
  <c r="P114" i="33"/>
  <c r="O115" i="33"/>
  <c r="P115" i="33"/>
  <c r="O116" i="33"/>
  <c r="P116" i="33"/>
  <c r="O117" i="33"/>
  <c r="P117" i="33"/>
  <c r="O118" i="33"/>
  <c r="P118" i="33"/>
  <c r="O119" i="33"/>
  <c r="P119" i="33"/>
  <c r="O120" i="33"/>
  <c r="P120" i="33"/>
  <c r="O121" i="33"/>
  <c r="P121" i="33"/>
  <c r="O122" i="33"/>
  <c r="P122" i="33"/>
  <c r="O123" i="33"/>
  <c r="P123" i="33"/>
  <c r="O124" i="33"/>
  <c r="P124" i="33"/>
  <c r="O125" i="33"/>
  <c r="P125" i="33"/>
  <c r="O126" i="33"/>
  <c r="P126" i="33"/>
  <c r="O127" i="33"/>
  <c r="P127" i="33"/>
  <c r="O128" i="33"/>
  <c r="P128" i="33"/>
  <c r="O129" i="33"/>
  <c r="P129" i="33"/>
  <c r="O130" i="33"/>
  <c r="P130" i="33"/>
  <c r="O131" i="33"/>
  <c r="P131" i="33"/>
  <c r="O132" i="33"/>
  <c r="P132" i="33"/>
  <c r="O133" i="33"/>
  <c r="P133" i="33"/>
  <c r="O134" i="33"/>
  <c r="P134" i="33"/>
  <c r="O135" i="33"/>
  <c r="P135" i="33"/>
  <c r="O136" i="33"/>
  <c r="P136" i="33"/>
  <c r="O137" i="33"/>
  <c r="P137" i="33"/>
  <c r="O138" i="33"/>
  <c r="P138" i="33"/>
  <c r="O139" i="33"/>
  <c r="P139" i="33"/>
  <c r="O140" i="33"/>
  <c r="P140" i="33"/>
  <c r="O141" i="33"/>
  <c r="P141" i="33"/>
  <c r="O142" i="33"/>
  <c r="P142" i="33"/>
  <c r="O143" i="33"/>
  <c r="P143" i="33"/>
  <c r="O144" i="33"/>
  <c r="P144" i="33"/>
  <c r="O145" i="33"/>
  <c r="P145" i="33"/>
  <c r="O146" i="33"/>
  <c r="P146" i="33"/>
  <c r="O147" i="33"/>
  <c r="P147" i="33"/>
  <c r="O148" i="33"/>
  <c r="P148" i="33"/>
  <c r="O149" i="33"/>
  <c r="P149" i="33"/>
  <c r="O150" i="33"/>
  <c r="P150" i="33"/>
  <c r="O151" i="33"/>
  <c r="P151" i="33"/>
  <c r="O152" i="33"/>
  <c r="P152" i="33"/>
  <c r="O153" i="33"/>
  <c r="P153" i="33"/>
  <c r="O154" i="33"/>
  <c r="P154" i="33"/>
  <c r="O155" i="33"/>
  <c r="P155" i="33"/>
  <c r="O156" i="33"/>
  <c r="P156" i="33"/>
  <c r="O157" i="33"/>
  <c r="P157" i="33"/>
  <c r="O158" i="33"/>
  <c r="P158" i="33"/>
  <c r="O159" i="33"/>
  <c r="P159" i="33"/>
  <c r="O160" i="33"/>
  <c r="P160" i="33"/>
  <c r="O161" i="33"/>
  <c r="P161" i="33"/>
  <c r="O162" i="33"/>
  <c r="P162" i="33"/>
  <c r="O163" i="33"/>
  <c r="P163" i="33"/>
  <c r="O164" i="33"/>
  <c r="P164" i="33"/>
  <c r="O165" i="33"/>
  <c r="P165" i="33"/>
  <c r="O166" i="33"/>
  <c r="P166" i="33"/>
  <c r="O167" i="33"/>
  <c r="P167" i="33"/>
  <c r="O168" i="33"/>
  <c r="P168" i="33"/>
  <c r="O169" i="33"/>
  <c r="P169" i="33"/>
  <c r="O170" i="33"/>
  <c r="P170" i="33"/>
  <c r="O171" i="33"/>
  <c r="P171" i="33"/>
  <c r="O172" i="33"/>
  <c r="P172" i="33"/>
  <c r="O173" i="33"/>
  <c r="P173" i="33"/>
  <c r="O174" i="33"/>
  <c r="P174" i="33"/>
  <c r="O175" i="33"/>
  <c r="P175" i="33"/>
  <c r="O176" i="33"/>
  <c r="P176" i="33"/>
  <c r="O177" i="33"/>
  <c r="P177" i="33"/>
  <c r="O178" i="33"/>
  <c r="P178" i="33"/>
  <c r="O179" i="33"/>
  <c r="P179" i="33"/>
  <c r="O180" i="33"/>
  <c r="P180" i="33"/>
  <c r="O181" i="33"/>
  <c r="P181" i="33"/>
  <c r="O182" i="33"/>
  <c r="P182" i="33"/>
  <c r="O183" i="33"/>
  <c r="P183" i="33"/>
  <c r="O184" i="33"/>
  <c r="P184" i="33"/>
  <c r="O185" i="33"/>
  <c r="P185" i="33"/>
  <c r="O186" i="33"/>
  <c r="P186" i="33"/>
  <c r="O187" i="33"/>
  <c r="P187" i="33"/>
  <c r="O188" i="33"/>
  <c r="P188" i="33"/>
  <c r="O189" i="33"/>
  <c r="P189" i="33"/>
  <c r="O190" i="33"/>
  <c r="P190" i="33"/>
  <c r="O191" i="33"/>
  <c r="P191" i="33"/>
  <c r="O192" i="33"/>
  <c r="P192" i="33"/>
  <c r="O193" i="33"/>
  <c r="P193" i="33"/>
  <c r="O194" i="33"/>
  <c r="P194" i="33"/>
  <c r="O195" i="33"/>
  <c r="P195" i="33"/>
  <c r="O196" i="33"/>
  <c r="P196" i="33"/>
  <c r="O197" i="33"/>
  <c r="P197" i="33"/>
  <c r="O198" i="33"/>
  <c r="P198" i="33"/>
  <c r="O199" i="33"/>
  <c r="P199" i="33"/>
  <c r="O200" i="33"/>
  <c r="P200" i="33"/>
  <c r="O201" i="33"/>
  <c r="P201" i="33"/>
  <c r="O202" i="33"/>
  <c r="P202" i="33"/>
  <c r="O203" i="33"/>
  <c r="P203" i="33"/>
  <c r="O204" i="33"/>
  <c r="P204" i="33"/>
  <c r="O205" i="33"/>
  <c r="P205" i="33"/>
  <c r="O206" i="33"/>
  <c r="P206" i="33"/>
  <c r="O207" i="33"/>
  <c r="P207" i="33"/>
  <c r="O208" i="33"/>
  <c r="P208" i="33"/>
  <c r="O209" i="33"/>
  <c r="P209" i="33"/>
  <c r="O210" i="33"/>
  <c r="P210" i="33"/>
  <c r="O211" i="33"/>
  <c r="P211" i="33"/>
  <c r="O212" i="33"/>
  <c r="P212" i="33"/>
  <c r="O213" i="33"/>
  <c r="P213" i="33"/>
  <c r="O214" i="33"/>
  <c r="P214" i="33"/>
  <c r="O215" i="33"/>
  <c r="P215" i="33"/>
  <c r="O216" i="33"/>
  <c r="P216" i="33"/>
  <c r="O217" i="33"/>
  <c r="P217" i="33"/>
  <c r="O218" i="33"/>
  <c r="P218" i="33"/>
  <c r="O219" i="33"/>
  <c r="P219" i="33"/>
  <c r="O220" i="33"/>
  <c r="P220" i="33"/>
  <c r="O221" i="33"/>
  <c r="P221" i="33"/>
  <c r="O222" i="33"/>
  <c r="P222" i="33"/>
  <c r="O223" i="33"/>
  <c r="P223" i="33"/>
  <c r="O224" i="33"/>
  <c r="P224" i="33"/>
  <c r="O225" i="33"/>
  <c r="P225" i="33"/>
  <c r="O226" i="33"/>
  <c r="P226" i="33"/>
  <c r="O227" i="33"/>
  <c r="P227" i="33"/>
  <c r="O228" i="33"/>
  <c r="P228" i="33"/>
  <c r="O229" i="33"/>
  <c r="P229" i="33"/>
  <c r="O230" i="33"/>
  <c r="P230" i="33"/>
  <c r="O231" i="33"/>
  <c r="P231" i="33"/>
  <c r="O232" i="33"/>
  <c r="P232" i="33"/>
  <c r="O233" i="33"/>
  <c r="P233" i="33"/>
  <c r="O234" i="33"/>
  <c r="P234" i="33"/>
  <c r="O235" i="33"/>
  <c r="P235" i="33"/>
  <c r="O236" i="33"/>
  <c r="P236" i="33"/>
  <c r="O237" i="33"/>
  <c r="P237" i="33"/>
  <c r="O238" i="33"/>
  <c r="P238" i="33"/>
  <c r="O239" i="33"/>
  <c r="P239" i="33"/>
  <c r="O240" i="33"/>
  <c r="P240" i="33"/>
  <c r="O241" i="33"/>
  <c r="P241" i="33"/>
  <c r="O242" i="33"/>
  <c r="P242" i="33"/>
  <c r="O243" i="33"/>
  <c r="P243" i="33"/>
  <c r="O244" i="33"/>
  <c r="P244" i="33"/>
  <c r="O245" i="33"/>
  <c r="P245" i="33"/>
  <c r="O246" i="33"/>
  <c r="P246" i="33"/>
  <c r="O247" i="33"/>
  <c r="P247" i="33"/>
  <c r="O248" i="33"/>
  <c r="P248" i="33"/>
  <c r="O249" i="33"/>
  <c r="P249" i="33"/>
  <c r="O250" i="33"/>
  <c r="P250" i="33"/>
  <c r="O251" i="33"/>
  <c r="P251" i="33"/>
  <c r="O252" i="33"/>
  <c r="P252" i="33"/>
  <c r="O253" i="33"/>
  <c r="P253" i="33"/>
  <c r="O254" i="33"/>
  <c r="P254" i="33"/>
  <c r="O255" i="33"/>
  <c r="P255" i="33"/>
  <c r="O256" i="33"/>
  <c r="P256" i="33"/>
  <c r="O257" i="33"/>
  <c r="P257" i="33"/>
  <c r="O258" i="33"/>
  <c r="P258" i="33"/>
  <c r="O259" i="33"/>
  <c r="P259" i="33"/>
  <c r="O260" i="33"/>
  <c r="P260" i="33"/>
  <c r="O261" i="33"/>
  <c r="P261" i="33"/>
  <c r="O262" i="33"/>
  <c r="P262" i="33"/>
  <c r="O263" i="33"/>
  <c r="P263" i="33"/>
  <c r="O264" i="33"/>
  <c r="P264" i="33"/>
  <c r="O265" i="33"/>
  <c r="P265" i="33"/>
  <c r="O266" i="33"/>
  <c r="P266" i="33"/>
  <c r="O267" i="33"/>
  <c r="P267" i="33"/>
  <c r="O268" i="33"/>
  <c r="P268" i="33"/>
  <c r="O269" i="33"/>
  <c r="P269" i="33"/>
  <c r="O270" i="33"/>
  <c r="P270" i="33"/>
  <c r="O271" i="33"/>
  <c r="P271" i="33"/>
  <c r="O272" i="33"/>
  <c r="P272" i="33"/>
  <c r="O273" i="33"/>
  <c r="P273" i="33"/>
  <c r="O274" i="33"/>
  <c r="P274" i="33"/>
  <c r="O275" i="33"/>
  <c r="P275" i="33"/>
  <c r="O276" i="33"/>
  <c r="P276" i="33"/>
  <c r="O277" i="33"/>
  <c r="P277" i="33"/>
  <c r="O278" i="33"/>
  <c r="P278" i="33"/>
  <c r="O279" i="33"/>
  <c r="P279" i="33"/>
  <c r="O280" i="33"/>
  <c r="P280" i="33"/>
  <c r="O281" i="33"/>
  <c r="P281" i="33"/>
  <c r="O282" i="33"/>
  <c r="P282" i="33"/>
  <c r="O283" i="33"/>
  <c r="P283" i="33"/>
  <c r="O284" i="33"/>
  <c r="P284" i="33"/>
  <c r="O285" i="33"/>
  <c r="P285" i="33"/>
  <c r="O286" i="33"/>
  <c r="P286" i="33"/>
  <c r="O287" i="33"/>
  <c r="P287" i="33"/>
  <c r="O288" i="33"/>
  <c r="P288" i="33"/>
  <c r="O289" i="33"/>
  <c r="P289" i="33"/>
  <c r="O290" i="33"/>
  <c r="P290" i="33"/>
  <c r="O291" i="33"/>
  <c r="P291" i="33"/>
  <c r="O292" i="33"/>
  <c r="P292" i="33"/>
  <c r="O293" i="33"/>
  <c r="P293" i="33"/>
  <c r="O294" i="33"/>
  <c r="P294" i="33"/>
  <c r="O295" i="33"/>
  <c r="P295" i="33"/>
  <c r="O296" i="33"/>
  <c r="P296" i="33"/>
  <c r="O297" i="33"/>
  <c r="P297" i="33"/>
  <c r="Q20" i="33"/>
  <c r="Q18" i="33" l="1"/>
  <c r="Q16" i="33"/>
  <c r="Q11" i="33" l="1"/>
  <c r="C24" i="20" l="1"/>
  <c r="Q10" i="33"/>
  <c r="Q8" i="33"/>
  <c r="Q5" i="33"/>
  <c r="A7" i="33" l="1"/>
  <c r="D56" i="20"/>
  <c r="D57" i="20"/>
  <c r="D58" i="20"/>
  <c r="D59" i="20"/>
  <c r="D60" i="20"/>
  <c r="D61" i="20"/>
  <c r="D62" i="20"/>
  <c r="C56" i="20"/>
  <c r="C57" i="20"/>
  <c r="C58" i="20"/>
  <c r="C59" i="20"/>
  <c r="C60" i="20"/>
  <c r="C61" i="20"/>
  <c r="C62" i="20"/>
  <c r="C55" i="20"/>
  <c r="J51" i="20"/>
  <c r="L51" i="20"/>
  <c r="I51" i="20"/>
  <c r="F51" i="20"/>
  <c r="D24" i="20" s="1"/>
  <c r="E51" i="20"/>
  <c r="C51" i="20"/>
  <c r="G51" i="20"/>
  <c r="N51" i="20"/>
  <c r="K51" i="20"/>
  <c r="H51" i="20"/>
  <c r="D51" i="20"/>
  <c r="E59" i="20" l="1"/>
  <c r="E60" i="20"/>
  <c r="E62" i="20"/>
  <c r="E58" i="20"/>
  <c r="E61" i="20"/>
  <c r="E57" i="20"/>
  <c r="E56" i="20"/>
  <c r="C63" i="20"/>
  <c r="D63" i="20"/>
  <c r="E63" i="20" l="1"/>
  <c r="A2000" i="56" l="1"/>
  <c r="A1999" i="56"/>
  <c r="A1998" i="56"/>
  <c r="A1997" i="56"/>
  <c r="A1996" i="56"/>
  <c r="A1995" i="56"/>
  <c r="A1994" i="56"/>
  <c r="A1993" i="56"/>
  <c r="A1992" i="56"/>
  <c r="A1991" i="56"/>
  <c r="A1990" i="56"/>
  <c r="A1989" i="56"/>
  <c r="A1988" i="56"/>
  <c r="A1987" i="56"/>
  <c r="A1986" i="56"/>
  <c r="A1985" i="56"/>
  <c r="A1984" i="56"/>
  <c r="A1983" i="56"/>
  <c r="A1982" i="56"/>
  <c r="A1981" i="56"/>
  <c r="A1980" i="56"/>
  <c r="A1979" i="56"/>
  <c r="A1978" i="56"/>
  <c r="A1977" i="56"/>
  <c r="A1976" i="56"/>
  <c r="A1975" i="56"/>
  <c r="A1974" i="56"/>
  <c r="A1973" i="56"/>
  <c r="A1972" i="56"/>
  <c r="A1971" i="56"/>
  <c r="A1970" i="56"/>
  <c r="A1969" i="56"/>
  <c r="A1968" i="56"/>
  <c r="A1967" i="56"/>
  <c r="A1966" i="56"/>
  <c r="A1965" i="56"/>
  <c r="A1964" i="56"/>
  <c r="A1963" i="56"/>
  <c r="A1962" i="56"/>
  <c r="A1961" i="56"/>
  <c r="A1960" i="56"/>
  <c r="A1959" i="56"/>
  <c r="A1958" i="56"/>
  <c r="A1957" i="56"/>
  <c r="A1956" i="56"/>
  <c r="A1955" i="56"/>
  <c r="A1954" i="56"/>
  <c r="A1953" i="56"/>
  <c r="A1952" i="56"/>
  <c r="A1951" i="56"/>
  <c r="A1950" i="56"/>
  <c r="A1949" i="56"/>
  <c r="A1948" i="56"/>
  <c r="A1947" i="56"/>
  <c r="A1946" i="56"/>
  <c r="A1945" i="56"/>
  <c r="A1944" i="56"/>
  <c r="A1943" i="56"/>
  <c r="A1942" i="56"/>
  <c r="A1941" i="56"/>
  <c r="A1940" i="56"/>
  <c r="A1939" i="56"/>
  <c r="A1938" i="56"/>
  <c r="A1937" i="56"/>
  <c r="A1936" i="56"/>
  <c r="A1935" i="56"/>
  <c r="A1934" i="56"/>
  <c r="A1933" i="56"/>
  <c r="A1932" i="56"/>
  <c r="A1931" i="56"/>
  <c r="A1930" i="56"/>
  <c r="A1929" i="56"/>
  <c r="A1928" i="56"/>
  <c r="A1927" i="56"/>
  <c r="A1926" i="56"/>
  <c r="A1925" i="56"/>
  <c r="A1924" i="56"/>
  <c r="A1923" i="56"/>
  <c r="A1922" i="56"/>
  <c r="A1921" i="56"/>
  <c r="A1920" i="56"/>
  <c r="A1919" i="56"/>
  <c r="A1918" i="56"/>
  <c r="A1917" i="56"/>
  <c r="A1916" i="56"/>
  <c r="A1915" i="56"/>
  <c r="A1914" i="56"/>
  <c r="A1913" i="56"/>
  <c r="A1912" i="56"/>
  <c r="A1911" i="56"/>
  <c r="A1910" i="56"/>
  <c r="A1909" i="56"/>
  <c r="A1908" i="56"/>
  <c r="A1907" i="56"/>
  <c r="A1906" i="56"/>
  <c r="A1905" i="56"/>
  <c r="A1904" i="56"/>
  <c r="A1903" i="56"/>
  <c r="A1902" i="56"/>
  <c r="A1901" i="56"/>
  <c r="A1900" i="56"/>
  <c r="A1899" i="56"/>
  <c r="A1898" i="56"/>
  <c r="A1897" i="56"/>
  <c r="A1896" i="56"/>
  <c r="A1895" i="56"/>
  <c r="A1894" i="56"/>
  <c r="A1893" i="56"/>
  <c r="A1892" i="56"/>
  <c r="A1891" i="56"/>
  <c r="A1890" i="56"/>
  <c r="A1889" i="56"/>
  <c r="A1888" i="56"/>
  <c r="A1887" i="56"/>
  <c r="A1886" i="56"/>
  <c r="A1885" i="56"/>
  <c r="A1884" i="56"/>
  <c r="A1883" i="56"/>
  <c r="A1882" i="56"/>
  <c r="A1881" i="56"/>
  <c r="A1880" i="56"/>
  <c r="A1879" i="56"/>
  <c r="A1878" i="56"/>
  <c r="A1877" i="56"/>
  <c r="A1876" i="56"/>
  <c r="A1875" i="56"/>
  <c r="A1874" i="56"/>
  <c r="A1873" i="56"/>
  <c r="A1872" i="56"/>
  <c r="A1871" i="56"/>
  <c r="A1870" i="56"/>
  <c r="A1869" i="56"/>
  <c r="A1868" i="56"/>
  <c r="A1867" i="56"/>
  <c r="A1866" i="56"/>
  <c r="A1865" i="56"/>
  <c r="A1864" i="56"/>
  <c r="A1863" i="56"/>
  <c r="A1862" i="56"/>
  <c r="A1861" i="56"/>
  <c r="A1860" i="56"/>
  <c r="A1859" i="56"/>
  <c r="A1858" i="56"/>
  <c r="A1857" i="56"/>
  <c r="A1856" i="56"/>
  <c r="A1855" i="56"/>
  <c r="A1854" i="56"/>
  <c r="A1853" i="56"/>
  <c r="A1852" i="56"/>
  <c r="A1851" i="56"/>
  <c r="A1850" i="56"/>
  <c r="A1849" i="56"/>
  <c r="A1848" i="56"/>
  <c r="A1847" i="56"/>
  <c r="A1846" i="56"/>
  <c r="A1845" i="56"/>
  <c r="A1844" i="56"/>
  <c r="A1843" i="56"/>
  <c r="A1842" i="56"/>
  <c r="A1841" i="56"/>
  <c r="A1840" i="56"/>
  <c r="A1839" i="56"/>
  <c r="A1838" i="56"/>
  <c r="A1837" i="56"/>
  <c r="A1836" i="56"/>
  <c r="A1835" i="56"/>
  <c r="A1834" i="56"/>
  <c r="A1833" i="56"/>
  <c r="A1832" i="56"/>
  <c r="A1831" i="56"/>
  <c r="A1830" i="56"/>
  <c r="A1829" i="56"/>
  <c r="A1828" i="56"/>
  <c r="A1827" i="56"/>
  <c r="A1826" i="56"/>
  <c r="A1825" i="56"/>
  <c r="A1824" i="56"/>
  <c r="A1823" i="56"/>
  <c r="A1822" i="56"/>
  <c r="A1821" i="56"/>
  <c r="A1820" i="56"/>
  <c r="A1819" i="56"/>
  <c r="A1818" i="56"/>
  <c r="A1817" i="56"/>
  <c r="A1816" i="56"/>
  <c r="A1815" i="56"/>
  <c r="A1814" i="56"/>
  <c r="A1813" i="56"/>
  <c r="A1812" i="56"/>
  <c r="A1811" i="56"/>
  <c r="A1810" i="56"/>
  <c r="A1809" i="56"/>
  <c r="A1808" i="56"/>
  <c r="A1807" i="56"/>
  <c r="A1806" i="56"/>
  <c r="A1805" i="56"/>
  <c r="A1804" i="56"/>
  <c r="A1803" i="56"/>
  <c r="A1802" i="56"/>
  <c r="A1801" i="56"/>
  <c r="A1800" i="56"/>
  <c r="A1799" i="56"/>
  <c r="A1798" i="56"/>
  <c r="A1797" i="56"/>
  <c r="A1796" i="56"/>
  <c r="A1795" i="56"/>
  <c r="A1794" i="56"/>
  <c r="A1793" i="56"/>
  <c r="A1792" i="56"/>
  <c r="A1791" i="56"/>
  <c r="A1790" i="56"/>
  <c r="A1789" i="56"/>
  <c r="A1788" i="56"/>
  <c r="A1787" i="56"/>
  <c r="A1786" i="56"/>
  <c r="A1785" i="56"/>
  <c r="A1784" i="56"/>
  <c r="A1783" i="56"/>
  <c r="A1782" i="56"/>
  <c r="A1781" i="56"/>
  <c r="A1780" i="56"/>
  <c r="A1779" i="56"/>
  <c r="A1778" i="56"/>
  <c r="A1777" i="56"/>
  <c r="A1776" i="56"/>
  <c r="A1775" i="56"/>
  <c r="A1774" i="56"/>
  <c r="A1773" i="56"/>
  <c r="A1772" i="56"/>
  <c r="A1771" i="56"/>
  <c r="A1770" i="56"/>
  <c r="A1769" i="56"/>
  <c r="A1768" i="56"/>
  <c r="A1767" i="56"/>
  <c r="A1766" i="56"/>
  <c r="A1765" i="56"/>
  <c r="A1764" i="56"/>
  <c r="A1763" i="56"/>
  <c r="A1762" i="56"/>
  <c r="A1761" i="56"/>
  <c r="A1760" i="56"/>
  <c r="A1759" i="56"/>
  <c r="A1758" i="56"/>
  <c r="A1757" i="56"/>
  <c r="A1756" i="56"/>
  <c r="A1755" i="56"/>
  <c r="A1754" i="56"/>
  <c r="A1753" i="56"/>
  <c r="A1752" i="56"/>
  <c r="A1751" i="56"/>
  <c r="A1750" i="56"/>
  <c r="A1749" i="56"/>
  <c r="A1748" i="56"/>
  <c r="A1747" i="56"/>
  <c r="A1746" i="56"/>
  <c r="A1745" i="56"/>
  <c r="A1744" i="56"/>
  <c r="A1743" i="56"/>
  <c r="A1742" i="56"/>
  <c r="A1741" i="56"/>
  <c r="A1740" i="56"/>
  <c r="A1739" i="56"/>
  <c r="A1738" i="56"/>
  <c r="A1737" i="56"/>
  <c r="A1736" i="56"/>
  <c r="A1735" i="56"/>
  <c r="A1734" i="56"/>
  <c r="A1733" i="56"/>
  <c r="A1732" i="56"/>
  <c r="A1731" i="56"/>
  <c r="A1730" i="56"/>
  <c r="A1729" i="56"/>
  <c r="A1728" i="56"/>
  <c r="A1727" i="56"/>
  <c r="A1726" i="56"/>
  <c r="A1725" i="56"/>
  <c r="A1724" i="56"/>
  <c r="A1723" i="56"/>
  <c r="A1722" i="56"/>
  <c r="A1721" i="56"/>
  <c r="A1720" i="56"/>
  <c r="A1719" i="56"/>
  <c r="A1718" i="56"/>
  <c r="A1717" i="56"/>
  <c r="A1716" i="56"/>
  <c r="A1715" i="56"/>
  <c r="A1714" i="56"/>
  <c r="A1713" i="56"/>
  <c r="A1712" i="56"/>
  <c r="A1711" i="56"/>
  <c r="A1710" i="56"/>
  <c r="A1709" i="56"/>
  <c r="A1708" i="56"/>
  <c r="A1707" i="56"/>
  <c r="A1706" i="56"/>
  <c r="A1705" i="56"/>
  <c r="A1704" i="56"/>
  <c r="A1703" i="56"/>
  <c r="A1702" i="56"/>
  <c r="A1701" i="56"/>
  <c r="A1700" i="56"/>
  <c r="A1699" i="56"/>
  <c r="A1698" i="56"/>
  <c r="A1697" i="56"/>
  <c r="A1696" i="56"/>
  <c r="A1695" i="56"/>
  <c r="A1694" i="56"/>
  <c r="A1693" i="56"/>
  <c r="A1692" i="56"/>
  <c r="A1691" i="56"/>
  <c r="A1690" i="56"/>
  <c r="A1689" i="56"/>
  <c r="A1688" i="56"/>
  <c r="A1687" i="56"/>
  <c r="A1686" i="56"/>
  <c r="A1685" i="56"/>
  <c r="A1684" i="56"/>
  <c r="A1683" i="56"/>
  <c r="A1682" i="56"/>
  <c r="A1681" i="56"/>
  <c r="A1680" i="56"/>
  <c r="A1679" i="56"/>
  <c r="A1678" i="56"/>
  <c r="A1677" i="56"/>
  <c r="A1676" i="56"/>
  <c r="A1675" i="56"/>
  <c r="A1674" i="56"/>
  <c r="A1673" i="56"/>
  <c r="A1672" i="56"/>
  <c r="A1671" i="56"/>
  <c r="A1670" i="56"/>
  <c r="A1669" i="56"/>
  <c r="A1668" i="56"/>
  <c r="A1667" i="56"/>
  <c r="A1666" i="56"/>
  <c r="A1665" i="56"/>
  <c r="A1664" i="56"/>
  <c r="A1663" i="56"/>
  <c r="A1662" i="56"/>
  <c r="A1661" i="56"/>
  <c r="A1660" i="56"/>
  <c r="A1659" i="56"/>
  <c r="A1658" i="56"/>
  <c r="A1657" i="56"/>
  <c r="A1656" i="56"/>
  <c r="A1655" i="56"/>
  <c r="A1654" i="56"/>
  <c r="A1653" i="56"/>
  <c r="A1652" i="56"/>
  <c r="A1651" i="56"/>
  <c r="A1650" i="56"/>
  <c r="A1649" i="56"/>
  <c r="A1648" i="56"/>
  <c r="A1647" i="56"/>
  <c r="A1646" i="56"/>
  <c r="A1645" i="56"/>
  <c r="A1644" i="56"/>
  <c r="A1643" i="56"/>
  <c r="A1642" i="56"/>
  <c r="A1641" i="56"/>
  <c r="A1640" i="56"/>
  <c r="A1639" i="56"/>
  <c r="A1638" i="56"/>
  <c r="A1637" i="56"/>
  <c r="A1636" i="56"/>
  <c r="A1635" i="56"/>
  <c r="A1634" i="56"/>
  <c r="A1633" i="56"/>
  <c r="A1632" i="56"/>
  <c r="A1631" i="56"/>
  <c r="A1630" i="56"/>
  <c r="A1629" i="56"/>
  <c r="A1628" i="56"/>
  <c r="A1627" i="56"/>
  <c r="A1626" i="56"/>
  <c r="A1625" i="56"/>
  <c r="A1624" i="56"/>
  <c r="A1623" i="56"/>
  <c r="A1622" i="56"/>
  <c r="A1621" i="56"/>
  <c r="A1620" i="56"/>
  <c r="A1619" i="56"/>
  <c r="A1618" i="56"/>
  <c r="A1617" i="56"/>
  <c r="A1616" i="56"/>
  <c r="A1615" i="56"/>
  <c r="A1614" i="56"/>
  <c r="A1613" i="56"/>
  <c r="A1612" i="56"/>
  <c r="A1611" i="56"/>
  <c r="A1610" i="56"/>
  <c r="A1609" i="56"/>
  <c r="A1608" i="56"/>
  <c r="A1607" i="56"/>
  <c r="A1606" i="56"/>
  <c r="A1605" i="56"/>
  <c r="A1604" i="56"/>
  <c r="A1603" i="56"/>
  <c r="A1602" i="56"/>
  <c r="A1601" i="56"/>
  <c r="A1600" i="56"/>
  <c r="A1599" i="56"/>
  <c r="A1598" i="56"/>
  <c r="A1597" i="56"/>
  <c r="A1596" i="56"/>
  <c r="A1595" i="56"/>
  <c r="A1594" i="56"/>
  <c r="A1593" i="56"/>
  <c r="A1592" i="56"/>
  <c r="A1591" i="56"/>
  <c r="A1590" i="56"/>
  <c r="A1589" i="56"/>
  <c r="A1588" i="56"/>
  <c r="A1587" i="56"/>
  <c r="A1586" i="56"/>
  <c r="A1585" i="56"/>
  <c r="A1584" i="56"/>
  <c r="A1583" i="56"/>
  <c r="A1582" i="56"/>
  <c r="A1581" i="56"/>
  <c r="A1580" i="56"/>
  <c r="A1579" i="56"/>
  <c r="A1578" i="56"/>
  <c r="A1577" i="56"/>
  <c r="A1576" i="56"/>
  <c r="A1575" i="56"/>
  <c r="A1574" i="56"/>
  <c r="A1573" i="56"/>
  <c r="A1572" i="56"/>
  <c r="A1571" i="56"/>
  <c r="A1570" i="56"/>
  <c r="A1569" i="56"/>
  <c r="A1568" i="56"/>
  <c r="A1567" i="56"/>
  <c r="A1566" i="56"/>
  <c r="A1565" i="56"/>
  <c r="A1564" i="56"/>
  <c r="A1563" i="56"/>
  <c r="A1562" i="56"/>
  <c r="A1561" i="56"/>
  <c r="A1560" i="56"/>
  <c r="A1559" i="56"/>
  <c r="A1558" i="56"/>
  <c r="A1557" i="56"/>
  <c r="A1556" i="56"/>
  <c r="A1555" i="56"/>
  <c r="A1554" i="56"/>
  <c r="A1553" i="56"/>
  <c r="A1552" i="56"/>
  <c r="A1551" i="56"/>
  <c r="A1550" i="56"/>
  <c r="A1549" i="56"/>
  <c r="A1548" i="56"/>
  <c r="A1547" i="56"/>
  <c r="A1546" i="56"/>
  <c r="A1545" i="56"/>
  <c r="A1544" i="56"/>
  <c r="A1543" i="56"/>
  <c r="A1542" i="56"/>
  <c r="A1541" i="56"/>
  <c r="A1540" i="56"/>
  <c r="A1539" i="56"/>
  <c r="A1538" i="56"/>
  <c r="A1537" i="56"/>
  <c r="A1536" i="56"/>
  <c r="A1535" i="56"/>
  <c r="A1534" i="56"/>
  <c r="A1533" i="56"/>
  <c r="A1532" i="56"/>
  <c r="A1531" i="56"/>
  <c r="A1530" i="56"/>
  <c r="A1529" i="56"/>
  <c r="A1528" i="56"/>
  <c r="A1527" i="56"/>
  <c r="A1526" i="56"/>
  <c r="A1525" i="56"/>
  <c r="A1524" i="56"/>
  <c r="A1523" i="56"/>
  <c r="A1522" i="56"/>
  <c r="A1521" i="56"/>
  <c r="A1520" i="56"/>
  <c r="A1519" i="56"/>
  <c r="A1518" i="56"/>
  <c r="A1517" i="56"/>
  <c r="A1516" i="56"/>
  <c r="A1515" i="56"/>
  <c r="A1514" i="56"/>
  <c r="A1513" i="56"/>
  <c r="A1512" i="56"/>
  <c r="A1511" i="56"/>
  <c r="A1510" i="56"/>
  <c r="A1509" i="56"/>
  <c r="A1508" i="56"/>
  <c r="A1507" i="56"/>
  <c r="A1506" i="56"/>
  <c r="A1505" i="56"/>
  <c r="A1504" i="56"/>
  <c r="A1503" i="56"/>
  <c r="A1502" i="56"/>
  <c r="A1501" i="56"/>
  <c r="A1500" i="56"/>
  <c r="A1499" i="56"/>
  <c r="A1498" i="56"/>
  <c r="A1497" i="56"/>
  <c r="A1496" i="56"/>
  <c r="A1495" i="56"/>
  <c r="A1494" i="56"/>
  <c r="A1493" i="56"/>
  <c r="A1492" i="56"/>
  <c r="A1491" i="56"/>
  <c r="A1490" i="56"/>
  <c r="A1489" i="56"/>
  <c r="A1488" i="56"/>
  <c r="A1487" i="56"/>
  <c r="A1486" i="56"/>
  <c r="A1485" i="56"/>
  <c r="A1484" i="56"/>
  <c r="A1483" i="56"/>
  <c r="A1482" i="56"/>
  <c r="A1481" i="56"/>
  <c r="A1480" i="56"/>
  <c r="A1479" i="56"/>
  <c r="A1478" i="56"/>
  <c r="A1477" i="56"/>
  <c r="A1476" i="56"/>
  <c r="A1475" i="56"/>
  <c r="A1474" i="56"/>
  <c r="A1473" i="56"/>
  <c r="A1472" i="56"/>
  <c r="A1471" i="56"/>
  <c r="A1470" i="56"/>
  <c r="A1469" i="56"/>
  <c r="A1468" i="56"/>
  <c r="A1467" i="56"/>
  <c r="A1466" i="56"/>
  <c r="A1465" i="56"/>
  <c r="A1464" i="56"/>
  <c r="A1463" i="56"/>
  <c r="A1462" i="56"/>
  <c r="A1461" i="56"/>
  <c r="A1460" i="56"/>
  <c r="A1459" i="56"/>
  <c r="A1458" i="56"/>
  <c r="A1457" i="56"/>
  <c r="A1456" i="56"/>
  <c r="A1455" i="56"/>
  <c r="A1454" i="56"/>
  <c r="A1453" i="56"/>
  <c r="A1452" i="56"/>
  <c r="A1451" i="56"/>
  <c r="A1450" i="56"/>
  <c r="A1449" i="56"/>
  <c r="A1448" i="56"/>
  <c r="A1447" i="56"/>
  <c r="A1446" i="56"/>
  <c r="A1445" i="56"/>
  <c r="A1444" i="56"/>
  <c r="A1443" i="56"/>
  <c r="A1442" i="56"/>
  <c r="A1441" i="56"/>
  <c r="A1440" i="56"/>
  <c r="A1439" i="56"/>
  <c r="A1438" i="56"/>
  <c r="A1437" i="56"/>
  <c r="A1436" i="56"/>
  <c r="A1435" i="56"/>
  <c r="A1434" i="56"/>
  <c r="A1433" i="56"/>
  <c r="A1432" i="56"/>
  <c r="A1431" i="56"/>
  <c r="A1430" i="56"/>
  <c r="A1429" i="56"/>
  <c r="A1428" i="56"/>
  <c r="A1427" i="56"/>
  <c r="A1426" i="56"/>
  <c r="A1425" i="56"/>
  <c r="A1424" i="56"/>
  <c r="A1423" i="56"/>
  <c r="A1422" i="56"/>
  <c r="A1421" i="56"/>
  <c r="A1420" i="56"/>
  <c r="A1419" i="56"/>
  <c r="A1418" i="56"/>
  <c r="A1417" i="56"/>
  <c r="A1416" i="56"/>
  <c r="A1415" i="56"/>
  <c r="A1414" i="56"/>
  <c r="A1413" i="56"/>
  <c r="A1412" i="56"/>
  <c r="A1411" i="56"/>
  <c r="A1410" i="56"/>
  <c r="A1409" i="56"/>
  <c r="A1408" i="56"/>
  <c r="A1407" i="56"/>
  <c r="A1406" i="56"/>
  <c r="A1405" i="56"/>
  <c r="A1404" i="56"/>
  <c r="A1403" i="56"/>
  <c r="A1402" i="56"/>
  <c r="A1401" i="56"/>
  <c r="A1400" i="56"/>
  <c r="A1399" i="56"/>
  <c r="A1398" i="56"/>
  <c r="A1397" i="56"/>
  <c r="A1396" i="56"/>
  <c r="A1395" i="56"/>
  <c r="A1394" i="56"/>
  <c r="A1393" i="56"/>
  <c r="A1392" i="56"/>
  <c r="A1391" i="56"/>
  <c r="A1390" i="56"/>
  <c r="A1389" i="56"/>
  <c r="A1388" i="56"/>
  <c r="A1387" i="56"/>
  <c r="A1386" i="56"/>
  <c r="A1385" i="56"/>
  <c r="A1384" i="56"/>
  <c r="A1383" i="56"/>
  <c r="A1382" i="56"/>
  <c r="A1381" i="56"/>
  <c r="A1380" i="56"/>
  <c r="A1379" i="56"/>
  <c r="A1378" i="56"/>
  <c r="A1377" i="56"/>
  <c r="A1376" i="56"/>
  <c r="A1375" i="56"/>
  <c r="A1374" i="56"/>
  <c r="A1373" i="56"/>
  <c r="A1372" i="56"/>
  <c r="A1371" i="56"/>
  <c r="A1370" i="56"/>
  <c r="A1369" i="56"/>
  <c r="A1368" i="56"/>
  <c r="A1367" i="56"/>
  <c r="A1366" i="56"/>
  <c r="A1365" i="56"/>
  <c r="A1364" i="56"/>
  <c r="A1363" i="56"/>
  <c r="A1362" i="56"/>
  <c r="A1361" i="56"/>
  <c r="A1360" i="56"/>
  <c r="A1359" i="56"/>
  <c r="A1358" i="56"/>
  <c r="A1357" i="56"/>
  <c r="A1356" i="56"/>
  <c r="A1355" i="56"/>
  <c r="A1354" i="56"/>
  <c r="A1353" i="56"/>
  <c r="A1352" i="56"/>
  <c r="A1351" i="56"/>
  <c r="A1350" i="56"/>
  <c r="A1349" i="56"/>
  <c r="A1348" i="56"/>
  <c r="A1347" i="56"/>
  <c r="A1346" i="56"/>
  <c r="A1345" i="56"/>
  <c r="A1344" i="56"/>
  <c r="A1343" i="56"/>
  <c r="A1342" i="56"/>
  <c r="A1341" i="56"/>
  <c r="A1340" i="56"/>
  <c r="A1339" i="56"/>
  <c r="A1338" i="56"/>
  <c r="A1337" i="56"/>
  <c r="A1336" i="56"/>
  <c r="A1335" i="56"/>
  <c r="A1334" i="56"/>
  <c r="A1333" i="56"/>
  <c r="A1332" i="56"/>
  <c r="A1331" i="56"/>
  <c r="A1330" i="56"/>
  <c r="A1329" i="56"/>
  <c r="A1328" i="56"/>
  <c r="A1327" i="56"/>
  <c r="A1326" i="56"/>
  <c r="A1325" i="56"/>
  <c r="A1324" i="56"/>
  <c r="A1323" i="56"/>
  <c r="A1322" i="56"/>
  <c r="A1321" i="56"/>
  <c r="A1320" i="56"/>
  <c r="A1319" i="56"/>
  <c r="A1318" i="56"/>
  <c r="A1317" i="56"/>
  <c r="A1316" i="56"/>
  <c r="A1315" i="56"/>
  <c r="A1314" i="56"/>
  <c r="A1313" i="56"/>
  <c r="A1312" i="56"/>
  <c r="A1311" i="56"/>
  <c r="A1310" i="56"/>
  <c r="A1309" i="56"/>
  <c r="A1308" i="56"/>
  <c r="A1307" i="56"/>
  <c r="A1306" i="56"/>
  <c r="A1305" i="56"/>
  <c r="A1304" i="56"/>
  <c r="A1303" i="56"/>
  <c r="A1302" i="56"/>
  <c r="A1301" i="56"/>
  <c r="A1300" i="56"/>
  <c r="A1299" i="56"/>
  <c r="A1298" i="56"/>
  <c r="A1297" i="56"/>
  <c r="A1296" i="56"/>
  <c r="A1295" i="56"/>
  <c r="A1294" i="56"/>
  <c r="A1293" i="56"/>
  <c r="A1292" i="56"/>
  <c r="A1291" i="56"/>
  <c r="A1290" i="56"/>
  <c r="A1289" i="56"/>
  <c r="A1288" i="56"/>
  <c r="A1287" i="56"/>
  <c r="A1286" i="56"/>
  <c r="A1285" i="56"/>
  <c r="A1284" i="56"/>
  <c r="A1283" i="56"/>
  <c r="A1282" i="56"/>
  <c r="A1281" i="56"/>
  <c r="A1280" i="56"/>
  <c r="A1279" i="56"/>
  <c r="A1278" i="56"/>
  <c r="A1277" i="56"/>
  <c r="A1276" i="56"/>
  <c r="A1275" i="56"/>
  <c r="A1274" i="56"/>
  <c r="A1273" i="56"/>
  <c r="A1272" i="56"/>
  <c r="A1271" i="56"/>
  <c r="A1270" i="56"/>
  <c r="A1269" i="56"/>
  <c r="A1268" i="56"/>
  <c r="A1267" i="56"/>
  <c r="A1266" i="56"/>
  <c r="A1265" i="56"/>
  <c r="A1264" i="56"/>
  <c r="A1263" i="56"/>
  <c r="A1262" i="56"/>
  <c r="A1261" i="56"/>
  <c r="A1260" i="56"/>
  <c r="A1259" i="56"/>
  <c r="A1258" i="56"/>
  <c r="A1257" i="56"/>
  <c r="A1256" i="56"/>
  <c r="A1255" i="56"/>
  <c r="A1254" i="56"/>
  <c r="A1253" i="56"/>
  <c r="A1252" i="56"/>
  <c r="A1251" i="56"/>
  <c r="A1250" i="56"/>
  <c r="A1249" i="56"/>
  <c r="A1248" i="56"/>
  <c r="A1247" i="56"/>
  <c r="A1246" i="56"/>
  <c r="A1245" i="56"/>
  <c r="A1244" i="56"/>
  <c r="A1243" i="56"/>
  <c r="A1242" i="56"/>
  <c r="A1241" i="56"/>
  <c r="A1240" i="56"/>
  <c r="A1239" i="56"/>
  <c r="A1238" i="56"/>
  <c r="A1237" i="56"/>
  <c r="A1236" i="56"/>
  <c r="A1235" i="56"/>
  <c r="A1234" i="56"/>
  <c r="A1233" i="56"/>
  <c r="A1232" i="56"/>
  <c r="A1231" i="56"/>
  <c r="A1230" i="56"/>
  <c r="A1229" i="56"/>
  <c r="A1228" i="56"/>
  <c r="A1227" i="56"/>
  <c r="A1226" i="56"/>
  <c r="A1225" i="56"/>
  <c r="A1224" i="56"/>
  <c r="A1223" i="56"/>
  <c r="A1222" i="56"/>
  <c r="A1221" i="56"/>
  <c r="A1220" i="56"/>
  <c r="A1219" i="56"/>
  <c r="A1218" i="56"/>
  <c r="A1217" i="56"/>
  <c r="A1216" i="56"/>
  <c r="A1215" i="56"/>
  <c r="A1214" i="56"/>
  <c r="A1213" i="56"/>
  <c r="A1212" i="56"/>
  <c r="A1211" i="56"/>
  <c r="A1210" i="56"/>
  <c r="A1209" i="56"/>
  <c r="A1208" i="56"/>
  <c r="A1207" i="56"/>
  <c r="A1206" i="56"/>
  <c r="A1205" i="56"/>
  <c r="A1204" i="56"/>
  <c r="A1203" i="56"/>
  <c r="A1202" i="56"/>
  <c r="A1201" i="56"/>
  <c r="A1200" i="56"/>
  <c r="A1199" i="56"/>
  <c r="A1198" i="56"/>
  <c r="A1197" i="56"/>
  <c r="A1196" i="56"/>
  <c r="A1195" i="56"/>
  <c r="A1194" i="56"/>
  <c r="A1193" i="56"/>
  <c r="A1192" i="56"/>
  <c r="A1191" i="56"/>
  <c r="A1190" i="56"/>
  <c r="A1189" i="56"/>
  <c r="A1188" i="56"/>
  <c r="A1187" i="56"/>
  <c r="A1186" i="56"/>
  <c r="A1185" i="56"/>
  <c r="A1184" i="56"/>
  <c r="A1183" i="56"/>
  <c r="A1182" i="56"/>
  <c r="A1181" i="56"/>
  <c r="A1180" i="56"/>
  <c r="A1179" i="56"/>
  <c r="A1178" i="56"/>
  <c r="A1177" i="56"/>
  <c r="A1176" i="56"/>
  <c r="A1175" i="56"/>
  <c r="A1174" i="56"/>
  <c r="A1173" i="56"/>
  <c r="A1172" i="56"/>
  <c r="A1171" i="56"/>
  <c r="A1170" i="56"/>
  <c r="A1169" i="56"/>
  <c r="A1168" i="56"/>
  <c r="A1167" i="56"/>
  <c r="A1166" i="56"/>
  <c r="A1165" i="56"/>
  <c r="A1164" i="56"/>
  <c r="A1163" i="56"/>
  <c r="A1162" i="56"/>
  <c r="A1161" i="56"/>
  <c r="A1160" i="56"/>
  <c r="A1159" i="56"/>
  <c r="A1158" i="56"/>
  <c r="A1157" i="56"/>
  <c r="A1156" i="56"/>
  <c r="A1155" i="56"/>
  <c r="A1154" i="56"/>
  <c r="A1153" i="56"/>
  <c r="A1152" i="56"/>
  <c r="A1151" i="56"/>
  <c r="A1150" i="56"/>
  <c r="A1149" i="56"/>
  <c r="A1148" i="56"/>
  <c r="A1147" i="56"/>
  <c r="A1146" i="56"/>
  <c r="A1145" i="56"/>
  <c r="A1144" i="56"/>
  <c r="A1143" i="56"/>
  <c r="A1142" i="56"/>
  <c r="A1141" i="56"/>
  <c r="A1140" i="56"/>
  <c r="A1139" i="56"/>
  <c r="A1138" i="56"/>
  <c r="A1137" i="56"/>
  <c r="A1136" i="56"/>
  <c r="A1135" i="56"/>
  <c r="A1134" i="56"/>
  <c r="A1133" i="56"/>
  <c r="A1132" i="56"/>
  <c r="A1131" i="56"/>
  <c r="A1130" i="56"/>
  <c r="A1129" i="56"/>
  <c r="A1128" i="56"/>
  <c r="A1127" i="56"/>
  <c r="A1126" i="56"/>
  <c r="A1125" i="56"/>
  <c r="A1124" i="56"/>
  <c r="A1123" i="56"/>
  <c r="A1122" i="56"/>
  <c r="A1121" i="56"/>
  <c r="A1120" i="56"/>
  <c r="A1119" i="56"/>
  <c r="A1118" i="56"/>
  <c r="A1117" i="56"/>
  <c r="A1116" i="56"/>
  <c r="A1115" i="56"/>
  <c r="A1114" i="56"/>
  <c r="A1113" i="56"/>
  <c r="A1112" i="56"/>
  <c r="A1111" i="56"/>
  <c r="A1110" i="56"/>
  <c r="A1109" i="56"/>
  <c r="A1108" i="56"/>
  <c r="A1107" i="56"/>
  <c r="A1106" i="56"/>
  <c r="A1105" i="56"/>
  <c r="A1104" i="56"/>
  <c r="A1103" i="56"/>
  <c r="A1102" i="56"/>
  <c r="A1101" i="56"/>
  <c r="A1100" i="56"/>
  <c r="A1099" i="56"/>
  <c r="A1098" i="56"/>
  <c r="A1097" i="56"/>
  <c r="A1096" i="56"/>
  <c r="A1095" i="56"/>
  <c r="A1094" i="56"/>
  <c r="A1093" i="56"/>
  <c r="A1092" i="56"/>
  <c r="A1091" i="56"/>
  <c r="A1090" i="56"/>
  <c r="A1089" i="56"/>
  <c r="A1088" i="56"/>
  <c r="A1087" i="56"/>
  <c r="A1086" i="56"/>
  <c r="A1085" i="56"/>
  <c r="A1084" i="56"/>
  <c r="A1083" i="56"/>
  <c r="A1082" i="56"/>
  <c r="A1081" i="56"/>
  <c r="A1080" i="56"/>
  <c r="A1079" i="56"/>
  <c r="A1078" i="56"/>
  <c r="A1077" i="56"/>
  <c r="A1076" i="56"/>
  <c r="A1075" i="56"/>
  <c r="A1074" i="56"/>
  <c r="A1073" i="56"/>
  <c r="A1072" i="56"/>
  <c r="A1071" i="56"/>
  <c r="A1070" i="56"/>
  <c r="A1069" i="56"/>
  <c r="A1068" i="56"/>
  <c r="A1067" i="56"/>
  <c r="A1066" i="56"/>
  <c r="A1065" i="56"/>
  <c r="A1064" i="56"/>
  <c r="A1063" i="56"/>
  <c r="A1062" i="56"/>
  <c r="A1061" i="56"/>
  <c r="A1060" i="56"/>
  <c r="A1059" i="56"/>
  <c r="A1058" i="56"/>
  <c r="A1057" i="56"/>
  <c r="A1056" i="56"/>
  <c r="A1055" i="56"/>
  <c r="A1054" i="56"/>
  <c r="A1053" i="56"/>
  <c r="A1052" i="56"/>
  <c r="A1051" i="56"/>
  <c r="A1050" i="56"/>
  <c r="A1049" i="56"/>
  <c r="A1048" i="56"/>
  <c r="A1047" i="56"/>
  <c r="A1046" i="56"/>
  <c r="A1045" i="56"/>
  <c r="A1044" i="56"/>
  <c r="A1043" i="56"/>
  <c r="A1042" i="56"/>
  <c r="A1041" i="56"/>
  <c r="A1040" i="56"/>
  <c r="A1039" i="56"/>
  <c r="A1038" i="56"/>
  <c r="A1037" i="56"/>
  <c r="A1036" i="56"/>
  <c r="A1035" i="56"/>
  <c r="A1034" i="56"/>
  <c r="A1033" i="56"/>
  <c r="A1032" i="56"/>
  <c r="A1031" i="56"/>
  <c r="A1030" i="56"/>
  <c r="A1029" i="56"/>
  <c r="A1028" i="56"/>
  <c r="A1027" i="56"/>
  <c r="A1026" i="56"/>
  <c r="A1025" i="56"/>
  <c r="A1024" i="56"/>
  <c r="A1023" i="56"/>
  <c r="A1022" i="56"/>
  <c r="A1021" i="56"/>
  <c r="A1020" i="56"/>
  <c r="A1019" i="56"/>
  <c r="A1018" i="56"/>
  <c r="A1017" i="56"/>
  <c r="A1016" i="56"/>
  <c r="A1015" i="56"/>
  <c r="A1014" i="56"/>
  <c r="A1013" i="56"/>
  <c r="A1012" i="56"/>
  <c r="A1011" i="56"/>
  <c r="A1010" i="56"/>
  <c r="A1009" i="56"/>
  <c r="A1008" i="56"/>
  <c r="A1007" i="56"/>
  <c r="A1006" i="56"/>
  <c r="A1005" i="56"/>
  <c r="A1004" i="56"/>
  <c r="A1003" i="56"/>
  <c r="A1002" i="56"/>
  <c r="A1001" i="56"/>
  <c r="A1000" i="56"/>
  <c r="A999" i="56"/>
  <c r="A998" i="56"/>
  <c r="A997" i="56"/>
  <c r="A996" i="56"/>
  <c r="A995" i="56"/>
  <c r="A994" i="56"/>
  <c r="A993" i="56"/>
  <c r="A992" i="56"/>
  <c r="A991" i="56"/>
  <c r="A990" i="56"/>
  <c r="A989" i="56"/>
  <c r="A988" i="56"/>
  <c r="A987" i="56"/>
  <c r="A986" i="56"/>
  <c r="A985" i="56"/>
  <c r="A984" i="56"/>
  <c r="A983" i="56"/>
  <c r="A982" i="56"/>
  <c r="A981" i="56"/>
  <c r="A980" i="56"/>
  <c r="A979" i="56"/>
  <c r="A978" i="56"/>
  <c r="A977" i="56"/>
  <c r="A976" i="56"/>
  <c r="A975" i="56"/>
  <c r="A974" i="56"/>
  <c r="A973" i="56"/>
  <c r="A972" i="56"/>
  <c r="A971" i="56"/>
  <c r="A970" i="56"/>
  <c r="A969" i="56"/>
  <c r="A968" i="56"/>
  <c r="A967" i="56"/>
  <c r="A966" i="56"/>
  <c r="A965" i="56"/>
  <c r="A964" i="56"/>
  <c r="A963" i="56"/>
  <c r="A962" i="56"/>
  <c r="A961" i="56"/>
  <c r="A960" i="56"/>
  <c r="A959" i="56"/>
  <c r="A958" i="56"/>
  <c r="A957" i="56"/>
  <c r="A956" i="56"/>
  <c r="A955" i="56"/>
  <c r="A954" i="56"/>
  <c r="A953" i="56"/>
  <c r="A952" i="56"/>
  <c r="A951" i="56"/>
  <c r="A950" i="56"/>
  <c r="A949" i="56"/>
  <c r="A948" i="56"/>
  <c r="A947" i="56"/>
  <c r="A946" i="56"/>
  <c r="A945" i="56"/>
  <c r="A944" i="56"/>
  <c r="A943" i="56"/>
  <c r="A942" i="56"/>
  <c r="A941" i="56"/>
  <c r="A940" i="56"/>
  <c r="A939" i="56"/>
  <c r="A938" i="56"/>
  <c r="A937" i="56"/>
  <c r="A936" i="56"/>
  <c r="A935" i="56"/>
  <c r="A934" i="56"/>
  <c r="A933" i="56"/>
  <c r="A932" i="56"/>
  <c r="A931" i="56"/>
  <c r="A930" i="56"/>
  <c r="A929" i="56"/>
  <c r="A928" i="56"/>
  <c r="A927" i="56"/>
  <c r="A926" i="56"/>
  <c r="A925" i="56"/>
  <c r="A924" i="56"/>
  <c r="A923" i="56"/>
  <c r="A922" i="56"/>
  <c r="A921" i="56"/>
  <c r="A920" i="56"/>
  <c r="A919" i="56"/>
  <c r="A918" i="56"/>
  <c r="A917" i="56"/>
  <c r="A916" i="56"/>
  <c r="A915" i="56"/>
  <c r="A914" i="56"/>
  <c r="A913" i="56"/>
  <c r="A912" i="56"/>
  <c r="A911" i="56"/>
  <c r="A910" i="56"/>
  <c r="A909" i="56"/>
  <c r="A908" i="56"/>
  <c r="A907" i="56"/>
  <c r="A906" i="56"/>
  <c r="A905" i="56"/>
  <c r="A904" i="56"/>
  <c r="A903" i="56"/>
  <c r="A902" i="56"/>
  <c r="A901" i="56"/>
  <c r="A900" i="56"/>
  <c r="A899" i="56"/>
  <c r="A898" i="56"/>
  <c r="A897" i="56"/>
  <c r="A896" i="56"/>
  <c r="A895" i="56"/>
  <c r="A894" i="56"/>
  <c r="A893" i="56"/>
  <c r="A892" i="56"/>
  <c r="A891" i="56"/>
  <c r="A890" i="56"/>
  <c r="A889" i="56"/>
  <c r="A888" i="56"/>
  <c r="A887" i="56"/>
  <c r="A886" i="56"/>
  <c r="A885" i="56"/>
  <c r="A884" i="56"/>
  <c r="A883" i="56"/>
  <c r="A882" i="56"/>
  <c r="A881" i="56"/>
  <c r="A880" i="56"/>
  <c r="A879" i="56"/>
  <c r="A878" i="56"/>
  <c r="A877" i="56"/>
  <c r="A876" i="56"/>
  <c r="A875" i="56"/>
  <c r="A874" i="56"/>
  <c r="A873" i="56"/>
  <c r="A872" i="56"/>
  <c r="A871" i="56"/>
  <c r="A870" i="56"/>
  <c r="A869" i="56"/>
  <c r="A868" i="56"/>
  <c r="A867" i="56"/>
  <c r="A866" i="56"/>
  <c r="A865" i="56"/>
  <c r="A864" i="56"/>
  <c r="A863" i="56"/>
  <c r="A862" i="56"/>
  <c r="A861" i="56"/>
  <c r="A860" i="56"/>
  <c r="A859" i="56"/>
  <c r="A858" i="56"/>
  <c r="A857" i="56"/>
  <c r="A856" i="56"/>
  <c r="A855" i="56"/>
  <c r="A854" i="56"/>
  <c r="A853" i="56"/>
  <c r="A852" i="56"/>
  <c r="A851" i="56"/>
  <c r="A850" i="56"/>
  <c r="A849" i="56"/>
  <c r="A848" i="56"/>
  <c r="A847" i="56"/>
  <c r="A846" i="56"/>
  <c r="A845" i="56"/>
  <c r="A844" i="56"/>
  <c r="A843" i="56"/>
  <c r="A842" i="56"/>
  <c r="A841" i="56"/>
  <c r="A840" i="56"/>
  <c r="A839" i="56"/>
  <c r="A838" i="56"/>
  <c r="A837" i="56"/>
  <c r="A836" i="56"/>
  <c r="A835" i="56"/>
  <c r="A834" i="56"/>
  <c r="A833" i="56"/>
  <c r="A832" i="56"/>
  <c r="A831" i="56"/>
  <c r="A830" i="56"/>
  <c r="A829" i="56"/>
  <c r="A828" i="56"/>
  <c r="A827" i="56"/>
  <c r="A826" i="56"/>
  <c r="A825" i="56"/>
  <c r="A824" i="56"/>
  <c r="A823" i="56"/>
  <c r="A822" i="56"/>
  <c r="A821" i="56"/>
  <c r="A820" i="56"/>
  <c r="A819" i="56"/>
  <c r="A818" i="56"/>
  <c r="A817" i="56"/>
  <c r="A816" i="56"/>
  <c r="A815" i="56"/>
  <c r="A814" i="56"/>
  <c r="A813" i="56"/>
  <c r="A812" i="56"/>
  <c r="A811" i="56"/>
  <c r="A810" i="56"/>
  <c r="A809" i="56"/>
  <c r="A808" i="56"/>
  <c r="A807" i="56"/>
  <c r="A806" i="56"/>
  <c r="A805" i="56"/>
  <c r="A804" i="56"/>
  <c r="A803" i="56"/>
  <c r="A802" i="56"/>
  <c r="A801" i="56"/>
  <c r="A800" i="56"/>
  <c r="A799" i="56"/>
  <c r="A798" i="56"/>
  <c r="A797" i="56"/>
  <c r="A796" i="56"/>
  <c r="A795" i="56"/>
  <c r="A794" i="56"/>
  <c r="A793" i="56"/>
  <c r="A792" i="56"/>
  <c r="A791" i="56"/>
  <c r="A790" i="56"/>
  <c r="A789" i="56"/>
  <c r="A788" i="56"/>
  <c r="A787" i="56"/>
  <c r="A786" i="56"/>
  <c r="A785" i="56"/>
  <c r="A784" i="56"/>
  <c r="A783" i="56"/>
  <c r="A782" i="56"/>
  <c r="A781" i="56"/>
  <c r="A780" i="56"/>
  <c r="A779" i="56"/>
  <c r="A778" i="56"/>
  <c r="A777" i="56"/>
  <c r="A776" i="56"/>
  <c r="A775" i="56"/>
  <c r="A774" i="56"/>
  <c r="A773" i="56"/>
  <c r="A772" i="56"/>
  <c r="A771" i="56"/>
  <c r="A770" i="56"/>
  <c r="A769" i="56"/>
  <c r="A768" i="56"/>
  <c r="A767" i="56"/>
  <c r="A766" i="56"/>
  <c r="A765" i="56"/>
  <c r="A764" i="56"/>
  <c r="A763" i="56"/>
  <c r="A762" i="56"/>
  <c r="A761" i="56"/>
  <c r="A760" i="56"/>
  <c r="A759" i="56"/>
  <c r="A758" i="56"/>
  <c r="A757" i="56"/>
  <c r="A756" i="56"/>
  <c r="A755" i="56"/>
  <c r="A754" i="56"/>
  <c r="A753" i="56"/>
  <c r="A752" i="56"/>
  <c r="A751" i="56"/>
  <c r="A750" i="56"/>
  <c r="A749" i="56"/>
  <c r="A748" i="56"/>
  <c r="A747" i="56"/>
  <c r="A746" i="56"/>
  <c r="A745" i="56"/>
  <c r="A744" i="56"/>
  <c r="A743" i="56"/>
  <c r="A742" i="56"/>
  <c r="A741" i="56"/>
  <c r="A740" i="56"/>
  <c r="A739" i="56"/>
  <c r="A738" i="56"/>
  <c r="A737" i="56"/>
  <c r="A736" i="56"/>
  <c r="A735" i="56"/>
  <c r="A734" i="56"/>
  <c r="A733" i="56"/>
  <c r="A732" i="56"/>
  <c r="A731" i="56"/>
  <c r="A730" i="56"/>
  <c r="A729" i="56"/>
  <c r="A728" i="56"/>
  <c r="A727" i="56"/>
  <c r="A726" i="56"/>
  <c r="A725" i="56"/>
  <c r="A724" i="56"/>
  <c r="A723" i="56"/>
  <c r="A722" i="56"/>
  <c r="A721" i="56"/>
  <c r="A720" i="56"/>
  <c r="A719" i="56"/>
  <c r="A718" i="56"/>
  <c r="A717" i="56"/>
  <c r="A716" i="56"/>
  <c r="A715" i="56"/>
  <c r="A714" i="56"/>
  <c r="A713" i="56"/>
  <c r="A712" i="56"/>
  <c r="A711" i="56"/>
  <c r="A710" i="56"/>
  <c r="A709" i="56"/>
  <c r="A708" i="56"/>
  <c r="A707" i="56"/>
  <c r="A706" i="56"/>
  <c r="A705" i="56"/>
  <c r="A704" i="56"/>
  <c r="A703" i="56"/>
  <c r="A702" i="56"/>
  <c r="A701" i="56"/>
  <c r="A700" i="56"/>
  <c r="A699" i="56"/>
  <c r="A698" i="56"/>
  <c r="A697" i="56"/>
  <c r="A696" i="56"/>
  <c r="A695" i="56"/>
  <c r="A694" i="56"/>
  <c r="A693" i="56"/>
  <c r="A692" i="56"/>
  <c r="A691" i="56"/>
  <c r="A690" i="56"/>
  <c r="A689" i="56"/>
  <c r="A688" i="56"/>
  <c r="A687" i="56"/>
  <c r="A686" i="56"/>
  <c r="A685" i="56"/>
  <c r="A684" i="56"/>
  <c r="A683" i="56"/>
  <c r="A682" i="56"/>
  <c r="A681" i="56"/>
  <c r="A680" i="56"/>
  <c r="A679" i="56"/>
  <c r="A678" i="56"/>
  <c r="A677" i="56"/>
  <c r="A676" i="56"/>
  <c r="A675" i="56"/>
  <c r="A674" i="56"/>
  <c r="A673" i="56"/>
  <c r="A672" i="56"/>
  <c r="A671" i="56"/>
  <c r="A670" i="56"/>
  <c r="A669" i="56"/>
  <c r="A668" i="56"/>
  <c r="A667" i="56"/>
  <c r="A666" i="56"/>
  <c r="A665" i="56"/>
  <c r="A664" i="56"/>
  <c r="A663" i="56"/>
  <c r="A662" i="56"/>
  <c r="A661" i="56"/>
  <c r="A660" i="56"/>
  <c r="A659" i="56"/>
  <c r="A658" i="56"/>
  <c r="A657" i="56"/>
  <c r="A656" i="56"/>
  <c r="A655" i="56"/>
  <c r="A654" i="56"/>
  <c r="A653" i="56"/>
  <c r="A652" i="56"/>
  <c r="A651" i="56"/>
  <c r="A650" i="56"/>
  <c r="A649" i="56"/>
  <c r="A648" i="56"/>
  <c r="A647" i="56"/>
  <c r="A646" i="56"/>
  <c r="A645" i="56"/>
  <c r="A644" i="56"/>
  <c r="A643" i="56"/>
  <c r="A642" i="56"/>
  <c r="A641" i="56"/>
  <c r="A640" i="56"/>
  <c r="A639" i="56"/>
  <c r="A638" i="56"/>
  <c r="A637" i="56"/>
  <c r="A636" i="56"/>
  <c r="A635" i="56"/>
  <c r="A634" i="56"/>
  <c r="A633" i="56"/>
  <c r="A632" i="56"/>
  <c r="A631" i="56"/>
  <c r="A630" i="56"/>
  <c r="A629" i="56"/>
  <c r="A628" i="56"/>
  <c r="A627" i="56"/>
  <c r="A626" i="56"/>
  <c r="A625" i="56"/>
  <c r="A624" i="56"/>
  <c r="A623" i="56"/>
  <c r="A622" i="56"/>
  <c r="A621" i="56"/>
  <c r="A620" i="56"/>
  <c r="A619" i="56"/>
  <c r="A618" i="56"/>
  <c r="A617" i="56"/>
  <c r="A616" i="56"/>
  <c r="A615" i="56"/>
  <c r="A614" i="56"/>
  <c r="A613" i="56"/>
  <c r="A612" i="56"/>
  <c r="A611" i="56"/>
  <c r="A610" i="56"/>
  <c r="A609" i="56"/>
  <c r="A608" i="56"/>
  <c r="A607" i="56"/>
  <c r="A606" i="56"/>
  <c r="A605" i="56"/>
  <c r="A604" i="56"/>
  <c r="A603" i="56"/>
  <c r="A602" i="56"/>
  <c r="A601" i="56"/>
  <c r="A600" i="56"/>
  <c r="A599" i="56"/>
  <c r="A598" i="56"/>
  <c r="A597" i="56"/>
  <c r="A596" i="56"/>
  <c r="A595" i="56"/>
  <c r="A594" i="56"/>
  <c r="A593" i="56"/>
  <c r="A592" i="56"/>
  <c r="A591" i="56"/>
  <c r="A590" i="56"/>
  <c r="A589" i="56"/>
  <c r="A588" i="56"/>
  <c r="A587" i="56"/>
  <c r="A586" i="56"/>
  <c r="A585" i="56"/>
  <c r="A584" i="56"/>
  <c r="A583" i="56"/>
  <c r="A582" i="56"/>
  <c r="A581" i="56"/>
  <c r="A580" i="56"/>
  <c r="A579" i="56"/>
  <c r="A578" i="56"/>
  <c r="A577" i="56"/>
  <c r="A576" i="56"/>
  <c r="A575" i="56"/>
  <c r="A574" i="56"/>
  <c r="A573" i="56"/>
  <c r="A572" i="56"/>
  <c r="A571" i="56"/>
  <c r="A570" i="56"/>
  <c r="A569" i="56"/>
  <c r="A568" i="56"/>
  <c r="A567" i="56"/>
  <c r="A566" i="56"/>
  <c r="A565" i="56"/>
  <c r="A564" i="56"/>
  <c r="A563" i="56"/>
  <c r="A562" i="56"/>
  <c r="A561" i="56"/>
  <c r="A560" i="56"/>
  <c r="A559" i="56"/>
  <c r="A558" i="56"/>
  <c r="A557" i="56"/>
  <c r="A556" i="56"/>
  <c r="A555" i="56"/>
  <c r="A554" i="56"/>
  <c r="A553" i="56"/>
  <c r="A552" i="56"/>
  <c r="A551" i="56"/>
  <c r="A550" i="56"/>
  <c r="A549" i="56"/>
  <c r="A548" i="56"/>
  <c r="A547" i="56"/>
  <c r="A546" i="56"/>
  <c r="A545" i="56"/>
  <c r="A544" i="56"/>
  <c r="A543" i="56"/>
  <c r="A542" i="56"/>
  <c r="A541" i="56"/>
  <c r="A540" i="56"/>
  <c r="A539" i="56"/>
  <c r="A538" i="56"/>
  <c r="A537" i="56"/>
  <c r="A536" i="56"/>
  <c r="A535" i="56"/>
  <c r="A534" i="56"/>
  <c r="A533" i="56"/>
  <c r="A532" i="56"/>
  <c r="A531" i="56"/>
  <c r="A530" i="56"/>
  <c r="A529" i="56"/>
  <c r="A528" i="56"/>
  <c r="A527" i="56"/>
  <c r="A526" i="56"/>
  <c r="A525" i="56"/>
  <c r="A524" i="56"/>
  <c r="A523" i="56"/>
  <c r="A522" i="56"/>
  <c r="A521" i="56"/>
  <c r="A520" i="56"/>
  <c r="A519" i="56"/>
  <c r="A518" i="56"/>
  <c r="A517" i="56"/>
  <c r="A516" i="56"/>
  <c r="A515" i="56"/>
  <c r="A514" i="56"/>
  <c r="A513" i="56"/>
  <c r="A512" i="56"/>
  <c r="A511" i="56"/>
  <c r="A510" i="56"/>
  <c r="A509" i="56"/>
  <c r="A508" i="56"/>
  <c r="A507" i="56"/>
  <c r="A506" i="56"/>
  <c r="A505" i="56"/>
  <c r="A504" i="56"/>
  <c r="A503" i="56"/>
  <c r="A502" i="56"/>
  <c r="A501" i="56"/>
  <c r="A500" i="56"/>
  <c r="A499" i="56"/>
  <c r="A498" i="56"/>
  <c r="A497" i="56"/>
  <c r="A496" i="56"/>
  <c r="A495" i="56"/>
  <c r="A494" i="56"/>
  <c r="A493" i="56"/>
  <c r="A492" i="56"/>
  <c r="A491" i="56"/>
  <c r="A490" i="56"/>
  <c r="A489" i="56"/>
  <c r="A488" i="56"/>
  <c r="A487" i="56"/>
  <c r="A486" i="56"/>
  <c r="A485" i="56"/>
  <c r="A484" i="56"/>
  <c r="A483" i="56"/>
  <c r="A482" i="56"/>
  <c r="A481" i="56"/>
  <c r="A480" i="56"/>
  <c r="A479" i="56"/>
  <c r="A478" i="56"/>
  <c r="A477" i="56"/>
  <c r="A476" i="56"/>
  <c r="A475" i="56"/>
  <c r="A474" i="56"/>
  <c r="A473" i="56"/>
  <c r="A472" i="56"/>
  <c r="A471" i="56"/>
  <c r="A470" i="56"/>
  <c r="A469" i="56"/>
  <c r="A468" i="56"/>
  <c r="A467" i="56"/>
  <c r="A466" i="56"/>
  <c r="A465" i="56"/>
  <c r="A464" i="56"/>
  <c r="A463" i="56"/>
  <c r="A462" i="56"/>
  <c r="A461" i="56"/>
  <c r="A460" i="56"/>
  <c r="A459" i="56"/>
  <c r="A458" i="56"/>
  <c r="A457" i="56"/>
  <c r="A456" i="56"/>
  <c r="A455" i="56"/>
  <c r="A454" i="56"/>
  <c r="A453" i="56"/>
  <c r="A452" i="56"/>
  <c r="A451" i="56"/>
  <c r="A450" i="56"/>
  <c r="A449" i="56"/>
  <c r="A448" i="56"/>
  <c r="A447" i="56"/>
  <c r="A446" i="56"/>
  <c r="A445" i="56"/>
  <c r="A444" i="56"/>
  <c r="A443" i="56"/>
  <c r="A442" i="56"/>
  <c r="A441" i="56"/>
  <c r="A440" i="56"/>
  <c r="A439" i="56"/>
  <c r="A438" i="56"/>
  <c r="A437" i="56"/>
  <c r="A436" i="56"/>
  <c r="A435" i="56"/>
  <c r="A434" i="56"/>
  <c r="A433" i="56"/>
  <c r="A432" i="56"/>
  <c r="A431" i="56"/>
  <c r="A430" i="56"/>
  <c r="A429" i="56"/>
  <c r="A428" i="56"/>
  <c r="A427" i="56"/>
  <c r="A426" i="56"/>
  <c r="A425" i="56"/>
  <c r="A424" i="56"/>
  <c r="A423" i="56"/>
  <c r="A422" i="56"/>
  <c r="A421" i="56"/>
  <c r="A420" i="56"/>
  <c r="A419" i="56"/>
  <c r="A418" i="56"/>
  <c r="A417" i="56"/>
  <c r="A416" i="56"/>
  <c r="A415" i="56"/>
  <c r="A414" i="56"/>
  <c r="A413" i="56"/>
  <c r="A412" i="56"/>
  <c r="A411" i="56"/>
  <c r="A410" i="56"/>
  <c r="A409" i="56"/>
  <c r="A408" i="56"/>
  <c r="A407" i="56"/>
  <c r="A406" i="56"/>
  <c r="A405" i="56"/>
  <c r="A404" i="56"/>
  <c r="A403" i="56"/>
  <c r="A402" i="56"/>
  <c r="A401" i="56"/>
  <c r="A400" i="56"/>
  <c r="A399" i="56"/>
  <c r="A398" i="56"/>
  <c r="A397" i="56"/>
  <c r="A396" i="56"/>
  <c r="A395" i="56"/>
  <c r="A394" i="56"/>
  <c r="A393" i="56"/>
  <c r="A392" i="56"/>
  <c r="A391" i="56"/>
  <c r="A390" i="56"/>
  <c r="A389" i="56"/>
  <c r="A388" i="56"/>
  <c r="A387" i="56"/>
  <c r="A386" i="56"/>
  <c r="A385" i="56"/>
  <c r="A384" i="56"/>
  <c r="A383" i="56"/>
  <c r="A382" i="56"/>
  <c r="A381" i="56"/>
  <c r="A380" i="56"/>
  <c r="A379" i="56"/>
  <c r="A378" i="56"/>
  <c r="A377" i="56"/>
  <c r="A376" i="56"/>
  <c r="A375" i="56"/>
  <c r="A374" i="56"/>
  <c r="A373" i="56"/>
  <c r="A372" i="56"/>
  <c r="A371" i="56"/>
  <c r="A370" i="56"/>
  <c r="A369" i="56"/>
  <c r="A368" i="56"/>
  <c r="A367" i="56"/>
  <c r="A366" i="56"/>
  <c r="A365" i="56"/>
  <c r="A364" i="56"/>
  <c r="A363" i="56"/>
  <c r="A362" i="56"/>
  <c r="A361" i="56"/>
  <c r="A360" i="56"/>
  <c r="A359" i="56"/>
  <c r="A358" i="56"/>
  <c r="A357" i="56"/>
  <c r="A356" i="56"/>
  <c r="A355" i="56"/>
  <c r="A354" i="56"/>
  <c r="A353" i="56"/>
  <c r="A352" i="56"/>
  <c r="A351" i="56"/>
  <c r="A350" i="56"/>
  <c r="A349" i="56"/>
  <c r="A348" i="56"/>
  <c r="A347" i="56"/>
  <c r="A346" i="56"/>
  <c r="A345" i="56"/>
  <c r="A344" i="56"/>
  <c r="A343" i="56"/>
  <c r="A342" i="56"/>
  <c r="A341" i="56"/>
  <c r="A340" i="56"/>
  <c r="A339" i="56"/>
  <c r="A338" i="56"/>
  <c r="A337" i="56"/>
  <c r="A336" i="56"/>
  <c r="A335" i="56"/>
  <c r="A334" i="56"/>
  <c r="A333" i="56"/>
  <c r="A332" i="56"/>
  <c r="A331" i="56"/>
  <c r="A330" i="56"/>
  <c r="A329" i="56"/>
  <c r="A328" i="56"/>
  <c r="A327" i="56"/>
  <c r="A326" i="56"/>
  <c r="A325" i="56"/>
  <c r="A324" i="56"/>
  <c r="A323" i="56"/>
  <c r="A322" i="56"/>
  <c r="A321" i="56"/>
  <c r="A320" i="56"/>
  <c r="A319" i="56"/>
  <c r="A318" i="56"/>
  <c r="A317" i="56"/>
  <c r="A316" i="56"/>
  <c r="A315" i="56"/>
  <c r="A314" i="56"/>
  <c r="A313" i="56"/>
  <c r="A312" i="56"/>
  <c r="A311" i="56"/>
  <c r="A310" i="56"/>
  <c r="A309" i="56"/>
  <c r="A308" i="56"/>
  <c r="A307" i="56"/>
  <c r="A306" i="56"/>
  <c r="A305" i="56"/>
  <c r="A304" i="56"/>
  <c r="A303" i="56"/>
  <c r="A302" i="56"/>
  <c r="A301" i="56"/>
  <c r="A300" i="56"/>
  <c r="A299" i="56"/>
  <c r="A298" i="56"/>
  <c r="A297" i="56"/>
  <c r="A296" i="56"/>
  <c r="A295" i="56"/>
  <c r="A294" i="56"/>
  <c r="A293" i="56"/>
  <c r="A292" i="56"/>
  <c r="A291" i="56"/>
  <c r="A290" i="56"/>
  <c r="A289" i="56"/>
  <c r="A288" i="56"/>
  <c r="A287" i="56"/>
  <c r="A286" i="56"/>
  <c r="A285" i="56"/>
  <c r="A284" i="56"/>
  <c r="A283" i="56"/>
  <c r="A282" i="56"/>
  <c r="A281" i="56"/>
  <c r="A280" i="56"/>
  <c r="A279" i="56"/>
  <c r="A278" i="56"/>
  <c r="A277" i="56"/>
  <c r="A276" i="56"/>
  <c r="A275" i="56"/>
  <c r="A274" i="56"/>
  <c r="A273" i="56"/>
  <c r="A272" i="56"/>
  <c r="A271" i="56"/>
  <c r="A270" i="56"/>
  <c r="A269" i="56"/>
  <c r="A268" i="56"/>
  <c r="A267" i="56"/>
  <c r="A266" i="56"/>
  <c r="A265" i="56"/>
  <c r="A264" i="56"/>
  <c r="A263" i="56"/>
  <c r="A262" i="56"/>
  <c r="A261" i="56"/>
  <c r="A1991" i="55"/>
  <c r="A1990" i="55"/>
  <c r="A1989" i="55"/>
  <c r="A1988" i="55"/>
  <c r="A1987" i="55"/>
  <c r="A1986" i="55"/>
  <c r="A1985" i="55"/>
  <c r="A1984" i="55"/>
  <c r="A1983" i="55"/>
  <c r="A1982" i="55"/>
  <c r="A1981" i="55"/>
  <c r="A1980" i="55"/>
  <c r="A1979" i="55"/>
  <c r="A1978" i="55"/>
  <c r="A1977" i="55"/>
  <c r="A1976" i="55"/>
  <c r="A1975" i="55"/>
  <c r="A1974" i="55"/>
  <c r="A1973" i="55"/>
  <c r="A1972" i="55"/>
  <c r="A1971" i="55"/>
  <c r="A1970" i="55"/>
  <c r="A1969" i="55"/>
  <c r="A1968" i="55"/>
  <c r="A1967" i="55"/>
  <c r="A1966" i="55"/>
  <c r="A1965" i="55"/>
  <c r="A1964" i="55"/>
  <c r="A1963" i="55"/>
  <c r="A1962" i="55"/>
  <c r="A1961" i="55"/>
  <c r="A1960" i="55"/>
  <c r="A1959" i="55"/>
  <c r="A1958" i="55"/>
  <c r="A1957" i="55"/>
  <c r="A1956" i="55"/>
  <c r="A1955" i="55"/>
  <c r="A1954" i="55"/>
  <c r="A1953" i="55"/>
  <c r="A1952" i="55"/>
  <c r="A1951" i="55"/>
  <c r="A1950" i="55"/>
  <c r="A1949" i="55"/>
  <c r="A1948" i="55"/>
  <c r="A1947" i="55"/>
  <c r="A1946" i="55"/>
  <c r="A1945" i="55"/>
  <c r="A1944" i="55"/>
  <c r="A1943" i="55"/>
  <c r="A1942" i="55"/>
  <c r="A1941" i="55"/>
  <c r="A1940" i="55"/>
  <c r="A1939" i="55"/>
  <c r="A1938" i="55"/>
  <c r="A1937" i="55"/>
  <c r="A1936" i="55"/>
  <c r="A1935" i="55"/>
  <c r="A1934" i="55"/>
  <c r="A1933" i="55"/>
  <c r="A1932" i="55"/>
  <c r="A1931" i="55"/>
  <c r="A1930" i="55"/>
  <c r="A1929" i="55"/>
  <c r="A1928" i="55"/>
  <c r="A1927" i="55"/>
  <c r="A1926" i="55"/>
  <c r="A1925" i="55"/>
  <c r="A1924" i="55"/>
  <c r="A1923" i="55"/>
  <c r="A1922" i="55"/>
  <c r="A1921" i="55"/>
  <c r="A1920" i="55"/>
  <c r="A1919" i="55"/>
  <c r="A1918" i="55"/>
  <c r="A1917" i="55"/>
  <c r="A1916" i="55"/>
  <c r="A1915" i="55"/>
  <c r="A1914" i="55"/>
  <c r="A1913" i="55"/>
  <c r="A1912" i="55"/>
  <c r="A1911" i="55"/>
  <c r="A1910" i="55"/>
  <c r="A1909" i="55"/>
  <c r="A1908" i="55"/>
  <c r="A1907" i="55"/>
  <c r="A1906" i="55"/>
  <c r="A1905" i="55"/>
  <c r="A1904" i="55"/>
  <c r="A1903" i="55"/>
  <c r="A1902" i="55"/>
  <c r="A1901" i="55"/>
  <c r="A1900" i="55"/>
  <c r="A1899" i="55"/>
  <c r="A1898" i="55"/>
  <c r="A1897" i="55"/>
  <c r="A1896" i="55"/>
  <c r="A1895" i="55"/>
  <c r="A1894" i="55"/>
  <c r="A1893" i="55"/>
  <c r="A1892" i="55"/>
  <c r="A1891" i="55"/>
  <c r="A1890" i="55"/>
  <c r="A1889" i="55"/>
  <c r="A1888" i="55"/>
  <c r="A1887" i="55"/>
  <c r="A1886" i="55"/>
  <c r="A1885" i="55"/>
  <c r="A1884" i="55"/>
  <c r="A1883" i="55"/>
  <c r="A1882" i="55"/>
  <c r="A1881" i="55"/>
  <c r="A1880" i="55"/>
  <c r="A1879" i="55"/>
  <c r="A1878" i="55"/>
  <c r="A1877" i="55"/>
  <c r="A1876" i="55"/>
  <c r="A1875" i="55"/>
  <c r="A1874" i="55"/>
  <c r="A1873" i="55"/>
  <c r="A1872" i="55"/>
  <c r="A1871" i="55"/>
  <c r="A1870" i="55"/>
  <c r="A1869" i="55"/>
  <c r="A1868" i="55"/>
  <c r="A1867" i="55"/>
  <c r="A1866" i="55"/>
  <c r="A1865" i="55"/>
  <c r="A1864" i="55"/>
  <c r="A1863" i="55"/>
  <c r="A1862" i="55"/>
  <c r="A1861" i="55"/>
  <c r="A1860" i="55"/>
  <c r="A1859" i="55"/>
  <c r="A1858" i="55"/>
  <c r="A1857" i="55"/>
  <c r="A1856" i="55"/>
  <c r="A1855" i="55"/>
  <c r="A1854" i="55"/>
  <c r="A1853" i="55"/>
  <c r="A1852" i="55"/>
  <c r="A1851" i="55"/>
  <c r="A1850" i="55"/>
  <c r="A1849" i="55"/>
  <c r="A1848" i="55"/>
  <c r="A1847" i="55"/>
  <c r="A1846" i="55"/>
  <c r="A1845" i="55"/>
  <c r="A1844" i="55"/>
  <c r="A1843" i="55"/>
  <c r="A1842" i="55"/>
  <c r="A1841" i="55"/>
  <c r="A1840" i="55"/>
  <c r="A1839" i="55"/>
  <c r="A1838" i="55"/>
  <c r="A1837" i="55"/>
  <c r="A1836" i="55"/>
  <c r="A1835" i="55"/>
  <c r="A1834" i="55"/>
  <c r="A1833" i="55"/>
  <c r="A1832" i="55"/>
  <c r="A1831" i="55"/>
  <c r="A1830" i="55"/>
  <c r="A1829" i="55"/>
  <c r="A1828" i="55"/>
  <c r="A1827" i="55"/>
  <c r="A1826" i="55"/>
  <c r="A1825" i="55"/>
  <c r="A1824" i="55"/>
  <c r="A1823" i="55"/>
  <c r="A1822" i="55"/>
  <c r="A1821" i="55"/>
  <c r="A1820" i="55"/>
  <c r="A1819" i="55"/>
  <c r="A1818" i="55"/>
  <c r="A1817" i="55"/>
  <c r="A1816" i="55"/>
  <c r="A1815" i="55"/>
  <c r="A1814" i="55"/>
  <c r="A1813" i="55"/>
  <c r="A1812" i="55"/>
  <c r="A1811" i="55"/>
  <c r="A1810" i="55"/>
  <c r="A1809" i="55"/>
  <c r="A1808" i="55"/>
  <c r="A1807" i="55"/>
  <c r="A1806" i="55"/>
  <c r="A1805" i="55"/>
  <c r="A1804" i="55"/>
  <c r="A1803" i="55"/>
  <c r="A1802" i="55"/>
  <c r="A1801" i="55"/>
  <c r="A1800" i="55"/>
  <c r="A1799" i="55"/>
  <c r="A1798" i="55"/>
  <c r="A1797" i="55"/>
  <c r="A1796" i="55"/>
  <c r="A1795" i="55"/>
  <c r="A1794" i="55"/>
  <c r="A1793" i="55"/>
  <c r="A1792" i="55"/>
  <c r="A1791" i="55"/>
  <c r="A1790" i="55"/>
  <c r="A1789" i="55"/>
  <c r="A1788" i="55"/>
  <c r="A1787" i="55"/>
  <c r="A1786" i="55"/>
  <c r="A1785" i="55"/>
  <c r="A1784" i="55"/>
  <c r="A1783" i="55"/>
  <c r="A1782" i="55"/>
  <c r="A1781" i="55"/>
  <c r="A1780" i="55"/>
  <c r="A1779" i="55"/>
  <c r="A1778" i="55"/>
  <c r="A1777" i="55"/>
  <c r="A1776" i="55"/>
  <c r="A1775" i="55"/>
  <c r="A1774" i="55"/>
  <c r="A1773" i="55"/>
  <c r="A1772" i="55"/>
  <c r="A1771" i="55"/>
  <c r="A1770" i="55"/>
  <c r="A1769" i="55"/>
  <c r="A1768" i="55"/>
  <c r="A1767" i="55"/>
  <c r="A1766" i="55"/>
  <c r="A1765" i="55"/>
  <c r="A1764" i="55"/>
  <c r="A1763" i="55"/>
  <c r="A1762" i="55"/>
  <c r="A1761" i="55"/>
  <c r="A1760" i="55"/>
  <c r="A1759" i="55"/>
  <c r="A1758" i="55"/>
  <c r="A1757" i="55"/>
  <c r="A1756" i="55"/>
  <c r="A1755" i="55"/>
  <c r="A1754" i="55"/>
  <c r="A1753" i="55"/>
  <c r="A1752" i="55"/>
  <c r="A1751" i="55"/>
  <c r="A1750" i="55"/>
  <c r="A1749" i="55"/>
  <c r="A1748" i="55"/>
  <c r="A1747" i="55"/>
  <c r="A1746" i="55"/>
  <c r="A1745" i="55"/>
  <c r="A1744" i="55"/>
  <c r="A1743" i="55"/>
  <c r="A1742" i="55"/>
  <c r="A1741" i="55"/>
  <c r="A1740" i="55"/>
  <c r="A1739" i="55"/>
  <c r="A1738" i="55"/>
  <c r="A1737" i="55"/>
  <c r="A1736" i="55"/>
  <c r="A1735" i="55"/>
  <c r="A1734" i="55"/>
  <c r="A1733" i="55"/>
  <c r="A1732" i="55"/>
  <c r="A1731" i="55"/>
  <c r="A1730" i="55"/>
  <c r="A1729" i="55"/>
  <c r="A1728" i="55"/>
  <c r="A1727" i="55"/>
  <c r="A1726" i="55"/>
  <c r="A1725" i="55"/>
  <c r="A1724" i="55"/>
  <c r="A1723" i="55"/>
  <c r="A1722" i="55"/>
  <c r="A1721" i="55"/>
  <c r="A1720" i="55"/>
  <c r="A1719" i="55"/>
  <c r="A1718" i="55"/>
  <c r="A1717" i="55"/>
  <c r="A1716" i="55"/>
  <c r="A1715" i="55"/>
  <c r="A1714" i="55"/>
  <c r="A1713" i="55"/>
  <c r="A1712" i="55"/>
  <c r="A1711" i="55"/>
  <c r="A1710" i="55"/>
  <c r="A1709" i="55"/>
  <c r="A1708" i="55"/>
  <c r="A1707" i="55"/>
  <c r="A1706" i="55"/>
  <c r="A1705" i="55"/>
  <c r="A1704" i="55"/>
  <c r="A1703" i="55"/>
  <c r="A1702" i="55"/>
  <c r="A1701" i="55"/>
  <c r="A1700" i="55"/>
  <c r="A1699" i="55"/>
  <c r="A1698" i="55"/>
  <c r="A1697" i="55"/>
  <c r="A1696" i="55"/>
  <c r="A1695" i="55"/>
  <c r="A1694" i="55"/>
  <c r="A1693" i="55"/>
  <c r="A1692" i="55"/>
  <c r="A1691" i="55"/>
  <c r="A1690" i="55"/>
  <c r="A1689" i="55"/>
  <c r="A1688" i="55"/>
  <c r="A1687" i="55"/>
  <c r="A1686" i="55"/>
  <c r="A1685" i="55"/>
  <c r="A1684" i="55"/>
  <c r="A1683" i="55"/>
  <c r="A1682" i="55"/>
  <c r="A1681" i="55"/>
  <c r="A1680" i="55"/>
  <c r="A1679" i="55"/>
  <c r="A1678" i="55"/>
  <c r="A1677" i="55"/>
  <c r="A1676" i="55"/>
  <c r="A1675" i="55"/>
  <c r="A1674" i="55"/>
  <c r="A1673" i="55"/>
  <c r="A1672" i="55"/>
  <c r="A1671" i="55"/>
  <c r="A1670" i="55"/>
  <c r="A1669" i="55"/>
  <c r="A1668" i="55"/>
  <c r="A1667" i="55"/>
  <c r="A1666" i="55"/>
  <c r="A1665" i="55"/>
  <c r="A1664" i="55"/>
  <c r="A1663" i="55"/>
  <c r="A1662" i="55"/>
  <c r="A1661" i="55"/>
  <c r="A1660" i="55"/>
  <c r="A1659" i="55"/>
  <c r="A1658" i="55"/>
  <c r="A1657" i="55"/>
  <c r="A1656" i="55"/>
  <c r="A1655" i="55"/>
  <c r="A1654" i="55"/>
  <c r="A1653" i="55"/>
  <c r="A1652" i="55"/>
  <c r="A1651" i="55"/>
  <c r="A1650" i="55"/>
  <c r="A1649" i="55"/>
  <c r="A1648" i="55"/>
  <c r="A1647" i="55"/>
  <c r="A1646" i="55"/>
  <c r="A1645" i="55"/>
  <c r="A1644" i="55"/>
  <c r="A1643" i="55"/>
  <c r="A1642" i="55"/>
  <c r="A1641" i="55"/>
  <c r="A1640" i="55"/>
  <c r="A1639" i="55"/>
  <c r="A1638" i="55"/>
  <c r="A1637" i="55"/>
  <c r="A1636" i="55"/>
  <c r="A1635" i="55"/>
  <c r="A1634" i="55"/>
  <c r="A1633" i="55"/>
  <c r="A1632" i="55"/>
  <c r="A1631" i="55"/>
  <c r="A1630" i="55"/>
  <c r="A1629" i="55"/>
  <c r="A1628" i="55"/>
  <c r="A1627" i="55"/>
  <c r="A1626" i="55"/>
  <c r="A1625" i="55"/>
  <c r="A1624" i="55"/>
  <c r="A1623" i="55"/>
  <c r="A1622" i="55"/>
  <c r="A1621" i="55"/>
  <c r="A1620" i="55"/>
  <c r="A1619" i="55"/>
  <c r="A1618" i="55"/>
  <c r="A1617" i="55"/>
  <c r="A1616" i="55"/>
  <c r="A1615" i="55"/>
  <c r="A1614" i="55"/>
  <c r="A1613" i="55"/>
  <c r="A1612" i="55"/>
  <c r="A1611" i="55"/>
  <c r="A1610" i="55"/>
  <c r="A1609" i="55"/>
  <c r="A1608" i="55"/>
  <c r="A1607" i="55"/>
  <c r="A1606" i="55"/>
  <c r="A1605" i="55"/>
  <c r="A1604" i="55"/>
  <c r="A1603" i="55"/>
  <c r="A1602" i="55"/>
  <c r="A1601" i="55"/>
  <c r="A1600" i="55"/>
  <c r="A1599" i="55"/>
  <c r="A1598" i="55"/>
  <c r="A1597" i="55"/>
  <c r="A1596" i="55"/>
  <c r="A1595" i="55"/>
  <c r="A1594" i="55"/>
  <c r="A1593" i="55"/>
  <c r="A1592" i="55"/>
  <c r="A1591" i="55"/>
  <c r="A1590" i="55"/>
  <c r="A1589" i="55"/>
  <c r="A1588" i="55"/>
  <c r="A1587" i="55"/>
  <c r="A1586" i="55"/>
  <c r="A1585" i="55"/>
  <c r="A1584" i="55"/>
  <c r="A1583" i="55"/>
  <c r="A1582" i="55"/>
  <c r="A1581" i="55"/>
  <c r="A1580" i="55"/>
  <c r="A1579" i="55"/>
  <c r="A1578" i="55"/>
  <c r="A1577" i="55"/>
  <c r="A1576" i="55"/>
  <c r="A1575" i="55"/>
  <c r="A1574" i="55"/>
  <c r="A1573" i="55"/>
  <c r="A1572" i="55"/>
  <c r="A1571" i="55"/>
  <c r="A1570" i="55"/>
  <c r="A1569" i="55"/>
  <c r="A1568" i="55"/>
  <c r="A1567" i="55"/>
  <c r="A1566" i="55"/>
  <c r="A1565" i="55"/>
  <c r="A1564" i="55"/>
  <c r="A1563" i="55"/>
  <c r="A1562" i="55"/>
  <c r="A1561" i="55"/>
  <c r="A1560" i="55"/>
  <c r="A1559" i="55"/>
  <c r="A1558" i="55"/>
  <c r="A1557" i="55"/>
  <c r="A1556" i="55"/>
  <c r="A1555" i="55"/>
  <c r="A1554" i="55"/>
  <c r="A1553" i="55"/>
  <c r="A1552" i="55"/>
  <c r="A1551" i="55"/>
  <c r="A1550" i="55"/>
  <c r="A1549" i="55"/>
  <c r="A1548" i="55"/>
  <c r="A1547" i="55"/>
  <c r="A1546" i="55"/>
  <c r="A1545" i="55"/>
  <c r="A1544" i="55"/>
  <c r="A1543" i="55"/>
  <c r="A1542" i="55"/>
  <c r="A1541" i="55"/>
  <c r="A1540" i="55"/>
  <c r="A1539" i="55"/>
  <c r="A1538" i="55"/>
  <c r="A1537" i="55"/>
  <c r="A1536" i="55"/>
  <c r="A1535" i="55"/>
  <c r="A1534" i="55"/>
  <c r="A1533" i="55"/>
  <c r="A1532" i="55"/>
  <c r="A1531" i="55"/>
  <c r="A1530" i="55"/>
  <c r="A1529" i="55"/>
  <c r="A1528" i="55"/>
  <c r="A1527" i="55"/>
  <c r="A1526" i="55"/>
  <c r="A1525" i="55"/>
  <c r="A1524" i="55"/>
  <c r="A1523" i="55"/>
  <c r="A1522" i="55"/>
  <c r="A1521" i="55"/>
  <c r="A1520" i="55"/>
  <c r="A1519" i="55"/>
  <c r="A1518" i="55"/>
  <c r="A1517" i="55"/>
  <c r="A1516" i="55"/>
  <c r="A1515" i="55"/>
  <c r="A1514" i="55"/>
  <c r="A1513" i="55"/>
  <c r="A1512" i="55"/>
  <c r="A1511" i="55"/>
  <c r="A1510" i="55"/>
  <c r="A1509" i="55"/>
  <c r="A1508" i="55"/>
  <c r="A1507" i="55"/>
  <c r="A1506" i="55"/>
  <c r="A1505" i="55"/>
  <c r="A1504" i="55"/>
  <c r="A1503" i="55"/>
  <c r="A1502" i="55"/>
  <c r="A1501" i="55"/>
  <c r="A1500" i="55"/>
  <c r="A1499" i="55"/>
  <c r="A1498" i="55"/>
  <c r="A1497" i="55"/>
  <c r="A1496" i="55"/>
  <c r="A1495" i="55"/>
  <c r="A1494" i="55"/>
  <c r="A1493" i="55"/>
  <c r="A1492" i="55"/>
  <c r="A1491" i="55"/>
  <c r="A1490" i="55"/>
  <c r="A1489" i="55"/>
  <c r="A1488" i="55"/>
  <c r="A1487" i="55"/>
  <c r="A1486" i="55"/>
  <c r="A1485" i="55"/>
  <c r="A1484" i="55"/>
  <c r="A1483" i="55"/>
  <c r="A1482" i="55"/>
  <c r="A1481" i="55"/>
  <c r="A1480" i="55"/>
  <c r="A1479" i="55"/>
  <c r="A1478" i="55"/>
  <c r="A1477" i="55"/>
  <c r="A1476" i="55"/>
  <c r="A1475" i="55"/>
  <c r="A1474" i="55"/>
  <c r="A1473" i="55"/>
  <c r="A1472" i="55"/>
  <c r="A1471" i="55"/>
  <c r="A1470" i="55"/>
  <c r="A1469" i="55"/>
  <c r="A1468" i="55"/>
  <c r="A1467" i="55"/>
  <c r="A1466" i="55"/>
  <c r="A1465" i="55"/>
  <c r="A1464" i="55"/>
  <c r="A1463" i="55"/>
  <c r="A1462" i="55"/>
  <c r="A1461" i="55"/>
  <c r="A1460" i="55"/>
  <c r="A1459" i="55"/>
  <c r="A1458" i="55"/>
  <c r="A1457" i="55"/>
  <c r="A1456" i="55"/>
  <c r="A1455" i="55"/>
  <c r="A1454" i="55"/>
  <c r="A1453" i="55"/>
  <c r="A1452" i="55"/>
  <c r="A1451" i="55"/>
  <c r="A1450" i="55"/>
  <c r="A1449" i="55"/>
  <c r="A1448" i="55"/>
  <c r="A1447" i="55"/>
  <c r="A1446" i="55"/>
  <c r="A1445" i="55"/>
  <c r="A1444" i="55"/>
  <c r="A1443" i="55"/>
  <c r="A1442" i="55"/>
  <c r="A1441" i="55"/>
  <c r="A1440" i="55"/>
  <c r="A1439" i="55"/>
  <c r="A1438" i="55"/>
  <c r="A1437" i="55"/>
  <c r="A1436" i="55"/>
  <c r="A1435" i="55"/>
  <c r="A1434" i="55"/>
  <c r="A1433" i="55"/>
  <c r="A1432" i="55"/>
  <c r="A1431" i="55"/>
  <c r="A1430" i="55"/>
  <c r="A1429" i="55"/>
  <c r="A1428" i="55"/>
  <c r="A1427" i="55"/>
  <c r="A1426" i="55"/>
  <c r="A1425" i="55"/>
  <c r="A1424" i="55"/>
  <c r="A1423" i="55"/>
  <c r="A1422" i="55"/>
  <c r="A1421" i="55"/>
  <c r="A1420" i="55"/>
  <c r="A1419" i="55"/>
  <c r="A1418" i="55"/>
  <c r="A1417" i="55"/>
  <c r="A1416" i="55"/>
  <c r="A1415" i="55"/>
  <c r="A1414" i="55"/>
  <c r="A1413" i="55"/>
  <c r="A1412" i="55"/>
  <c r="A1411" i="55"/>
  <c r="A1410" i="55"/>
  <c r="A1409" i="55"/>
  <c r="A1408" i="55"/>
  <c r="A1407" i="55"/>
  <c r="A1406" i="55"/>
  <c r="A1405" i="55"/>
  <c r="A1404" i="55"/>
  <c r="A1403" i="55"/>
  <c r="A1402" i="55"/>
  <c r="A1401" i="55"/>
  <c r="A1400" i="55"/>
  <c r="A1399" i="55"/>
  <c r="A1398" i="55"/>
  <c r="A1397" i="55"/>
  <c r="A1396" i="55"/>
  <c r="A1395" i="55"/>
  <c r="A1394" i="55"/>
  <c r="A1393" i="55"/>
  <c r="A1392" i="55"/>
  <c r="A1391" i="55"/>
  <c r="A1390" i="55"/>
  <c r="A1389" i="55"/>
  <c r="A1388" i="55"/>
  <c r="A1387" i="55"/>
  <c r="A1386" i="55"/>
  <c r="A1385" i="55"/>
  <c r="A1384" i="55"/>
  <c r="A1383" i="55"/>
  <c r="A1382" i="55"/>
  <c r="A1381" i="55"/>
  <c r="A1380" i="55"/>
  <c r="A1379" i="55"/>
  <c r="A1378" i="55"/>
  <c r="A1377" i="55"/>
  <c r="A1376" i="55"/>
  <c r="A1375" i="55"/>
  <c r="A1374" i="55"/>
  <c r="A1373" i="55"/>
  <c r="A1372" i="55"/>
  <c r="A1371" i="55"/>
  <c r="A1370" i="55"/>
  <c r="A1369" i="55"/>
  <c r="A1368" i="55"/>
  <c r="A1367" i="55"/>
  <c r="A1366" i="55"/>
  <c r="A1365" i="55"/>
  <c r="A1364" i="55"/>
  <c r="A1363" i="55"/>
  <c r="A1362" i="55"/>
  <c r="A1361" i="55"/>
  <c r="A1360" i="55"/>
  <c r="A1359" i="55"/>
  <c r="A1358" i="55"/>
  <c r="A1357" i="55"/>
  <c r="A1356" i="55"/>
  <c r="A1355" i="55"/>
  <c r="A1354" i="55"/>
  <c r="A1353" i="55"/>
  <c r="A1352" i="55"/>
  <c r="A1351" i="55"/>
  <c r="A1350" i="55"/>
  <c r="A1349" i="55"/>
  <c r="A1348" i="55"/>
  <c r="A1347" i="55"/>
  <c r="A1346" i="55"/>
  <c r="A1345" i="55"/>
  <c r="A1344" i="55"/>
  <c r="A1343" i="55"/>
  <c r="A1342" i="55"/>
  <c r="A1341" i="55"/>
  <c r="A1340" i="55"/>
  <c r="A1339" i="55"/>
  <c r="A1338" i="55"/>
  <c r="A1337" i="55"/>
  <c r="A1336" i="55"/>
  <c r="A1335" i="55"/>
  <c r="A1334" i="55"/>
  <c r="A1333" i="55"/>
  <c r="A1332" i="55"/>
  <c r="A1331" i="55"/>
  <c r="A1330" i="55"/>
  <c r="A1329" i="55"/>
  <c r="A1328" i="55"/>
  <c r="A1327" i="55"/>
  <c r="A1326" i="55"/>
  <c r="A1325" i="55"/>
  <c r="A1324" i="55"/>
  <c r="A1323" i="55"/>
  <c r="A1322" i="55"/>
  <c r="A1321" i="55"/>
  <c r="A1320" i="55"/>
  <c r="A1319" i="55"/>
  <c r="A1318" i="55"/>
  <c r="A1317" i="55"/>
  <c r="A1316" i="55"/>
  <c r="A1315" i="55"/>
  <c r="A1314" i="55"/>
  <c r="A1313" i="55"/>
  <c r="A1312" i="55"/>
  <c r="A1311" i="55"/>
  <c r="A1310" i="55"/>
  <c r="A1309" i="55"/>
  <c r="A1308" i="55"/>
  <c r="A1307" i="55"/>
  <c r="A1306" i="55"/>
  <c r="A1305" i="55"/>
  <c r="A1304" i="55"/>
  <c r="A1303" i="55"/>
  <c r="A1302" i="55"/>
  <c r="A1301" i="55"/>
  <c r="A1300" i="55"/>
  <c r="A1299" i="55"/>
  <c r="A1298" i="55"/>
  <c r="A1297" i="55"/>
  <c r="A1296" i="55"/>
  <c r="A1295" i="55"/>
  <c r="A1294" i="55"/>
  <c r="A1293" i="55"/>
  <c r="A1292" i="55"/>
  <c r="A1291" i="55"/>
  <c r="A1290" i="55"/>
  <c r="A1289" i="55"/>
  <c r="A1288" i="55"/>
  <c r="A1287" i="55"/>
  <c r="A1286" i="55"/>
  <c r="A1285" i="55"/>
  <c r="A1284" i="55"/>
  <c r="A1283" i="55"/>
  <c r="A1282" i="55"/>
  <c r="A1281" i="55"/>
  <c r="A1280" i="55"/>
  <c r="A1279" i="55"/>
  <c r="A1278" i="55"/>
  <c r="A1277" i="55"/>
  <c r="A1276" i="55"/>
  <c r="A1275" i="55"/>
  <c r="A1274" i="55"/>
  <c r="A1273" i="55"/>
  <c r="A1272" i="55"/>
  <c r="A1271" i="55"/>
  <c r="A1270" i="55"/>
  <c r="A1269" i="55"/>
  <c r="A1268" i="55"/>
  <c r="A1267" i="55"/>
  <c r="A1266" i="55"/>
  <c r="A1265" i="55"/>
  <c r="A1264" i="55"/>
  <c r="A1263" i="55"/>
  <c r="A1262" i="55"/>
  <c r="A1261" i="55"/>
  <c r="A1260" i="55"/>
  <c r="A1259" i="55"/>
  <c r="A1258" i="55"/>
  <c r="A1257" i="55"/>
  <c r="A1256" i="55"/>
  <c r="A1255" i="55"/>
  <c r="A1254" i="55"/>
  <c r="A1253" i="55"/>
  <c r="A1252" i="55"/>
  <c r="A1251" i="55"/>
  <c r="A1250" i="55"/>
  <c r="A1249" i="55"/>
  <c r="A1248" i="55"/>
  <c r="A1247" i="55"/>
  <c r="A1246" i="55"/>
  <c r="A1245" i="55"/>
  <c r="A1244" i="55"/>
  <c r="A1243" i="55"/>
  <c r="A1242" i="55"/>
  <c r="A1241" i="55"/>
  <c r="A1240" i="55"/>
  <c r="A1239" i="55"/>
  <c r="A1238" i="55"/>
  <c r="A1237" i="55"/>
  <c r="A1236" i="55"/>
  <c r="A1235" i="55"/>
  <c r="A1234" i="55"/>
  <c r="A1233" i="55"/>
  <c r="A1232" i="55"/>
  <c r="A1231" i="55"/>
  <c r="A1230" i="55"/>
  <c r="A1229" i="55"/>
  <c r="A1228" i="55"/>
  <c r="A1227" i="55"/>
  <c r="A1226" i="55"/>
  <c r="A1225" i="55"/>
  <c r="A1224" i="55"/>
  <c r="A1223" i="55"/>
  <c r="A1222" i="55"/>
  <c r="A1221" i="55"/>
  <c r="A1220" i="55"/>
  <c r="A1219" i="55"/>
  <c r="A1218" i="55"/>
  <c r="A1217" i="55"/>
  <c r="A1216" i="55"/>
  <c r="A1215" i="55"/>
  <c r="A1214" i="55"/>
  <c r="A1213" i="55"/>
  <c r="A1212" i="55"/>
  <c r="A1211" i="55"/>
  <c r="A1210" i="55"/>
  <c r="A1209" i="55"/>
  <c r="A1208" i="55"/>
  <c r="A1207" i="55"/>
  <c r="A1206" i="55"/>
  <c r="A1205" i="55"/>
  <c r="A1204" i="55"/>
  <c r="A1203" i="55"/>
  <c r="A1202" i="55"/>
  <c r="A1201" i="55"/>
  <c r="A1200" i="55"/>
  <c r="A1199" i="55"/>
  <c r="A1198" i="55"/>
  <c r="A1197" i="55"/>
  <c r="A1196" i="55"/>
  <c r="A1195" i="55"/>
  <c r="A1194" i="55"/>
  <c r="A1193" i="55"/>
  <c r="A1192" i="55"/>
  <c r="A1191" i="55"/>
  <c r="A1190" i="55"/>
  <c r="A1189" i="55"/>
  <c r="A1188" i="55"/>
  <c r="A1187" i="55"/>
  <c r="A1186" i="55"/>
  <c r="A1185" i="55"/>
  <c r="A1184" i="55"/>
  <c r="A1183" i="55"/>
  <c r="A1182" i="55"/>
  <c r="A1181" i="55"/>
  <c r="A1180" i="55"/>
  <c r="A1179" i="55"/>
  <c r="A1178" i="55"/>
  <c r="A1177" i="55"/>
  <c r="A1176" i="55"/>
  <c r="A1175" i="55"/>
  <c r="A1174" i="55"/>
  <c r="A1173" i="55"/>
  <c r="A1172" i="55"/>
  <c r="A1171" i="55"/>
  <c r="A1170" i="55"/>
  <c r="A1169" i="55"/>
  <c r="A1168" i="55"/>
  <c r="A1167" i="55"/>
  <c r="A1166" i="55"/>
  <c r="A1165" i="55"/>
  <c r="A1164" i="55"/>
  <c r="A1163" i="55"/>
  <c r="A1162" i="55"/>
  <c r="A1161" i="55"/>
  <c r="A1160" i="55"/>
  <c r="A1159" i="55"/>
  <c r="A1158" i="55"/>
  <c r="A1157" i="55"/>
  <c r="A1156" i="55"/>
  <c r="A1155" i="55"/>
  <c r="A1154" i="55"/>
  <c r="A1153" i="55"/>
  <c r="A1152" i="55"/>
  <c r="A1151" i="55"/>
  <c r="A1150" i="55"/>
  <c r="A1149" i="55"/>
  <c r="A1148" i="55"/>
  <c r="A1147" i="55"/>
  <c r="A1146" i="55"/>
  <c r="A1145" i="55"/>
  <c r="A1144" i="55"/>
  <c r="A1143" i="55"/>
  <c r="A1142" i="55"/>
  <c r="A1141" i="55"/>
  <c r="A1140" i="55"/>
  <c r="A1139" i="55"/>
  <c r="A1138" i="55"/>
  <c r="A1137" i="55"/>
  <c r="A1136" i="55"/>
  <c r="A1135" i="55"/>
  <c r="A1134" i="55"/>
  <c r="A1133" i="55"/>
  <c r="A1132" i="55"/>
  <c r="A1131" i="55"/>
  <c r="A1130" i="55"/>
  <c r="A1129" i="55"/>
  <c r="A1128" i="55"/>
  <c r="A1127" i="55"/>
  <c r="A1126" i="55"/>
  <c r="A1125" i="55"/>
  <c r="A1124" i="55"/>
  <c r="A1123" i="55"/>
  <c r="A1122" i="55"/>
  <c r="A1121" i="55"/>
  <c r="A1120" i="55"/>
  <c r="A1119" i="55"/>
  <c r="A1118" i="55"/>
  <c r="A1117" i="55"/>
  <c r="A1116" i="55"/>
  <c r="A1115" i="55"/>
  <c r="A1114" i="55"/>
  <c r="A1113" i="55"/>
  <c r="A1112" i="55"/>
  <c r="A1111" i="55"/>
  <c r="A1110" i="55"/>
  <c r="A1109" i="55"/>
  <c r="A1108" i="55"/>
  <c r="A1107" i="55"/>
  <c r="A1106" i="55"/>
  <c r="A1105" i="55"/>
  <c r="A1104" i="55"/>
  <c r="A1103" i="55"/>
  <c r="A1102" i="55"/>
  <c r="A1101" i="55"/>
  <c r="A1100" i="55"/>
  <c r="A1099" i="55"/>
  <c r="A1098" i="55"/>
  <c r="A1097" i="55"/>
  <c r="A1096" i="55"/>
  <c r="A1095" i="55"/>
  <c r="A1094" i="55"/>
  <c r="A1093" i="55"/>
  <c r="A1092" i="55"/>
  <c r="A1091" i="55"/>
  <c r="A1090" i="55"/>
  <c r="A1089" i="55"/>
  <c r="A1088" i="55"/>
  <c r="A1087" i="55"/>
  <c r="A1086" i="55"/>
  <c r="A1085" i="55"/>
  <c r="A1084" i="55"/>
  <c r="A1083" i="55"/>
  <c r="A1082" i="55"/>
  <c r="A1081" i="55"/>
  <c r="A1080" i="55"/>
  <c r="A1079" i="55"/>
  <c r="A1078" i="55"/>
  <c r="A1077" i="55"/>
  <c r="A1076" i="55"/>
  <c r="A1075" i="55"/>
  <c r="A1074" i="55"/>
  <c r="A1073" i="55"/>
  <c r="A1072" i="55"/>
  <c r="A1071" i="55"/>
  <c r="A1070" i="55"/>
  <c r="A1069" i="55"/>
  <c r="A1068" i="55"/>
  <c r="A1067" i="55"/>
  <c r="A1066" i="55"/>
  <c r="A1065" i="55"/>
  <c r="A1064" i="55"/>
  <c r="A1063" i="55"/>
  <c r="A1062" i="55"/>
  <c r="A1061" i="55"/>
  <c r="A1060" i="55"/>
  <c r="A1059" i="55"/>
  <c r="A1058" i="55"/>
  <c r="A1057" i="55"/>
  <c r="A1056" i="55"/>
  <c r="A1055" i="55"/>
  <c r="A1054" i="55"/>
  <c r="A1053" i="55"/>
  <c r="A1052" i="55"/>
  <c r="A1051" i="55"/>
  <c r="A1050" i="55"/>
  <c r="A1049" i="55"/>
  <c r="A1048" i="55"/>
  <c r="A1047" i="55"/>
  <c r="A1046" i="55"/>
  <c r="A1045" i="55"/>
  <c r="A1044" i="55"/>
  <c r="A1043" i="55"/>
  <c r="A1042" i="55"/>
  <c r="A1041" i="55"/>
  <c r="A1040" i="55"/>
  <c r="A1039" i="55"/>
  <c r="A1038" i="55"/>
  <c r="A1037" i="55"/>
  <c r="A1036" i="55"/>
  <c r="A1035" i="55"/>
  <c r="A1034" i="55"/>
  <c r="A1033" i="55"/>
  <c r="A1032" i="55"/>
  <c r="A1031" i="55"/>
  <c r="A1030" i="55"/>
  <c r="A1029" i="55"/>
  <c r="A1028" i="55"/>
  <c r="A1027" i="55"/>
  <c r="A1026" i="55"/>
  <c r="A1025" i="55"/>
  <c r="A1024" i="55"/>
  <c r="A1023" i="55"/>
  <c r="A1022" i="55"/>
  <c r="A1021" i="55"/>
  <c r="A1020" i="55"/>
  <c r="A1019" i="55"/>
  <c r="A1018" i="55"/>
  <c r="A1017" i="55"/>
  <c r="A1016" i="55"/>
  <c r="A1015" i="55"/>
  <c r="A1014" i="55"/>
  <c r="A1013" i="55"/>
  <c r="A1012" i="55"/>
  <c r="A1011" i="55"/>
  <c r="A1010" i="55"/>
  <c r="A1009" i="55"/>
  <c r="A1008" i="55"/>
  <c r="A1007" i="55"/>
  <c r="A1006" i="55"/>
  <c r="A1005" i="55"/>
  <c r="A1004" i="55"/>
  <c r="A1003" i="55"/>
  <c r="A1002" i="55"/>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1998" i="53"/>
  <c r="A1997" i="53"/>
  <c r="A1996" i="53"/>
  <c r="A1995" i="53"/>
  <c r="A1994" i="53"/>
  <c r="A1993" i="53"/>
  <c r="A1992" i="53"/>
  <c r="A1991" i="53"/>
  <c r="A1990" i="53"/>
  <c r="A1989" i="53"/>
  <c r="A1988" i="53"/>
  <c r="A1987" i="53"/>
  <c r="A1986" i="53"/>
  <c r="A1985" i="53"/>
  <c r="A1984" i="53"/>
  <c r="A1983" i="53"/>
  <c r="A1982" i="53"/>
  <c r="A1981" i="53"/>
  <c r="A1980" i="53"/>
  <c r="A1979" i="53"/>
  <c r="A1978" i="53"/>
  <c r="A1977" i="53"/>
  <c r="A1976" i="53"/>
  <c r="A1975" i="53"/>
  <c r="A1974" i="53"/>
  <c r="A1973" i="53"/>
  <c r="A1972" i="53"/>
  <c r="A1971" i="53"/>
  <c r="A1970" i="53"/>
  <c r="A1969" i="53"/>
  <c r="A1968" i="53"/>
  <c r="A1967" i="53"/>
  <c r="A1966" i="53"/>
  <c r="A1965" i="53"/>
  <c r="A1964" i="53"/>
  <c r="A1963" i="53"/>
  <c r="A1962" i="53"/>
  <c r="A1961" i="53"/>
  <c r="A1960" i="53"/>
  <c r="A1959" i="53"/>
  <c r="A1958" i="53"/>
  <c r="A1957" i="53"/>
  <c r="A1956" i="53"/>
  <c r="A1955" i="53"/>
  <c r="A1954" i="53"/>
  <c r="A1953" i="53"/>
  <c r="A1952" i="53"/>
  <c r="A1951" i="53"/>
  <c r="A1950" i="53"/>
  <c r="A1949" i="53"/>
  <c r="A1948" i="53"/>
  <c r="A1947" i="53"/>
  <c r="A1946" i="53"/>
  <c r="A1945" i="53"/>
  <c r="A1944" i="53"/>
  <c r="A1943" i="53"/>
  <c r="A1942" i="53"/>
  <c r="A1941" i="53"/>
  <c r="A1940" i="53"/>
  <c r="A1939" i="53"/>
  <c r="A1938" i="53"/>
  <c r="A1937" i="53"/>
  <c r="A1936" i="53"/>
  <c r="A1935" i="53"/>
  <c r="A1934" i="53"/>
  <c r="A1933" i="53"/>
  <c r="A1932" i="53"/>
  <c r="A1931" i="53"/>
  <c r="A1930" i="53"/>
  <c r="A1929" i="53"/>
  <c r="A1928" i="53"/>
  <c r="A1927" i="53"/>
  <c r="A1926" i="53"/>
  <c r="A1925" i="53"/>
  <c r="A1924" i="53"/>
  <c r="A1923" i="53"/>
  <c r="A1922" i="53"/>
  <c r="A1921" i="53"/>
  <c r="A1920" i="53"/>
  <c r="A1919" i="53"/>
  <c r="A1918" i="53"/>
  <c r="A1917" i="53"/>
  <c r="A1916" i="53"/>
  <c r="A1915" i="53"/>
  <c r="A1914" i="53"/>
  <c r="A1913" i="53"/>
  <c r="A1912" i="53"/>
  <c r="A1911" i="53"/>
  <c r="A1910" i="53"/>
  <c r="A1909" i="53"/>
  <c r="A1908" i="53"/>
  <c r="A1907" i="53"/>
  <c r="A1906" i="53"/>
  <c r="A1905" i="53"/>
  <c r="A1904" i="53"/>
  <c r="A1903" i="53"/>
  <c r="A1902" i="53"/>
  <c r="A1901" i="53"/>
  <c r="A1900" i="53"/>
  <c r="A1899" i="53"/>
  <c r="A1898" i="53"/>
  <c r="A1897" i="53"/>
  <c r="A1896" i="53"/>
  <c r="A1895" i="53"/>
  <c r="A1894" i="53"/>
  <c r="A1893" i="53"/>
  <c r="A1892" i="53"/>
  <c r="A1891" i="53"/>
  <c r="A1890" i="53"/>
  <c r="A1889" i="53"/>
  <c r="A1888" i="53"/>
  <c r="A1887" i="53"/>
  <c r="A1886" i="53"/>
  <c r="A1885" i="53"/>
  <c r="A1884" i="53"/>
  <c r="A1883" i="53"/>
  <c r="A1882" i="53"/>
  <c r="A1881" i="53"/>
  <c r="A1880" i="53"/>
  <c r="A1879" i="53"/>
  <c r="A1878" i="53"/>
  <c r="A1877" i="53"/>
  <c r="A1876" i="53"/>
  <c r="A1875" i="53"/>
  <c r="A1874" i="53"/>
  <c r="A1873" i="53"/>
  <c r="A1872" i="53"/>
  <c r="A1871" i="53"/>
  <c r="A1870" i="53"/>
  <c r="A1869" i="53"/>
  <c r="A1868" i="53"/>
  <c r="A1867" i="53"/>
  <c r="A1866" i="53"/>
  <c r="A1865" i="53"/>
  <c r="A1864" i="53"/>
  <c r="A1863" i="53"/>
  <c r="A1862" i="53"/>
  <c r="A1861" i="53"/>
  <c r="A1860" i="53"/>
  <c r="A1859" i="53"/>
  <c r="A1858" i="53"/>
  <c r="A1857" i="53"/>
  <c r="A1856" i="53"/>
  <c r="A1855" i="53"/>
  <c r="A1854" i="53"/>
  <c r="A1853" i="53"/>
  <c r="A1852" i="53"/>
  <c r="A1851" i="53"/>
  <c r="A1850" i="53"/>
  <c r="A1849" i="53"/>
  <c r="A1848" i="53"/>
  <c r="A1847" i="53"/>
  <c r="A1846" i="53"/>
  <c r="A1845" i="53"/>
  <c r="A1844" i="53"/>
  <c r="A1843" i="53"/>
  <c r="A1842" i="53"/>
  <c r="A1841" i="53"/>
  <c r="A1840" i="53"/>
  <c r="A1839" i="53"/>
  <c r="A1838" i="53"/>
  <c r="A1837" i="53"/>
  <c r="A1836" i="53"/>
  <c r="A1835" i="53"/>
  <c r="A1834" i="53"/>
  <c r="A1833" i="53"/>
  <c r="A1832" i="53"/>
  <c r="A1831" i="53"/>
  <c r="A1830" i="53"/>
  <c r="A1829" i="53"/>
  <c r="A1828" i="53"/>
  <c r="A1827" i="53"/>
  <c r="A1826" i="53"/>
  <c r="A1825" i="53"/>
  <c r="A1824" i="53"/>
  <c r="A1823" i="53"/>
  <c r="A1822" i="53"/>
  <c r="A1821" i="53"/>
  <c r="A1820" i="53"/>
  <c r="A1819" i="53"/>
  <c r="A1818" i="53"/>
  <c r="A1817" i="53"/>
  <c r="A1816" i="53"/>
  <c r="A1815" i="53"/>
  <c r="A1814" i="53"/>
  <c r="A1813" i="53"/>
  <c r="A1812" i="53"/>
  <c r="A1811" i="53"/>
  <c r="A1810" i="53"/>
  <c r="A1809" i="53"/>
  <c r="A1808" i="53"/>
  <c r="A1807" i="53"/>
  <c r="A1806" i="53"/>
  <c r="A1805" i="53"/>
  <c r="A1804" i="53"/>
  <c r="A1803" i="53"/>
  <c r="A1802" i="53"/>
  <c r="A1801" i="53"/>
  <c r="A1800" i="53"/>
  <c r="A1799" i="53"/>
  <c r="A1798" i="53"/>
  <c r="A1797" i="53"/>
  <c r="A1796" i="53"/>
  <c r="A1795" i="53"/>
  <c r="A1794" i="53"/>
  <c r="A1793" i="53"/>
  <c r="A1792" i="53"/>
  <c r="A1791" i="53"/>
  <c r="A1790" i="53"/>
  <c r="A1789" i="53"/>
  <c r="A1788" i="53"/>
  <c r="A1787" i="53"/>
  <c r="A1786" i="53"/>
  <c r="A1785" i="53"/>
  <c r="A1784" i="53"/>
  <c r="A1783" i="53"/>
  <c r="A1782" i="53"/>
  <c r="A1781" i="53"/>
  <c r="A1780" i="53"/>
  <c r="A1779" i="53"/>
  <c r="A1778" i="53"/>
  <c r="A1777" i="53"/>
  <c r="A1776" i="53"/>
  <c r="A1775" i="53"/>
  <c r="A1774" i="53"/>
  <c r="A1773" i="53"/>
  <c r="A1772" i="53"/>
  <c r="A1771" i="53"/>
  <c r="A1770" i="53"/>
  <c r="A1769" i="53"/>
  <c r="A1768" i="53"/>
  <c r="A1767" i="53"/>
  <c r="A1766" i="53"/>
  <c r="A1765" i="53"/>
  <c r="A1764" i="53"/>
  <c r="A1763" i="53"/>
  <c r="A1762" i="53"/>
  <c r="A1761" i="53"/>
  <c r="A1760" i="53"/>
  <c r="A1759" i="53"/>
  <c r="A1758" i="53"/>
  <c r="A1757" i="53"/>
  <c r="A1756" i="53"/>
  <c r="A1755" i="53"/>
  <c r="A1754" i="53"/>
  <c r="A1753" i="53"/>
  <c r="A1752" i="53"/>
  <c r="A1751" i="53"/>
  <c r="A1750" i="53"/>
  <c r="A1749" i="53"/>
  <c r="A1748" i="53"/>
  <c r="A1747" i="53"/>
  <c r="A1746" i="53"/>
  <c r="A1745" i="53"/>
  <c r="A1744" i="53"/>
  <c r="A1743" i="53"/>
  <c r="A1742" i="53"/>
  <c r="A1741" i="53"/>
  <c r="A1740" i="53"/>
  <c r="A1739" i="53"/>
  <c r="A1738" i="53"/>
  <c r="A1737" i="53"/>
  <c r="A1736" i="53"/>
  <c r="A1735" i="53"/>
  <c r="A1734" i="53"/>
  <c r="A1733" i="53"/>
  <c r="A1732" i="53"/>
  <c r="A1731" i="53"/>
  <c r="A1730" i="53"/>
  <c r="A1729" i="53"/>
  <c r="A1728" i="53"/>
  <c r="A1727" i="53"/>
  <c r="A1726" i="53"/>
  <c r="A1725" i="53"/>
  <c r="A1724" i="53"/>
  <c r="A1723" i="53"/>
  <c r="A1722" i="53"/>
  <c r="A1721" i="53"/>
  <c r="A1720" i="53"/>
  <c r="A1719" i="53"/>
  <c r="A1718" i="53"/>
  <c r="A1717" i="53"/>
  <c r="A1716" i="53"/>
  <c r="A1715" i="53"/>
  <c r="A1714" i="53"/>
  <c r="A1713" i="53"/>
  <c r="A1712" i="53"/>
  <c r="A1711" i="53"/>
  <c r="A1710" i="53"/>
  <c r="A1709" i="53"/>
  <c r="A1708" i="53"/>
  <c r="A1707" i="53"/>
  <c r="A1706" i="53"/>
  <c r="A1705" i="53"/>
  <c r="A1704" i="53"/>
  <c r="A1703" i="53"/>
  <c r="A1702" i="53"/>
  <c r="A1701" i="53"/>
  <c r="A1700" i="53"/>
  <c r="A1699" i="53"/>
  <c r="A1698" i="53"/>
  <c r="A1697" i="53"/>
  <c r="A1696" i="53"/>
  <c r="A1695" i="53"/>
  <c r="A1694" i="53"/>
  <c r="A1693" i="53"/>
  <c r="A1692" i="53"/>
  <c r="A1691" i="53"/>
  <c r="A1690" i="53"/>
  <c r="A1689" i="53"/>
  <c r="A1688" i="53"/>
  <c r="A1687" i="53"/>
  <c r="A1686" i="53"/>
  <c r="A1685" i="53"/>
  <c r="A1684" i="53"/>
  <c r="A1683" i="53"/>
  <c r="A1682" i="53"/>
  <c r="A1681" i="53"/>
  <c r="A1680" i="53"/>
  <c r="A1679" i="53"/>
  <c r="A1678" i="53"/>
  <c r="A1677" i="53"/>
  <c r="A1676" i="53"/>
  <c r="A1675" i="53"/>
  <c r="A1674" i="53"/>
  <c r="A1673" i="53"/>
  <c r="A1672" i="53"/>
  <c r="A1671" i="53"/>
  <c r="A1670" i="53"/>
  <c r="A1669" i="53"/>
  <c r="A1668" i="53"/>
  <c r="A1667" i="53"/>
  <c r="A1666" i="53"/>
  <c r="A1665" i="53"/>
  <c r="A1664" i="53"/>
  <c r="A1663" i="53"/>
  <c r="A1662" i="53"/>
  <c r="A1661" i="53"/>
  <c r="A1660" i="53"/>
  <c r="A1659" i="53"/>
  <c r="A1658" i="53"/>
  <c r="A1657" i="53"/>
  <c r="A1656" i="53"/>
  <c r="A1655" i="53"/>
  <c r="A1654" i="53"/>
  <c r="A1653" i="53"/>
  <c r="A1652" i="53"/>
  <c r="A1651" i="53"/>
  <c r="A1650" i="53"/>
  <c r="A1649" i="53"/>
  <c r="A1648" i="53"/>
  <c r="A1647" i="53"/>
  <c r="A1646" i="53"/>
  <c r="A1645" i="53"/>
  <c r="A1644" i="53"/>
  <c r="A1643" i="53"/>
  <c r="A1642" i="53"/>
  <c r="A1641" i="53"/>
  <c r="A1640" i="53"/>
  <c r="A1639" i="53"/>
  <c r="A1638" i="53"/>
  <c r="A1637" i="53"/>
  <c r="A1636" i="53"/>
  <c r="A1635" i="53"/>
  <c r="A1634" i="53"/>
  <c r="A1633" i="53"/>
  <c r="A1632" i="53"/>
  <c r="A1631" i="53"/>
  <c r="A1630" i="53"/>
  <c r="A1629" i="53"/>
  <c r="A1628" i="53"/>
  <c r="A1627" i="53"/>
  <c r="A1626" i="53"/>
  <c r="A1625" i="53"/>
  <c r="A1624" i="53"/>
  <c r="A1623" i="53"/>
  <c r="A1622" i="53"/>
  <c r="A1621" i="53"/>
  <c r="A1620" i="53"/>
  <c r="A1619" i="53"/>
  <c r="A1618" i="53"/>
  <c r="A1617" i="53"/>
  <c r="A1616" i="53"/>
  <c r="A1615" i="53"/>
  <c r="A1614" i="53"/>
  <c r="A1613" i="53"/>
  <c r="A1612" i="53"/>
  <c r="A1611" i="53"/>
  <c r="A1610" i="53"/>
  <c r="A1609" i="53"/>
  <c r="A1608" i="53"/>
  <c r="A1607" i="53"/>
  <c r="A1606" i="53"/>
  <c r="A1605" i="53"/>
  <c r="A1604" i="53"/>
  <c r="A1603" i="53"/>
  <c r="A1602" i="53"/>
  <c r="A1601" i="53"/>
  <c r="A1600" i="53"/>
  <c r="A1599" i="53"/>
  <c r="A1598" i="53"/>
  <c r="A1597" i="53"/>
  <c r="A1596" i="53"/>
  <c r="A1595" i="53"/>
  <c r="A1594" i="53"/>
  <c r="A1593" i="53"/>
  <c r="A1592" i="53"/>
  <c r="A1591" i="53"/>
  <c r="A1590" i="53"/>
  <c r="A1589" i="53"/>
  <c r="A1588" i="53"/>
  <c r="A1587" i="53"/>
  <c r="A1586" i="53"/>
  <c r="A1585" i="53"/>
  <c r="A1584" i="53"/>
  <c r="A1583" i="53"/>
  <c r="A1582" i="53"/>
  <c r="A1581" i="53"/>
  <c r="A1580" i="53"/>
  <c r="A1579" i="53"/>
  <c r="A1578" i="53"/>
  <c r="A1577" i="53"/>
  <c r="A1576" i="53"/>
  <c r="A1575" i="53"/>
  <c r="A1574" i="53"/>
  <c r="A1573" i="53"/>
  <c r="A1572" i="53"/>
  <c r="A1571" i="53"/>
  <c r="A1570" i="53"/>
  <c r="A1569" i="53"/>
  <c r="A1568" i="53"/>
  <c r="A1567" i="53"/>
  <c r="A1566" i="53"/>
  <c r="A1565" i="53"/>
  <c r="A1564" i="53"/>
  <c r="A1563" i="53"/>
  <c r="A1562" i="53"/>
  <c r="A1561" i="53"/>
  <c r="A1560" i="53"/>
  <c r="A1559" i="53"/>
  <c r="A1558" i="53"/>
  <c r="A1557" i="53"/>
  <c r="A1556" i="53"/>
  <c r="A1555" i="53"/>
  <c r="A1554" i="53"/>
  <c r="A1553" i="53"/>
  <c r="A1552" i="53"/>
  <c r="A1551" i="53"/>
  <c r="A1550" i="53"/>
  <c r="A1549" i="53"/>
  <c r="A1548" i="53"/>
  <c r="A1547" i="53"/>
  <c r="A1546" i="53"/>
  <c r="A1545" i="53"/>
  <c r="A1544" i="53"/>
  <c r="A1543" i="53"/>
  <c r="A1542" i="53"/>
  <c r="A1541" i="53"/>
  <c r="A1540" i="53"/>
  <c r="A1539" i="53"/>
  <c r="A1538" i="53"/>
  <c r="A1537" i="53"/>
  <c r="A1536" i="53"/>
  <c r="A1535" i="53"/>
  <c r="A1534" i="53"/>
  <c r="A1533" i="53"/>
  <c r="A1532" i="53"/>
  <c r="A1531" i="53"/>
  <c r="A1530" i="53"/>
  <c r="A1529" i="53"/>
  <c r="A1528" i="53"/>
  <c r="A1527" i="53"/>
  <c r="A1526" i="53"/>
  <c r="A1525" i="53"/>
  <c r="A1524" i="53"/>
  <c r="A1523" i="53"/>
  <c r="A1522" i="53"/>
  <c r="A1521" i="53"/>
  <c r="A1520" i="53"/>
  <c r="A1519" i="53"/>
  <c r="A1518" i="53"/>
  <c r="A1517" i="53"/>
  <c r="A1516" i="53"/>
  <c r="A1515" i="53"/>
  <c r="A1514" i="53"/>
  <c r="A1513" i="53"/>
  <c r="A1512" i="53"/>
  <c r="A1511" i="53"/>
  <c r="A1510" i="53"/>
  <c r="A1509" i="53"/>
  <c r="A1508" i="53"/>
  <c r="A1507" i="53"/>
  <c r="A1506" i="53"/>
  <c r="A1505" i="53"/>
  <c r="A1504" i="53"/>
  <c r="A1503" i="53"/>
  <c r="A1502" i="53"/>
  <c r="A1501" i="53"/>
  <c r="A1500" i="53"/>
  <c r="A1499" i="53"/>
  <c r="A1498" i="53"/>
  <c r="A1497" i="53"/>
  <c r="A1496" i="53"/>
  <c r="A1495" i="53"/>
  <c r="A1494" i="53"/>
  <c r="A1493" i="53"/>
  <c r="A1492" i="53"/>
  <c r="A1491" i="53"/>
  <c r="A1490" i="53"/>
  <c r="A1489" i="53"/>
  <c r="A1488" i="53"/>
  <c r="A1487" i="53"/>
  <c r="A1486" i="53"/>
  <c r="A1485" i="53"/>
  <c r="A1484" i="53"/>
  <c r="A1483" i="53"/>
  <c r="A1482" i="53"/>
  <c r="A1481" i="53"/>
  <c r="A1480" i="53"/>
  <c r="A1479" i="53"/>
  <c r="A1478" i="53"/>
  <c r="A1477" i="53"/>
  <c r="A1476" i="53"/>
  <c r="A1475" i="53"/>
  <c r="A1474" i="53"/>
  <c r="A1473" i="53"/>
  <c r="A1472" i="53"/>
  <c r="A1471" i="53"/>
  <c r="A1470" i="53"/>
  <c r="A1469" i="53"/>
  <c r="A1468" i="53"/>
  <c r="A1467" i="53"/>
  <c r="A1466" i="53"/>
  <c r="A1465" i="53"/>
  <c r="A1464" i="53"/>
  <c r="A1463" i="53"/>
  <c r="A1462" i="53"/>
  <c r="A1461" i="53"/>
  <c r="A1460" i="53"/>
  <c r="A1459" i="53"/>
  <c r="A1458" i="53"/>
  <c r="A1457" i="53"/>
  <c r="A1456" i="53"/>
  <c r="A1455" i="53"/>
  <c r="A1454" i="53"/>
  <c r="A1453" i="53"/>
  <c r="A1452" i="53"/>
  <c r="A1451" i="53"/>
  <c r="A1450" i="53"/>
  <c r="A1449" i="53"/>
  <c r="A1448" i="53"/>
  <c r="A1447" i="53"/>
  <c r="A1446" i="53"/>
  <c r="A1445" i="53"/>
  <c r="A1444" i="53"/>
  <c r="A1443" i="53"/>
  <c r="A1442" i="53"/>
  <c r="A1441" i="53"/>
  <c r="A1440" i="53"/>
  <c r="A1439" i="53"/>
  <c r="A1438" i="53"/>
  <c r="A1437" i="53"/>
  <c r="A1436" i="53"/>
  <c r="A1435" i="53"/>
  <c r="A1434" i="53"/>
  <c r="A1433" i="53"/>
  <c r="A1432" i="53"/>
  <c r="A1431" i="53"/>
  <c r="A1430" i="53"/>
  <c r="A1429" i="53"/>
  <c r="A1428" i="53"/>
  <c r="A1427" i="53"/>
  <c r="A1426" i="53"/>
  <c r="A1425" i="53"/>
  <c r="A1424" i="53"/>
  <c r="A1423" i="53"/>
  <c r="A1422" i="53"/>
  <c r="A1421" i="53"/>
  <c r="A1420" i="53"/>
  <c r="A1419" i="53"/>
  <c r="A1418" i="53"/>
  <c r="A1417" i="53"/>
  <c r="A1416" i="53"/>
  <c r="A1415" i="53"/>
  <c r="A1414" i="53"/>
  <c r="A1413" i="53"/>
  <c r="A1412" i="53"/>
  <c r="A1411" i="53"/>
  <c r="A1410" i="53"/>
  <c r="A1409" i="53"/>
  <c r="A1408" i="53"/>
  <c r="A1407" i="53"/>
  <c r="A1406" i="53"/>
  <c r="A1405" i="53"/>
  <c r="A1404" i="53"/>
  <c r="A1403" i="53"/>
  <c r="A1402" i="53"/>
  <c r="A1401" i="53"/>
  <c r="A1400" i="53"/>
  <c r="A1399" i="53"/>
  <c r="A1398" i="53"/>
  <c r="A1397" i="53"/>
  <c r="A1396" i="53"/>
  <c r="A1395" i="53"/>
  <c r="A1394" i="53"/>
  <c r="A1393" i="53"/>
  <c r="A1392" i="53"/>
  <c r="A1391" i="53"/>
  <c r="A1390" i="53"/>
  <c r="A1389" i="53"/>
  <c r="A1388" i="53"/>
  <c r="A1387" i="53"/>
  <c r="A1386" i="53"/>
  <c r="A1385" i="53"/>
  <c r="A1384" i="53"/>
  <c r="A1383" i="53"/>
  <c r="A1382" i="53"/>
  <c r="A1381" i="53"/>
  <c r="A1380" i="53"/>
  <c r="A1379" i="53"/>
  <c r="A1378" i="53"/>
  <c r="A1377" i="53"/>
  <c r="A1376" i="53"/>
  <c r="A1375" i="53"/>
  <c r="A1374" i="53"/>
  <c r="A1373" i="53"/>
  <c r="A1372" i="53"/>
  <c r="A1371" i="53"/>
  <c r="A1370" i="53"/>
  <c r="A1369" i="53"/>
  <c r="A1368" i="53"/>
  <c r="A1367" i="53"/>
  <c r="A1366" i="53"/>
  <c r="A1365" i="53"/>
  <c r="A1364" i="53"/>
  <c r="A1363" i="53"/>
  <c r="A1362" i="53"/>
  <c r="A1361" i="53"/>
  <c r="A1360" i="53"/>
  <c r="A1359" i="53"/>
  <c r="A1358" i="53"/>
  <c r="A1357" i="53"/>
  <c r="A1356" i="53"/>
  <c r="A1355" i="53"/>
  <c r="A1354" i="53"/>
  <c r="A1353" i="53"/>
  <c r="A1352" i="53"/>
  <c r="A1351" i="53"/>
  <c r="A1350" i="53"/>
  <c r="A1349" i="53"/>
  <c r="A1348" i="53"/>
  <c r="A1347" i="53"/>
  <c r="A1346" i="53"/>
  <c r="A1345" i="53"/>
  <c r="A1344" i="53"/>
  <c r="A1343" i="53"/>
  <c r="A1342" i="53"/>
  <c r="A1341" i="53"/>
  <c r="A1340" i="53"/>
  <c r="A1339" i="53"/>
  <c r="A1338" i="53"/>
  <c r="A1337" i="53"/>
  <c r="A1336" i="53"/>
  <c r="A1335" i="53"/>
  <c r="A1334" i="53"/>
  <c r="A1333" i="53"/>
  <c r="A1332" i="53"/>
  <c r="A1331" i="53"/>
  <c r="A1330" i="53"/>
  <c r="A1329" i="53"/>
  <c r="A1328" i="53"/>
  <c r="A1327" i="53"/>
  <c r="A1326" i="53"/>
  <c r="A1325" i="53"/>
  <c r="A1324" i="53"/>
  <c r="A1323" i="53"/>
  <c r="A1322" i="53"/>
  <c r="A1321" i="53"/>
  <c r="A1320" i="53"/>
  <c r="A1319" i="53"/>
  <c r="A1318" i="53"/>
  <c r="A1317" i="53"/>
  <c r="A1316" i="53"/>
  <c r="A1315" i="53"/>
  <c r="A1314" i="53"/>
  <c r="A1313" i="53"/>
  <c r="A1312" i="53"/>
  <c r="A1311" i="53"/>
  <c r="A1310" i="53"/>
  <c r="A1309" i="53"/>
  <c r="A1308" i="53"/>
  <c r="A1307" i="53"/>
  <c r="A1306" i="53"/>
  <c r="A1305" i="53"/>
  <c r="A1304" i="53"/>
  <c r="A1303" i="53"/>
  <c r="A1302" i="53"/>
  <c r="A1301" i="53"/>
  <c r="A1300" i="53"/>
  <c r="A1299" i="53"/>
  <c r="A1298" i="53"/>
  <c r="A1297" i="53"/>
  <c r="A1296" i="53"/>
  <c r="A1295" i="53"/>
  <c r="A1294" i="53"/>
  <c r="A1293" i="53"/>
  <c r="A1292" i="53"/>
  <c r="A1291" i="53"/>
  <c r="A1290" i="53"/>
  <c r="A1289" i="53"/>
  <c r="A1288" i="53"/>
  <c r="A1287" i="53"/>
  <c r="A1286" i="53"/>
  <c r="A1285" i="53"/>
  <c r="A1284" i="53"/>
  <c r="A1283" i="53"/>
  <c r="A1282" i="53"/>
  <c r="A1281" i="53"/>
  <c r="A1280" i="53"/>
  <c r="A1279" i="53"/>
  <c r="A1278" i="53"/>
  <c r="A1277" i="53"/>
  <c r="A1276" i="53"/>
  <c r="A1275" i="53"/>
  <c r="A1274" i="53"/>
  <c r="A1273" i="53"/>
  <c r="A1272" i="53"/>
  <c r="A1271" i="53"/>
  <c r="A1270" i="53"/>
  <c r="A1269" i="53"/>
  <c r="A1268" i="53"/>
  <c r="A1267" i="53"/>
  <c r="A1266" i="53"/>
  <c r="A1265" i="53"/>
  <c r="A1264" i="53"/>
  <c r="A1263" i="53"/>
  <c r="A1262" i="53"/>
  <c r="A1261" i="53"/>
  <c r="A1260" i="53"/>
  <c r="A1259" i="53"/>
  <c r="A1258" i="53"/>
  <c r="A1257" i="53"/>
  <c r="A1256" i="53"/>
  <c r="A1255" i="53"/>
  <c r="A1254" i="53"/>
  <c r="A1253" i="53"/>
  <c r="A1252" i="53"/>
  <c r="A1251" i="53"/>
  <c r="A1250" i="53"/>
  <c r="A1249" i="53"/>
  <c r="A1248" i="53"/>
  <c r="A1247" i="53"/>
  <c r="A1246" i="53"/>
  <c r="A1245" i="53"/>
  <c r="A1244" i="53"/>
  <c r="A1243" i="53"/>
  <c r="A1242" i="53"/>
  <c r="A1241" i="53"/>
  <c r="A1240" i="53"/>
  <c r="A1239" i="53"/>
  <c r="A1238" i="53"/>
  <c r="A1237" i="53"/>
  <c r="A1236" i="53"/>
  <c r="A1235" i="53"/>
  <c r="A1234" i="53"/>
  <c r="A1233" i="53"/>
  <c r="A1232" i="53"/>
  <c r="A1231" i="53"/>
  <c r="A1230" i="53"/>
  <c r="A1229" i="53"/>
  <c r="A1228" i="53"/>
  <c r="A1227" i="53"/>
  <c r="A1226" i="53"/>
  <c r="A1225" i="53"/>
  <c r="A1224" i="53"/>
  <c r="A1223" i="53"/>
  <c r="A1222" i="53"/>
  <c r="A1221" i="53"/>
  <c r="A1220" i="53"/>
  <c r="A1219" i="53"/>
  <c r="A1218" i="53"/>
  <c r="A1217" i="53"/>
  <c r="A1216" i="53"/>
  <c r="A1215" i="53"/>
  <c r="A1214" i="53"/>
  <c r="A1213" i="53"/>
  <c r="A1212" i="53"/>
  <c r="A1211" i="53"/>
  <c r="A1210" i="53"/>
  <c r="A1209" i="53"/>
  <c r="A1208" i="53"/>
  <c r="A1207" i="53"/>
  <c r="A1206" i="53"/>
  <c r="A1205" i="53"/>
  <c r="A1204" i="53"/>
  <c r="A1203" i="53"/>
  <c r="A1202" i="53"/>
  <c r="A1201" i="53"/>
  <c r="A1200" i="53"/>
  <c r="A1199" i="53"/>
  <c r="A1198" i="53"/>
  <c r="A1197" i="53"/>
  <c r="A1196" i="53"/>
  <c r="A1195" i="53"/>
  <c r="A1194" i="53"/>
  <c r="A1193" i="53"/>
  <c r="A1192" i="53"/>
  <c r="A1191" i="53"/>
  <c r="A1190" i="53"/>
  <c r="A1189" i="53"/>
  <c r="A1188" i="53"/>
  <c r="A1187" i="53"/>
  <c r="A1186" i="53"/>
  <c r="A1185" i="53"/>
  <c r="A1184" i="53"/>
  <c r="A1183" i="53"/>
  <c r="A1182" i="53"/>
  <c r="A1181" i="53"/>
  <c r="A1180" i="53"/>
  <c r="A1179" i="53"/>
  <c r="A1178" i="53"/>
  <c r="A1177" i="53"/>
  <c r="A1176" i="53"/>
  <c r="A1175" i="53"/>
  <c r="A1174" i="53"/>
  <c r="A1173" i="53"/>
  <c r="A1172" i="53"/>
  <c r="A1171" i="53"/>
  <c r="A1170" i="53"/>
  <c r="A1169" i="53"/>
  <c r="A1168" i="53"/>
  <c r="A1167" i="53"/>
  <c r="A1166" i="53"/>
  <c r="A1165" i="53"/>
  <c r="A1164" i="53"/>
  <c r="A1163" i="53"/>
  <c r="A1162" i="53"/>
  <c r="A1161" i="53"/>
  <c r="A1160" i="53"/>
  <c r="A1159" i="53"/>
  <c r="A1158" i="53"/>
  <c r="A1157" i="53"/>
  <c r="A1156" i="53"/>
  <c r="A1155" i="53"/>
  <c r="A1154" i="53"/>
  <c r="A1153" i="53"/>
  <c r="A1152" i="53"/>
  <c r="A1151" i="53"/>
  <c r="A1150" i="53"/>
  <c r="A1149" i="53"/>
  <c r="A1148" i="53"/>
  <c r="A1147" i="53"/>
  <c r="A1146" i="53"/>
  <c r="A1145" i="53"/>
  <c r="A1144" i="53"/>
  <c r="A1143" i="53"/>
  <c r="A1142" i="53"/>
  <c r="A1141" i="53"/>
  <c r="A1140" i="53"/>
  <c r="A1139" i="53"/>
  <c r="A1138" i="53"/>
  <c r="A1137" i="53"/>
  <c r="A1136" i="53"/>
  <c r="A1135" i="53"/>
  <c r="A1134" i="53"/>
  <c r="A1133" i="53"/>
  <c r="A1132" i="53"/>
  <c r="A1131" i="53"/>
  <c r="A1130" i="53"/>
  <c r="A1129" i="53"/>
  <c r="A1128" i="53"/>
  <c r="A1127" i="53"/>
  <c r="A1126" i="53"/>
  <c r="A1125" i="53"/>
  <c r="A1124" i="53"/>
  <c r="A1123" i="53"/>
  <c r="A1122" i="53"/>
  <c r="A1121" i="53"/>
  <c r="A1120" i="53"/>
  <c r="A1119" i="53"/>
  <c r="A1118" i="53"/>
  <c r="A1117" i="53"/>
  <c r="A1116" i="53"/>
  <c r="A1115" i="53"/>
  <c r="A1114" i="53"/>
  <c r="A1113" i="53"/>
  <c r="A1112" i="53"/>
  <c r="A1111" i="53"/>
  <c r="A1110" i="53"/>
  <c r="A1109" i="53"/>
  <c r="A1108" i="53"/>
  <c r="A1107" i="53"/>
  <c r="A1106" i="53"/>
  <c r="A1105" i="53"/>
  <c r="A1104" i="53"/>
  <c r="A1103" i="53"/>
  <c r="A1102" i="53"/>
  <c r="A1101" i="53"/>
  <c r="A1100" i="53"/>
  <c r="A1099" i="53"/>
  <c r="A1098" i="53"/>
  <c r="A1097" i="53"/>
  <c r="A1096" i="53"/>
  <c r="A1095" i="53"/>
  <c r="A1094" i="53"/>
  <c r="A1093" i="53"/>
  <c r="A1092" i="53"/>
  <c r="A1091" i="53"/>
  <c r="A1090" i="53"/>
  <c r="A1089" i="53"/>
  <c r="A1088" i="53"/>
  <c r="A1087" i="53"/>
  <c r="A1086" i="53"/>
  <c r="A1085" i="53"/>
  <c r="A1084" i="53"/>
  <c r="A1083" i="53"/>
  <c r="A1082" i="53"/>
  <c r="A1081" i="53"/>
  <c r="A1080" i="53"/>
  <c r="A1079" i="53"/>
  <c r="A1078" i="53"/>
  <c r="A1077" i="53"/>
  <c r="A1076" i="53"/>
  <c r="A1075" i="53"/>
  <c r="A1074" i="53"/>
  <c r="A1073" i="53"/>
  <c r="A1072" i="53"/>
  <c r="A1071" i="53"/>
  <c r="A1070" i="53"/>
  <c r="A1069" i="53"/>
  <c r="A1068" i="53"/>
  <c r="A1067" i="53"/>
  <c r="A1066" i="53"/>
  <c r="A1065" i="53"/>
  <c r="A1064" i="53"/>
  <c r="A1063" i="53"/>
  <c r="A1062" i="53"/>
  <c r="A1061" i="53"/>
  <c r="A1060" i="53"/>
  <c r="A1059" i="53"/>
  <c r="A1058" i="53"/>
  <c r="A1057" i="53"/>
  <c r="A1056" i="53"/>
  <c r="A1055" i="53"/>
  <c r="A1054" i="53"/>
  <c r="A1053" i="53"/>
  <c r="A1052" i="53"/>
  <c r="A1051" i="53"/>
  <c r="A1050" i="53"/>
  <c r="A1049" i="53"/>
  <c r="A1048" i="53"/>
  <c r="A1047" i="53"/>
  <c r="A1046" i="53"/>
  <c r="A1045" i="53"/>
  <c r="A1044" i="53"/>
  <c r="A1043" i="53"/>
  <c r="A1042" i="53"/>
  <c r="A1041" i="53"/>
  <c r="A1040" i="53"/>
  <c r="A1039" i="53"/>
  <c r="A1038" i="53"/>
  <c r="A1037" i="53"/>
  <c r="A1036" i="53"/>
  <c r="A1035" i="53"/>
  <c r="A1034" i="53"/>
  <c r="A1033" i="53"/>
  <c r="A1032" i="53"/>
  <c r="A1031" i="53"/>
  <c r="A1030" i="53"/>
  <c r="A1029" i="53"/>
  <c r="A1028" i="53"/>
  <c r="A1027" i="53"/>
  <c r="A1026" i="53"/>
  <c r="A1025" i="53"/>
  <c r="A1024" i="53"/>
  <c r="A1023" i="53"/>
  <c r="A1022" i="53"/>
  <c r="A1021" i="53"/>
  <c r="A1020" i="53"/>
  <c r="A1019" i="53"/>
  <c r="A1018" i="53"/>
  <c r="A1017" i="53"/>
  <c r="A1016" i="53"/>
  <c r="A1015" i="53"/>
  <c r="A1014" i="53"/>
  <c r="A1013" i="53"/>
  <c r="A1012" i="53"/>
  <c r="A1011" i="53"/>
  <c r="A1010" i="53"/>
  <c r="A1009" i="53"/>
  <c r="A1008" i="53"/>
  <c r="A1007" i="53"/>
  <c r="A1006" i="53"/>
  <c r="A1005" i="53"/>
  <c r="A1004" i="53"/>
  <c r="A1003" i="53"/>
  <c r="A1002" i="53"/>
  <c r="A1001" i="53"/>
  <c r="A1000" i="53"/>
  <c r="A999" i="53"/>
  <c r="A998" i="53"/>
  <c r="A997" i="53"/>
  <c r="A996" i="53"/>
  <c r="A995" i="53"/>
  <c r="A994" i="53"/>
  <c r="A993" i="53"/>
  <c r="A992" i="53"/>
  <c r="A991" i="53"/>
  <c r="A990" i="53"/>
  <c r="A989" i="53"/>
  <c r="A988" i="53"/>
  <c r="A987" i="53"/>
  <c r="A986" i="53"/>
  <c r="A985" i="53"/>
  <c r="A984" i="53"/>
  <c r="A983" i="53"/>
  <c r="A982" i="53"/>
  <c r="A981" i="53"/>
  <c r="A980" i="53"/>
  <c r="A979" i="53"/>
  <c r="A978" i="53"/>
  <c r="A977" i="53"/>
  <c r="A976" i="53"/>
  <c r="A975" i="53"/>
  <c r="A974" i="53"/>
  <c r="A973" i="53"/>
  <c r="A972" i="53"/>
  <c r="A971" i="53"/>
  <c r="A970" i="53"/>
  <c r="A969" i="53"/>
  <c r="A968" i="53"/>
  <c r="A967" i="53"/>
  <c r="A966" i="53"/>
  <c r="A965" i="53"/>
  <c r="A964" i="53"/>
  <c r="A963" i="53"/>
  <c r="A962" i="53"/>
  <c r="A961" i="53"/>
  <c r="A960" i="53"/>
  <c r="A959" i="53"/>
  <c r="A958" i="53"/>
  <c r="A957" i="53"/>
  <c r="A956" i="53"/>
  <c r="A955" i="53"/>
  <c r="A954" i="53"/>
  <c r="A953" i="53"/>
  <c r="A952" i="53"/>
  <c r="A951" i="53"/>
  <c r="A950" i="53"/>
  <c r="A949" i="53"/>
  <c r="A948" i="53"/>
  <c r="A947" i="53"/>
  <c r="A946" i="53"/>
  <c r="A945" i="53"/>
  <c r="A944" i="53"/>
  <c r="A943" i="53"/>
  <c r="A942" i="53"/>
  <c r="A941" i="53"/>
  <c r="A940" i="53"/>
  <c r="A939" i="53"/>
  <c r="A938" i="53"/>
  <c r="A937" i="53"/>
  <c r="A936" i="53"/>
  <c r="A935" i="53"/>
  <c r="A934" i="53"/>
  <c r="A933" i="53"/>
  <c r="A932" i="53"/>
  <c r="A931" i="53"/>
  <c r="A930" i="53"/>
  <c r="A929" i="53"/>
  <c r="A928" i="53"/>
  <c r="A927" i="53"/>
  <c r="A926" i="53"/>
  <c r="A925" i="53"/>
  <c r="A924" i="53"/>
  <c r="A923" i="53"/>
  <c r="A922" i="53"/>
  <c r="A921" i="53"/>
  <c r="A920" i="53"/>
  <c r="A919" i="53"/>
  <c r="A918" i="53"/>
  <c r="A917" i="53"/>
  <c r="A916" i="53"/>
  <c r="A915" i="53"/>
  <c r="A914" i="53"/>
  <c r="A913" i="53"/>
  <c r="A912" i="53"/>
  <c r="A911" i="53"/>
  <c r="A910" i="53"/>
  <c r="A909" i="53"/>
  <c r="A908" i="53"/>
  <c r="A907" i="53"/>
  <c r="A906" i="53"/>
  <c r="A905" i="53"/>
  <c r="A904" i="53"/>
  <c r="A903" i="53"/>
  <c r="A902" i="53"/>
  <c r="A901" i="53"/>
  <c r="A900" i="53"/>
  <c r="A899" i="53"/>
  <c r="A898" i="53"/>
  <c r="A897" i="53"/>
  <c r="A896" i="53"/>
  <c r="A895" i="53"/>
  <c r="A894" i="53"/>
  <c r="A893" i="53"/>
  <c r="A892" i="53"/>
  <c r="A891" i="53"/>
  <c r="A890" i="53"/>
  <c r="A889" i="53"/>
  <c r="A888" i="53"/>
  <c r="A887" i="53"/>
  <c r="A886" i="53"/>
  <c r="A885" i="53"/>
  <c r="A884" i="53"/>
  <c r="A883" i="53"/>
  <c r="A882" i="53"/>
  <c r="A881" i="53"/>
  <c r="A880" i="53"/>
  <c r="A879" i="53"/>
  <c r="A878" i="53"/>
  <c r="A877" i="53"/>
  <c r="A876" i="53"/>
  <c r="A875" i="53"/>
  <c r="A874" i="53"/>
  <c r="A873" i="53"/>
  <c r="A872" i="53"/>
  <c r="A871" i="53"/>
  <c r="A870" i="53"/>
  <c r="A869" i="53"/>
  <c r="A868" i="53"/>
  <c r="A867" i="53"/>
  <c r="A866" i="53"/>
  <c r="A865" i="53"/>
  <c r="A864" i="53"/>
  <c r="A863" i="53"/>
  <c r="A862" i="53"/>
  <c r="A861" i="53"/>
  <c r="A860" i="53"/>
  <c r="A859" i="53"/>
  <c r="A858" i="53"/>
  <c r="A857" i="53"/>
  <c r="A856" i="53"/>
  <c r="A855" i="53"/>
  <c r="A854" i="53"/>
  <c r="A853" i="53"/>
  <c r="A852" i="53"/>
  <c r="A851" i="53"/>
  <c r="A850" i="53"/>
  <c r="A849" i="53"/>
  <c r="A848" i="53"/>
  <c r="A847" i="53"/>
  <c r="A846" i="53"/>
  <c r="A845" i="53"/>
  <c r="A844" i="53"/>
  <c r="A843" i="53"/>
  <c r="A842" i="53"/>
  <c r="A841" i="53"/>
  <c r="A840" i="53"/>
  <c r="A839" i="53"/>
  <c r="A838" i="53"/>
  <c r="A837" i="53"/>
  <c r="A836" i="53"/>
  <c r="A835" i="53"/>
  <c r="A834" i="53"/>
  <c r="A833" i="53"/>
  <c r="A832" i="53"/>
  <c r="A831" i="53"/>
  <c r="A830" i="53"/>
  <c r="A829" i="53"/>
  <c r="A828" i="53"/>
  <c r="A827" i="53"/>
  <c r="A826" i="53"/>
  <c r="A825" i="53"/>
  <c r="A824" i="53"/>
  <c r="A823" i="53"/>
  <c r="A822" i="53"/>
  <c r="A821" i="53"/>
  <c r="A820" i="53"/>
  <c r="A819" i="53"/>
  <c r="A818" i="53"/>
  <c r="A817" i="53"/>
  <c r="A816" i="53"/>
  <c r="A815" i="53"/>
  <c r="A814" i="53"/>
  <c r="A813" i="53"/>
  <c r="A812" i="53"/>
  <c r="A811" i="53"/>
  <c r="A810" i="53"/>
  <c r="A809" i="53"/>
  <c r="A808" i="53"/>
  <c r="A807" i="53"/>
  <c r="A806" i="53"/>
  <c r="A805" i="53"/>
  <c r="A804" i="53"/>
  <c r="A803" i="53"/>
  <c r="A802" i="53"/>
  <c r="A801" i="53"/>
  <c r="A800" i="53"/>
  <c r="A799" i="53"/>
  <c r="A798" i="53"/>
  <c r="A797" i="53"/>
  <c r="A796" i="53"/>
  <c r="A795" i="53"/>
  <c r="A794" i="53"/>
  <c r="A793" i="53"/>
  <c r="A792" i="53"/>
  <c r="A791" i="53"/>
  <c r="A790" i="53"/>
  <c r="A789" i="53"/>
  <c r="A788" i="53"/>
  <c r="A787" i="53"/>
  <c r="A786" i="53"/>
  <c r="A785" i="53"/>
  <c r="A784" i="53"/>
  <c r="A783" i="53"/>
  <c r="A782" i="53"/>
  <c r="A781" i="53"/>
  <c r="A780" i="53"/>
  <c r="A779" i="53"/>
  <c r="A778" i="53"/>
  <c r="A777" i="53"/>
  <c r="A776" i="53"/>
  <c r="A775" i="53"/>
  <c r="A774" i="53"/>
  <c r="A773" i="53"/>
  <c r="A772" i="53"/>
  <c r="A771" i="53"/>
  <c r="A770" i="53"/>
  <c r="A769" i="53"/>
  <c r="A768" i="53"/>
  <c r="A767" i="53"/>
  <c r="A766" i="53"/>
  <c r="A765" i="53"/>
  <c r="A764" i="53"/>
  <c r="A763" i="53"/>
  <c r="A762" i="53"/>
  <c r="A761" i="53"/>
  <c r="A760" i="53"/>
  <c r="A759" i="53"/>
  <c r="A758" i="53"/>
  <c r="A757" i="53"/>
  <c r="A756" i="53"/>
  <c r="A755" i="53"/>
  <c r="A754" i="53"/>
  <c r="A753" i="53"/>
  <c r="A752" i="53"/>
  <c r="A751" i="53"/>
  <c r="A750" i="53"/>
  <c r="A749" i="53"/>
  <c r="A748" i="53"/>
  <c r="A747" i="53"/>
  <c r="A746" i="53"/>
  <c r="A745" i="53"/>
  <c r="A744" i="53"/>
  <c r="A743" i="53"/>
  <c r="A742" i="53"/>
  <c r="A741" i="53"/>
  <c r="A740" i="53"/>
  <c r="A739" i="53"/>
  <c r="A738" i="53"/>
  <c r="A737" i="53"/>
  <c r="A736" i="53"/>
  <c r="A735" i="53"/>
  <c r="A734" i="53"/>
  <c r="A733" i="53"/>
  <c r="A732" i="53"/>
  <c r="A731" i="53"/>
  <c r="A730" i="53"/>
  <c r="A729" i="53"/>
  <c r="A728" i="53"/>
  <c r="A727" i="53"/>
  <c r="A726" i="53"/>
  <c r="A725" i="53"/>
  <c r="A724" i="53"/>
  <c r="A723" i="53"/>
  <c r="A722" i="53"/>
  <c r="A721" i="53"/>
  <c r="A720" i="53"/>
  <c r="A719" i="53"/>
  <c r="A718" i="53"/>
  <c r="A717" i="53"/>
  <c r="A716" i="53"/>
  <c r="A715" i="53"/>
  <c r="A714" i="53"/>
  <c r="A713" i="53"/>
  <c r="A712" i="53"/>
  <c r="A711" i="53"/>
  <c r="A710" i="53"/>
  <c r="A709" i="53"/>
  <c r="A708" i="53"/>
  <c r="A707" i="53"/>
  <c r="A706" i="53"/>
  <c r="A705" i="53"/>
  <c r="A704" i="53"/>
  <c r="A703" i="53"/>
  <c r="A702" i="53"/>
  <c r="A701" i="53"/>
  <c r="A700" i="53"/>
  <c r="A699" i="53"/>
  <c r="A698" i="53"/>
  <c r="A697" i="53"/>
  <c r="A696" i="53"/>
  <c r="A695" i="53"/>
  <c r="A694" i="53"/>
  <c r="A693" i="53"/>
  <c r="A692" i="53"/>
  <c r="A691" i="53"/>
  <c r="A690" i="53"/>
  <c r="A689" i="53"/>
  <c r="A688" i="53"/>
  <c r="A687" i="53"/>
  <c r="A686" i="53"/>
  <c r="A685" i="53"/>
  <c r="A684" i="53"/>
  <c r="A683" i="53"/>
  <c r="A682" i="53"/>
  <c r="A681" i="53"/>
  <c r="A680" i="53"/>
  <c r="A679" i="53"/>
  <c r="A678" i="53"/>
  <c r="A677" i="53"/>
  <c r="A676" i="53"/>
  <c r="A675" i="53"/>
  <c r="A674" i="53"/>
  <c r="A673" i="53"/>
  <c r="A672" i="53"/>
  <c r="A671" i="53"/>
  <c r="A670" i="53"/>
  <c r="A669" i="53"/>
  <c r="A668" i="53"/>
  <c r="A667" i="53"/>
  <c r="A666" i="53"/>
  <c r="A665" i="53"/>
  <c r="A664" i="53"/>
  <c r="A663" i="53"/>
  <c r="A662" i="53"/>
  <c r="A661" i="53"/>
  <c r="A660" i="53"/>
  <c r="A659" i="53"/>
  <c r="A658" i="53"/>
  <c r="A657" i="53"/>
  <c r="A656" i="53"/>
  <c r="A655" i="53"/>
  <c r="A654" i="53"/>
  <c r="A653" i="53"/>
  <c r="A652" i="53"/>
  <c r="A651" i="53"/>
  <c r="A650" i="53"/>
  <c r="A649" i="53"/>
  <c r="A648" i="53"/>
  <c r="A647" i="53"/>
  <c r="A646" i="53"/>
  <c r="A645" i="53"/>
  <c r="A644" i="53"/>
  <c r="A643" i="53"/>
  <c r="A642" i="53"/>
  <c r="A641" i="53"/>
  <c r="A640" i="53"/>
  <c r="A639" i="53"/>
  <c r="A638" i="53"/>
  <c r="A637" i="53"/>
  <c r="A636" i="53"/>
  <c r="A635" i="53"/>
  <c r="A634" i="53"/>
  <c r="A633" i="53"/>
  <c r="A632" i="53"/>
  <c r="A631" i="53"/>
  <c r="A630" i="53"/>
  <c r="A629" i="53"/>
  <c r="A628" i="53"/>
  <c r="A627" i="53"/>
  <c r="A626" i="53"/>
  <c r="A625" i="53"/>
  <c r="A624" i="53"/>
  <c r="A623" i="53"/>
  <c r="A622" i="53"/>
  <c r="A621" i="53"/>
  <c r="A620" i="53"/>
  <c r="A619" i="53"/>
  <c r="A618" i="53"/>
  <c r="A617" i="53"/>
  <c r="A616" i="53"/>
  <c r="A615" i="53"/>
  <c r="A614" i="53"/>
  <c r="A613" i="53"/>
  <c r="A612" i="53"/>
  <c r="A611" i="53"/>
  <c r="A610" i="53"/>
  <c r="A609" i="53"/>
  <c r="A608" i="53"/>
  <c r="A607" i="53"/>
  <c r="A606" i="53"/>
  <c r="A605" i="53"/>
  <c r="A604" i="53"/>
  <c r="A603" i="53"/>
  <c r="A602" i="53"/>
  <c r="A601" i="53"/>
  <c r="A600" i="53"/>
  <c r="A599" i="53"/>
  <c r="A598" i="53"/>
  <c r="A597" i="53"/>
  <c r="A596" i="53"/>
  <c r="A595" i="53"/>
  <c r="A594" i="53"/>
  <c r="A593" i="53"/>
  <c r="A592" i="53"/>
  <c r="A591" i="53"/>
  <c r="A590" i="53"/>
  <c r="A589" i="53"/>
  <c r="A588" i="53"/>
  <c r="A587" i="53"/>
  <c r="A586" i="53"/>
  <c r="A585" i="53"/>
  <c r="A584" i="53"/>
  <c r="A583" i="53"/>
  <c r="A582" i="53"/>
  <c r="A581" i="53"/>
  <c r="A580" i="53"/>
  <c r="A579" i="53"/>
  <c r="A578" i="53"/>
  <c r="A577" i="53"/>
  <c r="A576" i="53"/>
  <c r="A575" i="53"/>
  <c r="A574" i="53"/>
  <c r="A573" i="53"/>
  <c r="A572" i="53"/>
  <c r="A571" i="53"/>
  <c r="A570" i="53"/>
  <c r="A569" i="53"/>
  <c r="A568" i="53"/>
  <c r="A567" i="53"/>
  <c r="A566" i="53"/>
  <c r="A565" i="53"/>
  <c r="A564" i="53"/>
  <c r="A563" i="53"/>
  <c r="A562" i="53"/>
  <c r="A561" i="53"/>
  <c r="A560" i="53"/>
  <c r="A559" i="53"/>
  <c r="A558" i="53"/>
  <c r="A557" i="53"/>
  <c r="A556" i="53"/>
  <c r="A555" i="53"/>
  <c r="A554" i="53"/>
  <c r="A553" i="53"/>
  <c r="A552" i="53"/>
  <c r="A551" i="53"/>
  <c r="A550" i="53"/>
  <c r="A549" i="53"/>
  <c r="A548" i="53"/>
  <c r="A547" i="53"/>
  <c r="A546" i="53"/>
  <c r="A545" i="53"/>
  <c r="A544" i="53"/>
  <c r="A543" i="53"/>
  <c r="A542" i="53"/>
  <c r="A541" i="53"/>
  <c r="A540" i="53"/>
  <c r="A539" i="53"/>
  <c r="A538" i="53"/>
  <c r="A537" i="53"/>
  <c r="A536" i="53"/>
  <c r="A535" i="53"/>
  <c r="A534" i="53"/>
  <c r="A533" i="53"/>
  <c r="A532" i="53"/>
  <c r="A531" i="53"/>
  <c r="A530" i="53"/>
  <c r="A529" i="53"/>
  <c r="A528" i="53"/>
  <c r="A527" i="53"/>
  <c r="A526" i="53"/>
  <c r="A525" i="53"/>
  <c r="A524" i="53"/>
  <c r="A523" i="53"/>
  <c r="A522" i="53"/>
  <c r="A521" i="53"/>
  <c r="A520" i="53"/>
  <c r="A519" i="53"/>
  <c r="A518" i="53"/>
  <c r="A517" i="53"/>
  <c r="A516" i="53"/>
  <c r="A515" i="53"/>
  <c r="A514" i="53"/>
  <c r="A513" i="53"/>
  <c r="A512" i="53"/>
  <c r="A511" i="53"/>
  <c r="A510" i="53"/>
  <c r="A509" i="53"/>
  <c r="A508" i="53"/>
  <c r="A507" i="53"/>
  <c r="A506" i="53"/>
  <c r="A505" i="53"/>
  <c r="A504" i="53"/>
  <c r="A503" i="53"/>
  <c r="A502" i="53"/>
  <c r="A501" i="53"/>
  <c r="A500" i="53"/>
  <c r="A499" i="53"/>
  <c r="A498" i="53"/>
  <c r="A497" i="53"/>
  <c r="A496" i="53"/>
  <c r="A495" i="53"/>
  <c r="A494" i="53"/>
  <c r="A493" i="53"/>
  <c r="A492" i="53"/>
  <c r="A491" i="53"/>
  <c r="A490" i="53"/>
  <c r="A489" i="53"/>
  <c r="A488" i="53"/>
  <c r="A487" i="53"/>
  <c r="A486" i="53"/>
  <c r="A485" i="53"/>
  <c r="A484" i="53"/>
  <c r="A483" i="53"/>
  <c r="A482" i="53"/>
  <c r="A481" i="53"/>
  <c r="A480" i="53"/>
  <c r="A479" i="53"/>
  <c r="A478" i="53"/>
  <c r="A477" i="53"/>
  <c r="A476" i="53"/>
  <c r="A475" i="53"/>
  <c r="A474" i="53"/>
  <c r="A473" i="53"/>
  <c r="A472" i="53"/>
  <c r="A471" i="53"/>
  <c r="A470" i="53"/>
  <c r="A469" i="53"/>
  <c r="A468" i="53"/>
  <c r="A467" i="53"/>
  <c r="A466" i="53"/>
  <c r="A465" i="53"/>
  <c r="A464" i="53"/>
  <c r="A463" i="53"/>
  <c r="A462" i="53"/>
  <c r="A461" i="53"/>
  <c r="A460" i="53"/>
  <c r="A459" i="53"/>
  <c r="A458" i="53"/>
  <c r="A457" i="53"/>
  <c r="A456" i="53"/>
  <c r="A455" i="53"/>
  <c r="A5" i="33"/>
  <c r="A6"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93" i="33"/>
  <c r="A94" i="33"/>
  <c r="A95" i="33"/>
  <c r="A96" i="33"/>
  <c r="A97" i="33"/>
  <c r="A98" i="33"/>
  <c r="A99" i="33"/>
  <c r="A100" i="33"/>
  <c r="A101" i="33"/>
  <c r="A102" i="33"/>
  <c r="A103" i="33"/>
  <c r="A104" i="33"/>
  <c r="A105" i="33"/>
  <c r="A106" i="33"/>
  <c r="A107" i="33"/>
  <c r="A108" i="33"/>
  <c r="A109" i="33"/>
  <c r="A110" i="33"/>
  <c r="A111" i="33"/>
  <c r="A112" i="33"/>
  <c r="A113" i="33"/>
  <c r="A114" i="33"/>
  <c r="A115" i="33"/>
  <c r="A116" i="33"/>
  <c r="A117" i="33"/>
  <c r="A118" i="33"/>
  <c r="A119" i="33"/>
  <c r="A120" i="33"/>
  <c r="A121" i="33"/>
  <c r="A122" i="33"/>
  <c r="A123" i="33"/>
  <c r="A124" i="33"/>
  <c r="A125" i="33"/>
  <c r="A126" i="33"/>
  <c r="A127" i="33"/>
  <c r="A128" i="33"/>
  <c r="A129" i="33"/>
  <c r="A130" i="33"/>
  <c r="A131" i="33"/>
  <c r="A132" i="33"/>
  <c r="A133" i="33"/>
  <c r="A134" i="33"/>
  <c r="A135" i="33"/>
  <c r="A136" i="33"/>
  <c r="A137" i="33"/>
  <c r="A138" i="33"/>
  <c r="A139" i="33"/>
  <c r="A140" i="33"/>
  <c r="A141" i="33"/>
  <c r="A142" i="33"/>
  <c r="A143" i="33"/>
  <c r="A144" i="33"/>
  <c r="A145" i="33"/>
  <c r="A146" i="33"/>
  <c r="A147" i="33"/>
  <c r="A148" i="33"/>
  <c r="A149" i="33"/>
  <c r="A150" i="33"/>
  <c r="A151" i="33"/>
  <c r="A152" i="33"/>
  <c r="A153" i="33"/>
  <c r="A154" i="33"/>
  <c r="A155" i="33"/>
  <c r="A156" i="33"/>
  <c r="A157" i="33"/>
  <c r="A158" i="33"/>
  <c r="A159" i="33"/>
  <c r="A160" i="33"/>
  <c r="A161" i="33"/>
  <c r="A162" i="33"/>
  <c r="A163" i="33"/>
  <c r="A164" i="33"/>
  <c r="A165" i="33"/>
  <c r="A166" i="33"/>
  <c r="A167" i="33"/>
  <c r="A168" i="33"/>
  <c r="A169" i="33"/>
  <c r="A170" i="33"/>
  <c r="A171" i="33"/>
  <c r="A172" i="33"/>
  <c r="A173" i="33"/>
  <c r="A174" i="33"/>
  <c r="A175" i="33"/>
  <c r="A176" i="33"/>
  <c r="A177" i="33"/>
  <c r="A178" i="33"/>
  <c r="A179" i="33"/>
  <c r="A180" i="33"/>
  <c r="A181" i="33"/>
  <c r="A182" i="33"/>
  <c r="A183" i="33"/>
  <c r="A184" i="33"/>
  <c r="A185" i="33"/>
  <c r="A186" i="33"/>
  <c r="A187" i="33"/>
  <c r="A188" i="33"/>
  <c r="A189" i="33"/>
  <c r="A190" i="33"/>
  <c r="A191" i="33"/>
  <c r="A192" i="33"/>
  <c r="A193" i="33"/>
  <c r="A194" i="33"/>
  <c r="A195" i="33"/>
  <c r="A196" i="33"/>
  <c r="A197" i="33"/>
  <c r="A198" i="33"/>
  <c r="A199" i="33"/>
  <c r="A200" i="33"/>
  <c r="A201" i="33"/>
  <c r="A202" i="33"/>
  <c r="A203" i="33"/>
  <c r="A204" i="33"/>
  <c r="A205" i="33"/>
  <c r="A206" i="33"/>
  <c r="A207" i="33"/>
  <c r="A208" i="33"/>
  <c r="A209" i="33"/>
  <c r="A210" i="33"/>
  <c r="A211" i="33"/>
  <c r="A212" i="33"/>
  <c r="A213" i="33"/>
  <c r="A214" i="33"/>
  <c r="A215" i="33"/>
  <c r="A216" i="33"/>
  <c r="A217" i="33"/>
  <c r="A218" i="33"/>
  <c r="A219" i="33"/>
  <c r="A220" i="33"/>
  <c r="A221" i="33"/>
  <c r="A222" i="33"/>
  <c r="A223" i="33"/>
  <c r="A224" i="33"/>
  <c r="A225" i="33"/>
  <c r="A226" i="33"/>
  <c r="A227" i="33"/>
  <c r="A228" i="33"/>
  <c r="A229" i="33"/>
  <c r="A230" i="33"/>
  <c r="A231" i="33"/>
  <c r="A232" i="33"/>
  <c r="A233" i="33"/>
  <c r="A234" i="33"/>
  <c r="A235" i="33"/>
  <c r="A236" i="33"/>
  <c r="A237" i="33"/>
  <c r="A238" i="33"/>
  <c r="A239" i="33"/>
  <c r="A240" i="33"/>
  <c r="A241" i="33"/>
  <c r="A242" i="33"/>
  <c r="A243" i="33"/>
  <c r="A244" i="33"/>
  <c r="A245" i="33"/>
  <c r="A246" i="33"/>
  <c r="A247" i="33"/>
  <c r="A248" i="33"/>
  <c r="A249" i="33"/>
  <c r="A250" i="33"/>
  <c r="A251" i="33"/>
  <c r="A252" i="33"/>
  <c r="A253" i="33"/>
  <c r="A254" i="33"/>
  <c r="A255" i="33"/>
  <c r="A256" i="33"/>
  <c r="A257" i="33"/>
  <c r="A258" i="33"/>
  <c r="A259" i="33"/>
  <c r="A260" i="33"/>
  <c r="A261" i="33"/>
  <c r="A262" i="33"/>
  <c r="A263" i="33"/>
  <c r="A264" i="33"/>
  <c r="A265" i="33"/>
  <c r="A266" i="33"/>
  <c r="A267" i="33"/>
  <c r="A268" i="33"/>
  <c r="A269" i="33"/>
  <c r="A270" i="33"/>
  <c r="A271" i="33"/>
  <c r="A272" i="33"/>
  <c r="A273" i="33"/>
  <c r="A274" i="33"/>
  <c r="A275" i="33"/>
  <c r="A276" i="33"/>
  <c r="A277" i="33"/>
  <c r="A278" i="33"/>
  <c r="A279" i="33"/>
  <c r="A280" i="33"/>
  <c r="A281" i="33"/>
  <c r="A282" i="33"/>
  <c r="A283" i="33"/>
  <c r="A284" i="33"/>
  <c r="A285" i="33"/>
  <c r="A286" i="33"/>
  <c r="A287" i="33"/>
  <c r="A288" i="33"/>
  <c r="A289" i="33"/>
  <c r="A290" i="33"/>
  <c r="A291" i="33"/>
  <c r="A292" i="33"/>
  <c r="A293" i="33"/>
  <c r="A294" i="33"/>
  <c r="A295" i="33"/>
  <c r="A296" i="33"/>
  <c r="A297" i="33"/>
  <c r="A298" i="33"/>
  <c r="A299" i="33"/>
  <c r="A300" i="33"/>
  <c r="A301" i="33"/>
  <c r="A302" i="33"/>
  <c r="A303" i="33"/>
  <c r="A304" i="33"/>
  <c r="A305" i="33"/>
  <c r="A306" i="33"/>
  <c r="A307" i="33"/>
  <c r="A308" i="33"/>
  <c r="A309" i="33"/>
  <c r="A310" i="33"/>
  <c r="A311" i="33"/>
  <c r="A312" i="33"/>
  <c r="A313" i="33"/>
  <c r="A314" i="33"/>
  <c r="A315" i="33"/>
  <c r="A316" i="33"/>
  <c r="A317" i="33"/>
  <c r="A318" i="33"/>
  <c r="A319" i="33"/>
  <c r="A320" i="33"/>
  <c r="A321" i="33"/>
  <c r="A322" i="33"/>
  <c r="A323" i="33"/>
  <c r="A324" i="33"/>
  <c r="A325" i="33"/>
  <c r="A326" i="33"/>
  <c r="A327" i="33"/>
  <c r="A328" i="33"/>
  <c r="A329" i="33"/>
  <c r="A330" i="33"/>
  <c r="A331" i="33"/>
  <c r="A332" i="33"/>
  <c r="A333" i="33"/>
  <c r="A334" i="33"/>
  <c r="A335" i="33"/>
  <c r="A336" i="33"/>
  <c r="A337" i="33"/>
  <c r="A338" i="33"/>
  <c r="A339" i="33"/>
  <c r="A340" i="33"/>
  <c r="A341" i="33"/>
  <c r="A342" i="33"/>
  <c r="A343" i="33"/>
  <c r="A344" i="33"/>
  <c r="A345" i="33"/>
  <c r="A346" i="33"/>
  <c r="A347" i="33"/>
  <c r="A348" i="33"/>
  <c r="A349" i="33"/>
  <c r="A350" i="33"/>
  <c r="A351" i="33"/>
  <c r="A352" i="33"/>
  <c r="A353" i="33"/>
  <c r="A354" i="33"/>
  <c r="A355" i="33"/>
  <c r="A356" i="33"/>
  <c r="A357" i="33"/>
  <c r="A358" i="33"/>
  <c r="A359" i="33"/>
  <c r="A360" i="33"/>
  <c r="A361" i="33"/>
  <c r="A362" i="33"/>
  <c r="A363" i="33"/>
  <c r="A364" i="33"/>
  <c r="A365" i="33"/>
  <c r="A366" i="33"/>
  <c r="A367" i="33"/>
  <c r="A368" i="33"/>
  <c r="A369" i="33"/>
  <c r="A370" i="33"/>
  <c r="A371" i="33"/>
  <c r="A372" i="33"/>
  <c r="A373" i="33"/>
  <c r="A374" i="33"/>
  <c r="A375" i="33"/>
  <c r="A376" i="33"/>
  <c r="A377" i="33"/>
  <c r="A378" i="33"/>
  <c r="A379" i="33"/>
  <c r="A380" i="33"/>
  <c r="A381" i="33"/>
  <c r="A382" i="33"/>
  <c r="A383" i="33"/>
  <c r="A384" i="33"/>
  <c r="A385" i="33"/>
  <c r="A386" i="33"/>
  <c r="A387" i="33"/>
  <c r="A388" i="33"/>
  <c r="A389" i="33"/>
  <c r="A390" i="33"/>
  <c r="A391" i="33"/>
  <c r="A392" i="33"/>
  <c r="A393" i="33"/>
  <c r="A394" i="33"/>
  <c r="A395" i="33"/>
  <c r="A396" i="33"/>
  <c r="A397" i="33"/>
  <c r="A398" i="33"/>
  <c r="A399" i="33"/>
  <c r="A400" i="33"/>
  <c r="A401" i="33"/>
  <c r="A402" i="33"/>
  <c r="A403" i="33"/>
  <c r="A404" i="33"/>
  <c r="A405" i="33"/>
  <c r="A406" i="33"/>
  <c r="A407" i="33"/>
  <c r="A408" i="33"/>
  <c r="A409" i="33"/>
  <c r="A410" i="33"/>
  <c r="A411" i="33"/>
  <c r="A412" i="33"/>
  <c r="A413" i="33"/>
  <c r="A414" i="33"/>
  <c r="A415" i="33"/>
  <c r="A416" i="33"/>
  <c r="A417" i="33"/>
  <c r="A418" i="33"/>
  <c r="A419" i="33"/>
  <c r="A420" i="33"/>
  <c r="A421" i="33"/>
  <c r="A422" i="33"/>
  <c r="A423" i="33"/>
  <c r="A424" i="33"/>
  <c r="A425" i="33"/>
  <c r="A426" i="33"/>
  <c r="A427" i="33"/>
  <c r="A428" i="33"/>
  <c r="A429" i="33"/>
  <c r="A430" i="33"/>
  <c r="A431" i="33"/>
  <c r="A432" i="33"/>
  <c r="A433" i="33"/>
  <c r="A434" i="33"/>
  <c r="A435" i="33"/>
  <c r="A436" i="33"/>
  <c r="A437" i="33"/>
  <c r="A438" i="33"/>
  <c r="A439" i="33"/>
  <c r="A440" i="33"/>
  <c r="A441" i="33"/>
  <c r="A442" i="33"/>
  <c r="A443" i="33"/>
  <c r="A444" i="33"/>
  <c r="A445" i="33"/>
  <c r="A446" i="33"/>
  <c r="A447" i="33"/>
  <c r="A448" i="33"/>
  <c r="A449" i="33"/>
  <c r="A450" i="33"/>
  <c r="A451" i="33"/>
  <c r="A452" i="33"/>
  <c r="A453" i="33"/>
  <c r="A454" i="33"/>
  <c r="A455" i="33"/>
  <c r="A456" i="33"/>
  <c r="A457" i="33"/>
  <c r="A458" i="33"/>
  <c r="A459" i="33"/>
  <c r="A460" i="33"/>
  <c r="A461" i="33"/>
  <c r="A462" i="33"/>
  <c r="A463" i="33"/>
  <c r="A464" i="33"/>
  <c r="A465" i="33"/>
  <c r="A466" i="33"/>
  <c r="A467" i="33"/>
  <c r="A468" i="33"/>
  <c r="A469" i="33"/>
  <c r="A470" i="33"/>
  <c r="A471" i="33"/>
  <c r="A472" i="33"/>
  <c r="A473" i="33"/>
  <c r="A474" i="33"/>
  <c r="A475" i="33"/>
  <c r="A476" i="33"/>
  <c r="A477" i="33"/>
  <c r="A478" i="33"/>
  <c r="A479" i="33"/>
  <c r="A480" i="33"/>
  <c r="A481" i="33"/>
  <c r="A482" i="33"/>
  <c r="A483" i="33"/>
  <c r="A484" i="33"/>
  <c r="A485" i="33"/>
  <c r="A486" i="33"/>
  <c r="A487" i="33"/>
  <c r="A488" i="33"/>
  <c r="A489" i="33"/>
  <c r="A490" i="33"/>
  <c r="A491" i="33"/>
  <c r="A492" i="33"/>
  <c r="A493" i="33"/>
  <c r="A494" i="33"/>
  <c r="A495" i="33"/>
  <c r="A496" i="33"/>
  <c r="A497" i="33"/>
  <c r="A498" i="33"/>
  <c r="A499" i="33"/>
  <c r="A500" i="33"/>
  <c r="A501" i="33"/>
  <c r="A502" i="33"/>
  <c r="A503" i="33"/>
  <c r="A504" i="33"/>
  <c r="A505" i="33"/>
  <c r="A506" i="33"/>
  <c r="A507" i="33"/>
  <c r="A508" i="33"/>
  <c r="A509" i="33"/>
  <c r="A510" i="33"/>
  <c r="A511" i="33"/>
  <c r="A512" i="33"/>
  <c r="A513" i="33"/>
  <c r="A514" i="33"/>
  <c r="A515" i="33"/>
  <c r="A516" i="33"/>
  <c r="A517" i="33"/>
  <c r="A518" i="33"/>
  <c r="A519" i="33"/>
  <c r="A520" i="33"/>
  <c r="A521" i="33"/>
  <c r="A522" i="33"/>
  <c r="A523" i="33"/>
  <c r="A524" i="33"/>
  <c r="A525" i="33"/>
  <c r="A526" i="33"/>
  <c r="A527" i="33"/>
  <c r="A528" i="33"/>
  <c r="A529" i="33"/>
  <c r="A530" i="33"/>
  <c r="A531" i="33"/>
  <c r="A532" i="33"/>
  <c r="A533" i="33"/>
  <c r="A534" i="33"/>
  <c r="A535" i="33"/>
  <c r="A536" i="33"/>
  <c r="A537" i="33"/>
  <c r="A538" i="33"/>
  <c r="A539" i="33"/>
  <c r="A540" i="33"/>
  <c r="A541" i="33"/>
  <c r="A542" i="33"/>
  <c r="A543" i="33"/>
  <c r="A544" i="33"/>
  <c r="A545" i="33"/>
  <c r="A546" i="33"/>
  <c r="A547" i="33"/>
  <c r="A548" i="33"/>
  <c r="A549" i="33"/>
  <c r="A550" i="33"/>
  <c r="A551" i="33"/>
  <c r="A552" i="33"/>
  <c r="A553" i="33"/>
  <c r="A554" i="33"/>
  <c r="A555" i="33"/>
  <c r="A556" i="33"/>
  <c r="A557" i="33"/>
  <c r="A558" i="33"/>
  <c r="A559" i="33"/>
  <c r="A560" i="33"/>
  <c r="A561" i="33"/>
  <c r="A562" i="33"/>
  <c r="A563" i="33"/>
  <c r="A564" i="33"/>
  <c r="A565" i="33"/>
  <c r="A566" i="33"/>
  <c r="A567" i="33"/>
  <c r="A568" i="33"/>
  <c r="A569" i="33"/>
  <c r="A570" i="33"/>
  <c r="A571" i="33"/>
  <c r="A572" i="33"/>
  <c r="A573" i="33"/>
  <c r="A574" i="33"/>
  <c r="A575" i="33"/>
  <c r="A576" i="33"/>
  <c r="A577" i="33"/>
  <c r="A578" i="33"/>
  <c r="A579" i="33"/>
  <c r="A580" i="33"/>
  <c r="A581" i="33"/>
  <c r="A582" i="33"/>
  <c r="A583" i="33"/>
  <c r="A584" i="33"/>
  <c r="A585" i="33"/>
  <c r="A586" i="33"/>
  <c r="A587" i="33"/>
  <c r="A588" i="33"/>
  <c r="A589" i="33"/>
  <c r="A590" i="33"/>
  <c r="A591" i="33"/>
  <c r="A592" i="33"/>
  <c r="A593" i="33"/>
  <c r="A594" i="33"/>
  <c r="A595" i="33"/>
  <c r="A596" i="33"/>
  <c r="A597" i="33"/>
  <c r="A598" i="33"/>
  <c r="A599" i="33"/>
  <c r="A600" i="33"/>
  <c r="A601" i="33"/>
  <c r="A602" i="33"/>
  <c r="A603" i="33"/>
  <c r="A604" i="33"/>
  <c r="A605" i="33"/>
  <c r="A606" i="33"/>
  <c r="A607" i="33"/>
  <c r="A608" i="33"/>
  <c r="A609" i="33"/>
  <c r="A610" i="33"/>
  <c r="A611" i="33"/>
  <c r="A612" i="33"/>
  <c r="A613" i="33"/>
  <c r="A614" i="33"/>
  <c r="A615" i="33"/>
  <c r="A616" i="33"/>
  <c r="A617" i="33"/>
  <c r="A618" i="33"/>
  <c r="A619" i="33"/>
  <c r="A620" i="33"/>
  <c r="A621" i="33"/>
  <c r="A622" i="33"/>
  <c r="A623" i="33"/>
  <c r="A624" i="33"/>
  <c r="A625" i="33"/>
  <c r="A626" i="33"/>
  <c r="A627" i="33"/>
  <c r="A628" i="33"/>
  <c r="A629" i="33"/>
  <c r="A630" i="33"/>
  <c r="A631" i="33"/>
  <c r="A632" i="33"/>
  <c r="A633" i="33"/>
  <c r="A634" i="33"/>
  <c r="A635" i="33"/>
  <c r="A636" i="33"/>
  <c r="A637" i="33"/>
  <c r="A638" i="33"/>
  <c r="A639" i="33"/>
  <c r="A640" i="33"/>
  <c r="A641" i="33"/>
  <c r="A642" i="33"/>
  <c r="A643" i="33"/>
  <c r="A644" i="33"/>
  <c r="A645" i="33"/>
  <c r="A646" i="33"/>
  <c r="A647" i="33"/>
  <c r="A648" i="33"/>
  <c r="A649" i="33"/>
  <c r="A650" i="33"/>
  <c r="A651" i="33"/>
  <c r="A652" i="33"/>
  <c r="A653" i="33"/>
  <c r="A654" i="33"/>
  <c r="A655" i="33"/>
  <c r="A656" i="33"/>
  <c r="A657" i="33"/>
  <c r="A658" i="33"/>
  <c r="A659" i="33"/>
  <c r="A660" i="33"/>
  <c r="A661" i="33"/>
  <c r="A662" i="33"/>
  <c r="A663" i="33"/>
  <c r="A664" i="33"/>
  <c r="A665" i="33"/>
  <c r="A666" i="33"/>
  <c r="A667" i="33"/>
  <c r="A668" i="33"/>
  <c r="A669" i="33"/>
  <c r="A670" i="33"/>
  <c r="A671" i="33"/>
  <c r="A672" i="33"/>
  <c r="A673" i="33"/>
  <c r="A674" i="33"/>
  <c r="A675" i="33"/>
  <c r="A676" i="33"/>
  <c r="A677" i="33"/>
  <c r="A678" i="33"/>
  <c r="A679" i="33"/>
  <c r="A680" i="33"/>
  <c r="A681" i="33"/>
  <c r="A682" i="33"/>
  <c r="A683" i="33"/>
  <c r="A684" i="33"/>
  <c r="A685" i="33"/>
  <c r="A686" i="33"/>
  <c r="A687" i="33"/>
  <c r="A688" i="33"/>
  <c r="A689" i="33"/>
  <c r="A690" i="33"/>
  <c r="A691" i="33"/>
  <c r="A692" i="33"/>
  <c r="A693" i="33"/>
  <c r="A694" i="33"/>
  <c r="A695" i="33"/>
  <c r="A696" i="33"/>
  <c r="A697" i="33"/>
  <c r="A698" i="33"/>
  <c r="A699" i="33"/>
  <c r="A700" i="33"/>
  <c r="A701" i="33"/>
  <c r="A702" i="33"/>
  <c r="A703" i="33"/>
  <c r="A704" i="33"/>
  <c r="A705" i="33"/>
  <c r="A706" i="33"/>
  <c r="A707" i="33"/>
  <c r="A708" i="33"/>
  <c r="A709" i="33"/>
  <c r="A710" i="33"/>
  <c r="A711" i="33"/>
  <c r="A712" i="33"/>
  <c r="A713" i="33"/>
  <c r="A714" i="33"/>
  <c r="A715" i="33"/>
  <c r="A716" i="33"/>
  <c r="A717" i="33"/>
  <c r="A718" i="33"/>
  <c r="A719" i="33"/>
  <c r="A720" i="33"/>
  <c r="A721" i="33"/>
  <c r="A722" i="33"/>
  <c r="A723" i="33"/>
  <c r="A724" i="33"/>
  <c r="A725" i="33"/>
  <c r="A726" i="33"/>
  <c r="A727" i="33"/>
  <c r="A728" i="33"/>
  <c r="A729" i="33"/>
  <c r="A730" i="33"/>
  <c r="A731" i="33"/>
  <c r="A732" i="33"/>
  <c r="A733" i="33"/>
  <c r="A734" i="33"/>
  <c r="A735" i="33"/>
  <c r="A736" i="33"/>
  <c r="A737" i="33"/>
  <c r="A738" i="33"/>
  <c r="A739" i="33"/>
  <c r="A740" i="33"/>
  <c r="A741" i="33"/>
  <c r="A742" i="33"/>
  <c r="A743" i="33"/>
  <c r="A744" i="33"/>
  <c r="A745" i="33"/>
  <c r="A746" i="33"/>
  <c r="A747" i="33"/>
  <c r="A748" i="33"/>
  <c r="A749" i="33"/>
  <c r="A750" i="33"/>
  <c r="A751" i="33"/>
  <c r="A752" i="33"/>
  <c r="A753" i="33"/>
  <c r="A754" i="33"/>
  <c r="A755" i="33"/>
  <c r="A756" i="33"/>
  <c r="A757" i="33"/>
  <c r="A758" i="33"/>
  <c r="A759" i="33"/>
  <c r="A760" i="33"/>
  <c r="A761" i="33"/>
  <c r="A762" i="33"/>
  <c r="A763" i="33"/>
  <c r="A764" i="33"/>
  <c r="A765" i="33"/>
  <c r="A766" i="33"/>
  <c r="A767" i="33"/>
  <c r="A768" i="33"/>
  <c r="A769" i="33"/>
  <c r="A770" i="33"/>
  <c r="A771" i="33"/>
  <c r="A772" i="33"/>
  <c r="A773" i="33"/>
  <c r="A774" i="33"/>
  <c r="A775" i="33"/>
  <c r="A776" i="33"/>
  <c r="A777" i="33"/>
  <c r="A778" i="33"/>
  <c r="A779" i="33"/>
  <c r="A780" i="33"/>
  <c r="A781" i="33"/>
  <c r="A782" i="33"/>
  <c r="A783" i="33"/>
  <c r="A784" i="33"/>
  <c r="A785" i="33"/>
  <c r="A786" i="33"/>
  <c r="A787" i="33"/>
  <c r="A788" i="33"/>
  <c r="A789" i="33"/>
  <c r="A790" i="33"/>
  <c r="A791" i="33"/>
  <c r="A792" i="33"/>
  <c r="A793" i="33"/>
  <c r="A794" i="33"/>
  <c r="A795" i="33"/>
  <c r="A796" i="33"/>
  <c r="A797" i="33"/>
  <c r="A798" i="33"/>
  <c r="A799" i="33"/>
  <c r="A800" i="33"/>
  <c r="A801" i="33"/>
  <c r="A802" i="33"/>
  <c r="A803" i="33"/>
  <c r="A804" i="33"/>
  <c r="A805" i="33"/>
  <c r="A806" i="33"/>
  <c r="A807" i="33"/>
  <c r="A808" i="33"/>
  <c r="A809" i="33"/>
  <c r="A810" i="33"/>
  <c r="A811" i="33"/>
  <c r="A812" i="33"/>
  <c r="A813" i="33"/>
  <c r="A814" i="33"/>
  <c r="A815" i="33"/>
  <c r="A816" i="33"/>
  <c r="A817" i="33"/>
  <c r="A818" i="33"/>
  <c r="A819" i="33"/>
  <c r="A820" i="33"/>
  <c r="A821" i="33"/>
  <c r="A822" i="33"/>
  <c r="A823" i="33"/>
  <c r="A824" i="33"/>
  <c r="A825" i="33"/>
  <c r="A826" i="33"/>
  <c r="A827" i="33"/>
  <c r="A828" i="33"/>
  <c r="A829" i="33"/>
  <c r="A830" i="33"/>
  <c r="A831" i="33"/>
  <c r="A832" i="33"/>
  <c r="A833" i="33"/>
  <c r="A834" i="33"/>
  <c r="A835" i="33"/>
  <c r="A836" i="33"/>
  <c r="A837" i="33"/>
  <c r="A838" i="33"/>
  <c r="A839" i="33"/>
  <c r="A840" i="33"/>
  <c r="A841" i="33"/>
  <c r="A842" i="33"/>
  <c r="A843" i="33"/>
  <c r="A844" i="33"/>
  <c r="A845" i="33"/>
  <c r="A846" i="33"/>
  <c r="A847" i="33"/>
  <c r="A848" i="33"/>
  <c r="A849" i="33"/>
  <c r="A850" i="33"/>
  <c r="A851" i="33"/>
  <c r="A852" i="33"/>
  <c r="A853" i="33"/>
  <c r="A854" i="33"/>
  <c r="A855" i="33"/>
  <c r="A856" i="33"/>
  <c r="A857" i="33"/>
  <c r="A858" i="33"/>
  <c r="A859" i="33"/>
  <c r="A860" i="33"/>
  <c r="A861" i="33"/>
  <c r="A862" i="33"/>
  <c r="A863" i="33"/>
  <c r="A864" i="33"/>
  <c r="A865" i="33"/>
  <c r="A866" i="33"/>
  <c r="A867" i="33"/>
  <c r="A868" i="33"/>
  <c r="A869" i="33"/>
  <c r="A870" i="33"/>
  <c r="A871" i="33"/>
  <c r="A872" i="33"/>
  <c r="A873" i="33"/>
  <c r="A874" i="33"/>
  <c r="A875" i="33"/>
  <c r="A876" i="33"/>
  <c r="A877" i="33"/>
  <c r="A878" i="33"/>
  <c r="A879" i="33"/>
  <c r="A880" i="33"/>
  <c r="A881" i="33"/>
  <c r="A882" i="33"/>
  <c r="A883" i="33"/>
  <c r="A884" i="33"/>
  <c r="A885" i="33"/>
  <c r="A886" i="33"/>
  <c r="A887" i="33"/>
  <c r="A888" i="33"/>
  <c r="A889" i="33"/>
  <c r="A890" i="33"/>
  <c r="A891" i="33"/>
  <c r="A892" i="33"/>
  <c r="A893" i="33"/>
  <c r="A894" i="33"/>
  <c r="A895" i="33"/>
  <c r="A896" i="33"/>
  <c r="A897" i="33"/>
  <c r="A898" i="33"/>
  <c r="A899" i="33"/>
  <c r="A900" i="33"/>
  <c r="A901" i="33"/>
  <c r="A902" i="33"/>
  <c r="A903" i="33"/>
  <c r="A904" i="33"/>
  <c r="A905" i="33"/>
  <c r="A906" i="33"/>
  <c r="A907" i="33"/>
  <c r="A908" i="33"/>
  <c r="A909" i="33"/>
  <c r="A910" i="33"/>
  <c r="A911" i="33"/>
  <c r="A912" i="33"/>
  <c r="A913" i="33"/>
  <c r="A914" i="33"/>
  <c r="A915" i="33"/>
  <c r="A916" i="33"/>
  <c r="A917" i="33"/>
  <c r="A918" i="33"/>
  <c r="A919" i="33"/>
  <c r="A920" i="33"/>
  <c r="A921" i="33"/>
  <c r="A922" i="33"/>
  <c r="A923" i="33"/>
  <c r="A924" i="33"/>
  <c r="A925" i="33"/>
  <c r="A926" i="33"/>
  <c r="A927" i="33"/>
  <c r="A928" i="33"/>
  <c r="A929" i="33"/>
  <c r="A930" i="33"/>
  <c r="A931" i="33"/>
  <c r="A932" i="33"/>
  <c r="A933" i="33"/>
  <c r="A934" i="33"/>
  <c r="A935" i="33"/>
  <c r="A936" i="33"/>
  <c r="A937" i="33"/>
  <c r="A938" i="33"/>
  <c r="A939" i="33"/>
  <c r="A940" i="33"/>
  <c r="A941" i="33"/>
  <c r="A942" i="33"/>
  <c r="A943" i="33"/>
  <c r="A944" i="33"/>
  <c r="A945" i="33"/>
  <c r="A946" i="33"/>
  <c r="A947" i="33"/>
  <c r="A948" i="33"/>
  <c r="A949" i="33"/>
  <c r="A950" i="33"/>
  <c r="A951" i="33"/>
  <c r="A952" i="33"/>
  <c r="A953" i="33"/>
  <c r="A954" i="33"/>
  <c r="A955" i="33"/>
  <c r="A956" i="33"/>
  <c r="A957" i="33"/>
  <c r="A958" i="33"/>
  <c r="A959" i="33"/>
  <c r="A960" i="33"/>
  <c r="A961" i="33"/>
  <c r="A962" i="33"/>
  <c r="A963" i="33"/>
  <c r="A964" i="33"/>
  <c r="A965" i="33"/>
  <c r="A966" i="33"/>
  <c r="A967" i="33"/>
  <c r="A968" i="33"/>
  <c r="A969" i="33"/>
  <c r="A970" i="33"/>
  <c r="A971" i="33"/>
  <c r="A972" i="33"/>
  <c r="A973" i="33"/>
  <c r="A974" i="33"/>
  <c r="A975" i="33"/>
  <c r="A976" i="33"/>
  <c r="A977" i="33"/>
  <c r="A978" i="33"/>
  <c r="A979" i="33"/>
  <c r="A980" i="33"/>
  <c r="A981" i="33"/>
  <c r="A982" i="33"/>
  <c r="A983" i="33"/>
  <c r="A984" i="33"/>
  <c r="A985" i="33"/>
  <c r="A986" i="33"/>
  <c r="A987" i="33"/>
  <c r="A988" i="33"/>
  <c r="A989" i="33"/>
  <c r="A990" i="33"/>
  <c r="A991" i="33"/>
  <c r="A992" i="33"/>
  <c r="A993" i="33"/>
  <c r="A994" i="33"/>
  <c r="A995" i="33"/>
  <c r="A996" i="33"/>
  <c r="A997" i="33"/>
  <c r="A998" i="33"/>
  <c r="A999" i="33"/>
  <c r="A1000" i="33"/>
  <c r="A1001" i="33"/>
  <c r="A1002" i="33"/>
  <c r="A1003" i="33"/>
  <c r="A1004" i="33"/>
  <c r="A1005" i="33"/>
  <c r="A1006" i="33"/>
  <c r="A1007" i="33"/>
  <c r="A1008" i="33"/>
  <c r="A1009" i="33"/>
  <c r="A1010" i="33"/>
  <c r="A1011" i="33"/>
  <c r="A1012" i="33"/>
  <c r="A1013" i="33"/>
  <c r="A1014" i="33"/>
  <c r="A1015" i="33"/>
  <c r="A1016" i="33"/>
  <c r="A1017" i="33"/>
  <c r="A1018" i="33"/>
  <c r="A1019" i="33"/>
  <c r="A1020" i="33"/>
  <c r="A1021" i="33"/>
  <c r="A1022" i="33"/>
  <c r="A1023" i="33"/>
  <c r="A1024" i="33"/>
  <c r="A1025" i="33"/>
  <c r="A1026" i="33"/>
  <c r="A1027" i="33"/>
  <c r="A1028" i="33"/>
  <c r="A1029" i="33"/>
  <c r="A1030" i="33"/>
  <c r="A1031" i="33"/>
  <c r="A1032" i="33"/>
  <c r="A1033" i="33"/>
  <c r="A1034" i="33"/>
  <c r="A1035" i="33"/>
  <c r="A1036" i="33"/>
  <c r="A1037" i="33"/>
  <c r="A1038" i="33"/>
  <c r="A1039" i="33"/>
  <c r="A1040" i="33"/>
  <c r="A1041" i="33"/>
  <c r="A1042" i="33"/>
  <c r="A1043" i="33"/>
  <c r="A1044" i="33"/>
  <c r="A1045" i="33"/>
  <c r="A1046" i="33"/>
  <c r="A1047" i="33"/>
  <c r="A1048" i="33"/>
  <c r="A1049" i="33"/>
  <c r="A1050" i="33"/>
  <c r="A1051" i="33"/>
  <c r="A1052" i="33"/>
  <c r="A1053" i="33"/>
  <c r="A1054" i="33"/>
  <c r="A1055" i="33"/>
  <c r="A1056" i="33"/>
  <c r="A1057" i="33"/>
  <c r="A1058" i="33"/>
  <c r="A1059" i="33"/>
  <c r="A1060" i="33"/>
  <c r="A1061" i="33"/>
  <c r="A1062" i="33"/>
  <c r="A1063" i="33"/>
  <c r="A1064" i="33"/>
  <c r="A1065" i="33"/>
  <c r="A1066" i="33"/>
  <c r="A1067" i="33"/>
  <c r="A1068" i="33"/>
  <c r="A1069" i="33"/>
  <c r="A1070" i="33"/>
  <c r="A1071" i="33"/>
  <c r="A1072" i="33"/>
  <c r="A1073" i="33"/>
  <c r="A1074" i="33"/>
  <c r="A1075" i="33"/>
  <c r="A1076" i="33"/>
  <c r="A1077" i="33"/>
  <c r="A1078" i="33"/>
  <c r="A1079" i="33"/>
  <c r="A1080" i="33"/>
  <c r="A1081" i="33"/>
  <c r="A1082" i="33"/>
  <c r="A1083" i="33"/>
  <c r="A1084" i="33"/>
  <c r="A1085" i="33"/>
  <c r="A1086" i="33"/>
  <c r="A1087" i="33"/>
  <c r="A1088" i="33"/>
  <c r="A1089" i="33"/>
  <c r="A1090" i="33"/>
  <c r="A1091" i="33"/>
  <c r="A1092" i="33"/>
  <c r="A1093" i="33"/>
  <c r="A1094" i="33"/>
  <c r="A1095" i="33"/>
  <c r="A1096" i="33"/>
  <c r="A1097" i="33"/>
  <c r="A1098" i="33"/>
  <c r="A1099" i="33"/>
  <c r="A1100" i="33"/>
  <c r="A1101" i="33"/>
  <c r="A1102" i="33"/>
  <c r="A1103" i="33"/>
  <c r="A1104" i="33"/>
  <c r="A1105" i="33"/>
  <c r="A1106" i="33"/>
  <c r="A1107" i="33"/>
  <c r="A1108" i="33"/>
  <c r="A1109" i="33"/>
  <c r="A1110" i="33"/>
  <c r="A1111" i="33"/>
  <c r="A1112" i="33"/>
  <c r="A1113" i="33"/>
  <c r="A1114" i="33"/>
  <c r="A1115" i="33"/>
  <c r="A1116" i="33"/>
  <c r="A1117" i="33"/>
  <c r="A1118" i="33"/>
  <c r="A1119" i="33"/>
  <c r="A1120" i="33"/>
  <c r="A1121" i="33"/>
  <c r="A1122" i="33"/>
  <c r="A1123" i="33"/>
  <c r="A1124" i="33"/>
  <c r="A1125" i="33"/>
  <c r="A1126" i="33"/>
  <c r="A1127" i="33"/>
  <c r="A1128" i="33"/>
  <c r="A1129" i="33"/>
  <c r="A1130" i="33"/>
  <c r="A1131" i="33"/>
  <c r="A1132" i="33"/>
  <c r="A1133" i="33"/>
  <c r="A1134" i="33"/>
  <c r="A1135" i="33"/>
  <c r="A1136" i="33"/>
  <c r="A1137" i="33"/>
  <c r="A1138" i="33"/>
  <c r="A1139" i="33"/>
  <c r="A1140" i="33"/>
  <c r="A1141" i="33"/>
  <c r="A1142" i="33"/>
  <c r="A1143" i="33"/>
  <c r="A1144" i="33"/>
  <c r="A1145" i="33"/>
  <c r="A1146" i="33"/>
  <c r="A1147" i="33"/>
  <c r="A1148" i="33"/>
  <c r="A1149" i="33"/>
  <c r="A1150" i="33"/>
  <c r="A1151" i="33"/>
  <c r="A1152" i="33"/>
  <c r="A1153" i="33"/>
  <c r="A1154" i="33"/>
  <c r="A1155" i="33"/>
  <c r="A1156" i="33"/>
  <c r="A1157" i="33"/>
  <c r="A1158" i="33"/>
  <c r="A1159" i="33"/>
  <c r="A1160" i="33"/>
  <c r="A1161" i="33"/>
  <c r="A1162" i="33"/>
  <c r="A1163" i="33"/>
  <c r="A1164" i="33"/>
  <c r="A1165" i="33"/>
  <c r="A1166" i="33"/>
  <c r="A1167" i="33"/>
  <c r="A1168" i="33"/>
  <c r="A1169" i="33"/>
  <c r="A1170" i="33"/>
  <c r="A1171" i="33"/>
  <c r="A1172" i="33"/>
  <c r="A1173" i="33"/>
  <c r="A1174" i="33"/>
  <c r="A1175" i="33"/>
  <c r="A1176" i="33"/>
  <c r="A1177" i="33"/>
  <c r="A1178" i="33"/>
  <c r="A1179" i="33"/>
  <c r="A1180" i="33"/>
  <c r="A1181" i="33"/>
  <c r="A1182" i="33"/>
  <c r="A1183" i="33"/>
  <c r="A1184" i="33"/>
  <c r="A1185" i="33"/>
  <c r="A1186" i="33"/>
  <c r="A1187" i="33"/>
  <c r="A1188" i="33"/>
  <c r="A1189" i="33"/>
  <c r="A1190" i="33"/>
  <c r="A1191" i="33"/>
  <c r="A1192" i="33"/>
  <c r="A1193" i="33"/>
  <c r="A1194" i="33"/>
  <c r="A1195" i="33"/>
  <c r="A1196" i="33"/>
  <c r="A1197" i="33"/>
  <c r="A1198" i="33"/>
  <c r="A1199" i="33"/>
  <c r="A1200" i="33"/>
  <c r="A1201" i="33"/>
  <c r="A1202" i="33"/>
  <c r="A1203" i="33"/>
  <c r="A1204" i="33"/>
  <c r="A1205" i="33"/>
  <c r="A1206" i="33"/>
  <c r="A1207" i="33"/>
  <c r="A1208" i="33"/>
  <c r="A1209" i="33"/>
  <c r="A1210" i="33"/>
  <c r="A1211" i="33"/>
  <c r="A1212" i="33"/>
  <c r="A1213" i="33"/>
  <c r="A1214" i="33"/>
  <c r="A1215" i="33"/>
  <c r="A1216" i="33"/>
  <c r="A1217" i="33"/>
  <c r="A1218" i="33"/>
  <c r="A1219" i="33"/>
  <c r="A1220" i="33"/>
  <c r="A1221" i="33"/>
  <c r="A1222" i="33"/>
  <c r="A1223" i="33"/>
  <c r="A1224" i="33"/>
  <c r="A1225" i="33"/>
  <c r="A1226" i="33"/>
  <c r="A1227" i="33"/>
  <c r="A1228" i="33"/>
  <c r="A1229" i="33"/>
  <c r="A1230" i="33"/>
  <c r="A1231" i="33"/>
  <c r="A1232" i="33"/>
  <c r="A1233" i="33"/>
  <c r="A1234" i="33"/>
  <c r="A1235" i="33"/>
  <c r="A1236" i="33"/>
  <c r="A1237" i="33"/>
  <c r="A1238" i="33"/>
  <c r="A1239" i="33"/>
  <c r="A1240" i="33"/>
  <c r="A1241" i="33"/>
  <c r="A1242" i="33"/>
  <c r="A1243" i="33"/>
  <c r="A1244" i="33"/>
  <c r="A1245" i="33"/>
  <c r="A1246" i="33"/>
  <c r="A1247" i="33"/>
  <c r="A1248" i="33"/>
  <c r="A1249" i="33"/>
  <c r="A1250" i="33"/>
  <c r="A1251" i="33"/>
  <c r="A1252" i="33"/>
  <c r="A1253" i="33"/>
  <c r="A1254" i="33"/>
  <c r="A1255" i="33"/>
  <c r="A1256" i="33"/>
  <c r="A1257" i="33"/>
  <c r="A1258" i="33"/>
  <c r="A1259" i="33"/>
  <c r="A1260" i="33"/>
  <c r="A1261" i="33"/>
  <c r="A1262" i="33"/>
  <c r="A1263" i="33"/>
  <c r="A1264" i="33"/>
  <c r="A1265" i="33"/>
  <c r="A1266" i="33"/>
  <c r="A1267" i="33"/>
  <c r="A1268" i="33"/>
  <c r="A1269" i="33"/>
  <c r="A1270" i="33"/>
  <c r="A1271" i="33"/>
  <c r="A1272" i="33"/>
  <c r="A1273" i="33"/>
  <c r="A1274" i="33"/>
  <c r="A1275" i="33"/>
  <c r="A1276" i="33"/>
  <c r="A1277" i="33"/>
  <c r="A1278" i="33"/>
  <c r="A1279" i="33"/>
  <c r="A1280" i="33"/>
  <c r="A1281" i="33"/>
  <c r="A1282" i="33"/>
  <c r="A1283" i="33"/>
  <c r="A1284" i="33"/>
  <c r="A1285" i="33"/>
  <c r="A1286" i="33"/>
  <c r="A1287" i="33"/>
  <c r="A1288" i="33"/>
  <c r="A1289" i="33"/>
  <c r="A1290" i="33"/>
  <c r="A1291" i="33"/>
  <c r="A1292" i="33"/>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A1652" i="33"/>
  <c r="A1653" i="33"/>
  <c r="A1654" i="33"/>
  <c r="A1655" i="33"/>
  <c r="A1656" i="33"/>
  <c r="A1657" i="33"/>
  <c r="A1658" i="33"/>
  <c r="A1659" i="33"/>
  <c r="A1660" i="33"/>
  <c r="A1661" i="33"/>
  <c r="A1662" i="33"/>
  <c r="A1663" i="33"/>
  <c r="A1664" i="33"/>
  <c r="A1665" i="33"/>
  <c r="A1666" i="33"/>
  <c r="A1667" i="33"/>
  <c r="A1668" i="33"/>
  <c r="A1669" i="33"/>
  <c r="A1670" i="33"/>
  <c r="A1671" i="33"/>
  <c r="A1672" i="33"/>
  <c r="A1673" i="33"/>
  <c r="A1674" i="33"/>
  <c r="A1675" i="33"/>
  <c r="A1676" i="33"/>
  <c r="A1677" i="33"/>
  <c r="A1678" i="33"/>
  <c r="A1679" i="33"/>
  <c r="A1680" i="33"/>
  <c r="A1681" i="33"/>
  <c r="A1682" i="33"/>
  <c r="A1683" i="33"/>
  <c r="A1684" i="33"/>
  <c r="A1685" i="33"/>
  <c r="A1686" i="33"/>
  <c r="A1687" i="33"/>
  <c r="A1688" i="33"/>
  <c r="A1689" i="33"/>
  <c r="A1690" i="33"/>
  <c r="A1691" i="33"/>
  <c r="A1692" i="33"/>
  <c r="A1693" i="33"/>
  <c r="A1694" i="33"/>
  <c r="A1695" i="33"/>
  <c r="A1696" i="33"/>
  <c r="A1697" i="33"/>
  <c r="A1698" i="33"/>
  <c r="A1699" i="33"/>
  <c r="A1700" i="33"/>
  <c r="A1701" i="33"/>
  <c r="A1702" i="33"/>
  <c r="A1703" i="33"/>
  <c r="A1704" i="33"/>
  <c r="A1705" i="33"/>
  <c r="A1706" i="33"/>
  <c r="A1707" i="33"/>
  <c r="A1708" i="33"/>
  <c r="A1709" i="33"/>
  <c r="A1710" i="33"/>
  <c r="A1711" i="33"/>
  <c r="A1712" i="33"/>
  <c r="A1713" i="33"/>
  <c r="A1714" i="33"/>
  <c r="A1715" i="33"/>
  <c r="A1716" i="33"/>
  <c r="A1717" i="33"/>
  <c r="A1718" i="33"/>
  <c r="A1719" i="33"/>
  <c r="A1720" i="33"/>
  <c r="A1721" i="33"/>
  <c r="A1722" i="33"/>
  <c r="A1723" i="33"/>
  <c r="A1724" i="33"/>
  <c r="A1725" i="33"/>
  <c r="A1726" i="33"/>
  <c r="A1727" i="33"/>
  <c r="A1728" i="33"/>
  <c r="A1729" i="33"/>
  <c r="A1730" i="33"/>
  <c r="A1731" i="33"/>
  <c r="A1732" i="33"/>
  <c r="A1733" i="33"/>
  <c r="A1734" i="33"/>
  <c r="A1735" i="33"/>
  <c r="A1736" i="33"/>
  <c r="A1737" i="33"/>
  <c r="A1738" i="33"/>
  <c r="A1739" i="33"/>
  <c r="A1740" i="33"/>
  <c r="A1741" i="33"/>
  <c r="A1742" i="33"/>
  <c r="A1743" i="33"/>
  <c r="A1744" i="33"/>
  <c r="A1745" i="33"/>
  <c r="A1746" i="33"/>
  <c r="A1747" i="33"/>
  <c r="A1748" i="33"/>
  <c r="A1749" i="33"/>
  <c r="A1750" i="33"/>
  <c r="A1751" i="33"/>
  <c r="A1752" i="33"/>
  <c r="A1753" i="33"/>
  <c r="A1754" i="33"/>
  <c r="A1755" i="33"/>
  <c r="A1756" i="33"/>
  <c r="A1757" i="33"/>
  <c r="A1758" i="33"/>
  <c r="A1759" i="33"/>
  <c r="A1760" i="33"/>
  <c r="A1761" i="33"/>
  <c r="A1762" i="33"/>
  <c r="A1763" i="33"/>
  <c r="A1764" i="33"/>
  <c r="A1765" i="33"/>
  <c r="A1766" i="33"/>
  <c r="A1767" i="33"/>
  <c r="A1768" i="33"/>
  <c r="A1769" i="33"/>
  <c r="A1770" i="33"/>
  <c r="A1771" i="33"/>
  <c r="A1772" i="33"/>
  <c r="A1773" i="33"/>
  <c r="A1774" i="33"/>
  <c r="A1775" i="33"/>
  <c r="A1776" i="33"/>
  <c r="A1777" i="33"/>
  <c r="A1778" i="33"/>
  <c r="A1779" i="33"/>
  <c r="A1780" i="33"/>
  <c r="A1781" i="33"/>
  <c r="A1782" i="33"/>
  <c r="A1783" i="33"/>
  <c r="A1784" i="33"/>
  <c r="A1785" i="33"/>
  <c r="A1786" i="33"/>
  <c r="A1787" i="33"/>
  <c r="A1788" i="33"/>
  <c r="A1789" i="33"/>
  <c r="A1790" i="33"/>
  <c r="A1791" i="33"/>
  <c r="A1792" i="33"/>
  <c r="A1793" i="33"/>
  <c r="A1794" i="33"/>
  <c r="A1795" i="33"/>
  <c r="A1796" i="33"/>
  <c r="A1797" i="33"/>
  <c r="A1798" i="33"/>
  <c r="A1799" i="33"/>
  <c r="A1800" i="33"/>
  <c r="A1801" i="33"/>
  <c r="A1802" i="33"/>
  <c r="A1803" i="33"/>
  <c r="A1804" i="33"/>
  <c r="A1805" i="33"/>
  <c r="A1806" i="33"/>
  <c r="A1807" i="33"/>
  <c r="A1808" i="33"/>
  <c r="A1809" i="33"/>
  <c r="A1810" i="33"/>
  <c r="A1811" i="33"/>
  <c r="A1812" i="33"/>
  <c r="A1813" i="33"/>
  <c r="A1814" i="33"/>
  <c r="A1815" i="33"/>
  <c r="A1816" i="33"/>
  <c r="A1817" i="33"/>
  <c r="A1818" i="33"/>
  <c r="A1819" i="33"/>
  <c r="A1820" i="33"/>
  <c r="A1821" i="33"/>
  <c r="A1822" i="33"/>
  <c r="A1823" i="33"/>
  <c r="A1824" i="33"/>
  <c r="A1825" i="33"/>
  <c r="A1826" i="33"/>
  <c r="A1827" i="33"/>
  <c r="A1828" i="33"/>
  <c r="A1829" i="33"/>
  <c r="A1830" i="33"/>
  <c r="A1831" i="33"/>
  <c r="A1832" i="33"/>
  <c r="A1833" i="33"/>
  <c r="A1834" i="33"/>
  <c r="A1835" i="33"/>
  <c r="A1836" i="33"/>
  <c r="A1837" i="33"/>
  <c r="A1838" i="33"/>
  <c r="A1839" i="33"/>
  <c r="A1840" i="33"/>
  <c r="A1841" i="33"/>
  <c r="A1842" i="33"/>
  <c r="A1843" i="33"/>
  <c r="A1844" i="33"/>
  <c r="A1845" i="33"/>
  <c r="A1846" i="33"/>
  <c r="A1847" i="33"/>
  <c r="A1848" i="33"/>
  <c r="A1849" i="33"/>
  <c r="A1850" i="33"/>
  <c r="A1851" i="33"/>
  <c r="A1852" i="33"/>
  <c r="A1853" i="33"/>
  <c r="A1854" i="33"/>
  <c r="A1855" i="33"/>
  <c r="A1856" i="33"/>
  <c r="A1857" i="33"/>
  <c r="A1858" i="33"/>
  <c r="A1859" i="33"/>
  <c r="A1860" i="33"/>
  <c r="A1861" i="33"/>
  <c r="A1862" i="33"/>
  <c r="A1863" i="33"/>
  <c r="A1864" i="33"/>
  <c r="A1865" i="33"/>
  <c r="A1866" i="33"/>
  <c r="A1867" i="33"/>
  <c r="A1868" i="33"/>
  <c r="A1869" i="33"/>
  <c r="A1870" i="33"/>
  <c r="A1871" i="33"/>
  <c r="A1872" i="33"/>
  <c r="A1873" i="33"/>
  <c r="A1874" i="33"/>
  <c r="A1875" i="33"/>
  <c r="A1876" i="33"/>
  <c r="A1877" i="33"/>
  <c r="A1878" i="33"/>
  <c r="A1879" i="33"/>
  <c r="A1880" i="33"/>
  <c r="A1881" i="33"/>
  <c r="A1882" i="33"/>
  <c r="A1883" i="33"/>
  <c r="A1884" i="33"/>
  <c r="A1885" i="33"/>
  <c r="A1886" i="33"/>
  <c r="A1887" i="33"/>
  <c r="A1888" i="33"/>
  <c r="A1889" i="33"/>
  <c r="A1890" i="33"/>
  <c r="A1891" i="33"/>
  <c r="A1892" i="33"/>
  <c r="A1893" i="33"/>
  <c r="A1894" i="33"/>
  <c r="A1895" i="33"/>
  <c r="A1896" i="33"/>
  <c r="A1897" i="33"/>
  <c r="A1898" i="33"/>
  <c r="A1899" i="33"/>
  <c r="A1900" i="33"/>
  <c r="A1901" i="33"/>
  <c r="A1902" i="33"/>
  <c r="A1903" i="33"/>
  <c r="A1904" i="33"/>
  <c r="A1905" i="33"/>
  <c r="A1906" i="33"/>
  <c r="A1907" i="33"/>
  <c r="A1908" i="33"/>
  <c r="A1909" i="33"/>
  <c r="A1910" i="33"/>
  <c r="A1911" i="33"/>
  <c r="A1912" i="33"/>
  <c r="A1913" i="33"/>
  <c r="A1914" i="33"/>
  <c r="A1915" i="33"/>
  <c r="A1916" i="33"/>
  <c r="A1917" i="33"/>
  <c r="A1918" i="33"/>
  <c r="A1919" i="33"/>
  <c r="A1920" i="33"/>
  <c r="A1921" i="33"/>
  <c r="A1922" i="33"/>
  <c r="A1923" i="33"/>
  <c r="A1924" i="33"/>
  <c r="A1925" i="33"/>
  <c r="A1926" i="33"/>
  <c r="A1927" i="33"/>
  <c r="A1928" i="33"/>
  <c r="A1929" i="33"/>
  <c r="A1930" i="33"/>
  <c r="A1931" i="33"/>
  <c r="A1932" i="33"/>
  <c r="A1933" i="33"/>
  <c r="A1934" i="33"/>
  <c r="A1935" i="33"/>
  <c r="A1936" i="33"/>
  <c r="A1937" i="33"/>
  <c r="A1938" i="33"/>
  <c r="A1939" i="33"/>
  <c r="A1940" i="33"/>
  <c r="A1941" i="33"/>
  <c r="A1942" i="33"/>
  <c r="A1943" i="33"/>
  <c r="A1944" i="33"/>
  <c r="A1945" i="33"/>
  <c r="A1946" i="33"/>
  <c r="A1947" i="33"/>
  <c r="A1948" i="33"/>
  <c r="A1949" i="33"/>
  <c r="A1950" i="33"/>
  <c r="A1951" i="33"/>
  <c r="A1952" i="33"/>
  <c r="A1953" i="33"/>
  <c r="A1954" i="33"/>
  <c r="A1955" i="33"/>
  <c r="A1956" i="33"/>
  <c r="A1957" i="33"/>
  <c r="A1958" i="33"/>
  <c r="A1959" i="33"/>
  <c r="A1960" i="33"/>
  <c r="A1961" i="33"/>
  <c r="A1962" i="33"/>
  <c r="A1963" i="33"/>
  <c r="A1964" i="33"/>
  <c r="A1965" i="33"/>
  <c r="A1966" i="33"/>
  <c r="A1967" i="33"/>
  <c r="A1968" i="33"/>
  <c r="A1969" i="33"/>
  <c r="A1970" i="33"/>
  <c r="A1971" i="33"/>
  <c r="A1972" i="33"/>
  <c r="A1973" i="33"/>
  <c r="A1974" i="33"/>
  <c r="A1975" i="33"/>
  <c r="A1976" i="33"/>
  <c r="A1977" i="33"/>
  <c r="A1978" i="33"/>
  <c r="A1979" i="33"/>
  <c r="A1980" i="33"/>
  <c r="A1981" i="33"/>
  <c r="A1982" i="33"/>
  <c r="A1983" i="33"/>
  <c r="A1984" i="33"/>
  <c r="A1985" i="33"/>
  <c r="A1986" i="33"/>
  <c r="A1987" i="33"/>
  <c r="A1988" i="33"/>
  <c r="A1989" i="33"/>
  <c r="A1990" i="33"/>
  <c r="A1991" i="33"/>
  <c r="A1992" i="33"/>
  <c r="A1993" i="33"/>
  <c r="A1994" i="33"/>
  <c r="A1995" i="33"/>
  <c r="A1996" i="33"/>
  <c r="A1997" i="33"/>
  <c r="A1998" i="33"/>
  <c r="A1999" i="33"/>
  <c r="A2000" i="33"/>
  <c r="A4" i="33"/>
  <c r="C17" i="20"/>
  <c r="A157" i="53" l="1"/>
  <c r="A453" i="53"/>
  <c r="A381" i="53"/>
  <c r="A437" i="53"/>
  <c r="A441" i="53"/>
  <c r="A445" i="53"/>
  <c r="A449" i="53"/>
  <c r="A436" i="53"/>
  <c r="A438" i="53"/>
  <c r="A442" i="53"/>
  <c r="A446" i="53"/>
  <c r="A450" i="53"/>
  <c r="A454" i="53"/>
  <c r="A439" i="53"/>
  <c r="A443" i="53"/>
  <c r="A447" i="53"/>
  <c r="A451" i="53"/>
  <c r="A440" i="53"/>
  <c r="A444" i="53"/>
  <c r="A448" i="53"/>
  <c r="A452" i="53"/>
  <c r="A393" i="53"/>
  <c r="A405" i="53"/>
  <c r="A421" i="53"/>
  <c r="A429" i="53"/>
  <c r="A330" i="53"/>
  <c r="A334" i="53"/>
  <c r="A338" i="53"/>
  <c r="A342" i="53"/>
  <c r="A346" i="53"/>
  <c r="A350" i="53"/>
  <c r="A354" i="53"/>
  <c r="A358" i="53"/>
  <c r="A362" i="53"/>
  <c r="A366" i="53"/>
  <c r="A370" i="53"/>
  <c r="A374" i="53"/>
  <c r="A378" i="53"/>
  <c r="A382" i="53"/>
  <c r="A386" i="53"/>
  <c r="A390" i="53"/>
  <c r="A394" i="53"/>
  <c r="A398" i="53"/>
  <c r="A402" i="53"/>
  <c r="A406" i="53"/>
  <c r="A410" i="53"/>
  <c r="A414" i="53"/>
  <c r="A418" i="53"/>
  <c r="A422" i="53"/>
  <c r="A426" i="53"/>
  <c r="A430" i="53"/>
  <c r="A434" i="53"/>
  <c r="A333" i="53"/>
  <c r="A341" i="53"/>
  <c r="A349" i="53"/>
  <c r="A357" i="53"/>
  <c r="A365" i="53"/>
  <c r="A373" i="53"/>
  <c r="A385" i="53"/>
  <c r="A397" i="53"/>
  <c r="A413" i="53"/>
  <c r="A425" i="53"/>
  <c r="A433" i="53"/>
  <c r="A331" i="53"/>
  <c r="A335" i="53"/>
  <c r="A339" i="53"/>
  <c r="A343" i="53"/>
  <c r="A347" i="53"/>
  <c r="A351" i="53"/>
  <c r="A355" i="53"/>
  <c r="A359" i="53"/>
  <c r="A363" i="53"/>
  <c r="A367" i="53"/>
  <c r="A371" i="53"/>
  <c r="A375" i="53"/>
  <c r="A379" i="53"/>
  <c r="A383" i="53"/>
  <c r="A387" i="53"/>
  <c r="A391" i="53"/>
  <c r="A395" i="53"/>
  <c r="A399" i="53"/>
  <c r="A403" i="53"/>
  <c r="A407" i="53"/>
  <c r="A411" i="53"/>
  <c r="A415" i="53"/>
  <c r="A419" i="53"/>
  <c r="A423" i="53"/>
  <c r="A427" i="53"/>
  <c r="A431" i="53"/>
  <c r="A435" i="53"/>
  <c r="A337" i="53"/>
  <c r="A345" i="53"/>
  <c r="A353" i="53"/>
  <c r="A361" i="53"/>
  <c r="A369" i="53"/>
  <c r="A377" i="53"/>
  <c r="A389" i="53"/>
  <c r="A401" i="53"/>
  <c r="A409" i="53"/>
  <c r="A417" i="53"/>
  <c r="A332" i="53"/>
  <c r="A336" i="53"/>
  <c r="A340" i="53"/>
  <c r="A344" i="53"/>
  <c r="A348" i="53"/>
  <c r="A352" i="53"/>
  <c r="A356" i="53"/>
  <c r="A360" i="53"/>
  <c r="A364" i="53"/>
  <c r="A368" i="53"/>
  <c r="A372" i="53"/>
  <c r="A376" i="53"/>
  <c r="A380" i="53"/>
  <c r="A384" i="53"/>
  <c r="A388" i="53"/>
  <c r="A392" i="53"/>
  <c r="A396" i="53"/>
  <c r="A400" i="53"/>
  <c r="A404" i="53"/>
  <c r="A408" i="53"/>
  <c r="A412" i="53"/>
  <c r="A416" i="53"/>
  <c r="A420" i="53"/>
  <c r="A424" i="53"/>
  <c r="A428" i="53"/>
  <c r="A432" i="53"/>
  <c r="A298" i="53"/>
  <c r="A327" i="53"/>
  <c r="A218" i="53"/>
  <c r="A266" i="53"/>
  <c r="A323" i="53"/>
  <c r="A171" i="53"/>
  <c r="A179" i="53"/>
  <c r="A187" i="53"/>
  <c r="A195" i="53"/>
  <c r="A203" i="53"/>
  <c r="A211" i="53"/>
  <c r="A219" i="53"/>
  <c r="A227" i="53"/>
  <c r="A235" i="53"/>
  <c r="A243" i="53"/>
  <c r="A251" i="53"/>
  <c r="A259" i="53"/>
  <c r="A267" i="53"/>
  <c r="A275" i="53"/>
  <c r="A283" i="53"/>
  <c r="A291" i="53"/>
  <c r="A299" i="53"/>
  <c r="A308" i="53"/>
  <c r="A316" i="53"/>
  <c r="A324" i="53"/>
  <c r="A202" i="53"/>
  <c r="A250" i="53"/>
  <c r="A290" i="53"/>
  <c r="A172" i="53"/>
  <c r="A180" i="53"/>
  <c r="A188" i="53"/>
  <c r="A196" i="53"/>
  <c r="A204" i="53"/>
  <c r="A212" i="53"/>
  <c r="A220" i="53"/>
  <c r="A228" i="53"/>
  <c r="A236" i="53"/>
  <c r="A244" i="53"/>
  <c r="A252" i="53"/>
  <c r="A260" i="53"/>
  <c r="A268" i="53"/>
  <c r="A276" i="53"/>
  <c r="A284" i="53"/>
  <c r="A292" i="53"/>
  <c r="A300" i="53"/>
  <c r="A309" i="53"/>
  <c r="A317" i="53"/>
  <c r="A325" i="53"/>
  <c r="A194" i="53"/>
  <c r="A242" i="53"/>
  <c r="A307" i="53"/>
  <c r="A173" i="53"/>
  <c r="A181" i="53"/>
  <c r="A189" i="53"/>
  <c r="A197" i="53"/>
  <c r="A205" i="53"/>
  <c r="A213" i="53"/>
  <c r="A221" i="53"/>
  <c r="A229" i="53"/>
  <c r="A237" i="53"/>
  <c r="A245" i="53"/>
  <c r="A253" i="53"/>
  <c r="A261" i="53"/>
  <c r="A269" i="53"/>
  <c r="A277" i="53"/>
  <c r="A285" i="53"/>
  <c r="A293" i="53"/>
  <c r="A301" i="53"/>
  <c r="A310" i="53"/>
  <c r="A318" i="53"/>
  <c r="A326" i="53"/>
  <c r="A210" i="53"/>
  <c r="A258" i="53"/>
  <c r="A315" i="53"/>
  <c r="A174" i="53"/>
  <c r="A182" i="53"/>
  <c r="A190" i="53"/>
  <c r="A198" i="53"/>
  <c r="A206" i="53"/>
  <c r="A214" i="53"/>
  <c r="A222" i="53"/>
  <c r="A230" i="53"/>
  <c r="A238" i="53"/>
  <c r="A246" i="53"/>
  <c r="A254" i="53"/>
  <c r="A262" i="53"/>
  <c r="A270" i="53"/>
  <c r="A278" i="53"/>
  <c r="A286" i="53"/>
  <c r="A294" i="53"/>
  <c r="A302" i="53"/>
  <c r="A311" i="53"/>
  <c r="A319" i="53"/>
  <c r="A186" i="53"/>
  <c r="A226" i="53"/>
  <c r="A282" i="53"/>
  <c r="A169" i="53"/>
  <c r="A305" i="53"/>
  <c r="A175" i="53"/>
  <c r="A183" i="53"/>
  <c r="A191" i="53"/>
  <c r="A199" i="53"/>
  <c r="A207" i="53"/>
  <c r="A215" i="53"/>
  <c r="A223" i="53"/>
  <c r="A231" i="53"/>
  <c r="A239" i="53"/>
  <c r="A247" i="53"/>
  <c r="A255" i="53"/>
  <c r="A263" i="53"/>
  <c r="A271" i="53"/>
  <c r="A279" i="53"/>
  <c r="A287" i="53"/>
  <c r="A295" i="53"/>
  <c r="A303" i="53"/>
  <c r="A312" i="53"/>
  <c r="A320" i="53"/>
  <c r="A328" i="53"/>
  <c r="A178" i="53"/>
  <c r="A234" i="53"/>
  <c r="A274" i="53"/>
  <c r="A176" i="53"/>
  <c r="A184" i="53"/>
  <c r="A192" i="53"/>
  <c r="A200" i="53"/>
  <c r="A208" i="53"/>
  <c r="A216" i="53"/>
  <c r="A224" i="53"/>
  <c r="A232" i="53"/>
  <c r="A240" i="53"/>
  <c r="A248" i="53"/>
  <c r="A256" i="53"/>
  <c r="A264" i="53"/>
  <c r="A272" i="53"/>
  <c r="A280" i="53"/>
  <c r="A288" i="53"/>
  <c r="A296" i="53"/>
  <c r="A304" i="53"/>
  <c r="A313" i="53"/>
  <c r="A321" i="53"/>
  <c r="A329" i="53"/>
  <c r="A177" i="53"/>
  <c r="A185" i="53"/>
  <c r="A193" i="53"/>
  <c r="A201" i="53"/>
  <c r="A209" i="53"/>
  <c r="A217" i="53"/>
  <c r="A225" i="53"/>
  <c r="A233" i="53"/>
  <c r="A241" i="53"/>
  <c r="A249" i="53"/>
  <c r="A257" i="53"/>
  <c r="A265" i="53"/>
  <c r="A273" i="53"/>
  <c r="A281" i="53"/>
  <c r="A289" i="53"/>
  <c r="A297" i="53"/>
  <c r="A306" i="53"/>
  <c r="A314" i="53"/>
  <c r="A322" i="53"/>
  <c r="A170" i="53"/>
  <c r="A70" i="53"/>
  <c r="A6" i="53"/>
  <c r="A10" i="53"/>
  <c r="A14" i="53"/>
  <c r="A18" i="53"/>
  <c r="A22" i="53"/>
  <c r="A26" i="53"/>
  <c r="A30" i="53"/>
  <c r="A34" i="53"/>
  <c r="A38" i="53"/>
  <c r="A42" i="53"/>
  <c r="A46" i="53"/>
  <c r="A50" i="53"/>
  <c r="A54" i="53"/>
  <c r="A58" i="53"/>
  <c r="A62" i="53"/>
  <c r="A74" i="53"/>
  <c r="A78" i="53"/>
  <c r="A82" i="53"/>
  <c r="A86" i="53"/>
  <c r="A90" i="53"/>
  <c r="A94" i="53"/>
  <c r="A98" i="53"/>
  <c r="A102" i="53"/>
  <c r="A106" i="53"/>
  <c r="A110" i="53"/>
  <c r="A114" i="53"/>
  <c r="A118" i="53"/>
  <c r="A122" i="53"/>
  <c r="A126" i="53"/>
  <c r="A130" i="53"/>
  <c r="A134" i="53"/>
  <c r="A138" i="53"/>
  <c r="A142" i="53"/>
  <c r="A146" i="53"/>
  <c r="A150" i="53"/>
  <c r="A154" i="53"/>
  <c r="A158" i="53"/>
  <c r="A162" i="53"/>
  <c r="A166" i="53"/>
  <c r="A7" i="53"/>
  <c r="A11" i="53"/>
  <c r="A15" i="53"/>
  <c r="A19" i="53"/>
  <c r="A23" i="53"/>
  <c r="A27" i="53"/>
  <c r="A31" i="53"/>
  <c r="A35" i="53"/>
  <c r="A39" i="53"/>
  <c r="A43" i="53"/>
  <c r="A47" i="53"/>
  <c r="A51" i="53"/>
  <c r="A55" i="53"/>
  <c r="A59" i="53"/>
  <c r="A63" i="53"/>
  <c r="A67" i="53"/>
  <c r="A71" i="53"/>
  <c r="A75" i="53"/>
  <c r="A79" i="53"/>
  <c r="A83" i="53"/>
  <c r="A87" i="53"/>
  <c r="A91" i="53"/>
  <c r="A95" i="53"/>
  <c r="A99" i="53"/>
  <c r="A103" i="53"/>
  <c r="A107" i="53"/>
  <c r="A111" i="53"/>
  <c r="A115" i="53"/>
  <c r="A119" i="53"/>
  <c r="A123" i="53"/>
  <c r="A127" i="53"/>
  <c r="A131" i="53"/>
  <c r="A135" i="53"/>
  <c r="A139" i="53"/>
  <c r="A143" i="53"/>
  <c r="A147" i="53"/>
  <c r="A151" i="53"/>
  <c r="A155" i="53"/>
  <c r="A159" i="53"/>
  <c r="A163" i="53"/>
  <c r="A167" i="53"/>
  <c r="A66" i="53"/>
  <c r="A4" i="53"/>
  <c r="A8" i="53"/>
  <c r="A12" i="53"/>
  <c r="A16" i="53"/>
  <c r="A20" i="53"/>
  <c r="A24" i="53"/>
  <c r="A28" i="53"/>
  <c r="A32" i="53"/>
  <c r="A36" i="53"/>
  <c r="A40" i="53"/>
  <c r="A44" i="53"/>
  <c r="A48" i="53"/>
  <c r="A52" i="53"/>
  <c r="A56" i="53"/>
  <c r="A60" i="53"/>
  <c r="A64" i="53"/>
  <c r="A68" i="53"/>
  <c r="A72" i="53"/>
  <c r="A76" i="53"/>
  <c r="A80" i="53"/>
  <c r="A84" i="53"/>
  <c r="A88" i="53"/>
  <c r="A92" i="53"/>
  <c r="A96" i="53"/>
  <c r="A100" i="53"/>
  <c r="A104" i="53"/>
  <c r="A108" i="53"/>
  <c r="A112" i="53"/>
  <c r="A116" i="53"/>
  <c r="A120" i="53"/>
  <c r="A124" i="53"/>
  <c r="A128" i="53"/>
  <c r="A132" i="53"/>
  <c r="A136" i="53"/>
  <c r="A140" i="53"/>
  <c r="A144" i="53"/>
  <c r="A148" i="53"/>
  <c r="A152" i="53"/>
  <c r="A156" i="53"/>
  <c r="A160" i="53"/>
  <c r="A164" i="53"/>
  <c r="A168" i="53"/>
  <c r="A5" i="53"/>
  <c r="A9" i="53"/>
  <c r="A13" i="53"/>
  <c r="A17" i="53"/>
  <c r="A21" i="53"/>
  <c r="A25" i="53"/>
  <c r="A29" i="53"/>
  <c r="A33" i="53"/>
  <c r="A37" i="53"/>
  <c r="A41" i="53"/>
  <c r="A45" i="53"/>
  <c r="A49" i="53"/>
  <c r="A53" i="53"/>
  <c r="A57" i="53"/>
  <c r="A61" i="53"/>
  <c r="A65" i="53"/>
  <c r="A69" i="53"/>
  <c r="A73" i="53"/>
  <c r="A77" i="53"/>
  <c r="A81" i="53"/>
  <c r="A85" i="53"/>
  <c r="A89" i="53"/>
  <c r="A93" i="53"/>
  <c r="A97" i="53"/>
  <c r="A101" i="53"/>
  <c r="A105" i="53"/>
  <c r="A109" i="53"/>
  <c r="A113" i="53"/>
  <c r="A117" i="53"/>
  <c r="A121" i="53"/>
  <c r="A125" i="53"/>
  <c r="A129" i="53"/>
  <c r="A133" i="53"/>
  <c r="A137" i="53"/>
  <c r="A141" i="53"/>
  <c r="A145" i="53"/>
  <c r="A149" i="53"/>
  <c r="A153" i="53"/>
  <c r="A161" i="53"/>
  <c r="A165" i="53"/>
  <c r="D5" i="20"/>
  <c r="E5" i="20" s="1"/>
  <c r="F5" i="20" s="1"/>
  <c r="G5" i="20" s="1"/>
  <c r="H5" i="20" s="1"/>
  <c r="I5" i="20" s="1"/>
  <c r="J5" i="20" s="1"/>
  <c r="K5" i="20" s="1"/>
  <c r="L5" i="20" s="1"/>
  <c r="M5" i="20" s="1"/>
  <c r="N5" i="20" s="1"/>
  <c r="A314" i="55" l="1"/>
  <c r="A313" i="55"/>
  <c r="A316" i="55"/>
  <c r="A315" i="55"/>
  <c r="A311" i="55"/>
  <c r="A309" i="55"/>
  <c r="A312" i="55"/>
  <c r="A310" i="55"/>
  <c r="A308" i="55"/>
  <c r="A299" i="55"/>
  <c r="A298" i="55"/>
  <c r="A297" i="55"/>
  <c r="A296" i="55"/>
  <c r="A307" i="55"/>
  <c r="A306" i="55"/>
  <c r="A305" i="55"/>
  <c r="A304" i="55"/>
  <c r="A303" i="55"/>
  <c r="A302" i="55"/>
  <c r="A301" i="55"/>
  <c r="A300" i="55"/>
  <c r="A285" i="55"/>
  <c r="A292" i="55"/>
  <c r="A295" i="55"/>
  <c r="A289" i="55"/>
  <c r="A293" i="55"/>
  <c r="A290" i="55"/>
  <c r="A294" i="55"/>
  <c r="A291" i="55"/>
  <c r="A282" i="55"/>
  <c r="A286" i="55"/>
  <c r="A287" i="55"/>
  <c r="A284" i="55"/>
  <c r="A288" i="55"/>
  <c r="A283" i="55"/>
  <c r="A281" i="55"/>
  <c r="A231" i="55"/>
  <c r="A277" i="55"/>
  <c r="A280" i="55"/>
  <c r="A278" i="55"/>
  <c r="A279" i="55"/>
  <c r="A234" i="55"/>
  <c r="A247" i="55"/>
  <c r="A258" i="55"/>
  <c r="A261" i="55"/>
  <c r="A245" i="55"/>
  <c r="A275" i="55"/>
  <c r="A243" i="55"/>
  <c r="A262" i="55"/>
  <c r="A272" i="55"/>
  <c r="A256" i="55"/>
  <c r="A240" i="55"/>
  <c r="A271" i="55"/>
  <c r="A239" i="55"/>
  <c r="A254" i="55"/>
  <c r="A273" i="55"/>
  <c r="A257" i="55"/>
  <c r="A241" i="55"/>
  <c r="A267" i="55"/>
  <c r="A235" i="55"/>
  <c r="A250" i="55"/>
  <c r="A268" i="55"/>
  <c r="A252" i="55"/>
  <c r="A236" i="55"/>
  <c r="A263" i="55"/>
  <c r="A274" i="55"/>
  <c r="A246" i="55"/>
  <c r="A269" i="55"/>
  <c r="A253" i="55"/>
  <c r="A237" i="55"/>
  <c r="A259" i="55"/>
  <c r="A242" i="55"/>
  <c r="A264" i="55"/>
  <c r="A248" i="55"/>
  <c r="A232" i="55"/>
  <c r="A255" i="55"/>
  <c r="A266" i="55"/>
  <c r="A238" i="55"/>
  <c r="A265" i="55"/>
  <c r="A249" i="55"/>
  <c r="A233" i="55"/>
  <c r="A251" i="55"/>
  <c r="A270" i="55"/>
  <c r="A276" i="55"/>
  <c r="A260" i="55"/>
  <c r="A244" i="55"/>
  <c r="A230" i="55"/>
  <c r="A229" i="55"/>
  <c r="A228" i="55"/>
  <c r="A225" i="55"/>
  <c r="A212" i="55"/>
  <c r="A214" i="55"/>
  <c r="A218" i="55"/>
  <c r="A226" i="55"/>
  <c r="A213" i="55"/>
  <c r="A211" i="55"/>
  <c r="A219" i="55"/>
  <c r="A227" i="55"/>
  <c r="A206" i="55"/>
  <c r="A220" i="55"/>
  <c r="A207" i="55"/>
  <c r="A215" i="55"/>
  <c r="A221" i="55"/>
  <c r="A208" i="55"/>
  <c r="A216" i="55"/>
  <c r="A222" i="55"/>
  <c r="A209" i="55"/>
  <c r="A217" i="55"/>
  <c r="A223" i="55"/>
  <c r="A210" i="55"/>
  <c r="A224" i="55"/>
  <c r="A201" i="55"/>
  <c r="A185" i="55"/>
  <c r="A192" i="55"/>
  <c r="A199" i="55"/>
  <c r="A183" i="55"/>
  <c r="A190" i="55"/>
  <c r="A197" i="55"/>
  <c r="A204" i="55"/>
  <c r="A188" i="55"/>
  <c r="A195" i="55"/>
  <c r="A202" i="55"/>
  <c r="A186" i="55"/>
  <c r="A193" i="55"/>
  <c r="A200" i="55"/>
  <c r="A184" i="55"/>
  <c r="A191" i="55"/>
  <c r="A198" i="55"/>
  <c r="A205" i="55"/>
  <c r="A189" i="55"/>
  <c r="A196" i="55"/>
  <c r="A203" i="55"/>
  <c r="A187" i="55"/>
  <c r="A194" i="55"/>
  <c r="A182" i="55"/>
  <c r="A177" i="55"/>
  <c r="A181" i="55"/>
  <c r="A180" i="55"/>
  <c r="A174" i="55"/>
  <c r="A178" i="55"/>
  <c r="A175" i="55"/>
  <c r="A179" i="55"/>
  <c r="A176" i="55"/>
  <c r="A173" i="55"/>
  <c r="A172" i="55"/>
  <c r="A52" i="55"/>
  <c r="A77" i="55"/>
  <c r="A12" i="55"/>
  <c r="A139" i="55"/>
  <c r="A155" i="55"/>
  <c r="A138" i="55"/>
  <c r="A145" i="55"/>
  <c r="A49" i="55"/>
  <c r="A107" i="55"/>
  <c r="A114" i="55"/>
  <c r="A161" i="55"/>
  <c r="A152" i="55"/>
  <c r="A88" i="55"/>
  <c r="A24" i="55"/>
  <c r="A127" i="55"/>
  <c r="A39" i="55"/>
  <c r="A134" i="55"/>
  <c r="A70" i="55"/>
  <c r="A6" i="55"/>
  <c r="A157" i="55"/>
  <c r="A93" i="55"/>
  <c r="A29" i="55"/>
  <c r="A132" i="55"/>
  <c r="A68" i="55"/>
  <c r="A115" i="55"/>
  <c r="A123" i="55"/>
  <c r="A122" i="55"/>
  <c r="A129" i="55"/>
  <c r="A41" i="55"/>
  <c r="A91" i="55"/>
  <c r="A98" i="55"/>
  <c r="A153" i="55"/>
  <c r="A144" i="55"/>
  <c r="A80" i="55"/>
  <c r="A16" i="55"/>
  <c r="A119" i="55"/>
  <c r="A31" i="55"/>
  <c r="A126" i="55"/>
  <c r="A62" i="55"/>
  <c r="A5" i="55"/>
  <c r="A149" i="55"/>
  <c r="A85" i="55"/>
  <c r="A21" i="55"/>
  <c r="A124" i="55"/>
  <c r="A60" i="55"/>
  <c r="A75" i="55"/>
  <c r="A67" i="55"/>
  <c r="A72" i="55"/>
  <c r="A23" i="55"/>
  <c r="A171" i="55"/>
  <c r="A13" i="55"/>
  <c r="A116" i="55"/>
  <c r="A19" i="55"/>
  <c r="A83" i="55"/>
  <c r="A90" i="55"/>
  <c r="A97" i="55"/>
  <c r="A25" i="55"/>
  <c r="A43" i="55"/>
  <c r="A66" i="55"/>
  <c r="A121" i="55"/>
  <c r="A128" i="55"/>
  <c r="A64" i="55"/>
  <c r="A159" i="55"/>
  <c r="A87" i="55"/>
  <c r="A15" i="55"/>
  <c r="A110" i="55"/>
  <c r="A46" i="55"/>
  <c r="A151" i="55"/>
  <c r="A133" i="55"/>
  <c r="A69" i="55"/>
  <c r="A108" i="55"/>
  <c r="A44" i="55"/>
  <c r="A113" i="55"/>
  <c r="A82" i="55"/>
  <c r="A8" i="55"/>
  <c r="A54" i="55"/>
  <c r="A11" i="55"/>
  <c r="A59" i="55"/>
  <c r="A74" i="55"/>
  <c r="A81" i="55"/>
  <c r="A17" i="55"/>
  <c r="A27" i="55"/>
  <c r="A50" i="55"/>
  <c r="A105" i="55"/>
  <c r="A120" i="55"/>
  <c r="A56" i="55"/>
  <c r="A71" i="55"/>
  <c r="A79" i="55"/>
  <c r="A166" i="55"/>
  <c r="A102" i="55"/>
  <c r="A38" i="55"/>
  <c r="A135" i="55"/>
  <c r="A125" i="55"/>
  <c r="A61" i="55"/>
  <c r="A164" i="55"/>
  <c r="A100" i="55"/>
  <c r="A36" i="55"/>
  <c r="A99" i="55"/>
  <c r="A137" i="55"/>
  <c r="A103" i="55"/>
  <c r="A141" i="55"/>
  <c r="A147" i="55"/>
  <c r="A35" i="55"/>
  <c r="A58" i="55"/>
  <c r="A73" i="55"/>
  <c r="A9" i="55"/>
  <c r="A162" i="55"/>
  <c r="A42" i="55"/>
  <c r="A89" i="55"/>
  <c r="A112" i="55"/>
  <c r="A48" i="55"/>
  <c r="A7" i="55"/>
  <c r="A63" i="55"/>
  <c r="A158" i="55"/>
  <c r="A94" i="55"/>
  <c r="A30" i="55"/>
  <c r="A111" i="55"/>
  <c r="A117" i="55"/>
  <c r="A53" i="55"/>
  <c r="A156" i="55"/>
  <c r="A92" i="55"/>
  <c r="A28" i="55"/>
  <c r="A106" i="55"/>
  <c r="A33" i="55"/>
  <c r="A136" i="55"/>
  <c r="A118" i="55"/>
  <c r="A51" i="55"/>
  <c r="A170" i="55"/>
  <c r="A26" i="55"/>
  <c r="A65" i="55"/>
  <c r="A163" i="55"/>
  <c r="A146" i="55"/>
  <c r="A34" i="55"/>
  <c r="A168" i="55"/>
  <c r="A104" i="55"/>
  <c r="A40" i="55"/>
  <c r="A167" i="55"/>
  <c r="A55" i="55"/>
  <c r="A150" i="55"/>
  <c r="A86" i="55"/>
  <c r="A22" i="55"/>
  <c r="A95" i="55"/>
  <c r="A109" i="55"/>
  <c r="A45" i="55"/>
  <c r="A148" i="55"/>
  <c r="A84" i="55"/>
  <c r="A20" i="55"/>
  <c r="A10" i="55"/>
  <c r="A154" i="55"/>
  <c r="A169" i="55"/>
  <c r="A57" i="55"/>
  <c r="A131" i="55"/>
  <c r="A130" i="55"/>
  <c r="A18" i="55"/>
  <c r="A160" i="55"/>
  <c r="A96" i="55"/>
  <c r="A32" i="55"/>
  <c r="A143" i="55"/>
  <c r="A47" i="55"/>
  <c r="A142" i="55"/>
  <c r="A78" i="55"/>
  <c r="A14" i="55"/>
  <c r="A165" i="55"/>
  <c r="A101" i="55"/>
  <c r="A37" i="55"/>
  <c r="A140" i="55"/>
  <c r="A76" i="55"/>
  <c r="A4" i="55"/>
  <c r="A2" i="47"/>
  <c r="A2" i="56"/>
  <c r="A2" i="55"/>
  <c r="A2" i="53"/>
  <c r="A2" i="33"/>
  <c r="D23" i="20"/>
  <c r="F40" i="20" s="1"/>
  <c r="E23" i="20"/>
  <c r="I40" i="20" s="1"/>
  <c r="F23" i="20"/>
  <c r="L40" i="20" s="1"/>
  <c r="C23" i="20"/>
  <c r="C40" i="20" s="1"/>
  <c r="C4" i="20"/>
  <c r="D4" i="20"/>
  <c r="C7" i="20"/>
  <c r="A223" i="56" l="1"/>
  <c r="A218" i="56"/>
  <c r="A224" i="56"/>
  <c r="A219" i="56"/>
  <c r="A214" i="56"/>
  <c r="A225" i="56"/>
  <c r="A220" i="56"/>
  <c r="A215" i="56"/>
  <c r="A226" i="56"/>
  <c r="A216" i="56"/>
  <c r="A212" i="56"/>
  <c r="A227" i="56"/>
  <c r="A217" i="56"/>
  <c r="A213" i="56"/>
  <c r="A228" i="56"/>
  <c r="A222" i="56"/>
  <c r="A221" i="56"/>
  <c r="A229" i="56"/>
  <c r="A230" i="56"/>
  <c r="A204" i="56"/>
  <c r="A197" i="56"/>
  <c r="A198" i="56"/>
  <c r="A199" i="56"/>
  <c r="A206" i="56"/>
  <c r="A207" i="56"/>
  <c r="A203" i="56"/>
  <c r="A193" i="56"/>
  <c r="A192" i="56"/>
  <c r="A200" i="56"/>
  <c r="A201" i="56"/>
  <c r="A196" i="56"/>
  <c r="A211" i="56"/>
  <c r="A208" i="56"/>
  <c r="A209" i="56"/>
  <c r="A194" i="56"/>
  <c r="A202" i="56"/>
  <c r="A210" i="56"/>
  <c r="A205" i="56"/>
  <c r="A195" i="56"/>
  <c r="A171" i="56"/>
  <c r="A168" i="56"/>
  <c r="A169" i="56"/>
  <c r="A170" i="56"/>
  <c r="A174" i="56"/>
  <c r="A178" i="56"/>
  <c r="A182" i="56"/>
  <c r="A186" i="56"/>
  <c r="A190" i="56"/>
  <c r="A175" i="56"/>
  <c r="A179" i="56"/>
  <c r="A183" i="56"/>
  <c r="A187" i="56"/>
  <c r="A191" i="56"/>
  <c r="A172" i="56"/>
  <c r="A176" i="56"/>
  <c r="A180" i="56"/>
  <c r="A184" i="56"/>
  <c r="A188" i="56"/>
  <c r="A173" i="56"/>
  <c r="A177" i="56"/>
  <c r="A181" i="56"/>
  <c r="A185" i="56"/>
  <c r="A189" i="56"/>
  <c r="A144" i="56"/>
  <c r="A148" i="56"/>
  <c r="A152" i="56"/>
  <c r="A156" i="56"/>
  <c r="A160" i="56"/>
  <c r="A164" i="56"/>
  <c r="A154" i="56"/>
  <c r="A162" i="56"/>
  <c r="A166" i="56"/>
  <c r="A163" i="56"/>
  <c r="A145" i="56"/>
  <c r="A149" i="56"/>
  <c r="A153" i="56"/>
  <c r="A157" i="56"/>
  <c r="A161" i="56"/>
  <c r="A165" i="56"/>
  <c r="A146" i="56"/>
  <c r="A150" i="56"/>
  <c r="A158" i="56"/>
  <c r="A147" i="56"/>
  <c r="A151" i="56"/>
  <c r="A155" i="56"/>
  <c r="A159" i="56"/>
  <c r="A167" i="56"/>
  <c r="A141" i="56"/>
  <c r="A142" i="56"/>
  <c r="A143" i="56"/>
  <c r="A126" i="56"/>
  <c r="A130" i="56"/>
  <c r="A134" i="56"/>
  <c r="A138" i="56"/>
  <c r="A129" i="56"/>
  <c r="A127" i="56"/>
  <c r="A131" i="56"/>
  <c r="A135" i="56"/>
  <c r="A139" i="56"/>
  <c r="A137" i="56"/>
  <c r="A128" i="56"/>
  <c r="A132" i="56"/>
  <c r="A136" i="56"/>
  <c r="A140" i="56"/>
  <c r="A133" i="56"/>
  <c r="A125" i="56"/>
  <c r="A124" i="56"/>
  <c r="A123" i="56"/>
  <c r="A122" i="56"/>
  <c r="A120" i="56"/>
  <c r="A121" i="56"/>
  <c r="A104" i="56"/>
  <c r="A108" i="56"/>
  <c r="A112" i="56"/>
  <c r="A116" i="56"/>
  <c r="A100" i="56"/>
  <c r="A98" i="56"/>
  <c r="A105" i="56"/>
  <c r="A109" i="56"/>
  <c r="A113" i="56"/>
  <c r="A119" i="56"/>
  <c r="A97" i="56"/>
  <c r="A101" i="56"/>
  <c r="A118" i="56"/>
  <c r="A117" i="56"/>
  <c r="A106" i="56"/>
  <c r="A110" i="56"/>
  <c r="A114" i="56"/>
  <c r="A107" i="56"/>
  <c r="A111" i="56"/>
  <c r="A115" i="56"/>
  <c r="A99" i="56"/>
  <c r="A103" i="56"/>
  <c r="A102" i="56"/>
  <c r="A92" i="56"/>
  <c r="A93" i="56"/>
  <c r="A94" i="56"/>
  <c r="A95" i="56"/>
  <c r="A96" i="56"/>
  <c r="A91" i="56"/>
  <c r="A90" i="56"/>
  <c r="A88" i="56"/>
  <c r="A89" i="56"/>
  <c r="A61" i="56"/>
  <c r="A76" i="56"/>
  <c r="A60" i="56"/>
  <c r="A67" i="56"/>
  <c r="A86" i="56"/>
  <c r="A70" i="56"/>
  <c r="A83" i="56"/>
  <c r="A73" i="56"/>
  <c r="A72" i="56"/>
  <c r="A87" i="56"/>
  <c r="A63" i="56"/>
  <c r="A82" i="56"/>
  <c r="A66" i="56"/>
  <c r="A85" i="56"/>
  <c r="A69" i="56"/>
  <c r="A84" i="56"/>
  <c r="A68" i="56"/>
  <c r="A75" i="56"/>
  <c r="A59" i="56"/>
  <c r="A78" i="56"/>
  <c r="A62" i="56"/>
  <c r="A81" i="56"/>
  <c r="A65" i="56"/>
  <c r="A80" i="56"/>
  <c r="A64" i="56"/>
  <c r="A71" i="56"/>
  <c r="A79" i="56"/>
  <c r="A74" i="56"/>
  <c r="A58" i="56"/>
  <c r="A77" i="56"/>
  <c r="A37" i="56"/>
  <c r="A49" i="56"/>
  <c r="A56" i="56"/>
  <c r="A57" i="56"/>
  <c r="A53" i="56"/>
  <c r="A54" i="56"/>
  <c r="A50" i="56"/>
  <c r="A55" i="56"/>
  <c r="A51" i="56"/>
  <c r="A52" i="56"/>
  <c r="A48" i="56"/>
  <c r="A42" i="56"/>
  <c r="A36" i="56"/>
  <c r="A26" i="56"/>
  <c r="A47" i="56"/>
  <c r="A31" i="56"/>
  <c r="A35" i="56"/>
  <c r="A25" i="56"/>
  <c r="A41" i="56"/>
  <c r="A46" i="56"/>
  <c r="A40" i="56"/>
  <c r="A34" i="56"/>
  <c r="A28" i="56"/>
  <c r="A39" i="56"/>
  <c r="A33" i="56"/>
  <c r="A45" i="56"/>
  <c r="A24" i="56"/>
  <c r="A44" i="56"/>
  <c r="A38" i="56"/>
  <c r="A29" i="56"/>
  <c r="A43" i="56"/>
  <c r="A27" i="56"/>
  <c r="A30" i="56"/>
  <c r="A32" i="56"/>
  <c r="A20" i="56"/>
  <c r="A8" i="56"/>
  <c r="A21" i="56"/>
  <c r="A18" i="56"/>
  <c r="A6" i="56"/>
  <c r="A19" i="56"/>
  <c r="A14" i="56"/>
  <c r="A16" i="56"/>
  <c r="A11" i="56"/>
  <c r="A22" i="56"/>
  <c r="A17" i="56"/>
  <c r="A12" i="56"/>
  <c r="A7" i="56"/>
  <c r="A9" i="56"/>
  <c r="A15" i="56"/>
  <c r="A10" i="56"/>
  <c r="A5" i="56"/>
  <c r="A23" i="56"/>
  <c r="A13" i="56"/>
  <c r="A4" i="56"/>
  <c r="D7" i="20"/>
  <c r="A3" i="60"/>
  <c r="A2" i="60"/>
  <c r="E7" i="20" l="1"/>
  <c r="E4" i="20"/>
  <c r="Q1052" i="53"/>
  <c r="Q1053" i="53"/>
  <c r="Q1054" i="53"/>
  <c r="Q1055" i="53"/>
  <c r="Q1056" i="53"/>
  <c r="Q1057" i="53"/>
  <c r="Q1058" i="53"/>
  <c r="Q1059" i="53"/>
  <c r="Q1060" i="53"/>
  <c r="Q1061" i="53"/>
  <c r="Q1062" i="53"/>
  <c r="Q1063" i="53"/>
  <c r="Q1064" i="53"/>
  <c r="Q1065" i="53"/>
  <c r="Q1066" i="53"/>
  <c r="Q1067" i="53"/>
  <c r="F4" i="20" l="1"/>
  <c r="F7" i="20"/>
  <c r="Q1036" i="53"/>
  <c r="G4" i="20" l="1"/>
  <c r="G7" i="20"/>
  <c r="Q972" i="53"/>
  <c r="Q973" i="53"/>
  <c r="H4" i="20" l="1"/>
  <c r="H7" i="20"/>
  <c r="Q516" i="53"/>
  <c r="Q517" i="53"/>
  <c r="Q518" i="53"/>
  <c r="Q519" i="53"/>
  <c r="Q520" i="53"/>
  <c r="Q521" i="53"/>
  <c r="Q522" i="53"/>
  <c r="Q523" i="53"/>
  <c r="Q524" i="53"/>
  <c r="Q525" i="53"/>
  <c r="Q526" i="53"/>
  <c r="Q527" i="53"/>
  <c r="Q528" i="53"/>
  <c r="Q529" i="53"/>
  <c r="Q530" i="53"/>
  <c r="Q531" i="53"/>
  <c r="Q532" i="53"/>
  <c r="Q533" i="53"/>
  <c r="Q534" i="53"/>
  <c r="Q535" i="53"/>
  <c r="Q536" i="53"/>
  <c r="Q537" i="53"/>
  <c r="Q538" i="53"/>
  <c r="Q539" i="53"/>
  <c r="Q540" i="53"/>
  <c r="Q541" i="53"/>
  <c r="Q542" i="53"/>
  <c r="Q543" i="53"/>
  <c r="Q544" i="53"/>
  <c r="Q545" i="53"/>
  <c r="Q546" i="53"/>
  <c r="Q547" i="53"/>
  <c r="Q548" i="53"/>
  <c r="Q549" i="53"/>
  <c r="Q550" i="53"/>
  <c r="Q551" i="53"/>
  <c r="Q552" i="53"/>
  <c r="Q553" i="53"/>
  <c r="Q554" i="53"/>
  <c r="Q555" i="53"/>
  <c r="Q556" i="53"/>
  <c r="Q557" i="53"/>
  <c r="Q558" i="53"/>
  <c r="Q559" i="53"/>
  <c r="Q560" i="53"/>
  <c r="Q561" i="53"/>
  <c r="Q562" i="53"/>
  <c r="Q563" i="53"/>
  <c r="Q564" i="53"/>
  <c r="Q565" i="53"/>
  <c r="Q566" i="53"/>
  <c r="Q567" i="53"/>
  <c r="Q568" i="53"/>
  <c r="Q569" i="53"/>
  <c r="Q570" i="53"/>
  <c r="Q571" i="53"/>
  <c r="Q572" i="53"/>
  <c r="Q573" i="53"/>
  <c r="Q574" i="53"/>
  <c r="Q575" i="53"/>
  <c r="Q576" i="53"/>
  <c r="Q577" i="53"/>
  <c r="Q578" i="53"/>
  <c r="Q579" i="53"/>
  <c r="Q580" i="53"/>
  <c r="Q581" i="53"/>
  <c r="Q582" i="53"/>
  <c r="Q583" i="53"/>
  <c r="Q584" i="53"/>
  <c r="Q585" i="53"/>
  <c r="Q586" i="53"/>
  <c r="Q587" i="53"/>
  <c r="Q588" i="53"/>
  <c r="Q589" i="53"/>
  <c r="Q590" i="53"/>
  <c r="Q591" i="53"/>
  <c r="Q592" i="53"/>
  <c r="Q593" i="53"/>
  <c r="Q594" i="53"/>
  <c r="Q595" i="53"/>
  <c r="Q596" i="53"/>
  <c r="Q597" i="53"/>
  <c r="Q598" i="53"/>
  <c r="Q599" i="53"/>
  <c r="Q600" i="53"/>
  <c r="Q601" i="53"/>
  <c r="Q602" i="53"/>
  <c r="Q603" i="53"/>
  <c r="Q604" i="53"/>
  <c r="Q605" i="53"/>
  <c r="Q606" i="53"/>
  <c r="Q607" i="53"/>
  <c r="Q608" i="53"/>
  <c r="Q609" i="53"/>
  <c r="Q610" i="53"/>
  <c r="Q611" i="53"/>
  <c r="Q612" i="53"/>
  <c r="Q613" i="53"/>
  <c r="Q614" i="53"/>
  <c r="Q615" i="53"/>
  <c r="Q616" i="53"/>
  <c r="Q617" i="53"/>
  <c r="Q618" i="53"/>
  <c r="Q619" i="53"/>
  <c r="Q620" i="53"/>
  <c r="Q621" i="53"/>
  <c r="Q622" i="53"/>
  <c r="Q623" i="53"/>
  <c r="Q624" i="53"/>
  <c r="Q625" i="53"/>
  <c r="Q626" i="53"/>
  <c r="Q627" i="53"/>
  <c r="Q628" i="53"/>
  <c r="Q629" i="53"/>
  <c r="Q630" i="53"/>
  <c r="Q631" i="53"/>
  <c r="Q632" i="53"/>
  <c r="Q633" i="53"/>
  <c r="Q634" i="53"/>
  <c r="Q635" i="53"/>
  <c r="Q636" i="53"/>
  <c r="Q637" i="53"/>
  <c r="Q638" i="53"/>
  <c r="Q639" i="53"/>
  <c r="Q640" i="53"/>
  <c r="Q641" i="53"/>
  <c r="Q642" i="53"/>
  <c r="Q643" i="53"/>
  <c r="Q644" i="53"/>
  <c r="Q645" i="53"/>
  <c r="Q646" i="53"/>
  <c r="Q647" i="53"/>
  <c r="Q648" i="53"/>
  <c r="Q649" i="53"/>
  <c r="Q650" i="53"/>
  <c r="Q651" i="53"/>
  <c r="Q652" i="53"/>
  <c r="Q653" i="53"/>
  <c r="Q654" i="53"/>
  <c r="Q655" i="53"/>
  <c r="Q656" i="53"/>
  <c r="Q657" i="53"/>
  <c r="Q658" i="53"/>
  <c r="Q659" i="53"/>
  <c r="Q660" i="53"/>
  <c r="Q661" i="53"/>
  <c r="Q662" i="53"/>
  <c r="Q663" i="53"/>
  <c r="Q664" i="53"/>
  <c r="Q665" i="53"/>
  <c r="Q666" i="53"/>
  <c r="Q667" i="53"/>
  <c r="Q668" i="53"/>
  <c r="Q669" i="53"/>
  <c r="Q670" i="53"/>
  <c r="Q671" i="53"/>
  <c r="Q672" i="53"/>
  <c r="Q673" i="53"/>
  <c r="Q674" i="53"/>
  <c r="Q675" i="53"/>
  <c r="Q676" i="53"/>
  <c r="Q677" i="53"/>
  <c r="Q678" i="53"/>
  <c r="Q679" i="53"/>
  <c r="Q680" i="53"/>
  <c r="Q681" i="53"/>
  <c r="Q682" i="53"/>
  <c r="Q683" i="53"/>
  <c r="Q684" i="53"/>
  <c r="Q685" i="53"/>
  <c r="Q686" i="53"/>
  <c r="Q687" i="53"/>
  <c r="Q688" i="53"/>
  <c r="Q689" i="53"/>
  <c r="Q690" i="53"/>
  <c r="Q691" i="53"/>
  <c r="Q692" i="53"/>
  <c r="Q693" i="53"/>
  <c r="Q694" i="53"/>
  <c r="Q695" i="53"/>
  <c r="Q696" i="53"/>
  <c r="Q697" i="53"/>
  <c r="Q698" i="53"/>
  <c r="Q699" i="53"/>
  <c r="Q700" i="53"/>
  <c r="Q701" i="53"/>
  <c r="Q702" i="53"/>
  <c r="Q703" i="53"/>
  <c r="Q704" i="53"/>
  <c r="Q705" i="53"/>
  <c r="Q706" i="53"/>
  <c r="Q707" i="53"/>
  <c r="Q708" i="53"/>
  <c r="Q709" i="53"/>
  <c r="Q710" i="53"/>
  <c r="Q711" i="53"/>
  <c r="Q712" i="53"/>
  <c r="Q713" i="53"/>
  <c r="Q714" i="53"/>
  <c r="Q715" i="53"/>
  <c r="Q716" i="53"/>
  <c r="Q717" i="53"/>
  <c r="Q718" i="53"/>
  <c r="Q719" i="53"/>
  <c r="Q720" i="53"/>
  <c r="Q721" i="53"/>
  <c r="Q722" i="53"/>
  <c r="Q723" i="53"/>
  <c r="Q724" i="53"/>
  <c r="Q725" i="53"/>
  <c r="Q726" i="53"/>
  <c r="Q727" i="53"/>
  <c r="Q728" i="53"/>
  <c r="Q729" i="53"/>
  <c r="Q730" i="53"/>
  <c r="Q731" i="53"/>
  <c r="Q732" i="53"/>
  <c r="Q733" i="53"/>
  <c r="Q734" i="53"/>
  <c r="Q735" i="53"/>
  <c r="Q736" i="53"/>
  <c r="Q737" i="53"/>
  <c r="Q738" i="53"/>
  <c r="Q739" i="53"/>
  <c r="Q740" i="53"/>
  <c r="Q741" i="53"/>
  <c r="Q742" i="53"/>
  <c r="Q743" i="53"/>
  <c r="Q744" i="53"/>
  <c r="Q745" i="53"/>
  <c r="Q746" i="53"/>
  <c r="Q747" i="53"/>
  <c r="Q748" i="53"/>
  <c r="Q749" i="53"/>
  <c r="Q750" i="53"/>
  <c r="Q751" i="53"/>
  <c r="Q752" i="53"/>
  <c r="Q753" i="53"/>
  <c r="Q754" i="53"/>
  <c r="Q755" i="53"/>
  <c r="Q756" i="53"/>
  <c r="Q757" i="53"/>
  <c r="Q758" i="53"/>
  <c r="Q759" i="53"/>
  <c r="Q760" i="53"/>
  <c r="Q761" i="53"/>
  <c r="Q762" i="53"/>
  <c r="Q763" i="53"/>
  <c r="Q764" i="53"/>
  <c r="Q765" i="53"/>
  <c r="Q766" i="53"/>
  <c r="Q767" i="53"/>
  <c r="Q768" i="53"/>
  <c r="Q769" i="53"/>
  <c r="Q770" i="53"/>
  <c r="Q771" i="53"/>
  <c r="Q772" i="53"/>
  <c r="Q773" i="53"/>
  <c r="Q774" i="53"/>
  <c r="Q775" i="53"/>
  <c r="Q776" i="53"/>
  <c r="Q777" i="53"/>
  <c r="Q778" i="53"/>
  <c r="Q779" i="53"/>
  <c r="Q780" i="53"/>
  <c r="Q781" i="53"/>
  <c r="Q782" i="53"/>
  <c r="Q783" i="53"/>
  <c r="Q784" i="53"/>
  <c r="Q785" i="53"/>
  <c r="Q786" i="53"/>
  <c r="Q787" i="53"/>
  <c r="Q788" i="53"/>
  <c r="Q789" i="53"/>
  <c r="Q790" i="53"/>
  <c r="Q791" i="53"/>
  <c r="Q792" i="53"/>
  <c r="Q793" i="53"/>
  <c r="Q794" i="53"/>
  <c r="Q795" i="53"/>
  <c r="Q796" i="53"/>
  <c r="Q797" i="53"/>
  <c r="Q798" i="53"/>
  <c r="Q799" i="53"/>
  <c r="Q800" i="53"/>
  <c r="Q801" i="53"/>
  <c r="Q802" i="53"/>
  <c r="Q803" i="53"/>
  <c r="Q804" i="53"/>
  <c r="Q805" i="53"/>
  <c r="Q806" i="53"/>
  <c r="Q807" i="53"/>
  <c r="Q808" i="53"/>
  <c r="Q809" i="53"/>
  <c r="Q810" i="53"/>
  <c r="Q811" i="53"/>
  <c r="Q812" i="53"/>
  <c r="Q813" i="53"/>
  <c r="Q814" i="53"/>
  <c r="Q815" i="53"/>
  <c r="Q816" i="53"/>
  <c r="Q817" i="53"/>
  <c r="Q818" i="53"/>
  <c r="Q819" i="53"/>
  <c r="Q820" i="53"/>
  <c r="Q821" i="53"/>
  <c r="Q822" i="53"/>
  <c r="Q823" i="53"/>
  <c r="Q824" i="53"/>
  <c r="Q825" i="53"/>
  <c r="Q826" i="53"/>
  <c r="Q827" i="53"/>
  <c r="Q828" i="53"/>
  <c r="Q829" i="53"/>
  <c r="Q830" i="53"/>
  <c r="Q831" i="53"/>
  <c r="Q832" i="53"/>
  <c r="Q833" i="53"/>
  <c r="Q834" i="53"/>
  <c r="Q835" i="53"/>
  <c r="Q836" i="53"/>
  <c r="Q837" i="53"/>
  <c r="Q838" i="53"/>
  <c r="Q839" i="53"/>
  <c r="Q840" i="53"/>
  <c r="Q841" i="53"/>
  <c r="Q842" i="53"/>
  <c r="Q843" i="53"/>
  <c r="Q844" i="53"/>
  <c r="Q845" i="53"/>
  <c r="Q846" i="53"/>
  <c r="Q847" i="53"/>
  <c r="Q848" i="53"/>
  <c r="Q849" i="53"/>
  <c r="Q850" i="53"/>
  <c r="Q851" i="53"/>
  <c r="Q852" i="53"/>
  <c r="Q853" i="53"/>
  <c r="Q854" i="53"/>
  <c r="Q855" i="53"/>
  <c r="Q856" i="53"/>
  <c r="Q857" i="53"/>
  <c r="Q858" i="53"/>
  <c r="Q859" i="53"/>
  <c r="Q860" i="53"/>
  <c r="Q861" i="53"/>
  <c r="Q862" i="53"/>
  <c r="Q863" i="53"/>
  <c r="Q864" i="53"/>
  <c r="Q865" i="53"/>
  <c r="Q866" i="53"/>
  <c r="Q867" i="53"/>
  <c r="Q868" i="53"/>
  <c r="Q869" i="53"/>
  <c r="Q870" i="53"/>
  <c r="Q871" i="53"/>
  <c r="Q872" i="53"/>
  <c r="Q873" i="53"/>
  <c r="Q874" i="53"/>
  <c r="Q875" i="53"/>
  <c r="Q876" i="53"/>
  <c r="Q877" i="53"/>
  <c r="Q878" i="53"/>
  <c r="Q879" i="53"/>
  <c r="Q880" i="53"/>
  <c r="Q881" i="53"/>
  <c r="Q882" i="53"/>
  <c r="Q883" i="53"/>
  <c r="Q884" i="53"/>
  <c r="Q885" i="53"/>
  <c r="Q886" i="53"/>
  <c r="Q887" i="53"/>
  <c r="Q888" i="53"/>
  <c r="Q889" i="53"/>
  <c r="Q890" i="53"/>
  <c r="Q891" i="53"/>
  <c r="Q892" i="53"/>
  <c r="Q893" i="53"/>
  <c r="Q894" i="53"/>
  <c r="Q895" i="53"/>
  <c r="Q896" i="53"/>
  <c r="Q897" i="53"/>
  <c r="Q898" i="53"/>
  <c r="Q899" i="53"/>
  <c r="Q900" i="53"/>
  <c r="Q901" i="53"/>
  <c r="Q902" i="53"/>
  <c r="Q903" i="53"/>
  <c r="Q904" i="53"/>
  <c r="Q905" i="53"/>
  <c r="Q906" i="53"/>
  <c r="Q907" i="53"/>
  <c r="Q908" i="53"/>
  <c r="Q909" i="53"/>
  <c r="Q910" i="53"/>
  <c r="Q911" i="53"/>
  <c r="Q912" i="53"/>
  <c r="Q913" i="53"/>
  <c r="Q914" i="53"/>
  <c r="Q915" i="53"/>
  <c r="Q916" i="53"/>
  <c r="Q917" i="53"/>
  <c r="Q918" i="53"/>
  <c r="Q919" i="53"/>
  <c r="Q920" i="53"/>
  <c r="Q921" i="53"/>
  <c r="Q922" i="53"/>
  <c r="Q923" i="53"/>
  <c r="Q924" i="53"/>
  <c r="Q925" i="53"/>
  <c r="Q926" i="53"/>
  <c r="Q927" i="53"/>
  <c r="Q928" i="53"/>
  <c r="Q929" i="53"/>
  <c r="Q930" i="53"/>
  <c r="Q931" i="53"/>
  <c r="Q932" i="53"/>
  <c r="Q933" i="53"/>
  <c r="Q934" i="53"/>
  <c r="Q935" i="53"/>
  <c r="Q936" i="53"/>
  <c r="Q937" i="53"/>
  <c r="Q938" i="53"/>
  <c r="Q939" i="53"/>
  <c r="Q940" i="53"/>
  <c r="Q941" i="53"/>
  <c r="Q942" i="53"/>
  <c r="Q943" i="53"/>
  <c r="Q944" i="53"/>
  <c r="Q945" i="53"/>
  <c r="Q946" i="53"/>
  <c r="Q947" i="53"/>
  <c r="Q948" i="53"/>
  <c r="Q949" i="53"/>
  <c r="Q950" i="53"/>
  <c r="Q951" i="53"/>
  <c r="Q952" i="53"/>
  <c r="Q953" i="53"/>
  <c r="Q954" i="53"/>
  <c r="Q955" i="53"/>
  <c r="Q956" i="53"/>
  <c r="Q957" i="53"/>
  <c r="Q958" i="53"/>
  <c r="Q959" i="53"/>
  <c r="Q960" i="53"/>
  <c r="Q961" i="53"/>
  <c r="Q962" i="53"/>
  <c r="Q963" i="53"/>
  <c r="Q964" i="53"/>
  <c r="Q965" i="53"/>
  <c r="Q966" i="53"/>
  <c r="Q967" i="53"/>
  <c r="Q968" i="53"/>
  <c r="Q969" i="53"/>
  <c r="Q970" i="53"/>
  <c r="Q971" i="53"/>
  <c r="Q974" i="53"/>
  <c r="Q975" i="53"/>
  <c r="Q976" i="53"/>
  <c r="Q977" i="53"/>
  <c r="Q978" i="53"/>
  <c r="Q979" i="53"/>
  <c r="Q980" i="53"/>
  <c r="Q981" i="53"/>
  <c r="Q982" i="53"/>
  <c r="Q983" i="53"/>
  <c r="Q984" i="53"/>
  <c r="Q985" i="53"/>
  <c r="Q986" i="53"/>
  <c r="Q987" i="53"/>
  <c r="Q988" i="53"/>
  <c r="Q989" i="53"/>
  <c r="Q990" i="53"/>
  <c r="Q991" i="53"/>
  <c r="Q992" i="53"/>
  <c r="Q993" i="53"/>
  <c r="Q994" i="53"/>
  <c r="Q995" i="53"/>
  <c r="Q996" i="53"/>
  <c r="Q997" i="53"/>
  <c r="Q998" i="53"/>
  <c r="Q999" i="53"/>
  <c r="Q1000" i="53"/>
  <c r="Q1001" i="53"/>
  <c r="Q1002" i="53"/>
  <c r="Q1003" i="53"/>
  <c r="Q1004" i="53"/>
  <c r="Q1005" i="53"/>
  <c r="Q1006" i="53"/>
  <c r="Q1007" i="53"/>
  <c r="Q1008" i="53"/>
  <c r="Q1009" i="53"/>
  <c r="Q1010" i="53"/>
  <c r="Q1011" i="53"/>
  <c r="Q1012" i="53"/>
  <c r="Q1013" i="53"/>
  <c r="Q1014" i="53"/>
  <c r="Q1015" i="53"/>
  <c r="Q1016" i="53"/>
  <c r="Q1017" i="53"/>
  <c r="Q1018" i="53"/>
  <c r="Q1019" i="53"/>
  <c r="Q1020" i="53"/>
  <c r="Q1021" i="53"/>
  <c r="Q1022" i="53"/>
  <c r="Q1023" i="53"/>
  <c r="Q1024" i="53"/>
  <c r="Q1025" i="53"/>
  <c r="Q1026" i="53"/>
  <c r="Q1027" i="53"/>
  <c r="Q1028" i="53"/>
  <c r="Q1029" i="53"/>
  <c r="Q1030" i="53"/>
  <c r="Q1031" i="53"/>
  <c r="Q1032" i="53"/>
  <c r="Q1033" i="53"/>
  <c r="Q1034" i="53"/>
  <c r="Q1035" i="53"/>
  <c r="Q1037" i="53"/>
  <c r="Q1038" i="53"/>
  <c r="Q1039" i="53"/>
  <c r="Q1040" i="53"/>
  <c r="Q1041" i="53"/>
  <c r="Q1042" i="53"/>
  <c r="Q1043" i="53"/>
  <c r="Q1044" i="53"/>
  <c r="Q1045" i="53"/>
  <c r="Q1046" i="53"/>
  <c r="Q1047" i="53"/>
  <c r="Q1048" i="53"/>
  <c r="Q1049" i="53"/>
  <c r="Q1050" i="53"/>
  <c r="Q1051" i="53"/>
  <c r="I4" i="20" l="1"/>
  <c r="I7" i="20"/>
  <c r="Q7" i="33"/>
  <c r="Q9" i="33"/>
  <c r="Q12" i="33"/>
  <c r="Q13" i="33"/>
  <c r="Q14" i="33"/>
  <c r="Q15" i="33"/>
  <c r="Q17" i="33"/>
  <c r="Q19" i="33"/>
  <c r="Q21" i="33"/>
  <c r="Q32" i="33"/>
  <c r="Q33" i="33"/>
  <c r="Q34" i="33"/>
  <c r="Q35" i="33"/>
  <c r="Q37" i="33"/>
  <c r="Q38" i="33"/>
  <c r="Q39" i="33"/>
  <c r="Q40" i="33"/>
  <c r="Q45" i="33"/>
  <c r="Q46" i="33"/>
  <c r="Q47" i="33"/>
  <c r="Q48" i="33"/>
  <c r="Q49" i="33"/>
  <c r="Q50" i="33"/>
  <c r="Q57" i="33"/>
  <c r="Q58" i="33"/>
  <c r="Q59" i="33"/>
  <c r="Q60" i="33"/>
  <c r="Q61" i="33"/>
  <c r="Q62" i="33"/>
  <c r="Q65" i="33"/>
  <c r="Q66" i="33"/>
  <c r="Q67" i="33"/>
  <c r="Q70" i="33"/>
  <c r="Q71" i="33"/>
  <c r="Q72" i="33"/>
  <c r="Q73" i="33"/>
  <c r="Q77" i="33"/>
  <c r="Q78" i="33"/>
  <c r="Q79"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96" i="33"/>
  <c r="Q197" i="33"/>
  <c r="Q198" i="33"/>
  <c r="Q199" i="33"/>
  <c r="Q200" i="33"/>
  <c r="Q201" i="33"/>
  <c r="Q202" i="33"/>
  <c r="Q203" i="33"/>
  <c r="Q204" i="33"/>
  <c r="Q205" i="33"/>
  <c r="Q206" i="33"/>
  <c r="Q207" i="33"/>
  <c r="Q208"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1"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Q276" i="33"/>
  <c r="Q277" i="33"/>
  <c r="Q278" i="33"/>
  <c r="Q279" i="33"/>
  <c r="Q280" i="33"/>
  <c r="Q281" i="33"/>
  <c r="Q282" i="33"/>
  <c r="Q283" i="33"/>
  <c r="Q284" i="33"/>
  <c r="Q285" i="33"/>
  <c r="Q286" i="33"/>
  <c r="Q287" i="33"/>
  <c r="Q288" i="33"/>
  <c r="Q289" i="33"/>
  <c r="Q290" i="33"/>
  <c r="Q291" i="33"/>
  <c r="Q292" i="33"/>
  <c r="Q293" i="33"/>
  <c r="Q294" i="33"/>
  <c r="Q295" i="33"/>
  <c r="Q296" i="33"/>
  <c r="Q297" i="33"/>
  <c r="Q298" i="33"/>
  <c r="Q299" i="33"/>
  <c r="Q300" i="33"/>
  <c r="Q301" i="33"/>
  <c r="Q302" i="33"/>
  <c r="Q303" i="33"/>
  <c r="Q304" i="33"/>
  <c r="Q305" i="33"/>
  <c r="Q306" i="33"/>
  <c r="Q307" i="33"/>
  <c r="Q308" i="33"/>
  <c r="Q309" i="33"/>
  <c r="Q310" i="33"/>
  <c r="Q311" i="33"/>
  <c r="Q312" i="33"/>
  <c r="Q313" i="33"/>
  <c r="Q314" i="33"/>
  <c r="Q315" i="33"/>
  <c r="Q316" i="33"/>
  <c r="Q317" i="33"/>
  <c r="Q318" i="33"/>
  <c r="Q319" i="33"/>
  <c r="Q320" i="33"/>
  <c r="Q321" i="33"/>
  <c r="Q322" i="33"/>
  <c r="Q323" i="33"/>
  <c r="Q324" i="33"/>
  <c r="Q325" i="33"/>
  <c r="Q326" i="33"/>
  <c r="Q327" i="33"/>
  <c r="Q328" i="33"/>
  <c r="Q329" i="33"/>
  <c r="Q330" i="33"/>
  <c r="Q331" i="33"/>
  <c r="Q332" i="33"/>
  <c r="Q333" i="33"/>
  <c r="Q334" i="33"/>
  <c r="Q335" i="33"/>
  <c r="Q336" i="33"/>
  <c r="Q337" i="33"/>
  <c r="Q338" i="33"/>
  <c r="Q339" i="33"/>
  <c r="Q340" i="33"/>
  <c r="Q341" i="33"/>
  <c r="Q342" i="33"/>
  <c r="Q343" i="33"/>
  <c r="Q344" i="33"/>
  <c r="Q345" i="33"/>
  <c r="Q346" i="33"/>
  <c r="Q347" i="33"/>
  <c r="Q348" i="33"/>
  <c r="Q349" i="33"/>
  <c r="Q350" i="33"/>
  <c r="Q351" i="33"/>
  <c r="Q352" i="33"/>
  <c r="Q353" i="33"/>
  <c r="Q354" i="33"/>
  <c r="Q355" i="33"/>
  <c r="Q356" i="33"/>
  <c r="Q357" i="33"/>
  <c r="Q358" i="33"/>
  <c r="Q359" i="33"/>
  <c r="Q360" i="33"/>
  <c r="Q361" i="33"/>
  <c r="Q362" i="33"/>
  <c r="Q363" i="33"/>
  <c r="Q364" i="33"/>
  <c r="Q365" i="33"/>
  <c r="Q366" i="33"/>
  <c r="Q367" i="33"/>
  <c r="Q368" i="33"/>
  <c r="Q369" i="33"/>
  <c r="Q370" i="33"/>
  <c r="Q371" i="33"/>
  <c r="Q372" i="33"/>
  <c r="Q373" i="33"/>
  <c r="Q374" i="33"/>
  <c r="Q375" i="33"/>
  <c r="Q376" i="33"/>
  <c r="Q377" i="33"/>
  <c r="Q378" i="33"/>
  <c r="Q379" i="33"/>
  <c r="Q380" i="33"/>
  <c r="Q381" i="33"/>
  <c r="Q382" i="33"/>
  <c r="Q383" i="33"/>
  <c r="Q384" i="33"/>
  <c r="Q385" i="33"/>
  <c r="Q386" i="33"/>
  <c r="Q387" i="33"/>
  <c r="Q388" i="33"/>
  <c r="Q389" i="33"/>
  <c r="Q390" i="33"/>
  <c r="Q391" i="33"/>
  <c r="Q392" i="33"/>
  <c r="Q393" i="33"/>
  <c r="Q394" i="33"/>
  <c r="Q395" i="33"/>
  <c r="Q396" i="33"/>
  <c r="Q397" i="33"/>
  <c r="Q398" i="33"/>
  <c r="Q399" i="33"/>
  <c r="Q400" i="33"/>
  <c r="Q401" i="33"/>
  <c r="Q402" i="33"/>
  <c r="Q403" i="33"/>
  <c r="Q404" i="33"/>
  <c r="Q405" i="33"/>
  <c r="Q406" i="33"/>
  <c r="Q407" i="33"/>
  <c r="Q408" i="33"/>
  <c r="Q409" i="33"/>
  <c r="Q410" i="33"/>
  <c r="Q411" i="33"/>
  <c r="Q412" i="33"/>
  <c r="Q413" i="33"/>
  <c r="Q414" i="33"/>
  <c r="Q415" i="33"/>
  <c r="Q416" i="33"/>
  <c r="Q417" i="33"/>
  <c r="Q418" i="33"/>
  <c r="Q419" i="33"/>
  <c r="Q420" i="33"/>
  <c r="Q421" i="33"/>
  <c r="Q422" i="33"/>
  <c r="Q423" i="33"/>
  <c r="Q424" i="33"/>
  <c r="Q425" i="33"/>
  <c r="Q426" i="33"/>
  <c r="Q427" i="33"/>
  <c r="Q428" i="33"/>
  <c r="Q429" i="33"/>
  <c r="Q430" i="33"/>
  <c r="Q431" i="33"/>
  <c r="Q432" i="33"/>
  <c r="Q433" i="33"/>
  <c r="Q434" i="33"/>
  <c r="Q435" i="33"/>
  <c r="Q436" i="33"/>
  <c r="Q437" i="33"/>
  <c r="Q438" i="33"/>
  <c r="Q439" i="33"/>
  <c r="Q440" i="33"/>
  <c r="Q441" i="33"/>
  <c r="Q442" i="33"/>
  <c r="Q443" i="33"/>
  <c r="Q444" i="33"/>
  <c r="Q445" i="33"/>
  <c r="Q446" i="33"/>
  <c r="Q447" i="33"/>
  <c r="Q448" i="33"/>
  <c r="Q449" i="33"/>
  <c r="Q450" i="33"/>
  <c r="Q451" i="33"/>
  <c r="Q452" i="33"/>
  <c r="Q453" i="33"/>
  <c r="Q454" i="33"/>
  <c r="Q455" i="33"/>
  <c r="Q456" i="33"/>
  <c r="Q457" i="33"/>
  <c r="Q458" i="33"/>
  <c r="Q459" i="33"/>
  <c r="Q460" i="33"/>
  <c r="Q461" i="33"/>
  <c r="Q462" i="33"/>
  <c r="Q463" i="33"/>
  <c r="Q464" i="33"/>
  <c r="Q465" i="33"/>
  <c r="Q466" i="33"/>
  <c r="Q467" i="33"/>
  <c r="Q468" i="33"/>
  <c r="Q469" i="33"/>
  <c r="Q470" i="33"/>
  <c r="Q471" i="33"/>
  <c r="Q472" i="33"/>
  <c r="Q473" i="33"/>
  <c r="Q474" i="33"/>
  <c r="Q475" i="33"/>
  <c r="Q476" i="33"/>
  <c r="Q477" i="33"/>
  <c r="Q478" i="33"/>
  <c r="Q479" i="33"/>
  <c r="Q480" i="33"/>
  <c r="Q481" i="33"/>
  <c r="Q482" i="33"/>
  <c r="Q483" i="33"/>
  <c r="Q484" i="33"/>
  <c r="Q485" i="33"/>
  <c r="Q486" i="33"/>
  <c r="Q487" i="33"/>
  <c r="Q488" i="33"/>
  <c r="Q489" i="33"/>
  <c r="Q490" i="33"/>
  <c r="Q491" i="33"/>
  <c r="Q492" i="33"/>
  <c r="Q493" i="33"/>
  <c r="Q494" i="33"/>
  <c r="Q495" i="33"/>
  <c r="Q496" i="33"/>
  <c r="Q497" i="33"/>
  <c r="Q498" i="33"/>
  <c r="Q499" i="33"/>
  <c r="Q500" i="33"/>
  <c r="Q501" i="33"/>
  <c r="Q502" i="33"/>
  <c r="Q503" i="33"/>
  <c r="Q504" i="33"/>
  <c r="Q505" i="33"/>
  <c r="Q506" i="33"/>
  <c r="Q507" i="33"/>
  <c r="Q508" i="33"/>
  <c r="Q509" i="33"/>
  <c r="Q510" i="33"/>
  <c r="Q511" i="33"/>
  <c r="Q512" i="33"/>
  <c r="Q513" i="33"/>
  <c r="Q514" i="33"/>
  <c r="Q515" i="33"/>
  <c r="Q516" i="33"/>
  <c r="Q517" i="33"/>
  <c r="Q518" i="33"/>
  <c r="Q519" i="33"/>
  <c r="Q520" i="33"/>
  <c r="Q521" i="33"/>
  <c r="Q522" i="33"/>
  <c r="Q523" i="33"/>
  <c r="Q524" i="33"/>
  <c r="Q525" i="33"/>
  <c r="Q526" i="33"/>
  <c r="Q527" i="33"/>
  <c r="Q528" i="33"/>
  <c r="Q529" i="33"/>
  <c r="Q530" i="33"/>
  <c r="Q531" i="33"/>
  <c r="Q532" i="33"/>
  <c r="Q533" i="33"/>
  <c r="Q534" i="33"/>
  <c r="Q535" i="33"/>
  <c r="Q536" i="33"/>
  <c r="Q537" i="33"/>
  <c r="Q538" i="33"/>
  <c r="Q539" i="33"/>
  <c r="Q540" i="33"/>
  <c r="Q541" i="33"/>
  <c r="Q542" i="33"/>
  <c r="Q543" i="33"/>
  <c r="Q544" i="33"/>
  <c r="Q545" i="33"/>
  <c r="Q546" i="33"/>
  <c r="Q547" i="33"/>
  <c r="Q548" i="33"/>
  <c r="Q549" i="33"/>
  <c r="Q550" i="33"/>
  <c r="Q551" i="33"/>
  <c r="Q552" i="33"/>
  <c r="Q553" i="33"/>
  <c r="Q554" i="33"/>
  <c r="Q555" i="33"/>
  <c r="Q556" i="33"/>
  <c r="Q557" i="33"/>
  <c r="Q558" i="33"/>
  <c r="Q559" i="33"/>
  <c r="Q560" i="33"/>
  <c r="Q561" i="33"/>
  <c r="Q562" i="33"/>
  <c r="Q563" i="33"/>
  <c r="Q564" i="33"/>
  <c r="Q565" i="33"/>
  <c r="Q566" i="33"/>
  <c r="Q567" i="33"/>
  <c r="Q568" i="33"/>
  <c r="Q569" i="33"/>
  <c r="Q570" i="33"/>
  <c r="Q571" i="33"/>
  <c r="Q572" i="33"/>
  <c r="Q573" i="33"/>
  <c r="Q574" i="33"/>
  <c r="Q575" i="33"/>
  <c r="Q576" i="33"/>
  <c r="Q577" i="33"/>
  <c r="Q578" i="33"/>
  <c r="Q579" i="33"/>
  <c r="Q580" i="33"/>
  <c r="Q581" i="33"/>
  <c r="Q582" i="33"/>
  <c r="Q583" i="33"/>
  <c r="Q584" i="33"/>
  <c r="Q585" i="33"/>
  <c r="Q586" i="33"/>
  <c r="Q587" i="33"/>
  <c r="Q588" i="33"/>
  <c r="Q589" i="33"/>
  <c r="Q590" i="33"/>
  <c r="Q591" i="33"/>
  <c r="Q592" i="33"/>
  <c r="Q593" i="33"/>
  <c r="Q594" i="33"/>
  <c r="Q595" i="33"/>
  <c r="Q596" i="33"/>
  <c r="Q597" i="33"/>
  <c r="Q598" i="33"/>
  <c r="Q599" i="33"/>
  <c r="Q600" i="33"/>
  <c r="Q601" i="33"/>
  <c r="Q602" i="33"/>
  <c r="Q603" i="33"/>
  <c r="Q604" i="33"/>
  <c r="Q605" i="33"/>
  <c r="Q606" i="33"/>
  <c r="Q607" i="33"/>
  <c r="Q608" i="33"/>
  <c r="Q609" i="33"/>
  <c r="Q610" i="33"/>
  <c r="Q611" i="33"/>
  <c r="Q612" i="33"/>
  <c r="Q613" i="33"/>
  <c r="Q614" i="33"/>
  <c r="Q615" i="33"/>
  <c r="Q616" i="33"/>
  <c r="Q617" i="33"/>
  <c r="Q618" i="33"/>
  <c r="Q619" i="33"/>
  <c r="Q620" i="33"/>
  <c r="Q621" i="33"/>
  <c r="Q622" i="33"/>
  <c r="Q623" i="33"/>
  <c r="Q624" i="33"/>
  <c r="Q625" i="33"/>
  <c r="O626" i="33"/>
  <c r="P626" i="33"/>
  <c r="Q626" i="33"/>
  <c r="O627" i="33"/>
  <c r="P627" i="33"/>
  <c r="Q627" i="33"/>
  <c r="O628" i="33"/>
  <c r="P628" i="33"/>
  <c r="Q628" i="33"/>
  <c r="O629" i="33"/>
  <c r="P629" i="33"/>
  <c r="Q629" i="33"/>
  <c r="O630" i="33"/>
  <c r="P630" i="33"/>
  <c r="Q630" i="33"/>
  <c r="O631" i="33"/>
  <c r="P631" i="33"/>
  <c r="Q631" i="33"/>
  <c r="O632" i="33"/>
  <c r="P632" i="33"/>
  <c r="Q632" i="33"/>
  <c r="O633" i="33"/>
  <c r="P633" i="33"/>
  <c r="Q633" i="33"/>
  <c r="O634" i="33"/>
  <c r="P634" i="33"/>
  <c r="Q634" i="33"/>
  <c r="O635" i="33"/>
  <c r="P635" i="33"/>
  <c r="Q635" i="33"/>
  <c r="O636" i="33"/>
  <c r="P636" i="33"/>
  <c r="Q636" i="33"/>
  <c r="O637" i="33"/>
  <c r="P637" i="33"/>
  <c r="Q637" i="33"/>
  <c r="O638" i="33"/>
  <c r="P638" i="33"/>
  <c r="Q638" i="33"/>
  <c r="O639" i="33"/>
  <c r="P639" i="33"/>
  <c r="Q639" i="33"/>
  <c r="O640" i="33"/>
  <c r="P640" i="33"/>
  <c r="Q640" i="33"/>
  <c r="O641" i="33"/>
  <c r="P641" i="33"/>
  <c r="Q641" i="33"/>
  <c r="O642" i="33"/>
  <c r="P642" i="33"/>
  <c r="Q642" i="33"/>
  <c r="O643" i="33"/>
  <c r="P643" i="33"/>
  <c r="Q643" i="33"/>
  <c r="O644" i="33"/>
  <c r="P644" i="33"/>
  <c r="Q644" i="33"/>
  <c r="O645" i="33"/>
  <c r="P645" i="33"/>
  <c r="Q645" i="33"/>
  <c r="O646" i="33"/>
  <c r="P646" i="33"/>
  <c r="Q646" i="33"/>
  <c r="O647" i="33"/>
  <c r="P647" i="33"/>
  <c r="Q647" i="33"/>
  <c r="O648" i="33"/>
  <c r="P648" i="33"/>
  <c r="Q648" i="33"/>
  <c r="O649" i="33"/>
  <c r="P649" i="33"/>
  <c r="Q649" i="33"/>
  <c r="O650" i="33"/>
  <c r="P650" i="33"/>
  <c r="Q650" i="33"/>
  <c r="O651" i="33"/>
  <c r="P651" i="33"/>
  <c r="Q651" i="33"/>
  <c r="O652" i="33"/>
  <c r="P652" i="33"/>
  <c r="Q652" i="33"/>
  <c r="O653" i="33"/>
  <c r="P653" i="33"/>
  <c r="Q653" i="33"/>
  <c r="O654" i="33"/>
  <c r="P654" i="33"/>
  <c r="Q654" i="33"/>
  <c r="O655" i="33"/>
  <c r="P655" i="33"/>
  <c r="Q655" i="33"/>
  <c r="O656" i="33"/>
  <c r="P656" i="33"/>
  <c r="Q656" i="33"/>
  <c r="O657" i="33"/>
  <c r="P657" i="33"/>
  <c r="Q657" i="33"/>
  <c r="O658" i="33"/>
  <c r="P658" i="33"/>
  <c r="Q658" i="33"/>
  <c r="O659" i="33"/>
  <c r="P659" i="33"/>
  <c r="Q659" i="33"/>
  <c r="O660" i="33"/>
  <c r="P660" i="33"/>
  <c r="Q660" i="33"/>
  <c r="O661" i="33"/>
  <c r="P661" i="33"/>
  <c r="Q661" i="33"/>
  <c r="O662" i="33"/>
  <c r="P662" i="33"/>
  <c r="Q662" i="33"/>
  <c r="O663" i="33"/>
  <c r="P663" i="33"/>
  <c r="Q663" i="33"/>
  <c r="O664" i="33"/>
  <c r="P664" i="33"/>
  <c r="Q664" i="33"/>
  <c r="O665" i="33"/>
  <c r="P665" i="33"/>
  <c r="Q665" i="33"/>
  <c r="O666" i="33"/>
  <c r="P666" i="33"/>
  <c r="Q666" i="33"/>
  <c r="O667" i="33"/>
  <c r="P667" i="33"/>
  <c r="Q667" i="33"/>
  <c r="O668" i="33"/>
  <c r="P668" i="33"/>
  <c r="Q668" i="33"/>
  <c r="O669" i="33"/>
  <c r="P669" i="33"/>
  <c r="Q669" i="33"/>
  <c r="O670" i="33"/>
  <c r="P670" i="33"/>
  <c r="Q670" i="33"/>
  <c r="O671" i="33"/>
  <c r="P671" i="33"/>
  <c r="Q671" i="33"/>
  <c r="O672" i="33"/>
  <c r="P672" i="33"/>
  <c r="Q672" i="33"/>
  <c r="O673" i="33"/>
  <c r="P673" i="33"/>
  <c r="Q673" i="33"/>
  <c r="O674" i="33"/>
  <c r="P674" i="33"/>
  <c r="Q674" i="33"/>
  <c r="O675" i="33"/>
  <c r="P675" i="33"/>
  <c r="Q675" i="33"/>
  <c r="O676" i="33"/>
  <c r="P676" i="33"/>
  <c r="Q676" i="33"/>
  <c r="O677" i="33"/>
  <c r="P677" i="33"/>
  <c r="Q677" i="33"/>
  <c r="O678" i="33"/>
  <c r="P678" i="33"/>
  <c r="Q678" i="33"/>
  <c r="O679" i="33"/>
  <c r="P679" i="33"/>
  <c r="Q679" i="33"/>
  <c r="O680" i="33"/>
  <c r="P680" i="33"/>
  <c r="Q680" i="33"/>
  <c r="O681" i="33"/>
  <c r="P681" i="33"/>
  <c r="Q681" i="33"/>
  <c r="O682" i="33"/>
  <c r="P682" i="33"/>
  <c r="Q682" i="33"/>
  <c r="O683" i="33"/>
  <c r="P683" i="33"/>
  <c r="Q683" i="33"/>
  <c r="O684" i="33"/>
  <c r="P684" i="33"/>
  <c r="Q684" i="33"/>
  <c r="O685" i="33"/>
  <c r="P685" i="33"/>
  <c r="Q685" i="33"/>
  <c r="O686" i="33"/>
  <c r="P686" i="33"/>
  <c r="Q686" i="33"/>
  <c r="O687" i="33"/>
  <c r="P687" i="33"/>
  <c r="Q687" i="33"/>
  <c r="O688" i="33"/>
  <c r="P688" i="33"/>
  <c r="Q688" i="33"/>
  <c r="O689" i="33"/>
  <c r="P689" i="33"/>
  <c r="Q689" i="33"/>
  <c r="O690" i="33"/>
  <c r="P690" i="33"/>
  <c r="Q690" i="33"/>
  <c r="O691" i="33"/>
  <c r="P691" i="33"/>
  <c r="Q691" i="33"/>
  <c r="O692" i="33"/>
  <c r="P692" i="33"/>
  <c r="Q692" i="33"/>
  <c r="O693" i="33"/>
  <c r="P693" i="33"/>
  <c r="Q693" i="33"/>
  <c r="O694" i="33"/>
  <c r="P694" i="33"/>
  <c r="Q694" i="33"/>
  <c r="O695" i="33"/>
  <c r="P695" i="33"/>
  <c r="Q695" i="33"/>
  <c r="O696" i="33"/>
  <c r="P696" i="33"/>
  <c r="Q696" i="33"/>
  <c r="O697" i="33"/>
  <c r="P697" i="33"/>
  <c r="Q697" i="33"/>
  <c r="O698" i="33"/>
  <c r="P698" i="33"/>
  <c r="Q698" i="33"/>
  <c r="O699" i="33"/>
  <c r="P699" i="33"/>
  <c r="Q699" i="33"/>
  <c r="O700" i="33"/>
  <c r="P700" i="33"/>
  <c r="Q700" i="33"/>
  <c r="O701" i="33"/>
  <c r="P701" i="33"/>
  <c r="Q701" i="33"/>
  <c r="O702" i="33"/>
  <c r="P702" i="33"/>
  <c r="Q702" i="33"/>
  <c r="O703" i="33"/>
  <c r="P703" i="33"/>
  <c r="Q703" i="33"/>
  <c r="O704" i="33"/>
  <c r="P704" i="33"/>
  <c r="Q704" i="33"/>
  <c r="O705" i="33"/>
  <c r="P705" i="33"/>
  <c r="Q705" i="33"/>
  <c r="O706" i="33"/>
  <c r="P706" i="33"/>
  <c r="Q706" i="33"/>
  <c r="O707" i="33"/>
  <c r="P707" i="33"/>
  <c r="Q707" i="33"/>
  <c r="O708" i="33"/>
  <c r="P708" i="33"/>
  <c r="Q708" i="33"/>
  <c r="O709" i="33"/>
  <c r="P709" i="33"/>
  <c r="Q709" i="33"/>
  <c r="O710" i="33"/>
  <c r="P710" i="33"/>
  <c r="Q710" i="33"/>
  <c r="O711" i="33"/>
  <c r="P711" i="33"/>
  <c r="Q711" i="33"/>
  <c r="O712" i="33"/>
  <c r="P712" i="33"/>
  <c r="Q712" i="33"/>
  <c r="O713" i="33"/>
  <c r="P713" i="33"/>
  <c r="Q713" i="33"/>
  <c r="O714" i="33"/>
  <c r="P714" i="33"/>
  <c r="Q714" i="33"/>
  <c r="O715" i="33"/>
  <c r="P715" i="33"/>
  <c r="Q715" i="33"/>
  <c r="O716" i="33"/>
  <c r="P716" i="33"/>
  <c r="Q716" i="33"/>
  <c r="O717" i="33"/>
  <c r="P717" i="33"/>
  <c r="Q717" i="33"/>
  <c r="O718" i="33"/>
  <c r="P718" i="33"/>
  <c r="Q718" i="33"/>
  <c r="O719" i="33"/>
  <c r="P719" i="33"/>
  <c r="Q719" i="33"/>
  <c r="O720" i="33"/>
  <c r="P720" i="33"/>
  <c r="Q720" i="33"/>
  <c r="O721" i="33"/>
  <c r="P721" i="33"/>
  <c r="Q721" i="33"/>
  <c r="O722" i="33"/>
  <c r="P722" i="33"/>
  <c r="Q722" i="33"/>
  <c r="O723" i="33"/>
  <c r="P723" i="33"/>
  <c r="Q723" i="33"/>
  <c r="O724" i="33"/>
  <c r="P724" i="33"/>
  <c r="Q724" i="33"/>
  <c r="O725" i="33"/>
  <c r="P725" i="33"/>
  <c r="Q725" i="33"/>
  <c r="O726" i="33"/>
  <c r="P726" i="33"/>
  <c r="Q726" i="33"/>
  <c r="O727" i="33"/>
  <c r="P727" i="33"/>
  <c r="Q727" i="33"/>
  <c r="O728" i="33"/>
  <c r="P728" i="33"/>
  <c r="Q728" i="33"/>
  <c r="O729" i="33"/>
  <c r="P729" i="33"/>
  <c r="Q729" i="33"/>
  <c r="O730" i="33"/>
  <c r="P730" i="33"/>
  <c r="Q730" i="33"/>
  <c r="O731" i="33"/>
  <c r="P731" i="33"/>
  <c r="Q731" i="33"/>
  <c r="O732" i="33"/>
  <c r="P732" i="33"/>
  <c r="Q732" i="33"/>
  <c r="O733" i="33"/>
  <c r="P733" i="33"/>
  <c r="Q733" i="33"/>
  <c r="O734" i="33"/>
  <c r="P734" i="33"/>
  <c r="Q734" i="33"/>
  <c r="O735" i="33"/>
  <c r="P735" i="33"/>
  <c r="Q735" i="33"/>
  <c r="O736" i="33"/>
  <c r="P736" i="33"/>
  <c r="Q736" i="33"/>
  <c r="O737" i="33"/>
  <c r="P737" i="33"/>
  <c r="Q737" i="33"/>
  <c r="O738" i="33"/>
  <c r="P738" i="33"/>
  <c r="Q738" i="33"/>
  <c r="O739" i="33"/>
  <c r="P739" i="33"/>
  <c r="Q739" i="33"/>
  <c r="O740" i="33"/>
  <c r="P740" i="33"/>
  <c r="Q740" i="33"/>
  <c r="O741" i="33"/>
  <c r="P741" i="33"/>
  <c r="Q741" i="33"/>
  <c r="O742" i="33"/>
  <c r="P742" i="33"/>
  <c r="Q742" i="33"/>
  <c r="O743" i="33"/>
  <c r="P743" i="33"/>
  <c r="Q743" i="33"/>
  <c r="O744" i="33"/>
  <c r="P744" i="33"/>
  <c r="Q744" i="33"/>
  <c r="O745" i="33"/>
  <c r="P745" i="33"/>
  <c r="Q745" i="33"/>
  <c r="O746" i="33"/>
  <c r="P746" i="33"/>
  <c r="Q746" i="33"/>
  <c r="O747" i="33"/>
  <c r="P747" i="33"/>
  <c r="Q747" i="33"/>
  <c r="O748" i="33"/>
  <c r="P748" i="33"/>
  <c r="Q748" i="33"/>
  <c r="O749" i="33"/>
  <c r="P749" i="33"/>
  <c r="Q749" i="33"/>
  <c r="O750" i="33"/>
  <c r="P750" i="33"/>
  <c r="Q750" i="33"/>
  <c r="O751" i="33"/>
  <c r="P751" i="33"/>
  <c r="Q751" i="33"/>
  <c r="O752" i="33"/>
  <c r="P752" i="33"/>
  <c r="Q752" i="33"/>
  <c r="O753" i="33"/>
  <c r="P753" i="33"/>
  <c r="Q753" i="33"/>
  <c r="O754" i="33"/>
  <c r="P754" i="33"/>
  <c r="Q754" i="33"/>
  <c r="O755" i="33"/>
  <c r="P755" i="33"/>
  <c r="Q755" i="33"/>
  <c r="O756" i="33"/>
  <c r="P756" i="33"/>
  <c r="Q756" i="33"/>
  <c r="O757" i="33"/>
  <c r="P757" i="33"/>
  <c r="Q757" i="33"/>
  <c r="O758" i="33"/>
  <c r="P758" i="33"/>
  <c r="Q758" i="33"/>
  <c r="O759" i="33"/>
  <c r="P759" i="33"/>
  <c r="Q759" i="33"/>
  <c r="O760" i="33"/>
  <c r="P760" i="33"/>
  <c r="Q760" i="33"/>
  <c r="O761" i="33"/>
  <c r="P761" i="33"/>
  <c r="Q761" i="33"/>
  <c r="O762" i="33"/>
  <c r="P762" i="33"/>
  <c r="Q762" i="33"/>
  <c r="O763" i="33"/>
  <c r="P763" i="33"/>
  <c r="Q763" i="33"/>
  <c r="O764" i="33"/>
  <c r="P764" i="33"/>
  <c r="Q764" i="33"/>
  <c r="O765" i="33"/>
  <c r="P765" i="33"/>
  <c r="Q765" i="33"/>
  <c r="O766" i="33"/>
  <c r="P766" i="33"/>
  <c r="Q766" i="33"/>
  <c r="O767" i="33"/>
  <c r="P767" i="33"/>
  <c r="Q767" i="33"/>
  <c r="O768" i="33"/>
  <c r="P768" i="33"/>
  <c r="Q768" i="33"/>
  <c r="O769" i="33"/>
  <c r="P769" i="33"/>
  <c r="Q769" i="33"/>
  <c r="O770" i="33"/>
  <c r="P770" i="33"/>
  <c r="Q770" i="33"/>
  <c r="O771" i="33"/>
  <c r="P771" i="33"/>
  <c r="Q771" i="33"/>
  <c r="O772" i="33"/>
  <c r="P772" i="33"/>
  <c r="Q772" i="33"/>
  <c r="O773" i="33"/>
  <c r="P773" i="33"/>
  <c r="Q773" i="33"/>
  <c r="O774" i="33"/>
  <c r="P774" i="33"/>
  <c r="Q774" i="33"/>
  <c r="O775" i="33"/>
  <c r="P775" i="33"/>
  <c r="Q775" i="33"/>
  <c r="O776" i="33"/>
  <c r="P776" i="33"/>
  <c r="Q776" i="33"/>
  <c r="O777" i="33"/>
  <c r="P777" i="33"/>
  <c r="Q777" i="33"/>
  <c r="O778" i="33"/>
  <c r="P778" i="33"/>
  <c r="Q778" i="33"/>
  <c r="O779" i="33"/>
  <c r="P779" i="33"/>
  <c r="Q779" i="33"/>
  <c r="O780" i="33"/>
  <c r="P780" i="33"/>
  <c r="Q780" i="33"/>
  <c r="O781" i="33"/>
  <c r="P781" i="33"/>
  <c r="Q781" i="33"/>
  <c r="O782" i="33"/>
  <c r="P782" i="33"/>
  <c r="Q782" i="33"/>
  <c r="O783" i="33"/>
  <c r="P783" i="33"/>
  <c r="Q783" i="33"/>
  <c r="O784" i="33"/>
  <c r="P784" i="33"/>
  <c r="Q784" i="33"/>
  <c r="O785" i="33"/>
  <c r="P785" i="33"/>
  <c r="Q785" i="33"/>
  <c r="O786" i="33"/>
  <c r="P786" i="33"/>
  <c r="Q786" i="33"/>
  <c r="O787" i="33"/>
  <c r="P787" i="33"/>
  <c r="Q787" i="33"/>
  <c r="O788" i="33"/>
  <c r="P788" i="33"/>
  <c r="Q788" i="33"/>
  <c r="O789" i="33"/>
  <c r="P789" i="33"/>
  <c r="Q789" i="33"/>
  <c r="O790" i="33"/>
  <c r="P790" i="33"/>
  <c r="Q790" i="33"/>
  <c r="O791" i="33"/>
  <c r="P791" i="33"/>
  <c r="Q791" i="33"/>
  <c r="O792" i="33"/>
  <c r="P792" i="33"/>
  <c r="Q792" i="33"/>
  <c r="O793" i="33"/>
  <c r="P793" i="33"/>
  <c r="Q793" i="33"/>
  <c r="O794" i="33"/>
  <c r="P794" i="33"/>
  <c r="Q794" i="33"/>
  <c r="O795" i="33"/>
  <c r="P795" i="33"/>
  <c r="Q795" i="33"/>
  <c r="O796" i="33"/>
  <c r="P796" i="33"/>
  <c r="Q796" i="33"/>
  <c r="O797" i="33"/>
  <c r="P797" i="33"/>
  <c r="Q797" i="33"/>
  <c r="O798" i="33"/>
  <c r="P798" i="33"/>
  <c r="Q798" i="33"/>
  <c r="O799" i="33"/>
  <c r="P799" i="33"/>
  <c r="Q799" i="33"/>
  <c r="O800" i="33"/>
  <c r="P800" i="33"/>
  <c r="Q800" i="33"/>
  <c r="O801" i="33"/>
  <c r="P801" i="33"/>
  <c r="Q801" i="33"/>
  <c r="O802" i="33"/>
  <c r="P802" i="33"/>
  <c r="Q802" i="33"/>
  <c r="O803" i="33"/>
  <c r="P803" i="33"/>
  <c r="Q803" i="33"/>
  <c r="O804" i="33"/>
  <c r="P804" i="33"/>
  <c r="Q804" i="33"/>
  <c r="O805" i="33"/>
  <c r="P805" i="33"/>
  <c r="Q805" i="33"/>
  <c r="O806" i="33"/>
  <c r="P806" i="33"/>
  <c r="Q806" i="33"/>
  <c r="O807" i="33"/>
  <c r="P807" i="33"/>
  <c r="Q807" i="33"/>
  <c r="O808" i="33"/>
  <c r="P808" i="33"/>
  <c r="Q808" i="33"/>
  <c r="O809" i="33"/>
  <c r="P809" i="33"/>
  <c r="Q809" i="33"/>
  <c r="O810" i="33"/>
  <c r="P810" i="33"/>
  <c r="Q810" i="33"/>
  <c r="O811" i="33"/>
  <c r="P811" i="33"/>
  <c r="Q811" i="33"/>
  <c r="O812" i="33"/>
  <c r="P812" i="33"/>
  <c r="Q812" i="33"/>
  <c r="O813" i="33"/>
  <c r="P813" i="33"/>
  <c r="Q813" i="33"/>
  <c r="O814" i="33"/>
  <c r="P814" i="33"/>
  <c r="Q814" i="33"/>
  <c r="O815" i="33"/>
  <c r="P815" i="33"/>
  <c r="Q815" i="33"/>
  <c r="O816" i="33"/>
  <c r="P816" i="33"/>
  <c r="Q816" i="33"/>
  <c r="O817" i="33"/>
  <c r="P817" i="33"/>
  <c r="Q817" i="33"/>
  <c r="O818" i="33"/>
  <c r="P818" i="33"/>
  <c r="Q818" i="33"/>
  <c r="J4" i="20" l="1"/>
  <c r="J7" i="20"/>
  <c r="K4" i="20" l="1"/>
  <c r="K7" i="20"/>
  <c r="Q6" i="33"/>
  <c r="L4" i="20" l="1"/>
  <c r="L7" i="20"/>
  <c r="M4" i="20" l="1"/>
  <c r="M7" i="20"/>
  <c r="N7" i="20" l="1"/>
  <c r="N4" i="20"/>
  <c r="Q7" i="56" l="1"/>
  <c r="Q8" i="56"/>
  <c r="Q9" i="56"/>
  <c r="Q10" i="56"/>
  <c r="Q11" i="56"/>
  <c r="Q12" i="56"/>
  <c r="Q15" i="56"/>
  <c r="Q16" i="56"/>
  <c r="Q17" i="56"/>
  <c r="Q18" i="56"/>
  <c r="Q19" i="56"/>
  <c r="Q20" i="56"/>
  <c r="Q21" i="56"/>
  <c r="Q27" i="56"/>
  <c r="Q28" i="56"/>
  <c r="Q29" i="56"/>
  <c r="Q30" i="56"/>
  <c r="Q31" i="56"/>
  <c r="Q32" i="56"/>
  <c r="Q33" i="56"/>
  <c r="Q34" i="56"/>
  <c r="Q35" i="56"/>
  <c r="Q36" i="56"/>
  <c r="Q37" i="56"/>
  <c r="Q39" i="56"/>
  <c r="Q40" i="56"/>
  <c r="Q41" i="56"/>
  <c r="Q42" i="56"/>
  <c r="Q43" i="56"/>
  <c r="Q44" i="56"/>
  <c r="Q45" i="56"/>
  <c r="Q46" i="56"/>
  <c r="Q51" i="56"/>
  <c r="Q52" i="56"/>
  <c r="Q53" i="56"/>
  <c r="Q54" i="56"/>
  <c r="Q59" i="56"/>
  <c r="Q61" i="56"/>
  <c r="Q62" i="56"/>
  <c r="Q63" i="56"/>
  <c r="Q64" i="56"/>
  <c r="Q68" i="56"/>
  <c r="Q69" i="56"/>
  <c r="Q70" i="56"/>
  <c r="Q71" i="56"/>
  <c r="Q72" i="56"/>
  <c r="Q73" i="56"/>
  <c r="Q74" i="56"/>
  <c r="Q75" i="56"/>
  <c r="Q76" i="56"/>
  <c r="Q77" i="56"/>
  <c r="Q78" i="56"/>
  <c r="Q79" i="56"/>
  <c r="Q80" i="56"/>
  <c r="Q81" i="56"/>
  <c r="Q82" i="56"/>
  <c r="Q87" i="56"/>
  <c r="Q88" i="56"/>
  <c r="Q90" i="56"/>
  <c r="Q92" i="56"/>
  <c r="Q93" i="56"/>
  <c r="Q94" i="56"/>
  <c r="Q96" i="56"/>
  <c r="Q97" i="56"/>
  <c r="Q99" i="56"/>
  <c r="Q100" i="56"/>
  <c r="Q101" i="56"/>
  <c r="Q102" i="56"/>
  <c r="Q103" i="56"/>
  <c r="Q104" i="56"/>
  <c r="Q109" i="56"/>
  <c r="Q110" i="56"/>
  <c r="Q111" i="56"/>
  <c r="Q112" i="56"/>
  <c r="Q115" i="56"/>
  <c r="Q116" i="56"/>
  <c r="Q119" i="56"/>
  <c r="Q120" i="56"/>
  <c r="Q121" i="56"/>
  <c r="Q125" i="56"/>
  <c r="Q126" i="56"/>
  <c r="Q127" i="56"/>
  <c r="Q128" i="56"/>
  <c r="Q129" i="56"/>
  <c r="Q130" i="56"/>
  <c r="Q131" i="56"/>
  <c r="Q132" i="56"/>
  <c r="Q133" i="56"/>
  <c r="Q134" i="56"/>
  <c r="Q135" i="56"/>
  <c r="Q136" i="56"/>
  <c r="Q137" i="56"/>
  <c r="Q138" i="56"/>
  <c r="Q139" i="56"/>
  <c r="Q140" i="56"/>
  <c r="Q141" i="56"/>
  <c r="Q142" i="56"/>
  <c r="Q151" i="56"/>
  <c r="Q152" i="56"/>
  <c r="Q153" i="56"/>
  <c r="Q154" i="56"/>
  <c r="Q155" i="56"/>
  <c r="Q156" i="56"/>
  <c r="Q161" i="56"/>
  <c r="Q162" i="56"/>
  <c r="Q163" i="56"/>
  <c r="Q164" i="56"/>
  <c r="Q165" i="56"/>
  <c r="Q166" i="56"/>
  <c r="Q167" i="56"/>
  <c r="Q168" i="56"/>
  <c r="Q175" i="56"/>
  <c r="Q176" i="56"/>
  <c r="Q177" i="56"/>
  <c r="Q178" i="56"/>
  <c r="Q179" i="56"/>
  <c r="Q180" i="56"/>
  <c r="Q181" i="56"/>
  <c r="Q182" i="56"/>
  <c r="Q183" i="56"/>
  <c r="Q187" i="56"/>
  <c r="Q188" i="56"/>
  <c r="Q189" i="56"/>
  <c r="Q190" i="56"/>
  <c r="Q191" i="56"/>
  <c r="Q192" i="56"/>
  <c r="Q193" i="56"/>
  <c r="Q194" i="56"/>
  <c r="Q195" i="56"/>
  <c r="Q196" i="56"/>
  <c r="Q197" i="56"/>
  <c r="Q198" i="56"/>
  <c r="Q199" i="56"/>
  <c r="Q200" i="56"/>
  <c r="Q201" i="56"/>
  <c r="Q202" i="56"/>
  <c r="Q208" i="56"/>
  <c r="Q210" i="56"/>
  <c r="Q214" i="56"/>
  <c r="Q216" i="56"/>
  <c r="Q217" i="56"/>
  <c r="Q220" i="56"/>
  <c r="Q221" i="56"/>
  <c r="Q222" i="56"/>
  <c r="Q223" i="56"/>
  <c r="Q226" i="56"/>
  <c r="Q227" i="56"/>
  <c r="Q231" i="56"/>
  <c r="Q232" i="56"/>
  <c r="Q233" i="56"/>
  <c r="Q234" i="56"/>
  <c r="Q235" i="56"/>
  <c r="Q236" i="56"/>
  <c r="Q237" i="56"/>
  <c r="Q238" i="56"/>
  <c r="Q239" i="56"/>
  <c r="Q240" i="56"/>
  <c r="Q241" i="56"/>
  <c r="Q242" i="56"/>
  <c r="Q243" i="56"/>
  <c r="Q244" i="56"/>
  <c r="O245" i="56"/>
  <c r="P245" i="56"/>
  <c r="Q245" i="56"/>
  <c r="O246" i="56"/>
  <c r="P246" i="56"/>
  <c r="Q246" i="56"/>
  <c r="O247" i="56"/>
  <c r="P247" i="56"/>
  <c r="Q247" i="56"/>
  <c r="O248" i="56"/>
  <c r="P248" i="56"/>
  <c r="Q248" i="56"/>
  <c r="O249" i="56"/>
  <c r="P249" i="56"/>
  <c r="Q249" i="56"/>
  <c r="O250" i="56"/>
  <c r="P250" i="56"/>
  <c r="Q250" i="56"/>
  <c r="O251" i="56"/>
  <c r="P251" i="56"/>
  <c r="Q251" i="56"/>
  <c r="O252" i="56"/>
  <c r="P252" i="56"/>
  <c r="Q252" i="56"/>
  <c r="O253" i="56"/>
  <c r="P253" i="56"/>
  <c r="Q253" i="56"/>
  <c r="O254" i="56"/>
  <c r="P254" i="56"/>
  <c r="Q254" i="56"/>
  <c r="O255" i="56"/>
  <c r="P255" i="56"/>
  <c r="Q255" i="56"/>
  <c r="O256" i="56"/>
  <c r="P256" i="56"/>
  <c r="Q256" i="56"/>
  <c r="O257" i="56"/>
  <c r="P257" i="56"/>
  <c r="Q257" i="56"/>
  <c r="O258" i="56"/>
  <c r="P258" i="56"/>
  <c r="Q258" i="56"/>
  <c r="O259" i="56"/>
  <c r="P259" i="56"/>
  <c r="Q259" i="56"/>
  <c r="O260" i="56"/>
  <c r="P260" i="56"/>
  <c r="Q260" i="56"/>
  <c r="O261" i="56"/>
  <c r="P261" i="56"/>
  <c r="Q261" i="56"/>
  <c r="O262" i="56"/>
  <c r="P262" i="56"/>
  <c r="Q262" i="56"/>
  <c r="O263" i="56"/>
  <c r="P263" i="56"/>
  <c r="Q263" i="56"/>
  <c r="O264" i="56"/>
  <c r="P264" i="56"/>
  <c r="Q264" i="56"/>
  <c r="O265" i="56"/>
  <c r="P265" i="56"/>
  <c r="Q265" i="56"/>
  <c r="O266" i="56"/>
  <c r="P266" i="56"/>
  <c r="Q266" i="56"/>
  <c r="O267" i="56"/>
  <c r="P267" i="56"/>
  <c r="Q267" i="56"/>
  <c r="O268" i="56"/>
  <c r="P268" i="56"/>
  <c r="Q268" i="56"/>
  <c r="O269" i="56"/>
  <c r="P269" i="56"/>
  <c r="Q269" i="56"/>
  <c r="O270" i="56"/>
  <c r="P270" i="56"/>
  <c r="Q270" i="56"/>
  <c r="O271" i="56"/>
  <c r="P271" i="56"/>
  <c r="Q271" i="56"/>
  <c r="O272" i="56"/>
  <c r="P272" i="56"/>
  <c r="Q272" i="56"/>
  <c r="O273" i="56"/>
  <c r="P273" i="56"/>
  <c r="Q273" i="56"/>
  <c r="O274" i="56"/>
  <c r="P274" i="56"/>
  <c r="Q274" i="56"/>
  <c r="O275" i="56"/>
  <c r="P275" i="56"/>
  <c r="Q275" i="56"/>
  <c r="O276" i="56"/>
  <c r="P276" i="56"/>
  <c r="Q276" i="56"/>
  <c r="O277" i="56"/>
  <c r="P277" i="56"/>
  <c r="Q277" i="56"/>
  <c r="O278" i="56"/>
  <c r="P278" i="56"/>
  <c r="Q278" i="56"/>
  <c r="O279" i="56"/>
  <c r="P279" i="56"/>
  <c r="Q279" i="56"/>
  <c r="O280" i="56"/>
  <c r="P280" i="56"/>
  <c r="Q280" i="56"/>
  <c r="O281" i="56"/>
  <c r="P281" i="56"/>
  <c r="Q281" i="56"/>
  <c r="O282" i="56"/>
  <c r="P282" i="56"/>
  <c r="Q282" i="56"/>
  <c r="O283" i="56"/>
  <c r="P283" i="56"/>
  <c r="Q283" i="56"/>
  <c r="O284" i="56"/>
  <c r="P284" i="56"/>
  <c r="Q284" i="56"/>
  <c r="O285" i="56"/>
  <c r="P285" i="56"/>
  <c r="Q285" i="56"/>
  <c r="O286" i="56"/>
  <c r="P286" i="56"/>
  <c r="Q286" i="56"/>
  <c r="O287" i="56"/>
  <c r="P287" i="56"/>
  <c r="Q287" i="56"/>
  <c r="O288" i="56"/>
  <c r="P288" i="56"/>
  <c r="Q288" i="56"/>
  <c r="O289" i="56"/>
  <c r="P289" i="56"/>
  <c r="Q289" i="56"/>
  <c r="O290" i="56"/>
  <c r="P290" i="56"/>
  <c r="Q290" i="56"/>
  <c r="O291" i="56"/>
  <c r="P291" i="56"/>
  <c r="Q291" i="56"/>
  <c r="O292" i="56"/>
  <c r="P292" i="56"/>
  <c r="Q292" i="56"/>
  <c r="O293" i="56"/>
  <c r="P293" i="56"/>
  <c r="Q293" i="56"/>
  <c r="O294" i="56"/>
  <c r="P294" i="56"/>
  <c r="Q294" i="56"/>
  <c r="O295" i="56"/>
  <c r="P295" i="56"/>
  <c r="Q295" i="56"/>
  <c r="O296" i="56"/>
  <c r="P296" i="56"/>
  <c r="Q296" i="56"/>
  <c r="O297" i="56"/>
  <c r="P297" i="56"/>
  <c r="Q297" i="56"/>
  <c r="O298" i="56"/>
  <c r="P298" i="56"/>
  <c r="Q298" i="56"/>
  <c r="O299" i="56"/>
  <c r="P299" i="56"/>
  <c r="Q299" i="56"/>
  <c r="O300" i="56"/>
  <c r="P300" i="56"/>
  <c r="Q300" i="56"/>
  <c r="O301" i="56"/>
  <c r="P301" i="56"/>
  <c r="Q301" i="56"/>
  <c r="O302" i="56"/>
  <c r="P302" i="56"/>
  <c r="Q302" i="56"/>
  <c r="O303" i="56"/>
  <c r="P303" i="56"/>
  <c r="Q303" i="56"/>
  <c r="O304" i="56"/>
  <c r="P304" i="56"/>
  <c r="Q304" i="56"/>
  <c r="O305" i="56"/>
  <c r="P305" i="56"/>
  <c r="Q305" i="56"/>
  <c r="O306" i="56"/>
  <c r="P306" i="56"/>
  <c r="Q306" i="56"/>
  <c r="O307" i="56"/>
  <c r="P307" i="56"/>
  <c r="Q307" i="56"/>
  <c r="O308" i="56"/>
  <c r="P308" i="56"/>
  <c r="Q308" i="56"/>
  <c r="O309" i="56"/>
  <c r="P309" i="56"/>
  <c r="Q309" i="56"/>
  <c r="O310" i="56"/>
  <c r="P310" i="56"/>
  <c r="Q310" i="56"/>
  <c r="O311" i="56"/>
  <c r="P311" i="56"/>
  <c r="Q311" i="56"/>
  <c r="O312" i="56"/>
  <c r="P312" i="56"/>
  <c r="Q312" i="56"/>
  <c r="O313" i="56"/>
  <c r="P313" i="56"/>
  <c r="Q313" i="56"/>
  <c r="O314" i="56"/>
  <c r="P314" i="56"/>
  <c r="Q314" i="56"/>
  <c r="O315" i="56"/>
  <c r="P315" i="56"/>
  <c r="Q315" i="56"/>
  <c r="O316" i="56"/>
  <c r="P316" i="56"/>
  <c r="Q316" i="56"/>
  <c r="O317" i="56"/>
  <c r="P317" i="56"/>
  <c r="Q317" i="56"/>
  <c r="O318" i="56"/>
  <c r="P318" i="56"/>
  <c r="Q318" i="56"/>
  <c r="O319" i="56"/>
  <c r="P319" i="56"/>
  <c r="Q319" i="56"/>
  <c r="O320" i="56"/>
  <c r="P320" i="56"/>
  <c r="Q320" i="56"/>
  <c r="O321" i="56"/>
  <c r="P321" i="56"/>
  <c r="Q321" i="56"/>
  <c r="O322" i="56"/>
  <c r="P322" i="56"/>
  <c r="Q322" i="56"/>
  <c r="O323" i="56"/>
  <c r="P323" i="56"/>
  <c r="Q323" i="56"/>
  <c r="O324" i="56"/>
  <c r="P324" i="56"/>
  <c r="Q324" i="56"/>
  <c r="O325" i="56"/>
  <c r="P325" i="56"/>
  <c r="Q325" i="56"/>
  <c r="O326" i="56"/>
  <c r="P326" i="56"/>
  <c r="Q326" i="56"/>
  <c r="O327" i="56"/>
  <c r="P327" i="56"/>
  <c r="Q327" i="56"/>
  <c r="O328" i="56"/>
  <c r="P328" i="56"/>
  <c r="Q328" i="56"/>
  <c r="O329" i="56"/>
  <c r="P329" i="56"/>
  <c r="Q329" i="56"/>
  <c r="O330" i="56"/>
  <c r="P330" i="56"/>
  <c r="Q330" i="56"/>
  <c r="O331" i="56"/>
  <c r="P331" i="56"/>
  <c r="Q331" i="56"/>
  <c r="O332" i="56"/>
  <c r="P332" i="56"/>
  <c r="Q332" i="56"/>
  <c r="O333" i="56"/>
  <c r="P333" i="56"/>
  <c r="Q333" i="56"/>
  <c r="O334" i="56"/>
  <c r="P334" i="56"/>
  <c r="Q334" i="56"/>
  <c r="O335" i="56"/>
  <c r="P335" i="56"/>
  <c r="Q335" i="56"/>
  <c r="O336" i="56"/>
  <c r="P336" i="56"/>
  <c r="Q336" i="56"/>
  <c r="O337" i="56"/>
  <c r="P337" i="56"/>
  <c r="Q337" i="56"/>
  <c r="O338" i="56"/>
  <c r="P338" i="56"/>
  <c r="Q338" i="56"/>
  <c r="O339" i="56"/>
  <c r="P339" i="56"/>
  <c r="Q339" i="56"/>
  <c r="O340" i="56"/>
  <c r="P340" i="56"/>
  <c r="Q340" i="56"/>
  <c r="O341" i="56"/>
  <c r="P341" i="56"/>
  <c r="Q341" i="56"/>
  <c r="O342" i="56"/>
  <c r="P342" i="56"/>
  <c r="Q342" i="56"/>
  <c r="O343" i="56"/>
  <c r="P343" i="56"/>
  <c r="Q343" i="56"/>
  <c r="O344" i="56"/>
  <c r="P344" i="56"/>
  <c r="Q344" i="56"/>
  <c r="Q686" i="55" l="1"/>
  <c r="Q687" i="55"/>
  <c r="Q688" i="55"/>
  <c r="Q689" i="55"/>
  <c r="Q690" i="55"/>
  <c r="Q691" i="55"/>
  <c r="Q692" i="55"/>
  <c r="Q693" i="55"/>
  <c r="Q694" i="55"/>
  <c r="Q695" i="55"/>
  <c r="Q696" i="55"/>
  <c r="Q697" i="55"/>
  <c r="Q698" i="55"/>
  <c r="Q699" i="55"/>
  <c r="Q700" i="55"/>
  <c r="Q701" i="55"/>
  <c r="Q702" i="55"/>
  <c r="Q703" i="55"/>
  <c r="Q704" i="55"/>
  <c r="Q705" i="55"/>
  <c r="Q706" i="55"/>
  <c r="Q707" i="55"/>
  <c r="Q708" i="55"/>
  <c r="Q709" i="55"/>
  <c r="Q710" i="55"/>
  <c r="Q711" i="55"/>
  <c r="Q712" i="55"/>
  <c r="Q713" i="55"/>
  <c r="Q714" i="55"/>
  <c r="Q715" i="55"/>
  <c r="Q716" i="55"/>
  <c r="Q717" i="55"/>
  <c r="Q718" i="55"/>
  <c r="Q719" i="55"/>
  <c r="Q720" i="55"/>
  <c r="Q721" i="55"/>
  <c r="Q722" i="55"/>
  <c r="Q723" i="55"/>
  <c r="Q724" i="55"/>
  <c r="Q725" i="55"/>
  <c r="Q726" i="55"/>
  <c r="Q727" i="55"/>
  <c r="Q728" i="55"/>
  <c r="Q729" i="55"/>
  <c r="Q730" i="55"/>
  <c r="Q731" i="55"/>
  <c r="Q732" i="55"/>
  <c r="Q733" i="55"/>
  <c r="Q734" i="55"/>
  <c r="Q735" i="55"/>
  <c r="Q736" i="55"/>
  <c r="Q737" i="55"/>
  <c r="Q738" i="55"/>
  <c r="Q739" i="55"/>
  <c r="Q740" i="55"/>
  <c r="Q741" i="55"/>
  <c r="Q742" i="55"/>
  <c r="Q743" i="55"/>
  <c r="Q744" i="55"/>
  <c r="Q745" i="55"/>
  <c r="Q746" i="55"/>
  <c r="Q747" i="55"/>
  <c r="Q748" i="55"/>
  <c r="Q749" i="55"/>
  <c r="Q750" i="55"/>
  <c r="Q683" i="55"/>
  <c r="Q514" i="55"/>
  <c r="Q515" i="55"/>
  <c r="Q516" i="55"/>
  <c r="Q517" i="55"/>
  <c r="Q518" i="55"/>
  <c r="Q519" i="55"/>
  <c r="Q520" i="55"/>
  <c r="Q521" i="55"/>
  <c r="Q522" i="55"/>
  <c r="Q523" i="55"/>
  <c r="Q524" i="55"/>
  <c r="Q525" i="55"/>
  <c r="Q526" i="55"/>
  <c r="Q527" i="55"/>
  <c r="Q528" i="55"/>
  <c r="Q529" i="55"/>
  <c r="Q530" i="55"/>
  <c r="Q531" i="55"/>
  <c r="Q532" i="55"/>
  <c r="Q533" i="55"/>
  <c r="Q534" i="55"/>
  <c r="Q535" i="55"/>
  <c r="Q536" i="55"/>
  <c r="Q537" i="55"/>
  <c r="Q538" i="55"/>
  <c r="Q539" i="55"/>
  <c r="Q540" i="55"/>
  <c r="Q541" i="55"/>
  <c r="Q542" i="55"/>
  <c r="Q543" i="55"/>
  <c r="Q544" i="55"/>
  <c r="Q545" i="55"/>
  <c r="Q546" i="55"/>
  <c r="Q547" i="55"/>
  <c r="Q548" i="55"/>
  <c r="Q549" i="55"/>
  <c r="Q550" i="55"/>
  <c r="Q551" i="55"/>
  <c r="Q552" i="55"/>
  <c r="Q553" i="55"/>
  <c r="Q554" i="55"/>
  <c r="Q555" i="55"/>
  <c r="Q556" i="55"/>
  <c r="Q557" i="55"/>
  <c r="Q558" i="55"/>
  <c r="Q559" i="55"/>
  <c r="Q560" i="55"/>
  <c r="Q561" i="55"/>
  <c r="Q562" i="55"/>
  <c r="Q563" i="55"/>
  <c r="Q564" i="55"/>
  <c r="Q565" i="55"/>
  <c r="Q566" i="55"/>
  <c r="Q567" i="55"/>
  <c r="Q568" i="55"/>
  <c r="Q569" i="55"/>
  <c r="Q570" i="55"/>
  <c r="Q571" i="55"/>
  <c r="Q572" i="55"/>
  <c r="Q573" i="55"/>
  <c r="Q574" i="55"/>
  <c r="Q575" i="55"/>
  <c r="Q576" i="55"/>
  <c r="Q577" i="55"/>
  <c r="Q578" i="55"/>
  <c r="Q579" i="55"/>
  <c r="Q580" i="55"/>
  <c r="Q581" i="55"/>
  <c r="Q582" i="55"/>
  <c r="Q583" i="55"/>
  <c r="Q584" i="55"/>
  <c r="Q585" i="55"/>
  <c r="Q586" i="55"/>
  <c r="Q587" i="55"/>
  <c r="Q588" i="55"/>
  <c r="Q589" i="55"/>
  <c r="Q590" i="55"/>
  <c r="Q591" i="55"/>
  <c r="Q592" i="55"/>
  <c r="Q593" i="55"/>
  <c r="Q594" i="55"/>
  <c r="Q595" i="55"/>
  <c r="Q596" i="55"/>
  <c r="Q597" i="55"/>
  <c r="Q598" i="55"/>
  <c r="Q599" i="55"/>
  <c r="Q600" i="55"/>
  <c r="Q601" i="55"/>
  <c r="Q602" i="55"/>
  <c r="Q603" i="55"/>
  <c r="Q604" i="55"/>
  <c r="Q605" i="55"/>
  <c r="Q606" i="55"/>
  <c r="Q607" i="55"/>
  <c r="Q608" i="55"/>
  <c r="Q609" i="55"/>
  <c r="Q610" i="55"/>
  <c r="Q611" i="55"/>
  <c r="Q612" i="55"/>
  <c r="Q613" i="55"/>
  <c r="Q614" i="55"/>
  <c r="Q615" i="55"/>
  <c r="Q616" i="55"/>
  <c r="Q617" i="55"/>
  <c r="Q618" i="55"/>
  <c r="Q619" i="55"/>
  <c r="Q620" i="55"/>
  <c r="Q621" i="55"/>
  <c r="Q622" i="55"/>
  <c r="Q623" i="55"/>
  <c r="Q624" i="55"/>
  <c r="Q625" i="55"/>
  <c r="Q626" i="55"/>
  <c r="Q627" i="55"/>
  <c r="Q628" i="55"/>
  <c r="Q629" i="55"/>
  <c r="Q630" i="55"/>
  <c r="Q631" i="55"/>
  <c r="Q632" i="55"/>
  <c r="Q633" i="55"/>
  <c r="Q634" i="55"/>
  <c r="Q635" i="55"/>
  <c r="Q636" i="55"/>
  <c r="Q637" i="55"/>
  <c r="Q638" i="55"/>
  <c r="Q639" i="55"/>
  <c r="Q640" i="55"/>
  <c r="Q641" i="55"/>
  <c r="Q642" i="55"/>
  <c r="Q643" i="55"/>
  <c r="Q644" i="55"/>
  <c r="Q645" i="55"/>
  <c r="Q646" i="55"/>
  <c r="Q647" i="55"/>
  <c r="Q648" i="55"/>
  <c r="Q649" i="55"/>
  <c r="Q650" i="55"/>
  <c r="Q651" i="55"/>
  <c r="Q652" i="55"/>
  <c r="Q653" i="55"/>
  <c r="Q654" i="55"/>
  <c r="Q655" i="55"/>
  <c r="Q656" i="55"/>
  <c r="Q657" i="55"/>
  <c r="Q658" i="55"/>
  <c r="Q659" i="55"/>
  <c r="Q660" i="55"/>
  <c r="Q661" i="55"/>
  <c r="Q662" i="55"/>
  <c r="Q663" i="55"/>
  <c r="Q664" i="55"/>
  <c r="Q665" i="55"/>
  <c r="Q666" i="55"/>
  <c r="Q667" i="55"/>
  <c r="Q668" i="55"/>
  <c r="Q669" i="55"/>
  <c r="Q670" i="55"/>
  <c r="Q671" i="55"/>
  <c r="Q672" i="55"/>
  <c r="Q673" i="55"/>
  <c r="Q674" i="55"/>
  <c r="Q675" i="55"/>
  <c r="Q676" i="55"/>
  <c r="Q677" i="55"/>
  <c r="Q678" i="55"/>
  <c r="Q679" i="55"/>
  <c r="Q680" i="55"/>
  <c r="Q681" i="55"/>
  <c r="Q682" i="55"/>
  <c r="Q684" i="55"/>
  <c r="Q685" i="55"/>
  <c r="Q751" i="55"/>
  <c r="Q752" i="55"/>
  <c r="Q753" i="55"/>
  <c r="Q754" i="55"/>
  <c r="Q755" i="55"/>
  <c r="Q756" i="55"/>
  <c r="Q757" i="55"/>
  <c r="Q758" i="55"/>
  <c r="Q759" i="55"/>
  <c r="Q760" i="55"/>
  <c r="Q761" i="55"/>
  <c r="Q762" i="55"/>
  <c r="Q763" i="55"/>
  <c r="Q764" i="55"/>
  <c r="Q765" i="55"/>
  <c r="Q766" i="55"/>
  <c r="Q767" i="55"/>
  <c r="Q768" i="55"/>
  <c r="Q769" i="55"/>
  <c r="Q770" i="55"/>
  <c r="Q771" i="55"/>
  <c r="Q772" i="55"/>
  <c r="Q773" i="55"/>
  <c r="Q774" i="55"/>
  <c r="Q775" i="55"/>
  <c r="Q776" i="55"/>
  <c r="Q777" i="55"/>
  <c r="Q778" i="55"/>
  <c r="Q779" i="55"/>
  <c r="Q780" i="55"/>
  <c r="Q781" i="55"/>
  <c r="Q782" i="55"/>
  <c r="Q783" i="55"/>
  <c r="Q784" i="55"/>
  <c r="Q785" i="55"/>
  <c r="Q786" i="55"/>
  <c r="Q787" i="55"/>
  <c r="Q788" i="55"/>
  <c r="Q789" i="55"/>
  <c r="Q790" i="55"/>
  <c r="Q791" i="55"/>
  <c r="Q792" i="55"/>
  <c r="Q793" i="55"/>
  <c r="Q794" i="55"/>
  <c r="Q795" i="55"/>
  <c r="Q796" i="55"/>
  <c r="Q797" i="55"/>
  <c r="Q798" i="55"/>
  <c r="Q799" i="55"/>
  <c r="Q800" i="55"/>
  <c r="Q801" i="55"/>
  <c r="Q802" i="55"/>
  <c r="Q803" i="55"/>
  <c r="Q804" i="55"/>
  <c r="Q805" i="55"/>
  <c r="Q806" i="55"/>
  <c r="Q807" i="55"/>
  <c r="Q808" i="55"/>
  <c r="Q809" i="55"/>
  <c r="Q810" i="55"/>
  <c r="Q811" i="55"/>
  <c r="Q812" i="55"/>
  <c r="Q813" i="55"/>
  <c r="Q814" i="55"/>
  <c r="Q815" i="55"/>
  <c r="Q816" i="55"/>
  <c r="Q817" i="55"/>
  <c r="Q818" i="55"/>
  <c r="Q819" i="55"/>
  <c r="Q820" i="55"/>
  <c r="Q821" i="55"/>
  <c r="Q822" i="55"/>
  <c r="Q823" i="55"/>
  <c r="Q824" i="55"/>
  <c r="Q825" i="55"/>
  <c r="Q826" i="55"/>
  <c r="Q827" i="55"/>
  <c r="Q828" i="55"/>
  <c r="Q829" i="55"/>
  <c r="Q830" i="55"/>
  <c r="Q831" i="55"/>
  <c r="Q832" i="55"/>
  <c r="Q833" i="55"/>
  <c r="Q834" i="55"/>
  <c r="Q835" i="55"/>
  <c r="Q836" i="55"/>
  <c r="Q837" i="55"/>
  <c r="Q838" i="55"/>
  <c r="Q839" i="55"/>
  <c r="Q840" i="55"/>
  <c r="Q841" i="55"/>
  <c r="Q842" i="55"/>
  <c r="Q843" i="55"/>
  <c r="Q844" i="55"/>
  <c r="Q845" i="55"/>
  <c r="Q846" i="55"/>
  <c r="Q847" i="55"/>
  <c r="Q848" i="55"/>
  <c r="Q849" i="55"/>
  <c r="Q850" i="55"/>
  <c r="Q851" i="55"/>
  <c r="Q852" i="55"/>
  <c r="Q853" i="55"/>
  <c r="Q854" i="55"/>
  <c r="Q855" i="55"/>
  <c r="Q856" i="55"/>
  <c r="Q857" i="55"/>
  <c r="Q858" i="55"/>
  <c r="Q859" i="55"/>
  <c r="Q860" i="55"/>
  <c r="Q861" i="55"/>
  <c r="Q862" i="55"/>
  <c r="Q863" i="55"/>
  <c r="Q864" i="55"/>
  <c r="Q865" i="55"/>
  <c r="Q866" i="55"/>
  <c r="Q867" i="55"/>
  <c r="Q868" i="55"/>
  <c r="Q869" i="55"/>
  <c r="Q870" i="55"/>
  <c r="Q871" i="55"/>
  <c r="Q872" i="55"/>
  <c r="Q873" i="55"/>
  <c r="Q874" i="55"/>
  <c r="Q875" i="55"/>
  <c r="Q876" i="55"/>
  <c r="Q877" i="55"/>
  <c r="Q878" i="55"/>
  <c r="Q879" i="55"/>
  <c r="Q880" i="55"/>
  <c r="Q881" i="55"/>
  <c r="Q882" i="55"/>
  <c r="Q883" i="55"/>
  <c r="Q884" i="55"/>
  <c r="Q885" i="55"/>
  <c r="Q886" i="55"/>
  <c r="Q887" i="55"/>
  <c r="Q888" i="55"/>
  <c r="Q889" i="55"/>
  <c r="Q890" i="55"/>
  <c r="Q891" i="55"/>
  <c r="Q892" i="55"/>
  <c r="Q893" i="55"/>
  <c r="Q894" i="55"/>
  <c r="Q895" i="55"/>
  <c r="Q896" i="55"/>
  <c r="Q897" i="55"/>
  <c r="Q898" i="55"/>
  <c r="Q899" i="55"/>
  <c r="Q900" i="55"/>
  <c r="Q901" i="55"/>
  <c r="Q902" i="55"/>
  <c r="Q903" i="55"/>
  <c r="Q904" i="55"/>
  <c r="Q905" i="55"/>
  <c r="Q906" i="55"/>
  <c r="Q907" i="55"/>
  <c r="Q908" i="55"/>
  <c r="Q909" i="55"/>
  <c r="Q910" i="55"/>
  <c r="Q911" i="55"/>
  <c r="Q912" i="55"/>
  <c r="Q913" i="55"/>
  <c r="Q914" i="55"/>
  <c r="Q915" i="55"/>
  <c r="Q916" i="55"/>
  <c r="Q917" i="55"/>
  <c r="Q918" i="55"/>
  <c r="Q919" i="55"/>
  <c r="Q920" i="55"/>
  <c r="Q921" i="55"/>
  <c r="Q922" i="55"/>
  <c r="Q923" i="55"/>
  <c r="Q924" i="55"/>
  <c r="Q925" i="55"/>
  <c r="Q926" i="55"/>
  <c r="Q927" i="55"/>
  <c r="Q928" i="55"/>
  <c r="Q929" i="55"/>
  <c r="Q930" i="55"/>
  <c r="Q931" i="55"/>
  <c r="Q932" i="55"/>
  <c r="Q933" i="55"/>
  <c r="Q934" i="55"/>
  <c r="Q935" i="55"/>
  <c r="Q936" i="55"/>
  <c r="Q937" i="55"/>
  <c r="Q938" i="55"/>
  <c r="Q939" i="55"/>
  <c r="Q940" i="55"/>
  <c r="Q941" i="55"/>
  <c r="Q942" i="55"/>
  <c r="Q943" i="55"/>
  <c r="Q944" i="55"/>
  <c r="Q945" i="55"/>
  <c r="Q946" i="55"/>
  <c r="Q947" i="55"/>
  <c r="Q948" i="55"/>
  <c r="Q949" i="55"/>
  <c r="Q950" i="55"/>
  <c r="Q951" i="55"/>
  <c r="Q952" i="55"/>
  <c r="Q953" i="55"/>
  <c r="Q954" i="55"/>
  <c r="Q955" i="55"/>
  <c r="Q956" i="55"/>
  <c r="Q957" i="55"/>
  <c r="Q958" i="55"/>
  <c r="Q959" i="55"/>
  <c r="Q960" i="55"/>
  <c r="Q961" i="55"/>
  <c r="Q962" i="55"/>
  <c r="Q963" i="55"/>
  <c r="Q964" i="55"/>
  <c r="Q965" i="55"/>
  <c r="Q966" i="55"/>
  <c r="Q967" i="55"/>
  <c r="Q968" i="55"/>
  <c r="Q969" i="55"/>
  <c r="Q970" i="55"/>
  <c r="Q971" i="55"/>
  <c r="Q972" i="55"/>
  <c r="Q973" i="55"/>
  <c r="Q974" i="55"/>
  <c r="Q975" i="55"/>
  <c r="Q976" i="55"/>
  <c r="Q977" i="55"/>
  <c r="Q978" i="55"/>
  <c r="Q979" i="55"/>
  <c r="Q980" i="55"/>
  <c r="Q981" i="55"/>
  <c r="Q982" i="55"/>
  <c r="Q983" i="55"/>
  <c r="Q984" i="55"/>
  <c r="Q985" i="55"/>
  <c r="Q986" i="55"/>
  <c r="Q987" i="55"/>
  <c r="Q988" i="55"/>
  <c r="Q989" i="55"/>
  <c r="Q990" i="55"/>
  <c r="Q991" i="55"/>
  <c r="Q992" i="55"/>
  <c r="Q993" i="55"/>
  <c r="Q994" i="55"/>
  <c r="Q995" i="55"/>
  <c r="Q996" i="55"/>
  <c r="Q997" i="55"/>
  <c r="Q998" i="55"/>
  <c r="Q999" i="55"/>
  <c r="Q1000" i="55"/>
  <c r="Q1001" i="55"/>
  <c r="Q1002" i="55"/>
  <c r="Q1003" i="55"/>
  <c r="Q1004" i="55"/>
  <c r="Q1005" i="55"/>
  <c r="Q1006" i="55"/>
  <c r="Q1007" i="55"/>
  <c r="Q1008" i="55"/>
  <c r="Q1009" i="55"/>
  <c r="Q1010" i="55"/>
  <c r="Q1011" i="55"/>
  <c r="Q1012" i="55"/>
  <c r="Q1013" i="55"/>
  <c r="Q1014" i="55"/>
  <c r="Q1015" i="55"/>
  <c r="Q1016" i="55"/>
  <c r="Q1017" i="55"/>
  <c r="Q1018" i="55"/>
  <c r="Q1019" i="55"/>
  <c r="Q1020" i="55"/>
  <c r="Q1021" i="55"/>
  <c r="Q1022" i="55"/>
  <c r="Q1023" i="55"/>
  <c r="Q1024" i="55"/>
  <c r="Q1025" i="55"/>
  <c r="Q1026" i="55"/>
  <c r="Q1027" i="55"/>
  <c r="Q1028" i="55"/>
  <c r="Q1029" i="55"/>
  <c r="Q1030" i="55"/>
  <c r="Q1031" i="55"/>
  <c r="Q1032" i="55"/>
  <c r="Q1033" i="55"/>
  <c r="Q1034" i="55"/>
  <c r="Q1035" i="55"/>
  <c r="Q1036" i="55"/>
  <c r="Q1037" i="55"/>
  <c r="Q1038" i="55"/>
  <c r="Q1039" i="55"/>
  <c r="Q1040" i="55"/>
  <c r="Q1041" i="55"/>
  <c r="Q1042" i="55"/>
  <c r="Q1043" i="55"/>
  <c r="Q1044" i="55"/>
  <c r="Q1045" i="55"/>
  <c r="Q1046" i="55"/>
  <c r="Q1047" i="55"/>
  <c r="Q1048" i="55"/>
  <c r="Q1049" i="55"/>
  <c r="Q1050" i="55"/>
  <c r="Q1051" i="55"/>
  <c r="Q1052" i="55"/>
  <c r="Q1053" i="55"/>
  <c r="Q1054" i="55"/>
  <c r="Q1055" i="55"/>
  <c r="Q1056" i="55"/>
  <c r="Q1057" i="55"/>
  <c r="Q1058" i="55"/>
  <c r="Q1059" i="55"/>
  <c r="Q1060" i="55"/>
  <c r="Q1061" i="55"/>
  <c r="Q1062" i="55"/>
  <c r="Q1063" i="55"/>
  <c r="Q1064" i="55"/>
  <c r="Q1065" i="55"/>
  <c r="Q1066" i="55"/>
  <c r="Q1067" i="55"/>
  <c r="Q1068" i="55"/>
  <c r="Q1069" i="55"/>
  <c r="Q1070" i="55"/>
  <c r="Q1071" i="55"/>
  <c r="Q1072" i="55"/>
  <c r="Q1073" i="55"/>
  <c r="Q1074" i="55"/>
  <c r="Q1075" i="55"/>
  <c r="Q1076" i="55"/>
  <c r="Q1077" i="55"/>
  <c r="Q1078" i="55"/>
  <c r="Q1079" i="55"/>
  <c r="Q1080" i="55"/>
  <c r="Q1081" i="55"/>
  <c r="Q1082" i="55"/>
  <c r="Q1083" i="55"/>
  <c r="Q1084" i="55"/>
  <c r="Q1085" i="55"/>
  <c r="Q1086" i="55"/>
  <c r="Q1087" i="55"/>
  <c r="Q1088" i="55"/>
  <c r="Q1089" i="55"/>
  <c r="Q1090" i="55"/>
  <c r="Q1091" i="55"/>
  <c r="Q1092" i="55"/>
  <c r="Q1093" i="55"/>
  <c r="Q1094" i="55"/>
  <c r="Q1095" i="55"/>
  <c r="Q1096" i="55"/>
  <c r="Q1097" i="55"/>
  <c r="Q1098" i="55"/>
  <c r="Q1099" i="55"/>
  <c r="Q1100" i="55"/>
  <c r="Q1101" i="55"/>
  <c r="Q1102" i="55"/>
  <c r="Q1103" i="55"/>
  <c r="Q1104" i="55"/>
  <c r="Q1105" i="55"/>
  <c r="Q1106" i="55"/>
  <c r="Q1107" i="55"/>
  <c r="Q1108" i="55"/>
  <c r="Q1109" i="55"/>
  <c r="Q1110" i="55"/>
  <c r="Q1111" i="55"/>
  <c r="Q1112" i="55"/>
  <c r="Q1113" i="55"/>
  <c r="Q1114" i="55"/>
  <c r="Q1115" i="55"/>
  <c r="Q1116" i="55"/>
  <c r="Q1117" i="55"/>
  <c r="Q1118" i="55"/>
  <c r="Q1119" i="55"/>
  <c r="Q1120" i="55"/>
  <c r="Q1121" i="55"/>
  <c r="Q1122" i="55"/>
  <c r="Q1123" i="55"/>
  <c r="Q1124" i="55"/>
  <c r="Q1125" i="55"/>
  <c r="Q1126" i="55"/>
  <c r="Q1127" i="55"/>
  <c r="Q1128" i="55"/>
  <c r="Q1129" i="55"/>
  <c r="Q1130" i="55"/>
  <c r="Q1131" i="55"/>
  <c r="Q1132" i="55"/>
  <c r="Q1133" i="55"/>
  <c r="Q1134" i="55"/>
  <c r="Q1135" i="55"/>
  <c r="Q1136" i="55"/>
  <c r="Q1137" i="55"/>
  <c r="Q1138" i="55"/>
  <c r="Q1139" i="55"/>
  <c r="Q1140" i="55"/>
  <c r="Q1141" i="55"/>
  <c r="Q1142" i="55"/>
  <c r="Q1143" i="55"/>
  <c r="Q1144" i="55"/>
  <c r="Q1145" i="55"/>
  <c r="Q1146" i="55"/>
  <c r="Q1147" i="55"/>
  <c r="Q1148" i="55"/>
  <c r="Q1149" i="55"/>
  <c r="Q1150" i="55"/>
  <c r="Q1151" i="55"/>
  <c r="Q1152" i="55"/>
  <c r="Q1153" i="55"/>
  <c r="Q1154" i="55"/>
  <c r="Q1155" i="55"/>
  <c r="Q1156" i="55"/>
  <c r="Q1157" i="55"/>
  <c r="Q1158" i="55"/>
  <c r="Q1159" i="55"/>
  <c r="Q1160" i="55"/>
  <c r="Q1161" i="55"/>
  <c r="Q1162" i="55"/>
  <c r="Q1163" i="55"/>
  <c r="Q1164" i="55"/>
  <c r="Q1165" i="55"/>
  <c r="Q1166" i="55"/>
  <c r="Q1167" i="55"/>
  <c r="Q1168" i="55"/>
  <c r="Q1169" i="55"/>
  <c r="Q1170" i="55"/>
  <c r="Q1171" i="55"/>
  <c r="Q1172" i="55"/>
  <c r="Q1173" i="55"/>
  <c r="Q1174" i="55"/>
  <c r="Q1175" i="55"/>
  <c r="Q1176" i="55"/>
  <c r="Q1177" i="55"/>
  <c r="Q1178" i="55"/>
  <c r="Q1179" i="55"/>
  <c r="Q1180" i="55"/>
  <c r="Q1181" i="55"/>
  <c r="Q1182" i="55"/>
  <c r="Q1183" i="55"/>
  <c r="Q1184" i="55"/>
  <c r="Q1185" i="55"/>
  <c r="Q1186" i="55"/>
  <c r="Q1187" i="55"/>
  <c r="Q1188" i="55"/>
  <c r="Q1189" i="55"/>
  <c r="Q1190" i="55"/>
  <c r="Q1191" i="55"/>
  <c r="Q1192" i="55"/>
  <c r="Q1193" i="55"/>
  <c r="Q1194" i="55"/>
  <c r="Q1195" i="55"/>
  <c r="Q1196" i="55"/>
  <c r="Q1197" i="55"/>
  <c r="Q1198" i="55"/>
  <c r="Q1199" i="55"/>
  <c r="Q1200" i="55"/>
  <c r="Q1201" i="55"/>
  <c r="Q1202" i="55"/>
  <c r="Q1203" i="55"/>
  <c r="Q1204" i="55"/>
  <c r="Q1205" i="55"/>
  <c r="Q1206" i="55"/>
  <c r="Q1207" i="55"/>
  <c r="Q1208" i="55"/>
  <c r="Q1209" i="55"/>
  <c r="Q1210" i="55"/>
  <c r="Q1211" i="55"/>
  <c r="Q1212" i="55"/>
  <c r="Q1213" i="55"/>
  <c r="Q1214" i="55"/>
  <c r="Q1215" i="55"/>
  <c r="Q1216" i="55"/>
  <c r="Q1217" i="55"/>
  <c r="Q1218" i="55"/>
  <c r="Q1219" i="55"/>
  <c r="Q1220" i="55"/>
  <c r="Q1221" i="55"/>
  <c r="Q1222" i="55"/>
  <c r="Q1223" i="55"/>
  <c r="Q1224" i="55"/>
  <c r="Q1225" i="55"/>
  <c r="Q1226" i="55"/>
  <c r="Q1227" i="55"/>
  <c r="Q1228" i="55"/>
  <c r="Q1229" i="55"/>
  <c r="Q1230" i="55"/>
  <c r="Q1231" i="55"/>
  <c r="Q1232" i="55"/>
  <c r="Q1233" i="55"/>
  <c r="Q1234" i="55"/>
  <c r="Q1235" i="55"/>
  <c r="Q1236" i="55"/>
  <c r="Q1237" i="55"/>
  <c r="Q1238" i="55"/>
  <c r="Q1239" i="55"/>
  <c r="Q1240" i="55"/>
  <c r="Q1241" i="55"/>
  <c r="Q1242" i="55"/>
  <c r="Q1243" i="55"/>
  <c r="Q1244" i="55"/>
  <c r="Q1245" i="55"/>
  <c r="Q1246" i="55"/>
  <c r="Q1247" i="55"/>
  <c r="Q1248" i="55"/>
  <c r="Q1249" i="55"/>
  <c r="Q1250" i="55"/>
  <c r="Q1251" i="55"/>
  <c r="Q1252" i="55"/>
  <c r="Q1253" i="55"/>
  <c r="Q1254" i="55"/>
  <c r="Q1255" i="55"/>
  <c r="Q1256" i="55"/>
  <c r="Q1257" i="55"/>
  <c r="Q1258" i="55"/>
  <c r="Q1259" i="55"/>
  <c r="Q1260" i="55"/>
  <c r="Q1261" i="55"/>
  <c r="Q1262" i="55"/>
  <c r="Q1263" i="55"/>
  <c r="O1264" i="55"/>
  <c r="P1264" i="55"/>
  <c r="Q1264" i="55"/>
  <c r="O1265" i="55"/>
  <c r="P1265" i="55"/>
  <c r="Q1265" i="55"/>
  <c r="O1266" i="55"/>
  <c r="P1266" i="55"/>
  <c r="Q1266" i="55"/>
  <c r="O1267" i="55"/>
  <c r="P1267" i="55"/>
  <c r="Q1267" i="55"/>
  <c r="O1268" i="55"/>
  <c r="P1268" i="55"/>
  <c r="Q1268" i="55"/>
  <c r="O1269" i="55"/>
  <c r="P1269" i="55"/>
  <c r="Q1269" i="55"/>
  <c r="O1270" i="55"/>
  <c r="P1270" i="55"/>
  <c r="Q1270" i="55"/>
  <c r="O1271" i="55"/>
  <c r="P1271" i="55"/>
  <c r="Q1271" i="55"/>
  <c r="O1272" i="55"/>
  <c r="P1272" i="55"/>
  <c r="Q1272" i="55"/>
  <c r="O1273" i="55"/>
  <c r="P1273" i="55"/>
  <c r="Q1273" i="55"/>
  <c r="O1274" i="55"/>
  <c r="P1274" i="55"/>
  <c r="Q1274" i="55"/>
  <c r="O1275" i="55"/>
  <c r="P1275" i="55"/>
  <c r="Q1275" i="55"/>
  <c r="O1276" i="55"/>
  <c r="P1276" i="55"/>
  <c r="Q1276" i="55"/>
  <c r="O1277" i="55"/>
  <c r="P1277" i="55"/>
  <c r="Q1277" i="55"/>
  <c r="O1278" i="55"/>
  <c r="P1278" i="55"/>
  <c r="Q1278" i="55"/>
  <c r="O1279" i="55"/>
  <c r="P1279" i="55"/>
  <c r="Q1279" i="55"/>
  <c r="O1280" i="55"/>
  <c r="P1280" i="55"/>
  <c r="Q1280" i="55"/>
  <c r="O1281" i="55"/>
  <c r="P1281" i="55"/>
  <c r="Q1281" i="55"/>
  <c r="O1282" i="55"/>
  <c r="P1282" i="55"/>
  <c r="Q1282" i="55"/>
  <c r="O1283" i="55"/>
  <c r="P1283" i="55"/>
  <c r="Q1283" i="55"/>
  <c r="O1284" i="55"/>
  <c r="P1284" i="55"/>
  <c r="Q1284" i="55"/>
  <c r="O1285" i="55"/>
  <c r="P1285" i="55"/>
  <c r="Q1285" i="55"/>
  <c r="C35" i="20" l="1"/>
  <c r="C36" i="20"/>
  <c r="C34" i="20"/>
  <c r="L199" i="47"/>
  <c r="L200" i="47"/>
  <c r="L201" i="47"/>
  <c r="L202" i="47"/>
  <c r="L203" i="47"/>
  <c r="L204" i="47"/>
  <c r="L205" i="47"/>
  <c r="L206" i="47"/>
  <c r="L207" i="47"/>
  <c r="L208" i="47"/>
  <c r="L209" i="47"/>
  <c r="L210" i="47"/>
  <c r="L211" i="47"/>
  <c r="L212" i="47"/>
  <c r="L213" i="47"/>
  <c r="L214" i="47"/>
  <c r="L215" i="47"/>
  <c r="L216" i="47"/>
  <c r="L217" i="47"/>
  <c r="L218" i="47"/>
  <c r="L219" i="47"/>
  <c r="L220" i="47"/>
  <c r="L221" i="47"/>
  <c r="L222" i="47"/>
  <c r="L223" i="47"/>
  <c r="L224" i="47"/>
  <c r="L225" i="47"/>
  <c r="L226" i="47"/>
  <c r="L227" i="47"/>
  <c r="L228" i="47"/>
  <c r="L229" i="47"/>
  <c r="L230" i="47"/>
  <c r="L231" i="47"/>
  <c r="L232" i="47"/>
  <c r="L233" i="47"/>
  <c r="L234" i="47"/>
  <c r="L235" i="47"/>
  <c r="L236" i="47"/>
  <c r="L237" i="47"/>
  <c r="L238" i="47"/>
  <c r="L239" i="47"/>
  <c r="L240" i="47"/>
  <c r="L241" i="47"/>
  <c r="L242" i="47"/>
  <c r="L243" i="47"/>
  <c r="L244" i="47"/>
  <c r="L245" i="47"/>
  <c r="L246" i="47"/>
  <c r="L247" i="47"/>
  <c r="L248" i="47"/>
  <c r="L249" i="47"/>
  <c r="L250" i="47"/>
  <c r="L251" i="47"/>
  <c r="L252" i="47"/>
  <c r="L253" i="47"/>
  <c r="L254" i="47"/>
  <c r="L255" i="47"/>
  <c r="L256" i="47"/>
  <c r="L257" i="47"/>
  <c r="L258" i="47"/>
  <c r="L259" i="47"/>
  <c r="L260" i="47"/>
  <c r="L261" i="47"/>
  <c r="L262" i="47"/>
  <c r="L263" i="47"/>
  <c r="L264" i="47"/>
  <c r="L265" i="47"/>
  <c r="L266" i="47"/>
  <c r="L267" i="47"/>
  <c r="L268" i="47"/>
  <c r="L269" i="47"/>
  <c r="L270" i="47"/>
  <c r="L271" i="47"/>
  <c r="L272" i="47"/>
  <c r="L273" i="47"/>
  <c r="L274" i="47"/>
  <c r="L275" i="47"/>
  <c r="L276" i="47"/>
  <c r="L277" i="47"/>
  <c r="L278" i="47"/>
  <c r="L279" i="47"/>
  <c r="L280" i="47"/>
  <c r="L281" i="47"/>
  <c r="L282" i="47"/>
  <c r="L283" i="47"/>
  <c r="L284" i="47"/>
  <c r="L285" i="47"/>
  <c r="L286" i="47"/>
  <c r="L287" i="47"/>
  <c r="L288" i="47"/>
  <c r="L289" i="47"/>
  <c r="L290" i="47"/>
  <c r="L291" i="47"/>
  <c r="L292" i="47"/>
  <c r="L293" i="47"/>
  <c r="L294" i="47"/>
  <c r="L295" i="47"/>
  <c r="L296" i="47"/>
  <c r="L297" i="47"/>
  <c r="L298" i="47"/>
  <c r="L299" i="47"/>
  <c r="L300" i="47"/>
  <c r="L301" i="47"/>
  <c r="L302" i="47"/>
  <c r="L303" i="47"/>
  <c r="L304" i="47"/>
  <c r="L305" i="47"/>
  <c r="L306" i="47"/>
  <c r="L307" i="47"/>
  <c r="L308" i="47"/>
  <c r="L309" i="47"/>
  <c r="L310" i="47"/>
  <c r="L311" i="47"/>
  <c r="L312" i="47"/>
  <c r="L313" i="47"/>
  <c r="L314" i="47"/>
  <c r="L315" i="47"/>
  <c r="L316" i="47"/>
  <c r="L317" i="47"/>
  <c r="L318" i="47"/>
  <c r="L319" i="47"/>
  <c r="L320" i="47"/>
  <c r="L321" i="47"/>
  <c r="L322" i="47"/>
  <c r="L323" i="47"/>
  <c r="L324" i="47"/>
  <c r="L325" i="47"/>
  <c r="L326" i="47"/>
  <c r="L327" i="47"/>
  <c r="L328" i="47"/>
  <c r="L329" i="47"/>
  <c r="L330" i="47"/>
  <c r="L331" i="47"/>
  <c r="L332" i="47"/>
  <c r="L333" i="47"/>
  <c r="L334" i="47"/>
  <c r="L335" i="47"/>
  <c r="L336" i="47"/>
  <c r="L337" i="47"/>
  <c r="L338" i="47"/>
  <c r="L339" i="47"/>
  <c r="L340" i="47"/>
  <c r="L341" i="47"/>
  <c r="L342" i="47"/>
  <c r="L343" i="47"/>
  <c r="L344" i="47"/>
  <c r="L345" i="47"/>
  <c r="L346" i="47"/>
  <c r="L347" i="47"/>
  <c r="L348" i="47"/>
  <c r="L349" i="47"/>
  <c r="L350" i="47"/>
  <c r="L351" i="47"/>
  <c r="L352" i="47"/>
  <c r="L353" i="47"/>
  <c r="L354" i="47"/>
  <c r="L355" i="47"/>
  <c r="L356" i="47"/>
  <c r="L357" i="47"/>
  <c r="L358" i="47"/>
  <c r="L359" i="47"/>
  <c r="L360" i="47"/>
  <c r="L361" i="47"/>
  <c r="L362" i="47"/>
  <c r="L363" i="47"/>
  <c r="L364" i="47"/>
  <c r="L365" i="47"/>
  <c r="L366" i="47"/>
  <c r="L367" i="47"/>
  <c r="L368" i="47"/>
  <c r="L369" i="47"/>
  <c r="L370" i="47"/>
  <c r="L371" i="47"/>
  <c r="L372" i="47"/>
  <c r="L373" i="47"/>
  <c r="L374" i="47"/>
  <c r="L375" i="47"/>
  <c r="L376" i="47"/>
  <c r="L377" i="47"/>
  <c r="L378" i="47"/>
  <c r="L379" i="47"/>
  <c r="L380" i="47"/>
  <c r="L381" i="47"/>
  <c r="L382" i="47"/>
  <c r="L383" i="47"/>
  <c r="L384" i="47"/>
  <c r="L385" i="47"/>
  <c r="L386" i="47"/>
  <c r="L387" i="47"/>
  <c r="L388" i="47"/>
  <c r="L389" i="47"/>
  <c r="L390" i="47"/>
  <c r="L391" i="47"/>
  <c r="L392" i="47"/>
  <c r="L393" i="47"/>
  <c r="L394" i="47"/>
  <c r="L395" i="47"/>
  <c r="L396" i="47"/>
  <c r="L397" i="47"/>
  <c r="L398" i="47"/>
  <c r="L399" i="47"/>
  <c r="L400" i="47"/>
  <c r="L401" i="47"/>
  <c r="L402" i="47"/>
  <c r="L403" i="47"/>
  <c r="L404" i="47"/>
  <c r="L405" i="47"/>
  <c r="L406" i="47"/>
  <c r="L407" i="47"/>
  <c r="L408" i="47"/>
  <c r="L409" i="47"/>
  <c r="L410" i="47"/>
  <c r="L411" i="47"/>
  <c r="L412" i="47"/>
  <c r="L413" i="47"/>
  <c r="L414" i="47"/>
  <c r="L415" i="47"/>
  <c r="L416" i="47"/>
  <c r="L417" i="47"/>
  <c r="L418" i="47"/>
  <c r="L419" i="47"/>
  <c r="L420" i="47"/>
  <c r="L421" i="47"/>
  <c r="L422" i="47"/>
  <c r="L423" i="47"/>
  <c r="L424" i="47"/>
  <c r="L425" i="47"/>
  <c r="L426" i="47"/>
  <c r="L427" i="47"/>
  <c r="L428" i="47"/>
  <c r="L429" i="47"/>
  <c r="L430" i="47"/>
  <c r="L431" i="47"/>
  <c r="L432" i="47"/>
  <c r="L433" i="47"/>
  <c r="L434" i="47"/>
  <c r="L435" i="47"/>
  <c r="L436" i="47"/>
  <c r="L437" i="47"/>
  <c r="L438" i="47"/>
  <c r="L439" i="47"/>
  <c r="L440" i="47"/>
  <c r="L441" i="47"/>
  <c r="L442" i="47"/>
  <c r="L443" i="47"/>
  <c r="L444" i="47"/>
  <c r="L445" i="47"/>
  <c r="L446" i="47"/>
  <c r="L447" i="47"/>
  <c r="L448" i="47"/>
  <c r="L449" i="47"/>
  <c r="L450" i="47"/>
  <c r="L451" i="47"/>
  <c r="L452" i="47"/>
  <c r="L453" i="47"/>
  <c r="L454" i="47"/>
  <c r="L455" i="47"/>
  <c r="L456" i="47"/>
  <c r="L457" i="47"/>
  <c r="L458" i="47"/>
  <c r="L459" i="47"/>
  <c r="L460" i="47"/>
  <c r="L461" i="47"/>
  <c r="L462" i="47"/>
  <c r="L463" i="47"/>
  <c r="L464" i="47"/>
  <c r="L465" i="47"/>
  <c r="L466" i="47"/>
  <c r="L467" i="47"/>
  <c r="L468" i="47"/>
  <c r="L469" i="47"/>
  <c r="L470" i="47"/>
  <c r="L471" i="47"/>
  <c r="L472" i="47"/>
  <c r="L473" i="47"/>
  <c r="L474" i="47"/>
  <c r="L475" i="47"/>
  <c r="L476" i="47"/>
  <c r="L477" i="47"/>
  <c r="L478" i="47"/>
  <c r="L479" i="47"/>
  <c r="L480" i="47"/>
  <c r="L481" i="47"/>
  <c r="L482" i="47"/>
  <c r="L483" i="47"/>
  <c r="L484" i="47"/>
  <c r="L485" i="47"/>
  <c r="L486" i="47"/>
  <c r="L487" i="47"/>
  <c r="L488" i="47"/>
  <c r="L489" i="47"/>
  <c r="L490" i="47"/>
  <c r="L491" i="47"/>
  <c r="L492" i="47"/>
  <c r="L493" i="47"/>
  <c r="L494" i="47"/>
  <c r="L495" i="47"/>
  <c r="L496" i="47"/>
  <c r="L497" i="47"/>
  <c r="L498" i="47"/>
  <c r="L499" i="47"/>
  <c r="L500" i="47"/>
  <c r="L501" i="47"/>
  <c r="L502" i="47"/>
  <c r="L503" i="47"/>
  <c r="L504" i="47"/>
  <c r="L505" i="47"/>
  <c r="L506" i="47"/>
  <c r="L507" i="47"/>
  <c r="L508" i="47"/>
  <c r="L509" i="47"/>
  <c r="L510" i="47"/>
  <c r="L511" i="47"/>
  <c r="L512" i="47"/>
  <c r="L513" i="47"/>
  <c r="L514" i="47"/>
  <c r="L515" i="47"/>
  <c r="L516" i="47"/>
  <c r="L517" i="47"/>
  <c r="L518" i="47"/>
  <c r="L519" i="47"/>
  <c r="L520" i="47"/>
  <c r="L521" i="47"/>
  <c r="L522" i="47"/>
  <c r="L523" i="47"/>
  <c r="L524" i="47"/>
  <c r="L525" i="47"/>
  <c r="L526" i="47"/>
  <c r="L527" i="47"/>
  <c r="L528" i="47"/>
  <c r="L529" i="47"/>
  <c r="L530" i="47"/>
  <c r="L531" i="47"/>
  <c r="L532" i="47"/>
  <c r="L533" i="47"/>
  <c r="L534" i="47"/>
  <c r="L535" i="47"/>
  <c r="L536" i="47"/>
  <c r="L537" i="47"/>
  <c r="L538" i="47"/>
  <c r="L539" i="47"/>
  <c r="L540" i="47"/>
  <c r="L541" i="47"/>
  <c r="L542" i="47"/>
  <c r="L543" i="47"/>
  <c r="L544" i="47"/>
  <c r="L545" i="47"/>
  <c r="L546" i="47"/>
  <c r="L547" i="47"/>
  <c r="L548" i="47"/>
  <c r="L549" i="47"/>
  <c r="L550" i="47"/>
  <c r="L551" i="47"/>
  <c r="L552" i="47"/>
  <c r="L553" i="47"/>
  <c r="L554" i="47"/>
  <c r="L555" i="47"/>
  <c r="L556" i="47"/>
  <c r="L557" i="47"/>
  <c r="L558" i="47"/>
  <c r="L559" i="47"/>
  <c r="L560" i="47"/>
  <c r="L561" i="47"/>
  <c r="L562" i="47"/>
  <c r="L563" i="47"/>
  <c r="L564" i="47"/>
  <c r="L565" i="47"/>
  <c r="L566" i="47"/>
  <c r="L567" i="47"/>
  <c r="L568" i="47"/>
  <c r="L569" i="47"/>
  <c r="L570" i="47"/>
  <c r="L571" i="47"/>
  <c r="L572" i="47"/>
  <c r="L573" i="47"/>
  <c r="L574" i="47"/>
  <c r="L575" i="47"/>
  <c r="L576" i="47"/>
  <c r="L577" i="47"/>
  <c r="L578" i="47"/>
  <c r="L579" i="47"/>
  <c r="L580" i="47"/>
  <c r="L581" i="47"/>
  <c r="L582" i="47"/>
  <c r="L583" i="47"/>
  <c r="L584" i="47"/>
  <c r="L585" i="47"/>
  <c r="L586" i="47"/>
  <c r="L587" i="47"/>
  <c r="L588" i="47"/>
  <c r="L589" i="47"/>
  <c r="L590" i="47"/>
  <c r="L591" i="47"/>
  <c r="L592" i="47"/>
  <c r="L593" i="47"/>
  <c r="L594" i="47"/>
  <c r="L595" i="47"/>
  <c r="L596" i="47"/>
  <c r="L597" i="47"/>
  <c r="L598" i="47"/>
  <c r="L599" i="47"/>
  <c r="L600" i="47"/>
  <c r="L601" i="47"/>
  <c r="L602" i="47"/>
  <c r="L603" i="47"/>
  <c r="L604" i="47"/>
  <c r="L605" i="47"/>
  <c r="L606" i="47"/>
  <c r="L607" i="47"/>
  <c r="L608" i="47"/>
  <c r="L609" i="47"/>
  <c r="L610" i="47"/>
  <c r="L611" i="47"/>
  <c r="L612" i="47"/>
  <c r="L613" i="47"/>
  <c r="L614" i="47"/>
  <c r="L615" i="47"/>
  <c r="L616" i="47"/>
  <c r="L617" i="47"/>
  <c r="L618" i="47"/>
  <c r="L619" i="47"/>
  <c r="L620" i="47"/>
  <c r="L621" i="47"/>
  <c r="L622" i="47"/>
  <c r="L623" i="47"/>
  <c r="L624" i="47"/>
  <c r="L625" i="47"/>
  <c r="L626" i="47"/>
  <c r="L627" i="47"/>
  <c r="L628" i="47"/>
  <c r="L629" i="47"/>
  <c r="L630" i="47"/>
  <c r="L631" i="47"/>
  <c r="L632" i="47"/>
  <c r="L633" i="47"/>
  <c r="L634" i="47"/>
  <c r="L635" i="47"/>
  <c r="L636" i="47"/>
  <c r="L637" i="47"/>
  <c r="L638" i="47"/>
  <c r="L639" i="47"/>
  <c r="L640" i="47"/>
  <c r="L641" i="47"/>
  <c r="L642" i="47"/>
  <c r="L643" i="47"/>
  <c r="L644" i="47"/>
  <c r="L645" i="47"/>
  <c r="L646" i="47"/>
  <c r="L647" i="47"/>
  <c r="L648" i="47"/>
  <c r="L649" i="47"/>
  <c r="L650" i="47"/>
  <c r="L651" i="47"/>
  <c r="L652" i="47"/>
  <c r="L653" i="47"/>
  <c r="L654" i="47"/>
  <c r="L655" i="47"/>
  <c r="L656" i="47"/>
  <c r="L657" i="47"/>
  <c r="L658" i="47"/>
  <c r="L659" i="47"/>
  <c r="L660" i="47"/>
  <c r="L661" i="47"/>
  <c r="L662" i="47"/>
  <c r="L663" i="47"/>
  <c r="L664" i="47"/>
  <c r="L665" i="47"/>
  <c r="L666" i="47"/>
  <c r="L667" i="47"/>
  <c r="L668" i="47"/>
  <c r="L669" i="47"/>
  <c r="L670" i="47"/>
  <c r="L671" i="47"/>
  <c r="L672" i="47"/>
  <c r="L673" i="47"/>
  <c r="L674" i="47"/>
  <c r="L675" i="47"/>
  <c r="L676" i="47"/>
  <c r="L677" i="47"/>
  <c r="L678" i="47"/>
  <c r="L679" i="47"/>
  <c r="L680" i="47"/>
  <c r="L681" i="47"/>
  <c r="L682" i="47"/>
  <c r="L683" i="47"/>
  <c r="L684" i="47"/>
  <c r="L685" i="47"/>
  <c r="L686" i="47"/>
  <c r="L687" i="47"/>
  <c r="L688" i="47"/>
  <c r="L689" i="47"/>
  <c r="L690" i="47"/>
  <c r="L691" i="47"/>
  <c r="L692" i="47"/>
  <c r="L693" i="47"/>
  <c r="L694" i="47"/>
  <c r="L695" i="47"/>
  <c r="L696" i="47"/>
  <c r="L697" i="47"/>
  <c r="L698" i="47"/>
  <c r="L699" i="47"/>
  <c r="L700" i="47"/>
  <c r="L701" i="47"/>
  <c r="L702" i="47"/>
  <c r="L703" i="47"/>
  <c r="L704" i="47"/>
  <c r="L705" i="47"/>
  <c r="L706" i="47"/>
  <c r="L707" i="47"/>
  <c r="L708" i="47"/>
  <c r="L709" i="47"/>
  <c r="L710" i="47"/>
  <c r="L711" i="47"/>
  <c r="L712" i="47"/>
  <c r="L713" i="47"/>
  <c r="L714" i="47"/>
  <c r="L715" i="47"/>
  <c r="L716" i="47"/>
  <c r="L717" i="47"/>
  <c r="L718" i="47"/>
  <c r="L719" i="47"/>
  <c r="L720" i="47"/>
  <c r="L721" i="47"/>
  <c r="L722" i="47"/>
  <c r="L723" i="47"/>
  <c r="L724" i="47"/>
  <c r="L725" i="47"/>
  <c r="L726" i="47"/>
  <c r="L727" i="47"/>
  <c r="L728" i="47"/>
  <c r="L729" i="47"/>
  <c r="L730" i="47"/>
  <c r="L731" i="47"/>
  <c r="L732" i="47"/>
  <c r="L733" i="47"/>
  <c r="L734" i="47"/>
  <c r="L735" i="47"/>
  <c r="L736" i="47"/>
  <c r="L737" i="47"/>
  <c r="L738" i="47"/>
  <c r="L739" i="47"/>
  <c r="L740" i="47"/>
  <c r="L741" i="47"/>
  <c r="L742" i="47"/>
  <c r="L743" i="47"/>
  <c r="L744" i="47"/>
  <c r="L745" i="47"/>
  <c r="L746" i="47"/>
  <c r="L747" i="47"/>
  <c r="L748" i="47"/>
  <c r="L749" i="47"/>
  <c r="L750" i="47"/>
  <c r="L751" i="47"/>
  <c r="L752" i="47"/>
  <c r="L753" i="47"/>
  <c r="L754" i="47"/>
  <c r="L755" i="47"/>
  <c r="L756" i="47"/>
  <c r="L757" i="47"/>
  <c r="L758" i="47"/>
  <c r="L759" i="47"/>
  <c r="L760" i="47"/>
  <c r="L761" i="47"/>
  <c r="L762" i="47"/>
  <c r="L763" i="47"/>
  <c r="L764" i="47"/>
  <c r="L765" i="47"/>
  <c r="L766" i="47"/>
  <c r="L767" i="47"/>
  <c r="L768" i="47"/>
  <c r="L769" i="47"/>
  <c r="L770" i="47"/>
  <c r="L771" i="47"/>
  <c r="L772" i="47"/>
  <c r="L773" i="47"/>
  <c r="L774" i="47"/>
  <c r="L775" i="47"/>
  <c r="L776" i="47"/>
  <c r="L777" i="47"/>
  <c r="L778" i="47"/>
  <c r="L779" i="47"/>
  <c r="L780" i="47"/>
  <c r="L781" i="47"/>
  <c r="L782" i="47"/>
  <c r="L783" i="47"/>
  <c r="L784" i="47"/>
  <c r="L785" i="47"/>
  <c r="L786" i="47"/>
  <c r="L787" i="47"/>
  <c r="L788" i="47"/>
  <c r="L789" i="47"/>
  <c r="L790" i="47"/>
  <c r="L791" i="47"/>
  <c r="L792" i="47"/>
  <c r="L793" i="47"/>
  <c r="L794" i="47"/>
  <c r="L795" i="47"/>
  <c r="L796" i="47"/>
  <c r="L797" i="47"/>
  <c r="L798" i="47"/>
  <c r="L799" i="47"/>
  <c r="L800" i="47"/>
  <c r="L801" i="47"/>
  <c r="L802" i="47"/>
  <c r="L803" i="47"/>
  <c r="L804" i="47"/>
  <c r="L805" i="47"/>
  <c r="L806" i="47"/>
  <c r="L807" i="47"/>
  <c r="L808" i="47"/>
  <c r="L809" i="47"/>
  <c r="L810" i="47"/>
  <c r="L811" i="47"/>
  <c r="L812" i="47"/>
  <c r="L813" i="47"/>
  <c r="L814" i="47"/>
  <c r="L815" i="47"/>
  <c r="L816" i="47"/>
  <c r="L817" i="47"/>
  <c r="L818" i="47"/>
  <c r="L819" i="47"/>
  <c r="L820" i="47"/>
  <c r="L821" i="47"/>
  <c r="L822" i="47"/>
  <c r="L823" i="47"/>
  <c r="L824" i="47"/>
  <c r="L825" i="47"/>
  <c r="L826" i="47"/>
  <c r="L827" i="47"/>
  <c r="L828" i="47"/>
  <c r="L829" i="47"/>
  <c r="L830" i="47"/>
  <c r="L831" i="47"/>
  <c r="L832" i="47"/>
  <c r="L833" i="47"/>
  <c r="L834" i="47"/>
  <c r="L835" i="47"/>
  <c r="L836" i="47"/>
  <c r="L837" i="47"/>
  <c r="L838" i="47"/>
  <c r="L839" i="47"/>
  <c r="L840" i="47"/>
  <c r="L841" i="47"/>
  <c r="L842" i="47"/>
  <c r="L843" i="47"/>
  <c r="L844" i="47"/>
  <c r="L845" i="47"/>
  <c r="L846" i="47"/>
  <c r="L847" i="47"/>
  <c r="L848" i="47"/>
  <c r="L849" i="47"/>
  <c r="L850" i="47"/>
  <c r="L851" i="47"/>
  <c r="L852" i="47"/>
  <c r="L853" i="47"/>
  <c r="L854" i="47"/>
  <c r="L855" i="47"/>
  <c r="L856" i="47"/>
  <c r="L857" i="47"/>
  <c r="L858" i="47"/>
  <c r="L859" i="47"/>
  <c r="L860" i="47"/>
  <c r="L861" i="47"/>
  <c r="L862" i="47"/>
  <c r="L863" i="47"/>
  <c r="L864" i="47"/>
  <c r="L865" i="47"/>
  <c r="L866" i="47"/>
  <c r="L867" i="47"/>
  <c r="L868" i="47"/>
  <c r="L869" i="47"/>
  <c r="L870" i="47"/>
  <c r="L871" i="47"/>
  <c r="L872" i="47"/>
  <c r="L873" i="47"/>
  <c r="L874" i="47"/>
  <c r="L875" i="47"/>
  <c r="L876" i="47"/>
  <c r="L877" i="47"/>
  <c r="L878" i="47"/>
  <c r="L879" i="47"/>
  <c r="L880" i="47"/>
  <c r="L881" i="47"/>
  <c r="L882" i="47"/>
  <c r="L883" i="47"/>
  <c r="L884" i="47"/>
  <c r="L885" i="47"/>
  <c r="L886" i="47"/>
  <c r="L887" i="47"/>
  <c r="L888" i="47"/>
  <c r="L889" i="47"/>
  <c r="L890" i="47"/>
  <c r="L891" i="47"/>
  <c r="L892" i="47"/>
  <c r="L893" i="47"/>
  <c r="L894" i="47"/>
  <c r="L895" i="47"/>
  <c r="L896" i="47"/>
  <c r="L897" i="47"/>
  <c r="L898" i="47"/>
  <c r="L899" i="47"/>
  <c r="L900" i="47"/>
  <c r="L901" i="47"/>
  <c r="L902" i="47"/>
  <c r="L903" i="47"/>
  <c r="L904" i="47"/>
  <c r="L905" i="47"/>
  <c r="L906" i="47"/>
  <c r="L907" i="47"/>
  <c r="L908" i="47"/>
  <c r="L909" i="47"/>
  <c r="L910" i="47"/>
  <c r="L911" i="47"/>
  <c r="L912" i="47"/>
  <c r="L913" i="47"/>
  <c r="L914" i="47"/>
  <c r="L915" i="47"/>
  <c r="L916" i="47"/>
  <c r="L917" i="47"/>
  <c r="L918" i="47"/>
  <c r="L919" i="47"/>
  <c r="L920" i="47"/>
  <c r="L921" i="47"/>
  <c r="L922" i="47"/>
  <c r="L923" i="47"/>
  <c r="L924" i="47"/>
  <c r="L925" i="47"/>
  <c r="L926" i="47"/>
  <c r="L927" i="47"/>
  <c r="L928" i="47"/>
  <c r="L929" i="47"/>
  <c r="L930" i="47"/>
  <c r="L931" i="47"/>
  <c r="L932" i="47"/>
  <c r="L933" i="47"/>
  <c r="L934" i="47"/>
  <c r="L935" i="47"/>
  <c r="L936" i="47"/>
  <c r="L937" i="47"/>
  <c r="L938" i="47"/>
  <c r="L939" i="47"/>
  <c r="L940" i="47"/>
  <c r="L941" i="47"/>
  <c r="L942" i="47"/>
  <c r="L943" i="47"/>
  <c r="L944" i="47"/>
  <c r="L945" i="47"/>
  <c r="L946" i="47"/>
  <c r="L947" i="47"/>
  <c r="L948" i="47"/>
  <c r="L949" i="47"/>
  <c r="L950" i="47"/>
  <c r="L951" i="47"/>
  <c r="L952" i="47"/>
  <c r="L953" i="47"/>
  <c r="L954" i="47"/>
  <c r="L955" i="47"/>
  <c r="L956" i="47"/>
  <c r="L957" i="47"/>
  <c r="L958" i="47"/>
  <c r="L959" i="47"/>
  <c r="L960" i="47"/>
  <c r="L961" i="47"/>
  <c r="L962" i="47"/>
  <c r="L963" i="47"/>
  <c r="L964" i="47"/>
  <c r="L965" i="47"/>
  <c r="L966" i="47"/>
  <c r="L967" i="47"/>
  <c r="L968" i="47"/>
  <c r="L969" i="47"/>
  <c r="L970" i="47"/>
  <c r="L971" i="47"/>
  <c r="L972" i="47"/>
  <c r="L973" i="47"/>
  <c r="L974" i="47"/>
  <c r="L975" i="47"/>
  <c r="L976" i="47"/>
  <c r="L977" i="47"/>
  <c r="L978" i="47"/>
  <c r="L979" i="47"/>
  <c r="L980" i="47"/>
  <c r="L981" i="47"/>
  <c r="L982" i="47"/>
  <c r="L983" i="47"/>
  <c r="L984" i="47"/>
  <c r="L985" i="47"/>
  <c r="L986" i="47"/>
  <c r="L987" i="47"/>
  <c r="L988" i="47"/>
  <c r="L989" i="47"/>
  <c r="L990" i="47"/>
  <c r="L991" i="47"/>
  <c r="L992" i="47"/>
  <c r="L993" i="47"/>
  <c r="L994" i="47"/>
  <c r="L995" i="47"/>
  <c r="L996" i="47"/>
  <c r="L997" i="47"/>
  <c r="L998" i="47"/>
  <c r="L999" i="47"/>
  <c r="L1000" i="47"/>
  <c r="L1001" i="47"/>
  <c r="L1002" i="47"/>
  <c r="L1003" i="47"/>
  <c r="L1004" i="47"/>
  <c r="Q1068" i="53" l="1"/>
  <c r="Q1069" i="53"/>
  <c r="Q1070" i="53"/>
  <c r="Q1071" i="53"/>
  <c r="Q1072" i="53"/>
  <c r="Q1073" i="53"/>
  <c r="Q1074" i="53"/>
  <c r="Q1075" i="53"/>
  <c r="Q1076" i="53"/>
  <c r="Q1077" i="53"/>
  <c r="Q1078" i="53"/>
  <c r="Q1079" i="53"/>
  <c r="Q1080" i="53"/>
  <c r="Q1081" i="53"/>
  <c r="Q1082" i="53"/>
  <c r="Q1083" i="53"/>
  <c r="Q1084" i="53"/>
  <c r="Q1085" i="53"/>
  <c r="Q1086" i="53"/>
  <c r="Q1087" i="53"/>
  <c r="Q1088" i="53"/>
  <c r="Q1089" i="53"/>
  <c r="Q1090" i="53"/>
  <c r="Q1091" i="53"/>
  <c r="Q1092" i="53"/>
  <c r="Q1093" i="53"/>
  <c r="Q1094" i="53"/>
  <c r="Q1095" i="53"/>
  <c r="Q1096" i="53"/>
  <c r="Q1097" i="53"/>
  <c r="Q1098" i="53"/>
  <c r="Q1099" i="53"/>
  <c r="Q1100" i="53"/>
  <c r="Q1101" i="53"/>
  <c r="Q1102" i="53"/>
  <c r="Q1103" i="53"/>
  <c r="Q1104" i="53"/>
  <c r="Q1105" i="53"/>
  <c r="Q1106" i="53"/>
  <c r="Q1107" i="53"/>
  <c r="Q1108" i="53"/>
  <c r="Q1109" i="53"/>
  <c r="Q1110" i="53"/>
  <c r="Q1111" i="53"/>
  <c r="Q1112" i="53"/>
  <c r="Q1113" i="53"/>
  <c r="Q1114" i="53"/>
  <c r="Q1115" i="53"/>
  <c r="Q1116" i="53"/>
  <c r="Q1117" i="53"/>
  <c r="Q1118" i="53"/>
  <c r="Q1119" i="53"/>
  <c r="Q1120" i="53"/>
  <c r="Q1121" i="53"/>
  <c r="Q1122" i="53"/>
  <c r="Q1123" i="53"/>
  <c r="Q1124" i="53"/>
  <c r="Q1125" i="53"/>
  <c r="Q1126" i="53"/>
  <c r="Q1127" i="53"/>
  <c r="Q1128" i="53"/>
  <c r="Q1129" i="53"/>
  <c r="Q1130" i="53"/>
  <c r="Q1131" i="53"/>
  <c r="Q1132" i="53"/>
  <c r="Q1133" i="53"/>
  <c r="Q1134" i="53"/>
  <c r="Q1135" i="53"/>
  <c r="Q1136" i="53"/>
  <c r="Q1137" i="53"/>
  <c r="Q1138" i="53"/>
  <c r="Q1139" i="53"/>
  <c r="Q1140" i="53"/>
  <c r="Q1141" i="53"/>
  <c r="Q1142" i="53"/>
  <c r="Q1143" i="53"/>
  <c r="Q1144" i="53"/>
  <c r="Q1145" i="53"/>
  <c r="Q1146" i="53"/>
  <c r="Q1147" i="53"/>
  <c r="Q1148" i="53"/>
  <c r="Q1149" i="53"/>
  <c r="Q1150" i="53"/>
  <c r="Q1151" i="53"/>
  <c r="Q1152" i="53"/>
  <c r="Q1153" i="53"/>
  <c r="Q1154" i="53"/>
  <c r="Q1155" i="53"/>
  <c r="Q1156" i="53"/>
  <c r="Q1157" i="53"/>
  <c r="Q1158" i="53"/>
  <c r="Q1159" i="53"/>
  <c r="Q1160" i="53"/>
  <c r="Q1161" i="53"/>
  <c r="Q1162" i="53"/>
  <c r="Q1163" i="53"/>
  <c r="Q1164" i="53"/>
  <c r="Q1165" i="53"/>
  <c r="Q1166" i="53"/>
  <c r="Q1167" i="53"/>
  <c r="Q1168" i="53"/>
  <c r="Q1169" i="53"/>
  <c r="Q1170" i="53"/>
  <c r="Q1171" i="53"/>
  <c r="Q1172" i="53"/>
  <c r="Q1173" i="53"/>
  <c r="Q1174" i="53"/>
  <c r="Q1175" i="53"/>
  <c r="Q1176" i="53"/>
  <c r="Q1177" i="53"/>
  <c r="Q1178" i="53"/>
  <c r="Q1179" i="53"/>
  <c r="Q1180" i="53"/>
  <c r="Q1181" i="53"/>
  <c r="Q1182" i="53"/>
  <c r="Q1183" i="53"/>
  <c r="Q1184" i="53"/>
  <c r="Q1185" i="53"/>
  <c r="Q1186" i="53"/>
  <c r="Q1187" i="53"/>
  <c r="Q1188" i="53"/>
  <c r="Q1189" i="53"/>
  <c r="Q1190" i="53"/>
  <c r="Q1191" i="53"/>
  <c r="Q1192" i="53"/>
  <c r="Q1193" i="53"/>
  <c r="Q1194" i="53"/>
  <c r="Q1195" i="53"/>
  <c r="Q1196" i="53"/>
  <c r="Q1197" i="53"/>
  <c r="Q1198" i="53"/>
  <c r="Q1199" i="53"/>
  <c r="Q1200" i="53"/>
  <c r="Q1201" i="53"/>
  <c r="Q1202" i="53"/>
  <c r="Q1203" i="53"/>
  <c r="Q1204" i="53"/>
  <c r="Q1205" i="53"/>
  <c r="Q1206" i="53"/>
  <c r="Q1207" i="53"/>
  <c r="Q1208" i="53"/>
  <c r="Q1209" i="53"/>
  <c r="Q1210" i="53"/>
  <c r="Q1211" i="53"/>
  <c r="Q1212" i="53"/>
  <c r="Q1213" i="53"/>
  <c r="Q1214" i="53"/>
  <c r="Q1215" i="53"/>
  <c r="Q1216" i="53"/>
  <c r="Q1217" i="53"/>
  <c r="Q1218" i="53"/>
  <c r="Q1219" i="53"/>
  <c r="Q1220" i="53"/>
  <c r="Q1221" i="53"/>
  <c r="Q1222" i="53"/>
  <c r="Q1223" i="53"/>
  <c r="Q1224" i="53"/>
  <c r="Q1225" i="53"/>
  <c r="Q1226" i="53"/>
  <c r="Q1227" i="53"/>
  <c r="Q1228" i="53"/>
  <c r="Q1229" i="53"/>
  <c r="Q1230" i="53"/>
  <c r="Q1231" i="53"/>
  <c r="Q1232" i="53"/>
  <c r="Q1233" i="53"/>
  <c r="Q1234" i="53"/>
  <c r="Q1235" i="53"/>
  <c r="Q1236" i="53"/>
  <c r="Q1237" i="53"/>
  <c r="Q1238" i="53"/>
  <c r="Q1239" i="53"/>
  <c r="Q1240" i="53"/>
  <c r="Q1241" i="53"/>
  <c r="Q1242" i="53"/>
  <c r="Q1243" i="53"/>
  <c r="Q1244" i="53"/>
  <c r="Q1245" i="53"/>
  <c r="Q1246" i="53"/>
  <c r="Q1247" i="53"/>
  <c r="Q1248" i="53"/>
  <c r="Q1249" i="53"/>
  <c r="Q1250" i="53"/>
  <c r="Q1251" i="53"/>
  <c r="Q1252" i="53"/>
  <c r="Q1253" i="53"/>
  <c r="Q1254" i="53"/>
  <c r="Q1255" i="53"/>
  <c r="Q1256" i="53"/>
  <c r="Q1257" i="53"/>
  <c r="Q1258" i="53"/>
  <c r="Q1259" i="53"/>
  <c r="Q1260" i="53"/>
  <c r="Q1261" i="53"/>
  <c r="Q1262" i="53"/>
  <c r="Q1263" i="53"/>
  <c r="Q1264" i="53"/>
  <c r="Q1265" i="53"/>
  <c r="Q1266" i="53"/>
  <c r="Q1267" i="53"/>
  <c r="Q1268" i="53"/>
  <c r="Q1269" i="53"/>
  <c r="Q1270" i="53"/>
  <c r="Q1271" i="53"/>
  <c r="Q1272" i="53"/>
  <c r="Q1273" i="53"/>
  <c r="Q1274" i="53"/>
  <c r="Q1275" i="53"/>
  <c r="Q1276" i="53"/>
  <c r="Q1277" i="53"/>
  <c r="Q1278" i="53"/>
  <c r="Q1279" i="53"/>
  <c r="Q1280" i="53"/>
  <c r="Q1281" i="53"/>
  <c r="Q1282" i="53"/>
  <c r="Q1283" i="53"/>
  <c r="Q1284" i="53"/>
  <c r="Q1285" i="53"/>
  <c r="Q1286" i="53"/>
  <c r="Q1287" i="53"/>
  <c r="Q1288" i="53"/>
  <c r="Q1289" i="53"/>
  <c r="Q1290" i="53"/>
  <c r="Q1291" i="53"/>
  <c r="Q1292" i="53"/>
  <c r="Q1293" i="53"/>
  <c r="Q1294" i="53"/>
  <c r="Q1295" i="53"/>
  <c r="Q1296" i="53"/>
  <c r="Q1297" i="53"/>
  <c r="Q1298" i="53"/>
  <c r="Q1299" i="53"/>
  <c r="Q1300" i="53"/>
  <c r="Q1301" i="53"/>
  <c r="Q1302" i="53"/>
  <c r="Q1303" i="53"/>
  <c r="Q1304" i="53"/>
  <c r="Q1305" i="53"/>
  <c r="Q1306" i="53"/>
  <c r="Q1307" i="53"/>
  <c r="Q1308" i="53"/>
  <c r="Q1309" i="53"/>
  <c r="Q1310" i="53"/>
  <c r="Q1311" i="53"/>
  <c r="Q1312" i="53"/>
  <c r="Q1313" i="53"/>
  <c r="Q1314" i="53"/>
  <c r="Q1315" i="53"/>
  <c r="Q1316" i="53"/>
  <c r="Q1317" i="53"/>
  <c r="Q1318" i="53"/>
  <c r="Q1319" i="53"/>
  <c r="Q1320" i="53"/>
  <c r="Q1321" i="53"/>
  <c r="Q1322" i="53"/>
  <c r="Q1323" i="53"/>
  <c r="Q1324" i="53"/>
  <c r="Q1325" i="53"/>
  <c r="Q1326" i="53"/>
  <c r="Q1327" i="53"/>
  <c r="Q1328" i="53"/>
  <c r="Q1329" i="53"/>
  <c r="Q1330" i="53"/>
  <c r="Q1331" i="53"/>
  <c r="Q1332" i="53"/>
  <c r="Q1333" i="53"/>
  <c r="Q1334" i="53"/>
  <c r="Q1335" i="53"/>
  <c r="Q1336" i="53"/>
  <c r="Q1337" i="53"/>
  <c r="Q1338" i="53"/>
  <c r="Q1339" i="53"/>
  <c r="Q1340" i="53"/>
  <c r="Q1341" i="53"/>
  <c r="Q1342" i="53"/>
  <c r="Q1343" i="53"/>
  <c r="Q1344" i="53"/>
  <c r="Q1345" i="53"/>
  <c r="Q1346" i="53"/>
  <c r="Q1347" i="53"/>
  <c r="Q1348" i="53"/>
  <c r="Q1349" i="53"/>
  <c r="Q1350" i="53"/>
  <c r="Q1351" i="53"/>
  <c r="Q1352" i="53"/>
  <c r="Q1353" i="53"/>
  <c r="Q1354" i="53"/>
  <c r="Q1355" i="53"/>
  <c r="Q1356" i="53"/>
  <c r="Q1357" i="53"/>
  <c r="Q1358" i="53"/>
  <c r="Q1359" i="53"/>
  <c r="Q1360" i="53"/>
  <c r="Q1361" i="53"/>
  <c r="Q1362" i="53"/>
  <c r="Q1363" i="53"/>
  <c r="Q1364" i="53"/>
  <c r="Q1365" i="53"/>
  <c r="Q1366" i="53"/>
  <c r="Q1367" i="53"/>
  <c r="Q1368" i="53"/>
  <c r="Q1369" i="53"/>
  <c r="Q1370" i="53"/>
  <c r="Q1371" i="53"/>
  <c r="Q1372" i="53"/>
  <c r="Q1373" i="53"/>
  <c r="Q1374" i="53"/>
  <c r="Q1375" i="53"/>
  <c r="Q1376" i="53"/>
  <c r="Q1377" i="53"/>
  <c r="Q1378" i="53"/>
  <c r="Q1379" i="53"/>
  <c r="Q1380" i="53"/>
  <c r="Q1381" i="53"/>
  <c r="Q1382" i="53"/>
  <c r="Q1383" i="53"/>
  <c r="Q1384" i="53"/>
  <c r="Q1385" i="53"/>
  <c r="Q1386" i="53"/>
  <c r="Q1387" i="53"/>
  <c r="Q1388" i="53"/>
  <c r="Q1389" i="53"/>
  <c r="Q1390" i="53"/>
  <c r="Q1391" i="53"/>
  <c r="Q1392" i="53"/>
  <c r="Q1393" i="53"/>
  <c r="Q1394" i="53"/>
  <c r="Q1395" i="53"/>
  <c r="Q1396" i="53"/>
  <c r="Q1397" i="53"/>
  <c r="Q1398" i="53"/>
  <c r="Q1399" i="53"/>
  <c r="Q1400" i="53"/>
  <c r="Q1401" i="53"/>
  <c r="Q1402" i="53"/>
  <c r="Q1403" i="53"/>
  <c r="Q1404" i="53"/>
  <c r="Q1405" i="53"/>
  <c r="Q1406" i="53"/>
  <c r="Q1407" i="53"/>
  <c r="Q1408" i="53"/>
  <c r="Q1409" i="53"/>
  <c r="Q1410" i="53"/>
  <c r="Q1411" i="53"/>
  <c r="Q1412" i="53"/>
  <c r="Q1413" i="53"/>
  <c r="Q1414" i="53"/>
  <c r="Q1415" i="53"/>
  <c r="Q1416" i="53"/>
  <c r="Q1417" i="53"/>
  <c r="Q1418" i="53"/>
  <c r="Q1419" i="53"/>
  <c r="Q1420" i="53"/>
  <c r="Q1421" i="53"/>
  <c r="Q1422" i="53"/>
  <c r="Q1423" i="53"/>
  <c r="Q1424" i="53"/>
  <c r="Q1425" i="53"/>
  <c r="Q1426" i="53"/>
  <c r="Q1427" i="53"/>
  <c r="Q1428" i="53"/>
  <c r="Q1429" i="53"/>
  <c r="Q1430" i="53"/>
  <c r="Q1431" i="53"/>
  <c r="Q1432" i="53"/>
  <c r="Q1433" i="53"/>
  <c r="Q1434" i="53"/>
  <c r="Q1435" i="53"/>
  <c r="Q1436" i="53"/>
  <c r="Q1437" i="53"/>
  <c r="Q1438" i="53"/>
  <c r="Q1439" i="53"/>
  <c r="Q1440" i="53"/>
  <c r="Q1441" i="53"/>
  <c r="Q1442" i="53"/>
  <c r="Q1443" i="53"/>
  <c r="Q1444" i="53"/>
  <c r="Q1445" i="53"/>
  <c r="Q1446" i="53"/>
  <c r="Q1447" i="53"/>
  <c r="Q1448" i="53"/>
  <c r="Q1449" i="53"/>
  <c r="Q1450" i="53"/>
  <c r="Q1451" i="53"/>
  <c r="Q1452" i="53"/>
  <c r="Q1453" i="53"/>
  <c r="Q1454" i="53"/>
  <c r="Q1455" i="53"/>
  <c r="Q1456" i="53"/>
  <c r="Q1457" i="53"/>
  <c r="Q1458" i="53"/>
  <c r="Q1459" i="53"/>
  <c r="Q1460" i="53"/>
  <c r="Q1461" i="53"/>
  <c r="Q1462" i="53"/>
  <c r="Q1463" i="53"/>
  <c r="Q1464" i="53"/>
  <c r="Q1465" i="53"/>
  <c r="Q1466" i="53"/>
  <c r="Q1467" i="53"/>
  <c r="Q1468" i="53"/>
  <c r="Q1469" i="53"/>
  <c r="Q1470" i="53"/>
  <c r="Q1471" i="53"/>
  <c r="Q1472" i="53"/>
  <c r="Q1473" i="53"/>
  <c r="Q1474" i="53"/>
  <c r="Q1475" i="53"/>
  <c r="Q1476" i="53"/>
  <c r="Q1477" i="53"/>
  <c r="Q1478" i="53"/>
  <c r="Q1479" i="53"/>
  <c r="Q1480" i="53"/>
  <c r="Q1481" i="53"/>
  <c r="Q1482" i="53"/>
  <c r="Q1483" i="53"/>
  <c r="Q1484" i="53"/>
  <c r="Q1485" i="53"/>
  <c r="Q1486" i="53"/>
  <c r="Q1487" i="53"/>
  <c r="Q1488" i="53"/>
  <c r="Q1489" i="53"/>
  <c r="Q1490" i="53"/>
  <c r="Q1491" i="53"/>
  <c r="Q1492" i="53"/>
  <c r="Q1493" i="53"/>
  <c r="Q1494" i="53"/>
  <c r="Q1495" i="53"/>
  <c r="Q1496" i="53"/>
  <c r="Q1497" i="53"/>
  <c r="Q1498" i="53"/>
  <c r="Q1499" i="53"/>
  <c r="Q1500" i="53"/>
  <c r="Q1501" i="53"/>
  <c r="Q1502" i="53"/>
  <c r="Q1503" i="53"/>
  <c r="Q1504" i="53"/>
  <c r="Q1505" i="53"/>
  <c r="Q1506" i="53"/>
  <c r="Q1507" i="53"/>
  <c r="Q1508" i="53"/>
  <c r="Q1509" i="53"/>
  <c r="Q1510" i="53"/>
  <c r="Q1511" i="53"/>
  <c r="Q1512" i="53"/>
  <c r="Q1513" i="53"/>
  <c r="Q1514" i="53"/>
  <c r="Q1515" i="53"/>
  <c r="Q1516" i="53"/>
  <c r="Q1517" i="53"/>
  <c r="Q1518" i="53"/>
  <c r="Q1519" i="53"/>
  <c r="Q1520" i="53"/>
  <c r="Q1521" i="53"/>
  <c r="Q1522" i="53"/>
  <c r="Q1523" i="53"/>
  <c r="Q1524" i="53"/>
  <c r="Q1525" i="53"/>
  <c r="Q1526" i="53"/>
  <c r="Q1527" i="53"/>
  <c r="Q1528" i="53"/>
  <c r="Q1529" i="53"/>
  <c r="Q1530" i="53"/>
  <c r="Q1531" i="53"/>
  <c r="Q1532" i="53"/>
  <c r="Q1533" i="53"/>
  <c r="Q1534" i="53"/>
  <c r="Q1535" i="53"/>
  <c r="Q1536" i="53"/>
  <c r="Q1537" i="53"/>
  <c r="Q1538" i="53"/>
  <c r="Q1539" i="53"/>
  <c r="Q1540" i="53"/>
  <c r="Q1541" i="53"/>
  <c r="Q1542" i="53"/>
  <c r="Q1543" i="53"/>
  <c r="Q1544" i="53"/>
  <c r="Q1545" i="53"/>
  <c r="Q1546" i="53"/>
  <c r="Q1547" i="53"/>
  <c r="Q1548" i="53"/>
  <c r="Q1549" i="53"/>
  <c r="Q1550" i="53"/>
  <c r="Q1551" i="53"/>
  <c r="Q1552" i="53"/>
  <c r="Q1553" i="53"/>
  <c r="Q1554" i="53"/>
  <c r="Q1555" i="53"/>
  <c r="Q1556" i="53"/>
  <c r="Q1557" i="53"/>
  <c r="Q1558" i="53"/>
  <c r="Q1559" i="53"/>
  <c r="Q1560" i="53"/>
  <c r="Q1561" i="53"/>
  <c r="Q1562" i="53"/>
  <c r="Q1563" i="53"/>
  <c r="Q1564" i="53"/>
  <c r="Q1565" i="53"/>
  <c r="Q1566" i="53"/>
  <c r="Q1567" i="53"/>
  <c r="Q1568" i="53"/>
  <c r="Q1569" i="53"/>
  <c r="Q1570" i="53"/>
  <c r="Q1571" i="53"/>
  <c r="Q1572" i="53"/>
  <c r="Q1573" i="53"/>
  <c r="Q1574" i="53"/>
  <c r="Q1575" i="53"/>
  <c r="Q1576" i="53"/>
  <c r="Q1577" i="53"/>
  <c r="Q1578" i="53"/>
  <c r="Q1579" i="53"/>
  <c r="Q1580" i="53"/>
  <c r="Q1581" i="53"/>
  <c r="Q1582" i="53"/>
  <c r="Q1583" i="53"/>
  <c r="Q1584" i="53"/>
  <c r="Q1585" i="53"/>
  <c r="Q1586" i="53"/>
  <c r="Q1587" i="53"/>
  <c r="Q1588" i="53"/>
  <c r="Q1589" i="53"/>
  <c r="Q1590" i="53"/>
  <c r="Q1591" i="53"/>
  <c r="Q1592" i="53"/>
  <c r="Q1593" i="53"/>
  <c r="Q1594" i="53"/>
  <c r="Q1595" i="53"/>
  <c r="Q1596" i="53"/>
  <c r="Q1597" i="53"/>
  <c r="Q1598" i="53"/>
  <c r="Q1599" i="53"/>
  <c r="Q1600" i="53"/>
  <c r="Q1601" i="53"/>
  <c r="Q1602" i="53"/>
  <c r="Q1603" i="53"/>
  <c r="Q1604" i="53"/>
  <c r="Q1605" i="53"/>
  <c r="Q1606" i="53"/>
  <c r="Q1607" i="53"/>
  <c r="Q1608" i="53"/>
  <c r="Q1609" i="53"/>
  <c r="Q1610" i="53"/>
  <c r="Q1611" i="53"/>
  <c r="Q1612" i="53"/>
  <c r="Q1613" i="53"/>
  <c r="Q1614" i="53"/>
  <c r="Q1615" i="53"/>
  <c r="Q1616" i="53"/>
  <c r="Q1617" i="53"/>
  <c r="Q1618" i="53"/>
  <c r="Q1619" i="53"/>
  <c r="Q1620" i="53"/>
  <c r="Q1621" i="53"/>
  <c r="Q1622" i="53"/>
  <c r="Q1623" i="53"/>
  <c r="Q1624" i="53"/>
  <c r="Q1625" i="53"/>
  <c r="Q1626" i="53"/>
  <c r="Q1627" i="53"/>
  <c r="Q1628" i="53"/>
  <c r="Q1629" i="53"/>
  <c r="Q1630" i="53"/>
  <c r="Q1631" i="53"/>
  <c r="Q1632" i="53"/>
  <c r="Q1633" i="53"/>
  <c r="Q1634" i="53"/>
  <c r="Q1635" i="53"/>
  <c r="Q1636" i="53"/>
  <c r="Q1637" i="53"/>
  <c r="Q1638" i="53"/>
  <c r="O1639" i="53"/>
  <c r="P1639" i="53"/>
  <c r="Q1639" i="53"/>
  <c r="O1640" i="53"/>
  <c r="P1640" i="53"/>
  <c r="Q1640" i="53"/>
  <c r="O1641" i="53"/>
  <c r="P1641" i="53"/>
  <c r="Q1641" i="53"/>
  <c r="O1642" i="53"/>
  <c r="P1642" i="53"/>
  <c r="Q1642" i="53"/>
  <c r="O1643" i="53"/>
  <c r="P1643" i="53"/>
  <c r="Q1643" i="53"/>
  <c r="O1644" i="53"/>
  <c r="P1644" i="53"/>
  <c r="Q1644" i="53"/>
  <c r="O1645" i="53"/>
  <c r="P1645" i="53"/>
  <c r="Q1645" i="53"/>
  <c r="O1646" i="53"/>
  <c r="P1646" i="53"/>
  <c r="Q1646" i="53"/>
  <c r="O1647" i="53"/>
  <c r="P1647" i="53"/>
  <c r="Q1647" i="53"/>
  <c r="O1648" i="53"/>
  <c r="P1648" i="53"/>
  <c r="Q1648" i="53"/>
  <c r="O1649" i="53"/>
  <c r="P1649" i="53"/>
  <c r="Q1649" i="53"/>
  <c r="O1650" i="53"/>
  <c r="P1650" i="53"/>
  <c r="Q1650" i="53"/>
  <c r="O1651" i="53"/>
  <c r="P1651" i="53"/>
  <c r="Q1651" i="53"/>
  <c r="O1652" i="53"/>
  <c r="P1652" i="53"/>
  <c r="Q1652" i="53"/>
  <c r="O1653" i="53"/>
  <c r="P1653" i="53"/>
  <c r="Q1653" i="53"/>
  <c r="O1654" i="53"/>
  <c r="P1654" i="53"/>
  <c r="Q1654" i="53"/>
  <c r="O1655" i="53"/>
  <c r="P1655" i="53"/>
  <c r="Q1655" i="53"/>
  <c r="O1656" i="53"/>
  <c r="P1656" i="53"/>
  <c r="Q1656" i="53"/>
  <c r="O1657" i="53"/>
  <c r="P1657" i="53"/>
  <c r="Q1657" i="53"/>
  <c r="O1658" i="53"/>
  <c r="P1658" i="53"/>
  <c r="Q1658" i="53"/>
  <c r="O1659" i="53"/>
  <c r="P1659" i="53"/>
  <c r="Q1659" i="53"/>
  <c r="O1660" i="53"/>
  <c r="P1660" i="53"/>
  <c r="Q1660" i="53"/>
  <c r="O1661" i="53"/>
  <c r="P1661" i="53"/>
  <c r="Q1661" i="53"/>
  <c r="O1662" i="53"/>
  <c r="P1662" i="53"/>
  <c r="Q1662" i="53"/>
  <c r="O1663" i="53"/>
  <c r="P1663" i="53"/>
  <c r="Q1663" i="53"/>
  <c r="O1664" i="53"/>
  <c r="P1664" i="53"/>
  <c r="Q1664" i="53"/>
  <c r="O1665" i="53"/>
  <c r="P1665" i="53"/>
  <c r="Q1665" i="53"/>
  <c r="O1666" i="53"/>
  <c r="P1666" i="53"/>
  <c r="Q1666" i="53"/>
  <c r="O1667" i="53"/>
  <c r="P1667" i="53"/>
  <c r="Q1667" i="53"/>
  <c r="O1668" i="53"/>
  <c r="P1668" i="53"/>
  <c r="Q1668" i="53"/>
  <c r="O1669" i="53"/>
  <c r="P1669" i="53"/>
  <c r="Q1669" i="53"/>
  <c r="O1670" i="53"/>
  <c r="P1670" i="53"/>
  <c r="Q1670" i="53"/>
  <c r="O1671" i="53"/>
  <c r="P1671" i="53"/>
  <c r="Q1671" i="53"/>
  <c r="O1672" i="53"/>
  <c r="P1672" i="53"/>
  <c r="Q1672" i="53"/>
  <c r="O1673" i="53"/>
  <c r="P1673" i="53"/>
  <c r="Q1673" i="53"/>
  <c r="O1674" i="53"/>
  <c r="P1674" i="53"/>
  <c r="Q1674" i="53"/>
  <c r="O1675" i="53"/>
  <c r="P1675" i="53"/>
  <c r="Q1675" i="53"/>
  <c r="O1676" i="53"/>
  <c r="P1676" i="53"/>
  <c r="Q1676" i="53"/>
  <c r="O1677" i="53"/>
  <c r="P1677" i="53"/>
  <c r="Q1677" i="53"/>
  <c r="O1678" i="53"/>
  <c r="P1678" i="53"/>
  <c r="Q1678" i="53"/>
  <c r="O1679" i="53"/>
  <c r="P1679" i="53"/>
  <c r="Q1679" i="53"/>
  <c r="O1680" i="53"/>
  <c r="P1680" i="53"/>
  <c r="Q1680" i="53"/>
  <c r="O1681" i="53"/>
  <c r="P1681" i="53"/>
  <c r="Q1681" i="53"/>
  <c r="O1682" i="53"/>
  <c r="P1682" i="53"/>
  <c r="Q1682" i="53"/>
  <c r="O1683" i="53"/>
  <c r="P1683" i="53"/>
  <c r="Q1683" i="53"/>
  <c r="O1684" i="53"/>
  <c r="P1684" i="53"/>
  <c r="Q1684" i="53"/>
  <c r="O1685" i="53"/>
  <c r="P1685" i="53"/>
  <c r="Q1685" i="53"/>
  <c r="O1686" i="53"/>
  <c r="P1686" i="53"/>
  <c r="Q1686" i="53"/>
  <c r="O1687" i="53"/>
  <c r="P1687" i="53"/>
  <c r="Q1687" i="53"/>
  <c r="O1688" i="53"/>
  <c r="P1688" i="53"/>
  <c r="Q1688" i="53"/>
  <c r="O1689" i="53"/>
  <c r="P1689" i="53"/>
  <c r="Q1689" i="53"/>
  <c r="O1690" i="53"/>
  <c r="P1690" i="53"/>
  <c r="Q1690" i="53"/>
  <c r="O1691" i="53"/>
  <c r="P1691" i="53"/>
  <c r="Q1691" i="53"/>
  <c r="O1692" i="53"/>
  <c r="P1692" i="53"/>
  <c r="Q1692" i="53"/>
  <c r="O1693" i="53"/>
  <c r="P1693" i="53"/>
  <c r="Q1693" i="53"/>
  <c r="O1694" i="53"/>
  <c r="P1694" i="53"/>
  <c r="Q1694" i="53"/>
  <c r="O1695" i="53"/>
  <c r="P1695" i="53"/>
  <c r="Q1695" i="53"/>
  <c r="O1696" i="53"/>
  <c r="P1696" i="53"/>
  <c r="Q1696" i="53"/>
  <c r="O1697" i="53"/>
  <c r="P1697" i="53"/>
  <c r="Q1697" i="53"/>
  <c r="O1698" i="53"/>
  <c r="P1698" i="53"/>
  <c r="Q1698" i="53"/>
  <c r="O1699" i="53"/>
  <c r="P1699" i="53"/>
  <c r="Q1699" i="53"/>
  <c r="O1700" i="53"/>
  <c r="P1700" i="53"/>
  <c r="Q1700" i="53"/>
  <c r="O1701" i="53"/>
  <c r="P1701" i="53"/>
  <c r="Q1701" i="53"/>
  <c r="O1702" i="53"/>
  <c r="P1702" i="53"/>
  <c r="Q1702" i="53"/>
  <c r="O1703" i="53"/>
  <c r="P1703" i="53"/>
  <c r="Q1703" i="53"/>
  <c r="O1704" i="53"/>
  <c r="P1704" i="53"/>
  <c r="Q1704" i="53"/>
  <c r="O1705" i="53"/>
  <c r="P1705" i="53"/>
  <c r="Q1705" i="53"/>
  <c r="O1706" i="53"/>
  <c r="P1706" i="53"/>
  <c r="Q1706" i="53"/>
  <c r="O1707" i="53"/>
  <c r="P1707" i="53"/>
  <c r="Q1707" i="53"/>
  <c r="O1708" i="53"/>
  <c r="P1708" i="53"/>
  <c r="Q1708" i="53"/>
  <c r="O1709" i="53"/>
  <c r="P1709" i="53"/>
  <c r="Q1709" i="53"/>
  <c r="O1710" i="53"/>
  <c r="P1710" i="53"/>
  <c r="Q1710" i="53"/>
  <c r="O1711" i="53"/>
  <c r="P1711" i="53"/>
  <c r="Q1711" i="53"/>
  <c r="O1712" i="53"/>
  <c r="P1712" i="53"/>
  <c r="Q1712" i="53"/>
  <c r="O1713" i="53"/>
  <c r="P1713" i="53"/>
  <c r="Q1713" i="53"/>
  <c r="O1714" i="53"/>
  <c r="P1714" i="53"/>
  <c r="Q1714" i="53"/>
  <c r="O1715" i="53"/>
  <c r="P1715" i="53"/>
  <c r="Q1715" i="53"/>
  <c r="O1716" i="53"/>
  <c r="P1716" i="53"/>
  <c r="Q1716" i="53"/>
  <c r="O1717" i="53"/>
  <c r="P1717" i="53"/>
  <c r="Q1717" i="53"/>
  <c r="O1718" i="53"/>
  <c r="P1718" i="53"/>
  <c r="Q1718" i="53"/>
  <c r="O1719" i="53"/>
  <c r="P1719" i="53"/>
  <c r="Q1719" i="53"/>
  <c r="O1720" i="53"/>
  <c r="P1720" i="53"/>
  <c r="Q1720" i="53"/>
  <c r="O1721" i="53"/>
  <c r="P1721" i="53"/>
  <c r="Q1721" i="53"/>
  <c r="O1722" i="53"/>
  <c r="P1722" i="53"/>
  <c r="Q1722" i="53"/>
  <c r="O1723" i="53"/>
  <c r="P1723" i="53"/>
  <c r="Q1723" i="53"/>
  <c r="O1724" i="53"/>
  <c r="P1724" i="53"/>
  <c r="Q1724" i="53"/>
  <c r="O1725" i="53"/>
  <c r="P1725" i="53"/>
  <c r="Q1725" i="53"/>
  <c r="O1726" i="53"/>
  <c r="P1726" i="53"/>
  <c r="Q1726" i="53"/>
  <c r="O1727" i="53"/>
  <c r="P1727" i="53"/>
  <c r="Q1727" i="53"/>
  <c r="O1728" i="53"/>
  <c r="P1728" i="53"/>
  <c r="Q1728" i="53"/>
  <c r="O1729" i="53"/>
  <c r="P1729" i="53"/>
  <c r="Q1729" i="53"/>
  <c r="O1730" i="53"/>
  <c r="P1730" i="53"/>
  <c r="Q1730" i="53"/>
  <c r="O1731" i="53"/>
  <c r="P1731" i="53"/>
  <c r="Q1731" i="53"/>
  <c r="O1732" i="53"/>
  <c r="P1732" i="53"/>
  <c r="Q1732" i="53"/>
  <c r="O1733" i="53"/>
  <c r="P1733" i="53"/>
  <c r="Q1733" i="53"/>
  <c r="O1734" i="53"/>
  <c r="P1734" i="53"/>
  <c r="Q1734" i="53"/>
  <c r="O1735" i="53"/>
  <c r="P1735" i="53"/>
  <c r="Q1735" i="53"/>
  <c r="O1736" i="53"/>
  <c r="P1736" i="53"/>
  <c r="Q1736" i="53"/>
  <c r="O1737" i="53"/>
  <c r="P1737" i="53"/>
  <c r="Q1737" i="53"/>
  <c r="O1738" i="53"/>
  <c r="P1738" i="53"/>
  <c r="Q1738" i="53"/>
  <c r="O1739" i="53"/>
  <c r="P1739" i="53"/>
  <c r="Q1739" i="53"/>
  <c r="O1740" i="53"/>
  <c r="P1740" i="53"/>
  <c r="Q1740" i="53"/>
  <c r="O1741" i="53"/>
  <c r="P1741" i="53"/>
  <c r="Q1741" i="53"/>
  <c r="O1742" i="53"/>
  <c r="P1742" i="53"/>
  <c r="Q1742" i="53"/>
  <c r="O1743" i="53"/>
  <c r="P1743" i="53"/>
  <c r="Q1743" i="53"/>
  <c r="O1744" i="53"/>
  <c r="P1744" i="53"/>
  <c r="Q1744" i="53"/>
  <c r="O1745" i="53"/>
  <c r="P1745" i="53"/>
  <c r="Q1745" i="53"/>
  <c r="O1746" i="53"/>
  <c r="P1746" i="53"/>
  <c r="Q1746" i="53"/>
  <c r="O1747" i="53"/>
  <c r="P1747" i="53"/>
  <c r="Q1747" i="53"/>
  <c r="O1748" i="53"/>
  <c r="P1748" i="53"/>
  <c r="Q1748" i="53"/>
  <c r="O1749" i="53"/>
  <c r="P1749" i="53"/>
  <c r="Q1749" i="53"/>
  <c r="O1750" i="53"/>
  <c r="P1750" i="53"/>
  <c r="Q1750" i="53"/>
  <c r="O1751" i="53"/>
  <c r="P1751" i="53"/>
  <c r="Q1751" i="53"/>
  <c r="O1752" i="53"/>
  <c r="P1752" i="53"/>
  <c r="Q1752" i="53"/>
  <c r="O1753" i="53"/>
  <c r="P1753" i="53"/>
  <c r="Q1753" i="53"/>
  <c r="O1754" i="53"/>
  <c r="P1754" i="53"/>
  <c r="Q1754" i="53"/>
  <c r="O1755" i="53"/>
  <c r="P1755" i="53"/>
  <c r="Q1755" i="53"/>
  <c r="O1756" i="53"/>
  <c r="P1756" i="53"/>
  <c r="Q1756" i="53"/>
  <c r="O1757" i="53"/>
  <c r="P1757" i="53"/>
  <c r="Q1757" i="53"/>
  <c r="O1758" i="53"/>
  <c r="P1758" i="53"/>
  <c r="Q1758" i="53"/>
  <c r="O1759" i="53"/>
  <c r="P1759" i="53"/>
  <c r="Q1759" i="53"/>
  <c r="O1760" i="53"/>
  <c r="P1760" i="53"/>
  <c r="Q1760" i="53"/>
  <c r="O1761" i="53"/>
  <c r="P1761" i="53"/>
  <c r="Q1761" i="53"/>
  <c r="O1762" i="53"/>
  <c r="P1762" i="53"/>
  <c r="Q1762" i="53"/>
  <c r="O1763" i="53"/>
  <c r="P1763" i="53"/>
  <c r="Q1763" i="53"/>
  <c r="O1764" i="53"/>
  <c r="P1764" i="53"/>
  <c r="Q1764" i="53"/>
  <c r="O1765" i="53"/>
  <c r="P1765" i="53"/>
  <c r="Q1765" i="53"/>
  <c r="O1766" i="53"/>
  <c r="P1766" i="53"/>
  <c r="Q1766" i="53"/>
  <c r="O1767" i="53"/>
  <c r="P1767" i="53"/>
  <c r="Q1767" i="53"/>
  <c r="O1768" i="53"/>
  <c r="P1768" i="53"/>
  <c r="Q1768" i="53"/>
  <c r="O1769" i="53"/>
  <c r="P1769" i="53"/>
  <c r="Q1769" i="53"/>
  <c r="O1770" i="53"/>
  <c r="P1770" i="53"/>
  <c r="Q1770" i="53"/>
  <c r="O1771" i="53"/>
  <c r="P1771" i="53"/>
  <c r="Q1771" i="53"/>
  <c r="O1772" i="53"/>
  <c r="P1772" i="53"/>
  <c r="Q1772" i="53"/>
  <c r="O1773" i="53"/>
  <c r="P1773" i="53"/>
  <c r="Q1773" i="53"/>
  <c r="O1774" i="53"/>
  <c r="P1774" i="53"/>
  <c r="Q1774" i="53"/>
  <c r="O1775" i="53"/>
  <c r="P1775" i="53"/>
  <c r="Q1775" i="53"/>
  <c r="O1776" i="53"/>
  <c r="P1776" i="53"/>
  <c r="Q1776" i="53"/>
  <c r="O1777" i="53"/>
  <c r="P1777" i="53"/>
  <c r="Q1777" i="53"/>
  <c r="O1778" i="53"/>
  <c r="P1778" i="53"/>
  <c r="Q1778" i="53"/>
  <c r="O1779" i="53"/>
  <c r="P1779" i="53"/>
  <c r="Q1779" i="53"/>
  <c r="O1780" i="53"/>
  <c r="P1780" i="53"/>
  <c r="Q1780" i="53"/>
  <c r="O1781" i="53"/>
  <c r="P1781" i="53"/>
  <c r="Q1781" i="53"/>
  <c r="O1782" i="53"/>
  <c r="P1782" i="53"/>
  <c r="Q1782" i="53"/>
  <c r="O1783" i="53"/>
  <c r="P1783" i="53"/>
  <c r="Q1783" i="53"/>
  <c r="O1784" i="53"/>
  <c r="P1784" i="53"/>
  <c r="Q1784" i="53"/>
  <c r="O1785" i="53"/>
  <c r="P1785" i="53"/>
  <c r="Q1785" i="53"/>
  <c r="O1786" i="53"/>
  <c r="P1786" i="53"/>
  <c r="Q1786" i="53"/>
  <c r="O1787" i="53"/>
  <c r="P1787" i="53"/>
  <c r="Q1787" i="53"/>
  <c r="O1788" i="53"/>
  <c r="P1788" i="53"/>
  <c r="Q1788" i="53"/>
  <c r="O1789" i="53"/>
  <c r="P1789" i="53"/>
  <c r="Q1789" i="53"/>
  <c r="O1790" i="53"/>
  <c r="P1790" i="53"/>
  <c r="Q1790" i="53"/>
  <c r="O1791" i="53"/>
  <c r="P1791" i="53"/>
  <c r="Q1791" i="53"/>
  <c r="O1792" i="53"/>
  <c r="P1792" i="53"/>
  <c r="Q1792" i="53"/>
  <c r="O1793" i="53"/>
  <c r="P1793" i="53"/>
  <c r="Q1793" i="53"/>
  <c r="O1794" i="53"/>
  <c r="P1794" i="53"/>
  <c r="Q1794" i="53"/>
  <c r="O1795" i="53"/>
  <c r="P1795" i="53"/>
  <c r="Q1795" i="53"/>
  <c r="O1796" i="53"/>
  <c r="P1796" i="53"/>
  <c r="Q1796" i="53"/>
  <c r="O1797" i="53"/>
  <c r="P1797" i="53"/>
  <c r="Q1797" i="53"/>
  <c r="O1798" i="53"/>
  <c r="P1798" i="53"/>
  <c r="Q1798" i="53"/>
  <c r="O1799" i="53"/>
  <c r="P1799" i="53"/>
  <c r="Q1799" i="53"/>
  <c r="O1800" i="53"/>
  <c r="P1800" i="53"/>
  <c r="Q1800" i="53"/>
  <c r="O1801" i="53"/>
  <c r="P1801" i="53"/>
  <c r="Q1801" i="53"/>
  <c r="O1802" i="53"/>
  <c r="P1802" i="53"/>
  <c r="Q1802" i="53"/>
  <c r="O1803" i="53"/>
  <c r="P1803" i="53"/>
  <c r="Q1803" i="53"/>
  <c r="O1804" i="53"/>
  <c r="P1804" i="53"/>
  <c r="Q1804" i="53"/>
  <c r="O1805" i="53"/>
  <c r="P1805" i="53"/>
  <c r="Q1805" i="53"/>
  <c r="O1806" i="53"/>
  <c r="P1806" i="53"/>
  <c r="Q1806" i="53"/>
  <c r="O1807" i="53"/>
  <c r="P1807" i="53"/>
  <c r="Q1807" i="53"/>
  <c r="O1808" i="53"/>
  <c r="P1808" i="53"/>
  <c r="Q1808" i="53"/>
  <c r="O1809" i="53"/>
  <c r="P1809" i="53"/>
  <c r="Q1809" i="53"/>
  <c r="O1810" i="53"/>
  <c r="P1810" i="53"/>
  <c r="Q1810" i="53"/>
  <c r="O1811" i="53"/>
  <c r="P1811" i="53"/>
  <c r="Q1811" i="53"/>
  <c r="O1812" i="53"/>
  <c r="P1812" i="53"/>
  <c r="Q1812" i="53"/>
  <c r="O1813" i="53"/>
  <c r="P1813" i="53"/>
  <c r="Q1813" i="53"/>
  <c r="O1814" i="53"/>
  <c r="P1814" i="53"/>
  <c r="Q1814" i="53"/>
  <c r="O1815" i="53"/>
  <c r="P1815" i="53"/>
  <c r="Q1815" i="53"/>
  <c r="O1816" i="53"/>
  <c r="P1816" i="53"/>
  <c r="Q1816" i="53"/>
  <c r="O1817" i="53"/>
  <c r="P1817" i="53"/>
  <c r="Q1817" i="53"/>
  <c r="O1818" i="53"/>
  <c r="P1818" i="53"/>
  <c r="Q1818" i="53"/>
  <c r="O1819" i="53"/>
  <c r="P1819" i="53"/>
  <c r="Q1819" i="53"/>
  <c r="O1820" i="53"/>
  <c r="P1820" i="53"/>
  <c r="Q1820" i="53"/>
  <c r="O1821" i="53"/>
  <c r="P1821" i="53"/>
  <c r="Q1821" i="53"/>
  <c r="O1822" i="53"/>
  <c r="P1822" i="53"/>
  <c r="Q1822" i="53"/>
  <c r="O1823" i="53"/>
  <c r="P1823" i="53"/>
  <c r="Q1823" i="53"/>
  <c r="O1824" i="53"/>
  <c r="P1824" i="53"/>
  <c r="Q1824" i="53"/>
  <c r="O1825" i="53"/>
  <c r="P1825" i="53"/>
  <c r="Q1825" i="53"/>
  <c r="O1826" i="53"/>
  <c r="P1826" i="53"/>
  <c r="Q1826" i="53"/>
  <c r="O1827" i="53"/>
  <c r="P1827" i="53"/>
  <c r="Q1827" i="53"/>
  <c r="O1828" i="53"/>
  <c r="P1828" i="53"/>
  <c r="Q1828" i="53"/>
  <c r="O1829" i="53"/>
  <c r="P1829" i="53"/>
  <c r="Q1829" i="53"/>
  <c r="O1830" i="53"/>
  <c r="P1830" i="53"/>
  <c r="Q1830" i="53"/>
  <c r="O1831" i="53"/>
  <c r="P1831" i="53"/>
  <c r="Q1831" i="53"/>
  <c r="O1832" i="53"/>
  <c r="P1832" i="53"/>
  <c r="Q1832" i="53"/>
  <c r="O1833" i="53"/>
  <c r="P1833" i="53"/>
  <c r="Q1833" i="53"/>
  <c r="O1834" i="53"/>
  <c r="P1834" i="53"/>
  <c r="Q1834" i="53"/>
  <c r="O1835" i="53"/>
  <c r="P1835" i="53"/>
  <c r="Q1835" i="53"/>
  <c r="O1836" i="53"/>
  <c r="P1836" i="53"/>
  <c r="Q1836" i="53"/>
  <c r="O1837" i="53"/>
  <c r="P1837" i="53"/>
  <c r="Q1837" i="53"/>
  <c r="O1838" i="53"/>
  <c r="P1838" i="53"/>
  <c r="Q1838" i="53"/>
  <c r="O1839" i="53"/>
  <c r="P1839" i="53"/>
  <c r="Q1839" i="53"/>
  <c r="O1840" i="53"/>
  <c r="P1840" i="53"/>
  <c r="Q1840" i="53"/>
  <c r="O1841" i="53"/>
  <c r="P1841" i="53"/>
  <c r="Q1841" i="53"/>
  <c r="O1842" i="53"/>
  <c r="P1842" i="53"/>
  <c r="Q1842" i="53"/>
  <c r="O1843" i="53"/>
  <c r="P1843" i="53"/>
  <c r="Q1843" i="53"/>
  <c r="O1844" i="53"/>
  <c r="P1844" i="53"/>
  <c r="Q1844" i="53"/>
  <c r="O1845" i="53"/>
  <c r="P1845" i="53"/>
  <c r="Q1845" i="53"/>
  <c r="O1846" i="53"/>
  <c r="P1846" i="53"/>
  <c r="Q1846" i="53"/>
  <c r="O1847" i="53"/>
  <c r="P1847" i="53"/>
  <c r="Q1847" i="53"/>
  <c r="O1848" i="53"/>
  <c r="P1848" i="53"/>
  <c r="Q1848" i="53"/>
  <c r="O1849" i="53"/>
  <c r="P1849" i="53"/>
  <c r="Q1849" i="53"/>
  <c r="O1850" i="53"/>
  <c r="P1850" i="53"/>
  <c r="Q1850" i="53"/>
  <c r="O1851" i="53"/>
  <c r="P1851" i="53"/>
  <c r="Q1851" i="53"/>
  <c r="O1852" i="53"/>
  <c r="P1852" i="53"/>
  <c r="Q1852" i="53"/>
  <c r="O1853" i="53"/>
  <c r="P1853" i="53"/>
  <c r="Q1853" i="53"/>
  <c r="O1854" i="53"/>
  <c r="P1854" i="53"/>
  <c r="Q1854" i="53"/>
  <c r="O1855" i="53"/>
  <c r="P1855" i="53"/>
  <c r="Q1855" i="53"/>
  <c r="O1856" i="53"/>
  <c r="P1856" i="53"/>
  <c r="Q1856" i="53"/>
  <c r="O1857" i="53"/>
  <c r="P1857" i="53"/>
  <c r="Q1857" i="53"/>
  <c r="O1858" i="53"/>
  <c r="P1858" i="53"/>
  <c r="Q1858" i="53"/>
  <c r="O1859" i="53"/>
  <c r="P1859" i="53"/>
  <c r="Q1859" i="53"/>
  <c r="O1860" i="53"/>
  <c r="P1860" i="53"/>
  <c r="Q1860" i="53"/>
  <c r="O1861" i="53"/>
  <c r="P1861" i="53"/>
  <c r="Q1861" i="53"/>
  <c r="O1862" i="53"/>
  <c r="P1862" i="53"/>
  <c r="Q1862" i="53"/>
  <c r="O1863" i="53"/>
  <c r="P1863" i="53"/>
  <c r="Q1863" i="53"/>
  <c r="O1864" i="53"/>
  <c r="P1864" i="53"/>
  <c r="Q1864" i="53"/>
  <c r="O1865" i="53"/>
  <c r="P1865" i="53"/>
  <c r="Q1865" i="53"/>
  <c r="O1866" i="53"/>
  <c r="P1866" i="53"/>
  <c r="Q1866" i="53"/>
  <c r="O1867" i="53"/>
  <c r="P1867" i="53"/>
  <c r="Q1867" i="53"/>
  <c r="O1868" i="53"/>
  <c r="P1868" i="53"/>
  <c r="Q1868" i="53"/>
  <c r="O1869" i="53"/>
  <c r="P1869" i="53"/>
  <c r="Q1869" i="53"/>
  <c r="O1870" i="53"/>
  <c r="P1870" i="53"/>
  <c r="Q1870" i="53"/>
  <c r="O1871" i="53"/>
  <c r="P1871" i="53"/>
  <c r="Q1871" i="53"/>
  <c r="O1872" i="53"/>
  <c r="P1872" i="53"/>
  <c r="Q1872" i="53"/>
  <c r="O1873" i="53"/>
  <c r="P1873" i="53"/>
  <c r="Q1873" i="53"/>
  <c r="O1874" i="53"/>
  <c r="P1874" i="53"/>
  <c r="Q1874" i="53"/>
  <c r="O1875" i="53"/>
  <c r="P1875" i="53"/>
  <c r="Q1875" i="53"/>
  <c r="O1876" i="53"/>
  <c r="P1876" i="53"/>
  <c r="Q1876" i="53"/>
  <c r="O1877" i="53"/>
  <c r="P1877" i="53"/>
  <c r="Q1877" i="53"/>
  <c r="O1878" i="53"/>
  <c r="P1878" i="53"/>
  <c r="Q1878" i="53"/>
  <c r="O1879" i="53"/>
  <c r="P1879" i="53"/>
  <c r="Q1879" i="53"/>
  <c r="O1880" i="53"/>
  <c r="P1880" i="53"/>
  <c r="Q1880" i="53"/>
  <c r="O1881" i="53"/>
  <c r="P1881" i="53"/>
  <c r="Q1881" i="53"/>
  <c r="O1882" i="53"/>
  <c r="P1882" i="53"/>
  <c r="Q1882" i="53"/>
  <c r="O1883" i="53"/>
  <c r="P1883" i="53"/>
  <c r="Q1883" i="53"/>
  <c r="O1884" i="53"/>
  <c r="P1884" i="53"/>
  <c r="Q1884" i="53"/>
  <c r="O1885" i="53"/>
  <c r="P1885" i="53"/>
  <c r="Q1885" i="53"/>
  <c r="O1886" i="53"/>
  <c r="P1886" i="53"/>
  <c r="Q1886" i="53"/>
  <c r="O1887" i="53"/>
  <c r="P1887" i="53"/>
  <c r="Q1887" i="53"/>
  <c r="O1888" i="53"/>
  <c r="P1888" i="53"/>
  <c r="Q1888" i="53"/>
  <c r="O1889" i="53"/>
  <c r="P1889" i="53"/>
  <c r="Q1889" i="53"/>
  <c r="O1890" i="53"/>
  <c r="P1890" i="53"/>
  <c r="Q1890" i="53"/>
  <c r="O1891" i="53"/>
  <c r="P1891" i="53"/>
  <c r="Q1891" i="53"/>
  <c r="O1892" i="53"/>
  <c r="P1892" i="53"/>
  <c r="Q1892" i="53"/>
  <c r="O1893" i="53"/>
  <c r="P1893" i="53"/>
  <c r="Q1893" i="53"/>
  <c r="O1894" i="53"/>
  <c r="P1894" i="53"/>
  <c r="Q1894" i="53"/>
  <c r="O1895" i="53"/>
  <c r="P1895" i="53"/>
  <c r="Q1895" i="53"/>
  <c r="O1896" i="53"/>
  <c r="P1896" i="53"/>
  <c r="Q1896" i="53"/>
  <c r="O1897" i="53"/>
  <c r="P1897" i="53"/>
  <c r="Q1897" i="53"/>
  <c r="O1898" i="53"/>
  <c r="P1898" i="53"/>
  <c r="Q1898" i="53"/>
  <c r="O1899" i="53"/>
  <c r="P1899" i="53"/>
  <c r="Q1899" i="53"/>
  <c r="O1900" i="53"/>
  <c r="P1900" i="53"/>
  <c r="Q1900" i="53"/>
  <c r="O1901" i="53"/>
  <c r="P1901" i="53"/>
  <c r="Q1901" i="53"/>
  <c r="Q819" i="33" l="1"/>
  <c r="Q820" i="33"/>
  <c r="Q821" i="33"/>
  <c r="Q822" i="33"/>
  <c r="Q823" i="33"/>
  <c r="Q824" i="33"/>
  <c r="Q825" i="33"/>
  <c r="Q826" i="33"/>
  <c r="Q827" i="33"/>
  <c r="Q828" i="33"/>
  <c r="Q829" i="33"/>
  <c r="Q830" i="33"/>
  <c r="Q831" i="33"/>
  <c r="Q832" i="33"/>
  <c r="Q833" i="33"/>
  <c r="Q834" i="33"/>
  <c r="Q835" i="33"/>
  <c r="Q836" i="33"/>
  <c r="Q837" i="33"/>
  <c r="Q838" i="33"/>
  <c r="Q839" i="33"/>
  <c r="Q840" i="33"/>
  <c r="Q841" i="33"/>
  <c r="Q842" i="33"/>
  <c r="Q843" i="33"/>
  <c r="Q844" i="33"/>
  <c r="Q845" i="33"/>
  <c r="Q846" i="33"/>
  <c r="Q847" i="33"/>
  <c r="Q848" i="33"/>
  <c r="Q849" i="33"/>
  <c r="Q850" i="33"/>
  <c r="Q851" i="33"/>
  <c r="Q852" i="33"/>
  <c r="Q853" i="33"/>
  <c r="Q854" i="33"/>
  <c r="Q855" i="33"/>
  <c r="Q856" i="33"/>
  <c r="Q857" i="33"/>
  <c r="Q858" i="33"/>
  <c r="Q859" i="33"/>
  <c r="Q860" i="33"/>
  <c r="Q861" i="33"/>
  <c r="Q862" i="33"/>
  <c r="Q863" i="33"/>
  <c r="Q864" i="33"/>
  <c r="Q865" i="33"/>
  <c r="Q866" i="33"/>
  <c r="Q867" i="33"/>
  <c r="Q868" i="33"/>
  <c r="Q869" i="33"/>
  <c r="Q870" i="33"/>
  <c r="Q871" i="33"/>
  <c r="Q872" i="33"/>
  <c r="Q873" i="33"/>
  <c r="Q874" i="33"/>
  <c r="Q875" i="33"/>
  <c r="Q876" i="33"/>
  <c r="Q877" i="33"/>
  <c r="Q878" i="33"/>
  <c r="Q879" i="33"/>
  <c r="Q880" i="33"/>
  <c r="Q881" i="33"/>
  <c r="Q882" i="33"/>
  <c r="Q883" i="33"/>
  <c r="Q884" i="33"/>
  <c r="Q885" i="33"/>
  <c r="Q886" i="33"/>
  <c r="Q887" i="33"/>
  <c r="Q888" i="33"/>
  <c r="Q889" i="33"/>
  <c r="Q890" i="33"/>
  <c r="Q891" i="33"/>
  <c r="Q892" i="33"/>
  <c r="Q893" i="33"/>
  <c r="Q894" i="33"/>
  <c r="Q895" i="33"/>
  <c r="Q896" i="33"/>
  <c r="Q897" i="33"/>
  <c r="Q898" i="33"/>
  <c r="Q899" i="33"/>
  <c r="Q900" i="33"/>
  <c r="Q901" i="33"/>
  <c r="Q902" i="33"/>
  <c r="Q903" i="33"/>
  <c r="Q904" i="33"/>
  <c r="Q905" i="33"/>
  <c r="Q906" i="33"/>
  <c r="Q907" i="33"/>
  <c r="Q908" i="33"/>
  <c r="Q909" i="33"/>
  <c r="Q910" i="33"/>
  <c r="Q911" i="33"/>
  <c r="Q912" i="33"/>
  <c r="Q913" i="33"/>
  <c r="Q914" i="33"/>
  <c r="Q915" i="33"/>
  <c r="Q916" i="33"/>
  <c r="Q917" i="33"/>
  <c r="Q918" i="33"/>
  <c r="Q919" i="33"/>
  <c r="Q920" i="33"/>
  <c r="Q921" i="33"/>
  <c r="Q922" i="33"/>
  <c r="Q923" i="33"/>
  <c r="Q924" i="33"/>
  <c r="Q925" i="33"/>
  <c r="Q926" i="33"/>
  <c r="Q927" i="33"/>
  <c r="Q928" i="33"/>
  <c r="Q929" i="33"/>
  <c r="Q930" i="33"/>
  <c r="Q931" i="33"/>
  <c r="Q932" i="33"/>
  <c r="Q933" i="33"/>
  <c r="Q934" i="33"/>
  <c r="Q935" i="33"/>
  <c r="Q936" i="33"/>
  <c r="Q937" i="33"/>
  <c r="Q938" i="33"/>
  <c r="Q939" i="33"/>
  <c r="Q940" i="33"/>
  <c r="Q941" i="33"/>
  <c r="Q942" i="33"/>
  <c r="Q943" i="33"/>
  <c r="Q944" i="33"/>
  <c r="Q945" i="33"/>
  <c r="Q946" i="33"/>
  <c r="Q947" i="33"/>
  <c r="Q948" i="33"/>
  <c r="Q949" i="33"/>
  <c r="Q950" i="33"/>
  <c r="Q951" i="33"/>
  <c r="Q952" i="33"/>
  <c r="Q953" i="33"/>
  <c r="Q954" i="33"/>
  <c r="Q955" i="33"/>
  <c r="Q956" i="33"/>
  <c r="Q957" i="33"/>
  <c r="Q958" i="33"/>
  <c r="Q959" i="33"/>
  <c r="Q960" i="33"/>
  <c r="Q961" i="33"/>
  <c r="Q962" i="33"/>
  <c r="Q963" i="33"/>
  <c r="Q964" i="33"/>
  <c r="Q965" i="33"/>
  <c r="Q966" i="33"/>
  <c r="Q967" i="33"/>
  <c r="Q968" i="33"/>
  <c r="Q969" i="33"/>
  <c r="Q970" i="33"/>
  <c r="Q971" i="33"/>
  <c r="Q972" i="33"/>
  <c r="Q973" i="33"/>
  <c r="Q974" i="33"/>
  <c r="Q975" i="33"/>
  <c r="Q976" i="33"/>
  <c r="Q977" i="33"/>
  <c r="Q978" i="33"/>
  <c r="Q979" i="33"/>
  <c r="Q980" i="33"/>
  <c r="Q981" i="33"/>
  <c r="Q982" i="33"/>
  <c r="Q983" i="33"/>
  <c r="Q984" i="33"/>
  <c r="Q985" i="33"/>
  <c r="Q986" i="33"/>
  <c r="Q987" i="33"/>
  <c r="Q988" i="33"/>
  <c r="Q989" i="33"/>
  <c r="Q990" i="33"/>
  <c r="Q991" i="33"/>
  <c r="Q992" i="33"/>
  <c r="Q993" i="33"/>
  <c r="Q994" i="33"/>
  <c r="Q995" i="33"/>
  <c r="Q996" i="33"/>
  <c r="Q997" i="33"/>
  <c r="Q998" i="33"/>
  <c r="Q999" i="33"/>
  <c r="Q1000" i="33"/>
  <c r="Q1001" i="33"/>
  <c r="Q1002" i="33"/>
  <c r="Q1003" i="33"/>
  <c r="Q1004" i="33"/>
  <c r="Q1005" i="33"/>
  <c r="Q1006" i="33"/>
  <c r="Q1007" i="33"/>
  <c r="Q1008" i="33"/>
  <c r="Q1009" i="33"/>
  <c r="Q1010" i="33"/>
  <c r="Q1011" i="33"/>
  <c r="Q1012" i="33"/>
  <c r="Q1013" i="33"/>
  <c r="Q1014" i="33"/>
  <c r="Q1015" i="33"/>
  <c r="Q1016" i="33"/>
  <c r="Q1017" i="33"/>
  <c r="Q1018" i="33"/>
  <c r="Q1019" i="33"/>
  <c r="Q1020" i="33"/>
  <c r="Q1021" i="33"/>
  <c r="Q1022" i="33"/>
  <c r="Q1023" i="33"/>
  <c r="Q1024" i="33"/>
  <c r="Q1025" i="33"/>
  <c r="Q1026" i="33"/>
  <c r="Q1027" i="33"/>
  <c r="Q1028" i="33"/>
  <c r="Q1029" i="33"/>
  <c r="Q1030" i="33"/>
  <c r="Q1031" i="33"/>
  <c r="Q1032" i="33"/>
  <c r="Q1033" i="33"/>
  <c r="Q1034" i="33"/>
  <c r="Q1035" i="33"/>
  <c r="Q1036" i="33"/>
  <c r="Q1037" i="33"/>
  <c r="Q1038" i="33"/>
  <c r="Q1039" i="33"/>
  <c r="Q1040" i="33"/>
  <c r="Q1041" i="33"/>
  <c r="Q1042" i="33"/>
  <c r="Q1043" i="33"/>
  <c r="Q1044" i="33"/>
  <c r="Q1045" i="33"/>
  <c r="Q1046" i="33"/>
  <c r="Q1047" i="33"/>
  <c r="Q1048" i="33"/>
  <c r="Q1049" i="33"/>
  <c r="Q1050" i="33"/>
  <c r="Q1051" i="33"/>
  <c r="Q1052" i="33"/>
  <c r="Q1053" i="33"/>
  <c r="Q1054" i="33"/>
  <c r="Q1055" i="33"/>
  <c r="Q1056" i="33"/>
  <c r="Q1057" i="33"/>
  <c r="Q1058" i="33"/>
  <c r="Q1059" i="33"/>
  <c r="Q1060" i="33"/>
  <c r="Q1061" i="33"/>
  <c r="Q1062" i="33"/>
  <c r="Q1063" i="33"/>
  <c r="Q1064" i="33"/>
  <c r="Q1065" i="33"/>
  <c r="Q1066" i="33"/>
  <c r="Q1067" i="33"/>
  <c r="Q1068" i="33"/>
  <c r="Q1069" i="33"/>
  <c r="Q1070" i="33"/>
  <c r="Q1071" i="33"/>
  <c r="Q1072" i="33"/>
  <c r="Q1073" i="33"/>
  <c r="Q1074" i="33"/>
  <c r="Q1075" i="33"/>
  <c r="Q1076" i="33"/>
  <c r="Q1077" i="33"/>
  <c r="Q1078" i="33"/>
  <c r="Q1079" i="33"/>
  <c r="Q1080" i="33"/>
  <c r="Q1081" i="33"/>
  <c r="Q1082" i="33"/>
  <c r="Q1083" i="33"/>
  <c r="Q1084" i="33"/>
  <c r="Q1085" i="33"/>
  <c r="Q1086" i="33"/>
  <c r="Q1087" i="33"/>
  <c r="Q1088" i="33"/>
  <c r="Q1089" i="33"/>
  <c r="Q1090" i="33"/>
  <c r="Q1091" i="33"/>
  <c r="Q1092" i="33"/>
  <c r="Q1093" i="33"/>
  <c r="Q1094" i="33"/>
  <c r="Q1095" i="33"/>
  <c r="Q1096" i="33"/>
  <c r="Q1097" i="33"/>
  <c r="Q1098" i="33"/>
  <c r="Q1099" i="33"/>
  <c r="Q1100" i="33"/>
  <c r="Q1101" i="33"/>
  <c r="Q1102" i="33"/>
  <c r="Q1103" i="33"/>
  <c r="Q1104" i="33"/>
  <c r="Q1105" i="33"/>
  <c r="Q1106" i="33"/>
  <c r="Q1107" i="33"/>
  <c r="Q1108" i="33"/>
  <c r="Q1109" i="33"/>
  <c r="Q1110" i="33"/>
  <c r="Q1111" i="33"/>
  <c r="Q1112" i="33"/>
  <c r="Q1113" i="33"/>
  <c r="Q1114" i="33"/>
  <c r="Q1115" i="33"/>
  <c r="Q1116" i="33"/>
  <c r="Q1117" i="33"/>
  <c r="Q1118" i="33"/>
  <c r="Q1119" i="33"/>
  <c r="Q1120" i="33"/>
  <c r="Q1121" i="33"/>
  <c r="Q1122" i="33"/>
  <c r="Q1123" i="33"/>
  <c r="Q1124" i="33"/>
  <c r="Q1125" i="33"/>
  <c r="Q1126" i="33"/>
  <c r="Q1127" i="33"/>
  <c r="Q1128" i="33"/>
  <c r="Q1129" i="33"/>
  <c r="Q1130" i="33"/>
  <c r="Q1131" i="33"/>
  <c r="Q1132" i="33"/>
  <c r="Q1133" i="33"/>
  <c r="Q1134" i="33"/>
  <c r="Q1135" i="33"/>
  <c r="Q1136" i="33"/>
  <c r="Q1137" i="33"/>
  <c r="Q1138" i="33"/>
  <c r="Q1139" i="33"/>
  <c r="Q1140" i="33"/>
  <c r="Q1141" i="33"/>
  <c r="Q1142" i="33"/>
  <c r="Q1143" i="33"/>
  <c r="Q1144" i="33"/>
  <c r="Q1145" i="33"/>
  <c r="Q1146" i="33"/>
  <c r="Q1147" i="33"/>
  <c r="Q1148" i="33"/>
  <c r="Q1149" i="33"/>
  <c r="Q1150" i="33"/>
  <c r="Q1151" i="33"/>
  <c r="Q1152" i="33"/>
  <c r="Q1153" i="33"/>
  <c r="Q1154" i="33"/>
  <c r="Q1155" i="33"/>
  <c r="Q1156" i="33"/>
  <c r="Q1157" i="33"/>
  <c r="Q1158" i="33"/>
  <c r="Q1159" i="33"/>
  <c r="Q1160" i="33"/>
  <c r="Q1161" i="33"/>
  <c r="Q1162" i="33"/>
  <c r="Q1163" i="33"/>
  <c r="Q1164" i="33"/>
  <c r="Q1165" i="33"/>
  <c r="Q1166" i="33"/>
  <c r="Q1167" i="33"/>
  <c r="Q1168" i="33"/>
  <c r="Q1169" i="33"/>
  <c r="Q1170" i="33"/>
  <c r="Q1171" i="33"/>
  <c r="Q1172" i="33"/>
  <c r="Q1173" i="33"/>
  <c r="Q1174" i="33"/>
  <c r="Q1175" i="33"/>
  <c r="Q1176" i="33"/>
  <c r="Q1177" i="33"/>
  <c r="Q1178" i="33"/>
  <c r="Q1179" i="33"/>
  <c r="Q1180" i="33"/>
  <c r="Q1181" i="33"/>
  <c r="Q1182" i="33"/>
  <c r="Q1183" i="33"/>
  <c r="Q1184" i="33"/>
  <c r="Q1185" i="33"/>
  <c r="Q1186" i="33"/>
  <c r="Q1187" i="33"/>
  <c r="Q1188" i="33"/>
  <c r="Q1189" i="33"/>
  <c r="Q1190" i="33"/>
  <c r="Q1191" i="33"/>
  <c r="Q1192" i="33"/>
  <c r="Q1193" i="33"/>
  <c r="Q1194" i="33"/>
  <c r="Q1195" i="33"/>
  <c r="Q1196" i="33"/>
  <c r="Q1197" i="33"/>
  <c r="Q1198" i="33"/>
  <c r="Q1199" i="33"/>
  <c r="Q1200" i="33"/>
  <c r="Q1201" i="33"/>
  <c r="Q1202" i="33"/>
  <c r="Q1203" i="33"/>
  <c r="Q1204" i="33"/>
  <c r="Q1205" i="33"/>
  <c r="Q1206" i="33"/>
  <c r="Q1207" i="33"/>
  <c r="Q1208" i="33"/>
  <c r="Q1209" i="33"/>
  <c r="Q1210" i="33"/>
  <c r="Q1211" i="33"/>
  <c r="Q1212" i="33"/>
  <c r="Q1213" i="33"/>
  <c r="Q1214" i="33"/>
  <c r="Q1215" i="33"/>
  <c r="Q1216" i="33"/>
  <c r="Q1217" i="33"/>
  <c r="Q1218" i="33"/>
  <c r="Q1219" i="33"/>
  <c r="Q1220" i="33"/>
  <c r="Q1221" i="33"/>
  <c r="Q1222" i="33"/>
  <c r="Q1223" i="33"/>
  <c r="Q1224" i="33"/>
  <c r="Q1225" i="33"/>
  <c r="Q1226" i="33"/>
  <c r="Q1227" i="33"/>
  <c r="Q1228" i="33"/>
  <c r="Q1229" i="33"/>
  <c r="Q1230" i="33"/>
  <c r="Q1231" i="33"/>
  <c r="Q1232" i="33"/>
  <c r="Q1233" i="33"/>
  <c r="Q1234" i="33"/>
  <c r="Q1235" i="33"/>
  <c r="Q1236" i="33"/>
  <c r="Q1237" i="33"/>
  <c r="Q1238" i="33"/>
  <c r="Q1239" i="33"/>
  <c r="Q1240" i="33"/>
  <c r="Q1241" i="33"/>
  <c r="Q1242" i="33"/>
  <c r="Q1243" i="33"/>
  <c r="Q1244" i="33"/>
  <c r="Q1245" i="33"/>
  <c r="Q1246" i="33"/>
  <c r="Q1247" i="33"/>
  <c r="Q1248" i="33"/>
  <c r="Q1249" i="33"/>
  <c r="Q1250" i="33"/>
  <c r="Q1251" i="33"/>
  <c r="Q1252" i="33"/>
  <c r="Q1253" i="33"/>
  <c r="Q1254" i="33"/>
  <c r="Q1255" i="33"/>
  <c r="Q1256" i="33"/>
  <c r="Q1257" i="33"/>
  <c r="Q1258" i="33"/>
  <c r="Q1259" i="33"/>
  <c r="Q1260" i="33"/>
  <c r="Q1261" i="33"/>
  <c r="Q1262" i="33"/>
  <c r="Q1263" i="33"/>
  <c r="Q1264" i="33"/>
  <c r="Q1265" i="33"/>
  <c r="Q1266" i="33"/>
  <c r="Q1267" i="33"/>
  <c r="Q1268" i="33"/>
  <c r="Q1269" i="33"/>
  <c r="Q1270" i="33"/>
  <c r="Q1271" i="33"/>
  <c r="Q1272" i="33"/>
  <c r="Q1273" i="33"/>
  <c r="Q1274" i="33"/>
  <c r="Q1275" i="33"/>
  <c r="Q1276" i="33"/>
  <c r="Q1277" i="33"/>
  <c r="Q1278" i="33"/>
  <c r="Q1279" i="33"/>
  <c r="Q1280" i="33"/>
  <c r="Q1281" i="33"/>
  <c r="Q1282" i="33"/>
  <c r="Q1283" i="33"/>
  <c r="Q1284" i="33"/>
  <c r="Q1285" i="33"/>
  <c r="Q1286" i="33"/>
  <c r="Q1287" i="33"/>
  <c r="Q1288" i="33"/>
  <c r="Q1289" i="33"/>
  <c r="Q1290" i="33"/>
  <c r="Q1291" i="33"/>
  <c r="Q1292" i="33"/>
  <c r="Q1293" i="33"/>
  <c r="Q1294" i="33"/>
  <c r="Q1295" i="33"/>
  <c r="Q1296" i="33"/>
  <c r="Q1297" i="33"/>
  <c r="Q1298" i="33"/>
  <c r="Q1299" i="33"/>
  <c r="Q1300" i="33"/>
  <c r="Q1301" i="33"/>
  <c r="Q1302" i="33"/>
  <c r="Q1303" i="33"/>
  <c r="Q1304" i="33"/>
  <c r="Q1305" i="33"/>
  <c r="Q1306" i="33"/>
  <c r="Q1307" i="33"/>
  <c r="Q1308" i="33"/>
  <c r="Q1309" i="33"/>
  <c r="Q1310" i="33"/>
  <c r="Q1311" i="33"/>
  <c r="Q1312" i="33"/>
  <c r="Q1313" i="33"/>
  <c r="Q1314" i="33"/>
  <c r="Q1315" i="33"/>
  <c r="Q1316" i="33"/>
  <c r="Q1317" i="33"/>
  <c r="Q1318" i="33"/>
  <c r="Q1319" i="33"/>
  <c r="Q1320" i="33"/>
  <c r="Q1321" i="33"/>
  <c r="Q1322" i="33"/>
  <c r="Q1323" i="33"/>
  <c r="Q1324" i="33"/>
  <c r="Q1325" i="33"/>
  <c r="Q1326" i="33"/>
  <c r="Q1327" i="33"/>
  <c r="Q1328" i="33"/>
  <c r="Q1329" i="33"/>
  <c r="Q1330" i="33"/>
  <c r="Q1331" i="33"/>
  <c r="Q1332" i="33"/>
  <c r="Q1333" i="33"/>
  <c r="Q1334" i="33"/>
  <c r="Q1335" i="33"/>
  <c r="Q1336" i="33"/>
  <c r="Q1337" i="33"/>
  <c r="Q1338" i="33"/>
  <c r="Q1339" i="33"/>
  <c r="Q1340" i="33"/>
  <c r="Q1341" i="33"/>
  <c r="Q1342" i="33"/>
  <c r="Q1343" i="33"/>
  <c r="Q1344" i="33"/>
  <c r="Q1345" i="33"/>
  <c r="Q1346" i="33"/>
  <c r="Q1347" i="33"/>
  <c r="Q1348" i="33"/>
  <c r="Q1349" i="33"/>
  <c r="Q1350" i="33"/>
  <c r="Q1351" i="33"/>
  <c r="Q1352" i="33"/>
  <c r="Q1353" i="33"/>
  <c r="Q1354" i="33"/>
  <c r="Q1355" i="33"/>
  <c r="Q1356" i="33"/>
  <c r="Q1357" i="33"/>
  <c r="Q1358" i="33"/>
  <c r="Q1359" i="33"/>
  <c r="Q1360" i="33"/>
  <c r="Q1361" i="33"/>
  <c r="Q1362" i="33"/>
  <c r="Q1363" i="33"/>
  <c r="Q1364" i="33"/>
  <c r="Q1365" i="33"/>
  <c r="Q1366" i="33"/>
  <c r="Q1367" i="33"/>
  <c r="Q1368" i="33"/>
  <c r="Q1369" i="33"/>
  <c r="Q1370" i="33"/>
  <c r="Q1371" i="33"/>
  <c r="Q1372" i="33"/>
  <c r="Q1373" i="33"/>
  <c r="Q1374" i="33"/>
  <c r="Q1375" i="33"/>
  <c r="Q1376" i="33"/>
  <c r="Q1377" i="33"/>
  <c r="Q1378" i="33"/>
  <c r="Q1379" i="33"/>
  <c r="Q1380" i="33"/>
  <c r="Q1381" i="33"/>
  <c r="Q1382" i="33"/>
  <c r="Q1383" i="33"/>
  <c r="Q1384" i="33"/>
  <c r="Q1385" i="33"/>
  <c r="Q1386" i="33"/>
  <c r="Q1387" i="33"/>
  <c r="Q1388" i="33"/>
  <c r="Q1389" i="33"/>
  <c r="Q1390" i="33"/>
  <c r="Q1391" i="33"/>
  <c r="Q1392" i="33"/>
  <c r="Q1393" i="33"/>
  <c r="Q1394" i="33"/>
  <c r="Q1395" i="33"/>
  <c r="Q1396" i="33"/>
  <c r="Q1397" i="33"/>
  <c r="Q1398" i="33"/>
  <c r="Q1399" i="33"/>
  <c r="Q1400" i="33"/>
  <c r="Q1401" i="33"/>
  <c r="Q1402" i="33"/>
  <c r="Q1403" i="33"/>
  <c r="Q1404" i="33"/>
  <c r="Q1405" i="33"/>
  <c r="Q1406" i="33"/>
  <c r="Q1407" i="33"/>
  <c r="Q1408" i="33"/>
  <c r="Q1409" i="33"/>
  <c r="Q1410" i="33"/>
  <c r="Q1411" i="33"/>
  <c r="Q1412" i="33"/>
  <c r="Q1413" i="33"/>
  <c r="Q1414" i="33"/>
  <c r="Q1415" i="33"/>
  <c r="Q1416" i="33"/>
  <c r="Q1417" i="33"/>
  <c r="Q1418" i="33"/>
  <c r="Q1419" i="33"/>
  <c r="Q1420" i="33"/>
  <c r="Q1421" i="33"/>
  <c r="Q1422" i="33"/>
  <c r="Q1423" i="33"/>
  <c r="Q1424" i="33"/>
  <c r="Q1425" i="33"/>
  <c r="Q1426" i="33"/>
  <c r="Q1427" i="33"/>
  <c r="Q1428" i="33"/>
  <c r="Q1429" i="33"/>
  <c r="Q1430" i="33"/>
  <c r="Q1431" i="33"/>
  <c r="Q1432" i="33"/>
  <c r="Q1433" i="33"/>
  <c r="Q1434" i="33"/>
  <c r="Q1435" i="33"/>
  <c r="Q1436" i="33"/>
  <c r="Q1437" i="33"/>
  <c r="Q1438" i="33"/>
  <c r="Q1439" i="33"/>
  <c r="Q1440" i="33"/>
  <c r="Q1441" i="33"/>
  <c r="Q1442" i="33"/>
  <c r="Q1443" i="33"/>
  <c r="Q1444" i="33"/>
  <c r="Q1445" i="33"/>
  <c r="Q1446" i="33"/>
  <c r="Q1447" i="33"/>
  <c r="Q1448" i="33"/>
  <c r="Q1449" i="33"/>
  <c r="Q1450" i="33"/>
  <c r="Q1451" i="33"/>
  <c r="Q1452" i="33"/>
  <c r="Q1453" i="33"/>
  <c r="Q1454" i="33"/>
  <c r="Q1455" i="33"/>
  <c r="Q1456" i="33"/>
  <c r="Q1457" i="33"/>
  <c r="Q1458" i="33"/>
  <c r="Q1459" i="33"/>
  <c r="Q1460" i="33"/>
  <c r="Q1461" i="33"/>
  <c r="Q1462" i="33"/>
  <c r="Q1463" i="33"/>
  <c r="Q1464" i="33"/>
  <c r="Q1465" i="33"/>
  <c r="Q1466" i="33"/>
  <c r="Q1467" i="33"/>
  <c r="Q1468" i="33"/>
  <c r="Q1469" i="33"/>
  <c r="Q1470" i="33"/>
  <c r="Q1471" i="33"/>
  <c r="Q1472" i="33"/>
  <c r="Q1473" i="33"/>
  <c r="Q1474" i="33"/>
  <c r="Q1475" i="33"/>
  <c r="Q1476" i="33"/>
  <c r="Q1477" i="33"/>
  <c r="Q1478" i="33"/>
  <c r="Q1479" i="33"/>
  <c r="Q1480" i="33"/>
  <c r="Q1481" i="33"/>
  <c r="Q1482" i="33"/>
  <c r="Q1483" i="33"/>
  <c r="Q1484" i="33"/>
  <c r="Q1485" i="33"/>
  <c r="Q1486" i="33"/>
  <c r="Q1487" i="33"/>
  <c r="Q1488" i="33"/>
  <c r="Q1489" i="33"/>
  <c r="Q1490" i="33"/>
  <c r="Q1491" i="33"/>
  <c r="Q1492" i="33"/>
  <c r="Q1493" i="33"/>
  <c r="Q1494" i="33"/>
  <c r="Q1495" i="33"/>
  <c r="Q1496" i="33"/>
  <c r="Q1497" i="33"/>
  <c r="Q1498" i="33"/>
  <c r="Q1499" i="33"/>
  <c r="Q1500" i="33"/>
  <c r="Q1501" i="33"/>
  <c r="Q1502" i="33"/>
  <c r="Q1503" i="33"/>
  <c r="Q1504" i="33"/>
  <c r="Q1505" i="33"/>
  <c r="Q1506" i="33"/>
  <c r="Q1507" i="33"/>
  <c r="Q1508" i="33"/>
  <c r="Q1509" i="33"/>
  <c r="Q1510" i="33"/>
  <c r="Q1511" i="33"/>
  <c r="Q1512" i="33"/>
  <c r="Q1513" i="33"/>
  <c r="Q1514" i="33"/>
  <c r="Q1515" i="33"/>
  <c r="Q1516" i="33"/>
  <c r="Q1517" i="33"/>
  <c r="Q1518" i="33"/>
  <c r="Q1519" i="33"/>
  <c r="Q1520" i="33"/>
  <c r="Q1521" i="33"/>
  <c r="Q1522" i="33"/>
  <c r="Q1523" i="33"/>
  <c r="Q1524" i="33"/>
  <c r="Q1525" i="33"/>
  <c r="Q1526" i="33"/>
  <c r="Q1527" i="33"/>
  <c r="Q1528" i="33"/>
  <c r="Q1529" i="33"/>
  <c r="Q1530" i="33"/>
  <c r="Q1531" i="33"/>
  <c r="Q1532" i="33"/>
  <c r="Q1533" i="33"/>
  <c r="Q1534" i="33"/>
  <c r="Q1535" i="33"/>
  <c r="Q1536" i="33"/>
  <c r="Q1537" i="33"/>
  <c r="Q1538" i="33"/>
  <c r="Q1539" i="33"/>
  <c r="Q1540" i="33"/>
  <c r="Q1541" i="33"/>
  <c r="Q1542" i="33"/>
  <c r="Q1543" i="33"/>
  <c r="Q1544" i="33"/>
  <c r="Q1545" i="33"/>
  <c r="Q1546" i="33"/>
  <c r="Q1547" i="33"/>
  <c r="Q1548" i="33"/>
  <c r="Q1549" i="33"/>
  <c r="Q1550" i="33"/>
  <c r="Q1551" i="33"/>
  <c r="Q1552" i="33"/>
  <c r="Q1553" i="33"/>
  <c r="Q1554" i="33"/>
  <c r="Q1555" i="33"/>
  <c r="Q1556" i="33"/>
  <c r="Q1557" i="33"/>
  <c r="Q1558" i="33"/>
  <c r="Q1559" i="33"/>
  <c r="Q1560" i="33"/>
  <c r="Q1561" i="33"/>
  <c r="Q1562" i="33"/>
  <c r="Q1563" i="33"/>
  <c r="Q1564" i="33"/>
  <c r="Q1565" i="33"/>
  <c r="Q1566" i="33"/>
  <c r="Q1567" i="33"/>
  <c r="Q1568" i="33"/>
  <c r="Q1569" i="33"/>
  <c r="Q1570" i="33"/>
  <c r="Q1571" i="33"/>
  <c r="Q1572" i="33"/>
  <c r="Q1573" i="33"/>
  <c r="Q1574" i="33"/>
  <c r="Q1575" i="33"/>
  <c r="Q1576" i="33"/>
  <c r="Q1577" i="33"/>
  <c r="Q1578" i="33"/>
  <c r="Q1579" i="33"/>
  <c r="Q1580" i="33"/>
  <c r="Q1581" i="33"/>
  <c r="Q1582" i="33"/>
  <c r="Q1583" i="33"/>
  <c r="Q1584" i="33"/>
  <c r="Q1585" i="33"/>
  <c r="Q1586" i="33"/>
  <c r="Q1587" i="33"/>
  <c r="Q1588" i="33"/>
  <c r="Q1589" i="33"/>
  <c r="Q1590" i="33"/>
  <c r="Q1591" i="33"/>
  <c r="Q1592" i="33"/>
  <c r="Q1593" i="33"/>
  <c r="Q1594" i="33"/>
  <c r="Q1595" i="33"/>
  <c r="Q1596" i="33"/>
  <c r="Q1597" i="33"/>
  <c r="Q1598" i="33"/>
  <c r="Q1599" i="33"/>
  <c r="Q1600" i="33"/>
  <c r="Q1601" i="33"/>
  <c r="Q1602" i="33"/>
  <c r="Q1603" i="33"/>
  <c r="Q1604" i="33"/>
  <c r="Q1605" i="33"/>
  <c r="Q1606" i="33"/>
  <c r="Q1607" i="33"/>
  <c r="Q1608" i="33"/>
  <c r="Q1609" i="33"/>
  <c r="Q1610" i="33"/>
  <c r="Q1611" i="33"/>
  <c r="Q1612" i="33"/>
  <c r="Q1613" i="33"/>
  <c r="Q1614" i="33"/>
  <c r="Q1615" i="33"/>
  <c r="Q1616" i="33"/>
  <c r="Q1617" i="33"/>
  <c r="Q1618" i="33"/>
  <c r="Q1619" i="33"/>
  <c r="Q1620" i="33"/>
  <c r="Q1621" i="33"/>
  <c r="Q1622" i="33"/>
  <c r="Q1623" i="33"/>
  <c r="Q1624" i="33"/>
  <c r="Q1625" i="33"/>
  <c r="Q1626" i="33"/>
  <c r="Q1627" i="33"/>
  <c r="Q1628" i="33"/>
  <c r="Q1629" i="33"/>
  <c r="Q1630" i="33"/>
  <c r="Q1631" i="33"/>
  <c r="Q1632" i="33"/>
  <c r="Q1633" i="33"/>
  <c r="Q1634" i="33"/>
  <c r="Q1635" i="33"/>
  <c r="Q1636" i="33"/>
  <c r="Q1637" i="33"/>
  <c r="Q1638" i="33"/>
  <c r="Q1639" i="33"/>
  <c r="Q1640" i="33"/>
  <c r="Q1641" i="33"/>
  <c r="Q1642" i="33"/>
  <c r="Q1643" i="33"/>
  <c r="Q1644" i="33"/>
  <c r="Q1645" i="33"/>
  <c r="Q1646" i="33"/>
  <c r="Q1647" i="33"/>
  <c r="Q1648" i="33"/>
  <c r="Q1649" i="33"/>
  <c r="Q1650" i="33"/>
  <c r="Q1651" i="33"/>
  <c r="Q1652" i="33"/>
  <c r="Q1653" i="33"/>
  <c r="Q1654" i="33"/>
  <c r="Q1655" i="33"/>
  <c r="Q1656" i="33"/>
  <c r="Q1657" i="33"/>
  <c r="Q1658" i="33"/>
  <c r="Q1659" i="33"/>
  <c r="Q1660" i="33"/>
  <c r="Q1661" i="33"/>
  <c r="Q1662" i="33"/>
  <c r="Q1663" i="33"/>
  <c r="Q1664" i="33"/>
  <c r="Q1665" i="33"/>
  <c r="Q1666" i="33"/>
  <c r="Q1667" i="33"/>
  <c r="Q1668" i="33"/>
  <c r="Q1669" i="33"/>
  <c r="Q1670" i="33"/>
  <c r="Q1671" i="33"/>
  <c r="Q1672" i="33"/>
  <c r="Q1673" i="33"/>
  <c r="Q1674" i="33"/>
  <c r="Q1675" i="33"/>
  <c r="Q1676" i="33"/>
  <c r="Q1677" i="33"/>
  <c r="Q1678" i="33"/>
  <c r="Q1679" i="33"/>
  <c r="Q1680" i="33"/>
  <c r="Q1681" i="33"/>
  <c r="Q1682" i="33"/>
  <c r="Q1683" i="33"/>
  <c r="Q1684" i="33"/>
  <c r="Q1685" i="33"/>
  <c r="Q1686" i="33"/>
  <c r="Q1687" i="33"/>
  <c r="Q1688" i="33"/>
  <c r="Q1689" i="33"/>
  <c r="Q1690" i="33"/>
  <c r="Q1691" i="33"/>
  <c r="Q1692" i="33"/>
  <c r="Q1693" i="33"/>
  <c r="Q1694" i="33"/>
  <c r="Q1695" i="33"/>
  <c r="Q1696" i="33"/>
  <c r="Q1697" i="33"/>
  <c r="Q1698" i="33"/>
  <c r="Q1699" i="33"/>
  <c r="Q1700" i="33"/>
  <c r="Q1701" i="33"/>
  <c r="Q1702" i="33"/>
  <c r="Q1703" i="33"/>
  <c r="Q1704" i="33"/>
  <c r="Q1705" i="33"/>
  <c r="Q1706" i="33"/>
  <c r="Q1707" i="33"/>
  <c r="Q1708" i="33"/>
  <c r="Q1709" i="33"/>
  <c r="Q1710" i="33"/>
  <c r="Q1711" i="33"/>
  <c r="Q1712" i="33"/>
  <c r="Q1713" i="33"/>
  <c r="Q1714" i="33"/>
  <c r="Q1715" i="33"/>
  <c r="Q1716" i="33"/>
  <c r="Q1717" i="33"/>
  <c r="Q1718" i="33"/>
  <c r="Q1719" i="33"/>
  <c r="Q1720" i="33"/>
  <c r="Q1721" i="33"/>
  <c r="Q1722" i="33"/>
  <c r="Q1723" i="33"/>
  <c r="Q1724" i="33"/>
  <c r="Q1725" i="33"/>
  <c r="Q1726" i="33"/>
  <c r="Q1727" i="33"/>
  <c r="Q1728" i="33"/>
  <c r="Q1729" i="33"/>
  <c r="Q1730" i="33"/>
  <c r="Q1731" i="33"/>
  <c r="Q1732" i="33"/>
  <c r="Q1733" i="33"/>
  <c r="Q1734" i="33"/>
  <c r="Q1735" i="33"/>
  <c r="Q1736" i="33"/>
  <c r="Q1737" i="33"/>
  <c r="Q1738" i="33"/>
  <c r="Q1739" i="33"/>
  <c r="Q1740" i="33"/>
  <c r="Q1741" i="33"/>
  <c r="Q1742" i="33"/>
  <c r="Q1743" i="33"/>
  <c r="Q1744" i="33"/>
  <c r="Q1745" i="33"/>
  <c r="Q1746" i="33"/>
  <c r="Q1747" i="33"/>
  <c r="Q1748" i="33"/>
  <c r="Q1749" i="33"/>
  <c r="Q1750" i="33"/>
  <c r="Q1751" i="33"/>
  <c r="Q1752" i="33"/>
  <c r="Q1753" i="33"/>
  <c r="Q1754" i="33"/>
  <c r="O1755" i="33"/>
  <c r="P1755" i="33"/>
  <c r="Q1755" i="33"/>
  <c r="O1756" i="33"/>
  <c r="P1756" i="33"/>
  <c r="Q1756" i="33"/>
  <c r="O1757" i="33"/>
  <c r="P1757" i="33"/>
  <c r="Q1757" i="33"/>
  <c r="O1758" i="33"/>
  <c r="P1758" i="33"/>
  <c r="Q1758" i="33"/>
  <c r="O1759" i="33"/>
  <c r="P1759" i="33"/>
  <c r="Q1759" i="33"/>
  <c r="O1760" i="33"/>
  <c r="P1760" i="33"/>
  <c r="Q1760" i="33"/>
  <c r="O1761" i="33"/>
  <c r="P1761" i="33"/>
  <c r="Q1761" i="33"/>
  <c r="O1762" i="33"/>
  <c r="P1762" i="33"/>
  <c r="Q1762" i="33"/>
  <c r="O1763" i="33"/>
  <c r="P1763" i="33"/>
  <c r="Q1763" i="33"/>
  <c r="O1764" i="33"/>
  <c r="P1764" i="33"/>
  <c r="Q1764" i="33"/>
  <c r="O1765" i="33"/>
  <c r="P1765" i="33"/>
  <c r="Q1765" i="33"/>
  <c r="O1766" i="33"/>
  <c r="P1766" i="33"/>
  <c r="Q1766" i="33"/>
  <c r="O1767" i="33"/>
  <c r="P1767" i="33"/>
  <c r="Q1767" i="33"/>
  <c r="O1768" i="33"/>
  <c r="P1768" i="33"/>
  <c r="Q1768" i="33"/>
  <c r="O1769" i="33"/>
  <c r="P1769" i="33"/>
  <c r="Q1769" i="33"/>
  <c r="O1770" i="33"/>
  <c r="P1770" i="33"/>
  <c r="Q1770" i="33"/>
  <c r="O1771" i="33"/>
  <c r="P1771" i="33"/>
  <c r="Q1771" i="33"/>
  <c r="O1772" i="33"/>
  <c r="P1772" i="33"/>
  <c r="Q1772" i="33"/>
  <c r="O1773" i="33"/>
  <c r="P1773" i="33"/>
  <c r="Q1773" i="33"/>
  <c r="O1774" i="33"/>
  <c r="P1774" i="33"/>
  <c r="Q1774" i="33"/>
  <c r="O1775" i="33"/>
  <c r="P1775" i="33"/>
  <c r="Q1775" i="33"/>
  <c r="O1776" i="33"/>
  <c r="P1776" i="33"/>
  <c r="Q1776" i="33"/>
  <c r="O1777" i="33"/>
  <c r="P1777" i="33"/>
  <c r="Q1777" i="33"/>
  <c r="O1778" i="33"/>
  <c r="P1778" i="33"/>
  <c r="Q1778" i="33"/>
  <c r="O1779" i="33"/>
  <c r="P1779" i="33"/>
  <c r="Q1779" i="33"/>
  <c r="O1780" i="33"/>
  <c r="P1780" i="33"/>
  <c r="Q1780" i="33"/>
  <c r="O1781" i="33"/>
  <c r="P1781" i="33"/>
  <c r="Q1781" i="33"/>
  <c r="O1782" i="33"/>
  <c r="P1782" i="33"/>
  <c r="Q1782" i="33"/>
  <c r="O1783" i="33"/>
  <c r="P1783" i="33"/>
  <c r="Q1783" i="33"/>
  <c r="O1784" i="33"/>
  <c r="P1784" i="33"/>
  <c r="Q1784" i="33"/>
  <c r="O1785" i="33"/>
  <c r="P1785" i="33"/>
  <c r="Q1785" i="33"/>
  <c r="O1786" i="33"/>
  <c r="P1786" i="33"/>
  <c r="Q1786" i="33"/>
  <c r="O1787" i="33"/>
  <c r="P1787" i="33"/>
  <c r="Q1787" i="33"/>
  <c r="O1788" i="33"/>
  <c r="P1788" i="33"/>
  <c r="Q1788" i="33"/>
  <c r="O1789" i="33"/>
  <c r="P1789" i="33"/>
  <c r="Q1789" i="33"/>
  <c r="O1790" i="33"/>
  <c r="P1790" i="33"/>
  <c r="Q1790" i="33"/>
  <c r="O1791" i="33"/>
  <c r="P1791" i="33"/>
  <c r="Q1791" i="33"/>
  <c r="O1792" i="33"/>
  <c r="P1792" i="33"/>
  <c r="Q1792" i="33"/>
  <c r="O1793" i="33"/>
  <c r="P1793" i="33"/>
  <c r="Q1793" i="33"/>
  <c r="O1794" i="33"/>
  <c r="P1794" i="33"/>
  <c r="Q1794" i="33"/>
  <c r="O1795" i="33"/>
  <c r="P1795" i="33"/>
  <c r="Q1795" i="33"/>
  <c r="O1796" i="33"/>
  <c r="P1796" i="33"/>
  <c r="Q1796" i="33"/>
  <c r="O1797" i="33"/>
  <c r="P1797" i="33"/>
  <c r="Q1797" i="33"/>
  <c r="O1798" i="33"/>
  <c r="P1798" i="33"/>
  <c r="Q1798" i="33"/>
  <c r="O1799" i="33"/>
  <c r="P1799" i="33"/>
  <c r="Q1799" i="33"/>
  <c r="O1800" i="33"/>
  <c r="P1800" i="33"/>
  <c r="Q1800" i="33"/>
  <c r="O1801" i="33"/>
  <c r="P1801" i="33"/>
  <c r="Q1801" i="33"/>
  <c r="O1802" i="33"/>
  <c r="P1802" i="33"/>
  <c r="Q1802" i="33"/>
  <c r="O1803" i="33"/>
  <c r="P1803" i="33"/>
  <c r="Q1803" i="33"/>
  <c r="O1804" i="33"/>
  <c r="P1804" i="33"/>
  <c r="Q1804" i="33"/>
  <c r="O1805" i="33"/>
  <c r="P1805" i="33"/>
  <c r="Q1805" i="33"/>
  <c r="O1806" i="33"/>
  <c r="P1806" i="33"/>
  <c r="Q1806" i="33"/>
  <c r="O1807" i="33"/>
  <c r="P1807" i="33"/>
  <c r="Q1807" i="33"/>
  <c r="O1808" i="33"/>
  <c r="P1808" i="33"/>
  <c r="Q1808" i="33"/>
  <c r="O1809" i="33"/>
  <c r="P1809" i="33"/>
  <c r="Q1809" i="33"/>
  <c r="O1810" i="33"/>
  <c r="P1810" i="33"/>
  <c r="Q1810" i="33"/>
  <c r="O1811" i="33"/>
  <c r="P1811" i="33"/>
  <c r="Q1811" i="33"/>
  <c r="O1812" i="33"/>
  <c r="P1812" i="33"/>
  <c r="Q1812" i="33"/>
  <c r="O1813" i="33"/>
  <c r="P1813" i="33"/>
  <c r="Q1813" i="33"/>
  <c r="O1814" i="33"/>
  <c r="P1814" i="33"/>
  <c r="Q1814" i="33"/>
  <c r="O1815" i="33"/>
  <c r="P1815" i="33"/>
  <c r="Q1815" i="33"/>
  <c r="O1816" i="33"/>
  <c r="P1816" i="33"/>
  <c r="Q1816" i="33"/>
  <c r="O1817" i="33"/>
  <c r="P1817" i="33"/>
  <c r="Q1817" i="33"/>
  <c r="O1818" i="33"/>
  <c r="P1818" i="33"/>
  <c r="Q1818" i="33"/>
  <c r="O1819" i="33"/>
  <c r="P1819" i="33"/>
  <c r="Q1819" i="33"/>
  <c r="O1820" i="33"/>
  <c r="P1820" i="33"/>
  <c r="Q1820" i="33"/>
  <c r="O1821" i="33"/>
  <c r="P1821" i="33"/>
  <c r="Q1821" i="33"/>
  <c r="O1822" i="33"/>
  <c r="P1822" i="33"/>
  <c r="Q1822" i="33"/>
  <c r="O1823" i="33"/>
  <c r="P1823" i="33"/>
  <c r="Q1823" i="33"/>
  <c r="O1824" i="33"/>
  <c r="P1824" i="33"/>
  <c r="Q1824" i="33"/>
  <c r="O1825" i="33"/>
  <c r="P1825" i="33"/>
  <c r="Q1825" i="33"/>
  <c r="O1826" i="33"/>
  <c r="P1826" i="33"/>
  <c r="Q1826" i="33"/>
  <c r="O1827" i="33"/>
  <c r="P1827" i="33"/>
  <c r="Q1827" i="33"/>
  <c r="O1828" i="33"/>
  <c r="P1828" i="33"/>
  <c r="Q1828" i="33"/>
  <c r="O1829" i="33"/>
  <c r="P1829" i="33"/>
  <c r="Q1829" i="33"/>
  <c r="O1830" i="33"/>
  <c r="P1830" i="33"/>
  <c r="Q1830" i="33"/>
  <c r="O1831" i="33"/>
  <c r="P1831" i="33"/>
  <c r="Q1831" i="33"/>
  <c r="O1832" i="33"/>
  <c r="P1832" i="33"/>
  <c r="Q1832" i="33"/>
  <c r="O1833" i="33"/>
  <c r="P1833" i="33"/>
  <c r="Q1833" i="33"/>
  <c r="O1834" i="33"/>
  <c r="P1834" i="33"/>
  <c r="Q1834" i="33"/>
  <c r="O1835" i="33"/>
  <c r="P1835" i="33"/>
  <c r="Q1835" i="33"/>
  <c r="O1836" i="33"/>
  <c r="P1836" i="33"/>
  <c r="Q1836" i="33"/>
  <c r="O1837" i="33"/>
  <c r="P1837" i="33"/>
  <c r="Q1837" i="33"/>
  <c r="O1838" i="33"/>
  <c r="P1838" i="33"/>
  <c r="Q1838" i="33"/>
  <c r="O1839" i="33"/>
  <c r="P1839" i="33"/>
  <c r="Q1839" i="33"/>
  <c r="O1840" i="33"/>
  <c r="P1840" i="33"/>
  <c r="Q1840" i="33"/>
  <c r="O1841" i="33"/>
  <c r="P1841" i="33"/>
  <c r="Q1841" i="33"/>
  <c r="O1842" i="33"/>
  <c r="P1842" i="33"/>
  <c r="Q1842" i="33"/>
  <c r="O1843" i="33"/>
  <c r="P1843" i="33"/>
  <c r="Q1843" i="33"/>
  <c r="O1844" i="33"/>
  <c r="P1844" i="33"/>
  <c r="Q1844" i="33"/>
  <c r="O1845" i="33"/>
  <c r="P1845" i="33"/>
  <c r="Q1845" i="33"/>
  <c r="O1846" i="33"/>
  <c r="P1846" i="33"/>
  <c r="Q1846" i="33"/>
  <c r="O1847" i="33"/>
  <c r="P1847" i="33"/>
  <c r="Q1847" i="33"/>
  <c r="O1848" i="33"/>
  <c r="P1848" i="33"/>
  <c r="Q1848" i="33"/>
  <c r="O1849" i="33"/>
  <c r="P1849" i="33"/>
  <c r="Q1849" i="33"/>
  <c r="O1850" i="33"/>
  <c r="P1850" i="33"/>
  <c r="Q1850" i="33"/>
  <c r="O1851" i="33"/>
  <c r="P1851" i="33"/>
  <c r="Q1851" i="33"/>
  <c r="O1852" i="33"/>
  <c r="P1852" i="33"/>
  <c r="Q1852" i="33"/>
  <c r="O1853" i="33"/>
  <c r="P1853" i="33"/>
  <c r="Q1853" i="33"/>
  <c r="O1854" i="33"/>
  <c r="P1854" i="33"/>
  <c r="Q1854" i="33"/>
  <c r="O1855" i="33"/>
  <c r="P1855" i="33"/>
  <c r="Q1855" i="33"/>
  <c r="O1856" i="33"/>
  <c r="P1856" i="33"/>
  <c r="Q1856" i="33"/>
  <c r="O1857" i="33"/>
  <c r="P1857" i="33"/>
  <c r="Q1857" i="33"/>
  <c r="O1858" i="33"/>
  <c r="P1858" i="33"/>
  <c r="Q1858" i="33"/>
  <c r="O1859" i="33"/>
  <c r="P1859" i="33"/>
  <c r="Q1859" i="33"/>
  <c r="O1860" i="33"/>
  <c r="P1860" i="33"/>
  <c r="Q1860" i="33"/>
  <c r="O1861" i="33"/>
  <c r="P1861" i="33"/>
  <c r="Q1861" i="33"/>
  <c r="O1862" i="33"/>
  <c r="P1862" i="33"/>
  <c r="Q1862" i="33"/>
  <c r="O1863" i="33"/>
  <c r="P1863" i="33"/>
  <c r="Q1863" i="33"/>
  <c r="O1864" i="33"/>
  <c r="P1864" i="33"/>
  <c r="Q1864" i="33"/>
  <c r="O1865" i="33"/>
  <c r="P1865" i="33"/>
  <c r="Q1865" i="33"/>
  <c r="O1866" i="33"/>
  <c r="P1866" i="33"/>
  <c r="Q1866" i="33"/>
  <c r="O1867" i="33"/>
  <c r="P1867" i="33"/>
  <c r="Q1867" i="33"/>
  <c r="O1868" i="33"/>
  <c r="P1868" i="33"/>
  <c r="Q1868" i="33"/>
  <c r="O1869" i="33"/>
  <c r="P1869" i="33"/>
  <c r="Q1869" i="33"/>
  <c r="O1870" i="33"/>
  <c r="P1870" i="33"/>
  <c r="Q1870" i="33"/>
  <c r="O1871" i="33"/>
  <c r="P1871" i="33"/>
  <c r="Q1871" i="33"/>
  <c r="O1872" i="33"/>
  <c r="P1872" i="33"/>
  <c r="Q1872" i="33"/>
  <c r="O1873" i="33"/>
  <c r="P1873" i="33"/>
  <c r="Q1873" i="33"/>
  <c r="O1874" i="33"/>
  <c r="P1874" i="33"/>
  <c r="Q1874" i="33"/>
  <c r="O1875" i="33"/>
  <c r="P1875" i="33"/>
  <c r="Q1875" i="33"/>
  <c r="O1876" i="33"/>
  <c r="P1876" i="33"/>
  <c r="Q1876" i="33"/>
  <c r="O1877" i="33"/>
  <c r="P1877" i="33"/>
  <c r="Q1877" i="33"/>
  <c r="O1878" i="33"/>
  <c r="P1878" i="33"/>
  <c r="Q1878" i="33"/>
  <c r="O1879" i="33"/>
  <c r="P1879" i="33"/>
  <c r="Q1879" i="33"/>
  <c r="O1880" i="33"/>
  <c r="P1880" i="33"/>
  <c r="Q1880" i="33"/>
  <c r="O1881" i="33"/>
  <c r="P1881" i="33"/>
  <c r="Q1881" i="33"/>
  <c r="O1882" i="33"/>
  <c r="P1882" i="33"/>
  <c r="Q1882" i="33"/>
  <c r="O1883" i="33"/>
  <c r="P1883" i="33"/>
  <c r="Q1883" i="33"/>
  <c r="O1884" i="33"/>
  <c r="P1884" i="33"/>
  <c r="Q1884" i="33"/>
  <c r="O1885" i="33"/>
  <c r="P1885" i="33"/>
  <c r="Q1885" i="33"/>
  <c r="O1886" i="33"/>
  <c r="P1886" i="33"/>
  <c r="Q1886" i="33"/>
  <c r="O1887" i="33"/>
  <c r="P1887" i="33"/>
  <c r="Q1887" i="33"/>
  <c r="O1888" i="33"/>
  <c r="P1888" i="33"/>
  <c r="Q1888" i="33"/>
  <c r="O1889" i="33"/>
  <c r="P1889" i="33"/>
  <c r="Q1889" i="33"/>
  <c r="O1890" i="33"/>
  <c r="P1890" i="33"/>
  <c r="Q1890" i="33"/>
  <c r="O1891" i="33"/>
  <c r="P1891" i="33"/>
  <c r="Q1891" i="33"/>
  <c r="O1892" i="33"/>
  <c r="P1892" i="33"/>
  <c r="Q1892" i="33"/>
  <c r="O1893" i="33"/>
  <c r="P1893" i="33"/>
  <c r="Q1893" i="33"/>
  <c r="O1894" i="33"/>
  <c r="P1894" i="33"/>
  <c r="Q1894" i="33"/>
  <c r="O1895" i="33"/>
  <c r="P1895" i="33"/>
  <c r="Q1895" i="33"/>
  <c r="O1896" i="33"/>
  <c r="P1896" i="33"/>
  <c r="Q1896" i="33"/>
  <c r="O1897" i="33"/>
  <c r="P1897" i="33"/>
  <c r="Q1897" i="33"/>
  <c r="O1898" i="33"/>
  <c r="P1898" i="33"/>
  <c r="Q1898" i="33"/>
  <c r="O1899" i="33"/>
  <c r="P1899" i="33"/>
  <c r="Q1899" i="33"/>
  <c r="O1900" i="33"/>
  <c r="P1900" i="33"/>
  <c r="Q1900" i="33"/>
  <c r="O1901" i="33"/>
  <c r="P1901" i="33"/>
  <c r="Q1901" i="33"/>
  <c r="O1902" i="33"/>
  <c r="P1902" i="33"/>
  <c r="Q1902" i="33"/>
  <c r="O1903" i="33"/>
  <c r="P1903" i="33"/>
  <c r="Q1903" i="33"/>
  <c r="O1904" i="33"/>
  <c r="P1904" i="33"/>
  <c r="Q1904" i="33"/>
  <c r="O1905" i="33"/>
  <c r="P1905" i="33"/>
  <c r="Q1905" i="33"/>
  <c r="O1906" i="33"/>
  <c r="P1906" i="33"/>
  <c r="Q1906" i="33"/>
  <c r="O1907" i="33"/>
  <c r="P1907" i="33"/>
  <c r="Q1907" i="33"/>
  <c r="O1908" i="33"/>
  <c r="P1908" i="33"/>
  <c r="Q1908" i="33"/>
  <c r="O1909" i="33"/>
  <c r="P1909" i="33"/>
  <c r="Q1909" i="33"/>
  <c r="O1910" i="33"/>
  <c r="P1910" i="33"/>
  <c r="Q1910" i="33"/>
  <c r="O1911" i="33"/>
  <c r="P1911" i="33"/>
  <c r="Q1911" i="33"/>
  <c r="O1912" i="33"/>
  <c r="P1912" i="33"/>
  <c r="Q1912" i="33"/>
  <c r="O1913" i="33"/>
  <c r="P1913" i="33"/>
  <c r="Q1913" i="33"/>
  <c r="O1914" i="33"/>
  <c r="P1914" i="33"/>
  <c r="Q1914" i="33"/>
  <c r="O1915" i="33"/>
  <c r="P1915" i="33"/>
  <c r="Q1915" i="33"/>
  <c r="O1916" i="33"/>
  <c r="P1916" i="33"/>
  <c r="Q1916" i="33"/>
  <c r="O1917" i="33"/>
  <c r="P1917" i="33"/>
  <c r="Q1917" i="33"/>
  <c r="O1918" i="33"/>
  <c r="P1918" i="33"/>
  <c r="Q1918" i="33"/>
  <c r="O1919" i="33"/>
  <c r="P1919" i="33"/>
  <c r="Q1919" i="33"/>
  <c r="O1920" i="33"/>
  <c r="P1920" i="33"/>
  <c r="Q1920" i="33"/>
  <c r="O1921" i="33"/>
  <c r="P1921" i="33"/>
  <c r="Q1921" i="33"/>
  <c r="O1922" i="33"/>
  <c r="P1922" i="33"/>
  <c r="Q1922" i="33"/>
  <c r="O1923" i="33"/>
  <c r="P1923" i="33"/>
  <c r="Q1923" i="33"/>
  <c r="O1924" i="33"/>
  <c r="P1924" i="33"/>
  <c r="Q1924" i="33"/>
  <c r="O1925" i="33"/>
  <c r="P1925" i="33"/>
  <c r="Q1925" i="33"/>
  <c r="O1926" i="33"/>
  <c r="P1926" i="33"/>
  <c r="Q1926" i="33"/>
  <c r="O1927" i="33"/>
  <c r="P1927" i="33"/>
  <c r="Q1927" i="33"/>
  <c r="O1928" i="33"/>
  <c r="P1928" i="33"/>
  <c r="Q1928" i="33"/>
  <c r="O1929" i="33"/>
  <c r="P1929" i="33"/>
  <c r="Q1929" i="33"/>
  <c r="O1930" i="33"/>
  <c r="P1930" i="33"/>
  <c r="Q1930" i="33"/>
  <c r="O1931" i="33"/>
  <c r="P1931" i="33"/>
  <c r="Q1931" i="33"/>
  <c r="O1932" i="33"/>
  <c r="P1932" i="33"/>
  <c r="Q1932" i="33"/>
  <c r="O1933" i="33"/>
  <c r="P1933" i="33"/>
  <c r="Q1933" i="33"/>
  <c r="O1934" i="33"/>
  <c r="P1934" i="33"/>
  <c r="Q1934" i="33"/>
  <c r="O1935" i="33"/>
  <c r="P1935" i="33"/>
  <c r="Q1935" i="33"/>
  <c r="O1936" i="33"/>
  <c r="P1936" i="33"/>
  <c r="Q1936" i="33"/>
  <c r="O1937" i="33"/>
  <c r="P1937" i="33"/>
  <c r="Q1937" i="33"/>
  <c r="O1938" i="33"/>
  <c r="P1938" i="33"/>
  <c r="Q1938" i="33"/>
  <c r="O1939" i="33"/>
  <c r="P1939" i="33"/>
  <c r="Q1939" i="33"/>
  <c r="O1940" i="33"/>
  <c r="P1940" i="33"/>
  <c r="Q1940" i="33"/>
  <c r="O1941" i="33"/>
  <c r="P1941" i="33"/>
  <c r="Q1941" i="33"/>
  <c r="O1942" i="33"/>
  <c r="P1942" i="33"/>
  <c r="Q1942" i="33"/>
  <c r="O1943" i="33"/>
  <c r="P1943" i="33"/>
  <c r="Q1943" i="33"/>
  <c r="O1944" i="33"/>
  <c r="P1944" i="33"/>
  <c r="Q1944" i="33"/>
  <c r="O1945" i="33"/>
  <c r="P1945" i="33"/>
  <c r="Q1945" i="33"/>
  <c r="O1946" i="33"/>
  <c r="P1946" i="33"/>
  <c r="Q1946" i="33"/>
  <c r="O1947" i="33"/>
  <c r="P1947" i="33"/>
  <c r="Q1947" i="33"/>
  <c r="O1948" i="33"/>
  <c r="P1948" i="33"/>
  <c r="Q1948" i="33"/>
  <c r="O1949" i="33"/>
  <c r="P1949" i="33"/>
  <c r="Q1949" i="33"/>
  <c r="O1950" i="33"/>
  <c r="P1950" i="33"/>
  <c r="Q1950" i="33"/>
  <c r="O1951" i="33"/>
  <c r="P1951" i="33"/>
  <c r="Q1951" i="33"/>
  <c r="O1952" i="33"/>
  <c r="P1952" i="33"/>
  <c r="Q1952" i="33"/>
  <c r="O1953" i="33"/>
  <c r="P1953" i="33"/>
  <c r="Q1953" i="33"/>
  <c r="O1954" i="33"/>
  <c r="P1954" i="33"/>
  <c r="Q1954" i="33"/>
  <c r="O1955" i="33"/>
  <c r="P1955" i="33"/>
  <c r="Q1955" i="33"/>
  <c r="O1956" i="33"/>
  <c r="P1956" i="33"/>
  <c r="Q1956" i="33"/>
  <c r="O1957" i="33"/>
  <c r="P1957" i="33"/>
  <c r="Q1957" i="33"/>
  <c r="O1958" i="33"/>
  <c r="P1958" i="33"/>
  <c r="Q1958" i="33"/>
  <c r="O1959" i="33"/>
  <c r="P1959" i="33"/>
  <c r="Q1959" i="33"/>
  <c r="O1960" i="33"/>
  <c r="P1960" i="33"/>
  <c r="Q1960" i="33"/>
  <c r="O1961" i="33"/>
  <c r="P1961" i="33"/>
  <c r="Q1961" i="33"/>
  <c r="O1962" i="33"/>
  <c r="P1962" i="33"/>
  <c r="Q1962" i="33"/>
  <c r="O1963" i="33"/>
  <c r="P1963" i="33"/>
  <c r="Q1963" i="33"/>
  <c r="O1964" i="33"/>
  <c r="P1964" i="33"/>
  <c r="Q1964" i="33"/>
  <c r="O1965" i="33"/>
  <c r="P1965" i="33"/>
  <c r="Q1965" i="33"/>
  <c r="O1966" i="33"/>
  <c r="P1966" i="33"/>
  <c r="Q1966" i="33"/>
  <c r="O1967" i="33"/>
  <c r="P1967" i="33"/>
  <c r="Q1967" i="33"/>
  <c r="O1968" i="33"/>
  <c r="P1968" i="33"/>
  <c r="Q1968" i="33"/>
  <c r="O1969" i="33"/>
  <c r="P1969" i="33"/>
  <c r="Q1969" i="33"/>
  <c r="O1970" i="33"/>
  <c r="P1970" i="33"/>
  <c r="Q1970" i="33"/>
  <c r="O1971" i="33"/>
  <c r="P1971" i="33"/>
  <c r="Q1971" i="33"/>
  <c r="O1972" i="33"/>
  <c r="P1972" i="33"/>
  <c r="Q1972" i="33"/>
  <c r="O1973" i="33"/>
  <c r="P1973" i="33"/>
  <c r="Q1973" i="33"/>
  <c r="O1974" i="33"/>
  <c r="P1974" i="33"/>
  <c r="Q1974" i="33"/>
  <c r="O1975" i="33"/>
  <c r="P1975" i="33"/>
  <c r="Q1975" i="33"/>
  <c r="O1976" i="33"/>
  <c r="P1976" i="33"/>
  <c r="Q1976" i="33"/>
  <c r="O1977" i="33"/>
  <c r="P1977" i="33"/>
  <c r="Q1977" i="33"/>
  <c r="O1978" i="33"/>
  <c r="P1978" i="33"/>
  <c r="Q1978" i="33"/>
  <c r="O1979" i="33"/>
  <c r="P1979" i="33"/>
  <c r="Q1979" i="33"/>
  <c r="O1980" i="33"/>
  <c r="P1980" i="33"/>
  <c r="Q1980" i="33"/>
  <c r="O1981" i="33"/>
  <c r="P1981" i="33"/>
  <c r="Q1981" i="33"/>
  <c r="O1982" i="33"/>
  <c r="P1982" i="33"/>
  <c r="Q1982" i="33"/>
  <c r="O1983" i="33"/>
  <c r="P1983" i="33"/>
  <c r="Q1983" i="33"/>
  <c r="O1984" i="33"/>
  <c r="P1984" i="33"/>
  <c r="Q1984" i="33"/>
  <c r="O1985" i="33"/>
  <c r="P1985" i="33"/>
  <c r="Q1985" i="33"/>
  <c r="O1986" i="33"/>
  <c r="P1986" i="33"/>
  <c r="Q1986" i="33"/>
  <c r="O1987" i="33"/>
  <c r="P1987" i="33"/>
  <c r="Q1987" i="33"/>
  <c r="O1988" i="33"/>
  <c r="P1988" i="33"/>
  <c r="Q1988" i="33"/>
  <c r="O1989" i="33"/>
  <c r="P1989" i="33"/>
  <c r="Q1989" i="33"/>
  <c r="O1990" i="33"/>
  <c r="P1990" i="33"/>
  <c r="Q1990" i="33"/>
  <c r="O1991" i="33"/>
  <c r="P1991" i="33"/>
  <c r="Q1991" i="33"/>
  <c r="O1992" i="33"/>
  <c r="P1992" i="33"/>
  <c r="Q1992" i="33"/>
  <c r="O1993" i="33"/>
  <c r="P1993" i="33"/>
  <c r="Q1993" i="33"/>
  <c r="O1994" i="33"/>
  <c r="P1994" i="33"/>
  <c r="Q1994" i="33"/>
  <c r="O1995" i="33"/>
  <c r="P1995" i="33"/>
  <c r="Q1995" i="33"/>
  <c r="O1996" i="33"/>
  <c r="P1996" i="33"/>
  <c r="Q1996" i="33"/>
  <c r="O1997" i="33"/>
  <c r="P1997" i="33"/>
  <c r="Q1997" i="33"/>
  <c r="O1998" i="33"/>
  <c r="P1998" i="33"/>
  <c r="Q1998" i="33"/>
  <c r="O1999" i="33"/>
  <c r="P1999" i="33"/>
  <c r="Q1999" i="33"/>
  <c r="O2000" i="33"/>
  <c r="P2000" i="33"/>
  <c r="Q2000" i="33"/>
  <c r="N38" i="43" l="1"/>
  <c r="M38" i="43"/>
  <c r="L38" i="43"/>
  <c r="K38" i="43"/>
  <c r="J38" i="43"/>
  <c r="I38" i="43"/>
  <c r="H38" i="43"/>
  <c r="G38" i="43"/>
  <c r="F38" i="43"/>
  <c r="E38" i="43"/>
  <c r="D38" i="43"/>
  <c r="N37" i="43"/>
  <c r="M37" i="43"/>
  <c r="L37" i="43"/>
  <c r="K37" i="43"/>
  <c r="J37" i="43"/>
  <c r="I37" i="43"/>
  <c r="H37" i="43"/>
  <c r="G37" i="43"/>
  <c r="F37" i="43"/>
  <c r="E37" i="43"/>
  <c r="D37" i="43"/>
  <c r="N36" i="43"/>
  <c r="M36" i="43"/>
  <c r="L36" i="43"/>
  <c r="K36" i="43"/>
  <c r="J36" i="43"/>
  <c r="I36" i="43"/>
  <c r="H36" i="43"/>
  <c r="G36" i="43"/>
  <c r="F36" i="43"/>
  <c r="E36" i="43"/>
  <c r="D36" i="43"/>
  <c r="N35" i="43"/>
  <c r="M35" i="43"/>
  <c r="L35" i="43"/>
  <c r="K35" i="43"/>
  <c r="J35" i="43"/>
  <c r="I35" i="43"/>
  <c r="H35" i="43"/>
  <c r="G35" i="43"/>
  <c r="F35" i="43"/>
  <c r="E35" i="43"/>
  <c r="D35" i="43"/>
  <c r="N34" i="43"/>
  <c r="M34" i="43"/>
  <c r="N33" i="43"/>
  <c r="M33" i="43"/>
  <c r="N32" i="43"/>
  <c r="M32" i="43"/>
  <c r="N31" i="43"/>
  <c r="M31" i="43"/>
  <c r="C6" i="38" l="1"/>
  <c r="O1" i="33"/>
  <c r="P1" i="33"/>
  <c r="L1" i="47"/>
  <c r="L82" i="47" s="1"/>
  <c r="J49" i="44" l="1"/>
  <c r="J56" i="44"/>
  <c r="J45" i="44"/>
  <c r="J46" i="44"/>
  <c r="J42" i="44"/>
  <c r="J41" i="44"/>
  <c r="J40" i="44"/>
  <c r="J38" i="44"/>
  <c r="J39" i="44"/>
  <c r="J14" i="44"/>
  <c r="J15" i="44"/>
  <c r="J26" i="44"/>
  <c r="J36" i="44"/>
  <c r="J12" i="44"/>
  <c r="J17" i="44"/>
  <c r="J27" i="44"/>
  <c r="J35" i="44"/>
  <c r="J16" i="44"/>
  <c r="P82" i="33"/>
  <c r="O81" i="33"/>
  <c r="P75" i="33"/>
  <c r="O74" i="33"/>
  <c r="P64" i="33"/>
  <c r="O82" i="33"/>
  <c r="P76" i="33"/>
  <c r="O75" i="33"/>
  <c r="P68" i="33"/>
  <c r="O64" i="33"/>
  <c r="P80" i="33"/>
  <c r="O76" i="33"/>
  <c r="P69" i="33"/>
  <c r="O68" i="33"/>
  <c r="O63" i="33"/>
  <c r="P81" i="33"/>
  <c r="O80" i="33"/>
  <c r="P74" i="33"/>
  <c r="O69" i="33"/>
  <c r="P63" i="33"/>
  <c r="P55" i="33"/>
  <c r="O54" i="33"/>
  <c r="P51" i="33"/>
  <c r="P44" i="33"/>
  <c r="O43" i="33"/>
  <c r="P22" i="33"/>
  <c r="O25" i="33"/>
  <c r="P26" i="33"/>
  <c r="O29" i="33"/>
  <c r="P30" i="33"/>
  <c r="O34" i="33"/>
  <c r="O39" i="33"/>
  <c r="O47" i="33"/>
  <c r="O57" i="33"/>
  <c r="O61" i="33"/>
  <c r="O67" i="33"/>
  <c r="O73" i="33"/>
  <c r="P32" i="33"/>
  <c r="P37" i="33"/>
  <c r="P45" i="33"/>
  <c r="P49" i="33"/>
  <c r="P59" i="33"/>
  <c r="P65" i="33"/>
  <c r="P71" i="33"/>
  <c r="P78" i="33"/>
  <c r="P56" i="33"/>
  <c r="O55" i="33"/>
  <c r="P52" i="33"/>
  <c r="O51" i="33"/>
  <c r="O44" i="33"/>
  <c r="P41" i="33"/>
  <c r="P36" i="33"/>
  <c r="O24" i="33"/>
  <c r="P25" i="33"/>
  <c r="O28" i="33"/>
  <c r="P29" i="33"/>
  <c r="O20" i="33"/>
  <c r="O35" i="33"/>
  <c r="O40" i="33"/>
  <c r="O48" i="33"/>
  <c r="O58" i="33"/>
  <c r="O62" i="33"/>
  <c r="O70" i="33"/>
  <c r="O77" i="33"/>
  <c r="P33" i="33"/>
  <c r="P38" i="33"/>
  <c r="P46" i="33"/>
  <c r="P50" i="33"/>
  <c r="P60" i="33"/>
  <c r="P66" i="33"/>
  <c r="P72" i="33"/>
  <c r="P79" i="33"/>
  <c r="O56" i="33"/>
  <c r="P53" i="33"/>
  <c r="O52" i="33"/>
  <c r="P42" i="33"/>
  <c r="O41" i="33"/>
  <c r="O36" i="33"/>
  <c r="O23" i="33"/>
  <c r="P24" i="33"/>
  <c r="O27" i="33"/>
  <c r="P28" i="33"/>
  <c r="O31" i="33"/>
  <c r="O32" i="33"/>
  <c r="O37" i="33"/>
  <c r="O45" i="33"/>
  <c r="O49" i="33"/>
  <c r="O59" i="33"/>
  <c r="O65" i="33"/>
  <c r="O71" i="33"/>
  <c r="O78" i="33"/>
  <c r="P34" i="33"/>
  <c r="P39" i="33"/>
  <c r="P47" i="33"/>
  <c r="P57" i="33"/>
  <c r="P61" i="33"/>
  <c r="P67" i="33"/>
  <c r="P73" i="33"/>
  <c r="P54" i="33"/>
  <c r="O53" i="33"/>
  <c r="P43" i="33"/>
  <c r="O42" i="33"/>
  <c r="O22" i="33"/>
  <c r="P23" i="33"/>
  <c r="O26" i="33"/>
  <c r="P27" i="33"/>
  <c r="O30" i="33"/>
  <c r="P31" i="33"/>
  <c r="O33" i="33"/>
  <c r="O38" i="33"/>
  <c r="O46" i="33"/>
  <c r="O50" i="33"/>
  <c r="O60" i="33"/>
  <c r="O66" i="33"/>
  <c r="O72" i="33"/>
  <c r="O79" i="33"/>
  <c r="P35" i="33"/>
  <c r="P40" i="33"/>
  <c r="P48" i="33"/>
  <c r="P58" i="33"/>
  <c r="P62" i="33"/>
  <c r="P70" i="33"/>
  <c r="P77" i="33"/>
  <c r="O6" i="33"/>
  <c r="O10" i="33"/>
  <c r="O14" i="33"/>
  <c r="O18" i="33"/>
  <c r="O17" i="33"/>
  <c r="O7" i="33"/>
  <c r="O11" i="33"/>
  <c r="O15" i="33"/>
  <c r="O19" i="33"/>
  <c r="O13" i="33"/>
  <c r="O8" i="33"/>
  <c r="O12" i="33"/>
  <c r="O16" i="33"/>
  <c r="O21" i="33"/>
  <c r="O9" i="33"/>
  <c r="P6" i="33"/>
  <c r="P8" i="33"/>
  <c r="P10" i="33"/>
  <c r="P12" i="33"/>
  <c r="P14" i="33"/>
  <c r="P16" i="33"/>
  <c r="P18" i="33"/>
  <c r="O5" i="33"/>
  <c r="P21" i="33"/>
  <c r="P20" i="33"/>
  <c r="P5" i="33"/>
  <c r="P7" i="33"/>
  <c r="P9" i="33"/>
  <c r="P11" i="33"/>
  <c r="P13" i="33"/>
  <c r="P15" i="33"/>
  <c r="P17" i="33"/>
  <c r="P19" i="33"/>
  <c r="P298" i="33"/>
  <c r="O301" i="33"/>
  <c r="P302" i="33"/>
  <c r="O305" i="33"/>
  <c r="P306" i="33"/>
  <c r="O309" i="33"/>
  <c r="P310" i="33"/>
  <c r="O313" i="33"/>
  <c r="P314" i="33"/>
  <c r="O317" i="33"/>
  <c r="P318" i="33"/>
  <c r="O321" i="33"/>
  <c r="P322" i="33"/>
  <c r="O325" i="33"/>
  <c r="P326" i="33"/>
  <c r="O299" i="33"/>
  <c r="P300" i="33"/>
  <c r="O302" i="33"/>
  <c r="P305" i="33"/>
  <c r="O307" i="33"/>
  <c r="P308" i="33"/>
  <c r="O310" i="33"/>
  <c r="P313" i="33"/>
  <c r="O315" i="33"/>
  <c r="P316" i="33"/>
  <c r="O318" i="33"/>
  <c r="P321" i="33"/>
  <c r="O323" i="33"/>
  <c r="P324" i="33"/>
  <c r="O326" i="33"/>
  <c r="O329" i="33"/>
  <c r="P330" i="33"/>
  <c r="O333" i="33"/>
  <c r="P334" i="33"/>
  <c r="O337" i="33"/>
  <c r="P338" i="33"/>
  <c r="O341" i="33"/>
  <c r="P342" i="33"/>
  <c r="O345" i="33"/>
  <c r="P346" i="33"/>
  <c r="O349" i="33"/>
  <c r="P350" i="33"/>
  <c r="O353" i="33"/>
  <c r="P354" i="33"/>
  <c r="O357" i="33"/>
  <c r="P358" i="33"/>
  <c r="O361" i="33"/>
  <c r="P362" i="33"/>
  <c r="O365" i="33"/>
  <c r="P366" i="33"/>
  <c r="O369" i="33"/>
  <c r="P370" i="33"/>
  <c r="O373" i="33"/>
  <c r="P374" i="33"/>
  <c r="O377" i="33"/>
  <c r="P378" i="33"/>
  <c r="O381" i="33"/>
  <c r="P382" i="33"/>
  <c r="O385" i="33"/>
  <c r="P386" i="33"/>
  <c r="O389" i="33"/>
  <c r="P390" i="33"/>
  <c r="O393" i="33"/>
  <c r="P394" i="33"/>
  <c r="O397" i="33"/>
  <c r="P398" i="33"/>
  <c r="O401" i="33"/>
  <c r="P402" i="33"/>
  <c r="O405" i="33"/>
  <c r="P406" i="33"/>
  <c r="O409" i="33"/>
  <c r="P410" i="33"/>
  <c r="O413" i="33"/>
  <c r="P414" i="33"/>
  <c r="P299" i="33"/>
  <c r="O304" i="33"/>
  <c r="P307" i="33"/>
  <c r="O312" i="33"/>
  <c r="P315" i="33"/>
  <c r="O320" i="33"/>
  <c r="P323" i="33"/>
  <c r="O328" i="33"/>
  <c r="P329" i="33"/>
  <c r="O332" i="33"/>
  <c r="P333" i="33"/>
  <c r="O336" i="33"/>
  <c r="P337" i="33"/>
  <c r="O340" i="33"/>
  <c r="P341" i="33"/>
  <c r="O344" i="33"/>
  <c r="P345" i="33"/>
  <c r="O348" i="33"/>
  <c r="P349" i="33"/>
  <c r="O352" i="33"/>
  <c r="P353" i="33"/>
  <c r="O356" i="33"/>
  <c r="P357" i="33"/>
  <c r="O360" i="33"/>
  <c r="P361" i="33"/>
  <c r="O364" i="33"/>
  <c r="P365" i="33"/>
  <c r="O368" i="33"/>
  <c r="P369" i="33"/>
  <c r="O372" i="33"/>
  <c r="P373" i="33"/>
  <c r="O376" i="33"/>
  <c r="P377" i="33"/>
  <c r="O298" i="33"/>
  <c r="P301" i="33"/>
  <c r="O303" i="33"/>
  <c r="P304" i="33"/>
  <c r="O306" i="33"/>
  <c r="P309" i="33"/>
  <c r="O311" i="33"/>
  <c r="P312" i="33"/>
  <c r="O314" i="33"/>
  <c r="P317" i="33"/>
  <c r="O319" i="33"/>
  <c r="P320" i="33"/>
  <c r="O322" i="33"/>
  <c r="P325" i="33"/>
  <c r="O327" i="33"/>
  <c r="P328" i="33"/>
  <c r="O331" i="33"/>
  <c r="P332" i="33"/>
  <c r="O335" i="33"/>
  <c r="P336" i="33"/>
  <c r="O339" i="33"/>
  <c r="P340" i="33"/>
  <c r="O343" i="33"/>
  <c r="P344" i="33"/>
  <c r="O347" i="33"/>
  <c r="P348" i="33"/>
  <c r="O351" i="33"/>
  <c r="P352" i="33"/>
  <c r="O355" i="33"/>
  <c r="P356" i="33"/>
  <c r="O359" i="33"/>
  <c r="P360" i="33"/>
  <c r="O363" i="33"/>
  <c r="P364" i="33"/>
  <c r="O367" i="33"/>
  <c r="P368" i="33"/>
  <c r="O371" i="33"/>
  <c r="P372" i="33"/>
  <c r="O375" i="33"/>
  <c r="P376" i="33"/>
  <c r="O379" i="33"/>
  <c r="P380" i="33"/>
  <c r="O383" i="33"/>
  <c r="P384" i="33"/>
  <c r="O387" i="33"/>
  <c r="P388" i="33"/>
  <c r="O391" i="33"/>
  <c r="P392" i="33"/>
  <c r="O395" i="33"/>
  <c r="P396" i="33"/>
  <c r="O399" i="33"/>
  <c r="P400" i="33"/>
  <c r="O403" i="33"/>
  <c r="P404" i="33"/>
  <c r="O407" i="33"/>
  <c r="P408" i="33"/>
  <c r="O411" i="33"/>
  <c r="P412" i="33"/>
  <c r="O415" i="33"/>
  <c r="P416" i="33"/>
  <c r="O419" i="33"/>
  <c r="P420" i="33"/>
  <c r="O423" i="33"/>
  <c r="P424" i="33"/>
  <c r="O300" i="33"/>
  <c r="P303" i="33"/>
  <c r="O308" i="33"/>
  <c r="P311" i="33"/>
  <c r="O316" i="33"/>
  <c r="P319" i="33"/>
  <c r="O324" i="33"/>
  <c r="P327" i="33"/>
  <c r="O330" i="33"/>
  <c r="P331" i="33"/>
  <c r="O334" i="33"/>
  <c r="P335" i="33"/>
  <c r="O338" i="33"/>
  <c r="P339" i="33"/>
  <c r="O342" i="33"/>
  <c r="P343" i="33"/>
  <c r="O346" i="33"/>
  <c r="P347" i="33"/>
  <c r="O350" i="33"/>
  <c r="P351" i="33"/>
  <c r="O354" i="33"/>
  <c r="P355" i="33"/>
  <c r="O358" i="33"/>
  <c r="P359" i="33"/>
  <c r="O362" i="33"/>
  <c r="P363" i="33"/>
  <c r="O366" i="33"/>
  <c r="P367" i="33"/>
  <c r="O370" i="33"/>
  <c r="P371" i="33"/>
  <c r="O374" i="33"/>
  <c r="P375" i="33"/>
  <c r="O378" i="33"/>
  <c r="P379" i="33"/>
  <c r="O382" i="33"/>
  <c r="P383" i="33"/>
  <c r="O386" i="33"/>
  <c r="P387" i="33"/>
  <c r="O390" i="33"/>
  <c r="P391" i="33"/>
  <c r="O394" i="33"/>
  <c r="P395" i="33"/>
  <c r="O398" i="33"/>
  <c r="P399" i="33"/>
  <c r="O402" i="33"/>
  <c r="P403" i="33"/>
  <c r="O406" i="33"/>
  <c r="O408" i="33"/>
  <c r="O410" i="33"/>
  <c r="O412" i="33"/>
  <c r="O414" i="33"/>
  <c r="O416" i="33"/>
  <c r="P419" i="33"/>
  <c r="O421" i="33"/>
  <c r="P422" i="33"/>
  <c r="O424" i="33"/>
  <c r="O427" i="33"/>
  <c r="P428" i="33"/>
  <c r="O431" i="33"/>
  <c r="P432" i="33"/>
  <c r="O435" i="33"/>
  <c r="P436" i="33"/>
  <c r="O439" i="33"/>
  <c r="P440" i="33"/>
  <c r="O443" i="33"/>
  <c r="P444" i="33"/>
  <c r="O447" i="33"/>
  <c r="P448" i="33"/>
  <c r="O451" i="33"/>
  <c r="P452" i="33"/>
  <c r="O455" i="33"/>
  <c r="P456" i="33"/>
  <c r="O459" i="33"/>
  <c r="P460" i="33"/>
  <c r="O463" i="33"/>
  <c r="P464" i="33"/>
  <c r="O467" i="33"/>
  <c r="P468" i="33"/>
  <c r="O471" i="33"/>
  <c r="P472" i="33"/>
  <c r="O475" i="33"/>
  <c r="P476" i="33"/>
  <c r="O479" i="33"/>
  <c r="P480" i="33"/>
  <c r="O483" i="33"/>
  <c r="P484" i="33"/>
  <c r="O487" i="33"/>
  <c r="P488" i="33"/>
  <c r="O491" i="33"/>
  <c r="P492" i="33"/>
  <c r="O495" i="33"/>
  <c r="P496" i="33"/>
  <c r="O499" i="33"/>
  <c r="P500" i="33"/>
  <c r="O503" i="33"/>
  <c r="P504" i="33"/>
  <c r="O507" i="33"/>
  <c r="P508" i="33"/>
  <c r="O511" i="33"/>
  <c r="P512" i="33"/>
  <c r="O515" i="33"/>
  <c r="P516" i="33"/>
  <c r="O519" i="33"/>
  <c r="P520" i="33"/>
  <c r="O523" i="33"/>
  <c r="P524" i="33"/>
  <c r="O527" i="33"/>
  <c r="P528" i="33"/>
  <c r="O531" i="33"/>
  <c r="P532" i="33"/>
  <c r="O535" i="33"/>
  <c r="P536" i="33"/>
  <c r="O539" i="33"/>
  <c r="P540" i="33"/>
  <c r="O543" i="33"/>
  <c r="P544" i="33"/>
  <c r="O547" i="33"/>
  <c r="P548" i="33"/>
  <c r="O551" i="33"/>
  <c r="P552" i="33"/>
  <c r="O555" i="33"/>
  <c r="P556" i="33"/>
  <c r="O559" i="33"/>
  <c r="P560" i="33"/>
  <c r="O563" i="33"/>
  <c r="P564" i="33"/>
  <c r="O567" i="33"/>
  <c r="P568" i="33"/>
  <c r="O380" i="33"/>
  <c r="P385" i="33"/>
  <c r="O388" i="33"/>
  <c r="P393" i="33"/>
  <c r="O396" i="33"/>
  <c r="P401" i="33"/>
  <c r="O404" i="33"/>
  <c r="O418" i="33"/>
  <c r="P421" i="33"/>
  <c r="O426" i="33"/>
  <c r="P427" i="33"/>
  <c r="O430" i="33"/>
  <c r="P431" i="33"/>
  <c r="O434" i="33"/>
  <c r="P435" i="33"/>
  <c r="O438" i="33"/>
  <c r="P439" i="33"/>
  <c r="O442" i="33"/>
  <c r="P443" i="33"/>
  <c r="O446" i="33"/>
  <c r="P447" i="33"/>
  <c r="O450" i="33"/>
  <c r="P451" i="33"/>
  <c r="O454" i="33"/>
  <c r="P455" i="33"/>
  <c r="O458" i="33"/>
  <c r="P459" i="33"/>
  <c r="O462" i="33"/>
  <c r="P463" i="33"/>
  <c r="O466" i="33"/>
  <c r="P467" i="33"/>
  <c r="O470" i="33"/>
  <c r="P471" i="33"/>
  <c r="O474" i="33"/>
  <c r="P475" i="33"/>
  <c r="O478" i="33"/>
  <c r="P479" i="33"/>
  <c r="O482" i="33"/>
  <c r="P483" i="33"/>
  <c r="O486" i="33"/>
  <c r="P487" i="33"/>
  <c r="O490" i="33"/>
  <c r="P491" i="33"/>
  <c r="O494" i="33"/>
  <c r="P495" i="33"/>
  <c r="O498" i="33"/>
  <c r="P499" i="33"/>
  <c r="O502" i="33"/>
  <c r="P503" i="33"/>
  <c r="O506" i="33"/>
  <c r="P507" i="33"/>
  <c r="O510" i="33"/>
  <c r="P511" i="33"/>
  <c r="O514" i="33"/>
  <c r="P515" i="33"/>
  <c r="O518" i="33"/>
  <c r="P519" i="33"/>
  <c r="O522" i="33"/>
  <c r="P523" i="33"/>
  <c r="O526" i="33"/>
  <c r="P527" i="33"/>
  <c r="O530" i="33"/>
  <c r="P531" i="33"/>
  <c r="O534" i="33"/>
  <c r="P535" i="33"/>
  <c r="O538" i="33"/>
  <c r="P539" i="33"/>
  <c r="O542" i="33"/>
  <c r="P543" i="33"/>
  <c r="O546" i="33"/>
  <c r="P547" i="33"/>
  <c r="O550" i="33"/>
  <c r="P551" i="33"/>
  <c r="P407" i="33"/>
  <c r="P409" i="33"/>
  <c r="P411" i="33"/>
  <c r="P413" i="33"/>
  <c r="P415" i="33"/>
  <c r="O417" i="33"/>
  <c r="P418" i="33"/>
  <c r="O420" i="33"/>
  <c r="P423" i="33"/>
  <c r="O425" i="33"/>
  <c r="P426" i="33"/>
  <c r="O429" i="33"/>
  <c r="P430" i="33"/>
  <c r="O433" i="33"/>
  <c r="P434" i="33"/>
  <c r="O437" i="33"/>
  <c r="P438" i="33"/>
  <c r="O441" i="33"/>
  <c r="P442" i="33"/>
  <c r="O445" i="33"/>
  <c r="P446" i="33"/>
  <c r="O449" i="33"/>
  <c r="P450" i="33"/>
  <c r="O453" i="33"/>
  <c r="P454" i="33"/>
  <c r="O457" i="33"/>
  <c r="P458" i="33"/>
  <c r="O461" i="33"/>
  <c r="P462" i="33"/>
  <c r="O465" i="33"/>
  <c r="P466" i="33"/>
  <c r="O469" i="33"/>
  <c r="P470" i="33"/>
  <c r="O473" i="33"/>
  <c r="P474" i="33"/>
  <c r="O477" i="33"/>
  <c r="P478" i="33"/>
  <c r="O481" i="33"/>
  <c r="P482" i="33"/>
  <c r="O485" i="33"/>
  <c r="P486" i="33"/>
  <c r="O489" i="33"/>
  <c r="P490" i="33"/>
  <c r="O493" i="33"/>
  <c r="P494" i="33"/>
  <c r="O497" i="33"/>
  <c r="P498" i="33"/>
  <c r="O501" i="33"/>
  <c r="P502" i="33"/>
  <c r="O505" i="33"/>
  <c r="P506" i="33"/>
  <c r="O509" i="33"/>
  <c r="P510" i="33"/>
  <c r="O513" i="33"/>
  <c r="P514" i="33"/>
  <c r="O517" i="33"/>
  <c r="P518" i="33"/>
  <c r="O521" i="33"/>
  <c r="P522" i="33"/>
  <c r="O525" i="33"/>
  <c r="P526" i="33"/>
  <c r="O529" i="33"/>
  <c r="P530" i="33"/>
  <c r="O533" i="33"/>
  <c r="P534" i="33"/>
  <c r="O537" i="33"/>
  <c r="P538" i="33"/>
  <c r="O541" i="33"/>
  <c r="P542" i="33"/>
  <c r="O545" i="33"/>
  <c r="P546" i="33"/>
  <c r="O549" i="33"/>
  <c r="P550" i="33"/>
  <c r="O553" i="33"/>
  <c r="P554" i="33"/>
  <c r="O557" i="33"/>
  <c r="P558" i="33"/>
  <c r="O561" i="33"/>
  <c r="P562" i="33"/>
  <c r="O565" i="33"/>
  <c r="P566" i="33"/>
  <c r="O569" i="33"/>
  <c r="P570" i="33"/>
  <c r="O573" i="33"/>
  <c r="P574" i="33"/>
  <c r="O577" i="33"/>
  <c r="P578" i="33"/>
  <c r="O581" i="33"/>
  <c r="P582" i="33"/>
  <c r="O585" i="33"/>
  <c r="P586" i="33"/>
  <c r="O589" i="33"/>
  <c r="P590" i="33"/>
  <c r="O593" i="33"/>
  <c r="P381" i="33"/>
  <c r="O384" i="33"/>
  <c r="P389" i="33"/>
  <c r="O392" i="33"/>
  <c r="P397" i="33"/>
  <c r="O400" i="33"/>
  <c r="P405" i="33"/>
  <c r="P417" i="33"/>
  <c r="O422" i="33"/>
  <c r="P425" i="33"/>
  <c r="O428" i="33"/>
  <c r="P429" i="33"/>
  <c r="O432" i="33"/>
  <c r="P433" i="33"/>
  <c r="O436" i="33"/>
  <c r="P437" i="33"/>
  <c r="O440" i="33"/>
  <c r="P441" i="33"/>
  <c r="O444" i="33"/>
  <c r="P445" i="33"/>
  <c r="O448" i="33"/>
  <c r="P449" i="33"/>
  <c r="O452" i="33"/>
  <c r="P453" i="33"/>
  <c r="O456" i="33"/>
  <c r="P457" i="33"/>
  <c r="O460" i="33"/>
  <c r="P461" i="33"/>
  <c r="O464" i="33"/>
  <c r="P465" i="33"/>
  <c r="O468" i="33"/>
  <c r="P469" i="33"/>
  <c r="O472" i="33"/>
  <c r="P473" i="33"/>
  <c r="O476" i="33"/>
  <c r="P477" i="33"/>
  <c r="O480" i="33"/>
  <c r="P481" i="33"/>
  <c r="O484" i="33"/>
  <c r="P485" i="33"/>
  <c r="O488" i="33"/>
  <c r="P489" i="33"/>
  <c r="O492" i="33"/>
  <c r="P493" i="33"/>
  <c r="O496" i="33"/>
  <c r="P497" i="33"/>
  <c r="O500" i="33"/>
  <c r="P501" i="33"/>
  <c r="O504" i="33"/>
  <c r="P505" i="33"/>
  <c r="O508" i="33"/>
  <c r="P509" i="33"/>
  <c r="O512" i="33"/>
  <c r="P513" i="33"/>
  <c r="O516" i="33"/>
  <c r="P517" i="33"/>
  <c r="O520" i="33"/>
  <c r="P521" i="33"/>
  <c r="O524" i="33"/>
  <c r="P525" i="33"/>
  <c r="O528" i="33"/>
  <c r="P529" i="33"/>
  <c r="O532" i="33"/>
  <c r="P533" i="33"/>
  <c r="O536" i="33"/>
  <c r="P537" i="33"/>
  <c r="O540" i="33"/>
  <c r="P541" i="33"/>
  <c r="O544" i="33"/>
  <c r="P545" i="33"/>
  <c r="O548" i="33"/>
  <c r="P549" i="33"/>
  <c r="O552" i="33"/>
  <c r="P553" i="33"/>
  <c r="O556" i="33"/>
  <c r="P557" i="33"/>
  <c r="O560" i="33"/>
  <c r="P561" i="33"/>
  <c r="O564" i="33"/>
  <c r="P565" i="33"/>
  <c r="O568" i="33"/>
  <c r="P569" i="33"/>
  <c r="O572" i="33"/>
  <c r="P573" i="33"/>
  <c r="O576" i="33"/>
  <c r="P572" i="33"/>
  <c r="P576" i="33"/>
  <c r="O578" i="33"/>
  <c r="P581" i="33"/>
  <c r="O583" i="33"/>
  <c r="P584" i="33"/>
  <c r="O586" i="33"/>
  <c r="P589" i="33"/>
  <c r="O591" i="33"/>
  <c r="P592" i="33"/>
  <c r="O594" i="33"/>
  <c r="P595" i="33"/>
  <c r="O598" i="33"/>
  <c r="P599" i="33"/>
  <c r="O602" i="33"/>
  <c r="P603" i="33"/>
  <c r="O606" i="33"/>
  <c r="P607" i="33"/>
  <c r="O610" i="33"/>
  <c r="P611" i="33"/>
  <c r="O614" i="33"/>
  <c r="P615" i="33"/>
  <c r="O618" i="33"/>
  <c r="P619" i="33"/>
  <c r="O622" i="33"/>
  <c r="P623" i="33"/>
  <c r="P555" i="33"/>
  <c r="O558" i="33"/>
  <c r="P563" i="33"/>
  <c r="O566" i="33"/>
  <c r="O571" i="33"/>
  <c r="O575" i="33"/>
  <c r="O580" i="33"/>
  <c r="P583" i="33"/>
  <c r="O588" i="33"/>
  <c r="P591" i="33"/>
  <c r="P594" i="33"/>
  <c r="O597" i="33"/>
  <c r="P598" i="33"/>
  <c r="O601" i="33"/>
  <c r="P602" i="33"/>
  <c r="O605" i="33"/>
  <c r="P606" i="33"/>
  <c r="O609" i="33"/>
  <c r="P610" i="33"/>
  <c r="O613" i="33"/>
  <c r="P614" i="33"/>
  <c r="O617" i="33"/>
  <c r="P618" i="33"/>
  <c r="O621" i="33"/>
  <c r="P622" i="33"/>
  <c r="O625" i="33"/>
  <c r="P571" i="33"/>
  <c r="P575" i="33"/>
  <c r="P577" i="33"/>
  <c r="O579" i="33"/>
  <c r="P580" i="33"/>
  <c r="O582" i="33"/>
  <c r="P585" i="33"/>
  <c r="O587" i="33"/>
  <c r="P588" i="33"/>
  <c r="O590" i="33"/>
  <c r="P593" i="33"/>
  <c r="O596" i="33"/>
  <c r="P597" i="33"/>
  <c r="O600" i="33"/>
  <c r="P601" i="33"/>
  <c r="O604" i="33"/>
  <c r="P605" i="33"/>
  <c r="O608" i="33"/>
  <c r="P609" i="33"/>
  <c r="O612" i="33"/>
  <c r="P613" i="33"/>
  <c r="O616" i="33"/>
  <c r="P617" i="33"/>
  <c r="O620" i="33"/>
  <c r="P621" i="33"/>
  <c r="O624" i="33"/>
  <c r="P625" i="33"/>
  <c r="O554" i="33"/>
  <c r="P559" i="33"/>
  <c r="O562" i="33"/>
  <c r="P567" i="33"/>
  <c r="O570" i="33"/>
  <c r="O574" i="33"/>
  <c r="P579" i="33"/>
  <c r="O584" i="33"/>
  <c r="P587" i="33"/>
  <c r="O592" i="33"/>
  <c r="O595" i="33"/>
  <c r="P596" i="33"/>
  <c r="O599" i="33"/>
  <c r="P600" i="33"/>
  <c r="O603" i="33"/>
  <c r="P604" i="33"/>
  <c r="O607" i="33"/>
  <c r="P608" i="33"/>
  <c r="O611" i="33"/>
  <c r="P612" i="33"/>
  <c r="O615" i="33"/>
  <c r="P616" i="33"/>
  <c r="O619" i="33"/>
  <c r="P620" i="33"/>
  <c r="O623" i="33"/>
  <c r="P624" i="33"/>
  <c r="L175" i="47"/>
  <c r="L179" i="47"/>
  <c r="L183" i="47"/>
  <c r="L187" i="47"/>
  <c r="L191" i="47"/>
  <c r="L195" i="47"/>
  <c r="L176" i="47"/>
  <c r="L180" i="47"/>
  <c r="L184" i="47"/>
  <c r="L188" i="47"/>
  <c r="L192" i="47"/>
  <c r="L196" i="47"/>
  <c r="L177" i="47"/>
  <c r="L181" i="47"/>
  <c r="L185" i="47"/>
  <c r="L189" i="47"/>
  <c r="L193" i="47"/>
  <c r="L197" i="47"/>
  <c r="L178" i="47"/>
  <c r="L182" i="47"/>
  <c r="L186" i="47"/>
  <c r="L190" i="47"/>
  <c r="L194" i="47"/>
  <c r="L198" i="47"/>
  <c r="L112" i="47"/>
  <c r="L116" i="47"/>
  <c r="L120" i="47"/>
  <c r="L124" i="47"/>
  <c r="L128" i="47"/>
  <c r="L132" i="47"/>
  <c r="L136" i="47"/>
  <c r="L140" i="47"/>
  <c r="L144" i="47"/>
  <c r="L148" i="47"/>
  <c r="L152" i="47"/>
  <c r="L156" i="47"/>
  <c r="L160" i="47"/>
  <c r="L164" i="47"/>
  <c r="L168" i="47"/>
  <c r="L109" i="47"/>
  <c r="L113" i="47"/>
  <c r="L117" i="47"/>
  <c r="L121" i="47"/>
  <c r="L125" i="47"/>
  <c r="L129" i="47"/>
  <c r="L133" i="47"/>
  <c r="L137" i="47"/>
  <c r="L141" i="47"/>
  <c r="L145" i="47"/>
  <c r="L149" i="47"/>
  <c r="L153" i="47"/>
  <c r="L157" i="47"/>
  <c r="L161" i="47"/>
  <c r="L165" i="47"/>
  <c r="L169" i="47"/>
  <c r="L173" i="47"/>
  <c r="L110" i="47"/>
  <c r="L114" i="47"/>
  <c r="L118" i="47"/>
  <c r="L122" i="47"/>
  <c r="L126" i="47"/>
  <c r="L130" i="47"/>
  <c r="L134" i="47"/>
  <c r="L138" i="47"/>
  <c r="L142" i="47"/>
  <c r="L146" i="47"/>
  <c r="L150" i="47"/>
  <c r="L154" i="47"/>
  <c r="L158" i="47"/>
  <c r="L162" i="47"/>
  <c r="L166" i="47"/>
  <c r="L170" i="47"/>
  <c r="L174" i="47"/>
  <c r="L111" i="47"/>
  <c r="L115" i="47"/>
  <c r="L119" i="47"/>
  <c r="L123" i="47"/>
  <c r="L127" i="47"/>
  <c r="L131" i="47"/>
  <c r="L135" i="47"/>
  <c r="L139" i="47"/>
  <c r="L143" i="47"/>
  <c r="L147" i="47"/>
  <c r="L151" i="47"/>
  <c r="L155" i="47"/>
  <c r="L159" i="47"/>
  <c r="L163" i="47"/>
  <c r="L167" i="47"/>
  <c r="L171" i="47"/>
  <c r="L172" i="47"/>
  <c r="L13" i="47"/>
  <c r="L17" i="47"/>
  <c r="L21" i="47"/>
  <c r="L25" i="47"/>
  <c r="L29" i="47"/>
  <c r="L33" i="47"/>
  <c r="L37" i="47"/>
  <c r="L41" i="47"/>
  <c r="L45" i="47"/>
  <c r="L49" i="47"/>
  <c r="L53" i="47"/>
  <c r="L57" i="47"/>
  <c r="L61" i="47"/>
  <c r="L65" i="47"/>
  <c r="L69" i="47"/>
  <c r="L73" i="47"/>
  <c r="L77" i="47"/>
  <c r="L81" i="47"/>
  <c r="L86" i="47"/>
  <c r="L90" i="47"/>
  <c r="L94" i="47"/>
  <c r="L98" i="47"/>
  <c r="L102" i="47"/>
  <c r="L106" i="47"/>
  <c r="L14" i="47"/>
  <c r="L18" i="47"/>
  <c r="L22" i="47"/>
  <c r="L26" i="47"/>
  <c r="L30" i="47"/>
  <c r="L34" i="47"/>
  <c r="L38" i="47"/>
  <c r="L42" i="47"/>
  <c r="L46" i="47"/>
  <c r="L50" i="47"/>
  <c r="L54" i="47"/>
  <c r="L58" i="47"/>
  <c r="L62" i="47"/>
  <c r="L66" i="47"/>
  <c r="L70" i="47"/>
  <c r="L74" i="47"/>
  <c r="L78" i="47"/>
  <c r="L83" i="47"/>
  <c r="L87" i="47"/>
  <c r="L91" i="47"/>
  <c r="L95" i="47"/>
  <c r="L99" i="47"/>
  <c r="L103" i="47"/>
  <c r="L107" i="47"/>
  <c r="L15" i="47"/>
  <c r="L19" i="47"/>
  <c r="L23" i="47"/>
  <c r="L27" i="47"/>
  <c r="L31" i="47"/>
  <c r="L35" i="47"/>
  <c r="L39" i="47"/>
  <c r="L43" i="47"/>
  <c r="L47" i="47"/>
  <c r="L51" i="47"/>
  <c r="L55" i="47"/>
  <c r="L59" i="47"/>
  <c r="L63" i="47"/>
  <c r="L67" i="47"/>
  <c r="L71" i="47"/>
  <c r="L75" i="47"/>
  <c r="L79" i="47"/>
  <c r="L84" i="47"/>
  <c r="L88" i="47"/>
  <c r="L92" i="47"/>
  <c r="L96" i="47"/>
  <c r="L100" i="47"/>
  <c r="L104" i="47"/>
  <c r="L108" i="47"/>
  <c r="L16" i="47"/>
  <c r="L20" i="47"/>
  <c r="L24" i="47"/>
  <c r="L28" i="47"/>
  <c r="L32" i="47"/>
  <c r="L36" i="47"/>
  <c r="L40" i="47"/>
  <c r="L44" i="47"/>
  <c r="L48" i="47"/>
  <c r="L52" i="47"/>
  <c r="L56" i="47"/>
  <c r="L60" i="47"/>
  <c r="L64" i="47"/>
  <c r="L68" i="47"/>
  <c r="L72" i="47"/>
  <c r="L76" i="47"/>
  <c r="L80" i="47"/>
  <c r="L85" i="47"/>
  <c r="L89" i="47"/>
  <c r="L93" i="47"/>
  <c r="L97" i="47"/>
  <c r="L101" i="47"/>
  <c r="L105" i="47"/>
  <c r="O819" i="33"/>
  <c r="P820" i="33"/>
  <c r="O823" i="33"/>
  <c r="P824" i="33"/>
  <c r="O827" i="33"/>
  <c r="P828" i="33"/>
  <c r="O831" i="33"/>
  <c r="P832" i="33"/>
  <c r="O835" i="33"/>
  <c r="P836" i="33"/>
  <c r="O839" i="33"/>
  <c r="P840" i="33"/>
  <c r="O843" i="33"/>
  <c r="P844" i="33"/>
  <c r="O847" i="33"/>
  <c r="P848" i="33"/>
  <c r="O851" i="33"/>
  <c r="P852" i="33"/>
  <c r="O855" i="33"/>
  <c r="P856" i="33"/>
  <c r="O859" i="33"/>
  <c r="P860" i="33"/>
  <c r="O863" i="33"/>
  <c r="P864" i="33"/>
  <c r="O867" i="33"/>
  <c r="P868" i="33"/>
  <c r="O871" i="33"/>
  <c r="P872" i="33"/>
  <c r="O875" i="33"/>
  <c r="P876" i="33"/>
  <c r="O879" i="33"/>
  <c r="P880" i="33"/>
  <c r="O883" i="33"/>
  <c r="P884" i="33"/>
  <c r="O887" i="33"/>
  <c r="P888" i="33"/>
  <c r="O891" i="33"/>
  <c r="P892" i="33"/>
  <c r="O895" i="33"/>
  <c r="P896" i="33"/>
  <c r="O899" i="33"/>
  <c r="P900" i="33"/>
  <c r="O903" i="33"/>
  <c r="P904" i="33"/>
  <c r="O907" i="33"/>
  <c r="P908" i="33"/>
  <c r="O911" i="33"/>
  <c r="P912" i="33"/>
  <c r="O915" i="33"/>
  <c r="P916" i="33"/>
  <c r="O919" i="33"/>
  <c r="P920" i="33"/>
  <c r="O923" i="33"/>
  <c r="P924" i="33"/>
  <c r="O927" i="33"/>
  <c r="P928" i="33"/>
  <c r="O931" i="33"/>
  <c r="P932" i="33"/>
  <c r="O935" i="33"/>
  <c r="P936" i="33"/>
  <c r="O939" i="33"/>
  <c r="P940" i="33"/>
  <c r="O943" i="33"/>
  <c r="P944" i="33"/>
  <c r="O947" i="33"/>
  <c r="P948" i="33"/>
  <c r="O951" i="33"/>
  <c r="P952" i="33"/>
  <c r="O955" i="33"/>
  <c r="P956" i="33"/>
  <c r="O959" i="33"/>
  <c r="P960" i="33"/>
  <c r="O963" i="33"/>
  <c r="P964" i="33"/>
  <c r="O967" i="33"/>
  <c r="P968" i="33"/>
  <c r="O971" i="33"/>
  <c r="P972" i="33"/>
  <c r="O975" i="33"/>
  <c r="P976" i="33"/>
  <c r="O979" i="33"/>
  <c r="P980" i="33"/>
  <c r="O983" i="33"/>
  <c r="P984" i="33"/>
  <c r="O987" i="33"/>
  <c r="P988" i="33"/>
  <c r="O991" i="33"/>
  <c r="P992" i="33"/>
  <c r="O995" i="33"/>
  <c r="P996" i="33"/>
  <c r="O999" i="33"/>
  <c r="P1000" i="33"/>
  <c r="O1003" i="33"/>
  <c r="P1004" i="33"/>
  <c r="O1007" i="33"/>
  <c r="P1008" i="33"/>
  <c r="O1011" i="33"/>
  <c r="P1012" i="33"/>
  <c r="O1015" i="33"/>
  <c r="P1016" i="33"/>
  <c r="O1019" i="33"/>
  <c r="P1020" i="33"/>
  <c r="O1023" i="33"/>
  <c r="P1024" i="33"/>
  <c r="O1027" i="33"/>
  <c r="P1028" i="33"/>
  <c r="O1031" i="33"/>
  <c r="P1032" i="33"/>
  <c r="O1035" i="33"/>
  <c r="P1036" i="33"/>
  <c r="O1039" i="33"/>
  <c r="P1040" i="33"/>
  <c r="O1043" i="33"/>
  <c r="P1044" i="33"/>
  <c r="O1047" i="33"/>
  <c r="P1048" i="33"/>
  <c r="O1051" i="33"/>
  <c r="P1052" i="33"/>
  <c r="O1055" i="33"/>
  <c r="P1056" i="33"/>
  <c r="P819" i="33"/>
  <c r="O822" i="33"/>
  <c r="P823" i="33"/>
  <c r="O826" i="33"/>
  <c r="P827" i="33"/>
  <c r="O830" i="33"/>
  <c r="P831" i="33"/>
  <c r="O834" i="33"/>
  <c r="P835" i="33"/>
  <c r="O838" i="33"/>
  <c r="P839" i="33"/>
  <c r="O842" i="33"/>
  <c r="P843" i="33"/>
  <c r="O846" i="33"/>
  <c r="P847" i="33"/>
  <c r="O850" i="33"/>
  <c r="P851" i="33"/>
  <c r="O854" i="33"/>
  <c r="P855" i="33"/>
  <c r="O858" i="33"/>
  <c r="P859" i="33"/>
  <c r="O862" i="33"/>
  <c r="P863" i="33"/>
  <c r="O866" i="33"/>
  <c r="P867" i="33"/>
  <c r="O870" i="33"/>
  <c r="P871" i="33"/>
  <c r="O874" i="33"/>
  <c r="P875" i="33"/>
  <c r="O878" i="33"/>
  <c r="P879" i="33"/>
  <c r="O882" i="33"/>
  <c r="P883" i="33"/>
  <c r="O886" i="33"/>
  <c r="P887" i="33"/>
  <c r="O890" i="33"/>
  <c r="P891" i="33"/>
  <c r="O894" i="33"/>
  <c r="P895" i="33"/>
  <c r="O898" i="33"/>
  <c r="P899" i="33"/>
  <c r="O902" i="33"/>
  <c r="P903" i="33"/>
  <c r="O906" i="33"/>
  <c r="P907" i="33"/>
  <c r="O910" i="33"/>
  <c r="P911" i="33"/>
  <c r="O914" i="33"/>
  <c r="P915" i="33"/>
  <c r="O918" i="33"/>
  <c r="P919" i="33"/>
  <c r="O922" i="33"/>
  <c r="P923" i="33"/>
  <c r="O926" i="33"/>
  <c r="P927" i="33"/>
  <c r="O930" i="33"/>
  <c r="P931" i="33"/>
  <c r="O934" i="33"/>
  <c r="P935" i="33"/>
  <c r="O938" i="33"/>
  <c r="P939" i="33"/>
  <c r="O942" i="33"/>
  <c r="P943" i="33"/>
  <c r="O946" i="33"/>
  <c r="P947" i="33"/>
  <c r="O950" i="33"/>
  <c r="P951" i="33"/>
  <c r="O954" i="33"/>
  <c r="P955" i="33"/>
  <c r="O958" i="33"/>
  <c r="P959" i="33"/>
  <c r="O962" i="33"/>
  <c r="P963" i="33"/>
  <c r="O966" i="33"/>
  <c r="P967" i="33"/>
  <c r="O970" i="33"/>
  <c r="P971" i="33"/>
  <c r="O974" i="33"/>
  <c r="P975" i="33"/>
  <c r="O978" i="33"/>
  <c r="P979" i="33"/>
  <c r="O982" i="33"/>
  <c r="P983" i="33"/>
  <c r="O986" i="33"/>
  <c r="P987" i="33"/>
  <c r="O990" i="33"/>
  <c r="P991" i="33"/>
  <c r="O821" i="33"/>
  <c r="P822" i="33"/>
  <c r="O825" i="33"/>
  <c r="P826" i="33"/>
  <c r="O829" i="33"/>
  <c r="P830" i="33"/>
  <c r="O833" i="33"/>
  <c r="P834" i="33"/>
  <c r="O837" i="33"/>
  <c r="P838" i="33"/>
  <c r="O841" i="33"/>
  <c r="P842" i="33"/>
  <c r="O845" i="33"/>
  <c r="P846" i="33"/>
  <c r="O849" i="33"/>
  <c r="P850" i="33"/>
  <c r="O853" i="33"/>
  <c r="P854" i="33"/>
  <c r="O857" i="33"/>
  <c r="P858" i="33"/>
  <c r="O861" i="33"/>
  <c r="P862" i="33"/>
  <c r="O865" i="33"/>
  <c r="P866" i="33"/>
  <c r="O869" i="33"/>
  <c r="P870" i="33"/>
  <c r="O873" i="33"/>
  <c r="P874" i="33"/>
  <c r="O877" i="33"/>
  <c r="P878" i="33"/>
  <c r="O881" i="33"/>
  <c r="P882" i="33"/>
  <c r="O885" i="33"/>
  <c r="P886" i="33"/>
  <c r="O889" i="33"/>
  <c r="P890" i="33"/>
  <c r="O893" i="33"/>
  <c r="P894" i="33"/>
  <c r="O897" i="33"/>
  <c r="P898" i="33"/>
  <c r="O901" i="33"/>
  <c r="P902" i="33"/>
  <c r="O905" i="33"/>
  <c r="P906" i="33"/>
  <c r="O909" i="33"/>
  <c r="P910" i="33"/>
  <c r="O913" i="33"/>
  <c r="P914" i="33"/>
  <c r="O917" i="33"/>
  <c r="P918" i="33"/>
  <c r="O921" i="33"/>
  <c r="P922" i="33"/>
  <c r="O925" i="33"/>
  <c r="P926" i="33"/>
  <c r="O929" i="33"/>
  <c r="P930" i="33"/>
  <c r="O933" i="33"/>
  <c r="P934" i="33"/>
  <c r="O937" i="33"/>
  <c r="P938" i="33"/>
  <c r="O941" i="33"/>
  <c r="P942" i="33"/>
  <c r="O945" i="33"/>
  <c r="P946" i="33"/>
  <c r="O949" i="33"/>
  <c r="P950" i="33"/>
  <c r="O953" i="33"/>
  <c r="P954" i="33"/>
  <c r="O957" i="33"/>
  <c r="P958" i="33"/>
  <c r="O961" i="33"/>
  <c r="P962" i="33"/>
  <c r="O965" i="33"/>
  <c r="P966" i="33"/>
  <c r="O969" i="33"/>
  <c r="P970" i="33"/>
  <c r="O973" i="33"/>
  <c r="P974" i="33"/>
  <c r="O977" i="33"/>
  <c r="P978" i="33"/>
  <c r="O981" i="33"/>
  <c r="P982" i="33"/>
  <c r="O985" i="33"/>
  <c r="P986" i="33"/>
  <c r="O989" i="33"/>
  <c r="P990" i="33"/>
  <c r="O993" i="33"/>
  <c r="P994" i="33"/>
  <c r="O997" i="33"/>
  <c r="P998" i="33"/>
  <c r="O1001" i="33"/>
  <c r="P1002" i="33"/>
  <c r="O1005" i="33"/>
  <c r="P1006" i="33"/>
  <c r="O1009" i="33"/>
  <c r="P1010" i="33"/>
  <c r="O1013" i="33"/>
  <c r="P1014" i="33"/>
  <c r="O1017" i="33"/>
  <c r="P1018" i="33"/>
  <c r="O1021" i="33"/>
  <c r="P1022" i="33"/>
  <c r="O1025" i="33"/>
  <c r="P1026" i="33"/>
  <c r="O1029" i="33"/>
  <c r="P1030" i="33"/>
  <c r="O1033" i="33"/>
  <c r="P1034" i="33"/>
  <c r="O1037" i="33"/>
  <c r="P1038" i="33"/>
  <c r="O1041" i="33"/>
  <c r="P1042" i="33"/>
  <c r="O1045" i="33"/>
  <c r="P1046" i="33"/>
  <c r="O1049" i="33"/>
  <c r="P1050" i="33"/>
  <c r="O1053" i="33"/>
  <c r="P1054" i="33"/>
  <c r="O1057" i="33"/>
  <c r="O820" i="33"/>
  <c r="P825" i="33"/>
  <c r="O828" i="33"/>
  <c r="P833" i="33"/>
  <c r="O836" i="33"/>
  <c r="P841" i="33"/>
  <c r="O844" i="33"/>
  <c r="P849" i="33"/>
  <c r="O852" i="33"/>
  <c r="P857" i="33"/>
  <c r="O860" i="33"/>
  <c r="P865" i="33"/>
  <c r="O868" i="33"/>
  <c r="P873" i="33"/>
  <c r="O876" i="33"/>
  <c r="P881" i="33"/>
  <c r="O884" i="33"/>
  <c r="P889" i="33"/>
  <c r="O892" i="33"/>
  <c r="O1059" i="33"/>
  <c r="P1060" i="33"/>
  <c r="O1063" i="33"/>
  <c r="P1064" i="33"/>
  <c r="O1067" i="33"/>
  <c r="P1068" i="33"/>
  <c r="O1071" i="33"/>
  <c r="P1072" i="33"/>
  <c r="O1075" i="33"/>
  <c r="P1076" i="33"/>
  <c r="O1079" i="33"/>
  <c r="P1080" i="33"/>
  <c r="O1083" i="33"/>
  <c r="P1084" i="33"/>
  <c r="O1087" i="33"/>
  <c r="P1088" i="33"/>
  <c r="O1091" i="33"/>
  <c r="P1092" i="33"/>
  <c r="O1095" i="33"/>
  <c r="P1096" i="33"/>
  <c r="O1099" i="33"/>
  <c r="P1100" i="33"/>
  <c r="O1103" i="33"/>
  <c r="P1104" i="33"/>
  <c r="O1107" i="33"/>
  <c r="P1108" i="33"/>
  <c r="O1111" i="33"/>
  <c r="P1112" i="33"/>
  <c r="O1115" i="33"/>
  <c r="P1116" i="33"/>
  <c r="O1119" i="33"/>
  <c r="P1120" i="33"/>
  <c r="O1123" i="33"/>
  <c r="P1124" i="33"/>
  <c r="O1127" i="33"/>
  <c r="P1128" i="33"/>
  <c r="O1131" i="33"/>
  <c r="P1132" i="33"/>
  <c r="O1135" i="33"/>
  <c r="P1136" i="33"/>
  <c r="O1139" i="33"/>
  <c r="P1140" i="33"/>
  <c r="O1143" i="33"/>
  <c r="P1144" i="33"/>
  <c r="O1147" i="33"/>
  <c r="P1148" i="33"/>
  <c r="O1151" i="33"/>
  <c r="P1152" i="33"/>
  <c r="O1155" i="33"/>
  <c r="P1156" i="33"/>
  <c r="O1159" i="33"/>
  <c r="P1160" i="33"/>
  <c r="O1163" i="33"/>
  <c r="P1164" i="33"/>
  <c r="O1167" i="33"/>
  <c r="P1168" i="33"/>
  <c r="O1171" i="33"/>
  <c r="P1172" i="33"/>
  <c r="O1175" i="33"/>
  <c r="P1176" i="33"/>
  <c r="O1179" i="33"/>
  <c r="P1180" i="33"/>
  <c r="O1183" i="33"/>
  <c r="P1184" i="33"/>
  <c r="O1187" i="33"/>
  <c r="P1188" i="33"/>
  <c r="O1191" i="33"/>
  <c r="P1192" i="33"/>
  <c r="O1195" i="33"/>
  <c r="P1196" i="33"/>
  <c r="O1199" i="33"/>
  <c r="P1200" i="33"/>
  <c r="O1203" i="33"/>
  <c r="P1204" i="33"/>
  <c r="O1207" i="33"/>
  <c r="P1208" i="33"/>
  <c r="O1211" i="33"/>
  <c r="P1212" i="33"/>
  <c r="O1215" i="33"/>
  <c r="P1216" i="33"/>
  <c r="O1219" i="33"/>
  <c r="P1220" i="33"/>
  <c r="O1223" i="33"/>
  <c r="P1224" i="33"/>
  <c r="O1227" i="33"/>
  <c r="P1228" i="33"/>
  <c r="O1231" i="33"/>
  <c r="P1232" i="33"/>
  <c r="O1235" i="33"/>
  <c r="P1236" i="33"/>
  <c r="O1239" i="33"/>
  <c r="P1240" i="33"/>
  <c r="O1243" i="33"/>
  <c r="P1244" i="33"/>
  <c r="O1247" i="33"/>
  <c r="P1248" i="33"/>
  <c r="O1251" i="33"/>
  <c r="P1252" i="33"/>
  <c r="O1255" i="33"/>
  <c r="P1256" i="33"/>
  <c r="P821" i="33"/>
  <c r="O824" i="33"/>
  <c r="P829" i="33"/>
  <c r="O832" i="33"/>
  <c r="P837" i="33"/>
  <c r="O840" i="33"/>
  <c r="P845" i="33"/>
  <c r="O848" i="33"/>
  <c r="P853" i="33"/>
  <c r="O856" i="33"/>
  <c r="P861" i="33"/>
  <c r="O864" i="33"/>
  <c r="P869" i="33"/>
  <c r="O872" i="33"/>
  <c r="P877" i="33"/>
  <c r="O880" i="33"/>
  <c r="P885" i="33"/>
  <c r="O888" i="33"/>
  <c r="P893" i="33"/>
  <c r="O896" i="33"/>
  <c r="P901" i="33"/>
  <c r="O904" i="33"/>
  <c r="P909" i="33"/>
  <c r="O912" i="33"/>
  <c r="P917" i="33"/>
  <c r="O920" i="33"/>
  <c r="P925" i="33"/>
  <c r="O928" i="33"/>
  <c r="P933" i="33"/>
  <c r="O936" i="33"/>
  <c r="P941" i="33"/>
  <c r="O944" i="33"/>
  <c r="P949" i="33"/>
  <c r="O952" i="33"/>
  <c r="P957" i="33"/>
  <c r="O960" i="33"/>
  <c r="P965" i="33"/>
  <c r="O968" i="33"/>
  <c r="P973" i="33"/>
  <c r="O976" i="33"/>
  <c r="P981" i="33"/>
  <c r="O984" i="33"/>
  <c r="P989" i="33"/>
  <c r="O992" i="33"/>
  <c r="O994" i="33"/>
  <c r="O996" i="33"/>
  <c r="O998" i="33"/>
  <c r="O1000" i="33"/>
  <c r="O1002" i="33"/>
  <c r="O1004" i="33"/>
  <c r="O1006" i="33"/>
  <c r="O1008" i="33"/>
  <c r="O1010" i="33"/>
  <c r="O1012" i="33"/>
  <c r="O1014" i="33"/>
  <c r="O1016" i="33"/>
  <c r="O1018" i="33"/>
  <c r="O1020" i="33"/>
  <c r="O1022" i="33"/>
  <c r="O1024" i="33"/>
  <c r="O1026" i="33"/>
  <c r="O1028" i="33"/>
  <c r="O1030" i="33"/>
  <c r="O1032" i="33"/>
  <c r="O1034" i="33"/>
  <c r="O1036" i="33"/>
  <c r="O1038" i="33"/>
  <c r="O1040" i="33"/>
  <c r="O1042" i="33"/>
  <c r="O1044" i="33"/>
  <c r="O1046" i="33"/>
  <c r="O1048" i="33"/>
  <c r="O1050" i="33"/>
  <c r="O1052" i="33"/>
  <c r="O1054" i="33"/>
  <c r="O1056" i="33"/>
  <c r="O1058" i="33"/>
  <c r="P1059" i="33"/>
  <c r="O1062" i="33"/>
  <c r="P1063" i="33"/>
  <c r="O1066" i="33"/>
  <c r="P1067" i="33"/>
  <c r="O1070" i="33"/>
  <c r="P1071" i="33"/>
  <c r="O1074" i="33"/>
  <c r="P1075" i="33"/>
  <c r="O1078" i="33"/>
  <c r="P1079" i="33"/>
  <c r="O1082" i="33"/>
  <c r="P1083" i="33"/>
  <c r="O1086" i="33"/>
  <c r="P1087" i="33"/>
  <c r="O1090" i="33"/>
  <c r="P1091" i="33"/>
  <c r="O1094" i="33"/>
  <c r="P1095" i="33"/>
  <c r="O1098" i="33"/>
  <c r="P1099" i="33"/>
  <c r="O1102" i="33"/>
  <c r="P1103" i="33"/>
  <c r="O1106" i="33"/>
  <c r="P1107" i="33"/>
  <c r="O1110" i="33"/>
  <c r="P1111" i="33"/>
  <c r="O1114" i="33"/>
  <c r="P1115" i="33"/>
  <c r="O1118" i="33"/>
  <c r="P1119" i="33"/>
  <c r="O1122" i="33"/>
  <c r="P1123" i="33"/>
  <c r="O1126" i="33"/>
  <c r="P1127" i="33"/>
  <c r="O1130" i="33"/>
  <c r="P1131" i="33"/>
  <c r="O1134" i="33"/>
  <c r="P1135" i="33"/>
  <c r="O1138" i="33"/>
  <c r="P999" i="33"/>
  <c r="P1007" i="33"/>
  <c r="P1015" i="33"/>
  <c r="P1023" i="33"/>
  <c r="P1031" i="33"/>
  <c r="P1039" i="33"/>
  <c r="P1047" i="33"/>
  <c r="P1055" i="33"/>
  <c r="O1060" i="33"/>
  <c r="O1064" i="33"/>
  <c r="O1068" i="33"/>
  <c r="O1072" i="33"/>
  <c r="O1076" i="33"/>
  <c r="O1080" i="33"/>
  <c r="O1084" i="33"/>
  <c r="O1088" i="33"/>
  <c r="O1092" i="33"/>
  <c r="O1096" i="33"/>
  <c r="O1100" i="33"/>
  <c r="O1104" i="33"/>
  <c r="O1108" i="33"/>
  <c r="O1112" i="33"/>
  <c r="O1116" i="33"/>
  <c r="O1120" i="33"/>
  <c r="O1124" i="33"/>
  <c r="O1128" i="33"/>
  <c r="O1132" i="33"/>
  <c r="O1136" i="33"/>
  <c r="P1141" i="33"/>
  <c r="O1146" i="33"/>
  <c r="P1149" i="33"/>
  <c r="O1154" i="33"/>
  <c r="P1157" i="33"/>
  <c r="O1162" i="33"/>
  <c r="P1165" i="33"/>
  <c r="O1170" i="33"/>
  <c r="P1173" i="33"/>
  <c r="O1178" i="33"/>
  <c r="P1181" i="33"/>
  <c r="O1186" i="33"/>
  <c r="P1189" i="33"/>
  <c r="O1194" i="33"/>
  <c r="P1197" i="33"/>
  <c r="O1202" i="33"/>
  <c r="P1205" i="33"/>
  <c r="O1210" i="33"/>
  <c r="P1213" i="33"/>
  <c r="O1218" i="33"/>
  <c r="P1221" i="33"/>
  <c r="O1226" i="33"/>
  <c r="P1229" i="33"/>
  <c r="O1234" i="33"/>
  <c r="P1237" i="33"/>
  <c r="O1242" i="33"/>
  <c r="P1245" i="33"/>
  <c r="O1250" i="33"/>
  <c r="P1253" i="33"/>
  <c r="O1258" i="33"/>
  <c r="P1259" i="33"/>
  <c r="O1262" i="33"/>
  <c r="P1263" i="33"/>
  <c r="O1266" i="33"/>
  <c r="P1267" i="33"/>
  <c r="O1270" i="33"/>
  <c r="P1271" i="33"/>
  <c r="O1274" i="33"/>
  <c r="P1275" i="33"/>
  <c r="O1278" i="33"/>
  <c r="P1279" i="33"/>
  <c r="O1282" i="33"/>
  <c r="P1283" i="33"/>
  <c r="O1286" i="33"/>
  <c r="P1287" i="33"/>
  <c r="O1290" i="33"/>
  <c r="P1291" i="33"/>
  <c r="O1294" i="33"/>
  <c r="P1295" i="33"/>
  <c r="O1298" i="33"/>
  <c r="P1299" i="33"/>
  <c r="O1302" i="33"/>
  <c r="P1303" i="33"/>
  <c r="O1306" i="33"/>
  <c r="P1307" i="33"/>
  <c r="O1310" i="33"/>
  <c r="P1311" i="33"/>
  <c r="O1314" i="33"/>
  <c r="P1315" i="33"/>
  <c r="O1318" i="33"/>
  <c r="P1319" i="33"/>
  <c r="O1322" i="33"/>
  <c r="P1323" i="33"/>
  <c r="O1326" i="33"/>
  <c r="P1327" i="33"/>
  <c r="O1330" i="33"/>
  <c r="P1331" i="33"/>
  <c r="O1334" i="33"/>
  <c r="P1335" i="33"/>
  <c r="O1338" i="33"/>
  <c r="P1339" i="33"/>
  <c r="O1342" i="33"/>
  <c r="P1343" i="33"/>
  <c r="O1346" i="33"/>
  <c r="P1347" i="33"/>
  <c r="O1350" i="33"/>
  <c r="P1351" i="33"/>
  <c r="O1354" i="33"/>
  <c r="P1355" i="33"/>
  <c r="O1358" i="33"/>
  <c r="P1359" i="33"/>
  <c r="O1362" i="33"/>
  <c r="P1363" i="33"/>
  <c r="O1366" i="33"/>
  <c r="P1367" i="33"/>
  <c r="O1370" i="33"/>
  <c r="P1371" i="33"/>
  <c r="O1374" i="33"/>
  <c r="P1375" i="33"/>
  <c r="O1378" i="33"/>
  <c r="P1379" i="33"/>
  <c r="O1382" i="33"/>
  <c r="P1383" i="33"/>
  <c r="O1386" i="33"/>
  <c r="P1387" i="33"/>
  <c r="O1390" i="33"/>
  <c r="P1391" i="33"/>
  <c r="O1394" i="33"/>
  <c r="P1395" i="33"/>
  <c r="O1398" i="33"/>
  <c r="P1399" i="33"/>
  <c r="O1402" i="33"/>
  <c r="P1403" i="33"/>
  <c r="O1406" i="33"/>
  <c r="P1407" i="33"/>
  <c r="O1410" i="33"/>
  <c r="P1411" i="33"/>
  <c r="O1414" i="33"/>
  <c r="P1415" i="33"/>
  <c r="O1418" i="33"/>
  <c r="P1419" i="33"/>
  <c r="O1422" i="33"/>
  <c r="P1423" i="33"/>
  <c r="O1426" i="33"/>
  <c r="P1427" i="33"/>
  <c r="O1430" i="33"/>
  <c r="P1431" i="33"/>
  <c r="O1434" i="33"/>
  <c r="P1435" i="33"/>
  <c r="O1438" i="33"/>
  <c r="P1439" i="33"/>
  <c r="O1442" i="33"/>
  <c r="P1443" i="33"/>
  <c r="O1446" i="33"/>
  <c r="P1447" i="33"/>
  <c r="O1450" i="33"/>
  <c r="P1451" i="33"/>
  <c r="O1454" i="33"/>
  <c r="P1455" i="33"/>
  <c r="O1458" i="33"/>
  <c r="P1459" i="33"/>
  <c r="O1462" i="33"/>
  <c r="P1463" i="33"/>
  <c r="O1466" i="33"/>
  <c r="P1467" i="33"/>
  <c r="O1470" i="33"/>
  <c r="P1471" i="33"/>
  <c r="O1474" i="33"/>
  <c r="P1475" i="33"/>
  <c r="O1478" i="33"/>
  <c r="P1479" i="33"/>
  <c r="O1482" i="33"/>
  <c r="P1483" i="33"/>
  <c r="O1486" i="33"/>
  <c r="P1487" i="33"/>
  <c r="O1490" i="33"/>
  <c r="P1491" i="33"/>
  <c r="O1494" i="33"/>
  <c r="P1495" i="33"/>
  <c r="O1498" i="33"/>
  <c r="P1499" i="33"/>
  <c r="O1502" i="33"/>
  <c r="P1503" i="33"/>
  <c r="O1506" i="33"/>
  <c r="P1507" i="33"/>
  <c r="O1510" i="33"/>
  <c r="P1511" i="33"/>
  <c r="O1514" i="33"/>
  <c r="P1515" i="33"/>
  <c r="O1518" i="33"/>
  <c r="P1519" i="33"/>
  <c r="O1522" i="33"/>
  <c r="P1523" i="33"/>
  <c r="O1526" i="33"/>
  <c r="P1527" i="33"/>
  <c r="O1530" i="33"/>
  <c r="P1531" i="33"/>
  <c r="O1534" i="33"/>
  <c r="P1535" i="33"/>
  <c r="O1538" i="33"/>
  <c r="P1539" i="33"/>
  <c r="O1542" i="33"/>
  <c r="P1543" i="33"/>
  <c r="O1546" i="33"/>
  <c r="P1547" i="33"/>
  <c r="O1550" i="33"/>
  <c r="P1551" i="33"/>
  <c r="O1554" i="33"/>
  <c r="P1555" i="33"/>
  <c r="O1558" i="33"/>
  <c r="P1559" i="33"/>
  <c r="O1562" i="33"/>
  <c r="P1563" i="33"/>
  <c r="O1566" i="33"/>
  <c r="P1567" i="33"/>
  <c r="O1570" i="33"/>
  <c r="P1571" i="33"/>
  <c r="O1574" i="33"/>
  <c r="P1575" i="33"/>
  <c r="O1578" i="33"/>
  <c r="P1579" i="33"/>
  <c r="O1582" i="33"/>
  <c r="P1583" i="33"/>
  <c r="O1586" i="33"/>
  <c r="P1587" i="33"/>
  <c r="O1590" i="33"/>
  <c r="P1591" i="33"/>
  <c r="O1594" i="33"/>
  <c r="P1595" i="33"/>
  <c r="O1598" i="33"/>
  <c r="P1599" i="33"/>
  <c r="O1602" i="33"/>
  <c r="P1603" i="33"/>
  <c r="O1606" i="33"/>
  <c r="P1607" i="33"/>
  <c r="O1610" i="33"/>
  <c r="P1611" i="33"/>
  <c r="O1614" i="33"/>
  <c r="P1615" i="33"/>
  <c r="O1618" i="33"/>
  <c r="P1619" i="33"/>
  <c r="O1622" i="33"/>
  <c r="P1623" i="33"/>
  <c r="O1626" i="33"/>
  <c r="P1627" i="33"/>
  <c r="O1630" i="33"/>
  <c r="P1631" i="33"/>
  <c r="O1634" i="33"/>
  <c r="P1635" i="33"/>
  <c r="O1638" i="33"/>
  <c r="P1639" i="33"/>
  <c r="O1642" i="33"/>
  <c r="P1643" i="33"/>
  <c r="O1646" i="33"/>
  <c r="P1647" i="33"/>
  <c r="O1650" i="33"/>
  <c r="P1651" i="33"/>
  <c r="O1654" i="33"/>
  <c r="P1655" i="33"/>
  <c r="O1658" i="33"/>
  <c r="P1659" i="33"/>
  <c r="O1662" i="33"/>
  <c r="P1663" i="33"/>
  <c r="O1666" i="33"/>
  <c r="P1667" i="33"/>
  <c r="O1670" i="33"/>
  <c r="P1671" i="33"/>
  <c r="O1674" i="33"/>
  <c r="P1675" i="33"/>
  <c r="O1678" i="33"/>
  <c r="P1679" i="33"/>
  <c r="O1682" i="33"/>
  <c r="P1683" i="33"/>
  <c r="O1686" i="33"/>
  <c r="P1687" i="33"/>
  <c r="O1690" i="33"/>
  <c r="P1691" i="33"/>
  <c r="O1694" i="33"/>
  <c r="P1695" i="33"/>
  <c r="O1698" i="33"/>
  <c r="P1699" i="33"/>
  <c r="O1702" i="33"/>
  <c r="P1703" i="33"/>
  <c r="O1706" i="33"/>
  <c r="P1707" i="33"/>
  <c r="O1710" i="33"/>
  <c r="P1711" i="33"/>
  <c r="O1714" i="33"/>
  <c r="P1715" i="33"/>
  <c r="O1718" i="33"/>
  <c r="P1719" i="33"/>
  <c r="O1722" i="33"/>
  <c r="P1723" i="33"/>
  <c r="O1726" i="33"/>
  <c r="P1727" i="33"/>
  <c r="O1730" i="33"/>
  <c r="P1731" i="33"/>
  <c r="O1734" i="33"/>
  <c r="P1735" i="33"/>
  <c r="P905" i="33"/>
  <c r="O908" i="33"/>
  <c r="P921" i="33"/>
  <c r="O924" i="33"/>
  <c r="P937" i="33"/>
  <c r="O940" i="33"/>
  <c r="P953" i="33"/>
  <c r="O956" i="33"/>
  <c r="P969" i="33"/>
  <c r="O972" i="33"/>
  <c r="P985" i="33"/>
  <c r="O988" i="33"/>
  <c r="P997" i="33"/>
  <c r="P1005" i="33"/>
  <c r="P1013" i="33"/>
  <c r="P1021" i="33"/>
  <c r="P1029" i="33"/>
  <c r="P1037" i="33"/>
  <c r="P1045" i="33"/>
  <c r="P1053" i="33"/>
  <c r="P1058" i="33"/>
  <c r="P1062" i="33"/>
  <c r="P1066" i="33"/>
  <c r="P1070" i="33"/>
  <c r="P1074" i="33"/>
  <c r="P1078" i="33"/>
  <c r="P1082" i="33"/>
  <c r="P1086" i="33"/>
  <c r="P1090" i="33"/>
  <c r="P1094" i="33"/>
  <c r="P1098" i="33"/>
  <c r="P1102" i="33"/>
  <c r="P1106" i="33"/>
  <c r="P1110" i="33"/>
  <c r="P1114" i="33"/>
  <c r="P1118" i="33"/>
  <c r="P1122" i="33"/>
  <c r="P1126" i="33"/>
  <c r="P1130" i="33"/>
  <c r="P1134" i="33"/>
  <c r="P1138" i="33"/>
  <c r="O1140" i="33"/>
  <c r="P1143" i="33"/>
  <c r="O1145" i="33"/>
  <c r="P1146" i="33"/>
  <c r="O1148" i="33"/>
  <c r="P1151" i="33"/>
  <c r="O1153" i="33"/>
  <c r="P1154" i="33"/>
  <c r="O1156" i="33"/>
  <c r="P1159" i="33"/>
  <c r="O1161" i="33"/>
  <c r="P1162" i="33"/>
  <c r="O1164" i="33"/>
  <c r="P1167" i="33"/>
  <c r="O1169" i="33"/>
  <c r="P1170" i="33"/>
  <c r="O1172" i="33"/>
  <c r="P1175" i="33"/>
  <c r="O1177" i="33"/>
  <c r="P1178" i="33"/>
  <c r="O1180" i="33"/>
  <c r="P1183" i="33"/>
  <c r="O1185" i="33"/>
  <c r="P1186" i="33"/>
  <c r="O1188" i="33"/>
  <c r="P1191" i="33"/>
  <c r="O1193" i="33"/>
  <c r="P1194" i="33"/>
  <c r="O1196" i="33"/>
  <c r="P1199" i="33"/>
  <c r="O1201" i="33"/>
  <c r="P1202" i="33"/>
  <c r="O1204" i="33"/>
  <c r="P1207" i="33"/>
  <c r="O1209" i="33"/>
  <c r="P1210" i="33"/>
  <c r="O1212" i="33"/>
  <c r="P1215" i="33"/>
  <c r="O1217" i="33"/>
  <c r="P1218" i="33"/>
  <c r="O1220" i="33"/>
  <c r="P1223" i="33"/>
  <c r="O1225" i="33"/>
  <c r="P1226" i="33"/>
  <c r="O1228" i="33"/>
  <c r="P1231" i="33"/>
  <c r="O1233" i="33"/>
  <c r="P1234" i="33"/>
  <c r="O1236" i="33"/>
  <c r="P1239" i="33"/>
  <c r="O1241" i="33"/>
  <c r="P1242" i="33"/>
  <c r="O1244" i="33"/>
  <c r="P1247" i="33"/>
  <c r="O1249" i="33"/>
  <c r="P1250" i="33"/>
  <c r="O1252" i="33"/>
  <c r="P1255" i="33"/>
  <c r="O1257" i="33"/>
  <c r="P1258" i="33"/>
  <c r="O1261" i="33"/>
  <c r="P1262" i="33"/>
  <c r="O1265" i="33"/>
  <c r="P1266" i="33"/>
  <c r="O1269" i="33"/>
  <c r="P1270" i="33"/>
  <c r="O1273" i="33"/>
  <c r="P1274" i="33"/>
  <c r="O1277" i="33"/>
  <c r="P1278" i="33"/>
  <c r="O1281" i="33"/>
  <c r="P1282" i="33"/>
  <c r="O1285" i="33"/>
  <c r="P1286" i="33"/>
  <c r="O1289" i="33"/>
  <c r="P1290" i="33"/>
  <c r="O1293" i="33"/>
  <c r="P1294" i="33"/>
  <c r="O1297" i="33"/>
  <c r="P1298" i="33"/>
  <c r="O1301" i="33"/>
  <c r="P1302" i="33"/>
  <c r="O1305" i="33"/>
  <c r="P1306" i="33"/>
  <c r="O1309" i="33"/>
  <c r="P1310" i="33"/>
  <c r="O1313" i="33"/>
  <c r="P1314" i="33"/>
  <c r="O1317" i="33"/>
  <c r="P1318" i="33"/>
  <c r="O1321" i="33"/>
  <c r="P1322" i="33"/>
  <c r="O1325" i="33"/>
  <c r="P1326" i="33"/>
  <c r="O1329" i="33"/>
  <c r="P1330" i="33"/>
  <c r="O1333" i="33"/>
  <c r="P1334" i="33"/>
  <c r="O1337" i="33"/>
  <c r="P1338" i="33"/>
  <c r="O1341" i="33"/>
  <c r="P1342" i="33"/>
  <c r="O1345" i="33"/>
  <c r="P1346" i="33"/>
  <c r="O1349" i="33"/>
  <c r="P1350" i="33"/>
  <c r="O1353" i="33"/>
  <c r="P1354" i="33"/>
  <c r="O1357" i="33"/>
  <c r="P1358" i="33"/>
  <c r="O1361" i="33"/>
  <c r="P1362" i="33"/>
  <c r="O1365" i="33"/>
  <c r="P1366" i="33"/>
  <c r="O1369" i="33"/>
  <c r="P1370" i="33"/>
  <c r="O1373" i="33"/>
  <c r="P1374" i="33"/>
  <c r="O1377" i="33"/>
  <c r="P1378" i="33"/>
  <c r="O1381" i="33"/>
  <c r="P1382" i="33"/>
  <c r="O1385" i="33"/>
  <c r="P1386" i="33"/>
  <c r="O1389" i="33"/>
  <c r="P1390" i="33"/>
  <c r="O1393" i="33"/>
  <c r="P1394" i="33"/>
  <c r="O1397" i="33"/>
  <c r="P1398" i="33"/>
  <c r="O1401" i="33"/>
  <c r="P1402" i="33"/>
  <c r="O1405" i="33"/>
  <c r="P1406" i="33"/>
  <c r="O1409" i="33"/>
  <c r="P1410" i="33"/>
  <c r="O1413" i="33"/>
  <c r="P1414" i="33"/>
  <c r="O1417" i="33"/>
  <c r="P1418" i="33"/>
  <c r="O1421" i="33"/>
  <c r="P1422" i="33"/>
  <c r="O1425" i="33"/>
  <c r="P1426" i="33"/>
  <c r="O1429" i="33"/>
  <c r="P1430" i="33"/>
  <c r="O1433" i="33"/>
  <c r="P1434" i="33"/>
  <c r="O1437" i="33"/>
  <c r="P1438" i="33"/>
  <c r="O1441" i="33"/>
  <c r="P1442" i="33"/>
  <c r="O1445" i="33"/>
  <c r="P1446" i="33"/>
  <c r="O1449" i="33"/>
  <c r="P1450" i="33"/>
  <c r="O1453" i="33"/>
  <c r="P1454" i="33"/>
  <c r="O1457" i="33"/>
  <c r="P1458" i="33"/>
  <c r="O1461" i="33"/>
  <c r="P1462" i="33"/>
  <c r="O1465" i="33"/>
  <c r="P1466" i="33"/>
  <c r="O1469" i="33"/>
  <c r="P1470" i="33"/>
  <c r="O1473" i="33"/>
  <c r="P1474" i="33"/>
  <c r="O1477" i="33"/>
  <c r="P1478" i="33"/>
  <c r="O1481" i="33"/>
  <c r="P1482" i="33"/>
  <c r="O1485" i="33"/>
  <c r="P1486" i="33"/>
  <c r="O1489" i="33"/>
  <c r="P1490" i="33"/>
  <c r="O1493" i="33"/>
  <c r="P1494" i="33"/>
  <c r="O1497" i="33"/>
  <c r="P1498" i="33"/>
  <c r="O1501" i="33"/>
  <c r="P1502" i="33"/>
  <c r="O1505" i="33"/>
  <c r="P1506" i="33"/>
  <c r="O1509" i="33"/>
  <c r="P1510" i="33"/>
  <c r="O1513" i="33"/>
  <c r="P1514" i="33"/>
  <c r="O1517" i="33"/>
  <c r="P1518" i="33"/>
  <c r="O1521" i="33"/>
  <c r="P1522" i="33"/>
  <c r="O1525" i="33"/>
  <c r="P1526" i="33"/>
  <c r="O1529" i="33"/>
  <c r="P1530" i="33"/>
  <c r="O1533" i="33"/>
  <c r="P1534" i="33"/>
  <c r="O1537" i="33"/>
  <c r="P1538" i="33"/>
  <c r="O1541" i="33"/>
  <c r="P1542" i="33"/>
  <c r="O1545" i="33"/>
  <c r="P1546" i="33"/>
  <c r="O1549" i="33"/>
  <c r="P1550" i="33"/>
  <c r="O1553" i="33"/>
  <c r="P1554" i="33"/>
  <c r="O1557" i="33"/>
  <c r="P1558" i="33"/>
  <c r="O1561" i="33"/>
  <c r="P1562" i="33"/>
  <c r="O1565" i="33"/>
  <c r="P1566" i="33"/>
  <c r="O1569" i="33"/>
  <c r="P1570" i="33"/>
  <c r="O1573" i="33"/>
  <c r="P1574" i="33"/>
  <c r="O1577" i="33"/>
  <c r="P1578" i="33"/>
  <c r="O1581" i="33"/>
  <c r="P1582" i="33"/>
  <c r="O1585" i="33"/>
  <c r="P1586" i="33"/>
  <c r="O1589" i="33"/>
  <c r="P1590" i="33"/>
  <c r="O1593" i="33"/>
  <c r="P1594" i="33"/>
  <c r="O1597" i="33"/>
  <c r="P1598" i="33"/>
  <c r="O1601" i="33"/>
  <c r="P1602" i="33"/>
  <c r="O1605" i="33"/>
  <c r="P1606" i="33"/>
  <c r="O1609" i="33"/>
  <c r="P1610" i="33"/>
  <c r="O1613" i="33"/>
  <c r="P1614" i="33"/>
  <c r="O1617" i="33"/>
  <c r="P1618" i="33"/>
  <c r="O1621" i="33"/>
  <c r="P1622" i="33"/>
  <c r="O1625" i="33"/>
  <c r="P1626" i="33"/>
  <c r="O1629" i="33"/>
  <c r="P1630" i="33"/>
  <c r="O1633" i="33"/>
  <c r="P1634" i="33"/>
  <c r="O1637" i="33"/>
  <c r="P1638" i="33"/>
  <c r="O1641" i="33"/>
  <c r="P1642" i="33"/>
  <c r="O1645" i="33"/>
  <c r="P1646" i="33"/>
  <c r="O1649" i="33"/>
  <c r="P1650" i="33"/>
  <c r="O1653" i="33"/>
  <c r="P1654" i="33"/>
  <c r="O1657" i="33"/>
  <c r="P1658" i="33"/>
  <c r="O1661" i="33"/>
  <c r="P1662" i="33"/>
  <c r="O1665" i="33"/>
  <c r="P1666" i="33"/>
  <c r="O1669" i="33"/>
  <c r="P1670" i="33"/>
  <c r="O1673" i="33"/>
  <c r="P1674" i="33"/>
  <c r="O1677" i="33"/>
  <c r="P1678" i="33"/>
  <c r="O1681" i="33"/>
  <c r="P1682" i="33"/>
  <c r="O1685" i="33"/>
  <c r="P1686" i="33"/>
  <c r="O1689" i="33"/>
  <c r="P1690" i="33"/>
  <c r="O1693" i="33"/>
  <c r="P1694" i="33"/>
  <c r="O1697" i="33"/>
  <c r="P1698" i="33"/>
  <c r="O1701" i="33"/>
  <c r="P1702" i="33"/>
  <c r="O1705" i="33"/>
  <c r="P1706" i="33"/>
  <c r="O1709" i="33"/>
  <c r="P1710" i="33"/>
  <c r="O1713" i="33"/>
  <c r="P1714" i="33"/>
  <c r="O1717" i="33"/>
  <c r="P1718" i="33"/>
  <c r="O1721" i="33"/>
  <c r="P1722" i="33"/>
  <c r="O1725" i="33"/>
  <c r="P1726" i="33"/>
  <c r="O1729" i="33"/>
  <c r="P1730" i="33"/>
  <c r="O1733" i="33"/>
  <c r="P1734" i="33"/>
  <c r="P995" i="33"/>
  <c r="P1003" i="33"/>
  <c r="P1011" i="33"/>
  <c r="P1019" i="33"/>
  <c r="P1027" i="33"/>
  <c r="P1035" i="33"/>
  <c r="P1043" i="33"/>
  <c r="P1051" i="33"/>
  <c r="O1061" i="33"/>
  <c r="O1065" i="33"/>
  <c r="O1069" i="33"/>
  <c r="O1073" i="33"/>
  <c r="O1077" i="33"/>
  <c r="O1081" i="33"/>
  <c r="O1085" i="33"/>
  <c r="O1089" i="33"/>
  <c r="O1093" i="33"/>
  <c r="O1097" i="33"/>
  <c r="O1101" i="33"/>
  <c r="O1105" i="33"/>
  <c r="O1109" i="33"/>
  <c r="O1113" i="33"/>
  <c r="O1117" i="33"/>
  <c r="O1121" i="33"/>
  <c r="O1125" i="33"/>
  <c r="O1129" i="33"/>
  <c r="O1133" i="33"/>
  <c r="O1137" i="33"/>
  <c r="O1142" i="33"/>
  <c r="P1145" i="33"/>
  <c r="O1150" i="33"/>
  <c r="P1153" i="33"/>
  <c r="O1158" i="33"/>
  <c r="P1161" i="33"/>
  <c r="O1166" i="33"/>
  <c r="P1169" i="33"/>
  <c r="O1174" i="33"/>
  <c r="P1177" i="33"/>
  <c r="O1182" i="33"/>
  <c r="P1185" i="33"/>
  <c r="O1190" i="33"/>
  <c r="P1193" i="33"/>
  <c r="O1198" i="33"/>
  <c r="P1201" i="33"/>
  <c r="O1206" i="33"/>
  <c r="P1209" i="33"/>
  <c r="O1214" i="33"/>
  <c r="P1217" i="33"/>
  <c r="O1222" i="33"/>
  <c r="P1225" i="33"/>
  <c r="O1230" i="33"/>
  <c r="P1233" i="33"/>
  <c r="O1238" i="33"/>
  <c r="P1241" i="33"/>
  <c r="O1246" i="33"/>
  <c r="P1249" i="33"/>
  <c r="O1254" i="33"/>
  <c r="P1257" i="33"/>
  <c r="O1260" i="33"/>
  <c r="P1261" i="33"/>
  <c r="O1264" i="33"/>
  <c r="P1265" i="33"/>
  <c r="O1268" i="33"/>
  <c r="P1269" i="33"/>
  <c r="O1272" i="33"/>
  <c r="P1273" i="33"/>
  <c r="O1276" i="33"/>
  <c r="P1277" i="33"/>
  <c r="O1280" i="33"/>
  <c r="P1281" i="33"/>
  <c r="O1284" i="33"/>
  <c r="P1285" i="33"/>
  <c r="O1288" i="33"/>
  <c r="P1289" i="33"/>
  <c r="O1292" i="33"/>
  <c r="P1293" i="33"/>
  <c r="O1296" i="33"/>
  <c r="P1297" i="33"/>
  <c r="O1300" i="33"/>
  <c r="P1301" i="33"/>
  <c r="O1304" i="33"/>
  <c r="P1305" i="33"/>
  <c r="P897" i="33"/>
  <c r="O900" i="33"/>
  <c r="P929" i="33"/>
  <c r="O932" i="33"/>
  <c r="P961" i="33"/>
  <c r="O964" i="33"/>
  <c r="P993" i="33"/>
  <c r="P1025" i="33"/>
  <c r="P1057" i="33"/>
  <c r="P1073" i="33"/>
  <c r="P1089" i="33"/>
  <c r="P1105" i="33"/>
  <c r="P1121" i="33"/>
  <c r="P1137" i="33"/>
  <c r="P1142" i="33"/>
  <c r="P1150" i="33"/>
  <c r="P1158" i="33"/>
  <c r="P1166" i="33"/>
  <c r="P1174" i="33"/>
  <c r="P1182" i="33"/>
  <c r="P1190" i="33"/>
  <c r="P1198" i="33"/>
  <c r="P1206" i="33"/>
  <c r="P1214" i="33"/>
  <c r="P1222" i="33"/>
  <c r="P1230" i="33"/>
  <c r="P1238" i="33"/>
  <c r="P1246" i="33"/>
  <c r="P1254" i="33"/>
  <c r="P1309" i="33"/>
  <c r="P1313" i="33"/>
  <c r="P1317" i="33"/>
  <c r="P1321" i="33"/>
  <c r="P1325" i="33"/>
  <c r="P1329" i="33"/>
  <c r="P1333" i="33"/>
  <c r="P1337" i="33"/>
  <c r="P1341" i="33"/>
  <c r="P1345" i="33"/>
  <c r="P1349" i="33"/>
  <c r="P1353" i="33"/>
  <c r="P1357" i="33"/>
  <c r="P1361" i="33"/>
  <c r="P1365" i="33"/>
  <c r="P1369" i="33"/>
  <c r="P1373" i="33"/>
  <c r="P1377" i="33"/>
  <c r="P1381" i="33"/>
  <c r="P1385" i="33"/>
  <c r="P1389" i="33"/>
  <c r="P1393" i="33"/>
  <c r="P1397" i="33"/>
  <c r="P1401" i="33"/>
  <c r="P1405" i="33"/>
  <c r="P1409" i="33"/>
  <c r="P1413" i="33"/>
  <c r="P1417" i="33"/>
  <c r="P1421" i="33"/>
  <c r="P1425" i="33"/>
  <c r="P1429" i="33"/>
  <c r="P1433" i="33"/>
  <c r="P1437" i="33"/>
  <c r="P1441" i="33"/>
  <c r="P1445" i="33"/>
  <c r="P1449" i="33"/>
  <c r="P1453" i="33"/>
  <c r="P1457" i="33"/>
  <c r="P1461" i="33"/>
  <c r="P1465" i="33"/>
  <c r="P1469" i="33"/>
  <c r="P1473" i="33"/>
  <c r="P1477" i="33"/>
  <c r="P1481" i="33"/>
  <c r="P1485" i="33"/>
  <c r="P1489" i="33"/>
  <c r="P1493" i="33"/>
  <c r="P1497" i="33"/>
  <c r="P1501" i="33"/>
  <c r="P1505" i="33"/>
  <c r="P1509" i="33"/>
  <c r="P1513" i="33"/>
  <c r="P1517" i="33"/>
  <c r="P1521" i="33"/>
  <c r="P1525" i="33"/>
  <c r="P1529" i="33"/>
  <c r="P1533" i="33"/>
  <c r="P1537" i="33"/>
  <c r="P1541" i="33"/>
  <c r="P1545" i="33"/>
  <c r="P1549" i="33"/>
  <c r="P1553" i="33"/>
  <c r="P1557" i="33"/>
  <c r="P1561" i="33"/>
  <c r="P1565" i="33"/>
  <c r="P1569" i="33"/>
  <c r="P1573" i="33"/>
  <c r="P1577" i="33"/>
  <c r="P1581" i="33"/>
  <c r="P1585" i="33"/>
  <c r="P1589" i="33"/>
  <c r="P1593" i="33"/>
  <c r="P1597" i="33"/>
  <c r="P1601" i="33"/>
  <c r="P1605" i="33"/>
  <c r="P1609" i="33"/>
  <c r="P1613" i="33"/>
  <c r="P1617" i="33"/>
  <c r="P1621" i="33"/>
  <c r="P1625" i="33"/>
  <c r="P1629" i="33"/>
  <c r="P1633" i="33"/>
  <c r="P1637" i="33"/>
  <c r="P1641" i="33"/>
  <c r="P1645" i="33"/>
  <c r="P1649" i="33"/>
  <c r="P1653" i="33"/>
  <c r="P1657" i="33"/>
  <c r="P1661" i="33"/>
  <c r="P1665" i="33"/>
  <c r="P1669" i="33"/>
  <c r="P1673" i="33"/>
  <c r="P1677" i="33"/>
  <c r="P1681" i="33"/>
  <c r="P1685" i="33"/>
  <c r="P1689" i="33"/>
  <c r="P1693" i="33"/>
  <c r="P1697" i="33"/>
  <c r="P1701" i="33"/>
  <c r="P1705" i="33"/>
  <c r="P1709" i="33"/>
  <c r="P1713" i="33"/>
  <c r="P1717" i="33"/>
  <c r="P1721" i="33"/>
  <c r="P1725" i="33"/>
  <c r="P1729" i="33"/>
  <c r="P1733" i="33"/>
  <c r="O1737" i="33"/>
  <c r="P1738" i="33"/>
  <c r="O1741" i="33"/>
  <c r="P1742" i="33"/>
  <c r="O1745" i="33"/>
  <c r="P1746" i="33"/>
  <c r="O1749" i="33"/>
  <c r="P1750" i="33"/>
  <c r="O1753" i="33"/>
  <c r="P1754" i="33"/>
  <c r="P1272" i="33"/>
  <c r="O1291" i="33"/>
  <c r="O1299" i="33"/>
  <c r="P1304" i="33"/>
  <c r="O1311" i="33"/>
  <c r="O1323" i="33"/>
  <c r="O1331" i="33"/>
  <c r="O1339" i="33"/>
  <c r="O1351" i="33"/>
  <c r="O1359" i="33"/>
  <c r="O1367" i="33"/>
  <c r="O1383" i="33"/>
  <c r="O1399" i="33"/>
  <c r="O1403" i="33"/>
  <c r="O1419" i="33"/>
  <c r="O1427" i="33"/>
  <c r="O1443" i="33"/>
  <c r="O1451" i="33"/>
  <c r="O1459" i="33"/>
  <c r="O1475" i="33"/>
  <c r="O1483" i="33"/>
  <c r="O1495" i="33"/>
  <c r="O1511" i="33"/>
  <c r="O1523" i="33"/>
  <c r="O1535" i="33"/>
  <c r="O1539" i="33"/>
  <c r="O1555" i="33"/>
  <c r="O1563" i="33"/>
  <c r="O1579" i="33"/>
  <c r="O1591" i="33"/>
  <c r="O1599" i="33"/>
  <c r="O1611" i="33"/>
  <c r="O1619" i="33"/>
  <c r="O1627" i="33"/>
  <c r="O1639" i="33"/>
  <c r="O1655" i="33"/>
  <c r="O1663" i="33"/>
  <c r="O1679" i="33"/>
  <c r="O1687" i="33"/>
  <c r="O1699" i="33"/>
  <c r="O1715" i="33"/>
  <c r="O1719" i="33"/>
  <c r="O1731" i="33"/>
  <c r="O1738" i="33"/>
  <c r="O1746" i="33"/>
  <c r="O1750" i="33"/>
  <c r="P1001" i="33"/>
  <c r="P1033" i="33"/>
  <c r="P1061" i="33"/>
  <c r="P1077" i="33"/>
  <c r="P1093" i="33"/>
  <c r="P1109" i="33"/>
  <c r="P1125" i="33"/>
  <c r="P1260" i="33"/>
  <c r="O1263" i="33"/>
  <c r="P1268" i="33"/>
  <c r="O1271" i="33"/>
  <c r="P1276" i="33"/>
  <c r="O1279" i="33"/>
  <c r="P1284" i="33"/>
  <c r="O1287" i="33"/>
  <c r="P1292" i="33"/>
  <c r="O1295" i="33"/>
  <c r="P1300" i="33"/>
  <c r="O1303" i="33"/>
  <c r="O1308" i="33"/>
  <c r="O1312" i="33"/>
  <c r="O1316" i="33"/>
  <c r="O1320" i="33"/>
  <c r="O1324" i="33"/>
  <c r="O1328" i="33"/>
  <c r="O1332" i="33"/>
  <c r="O1336" i="33"/>
  <c r="O1340" i="33"/>
  <c r="O1344" i="33"/>
  <c r="O1348" i="33"/>
  <c r="O1352" i="33"/>
  <c r="O1356" i="33"/>
  <c r="O1360" i="33"/>
  <c r="O1364" i="33"/>
  <c r="O1368" i="33"/>
  <c r="O1372" i="33"/>
  <c r="O1376" i="33"/>
  <c r="O1380" i="33"/>
  <c r="O1384" i="33"/>
  <c r="O1388" i="33"/>
  <c r="O1392" i="33"/>
  <c r="O1396" i="33"/>
  <c r="O1400" i="33"/>
  <c r="O1404" i="33"/>
  <c r="O1408" i="33"/>
  <c r="O1412" i="33"/>
  <c r="O1416" i="33"/>
  <c r="O1420" i="33"/>
  <c r="O1424" i="33"/>
  <c r="O1428" i="33"/>
  <c r="O1432" i="33"/>
  <c r="O1436" i="33"/>
  <c r="O1440" i="33"/>
  <c r="O1444" i="33"/>
  <c r="O1448" i="33"/>
  <c r="O1452" i="33"/>
  <c r="O1456" i="33"/>
  <c r="O1460" i="33"/>
  <c r="O1464" i="33"/>
  <c r="O1468" i="33"/>
  <c r="O1472" i="33"/>
  <c r="O1476" i="33"/>
  <c r="O1480" i="33"/>
  <c r="O1484" i="33"/>
  <c r="O1488" i="33"/>
  <c r="O1492" i="33"/>
  <c r="O1496" i="33"/>
  <c r="O1500" i="33"/>
  <c r="O1504" i="33"/>
  <c r="O1508" i="33"/>
  <c r="O1512" i="33"/>
  <c r="O1516" i="33"/>
  <c r="O1520" i="33"/>
  <c r="O1524" i="33"/>
  <c r="O1528" i="33"/>
  <c r="O1532" i="33"/>
  <c r="O1536" i="33"/>
  <c r="O1540" i="33"/>
  <c r="O1544" i="33"/>
  <c r="O1548" i="33"/>
  <c r="O1552" i="33"/>
  <c r="O1556" i="33"/>
  <c r="O1560" i="33"/>
  <c r="O1564" i="33"/>
  <c r="O1568" i="33"/>
  <c r="O1572" i="33"/>
  <c r="O1576" i="33"/>
  <c r="O1580" i="33"/>
  <c r="O1584" i="33"/>
  <c r="O1588" i="33"/>
  <c r="O1592" i="33"/>
  <c r="O1596" i="33"/>
  <c r="O1600" i="33"/>
  <c r="O1604" i="33"/>
  <c r="O1608" i="33"/>
  <c r="O1612" i="33"/>
  <c r="O1616" i="33"/>
  <c r="O1620" i="33"/>
  <c r="O1624" i="33"/>
  <c r="O1628" i="33"/>
  <c r="O1632" i="33"/>
  <c r="O1636" i="33"/>
  <c r="O1640" i="33"/>
  <c r="O1644" i="33"/>
  <c r="O1648" i="33"/>
  <c r="O1652" i="33"/>
  <c r="O1656" i="33"/>
  <c r="O1660" i="33"/>
  <c r="O1664" i="33"/>
  <c r="O1668" i="33"/>
  <c r="O1672" i="33"/>
  <c r="O1676" i="33"/>
  <c r="O1680" i="33"/>
  <c r="O1684" i="33"/>
  <c r="O1688" i="33"/>
  <c r="O1692" i="33"/>
  <c r="O1696" i="33"/>
  <c r="O1700" i="33"/>
  <c r="O1704" i="33"/>
  <c r="O1708" i="33"/>
  <c r="O1712" i="33"/>
  <c r="O1716" i="33"/>
  <c r="O1720" i="33"/>
  <c r="O1724" i="33"/>
  <c r="O1728" i="33"/>
  <c r="O1732" i="33"/>
  <c r="O1736" i="33"/>
  <c r="P1737" i="33"/>
  <c r="O1740" i="33"/>
  <c r="P1741" i="33"/>
  <c r="O1744" i="33"/>
  <c r="P1745" i="33"/>
  <c r="O1748" i="33"/>
  <c r="P1749" i="33"/>
  <c r="O1752" i="33"/>
  <c r="P1753" i="33"/>
  <c r="O1315" i="33"/>
  <c r="O1343" i="33"/>
  <c r="O1355" i="33"/>
  <c r="O1371" i="33"/>
  <c r="O1379" i="33"/>
  <c r="O1391" i="33"/>
  <c r="O1407" i="33"/>
  <c r="O1423" i="33"/>
  <c r="O1435" i="33"/>
  <c r="O1447" i="33"/>
  <c r="O1467" i="33"/>
  <c r="O1479" i="33"/>
  <c r="O1491" i="33"/>
  <c r="O1503" i="33"/>
  <c r="O1519" i="33"/>
  <c r="O1531" i="33"/>
  <c r="O1543" i="33"/>
  <c r="O1559" i="33"/>
  <c r="O1571" i="33"/>
  <c r="O1587" i="33"/>
  <c r="O1603" i="33"/>
  <c r="O1615" i="33"/>
  <c r="O1635" i="33"/>
  <c r="O1647" i="33"/>
  <c r="O1659" i="33"/>
  <c r="O1671" i="33"/>
  <c r="O1683" i="33"/>
  <c r="O1695" i="33"/>
  <c r="O1707" i="33"/>
  <c r="O1727" i="33"/>
  <c r="P1743" i="33"/>
  <c r="P1747" i="33"/>
  <c r="P1751" i="33"/>
  <c r="P913" i="33"/>
  <c r="O916" i="33"/>
  <c r="P945" i="33"/>
  <c r="O948" i="33"/>
  <c r="P977" i="33"/>
  <c r="O980" i="33"/>
  <c r="P1009" i="33"/>
  <c r="P1041" i="33"/>
  <c r="P1065" i="33"/>
  <c r="P1081" i="33"/>
  <c r="P1097" i="33"/>
  <c r="P1113" i="33"/>
  <c r="P1129" i="33"/>
  <c r="O1141" i="33"/>
  <c r="O1149" i="33"/>
  <c r="O1157" i="33"/>
  <c r="O1165" i="33"/>
  <c r="O1173" i="33"/>
  <c r="O1181" i="33"/>
  <c r="O1189" i="33"/>
  <c r="O1197" i="33"/>
  <c r="O1205" i="33"/>
  <c r="O1213" i="33"/>
  <c r="O1221" i="33"/>
  <c r="O1229" i="33"/>
  <c r="O1237" i="33"/>
  <c r="O1245" i="33"/>
  <c r="O1253" i="33"/>
  <c r="P1308" i="33"/>
  <c r="P1312" i="33"/>
  <c r="P1316" i="33"/>
  <c r="P1320" i="33"/>
  <c r="P1324" i="33"/>
  <c r="P1328" i="33"/>
  <c r="P1332" i="33"/>
  <c r="P1336" i="33"/>
  <c r="P1340" i="33"/>
  <c r="P1344" i="33"/>
  <c r="P1348" i="33"/>
  <c r="P1352" i="33"/>
  <c r="P1356" i="33"/>
  <c r="P1360" i="33"/>
  <c r="P1364" i="33"/>
  <c r="P1368" i="33"/>
  <c r="P1372" i="33"/>
  <c r="P1376" i="33"/>
  <c r="P1380" i="33"/>
  <c r="P1384" i="33"/>
  <c r="P1388" i="33"/>
  <c r="P1392" i="33"/>
  <c r="P1396" i="33"/>
  <c r="P1400" i="33"/>
  <c r="P1404" i="33"/>
  <c r="P1408" i="33"/>
  <c r="P1412" i="33"/>
  <c r="P1416" i="33"/>
  <c r="P1420" i="33"/>
  <c r="P1424" i="33"/>
  <c r="P1428" i="33"/>
  <c r="P1432" i="33"/>
  <c r="P1436" i="33"/>
  <c r="P1440" i="33"/>
  <c r="P1444" i="33"/>
  <c r="P1448" i="33"/>
  <c r="P1452" i="33"/>
  <c r="P1456" i="33"/>
  <c r="P1460" i="33"/>
  <c r="P1464" i="33"/>
  <c r="P1468" i="33"/>
  <c r="P1472" i="33"/>
  <c r="P1476" i="33"/>
  <c r="P1480" i="33"/>
  <c r="P1484" i="33"/>
  <c r="P1488" i="33"/>
  <c r="P1492" i="33"/>
  <c r="P1496" i="33"/>
  <c r="P1500" i="33"/>
  <c r="P1504" i="33"/>
  <c r="P1508" i="33"/>
  <c r="P1512" i="33"/>
  <c r="P1516" i="33"/>
  <c r="P1520" i="33"/>
  <c r="P1524" i="33"/>
  <c r="P1528" i="33"/>
  <c r="P1532" i="33"/>
  <c r="P1536" i="33"/>
  <c r="P1540" i="33"/>
  <c r="P1544" i="33"/>
  <c r="P1548" i="33"/>
  <c r="P1552" i="33"/>
  <c r="P1556" i="33"/>
  <c r="P1560" i="33"/>
  <c r="P1564" i="33"/>
  <c r="P1568" i="33"/>
  <c r="P1572" i="33"/>
  <c r="P1576" i="33"/>
  <c r="P1580" i="33"/>
  <c r="P1584" i="33"/>
  <c r="P1588" i="33"/>
  <c r="P1592" i="33"/>
  <c r="P1596" i="33"/>
  <c r="P1600" i="33"/>
  <c r="P1604" i="33"/>
  <c r="P1608" i="33"/>
  <c r="P1612" i="33"/>
  <c r="P1616" i="33"/>
  <c r="P1620" i="33"/>
  <c r="P1624" i="33"/>
  <c r="P1628" i="33"/>
  <c r="P1632" i="33"/>
  <c r="P1636" i="33"/>
  <c r="P1640" i="33"/>
  <c r="P1644" i="33"/>
  <c r="P1648" i="33"/>
  <c r="P1652" i="33"/>
  <c r="P1656" i="33"/>
  <c r="P1660" i="33"/>
  <c r="P1664" i="33"/>
  <c r="P1668" i="33"/>
  <c r="P1672" i="33"/>
  <c r="P1676" i="33"/>
  <c r="P1680" i="33"/>
  <c r="P1684" i="33"/>
  <c r="P1688" i="33"/>
  <c r="P1692" i="33"/>
  <c r="P1696" i="33"/>
  <c r="P1700" i="33"/>
  <c r="P1704" i="33"/>
  <c r="P1708" i="33"/>
  <c r="P1712" i="33"/>
  <c r="P1716" i="33"/>
  <c r="P1720" i="33"/>
  <c r="P1724" i="33"/>
  <c r="P1728" i="33"/>
  <c r="P1732" i="33"/>
  <c r="P1736" i="33"/>
  <c r="O1739" i="33"/>
  <c r="P1740" i="33"/>
  <c r="O1743" i="33"/>
  <c r="P1744" i="33"/>
  <c r="O1747" i="33"/>
  <c r="P1748" i="33"/>
  <c r="O1751" i="33"/>
  <c r="P1752" i="33"/>
  <c r="P1017" i="33"/>
  <c r="P1049" i="33"/>
  <c r="P1069" i="33"/>
  <c r="P1085" i="33"/>
  <c r="P1101" i="33"/>
  <c r="P1117" i="33"/>
  <c r="P1133" i="33"/>
  <c r="P1139" i="33"/>
  <c r="O1144" i="33"/>
  <c r="P1147" i="33"/>
  <c r="O1152" i="33"/>
  <c r="P1155" i="33"/>
  <c r="O1160" i="33"/>
  <c r="P1163" i="33"/>
  <c r="O1168" i="33"/>
  <c r="P1171" i="33"/>
  <c r="O1176" i="33"/>
  <c r="P1179" i="33"/>
  <c r="O1184" i="33"/>
  <c r="P1187" i="33"/>
  <c r="O1192" i="33"/>
  <c r="P1195" i="33"/>
  <c r="O1200" i="33"/>
  <c r="P1203" i="33"/>
  <c r="O1208" i="33"/>
  <c r="P1211" i="33"/>
  <c r="O1216" i="33"/>
  <c r="P1219" i="33"/>
  <c r="O1224" i="33"/>
  <c r="P1227" i="33"/>
  <c r="O1232" i="33"/>
  <c r="P1235" i="33"/>
  <c r="O1240" i="33"/>
  <c r="P1243" i="33"/>
  <c r="O1248" i="33"/>
  <c r="P1251" i="33"/>
  <c r="O1256" i="33"/>
  <c r="O1259" i="33"/>
  <c r="P1264" i="33"/>
  <c r="O1267" i="33"/>
  <c r="O1275" i="33"/>
  <c r="P1280" i="33"/>
  <c r="O1283" i="33"/>
  <c r="P1288" i="33"/>
  <c r="P1296" i="33"/>
  <c r="O1307" i="33"/>
  <c r="O1319" i="33"/>
  <c r="O1327" i="33"/>
  <c r="O1335" i="33"/>
  <c r="O1347" i="33"/>
  <c r="O1363" i="33"/>
  <c r="O1375" i="33"/>
  <c r="O1387" i="33"/>
  <c r="O1395" i="33"/>
  <c r="O1411" i="33"/>
  <c r="O1415" i="33"/>
  <c r="O1431" i="33"/>
  <c r="O1439" i="33"/>
  <c r="O1455" i="33"/>
  <c r="O1463" i="33"/>
  <c r="O1471" i="33"/>
  <c r="O1487" i="33"/>
  <c r="O1499" i="33"/>
  <c r="O1507" i="33"/>
  <c r="O1515" i="33"/>
  <c r="O1527" i="33"/>
  <c r="O1547" i="33"/>
  <c r="O1551" i="33"/>
  <c r="O1567" i="33"/>
  <c r="O1575" i="33"/>
  <c r="O1583" i="33"/>
  <c r="O1595" i="33"/>
  <c r="O1607" i="33"/>
  <c r="O1623" i="33"/>
  <c r="O1631" i="33"/>
  <c r="O1643" i="33"/>
  <c r="O1651" i="33"/>
  <c r="O1667" i="33"/>
  <c r="O1675" i="33"/>
  <c r="O1691" i="33"/>
  <c r="O1703" i="33"/>
  <c r="O1711" i="33"/>
  <c r="O1723" i="33"/>
  <c r="O1735" i="33"/>
  <c r="P1739" i="33"/>
  <c r="O1742" i="33"/>
  <c r="O1754" i="33"/>
  <c r="L5" i="47" l="1"/>
  <c r="L6" i="47"/>
  <c r="L7" i="47"/>
  <c r="L8" i="47"/>
  <c r="L9" i="47"/>
  <c r="L10" i="47"/>
  <c r="L11" i="47"/>
  <c r="L12" i="47"/>
  <c r="L4" i="47"/>
  <c r="P1" i="56"/>
  <c r="O1" i="56"/>
  <c r="P1" i="55"/>
  <c r="O1" i="55"/>
  <c r="P1" i="53"/>
  <c r="O1" i="53"/>
  <c r="D5" i="21"/>
  <c r="E5" i="21"/>
  <c r="F5" i="21"/>
  <c r="G5" i="21"/>
  <c r="H5" i="21"/>
  <c r="I5" i="21"/>
  <c r="J5" i="21"/>
  <c r="K5" i="21"/>
  <c r="L5" i="21"/>
  <c r="M5" i="21"/>
  <c r="N5" i="21"/>
  <c r="D6" i="21"/>
  <c r="E6" i="21"/>
  <c r="F6" i="21"/>
  <c r="G6" i="21"/>
  <c r="H6" i="21"/>
  <c r="I6" i="21"/>
  <c r="J6" i="21"/>
  <c r="K6" i="21"/>
  <c r="L6" i="21"/>
  <c r="M6" i="21"/>
  <c r="N6" i="21"/>
  <c r="D7" i="21"/>
  <c r="E7" i="21"/>
  <c r="F7" i="21"/>
  <c r="G7" i="21"/>
  <c r="H7" i="21"/>
  <c r="I7" i="21"/>
  <c r="J7" i="21"/>
  <c r="K7" i="21"/>
  <c r="L7" i="21"/>
  <c r="M7" i="21"/>
  <c r="N7" i="21"/>
  <c r="C5" i="21"/>
  <c r="C6" i="21"/>
  <c r="D6" i="43"/>
  <c r="E6" i="43"/>
  <c r="F6" i="43"/>
  <c r="G6" i="43"/>
  <c r="H6" i="43"/>
  <c r="I6" i="43"/>
  <c r="J6" i="43"/>
  <c r="K6" i="43"/>
  <c r="L6" i="43"/>
  <c r="M6" i="43"/>
  <c r="N6" i="43"/>
  <c r="D7" i="43"/>
  <c r="E7" i="43"/>
  <c r="F7" i="43"/>
  <c r="G7" i="43"/>
  <c r="H7" i="43"/>
  <c r="I7" i="43"/>
  <c r="J7" i="43"/>
  <c r="K7" i="43"/>
  <c r="L7" i="43"/>
  <c r="M7" i="43"/>
  <c r="N7" i="43"/>
  <c r="D8" i="43"/>
  <c r="E8" i="43"/>
  <c r="F8" i="43"/>
  <c r="G8" i="43"/>
  <c r="H8" i="43"/>
  <c r="I8" i="43"/>
  <c r="J8" i="43"/>
  <c r="K8" i="43"/>
  <c r="L8" i="43"/>
  <c r="M8" i="43"/>
  <c r="N8" i="43"/>
  <c r="C6" i="43"/>
  <c r="C7" i="43"/>
  <c r="D30" i="36"/>
  <c r="E30" i="36"/>
  <c r="F30" i="36"/>
  <c r="G30" i="36"/>
  <c r="H30" i="36"/>
  <c r="I30" i="36"/>
  <c r="J30" i="36"/>
  <c r="K30" i="36"/>
  <c r="L30" i="36"/>
  <c r="M30" i="36"/>
  <c r="N30" i="36"/>
  <c r="D31" i="36"/>
  <c r="E31" i="36"/>
  <c r="F31" i="36"/>
  <c r="G31" i="36"/>
  <c r="H31" i="36"/>
  <c r="I31" i="36"/>
  <c r="J31" i="36"/>
  <c r="K31" i="36"/>
  <c r="L31" i="36"/>
  <c r="M31" i="36"/>
  <c r="N31" i="36"/>
  <c r="C30" i="36"/>
  <c r="C31" i="36"/>
  <c r="D6" i="38"/>
  <c r="E6" i="38"/>
  <c r="F6" i="38"/>
  <c r="G6" i="38"/>
  <c r="H6" i="38"/>
  <c r="I6" i="38"/>
  <c r="J6" i="38"/>
  <c r="K6" i="38"/>
  <c r="L6" i="38"/>
  <c r="M6" i="38"/>
  <c r="N6" i="38"/>
  <c r="D7" i="38"/>
  <c r="E7" i="38"/>
  <c r="F7" i="38"/>
  <c r="G7" i="38"/>
  <c r="H7" i="38"/>
  <c r="I7" i="38"/>
  <c r="J7" i="38"/>
  <c r="K7" i="38"/>
  <c r="L7" i="38"/>
  <c r="M7" i="38"/>
  <c r="N7" i="38"/>
  <c r="D8" i="38"/>
  <c r="E8" i="38"/>
  <c r="F8" i="38"/>
  <c r="G8" i="38"/>
  <c r="H8" i="38"/>
  <c r="I8" i="38"/>
  <c r="J8" i="38"/>
  <c r="K8" i="38"/>
  <c r="L8" i="38"/>
  <c r="M8" i="38"/>
  <c r="N8" i="38"/>
  <c r="C7" i="38"/>
  <c r="D6" i="36"/>
  <c r="E6" i="36"/>
  <c r="F6" i="36"/>
  <c r="G6" i="36"/>
  <c r="H6" i="36"/>
  <c r="I6" i="36"/>
  <c r="J6" i="36"/>
  <c r="K6" i="36"/>
  <c r="L6" i="36"/>
  <c r="M6" i="36"/>
  <c r="N6" i="36"/>
  <c r="D7" i="36"/>
  <c r="E7" i="36"/>
  <c r="F7" i="36"/>
  <c r="G7" i="36"/>
  <c r="H7" i="36"/>
  <c r="I7" i="36"/>
  <c r="J7" i="36"/>
  <c r="K7" i="36"/>
  <c r="L7" i="36"/>
  <c r="M7" i="36"/>
  <c r="N7" i="36"/>
  <c r="D8" i="36"/>
  <c r="E8" i="36"/>
  <c r="F8" i="36"/>
  <c r="G8" i="36"/>
  <c r="H8" i="36"/>
  <c r="I8" i="36"/>
  <c r="J8" i="36"/>
  <c r="K8" i="36"/>
  <c r="L8" i="36"/>
  <c r="M8" i="36"/>
  <c r="N8" i="36"/>
  <c r="C6" i="36"/>
  <c r="C7" i="36"/>
  <c r="Q2000" i="56"/>
  <c r="P2000" i="56"/>
  <c r="O2000" i="56"/>
  <c r="Q1999" i="56"/>
  <c r="P1999" i="56"/>
  <c r="O1999" i="56"/>
  <c r="Q1998" i="56"/>
  <c r="P1998" i="56"/>
  <c r="O1998" i="56"/>
  <c r="Q1997" i="56"/>
  <c r="P1997" i="56"/>
  <c r="O1997" i="56"/>
  <c r="Q1996" i="56"/>
  <c r="P1996" i="56"/>
  <c r="O1996" i="56"/>
  <c r="Q1995" i="56"/>
  <c r="P1995" i="56"/>
  <c r="O1995" i="56"/>
  <c r="Q1994" i="56"/>
  <c r="P1994" i="56"/>
  <c r="O1994" i="56"/>
  <c r="Q1993" i="56"/>
  <c r="P1993" i="56"/>
  <c r="O1993" i="56"/>
  <c r="Q1992" i="56"/>
  <c r="P1992" i="56"/>
  <c r="O1992" i="56"/>
  <c r="Q1991" i="56"/>
  <c r="P1991" i="56"/>
  <c r="O1991" i="56"/>
  <c r="Q1990" i="56"/>
  <c r="P1990" i="56"/>
  <c r="O1990" i="56"/>
  <c r="Q1989" i="56"/>
  <c r="P1989" i="56"/>
  <c r="O1989" i="56"/>
  <c r="Q1988" i="56"/>
  <c r="P1988" i="56"/>
  <c r="O1988" i="56"/>
  <c r="Q1987" i="56"/>
  <c r="P1987" i="56"/>
  <c r="O1987" i="56"/>
  <c r="Q1986" i="56"/>
  <c r="P1986" i="56"/>
  <c r="O1986" i="56"/>
  <c r="Q1985" i="56"/>
  <c r="P1985" i="56"/>
  <c r="O1985" i="56"/>
  <c r="Q1984" i="56"/>
  <c r="P1984" i="56"/>
  <c r="O1984" i="56"/>
  <c r="Q1983" i="56"/>
  <c r="P1983" i="56"/>
  <c r="O1983" i="56"/>
  <c r="Q1982" i="56"/>
  <c r="P1982" i="56"/>
  <c r="O1982" i="56"/>
  <c r="Q1981" i="56"/>
  <c r="P1981" i="56"/>
  <c r="O1981" i="56"/>
  <c r="Q1980" i="56"/>
  <c r="P1980" i="56"/>
  <c r="O1980" i="56"/>
  <c r="Q1979" i="56"/>
  <c r="P1979" i="56"/>
  <c r="O1979" i="56"/>
  <c r="Q1978" i="56"/>
  <c r="P1978" i="56"/>
  <c r="O1978" i="56"/>
  <c r="Q1977" i="56"/>
  <c r="P1977" i="56"/>
  <c r="O1977" i="56"/>
  <c r="Q1976" i="56"/>
  <c r="P1976" i="56"/>
  <c r="O1976" i="56"/>
  <c r="Q1975" i="56"/>
  <c r="P1975" i="56"/>
  <c r="O1975" i="56"/>
  <c r="Q1974" i="56"/>
  <c r="P1974" i="56"/>
  <c r="O1974" i="56"/>
  <c r="Q1973" i="56"/>
  <c r="P1973" i="56"/>
  <c r="O1973" i="56"/>
  <c r="Q1972" i="56"/>
  <c r="P1972" i="56"/>
  <c r="O1972" i="56"/>
  <c r="Q1971" i="56"/>
  <c r="P1971" i="56"/>
  <c r="O1971" i="56"/>
  <c r="Q1970" i="56"/>
  <c r="P1970" i="56"/>
  <c r="O1970" i="56"/>
  <c r="Q1969" i="56"/>
  <c r="P1969" i="56"/>
  <c r="O1969" i="56"/>
  <c r="Q1968" i="56"/>
  <c r="P1968" i="56"/>
  <c r="O1968" i="56"/>
  <c r="Q1967" i="56"/>
  <c r="P1967" i="56"/>
  <c r="O1967" i="56"/>
  <c r="Q1966" i="56"/>
  <c r="P1966" i="56"/>
  <c r="O1966" i="56"/>
  <c r="Q1965" i="56"/>
  <c r="P1965" i="56"/>
  <c r="O1965" i="56"/>
  <c r="Q1964" i="56"/>
  <c r="P1964" i="56"/>
  <c r="O1964" i="56"/>
  <c r="Q1963" i="56"/>
  <c r="P1963" i="56"/>
  <c r="O1963" i="56"/>
  <c r="Q1962" i="56"/>
  <c r="P1962" i="56"/>
  <c r="O1962" i="56"/>
  <c r="Q1961" i="56"/>
  <c r="P1961" i="56"/>
  <c r="O1961" i="56"/>
  <c r="Q1960" i="56"/>
  <c r="P1960" i="56"/>
  <c r="O1960" i="56"/>
  <c r="Q1959" i="56"/>
  <c r="P1959" i="56"/>
  <c r="O1959" i="56"/>
  <c r="Q1958" i="56"/>
  <c r="P1958" i="56"/>
  <c r="O1958" i="56"/>
  <c r="Q1957" i="56"/>
  <c r="P1957" i="56"/>
  <c r="O1957" i="56"/>
  <c r="Q1956" i="56"/>
  <c r="P1956" i="56"/>
  <c r="O1956" i="56"/>
  <c r="Q1955" i="56"/>
  <c r="P1955" i="56"/>
  <c r="O1955" i="56"/>
  <c r="Q1954" i="56"/>
  <c r="P1954" i="56"/>
  <c r="O1954" i="56"/>
  <c r="Q1953" i="56"/>
  <c r="P1953" i="56"/>
  <c r="O1953" i="56"/>
  <c r="Q1952" i="56"/>
  <c r="P1952" i="56"/>
  <c r="O1952" i="56"/>
  <c r="Q1951" i="56"/>
  <c r="P1951" i="56"/>
  <c r="O1951" i="56"/>
  <c r="Q1950" i="56"/>
  <c r="P1950" i="56"/>
  <c r="O1950" i="56"/>
  <c r="Q1949" i="56"/>
  <c r="P1949" i="56"/>
  <c r="O1949" i="56"/>
  <c r="Q1948" i="56"/>
  <c r="P1948" i="56"/>
  <c r="O1948" i="56"/>
  <c r="Q1947" i="56"/>
  <c r="P1947" i="56"/>
  <c r="O1947" i="56"/>
  <c r="Q1946" i="56"/>
  <c r="P1946" i="56"/>
  <c r="O1946" i="56"/>
  <c r="Q1945" i="56"/>
  <c r="P1945" i="56"/>
  <c r="O1945" i="56"/>
  <c r="Q1944" i="56"/>
  <c r="P1944" i="56"/>
  <c r="O1944" i="56"/>
  <c r="Q1943" i="56"/>
  <c r="P1943" i="56"/>
  <c r="O1943" i="56"/>
  <c r="Q1942" i="56"/>
  <c r="P1942" i="56"/>
  <c r="O1942" i="56"/>
  <c r="Q1941" i="56"/>
  <c r="P1941" i="56"/>
  <c r="O1941" i="56"/>
  <c r="Q1940" i="56"/>
  <c r="P1940" i="56"/>
  <c r="O1940" i="56"/>
  <c r="Q1939" i="56"/>
  <c r="P1939" i="56"/>
  <c r="O1939" i="56"/>
  <c r="Q1938" i="56"/>
  <c r="P1938" i="56"/>
  <c r="O1938" i="56"/>
  <c r="Q1937" i="56"/>
  <c r="P1937" i="56"/>
  <c r="O1937" i="56"/>
  <c r="Q1936" i="56"/>
  <c r="P1936" i="56"/>
  <c r="O1936" i="56"/>
  <c r="Q1935" i="56"/>
  <c r="P1935" i="56"/>
  <c r="O1935" i="56"/>
  <c r="Q1934" i="56"/>
  <c r="P1934" i="56"/>
  <c r="O1934" i="56"/>
  <c r="Q1933" i="56"/>
  <c r="P1933" i="56"/>
  <c r="O1933" i="56"/>
  <c r="Q1932" i="56"/>
  <c r="P1932" i="56"/>
  <c r="O1932" i="56"/>
  <c r="Q1931" i="56"/>
  <c r="P1931" i="56"/>
  <c r="O1931" i="56"/>
  <c r="Q1930" i="56"/>
  <c r="P1930" i="56"/>
  <c r="O1930" i="56"/>
  <c r="Q1929" i="56"/>
  <c r="P1929" i="56"/>
  <c r="O1929" i="56"/>
  <c r="Q1928" i="56"/>
  <c r="P1928" i="56"/>
  <c r="O1928" i="56"/>
  <c r="Q1927" i="56"/>
  <c r="P1927" i="56"/>
  <c r="O1927" i="56"/>
  <c r="Q1926" i="56"/>
  <c r="P1926" i="56"/>
  <c r="O1926" i="56"/>
  <c r="Q1925" i="56"/>
  <c r="P1925" i="56"/>
  <c r="O1925" i="56"/>
  <c r="Q1924" i="56"/>
  <c r="P1924" i="56"/>
  <c r="O1924" i="56"/>
  <c r="Q1923" i="56"/>
  <c r="P1923" i="56"/>
  <c r="O1923" i="56"/>
  <c r="Q1922" i="56"/>
  <c r="P1922" i="56"/>
  <c r="O1922" i="56"/>
  <c r="Q1921" i="56"/>
  <c r="P1921" i="56"/>
  <c r="O1921" i="56"/>
  <c r="Q1920" i="56"/>
  <c r="P1920" i="56"/>
  <c r="O1920" i="56"/>
  <c r="Q1919" i="56"/>
  <c r="P1919" i="56"/>
  <c r="O1919" i="56"/>
  <c r="Q1918" i="56"/>
  <c r="P1918" i="56"/>
  <c r="O1918" i="56"/>
  <c r="Q1917" i="56"/>
  <c r="P1917" i="56"/>
  <c r="O1917" i="56"/>
  <c r="Q1916" i="56"/>
  <c r="P1916" i="56"/>
  <c r="O1916" i="56"/>
  <c r="Q1915" i="56"/>
  <c r="P1915" i="56"/>
  <c r="O1915" i="56"/>
  <c r="Q1914" i="56"/>
  <c r="P1914" i="56"/>
  <c r="O1914" i="56"/>
  <c r="Q1913" i="56"/>
  <c r="P1913" i="56"/>
  <c r="O1913" i="56"/>
  <c r="Q1912" i="56"/>
  <c r="P1912" i="56"/>
  <c r="O1912" i="56"/>
  <c r="Q1911" i="56"/>
  <c r="P1911" i="56"/>
  <c r="O1911" i="56"/>
  <c r="Q1910" i="56"/>
  <c r="P1910" i="56"/>
  <c r="O1910" i="56"/>
  <c r="Q1909" i="56"/>
  <c r="P1909" i="56"/>
  <c r="O1909" i="56"/>
  <c r="Q1908" i="56"/>
  <c r="P1908" i="56"/>
  <c r="O1908" i="56"/>
  <c r="Q1907" i="56"/>
  <c r="P1907" i="56"/>
  <c r="O1907" i="56"/>
  <c r="Q1906" i="56"/>
  <c r="P1906" i="56"/>
  <c r="O1906" i="56"/>
  <c r="Q1905" i="56"/>
  <c r="P1905" i="56"/>
  <c r="O1905" i="56"/>
  <c r="Q1904" i="56"/>
  <c r="P1904" i="56"/>
  <c r="O1904" i="56"/>
  <c r="Q1903" i="56"/>
  <c r="P1903" i="56"/>
  <c r="O1903" i="56"/>
  <c r="Q1902" i="56"/>
  <c r="P1902" i="56"/>
  <c r="O1902" i="56"/>
  <c r="Q1901" i="56"/>
  <c r="P1901" i="56"/>
  <c r="O1901" i="56"/>
  <c r="Q1900" i="56"/>
  <c r="P1900" i="56"/>
  <c r="O1900" i="56"/>
  <c r="Q1899" i="56"/>
  <c r="P1899" i="56"/>
  <c r="O1899" i="56"/>
  <c r="Q1898" i="56"/>
  <c r="P1898" i="56"/>
  <c r="O1898" i="56"/>
  <c r="Q1897" i="56"/>
  <c r="P1897" i="56"/>
  <c r="O1897" i="56"/>
  <c r="Q1896" i="56"/>
  <c r="P1896" i="56"/>
  <c r="O1896" i="56"/>
  <c r="Q1895" i="56"/>
  <c r="P1895" i="56"/>
  <c r="O1895" i="56"/>
  <c r="Q1894" i="56"/>
  <c r="P1894" i="56"/>
  <c r="O1894" i="56"/>
  <c r="Q1893" i="56"/>
  <c r="P1893" i="56"/>
  <c r="O1893" i="56"/>
  <c r="Q1892" i="56"/>
  <c r="P1892" i="56"/>
  <c r="O1892" i="56"/>
  <c r="Q1891" i="56"/>
  <c r="P1891" i="56"/>
  <c r="O1891" i="56"/>
  <c r="Q1890" i="56"/>
  <c r="P1890" i="56"/>
  <c r="O1890" i="56"/>
  <c r="Q1889" i="56"/>
  <c r="P1889" i="56"/>
  <c r="O1889" i="56"/>
  <c r="Q1888" i="56"/>
  <c r="P1888" i="56"/>
  <c r="O1888" i="56"/>
  <c r="Q1887" i="56"/>
  <c r="P1887" i="56"/>
  <c r="O1887" i="56"/>
  <c r="Q1886" i="56"/>
  <c r="P1886" i="56"/>
  <c r="O1886" i="56"/>
  <c r="Q1885" i="56"/>
  <c r="P1885" i="56"/>
  <c r="O1885" i="56"/>
  <c r="Q1884" i="56"/>
  <c r="P1884" i="56"/>
  <c r="O1884" i="56"/>
  <c r="Q1883" i="56"/>
  <c r="P1883" i="56"/>
  <c r="O1883" i="56"/>
  <c r="Q1882" i="56"/>
  <c r="P1882" i="56"/>
  <c r="O1882" i="56"/>
  <c r="Q1881" i="56"/>
  <c r="P1881" i="56"/>
  <c r="O1881" i="56"/>
  <c r="Q1880" i="56"/>
  <c r="P1880" i="56"/>
  <c r="O1880" i="56"/>
  <c r="Q1879" i="56"/>
  <c r="P1879" i="56"/>
  <c r="O1879" i="56"/>
  <c r="Q1878" i="56"/>
  <c r="P1878" i="56"/>
  <c r="O1878" i="56"/>
  <c r="Q1877" i="56"/>
  <c r="P1877" i="56"/>
  <c r="O1877" i="56"/>
  <c r="Q1876" i="56"/>
  <c r="P1876" i="56"/>
  <c r="O1876" i="56"/>
  <c r="Q1875" i="56"/>
  <c r="P1875" i="56"/>
  <c r="O1875" i="56"/>
  <c r="Q1874" i="56"/>
  <c r="P1874" i="56"/>
  <c r="O1874" i="56"/>
  <c r="Q1873" i="56"/>
  <c r="P1873" i="56"/>
  <c r="O1873" i="56"/>
  <c r="Q1872" i="56"/>
  <c r="P1872" i="56"/>
  <c r="O1872" i="56"/>
  <c r="Q1871" i="56"/>
  <c r="P1871" i="56"/>
  <c r="O1871" i="56"/>
  <c r="Q1870" i="56"/>
  <c r="P1870" i="56"/>
  <c r="O1870" i="56"/>
  <c r="Q1869" i="56"/>
  <c r="P1869" i="56"/>
  <c r="O1869" i="56"/>
  <c r="Q1868" i="56"/>
  <c r="P1868" i="56"/>
  <c r="O1868" i="56"/>
  <c r="Q1867" i="56"/>
  <c r="P1867" i="56"/>
  <c r="O1867" i="56"/>
  <c r="Q1866" i="56"/>
  <c r="P1866" i="56"/>
  <c r="O1866" i="56"/>
  <c r="Q1865" i="56"/>
  <c r="P1865" i="56"/>
  <c r="O1865" i="56"/>
  <c r="Q1864" i="56"/>
  <c r="P1864" i="56"/>
  <c r="O1864" i="56"/>
  <c r="Q1863" i="56"/>
  <c r="P1863" i="56"/>
  <c r="O1863" i="56"/>
  <c r="Q1862" i="56"/>
  <c r="P1862" i="56"/>
  <c r="O1862" i="56"/>
  <c r="Q1861" i="56"/>
  <c r="P1861" i="56"/>
  <c r="O1861" i="56"/>
  <c r="Q1860" i="56"/>
  <c r="P1860" i="56"/>
  <c r="O1860" i="56"/>
  <c r="Q1859" i="56"/>
  <c r="P1859" i="56"/>
  <c r="O1859" i="56"/>
  <c r="Q1858" i="56"/>
  <c r="P1858" i="56"/>
  <c r="O1858" i="56"/>
  <c r="Q1857" i="56"/>
  <c r="P1857" i="56"/>
  <c r="O1857" i="56"/>
  <c r="Q1856" i="56"/>
  <c r="P1856" i="56"/>
  <c r="O1856" i="56"/>
  <c r="Q1855" i="56"/>
  <c r="P1855" i="56"/>
  <c r="O1855" i="56"/>
  <c r="Q1854" i="56"/>
  <c r="P1854" i="56"/>
  <c r="O1854" i="56"/>
  <c r="Q1853" i="56"/>
  <c r="P1853" i="56"/>
  <c r="O1853" i="56"/>
  <c r="Q1852" i="56"/>
  <c r="P1852" i="56"/>
  <c r="O1852" i="56"/>
  <c r="Q1851" i="56"/>
  <c r="P1851" i="56"/>
  <c r="O1851" i="56"/>
  <c r="Q1850" i="56"/>
  <c r="P1850" i="56"/>
  <c r="O1850" i="56"/>
  <c r="Q1849" i="56"/>
  <c r="P1849" i="56"/>
  <c r="O1849" i="56"/>
  <c r="Q1848" i="56"/>
  <c r="P1848" i="56"/>
  <c r="O1848" i="56"/>
  <c r="Q1847" i="56"/>
  <c r="P1847" i="56"/>
  <c r="O1847" i="56"/>
  <c r="Q1846" i="56"/>
  <c r="P1846" i="56"/>
  <c r="O1846" i="56"/>
  <c r="Q1845" i="56"/>
  <c r="P1845" i="56"/>
  <c r="O1845" i="56"/>
  <c r="Q1844" i="56"/>
  <c r="P1844" i="56"/>
  <c r="O1844" i="56"/>
  <c r="Q1843" i="56"/>
  <c r="P1843" i="56"/>
  <c r="O1843" i="56"/>
  <c r="Q1842" i="56"/>
  <c r="P1842" i="56"/>
  <c r="O1842" i="56"/>
  <c r="Q1841" i="56"/>
  <c r="P1841" i="56"/>
  <c r="O1841" i="56"/>
  <c r="Q1840" i="56"/>
  <c r="P1840" i="56"/>
  <c r="O1840" i="56"/>
  <c r="Q1839" i="56"/>
  <c r="P1839" i="56"/>
  <c r="O1839" i="56"/>
  <c r="Q1838" i="56"/>
  <c r="P1838" i="56"/>
  <c r="O1838" i="56"/>
  <c r="Q1837" i="56"/>
  <c r="P1837" i="56"/>
  <c r="O1837" i="56"/>
  <c r="Q1836" i="56"/>
  <c r="P1836" i="56"/>
  <c r="O1836" i="56"/>
  <c r="Q1835" i="56"/>
  <c r="P1835" i="56"/>
  <c r="O1835" i="56"/>
  <c r="Q1834" i="56"/>
  <c r="P1834" i="56"/>
  <c r="O1834" i="56"/>
  <c r="Q1833" i="56"/>
  <c r="P1833" i="56"/>
  <c r="O1833" i="56"/>
  <c r="Q1832" i="56"/>
  <c r="P1832" i="56"/>
  <c r="O1832" i="56"/>
  <c r="Q1831" i="56"/>
  <c r="P1831" i="56"/>
  <c r="O1831" i="56"/>
  <c r="Q1830" i="56"/>
  <c r="P1830" i="56"/>
  <c r="O1830" i="56"/>
  <c r="Q1829" i="56"/>
  <c r="P1829" i="56"/>
  <c r="O1829" i="56"/>
  <c r="Q1828" i="56"/>
  <c r="P1828" i="56"/>
  <c r="O1828" i="56"/>
  <c r="Q1827" i="56"/>
  <c r="P1827" i="56"/>
  <c r="O1827" i="56"/>
  <c r="Q1826" i="56"/>
  <c r="P1826" i="56"/>
  <c r="O1826" i="56"/>
  <c r="Q1825" i="56"/>
  <c r="P1825" i="56"/>
  <c r="O1825" i="56"/>
  <c r="Q1824" i="56"/>
  <c r="P1824" i="56"/>
  <c r="O1824" i="56"/>
  <c r="Q1823" i="56"/>
  <c r="P1823" i="56"/>
  <c r="O1823" i="56"/>
  <c r="Q1822" i="56"/>
  <c r="P1822" i="56"/>
  <c r="O1822" i="56"/>
  <c r="Q1821" i="56"/>
  <c r="P1821" i="56"/>
  <c r="O1821" i="56"/>
  <c r="Q1820" i="56"/>
  <c r="P1820" i="56"/>
  <c r="O1820" i="56"/>
  <c r="Q1819" i="56"/>
  <c r="P1819" i="56"/>
  <c r="O1819" i="56"/>
  <c r="Q1818" i="56"/>
  <c r="P1818" i="56"/>
  <c r="O1818" i="56"/>
  <c r="Q1817" i="56"/>
  <c r="P1817" i="56"/>
  <c r="O1817" i="56"/>
  <c r="Q1816" i="56"/>
  <c r="P1816" i="56"/>
  <c r="O1816" i="56"/>
  <c r="Q1815" i="56"/>
  <c r="P1815" i="56"/>
  <c r="O1815" i="56"/>
  <c r="Q1814" i="56"/>
  <c r="P1814" i="56"/>
  <c r="O1814" i="56"/>
  <c r="Q1813" i="56"/>
  <c r="P1813" i="56"/>
  <c r="O1813" i="56"/>
  <c r="Q1812" i="56"/>
  <c r="P1812" i="56"/>
  <c r="O1812" i="56"/>
  <c r="Q1811" i="56"/>
  <c r="P1811" i="56"/>
  <c r="O1811" i="56"/>
  <c r="Q1810" i="56"/>
  <c r="P1810" i="56"/>
  <c r="O1810" i="56"/>
  <c r="Q1809" i="56"/>
  <c r="P1809" i="56"/>
  <c r="O1809" i="56"/>
  <c r="Q1808" i="56"/>
  <c r="P1808" i="56"/>
  <c r="O1808" i="56"/>
  <c r="Q1807" i="56"/>
  <c r="P1807" i="56"/>
  <c r="O1807" i="56"/>
  <c r="Q1806" i="56"/>
  <c r="P1806" i="56"/>
  <c r="O1806" i="56"/>
  <c r="Q1805" i="56"/>
  <c r="P1805" i="56"/>
  <c r="O1805" i="56"/>
  <c r="Q1804" i="56"/>
  <c r="P1804" i="56"/>
  <c r="O1804" i="56"/>
  <c r="Q1803" i="56"/>
  <c r="P1803" i="56"/>
  <c r="O1803" i="56"/>
  <c r="Q1802" i="56"/>
  <c r="P1802" i="56"/>
  <c r="O1802" i="56"/>
  <c r="Q1801" i="56"/>
  <c r="P1801" i="56"/>
  <c r="O1801" i="56"/>
  <c r="Q1800" i="56"/>
  <c r="P1800" i="56"/>
  <c r="O1800" i="56"/>
  <c r="Q1799" i="56"/>
  <c r="P1799" i="56"/>
  <c r="O1799" i="56"/>
  <c r="Q1798" i="56"/>
  <c r="P1798" i="56"/>
  <c r="O1798" i="56"/>
  <c r="Q1797" i="56"/>
  <c r="P1797" i="56"/>
  <c r="O1797" i="56"/>
  <c r="Q1796" i="56"/>
  <c r="P1796" i="56"/>
  <c r="O1796" i="56"/>
  <c r="Q1795" i="56"/>
  <c r="P1795" i="56"/>
  <c r="O1795" i="56"/>
  <c r="Q1794" i="56"/>
  <c r="P1794" i="56"/>
  <c r="O1794" i="56"/>
  <c r="Q1793" i="56"/>
  <c r="P1793" i="56"/>
  <c r="O1793" i="56"/>
  <c r="Q1792" i="56"/>
  <c r="P1792" i="56"/>
  <c r="O1792" i="56"/>
  <c r="Q1791" i="56"/>
  <c r="P1791" i="56"/>
  <c r="O1791" i="56"/>
  <c r="Q1790" i="56"/>
  <c r="P1790" i="56"/>
  <c r="O1790" i="56"/>
  <c r="Q1789" i="56"/>
  <c r="P1789" i="56"/>
  <c r="O1789" i="56"/>
  <c r="Q1788" i="56"/>
  <c r="P1788" i="56"/>
  <c r="O1788" i="56"/>
  <c r="Q1787" i="56"/>
  <c r="P1787" i="56"/>
  <c r="O1787" i="56"/>
  <c r="Q1786" i="56"/>
  <c r="P1786" i="56"/>
  <c r="O1786" i="56"/>
  <c r="Q1785" i="56"/>
  <c r="P1785" i="56"/>
  <c r="O1785" i="56"/>
  <c r="Q1784" i="56"/>
  <c r="P1784" i="56"/>
  <c r="O1784" i="56"/>
  <c r="Q1783" i="56"/>
  <c r="P1783" i="56"/>
  <c r="O1783" i="56"/>
  <c r="Q1782" i="56"/>
  <c r="P1782" i="56"/>
  <c r="O1782" i="56"/>
  <c r="Q1781" i="56"/>
  <c r="P1781" i="56"/>
  <c r="O1781" i="56"/>
  <c r="Q1780" i="56"/>
  <c r="P1780" i="56"/>
  <c r="O1780" i="56"/>
  <c r="Q1779" i="56"/>
  <c r="P1779" i="56"/>
  <c r="O1779" i="56"/>
  <c r="Q1778" i="56"/>
  <c r="P1778" i="56"/>
  <c r="O1778" i="56"/>
  <c r="Q1777" i="56"/>
  <c r="P1777" i="56"/>
  <c r="O1777" i="56"/>
  <c r="Q1776" i="56"/>
  <c r="P1776" i="56"/>
  <c r="O1776" i="56"/>
  <c r="Q1775" i="56"/>
  <c r="P1775" i="56"/>
  <c r="O1775" i="56"/>
  <c r="Q1774" i="56"/>
  <c r="P1774" i="56"/>
  <c r="O1774" i="56"/>
  <c r="Q1773" i="56"/>
  <c r="P1773" i="56"/>
  <c r="O1773" i="56"/>
  <c r="Q1772" i="56"/>
  <c r="P1772" i="56"/>
  <c r="O1772" i="56"/>
  <c r="Q1771" i="56"/>
  <c r="P1771" i="56"/>
  <c r="O1771" i="56"/>
  <c r="Q1770" i="56"/>
  <c r="P1770" i="56"/>
  <c r="O1770" i="56"/>
  <c r="Q1769" i="56"/>
  <c r="P1769" i="56"/>
  <c r="O1769" i="56"/>
  <c r="Q1768" i="56"/>
  <c r="P1768" i="56"/>
  <c r="O1768" i="56"/>
  <c r="Q1767" i="56"/>
  <c r="P1767" i="56"/>
  <c r="O1767" i="56"/>
  <c r="Q1766" i="56"/>
  <c r="P1766" i="56"/>
  <c r="O1766" i="56"/>
  <c r="Q1765" i="56"/>
  <c r="P1765" i="56"/>
  <c r="O1765" i="56"/>
  <c r="Q1764" i="56"/>
  <c r="P1764" i="56"/>
  <c r="O1764" i="56"/>
  <c r="Q1763" i="56"/>
  <c r="P1763" i="56"/>
  <c r="O1763" i="56"/>
  <c r="Q1762" i="56"/>
  <c r="P1762" i="56"/>
  <c r="O1762" i="56"/>
  <c r="Q1761" i="56"/>
  <c r="P1761" i="56"/>
  <c r="O1761" i="56"/>
  <c r="Q1760" i="56"/>
  <c r="P1760" i="56"/>
  <c r="O1760" i="56"/>
  <c r="Q1759" i="56"/>
  <c r="P1759" i="56"/>
  <c r="O1759" i="56"/>
  <c r="Q1758" i="56"/>
  <c r="P1758" i="56"/>
  <c r="O1758" i="56"/>
  <c r="Q1757" i="56"/>
  <c r="P1757" i="56"/>
  <c r="O1757" i="56"/>
  <c r="Q1756" i="56"/>
  <c r="P1756" i="56"/>
  <c r="O1756" i="56"/>
  <c r="Q1755" i="56"/>
  <c r="P1755" i="56"/>
  <c r="O1755" i="56"/>
  <c r="Q1754" i="56"/>
  <c r="P1754" i="56"/>
  <c r="O1754" i="56"/>
  <c r="Q1753" i="56"/>
  <c r="P1753" i="56"/>
  <c r="O1753" i="56"/>
  <c r="Q1752" i="56"/>
  <c r="P1752" i="56"/>
  <c r="O1752" i="56"/>
  <c r="Q1751" i="56"/>
  <c r="P1751" i="56"/>
  <c r="O1751" i="56"/>
  <c r="Q1750" i="56"/>
  <c r="P1750" i="56"/>
  <c r="O1750" i="56"/>
  <c r="Q1749" i="56"/>
  <c r="P1749" i="56"/>
  <c r="O1749" i="56"/>
  <c r="Q1748" i="56"/>
  <c r="P1748" i="56"/>
  <c r="O1748" i="56"/>
  <c r="Q1747" i="56"/>
  <c r="P1747" i="56"/>
  <c r="O1747" i="56"/>
  <c r="Q1746" i="56"/>
  <c r="P1746" i="56"/>
  <c r="O1746" i="56"/>
  <c r="Q1745" i="56"/>
  <c r="P1745" i="56"/>
  <c r="O1745" i="56"/>
  <c r="Q1744" i="56"/>
  <c r="P1744" i="56"/>
  <c r="O1744" i="56"/>
  <c r="Q1743" i="56"/>
  <c r="P1743" i="56"/>
  <c r="O1743" i="56"/>
  <c r="Q1742" i="56"/>
  <c r="P1742" i="56"/>
  <c r="O1742" i="56"/>
  <c r="Q1741" i="56"/>
  <c r="P1741" i="56"/>
  <c r="O1741" i="56"/>
  <c r="Q1740" i="56"/>
  <c r="P1740" i="56"/>
  <c r="O1740" i="56"/>
  <c r="Q1739" i="56"/>
  <c r="P1739" i="56"/>
  <c r="O1739" i="56"/>
  <c r="Q1738" i="56"/>
  <c r="P1738" i="56"/>
  <c r="O1738" i="56"/>
  <c r="Q1737" i="56"/>
  <c r="P1737" i="56"/>
  <c r="O1737" i="56"/>
  <c r="Q1736" i="56"/>
  <c r="P1736" i="56"/>
  <c r="O1736" i="56"/>
  <c r="Q1735" i="56"/>
  <c r="P1735" i="56"/>
  <c r="O1735" i="56"/>
  <c r="Q1734" i="56"/>
  <c r="P1734" i="56"/>
  <c r="O1734" i="56"/>
  <c r="Q1733" i="56"/>
  <c r="P1733" i="56"/>
  <c r="O1733" i="56"/>
  <c r="Q1732" i="56"/>
  <c r="P1732" i="56"/>
  <c r="O1732" i="56"/>
  <c r="Q1731" i="56"/>
  <c r="P1731" i="56"/>
  <c r="O1731" i="56"/>
  <c r="Q1730" i="56"/>
  <c r="P1730" i="56"/>
  <c r="O1730" i="56"/>
  <c r="Q1729" i="56"/>
  <c r="P1729" i="56"/>
  <c r="O1729" i="56"/>
  <c r="Q1728" i="56"/>
  <c r="P1728" i="56"/>
  <c r="O1728" i="56"/>
  <c r="Q1727" i="56"/>
  <c r="P1727" i="56"/>
  <c r="O1727" i="56"/>
  <c r="Q1726" i="56"/>
  <c r="P1726" i="56"/>
  <c r="O1726" i="56"/>
  <c r="Q1725" i="56"/>
  <c r="P1725" i="56"/>
  <c r="O1725" i="56"/>
  <c r="Q1724" i="56"/>
  <c r="P1724" i="56"/>
  <c r="O1724" i="56"/>
  <c r="Q1723" i="56"/>
  <c r="P1723" i="56"/>
  <c r="O1723" i="56"/>
  <c r="Q1722" i="56"/>
  <c r="P1722" i="56"/>
  <c r="O1722" i="56"/>
  <c r="Q1721" i="56"/>
  <c r="P1721" i="56"/>
  <c r="O1721" i="56"/>
  <c r="Q1720" i="56"/>
  <c r="P1720" i="56"/>
  <c r="O1720" i="56"/>
  <c r="Q1719" i="56"/>
  <c r="P1719" i="56"/>
  <c r="O1719" i="56"/>
  <c r="Q1718" i="56"/>
  <c r="P1718" i="56"/>
  <c r="O1718" i="56"/>
  <c r="Q1717" i="56"/>
  <c r="P1717" i="56"/>
  <c r="O1717" i="56"/>
  <c r="Q1716" i="56"/>
  <c r="P1716" i="56"/>
  <c r="O1716" i="56"/>
  <c r="Q1715" i="56"/>
  <c r="P1715" i="56"/>
  <c r="O1715" i="56"/>
  <c r="Q1714" i="56"/>
  <c r="P1714" i="56"/>
  <c r="O1714" i="56"/>
  <c r="Q1713" i="56"/>
  <c r="P1713" i="56"/>
  <c r="O1713" i="56"/>
  <c r="Q1712" i="56"/>
  <c r="P1712" i="56"/>
  <c r="O1712" i="56"/>
  <c r="Q1711" i="56"/>
  <c r="P1711" i="56"/>
  <c r="O1711" i="56"/>
  <c r="Q1710" i="56"/>
  <c r="P1710" i="56"/>
  <c r="O1710" i="56"/>
  <c r="Q1709" i="56"/>
  <c r="P1709" i="56"/>
  <c r="O1709" i="56"/>
  <c r="Q1708" i="56"/>
  <c r="P1708" i="56"/>
  <c r="O1708" i="56"/>
  <c r="Q1707" i="56"/>
  <c r="P1707" i="56"/>
  <c r="O1707" i="56"/>
  <c r="Q1706" i="56"/>
  <c r="P1706" i="56"/>
  <c r="O1706" i="56"/>
  <c r="Q1705" i="56"/>
  <c r="P1705" i="56"/>
  <c r="O1705" i="56"/>
  <c r="Q1704" i="56"/>
  <c r="P1704" i="56"/>
  <c r="O1704" i="56"/>
  <c r="Q1703" i="56"/>
  <c r="P1703" i="56"/>
  <c r="O1703" i="56"/>
  <c r="Q1702" i="56"/>
  <c r="P1702" i="56"/>
  <c r="O1702" i="56"/>
  <c r="Q1701" i="56"/>
  <c r="P1701" i="56"/>
  <c r="O1701" i="56"/>
  <c r="Q1700" i="56"/>
  <c r="P1700" i="56"/>
  <c r="O1700" i="56"/>
  <c r="Q1699" i="56"/>
  <c r="P1699" i="56"/>
  <c r="O1699" i="56"/>
  <c r="Q1698" i="56"/>
  <c r="P1698" i="56"/>
  <c r="O1698" i="56"/>
  <c r="Q1697" i="56"/>
  <c r="P1697" i="56"/>
  <c r="O1697" i="56"/>
  <c r="Q1696" i="56"/>
  <c r="P1696" i="56"/>
  <c r="O1696" i="56"/>
  <c r="Q1695" i="56"/>
  <c r="P1695" i="56"/>
  <c r="O1695" i="56"/>
  <c r="Q1694" i="56"/>
  <c r="P1694" i="56"/>
  <c r="O1694" i="56"/>
  <c r="Q1693" i="56"/>
  <c r="P1693" i="56"/>
  <c r="O1693" i="56"/>
  <c r="Q1692" i="56"/>
  <c r="P1692" i="56"/>
  <c r="O1692" i="56"/>
  <c r="Q1691" i="56"/>
  <c r="P1691" i="56"/>
  <c r="O1691" i="56"/>
  <c r="Q1690" i="56"/>
  <c r="P1690" i="56"/>
  <c r="O1690" i="56"/>
  <c r="Q1689" i="56"/>
  <c r="P1689" i="56"/>
  <c r="O1689" i="56"/>
  <c r="Q1688" i="56"/>
  <c r="P1688" i="56"/>
  <c r="O1688" i="56"/>
  <c r="Q1687" i="56"/>
  <c r="P1687" i="56"/>
  <c r="O1687" i="56"/>
  <c r="Q1686" i="56"/>
  <c r="P1686" i="56"/>
  <c r="O1686" i="56"/>
  <c r="Q1685" i="56"/>
  <c r="P1685" i="56"/>
  <c r="O1685" i="56"/>
  <c r="Q1684" i="56"/>
  <c r="P1684" i="56"/>
  <c r="O1684" i="56"/>
  <c r="Q1683" i="56"/>
  <c r="P1683" i="56"/>
  <c r="O1683" i="56"/>
  <c r="Q1682" i="56"/>
  <c r="P1682" i="56"/>
  <c r="O1682" i="56"/>
  <c r="Q1681" i="56"/>
  <c r="P1681" i="56"/>
  <c r="O1681" i="56"/>
  <c r="Q1680" i="56"/>
  <c r="P1680" i="56"/>
  <c r="O1680" i="56"/>
  <c r="Q1679" i="56"/>
  <c r="P1679" i="56"/>
  <c r="O1679" i="56"/>
  <c r="Q1678" i="56"/>
  <c r="P1678" i="56"/>
  <c r="O1678" i="56"/>
  <c r="Q1677" i="56"/>
  <c r="P1677" i="56"/>
  <c r="O1677" i="56"/>
  <c r="Q1676" i="56"/>
  <c r="P1676" i="56"/>
  <c r="O1676" i="56"/>
  <c r="Q1675" i="56"/>
  <c r="P1675" i="56"/>
  <c r="O1675" i="56"/>
  <c r="Q1674" i="56"/>
  <c r="P1674" i="56"/>
  <c r="O1674" i="56"/>
  <c r="Q1673" i="56"/>
  <c r="P1673" i="56"/>
  <c r="O1673" i="56"/>
  <c r="Q1672" i="56"/>
  <c r="P1672" i="56"/>
  <c r="O1672" i="56"/>
  <c r="Q1671" i="56"/>
  <c r="P1671" i="56"/>
  <c r="O1671" i="56"/>
  <c r="Q1670" i="56"/>
  <c r="P1670" i="56"/>
  <c r="O1670" i="56"/>
  <c r="Q1669" i="56"/>
  <c r="P1669" i="56"/>
  <c r="O1669" i="56"/>
  <c r="Q1668" i="56"/>
  <c r="P1668" i="56"/>
  <c r="O1668" i="56"/>
  <c r="Q1667" i="56"/>
  <c r="P1667" i="56"/>
  <c r="O1667" i="56"/>
  <c r="Q1666" i="56"/>
  <c r="P1666" i="56"/>
  <c r="O1666" i="56"/>
  <c r="Q1665" i="56"/>
  <c r="P1665" i="56"/>
  <c r="O1665" i="56"/>
  <c r="Q1664" i="56"/>
  <c r="P1664" i="56"/>
  <c r="O1664" i="56"/>
  <c r="Q1663" i="56"/>
  <c r="P1663" i="56"/>
  <c r="O1663" i="56"/>
  <c r="Q1662" i="56"/>
  <c r="P1662" i="56"/>
  <c r="O1662" i="56"/>
  <c r="Q1661" i="56"/>
  <c r="P1661" i="56"/>
  <c r="O1661" i="56"/>
  <c r="Q1660" i="56"/>
  <c r="P1660" i="56"/>
  <c r="O1660" i="56"/>
  <c r="Q1659" i="56"/>
  <c r="P1659" i="56"/>
  <c r="O1659" i="56"/>
  <c r="Q1658" i="56"/>
  <c r="P1658" i="56"/>
  <c r="O1658" i="56"/>
  <c r="Q1657" i="56"/>
  <c r="P1657" i="56"/>
  <c r="O1657" i="56"/>
  <c r="Q1656" i="56"/>
  <c r="P1656" i="56"/>
  <c r="O1656" i="56"/>
  <c r="Q1655" i="56"/>
  <c r="P1655" i="56"/>
  <c r="O1655" i="56"/>
  <c r="Q1654" i="56"/>
  <c r="P1654" i="56"/>
  <c r="O1654" i="56"/>
  <c r="Q1653" i="56"/>
  <c r="P1653" i="56"/>
  <c r="O1653" i="56"/>
  <c r="Q1652" i="56"/>
  <c r="P1652" i="56"/>
  <c r="O1652" i="56"/>
  <c r="Q1651" i="56"/>
  <c r="P1651" i="56"/>
  <c r="O1651" i="56"/>
  <c r="Q1650" i="56"/>
  <c r="P1650" i="56"/>
  <c r="O1650" i="56"/>
  <c r="Q1649" i="56"/>
  <c r="P1649" i="56"/>
  <c r="O1649" i="56"/>
  <c r="Q1648" i="56"/>
  <c r="P1648" i="56"/>
  <c r="O1648" i="56"/>
  <c r="Q1647" i="56"/>
  <c r="P1647" i="56"/>
  <c r="O1647" i="56"/>
  <c r="Q1646" i="56"/>
  <c r="P1646" i="56"/>
  <c r="O1646" i="56"/>
  <c r="Q1645" i="56"/>
  <c r="P1645" i="56"/>
  <c r="O1645" i="56"/>
  <c r="Q1644" i="56"/>
  <c r="P1644" i="56"/>
  <c r="O1644" i="56"/>
  <c r="Q1643" i="56"/>
  <c r="P1643" i="56"/>
  <c r="O1643" i="56"/>
  <c r="Q1642" i="56"/>
  <c r="P1642" i="56"/>
  <c r="O1642" i="56"/>
  <c r="Q1641" i="56"/>
  <c r="P1641" i="56"/>
  <c r="O1641" i="56"/>
  <c r="Q1640" i="56"/>
  <c r="P1640" i="56"/>
  <c r="O1640" i="56"/>
  <c r="Q1639" i="56"/>
  <c r="P1639" i="56"/>
  <c r="O1639" i="56"/>
  <c r="Q1638" i="56"/>
  <c r="P1638" i="56"/>
  <c r="O1638" i="56"/>
  <c r="Q1637" i="56"/>
  <c r="P1637" i="56"/>
  <c r="O1637" i="56"/>
  <c r="Q1636" i="56"/>
  <c r="P1636" i="56"/>
  <c r="O1636" i="56"/>
  <c r="Q1635" i="56"/>
  <c r="P1635" i="56"/>
  <c r="O1635" i="56"/>
  <c r="Q1634" i="56"/>
  <c r="P1634" i="56"/>
  <c r="O1634" i="56"/>
  <c r="Q1633" i="56"/>
  <c r="P1633" i="56"/>
  <c r="O1633" i="56"/>
  <c r="Q1632" i="56"/>
  <c r="P1632" i="56"/>
  <c r="O1632" i="56"/>
  <c r="Q1631" i="56"/>
  <c r="P1631" i="56"/>
  <c r="O1631" i="56"/>
  <c r="Q1630" i="56"/>
  <c r="P1630" i="56"/>
  <c r="O1630" i="56"/>
  <c r="Q1629" i="56"/>
  <c r="P1629" i="56"/>
  <c r="O1629" i="56"/>
  <c r="Q1628" i="56"/>
  <c r="P1628" i="56"/>
  <c r="O1628" i="56"/>
  <c r="Q1627" i="56"/>
  <c r="P1627" i="56"/>
  <c r="O1627" i="56"/>
  <c r="Q1626" i="56"/>
  <c r="P1626" i="56"/>
  <c r="O1626" i="56"/>
  <c r="Q1625" i="56"/>
  <c r="P1625" i="56"/>
  <c r="O1625" i="56"/>
  <c r="Q1624" i="56"/>
  <c r="P1624" i="56"/>
  <c r="O1624" i="56"/>
  <c r="Q1623" i="56"/>
  <c r="P1623" i="56"/>
  <c r="O1623" i="56"/>
  <c r="Q1622" i="56"/>
  <c r="P1622" i="56"/>
  <c r="O1622" i="56"/>
  <c r="Q1621" i="56"/>
  <c r="P1621" i="56"/>
  <c r="O1621" i="56"/>
  <c r="Q1620" i="56"/>
  <c r="P1620" i="56"/>
  <c r="O1620" i="56"/>
  <c r="Q1619" i="56"/>
  <c r="P1619" i="56"/>
  <c r="O1619" i="56"/>
  <c r="Q1618" i="56"/>
  <c r="P1618" i="56"/>
  <c r="O1618" i="56"/>
  <c r="Q1617" i="56"/>
  <c r="P1617" i="56"/>
  <c r="O1617" i="56"/>
  <c r="Q1616" i="56"/>
  <c r="P1616" i="56"/>
  <c r="O1616" i="56"/>
  <c r="Q1615" i="56"/>
  <c r="P1615" i="56"/>
  <c r="O1615" i="56"/>
  <c r="Q1614" i="56"/>
  <c r="P1614" i="56"/>
  <c r="O1614" i="56"/>
  <c r="Q1613" i="56"/>
  <c r="P1613" i="56"/>
  <c r="O1613" i="56"/>
  <c r="Q1612" i="56"/>
  <c r="P1612" i="56"/>
  <c r="O1612" i="56"/>
  <c r="Q1611" i="56"/>
  <c r="P1611" i="56"/>
  <c r="O1611" i="56"/>
  <c r="Q1610" i="56"/>
  <c r="P1610" i="56"/>
  <c r="O1610" i="56"/>
  <c r="Q1609" i="56"/>
  <c r="P1609" i="56"/>
  <c r="O1609" i="56"/>
  <c r="Q1608" i="56"/>
  <c r="P1608" i="56"/>
  <c r="O1608" i="56"/>
  <c r="Q1607" i="56"/>
  <c r="P1607" i="56"/>
  <c r="O1607" i="56"/>
  <c r="Q1606" i="56"/>
  <c r="P1606" i="56"/>
  <c r="O1606" i="56"/>
  <c r="Q1605" i="56"/>
  <c r="P1605" i="56"/>
  <c r="O1605" i="56"/>
  <c r="Q1604" i="56"/>
  <c r="P1604" i="56"/>
  <c r="O1604" i="56"/>
  <c r="Q1603" i="56"/>
  <c r="P1603" i="56"/>
  <c r="O1603" i="56"/>
  <c r="Q1602" i="56"/>
  <c r="P1602" i="56"/>
  <c r="O1602" i="56"/>
  <c r="Q1601" i="56"/>
  <c r="P1601" i="56"/>
  <c r="O1601" i="56"/>
  <c r="Q1600" i="56"/>
  <c r="P1600" i="56"/>
  <c r="O1600" i="56"/>
  <c r="Q1599" i="56"/>
  <c r="P1599" i="56"/>
  <c r="O1599" i="56"/>
  <c r="Q1598" i="56"/>
  <c r="P1598" i="56"/>
  <c r="O1598" i="56"/>
  <c r="Q1597" i="56"/>
  <c r="P1597" i="56"/>
  <c r="O1597" i="56"/>
  <c r="Q1596" i="56"/>
  <c r="P1596" i="56"/>
  <c r="O1596" i="56"/>
  <c r="Q1595" i="56"/>
  <c r="P1595" i="56"/>
  <c r="O1595" i="56"/>
  <c r="Q1594" i="56"/>
  <c r="P1594" i="56"/>
  <c r="O1594" i="56"/>
  <c r="Q1593" i="56"/>
  <c r="P1593" i="56"/>
  <c r="O1593" i="56"/>
  <c r="Q1592" i="56"/>
  <c r="P1592" i="56"/>
  <c r="O1592" i="56"/>
  <c r="Q1591" i="56"/>
  <c r="P1591" i="56"/>
  <c r="O1591" i="56"/>
  <c r="Q1590" i="56"/>
  <c r="P1590" i="56"/>
  <c r="O1590" i="56"/>
  <c r="Q1589" i="56"/>
  <c r="P1589" i="56"/>
  <c r="O1589" i="56"/>
  <c r="Q1588" i="56"/>
  <c r="P1588" i="56"/>
  <c r="O1588" i="56"/>
  <c r="Q1587" i="56"/>
  <c r="P1587" i="56"/>
  <c r="O1587" i="56"/>
  <c r="Q1586" i="56"/>
  <c r="P1586" i="56"/>
  <c r="O1586" i="56"/>
  <c r="Q1585" i="56"/>
  <c r="P1585" i="56"/>
  <c r="O1585" i="56"/>
  <c r="Q1584" i="56"/>
  <c r="P1584" i="56"/>
  <c r="O1584" i="56"/>
  <c r="Q1583" i="56"/>
  <c r="P1583" i="56"/>
  <c r="O1583" i="56"/>
  <c r="Q1582" i="56"/>
  <c r="P1582" i="56"/>
  <c r="O1582" i="56"/>
  <c r="Q1581" i="56"/>
  <c r="P1581" i="56"/>
  <c r="O1581" i="56"/>
  <c r="Q1580" i="56"/>
  <c r="P1580" i="56"/>
  <c r="O1580" i="56"/>
  <c r="Q1579" i="56"/>
  <c r="P1579" i="56"/>
  <c r="O1579" i="56"/>
  <c r="Q1578" i="56"/>
  <c r="P1578" i="56"/>
  <c r="O1578" i="56"/>
  <c r="Q1577" i="56"/>
  <c r="P1577" i="56"/>
  <c r="O1577" i="56"/>
  <c r="Q1576" i="56"/>
  <c r="P1576" i="56"/>
  <c r="O1576" i="56"/>
  <c r="Q1575" i="56"/>
  <c r="P1575" i="56"/>
  <c r="O1575" i="56"/>
  <c r="Q1574" i="56"/>
  <c r="P1574" i="56"/>
  <c r="O1574" i="56"/>
  <c r="Q1573" i="56"/>
  <c r="P1573" i="56"/>
  <c r="O1573" i="56"/>
  <c r="Q1572" i="56"/>
  <c r="P1572" i="56"/>
  <c r="O1572" i="56"/>
  <c r="Q1571" i="56"/>
  <c r="P1571" i="56"/>
  <c r="O1571" i="56"/>
  <c r="Q1570" i="56"/>
  <c r="P1570" i="56"/>
  <c r="O1570" i="56"/>
  <c r="Q1569" i="56"/>
  <c r="P1569" i="56"/>
  <c r="O1569" i="56"/>
  <c r="Q1568" i="56"/>
  <c r="P1568" i="56"/>
  <c r="O1568" i="56"/>
  <c r="Q1567" i="56"/>
  <c r="P1567" i="56"/>
  <c r="O1567" i="56"/>
  <c r="Q1566" i="56"/>
  <c r="P1566" i="56"/>
  <c r="O1566" i="56"/>
  <c r="Q1565" i="56"/>
  <c r="P1565" i="56"/>
  <c r="O1565" i="56"/>
  <c r="Q1564" i="56"/>
  <c r="P1564" i="56"/>
  <c r="O1564" i="56"/>
  <c r="Q1563" i="56"/>
  <c r="P1563" i="56"/>
  <c r="O1563" i="56"/>
  <c r="Q1562" i="56"/>
  <c r="P1562" i="56"/>
  <c r="O1562" i="56"/>
  <c r="Q1561" i="56"/>
  <c r="P1561" i="56"/>
  <c r="O1561" i="56"/>
  <c r="Q1560" i="56"/>
  <c r="P1560" i="56"/>
  <c r="O1560" i="56"/>
  <c r="Q1559" i="56"/>
  <c r="P1559" i="56"/>
  <c r="O1559" i="56"/>
  <c r="Q1558" i="56"/>
  <c r="P1558" i="56"/>
  <c r="O1558" i="56"/>
  <c r="Q1557" i="56"/>
  <c r="P1557" i="56"/>
  <c r="O1557" i="56"/>
  <c r="Q1556" i="56"/>
  <c r="P1556" i="56"/>
  <c r="O1556" i="56"/>
  <c r="Q1555" i="56"/>
  <c r="P1555" i="56"/>
  <c r="O1555" i="56"/>
  <c r="Q1554" i="56"/>
  <c r="P1554" i="56"/>
  <c r="O1554" i="56"/>
  <c r="Q1553" i="56"/>
  <c r="P1553" i="56"/>
  <c r="O1553" i="56"/>
  <c r="Q1552" i="56"/>
  <c r="P1552" i="56"/>
  <c r="O1552" i="56"/>
  <c r="Q1551" i="56"/>
  <c r="P1551" i="56"/>
  <c r="O1551" i="56"/>
  <c r="Q1550" i="56"/>
  <c r="P1550" i="56"/>
  <c r="O1550" i="56"/>
  <c r="Q1549" i="56"/>
  <c r="P1549" i="56"/>
  <c r="O1549" i="56"/>
  <c r="Q1548" i="56"/>
  <c r="P1548" i="56"/>
  <c r="O1548" i="56"/>
  <c r="Q1547" i="56"/>
  <c r="P1547" i="56"/>
  <c r="O1547" i="56"/>
  <c r="Q1546" i="56"/>
  <c r="P1546" i="56"/>
  <c r="O1546" i="56"/>
  <c r="Q1545" i="56"/>
  <c r="P1545" i="56"/>
  <c r="O1545" i="56"/>
  <c r="Q1544" i="56"/>
  <c r="P1544" i="56"/>
  <c r="O1544" i="56"/>
  <c r="Q1543" i="56"/>
  <c r="P1543" i="56"/>
  <c r="O1543" i="56"/>
  <c r="Q1542" i="56"/>
  <c r="P1542" i="56"/>
  <c r="O1542" i="56"/>
  <c r="Q1541" i="56"/>
  <c r="P1541" i="56"/>
  <c r="O1541" i="56"/>
  <c r="Q1540" i="56"/>
  <c r="P1540" i="56"/>
  <c r="O1540" i="56"/>
  <c r="Q1539" i="56"/>
  <c r="P1539" i="56"/>
  <c r="O1539" i="56"/>
  <c r="Q1538" i="56"/>
  <c r="P1538" i="56"/>
  <c r="O1538" i="56"/>
  <c r="Q1537" i="56"/>
  <c r="P1537" i="56"/>
  <c r="O1537" i="56"/>
  <c r="Q1536" i="56"/>
  <c r="P1536" i="56"/>
  <c r="O1536" i="56"/>
  <c r="Q1535" i="56"/>
  <c r="P1535" i="56"/>
  <c r="O1535" i="56"/>
  <c r="Q1534" i="56"/>
  <c r="P1534" i="56"/>
  <c r="O1534" i="56"/>
  <c r="Q1533" i="56"/>
  <c r="P1533" i="56"/>
  <c r="O1533" i="56"/>
  <c r="Q1532" i="56"/>
  <c r="P1532" i="56"/>
  <c r="O1532" i="56"/>
  <c r="Q1531" i="56"/>
  <c r="P1531" i="56"/>
  <c r="O1531" i="56"/>
  <c r="Q1530" i="56"/>
  <c r="P1530" i="56"/>
  <c r="O1530" i="56"/>
  <c r="Q1529" i="56"/>
  <c r="P1529" i="56"/>
  <c r="O1529" i="56"/>
  <c r="Q1528" i="56"/>
  <c r="P1528" i="56"/>
  <c r="O1528" i="56"/>
  <c r="Q1527" i="56"/>
  <c r="P1527" i="56"/>
  <c r="O1527" i="56"/>
  <c r="Q1526" i="56"/>
  <c r="P1526" i="56"/>
  <c r="O1526" i="56"/>
  <c r="Q1525" i="56"/>
  <c r="P1525" i="56"/>
  <c r="O1525" i="56"/>
  <c r="Q1524" i="56"/>
  <c r="P1524" i="56"/>
  <c r="O1524" i="56"/>
  <c r="Q1523" i="56"/>
  <c r="P1523" i="56"/>
  <c r="O1523" i="56"/>
  <c r="Q1522" i="56"/>
  <c r="P1522" i="56"/>
  <c r="O1522" i="56"/>
  <c r="Q1521" i="56"/>
  <c r="P1521" i="56"/>
  <c r="O1521" i="56"/>
  <c r="Q1520" i="56"/>
  <c r="P1520" i="56"/>
  <c r="O1520" i="56"/>
  <c r="Q1519" i="56"/>
  <c r="P1519" i="56"/>
  <c r="O1519" i="56"/>
  <c r="Q1518" i="56"/>
  <c r="P1518" i="56"/>
  <c r="O1518" i="56"/>
  <c r="Q1517" i="56"/>
  <c r="P1517" i="56"/>
  <c r="O1517" i="56"/>
  <c r="Q1516" i="56"/>
  <c r="P1516" i="56"/>
  <c r="O1516" i="56"/>
  <c r="Q1515" i="56"/>
  <c r="P1515" i="56"/>
  <c r="O1515" i="56"/>
  <c r="Q1514" i="56"/>
  <c r="P1514" i="56"/>
  <c r="O1514" i="56"/>
  <c r="Q1513" i="56"/>
  <c r="P1513" i="56"/>
  <c r="O1513" i="56"/>
  <c r="Q1512" i="56"/>
  <c r="P1512" i="56"/>
  <c r="O1512" i="56"/>
  <c r="Q1511" i="56"/>
  <c r="P1511" i="56"/>
  <c r="O1511" i="56"/>
  <c r="Q1510" i="56"/>
  <c r="P1510" i="56"/>
  <c r="O1510" i="56"/>
  <c r="Q1509" i="56"/>
  <c r="P1509" i="56"/>
  <c r="O1509" i="56"/>
  <c r="Q1508" i="56"/>
  <c r="P1508" i="56"/>
  <c r="O1508" i="56"/>
  <c r="Q1507" i="56"/>
  <c r="P1507" i="56"/>
  <c r="O1507" i="56"/>
  <c r="Q1506" i="56"/>
  <c r="P1506" i="56"/>
  <c r="O1506" i="56"/>
  <c r="Q1505" i="56"/>
  <c r="P1505" i="56"/>
  <c r="O1505" i="56"/>
  <c r="Q1504" i="56"/>
  <c r="P1504" i="56"/>
  <c r="O1504" i="56"/>
  <c r="Q1503" i="56"/>
  <c r="P1503" i="56"/>
  <c r="O1503" i="56"/>
  <c r="Q1502" i="56"/>
  <c r="P1502" i="56"/>
  <c r="O1502" i="56"/>
  <c r="Q1501" i="56"/>
  <c r="P1501" i="56"/>
  <c r="O1501" i="56"/>
  <c r="Q1500" i="56"/>
  <c r="P1500" i="56"/>
  <c r="O1500" i="56"/>
  <c r="Q1499" i="56"/>
  <c r="P1499" i="56"/>
  <c r="O1499" i="56"/>
  <c r="Q1498" i="56"/>
  <c r="P1498" i="56"/>
  <c r="O1498" i="56"/>
  <c r="Q1497" i="56"/>
  <c r="P1497" i="56"/>
  <c r="O1497" i="56"/>
  <c r="Q1496" i="56"/>
  <c r="P1496" i="56"/>
  <c r="O1496" i="56"/>
  <c r="Q1495" i="56"/>
  <c r="P1495" i="56"/>
  <c r="O1495" i="56"/>
  <c r="Q1494" i="56"/>
  <c r="P1494" i="56"/>
  <c r="O1494" i="56"/>
  <c r="Q1493" i="56"/>
  <c r="P1493" i="56"/>
  <c r="O1493" i="56"/>
  <c r="Q1492" i="56"/>
  <c r="P1492" i="56"/>
  <c r="O1492" i="56"/>
  <c r="Q1491" i="56"/>
  <c r="P1491" i="56"/>
  <c r="O1491" i="56"/>
  <c r="Q1490" i="56"/>
  <c r="P1490" i="56"/>
  <c r="O1490" i="56"/>
  <c r="Q1489" i="56"/>
  <c r="P1489" i="56"/>
  <c r="O1489" i="56"/>
  <c r="Q1488" i="56"/>
  <c r="P1488" i="56"/>
  <c r="O1488" i="56"/>
  <c r="Q1487" i="56"/>
  <c r="P1487" i="56"/>
  <c r="O1487" i="56"/>
  <c r="Q1486" i="56"/>
  <c r="P1486" i="56"/>
  <c r="O1486" i="56"/>
  <c r="Q1485" i="56"/>
  <c r="P1485" i="56"/>
  <c r="O1485" i="56"/>
  <c r="Q1484" i="56"/>
  <c r="P1484" i="56"/>
  <c r="O1484" i="56"/>
  <c r="Q1483" i="56"/>
  <c r="P1483" i="56"/>
  <c r="O1483" i="56"/>
  <c r="Q1482" i="56"/>
  <c r="P1482" i="56"/>
  <c r="O1482" i="56"/>
  <c r="Q1481" i="56"/>
  <c r="P1481" i="56"/>
  <c r="O1481" i="56"/>
  <c r="Q1480" i="56"/>
  <c r="P1480" i="56"/>
  <c r="O1480" i="56"/>
  <c r="Q1479" i="56"/>
  <c r="P1479" i="56"/>
  <c r="O1479" i="56"/>
  <c r="Q1478" i="56"/>
  <c r="P1478" i="56"/>
  <c r="O1478" i="56"/>
  <c r="Q1477" i="56"/>
  <c r="P1477" i="56"/>
  <c r="O1477" i="56"/>
  <c r="Q1476" i="56"/>
  <c r="P1476" i="56"/>
  <c r="O1476" i="56"/>
  <c r="Q1475" i="56"/>
  <c r="P1475" i="56"/>
  <c r="O1475" i="56"/>
  <c r="Q1474" i="56"/>
  <c r="P1474" i="56"/>
  <c r="O1474" i="56"/>
  <c r="Q1473" i="56"/>
  <c r="P1473" i="56"/>
  <c r="O1473" i="56"/>
  <c r="Q1472" i="56"/>
  <c r="P1472" i="56"/>
  <c r="O1472" i="56"/>
  <c r="Q1471" i="56"/>
  <c r="P1471" i="56"/>
  <c r="O1471" i="56"/>
  <c r="Q1470" i="56"/>
  <c r="P1470" i="56"/>
  <c r="O1470" i="56"/>
  <c r="Q1469" i="56"/>
  <c r="P1469" i="56"/>
  <c r="O1469" i="56"/>
  <c r="Q1468" i="56"/>
  <c r="P1468" i="56"/>
  <c r="O1468" i="56"/>
  <c r="Q1467" i="56"/>
  <c r="P1467" i="56"/>
  <c r="O1467" i="56"/>
  <c r="Q1466" i="56"/>
  <c r="P1466" i="56"/>
  <c r="O1466" i="56"/>
  <c r="Q1465" i="56"/>
  <c r="P1465" i="56"/>
  <c r="O1465" i="56"/>
  <c r="Q1464" i="56"/>
  <c r="P1464" i="56"/>
  <c r="O1464" i="56"/>
  <c r="Q1463" i="56"/>
  <c r="P1463" i="56"/>
  <c r="O1463" i="56"/>
  <c r="Q1462" i="56"/>
  <c r="P1462" i="56"/>
  <c r="O1462" i="56"/>
  <c r="Q1461" i="56"/>
  <c r="P1461" i="56"/>
  <c r="O1461" i="56"/>
  <c r="Q1460" i="56"/>
  <c r="P1460" i="56"/>
  <c r="O1460" i="56"/>
  <c r="Q1459" i="56"/>
  <c r="P1459" i="56"/>
  <c r="O1459" i="56"/>
  <c r="Q1458" i="56"/>
  <c r="P1458" i="56"/>
  <c r="O1458" i="56"/>
  <c r="Q1457" i="56"/>
  <c r="P1457" i="56"/>
  <c r="O1457" i="56"/>
  <c r="Q1456" i="56"/>
  <c r="P1456" i="56"/>
  <c r="O1456" i="56"/>
  <c r="Q1455" i="56"/>
  <c r="P1455" i="56"/>
  <c r="O1455" i="56"/>
  <c r="Q1454" i="56"/>
  <c r="P1454" i="56"/>
  <c r="O1454" i="56"/>
  <c r="Q1453" i="56"/>
  <c r="P1453" i="56"/>
  <c r="O1453" i="56"/>
  <c r="Q1452" i="56"/>
  <c r="P1452" i="56"/>
  <c r="O1452" i="56"/>
  <c r="Q1451" i="56"/>
  <c r="P1451" i="56"/>
  <c r="O1451" i="56"/>
  <c r="Q1450" i="56"/>
  <c r="P1450" i="56"/>
  <c r="O1450" i="56"/>
  <c r="Q1449" i="56"/>
  <c r="P1449" i="56"/>
  <c r="O1449" i="56"/>
  <c r="Q1448" i="56"/>
  <c r="P1448" i="56"/>
  <c r="O1448" i="56"/>
  <c r="Q1447" i="56"/>
  <c r="P1447" i="56"/>
  <c r="O1447" i="56"/>
  <c r="Q1446" i="56"/>
  <c r="P1446" i="56"/>
  <c r="O1446" i="56"/>
  <c r="Q1445" i="56"/>
  <c r="P1445" i="56"/>
  <c r="O1445" i="56"/>
  <c r="Q1444" i="56"/>
  <c r="P1444" i="56"/>
  <c r="O1444" i="56"/>
  <c r="Q1443" i="56"/>
  <c r="P1443" i="56"/>
  <c r="O1443" i="56"/>
  <c r="Q1442" i="56"/>
  <c r="P1442" i="56"/>
  <c r="O1442" i="56"/>
  <c r="Q1441" i="56"/>
  <c r="P1441" i="56"/>
  <c r="O1441" i="56"/>
  <c r="Q1440" i="56"/>
  <c r="P1440" i="56"/>
  <c r="O1440" i="56"/>
  <c r="Q1439" i="56"/>
  <c r="P1439" i="56"/>
  <c r="O1439" i="56"/>
  <c r="Q1438" i="56"/>
  <c r="P1438" i="56"/>
  <c r="O1438" i="56"/>
  <c r="Q1437" i="56"/>
  <c r="P1437" i="56"/>
  <c r="O1437" i="56"/>
  <c r="Q1436" i="56"/>
  <c r="P1436" i="56"/>
  <c r="O1436" i="56"/>
  <c r="Q1435" i="56"/>
  <c r="P1435" i="56"/>
  <c r="O1435" i="56"/>
  <c r="Q1434" i="56"/>
  <c r="P1434" i="56"/>
  <c r="O1434" i="56"/>
  <c r="Q1433" i="56"/>
  <c r="P1433" i="56"/>
  <c r="O1433" i="56"/>
  <c r="Q1432" i="56"/>
  <c r="P1432" i="56"/>
  <c r="O1432" i="56"/>
  <c r="Q1431" i="56"/>
  <c r="P1431" i="56"/>
  <c r="O1431" i="56"/>
  <c r="Q1430" i="56"/>
  <c r="P1430" i="56"/>
  <c r="O1430" i="56"/>
  <c r="Q1429" i="56"/>
  <c r="P1429" i="56"/>
  <c r="O1429" i="56"/>
  <c r="Q1428" i="56"/>
  <c r="P1428" i="56"/>
  <c r="O1428" i="56"/>
  <c r="Q1427" i="56"/>
  <c r="P1427" i="56"/>
  <c r="O1427" i="56"/>
  <c r="Q1426" i="56"/>
  <c r="P1426" i="56"/>
  <c r="O1426" i="56"/>
  <c r="Q1425" i="56"/>
  <c r="P1425" i="56"/>
  <c r="O1425" i="56"/>
  <c r="Q1424" i="56"/>
  <c r="P1424" i="56"/>
  <c r="O1424" i="56"/>
  <c r="Q1423" i="56"/>
  <c r="P1423" i="56"/>
  <c r="O1423" i="56"/>
  <c r="Q1422" i="56"/>
  <c r="P1422" i="56"/>
  <c r="O1422" i="56"/>
  <c r="Q1421" i="56"/>
  <c r="P1421" i="56"/>
  <c r="O1421" i="56"/>
  <c r="Q1420" i="56"/>
  <c r="P1420" i="56"/>
  <c r="O1420" i="56"/>
  <c r="Q1419" i="56"/>
  <c r="P1419" i="56"/>
  <c r="O1419" i="56"/>
  <c r="Q1418" i="56"/>
  <c r="P1418" i="56"/>
  <c r="O1418" i="56"/>
  <c r="Q1417" i="56"/>
  <c r="P1417" i="56"/>
  <c r="O1417" i="56"/>
  <c r="Q1416" i="56"/>
  <c r="P1416" i="56"/>
  <c r="O1416" i="56"/>
  <c r="Q1415" i="56"/>
  <c r="P1415" i="56"/>
  <c r="O1415" i="56"/>
  <c r="Q1414" i="56"/>
  <c r="P1414" i="56"/>
  <c r="O1414" i="56"/>
  <c r="Q1413" i="56"/>
  <c r="P1413" i="56"/>
  <c r="O1413" i="56"/>
  <c r="Q1412" i="56"/>
  <c r="P1412" i="56"/>
  <c r="O1412" i="56"/>
  <c r="Q1411" i="56"/>
  <c r="P1411" i="56"/>
  <c r="O1411" i="56"/>
  <c r="Q1410" i="56"/>
  <c r="P1410" i="56"/>
  <c r="O1410" i="56"/>
  <c r="Q1409" i="56"/>
  <c r="P1409" i="56"/>
  <c r="O1409" i="56"/>
  <c r="Q1408" i="56"/>
  <c r="P1408" i="56"/>
  <c r="O1408" i="56"/>
  <c r="Q1407" i="56"/>
  <c r="P1407" i="56"/>
  <c r="O1407" i="56"/>
  <c r="Q1406" i="56"/>
  <c r="P1406" i="56"/>
  <c r="O1406" i="56"/>
  <c r="Q1405" i="56"/>
  <c r="P1405" i="56"/>
  <c r="O1405" i="56"/>
  <c r="Q1404" i="56"/>
  <c r="P1404" i="56"/>
  <c r="O1404" i="56"/>
  <c r="Q1403" i="56"/>
  <c r="P1403" i="56"/>
  <c r="O1403" i="56"/>
  <c r="Q1402" i="56"/>
  <c r="P1402" i="56"/>
  <c r="O1402" i="56"/>
  <c r="Q1401" i="56"/>
  <c r="P1401" i="56"/>
  <c r="O1401" i="56"/>
  <c r="Q1400" i="56"/>
  <c r="P1400" i="56"/>
  <c r="O1400" i="56"/>
  <c r="Q1399" i="56"/>
  <c r="P1399" i="56"/>
  <c r="O1399" i="56"/>
  <c r="Q1398" i="56"/>
  <c r="P1398" i="56"/>
  <c r="O1398" i="56"/>
  <c r="Q1397" i="56"/>
  <c r="P1397" i="56"/>
  <c r="O1397" i="56"/>
  <c r="Q1396" i="56"/>
  <c r="P1396" i="56"/>
  <c r="O1396" i="56"/>
  <c r="Q1395" i="56"/>
  <c r="P1395" i="56"/>
  <c r="O1395" i="56"/>
  <c r="Q1394" i="56"/>
  <c r="P1394" i="56"/>
  <c r="O1394" i="56"/>
  <c r="Q1393" i="56"/>
  <c r="P1393" i="56"/>
  <c r="O1393" i="56"/>
  <c r="Q1392" i="56"/>
  <c r="P1392" i="56"/>
  <c r="O1392" i="56"/>
  <c r="Q1391" i="56"/>
  <c r="P1391" i="56"/>
  <c r="O1391" i="56"/>
  <c r="Q1390" i="56"/>
  <c r="P1390" i="56"/>
  <c r="O1390" i="56"/>
  <c r="Q1389" i="56"/>
  <c r="P1389" i="56"/>
  <c r="O1389" i="56"/>
  <c r="Q1388" i="56"/>
  <c r="P1388" i="56"/>
  <c r="O1388" i="56"/>
  <c r="Q1387" i="56"/>
  <c r="P1387" i="56"/>
  <c r="O1387" i="56"/>
  <c r="Q1386" i="56"/>
  <c r="P1386" i="56"/>
  <c r="O1386" i="56"/>
  <c r="Q1385" i="56"/>
  <c r="P1385" i="56"/>
  <c r="O1385" i="56"/>
  <c r="Q1384" i="56"/>
  <c r="P1384" i="56"/>
  <c r="O1384" i="56"/>
  <c r="Q1383" i="56"/>
  <c r="P1383" i="56"/>
  <c r="O1383" i="56"/>
  <c r="Q1382" i="56"/>
  <c r="P1382" i="56"/>
  <c r="O1382" i="56"/>
  <c r="Q1381" i="56"/>
  <c r="P1381" i="56"/>
  <c r="O1381" i="56"/>
  <c r="Q1380" i="56"/>
  <c r="P1380" i="56"/>
  <c r="O1380" i="56"/>
  <c r="Q1379" i="56"/>
  <c r="P1379" i="56"/>
  <c r="O1379" i="56"/>
  <c r="Q1378" i="56"/>
  <c r="P1378" i="56"/>
  <c r="O1378" i="56"/>
  <c r="Q1377" i="56"/>
  <c r="P1377" i="56"/>
  <c r="O1377" i="56"/>
  <c r="Q1376" i="56"/>
  <c r="P1376" i="56"/>
  <c r="O1376" i="56"/>
  <c r="Q1375" i="56"/>
  <c r="P1375" i="56"/>
  <c r="O1375" i="56"/>
  <c r="Q1374" i="56"/>
  <c r="P1374" i="56"/>
  <c r="O1374" i="56"/>
  <c r="Q1373" i="56"/>
  <c r="P1373" i="56"/>
  <c r="O1373" i="56"/>
  <c r="Q1372" i="56"/>
  <c r="P1372" i="56"/>
  <c r="O1372" i="56"/>
  <c r="Q1371" i="56"/>
  <c r="P1371" i="56"/>
  <c r="O1371" i="56"/>
  <c r="Q1370" i="56"/>
  <c r="P1370" i="56"/>
  <c r="O1370" i="56"/>
  <c r="Q1369" i="56"/>
  <c r="P1369" i="56"/>
  <c r="O1369" i="56"/>
  <c r="Q1368" i="56"/>
  <c r="P1368" i="56"/>
  <c r="O1368" i="56"/>
  <c r="Q1367" i="56"/>
  <c r="P1367" i="56"/>
  <c r="O1367" i="56"/>
  <c r="Q1366" i="56"/>
  <c r="P1366" i="56"/>
  <c r="O1366" i="56"/>
  <c r="Q1365" i="56"/>
  <c r="P1365" i="56"/>
  <c r="O1365" i="56"/>
  <c r="Q1364" i="56"/>
  <c r="P1364" i="56"/>
  <c r="O1364" i="56"/>
  <c r="Q1363" i="56"/>
  <c r="P1363" i="56"/>
  <c r="O1363" i="56"/>
  <c r="Q1362" i="56"/>
  <c r="P1362" i="56"/>
  <c r="O1362" i="56"/>
  <c r="Q1361" i="56"/>
  <c r="P1361" i="56"/>
  <c r="O1361" i="56"/>
  <c r="Q1360" i="56"/>
  <c r="P1360" i="56"/>
  <c r="O1360" i="56"/>
  <c r="Q1359" i="56"/>
  <c r="P1359" i="56"/>
  <c r="O1359" i="56"/>
  <c r="Q1358" i="56"/>
  <c r="P1358" i="56"/>
  <c r="O1358" i="56"/>
  <c r="Q1357" i="56"/>
  <c r="P1357" i="56"/>
  <c r="O1357" i="56"/>
  <c r="Q1356" i="56"/>
  <c r="P1356" i="56"/>
  <c r="O1356" i="56"/>
  <c r="Q1355" i="56"/>
  <c r="P1355" i="56"/>
  <c r="O1355" i="56"/>
  <c r="Q1354" i="56"/>
  <c r="P1354" i="56"/>
  <c r="O1354" i="56"/>
  <c r="Q1353" i="56"/>
  <c r="P1353" i="56"/>
  <c r="O1353" i="56"/>
  <c r="Q1352" i="56"/>
  <c r="P1352" i="56"/>
  <c r="O1352" i="56"/>
  <c r="Q1351" i="56"/>
  <c r="P1351" i="56"/>
  <c r="O1351" i="56"/>
  <c r="Q1350" i="56"/>
  <c r="P1350" i="56"/>
  <c r="O1350" i="56"/>
  <c r="Q1349" i="56"/>
  <c r="P1349" i="56"/>
  <c r="O1349" i="56"/>
  <c r="Q1348" i="56"/>
  <c r="P1348" i="56"/>
  <c r="O1348" i="56"/>
  <c r="Q1347" i="56"/>
  <c r="P1347" i="56"/>
  <c r="O1347" i="56"/>
  <c r="Q1346" i="56"/>
  <c r="P1346" i="56"/>
  <c r="O1346" i="56"/>
  <c r="Q1345" i="56"/>
  <c r="P1345" i="56"/>
  <c r="O1345" i="56"/>
  <c r="Q1344" i="56"/>
  <c r="P1344" i="56"/>
  <c r="O1344" i="56"/>
  <c r="Q1343" i="56"/>
  <c r="P1343" i="56"/>
  <c r="O1343" i="56"/>
  <c r="Q1342" i="56"/>
  <c r="P1342" i="56"/>
  <c r="O1342" i="56"/>
  <c r="Q1341" i="56"/>
  <c r="P1341" i="56"/>
  <c r="O1341" i="56"/>
  <c r="Q1340" i="56"/>
  <c r="P1340" i="56"/>
  <c r="O1340" i="56"/>
  <c r="Q1339" i="56"/>
  <c r="P1339" i="56"/>
  <c r="O1339" i="56"/>
  <c r="Q1338" i="56"/>
  <c r="P1338" i="56"/>
  <c r="O1338" i="56"/>
  <c r="Q1337" i="56"/>
  <c r="P1337" i="56"/>
  <c r="O1337" i="56"/>
  <c r="Q1336" i="56"/>
  <c r="P1336" i="56"/>
  <c r="O1336" i="56"/>
  <c r="Q1335" i="56"/>
  <c r="P1335" i="56"/>
  <c r="O1335" i="56"/>
  <c r="Q1334" i="56"/>
  <c r="P1334" i="56"/>
  <c r="O1334" i="56"/>
  <c r="Q1333" i="56"/>
  <c r="P1333" i="56"/>
  <c r="O1333" i="56"/>
  <c r="Q1332" i="56"/>
  <c r="P1332" i="56"/>
  <c r="O1332" i="56"/>
  <c r="Q1331" i="56"/>
  <c r="P1331" i="56"/>
  <c r="O1331" i="56"/>
  <c r="Q1330" i="56"/>
  <c r="P1330" i="56"/>
  <c r="O1330" i="56"/>
  <c r="Q1329" i="56"/>
  <c r="P1329" i="56"/>
  <c r="O1329" i="56"/>
  <c r="Q1328" i="56"/>
  <c r="P1328" i="56"/>
  <c r="O1328" i="56"/>
  <c r="Q1327" i="56"/>
  <c r="P1327" i="56"/>
  <c r="O1327" i="56"/>
  <c r="Q1326" i="56"/>
  <c r="P1326" i="56"/>
  <c r="O1326" i="56"/>
  <c r="Q1325" i="56"/>
  <c r="P1325" i="56"/>
  <c r="O1325" i="56"/>
  <c r="Q1324" i="56"/>
  <c r="P1324" i="56"/>
  <c r="O1324" i="56"/>
  <c r="Q1323" i="56"/>
  <c r="P1323" i="56"/>
  <c r="O1323" i="56"/>
  <c r="Q1322" i="56"/>
  <c r="P1322" i="56"/>
  <c r="O1322" i="56"/>
  <c r="Q1321" i="56"/>
  <c r="P1321" i="56"/>
  <c r="O1321" i="56"/>
  <c r="Q1320" i="56"/>
  <c r="P1320" i="56"/>
  <c r="O1320" i="56"/>
  <c r="Q1319" i="56"/>
  <c r="P1319" i="56"/>
  <c r="O1319" i="56"/>
  <c r="Q1318" i="56"/>
  <c r="P1318" i="56"/>
  <c r="O1318" i="56"/>
  <c r="Q1317" i="56"/>
  <c r="P1317" i="56"/>
  <c r="O1317" i="56"/>
  <c r="Q1316" i="56"/>
  <c r="P1316" i="56"/>
  <c r="O1316" i="56"/>
  <c r="Q1315" i="56"/>
  <c r="P1315" i="56"/>
  <c r="O1315" i="56"/>
  <c r="Q1314" i="56"/>
  <c r="P1314" i="56"/>
  <c r="O1314" i="56"/>
  <c r="Q1313" i="56"/>
  <c r="P1313" i="56"/>
  <c r="O1313" i="56"/>
  <c r="Q1312" i="56"/>
  <c r="P1312" i="56"/>
  <c r="O1312" i="56"/>
  <c r="Q1311" i="56"/>
  <c r="P1311" i="56"/>
  <c r="O1311" i="56"/>
  <c r="Q1310" i="56"/>
  <c r="P1310" i="56"/>
  <c r="O1310" i="56"/>
  <c r="Q1309" i="56"/>
  <c r="P1309" i="56"/>
  <c r="O1309" i="56"/>
  <c r="Q1308" i="56"/>
  <c r="P1308" i="56"/>
  <c r="O1308" i="56"/>
  <c r="Q1307" i="56"/>
  <c r="P1307" i="56"/>
  <c r="O1307" i="56"/>
  <c r="Q1306" i="56"/>
  <c r="P1306" i="56"/>
  <c r="O1306" i="56"/>
  <c r="Q1305" i="56"/>
  <c r="P1305" i="56"/>
  <c r="O1305" i="56"/>
  <c r="Q1304" i="56"/>
  <c r="P1304" i="56"/>
  <c r="O1304" i="56"/>
  <c r="Q1303" i="56"/>
  <c r="P1303" i="56"/>
  <c r="O1303" i="56"/>
  <c r="Q1302" i="56"/>
  <c r="P1302" i="56"/>
  <c r="O1302" i="56"/>
  <c r="Q1301" i="56"/>
  <c r="P1301" i="56"/>
  <c r="O1301" i="56"/>
  <c r="Q1300" i="56"/>
  <c r="P1300" i="56"/>
  <c r="O1300" i="56"/>
  <c r="Q1299" i="56"/>
  <c r="P1299" i="56"/>
  <c r="O1299" i="56"/>
  <c r="Q1298" i="56"/>
  <c r="P1298" i="56"/>
  <c r="O1298" i="56"/>
  <c r="Q1297" i="56"/>
  <c r="P1297" i="56"/>
  <c r="O1297" i="56"/>
  <c r="Q1296" i="56"/>
  <c r="P1296" i="56"/>
  <c r="O1296" i="56"/>
  <c r="Q1295" i="56"/>
  <c r="P1295" i="56"/>
  <c r="O1295" i="56"/>
  <c r="Q1294" i="56"/>
  <c r="P1294" i="56"/>
  <c r="O1294" i="56"/>
  <c r="Q1293" i="56"/>
  <c r="P1293" i="56"/>
  <c r="O1293" i="56"/>
  <c r="Q1292" i="56"/>
  <c r="P1292" i="56"/>
  <c r="O1292" i="56"/>
  <c r="Q1291" i="56"/>
  <c r="P1291" i="56"/>
  <c r="O1291" i="56"/>
  <c r="Q1290" i="56"/>
  <c r="P1290" i="56"/>
  <c r="O1290" i="56"/>
  <c r="Q1289" i="56"/>
  <c r="P1289" i="56"/>
  <c r="O1289" i="56"/>
  <c r="Q1288" i="56"/>
  <c r="P1288" i="56"/>
  <c r="O1288" i="56"/>
  <c r="Q1287" i="56"/>
  <c r="P1287" i="56"/>
  <c r="O1287" i="56"/>
  <c r="Q1286" i="56"/>
  <c r="P1286" i="56"/>
  <c r="O1286" i="56"/>
  <c r="Q1285" i="56"/>
  <c r="P1285" i="56"/>
  <c r="O1285" i="56"/>
  <c r="Q1284" i="56"/>
  <c r="P1284" i="56"/>
  <c r="O1284" i="56"/>
  <c r="Q1283" i="56"/>
  <c r="P1283" i="56"/>
  <c r="O1283" i="56"/>
  <c r="Q1282" i="56"/>
  <c r="P1282" i="56"/>
  <c r="O1282" i="56"/>
  <c r="Q1281" i="56"/>
  <c r="P1281" i="56"/>
  <c r="O1281" i="56"/>
  <c r="Q1280" i="56"/>
  <c r="P1280" i="56"/>
  <c r="O1280" i="56"/>
  <c r="Q1279" i="56"/>
  <c r="P1279" i="56"/>
  <c r="O1279" i="56"/>
  <c r="Q1278" i="56"/>
  <c r="P1278" i="56"/>
  <c r="O1278" i="56"/>
  <c r="Q1277" i="56"/>
  <c r="P1277" i="56"/>
  <c r="O1277" i="56"/>
  <c r="Q1276" i="56"/>
  <c r="P1276" i="56"/>
  <c r="O1276" i="56"/>
  <c r="Q1275" i="56"/>
  <c r="P1275" i="56"/>
  <c r="O1275" i="56"/>
  <c r="Q1274" i="56"/>
  <c r="P1274" i="56"/>
  <c r="O1274" i="56"/>
  <c r="Q1273" i="56"/>
  <c r="P1273" i="56"/>
  <c r="O1273" i="56"/>
  <c r="Q1272" i="56"/>
  <c r="P1272" i="56"/>
  <c r="O1272" i="56"/>
  <c r="Q1271" i="56"/>
  <c r="P1271" i="56"/>
  <c r="O1271" i="56"/>
  <c r="Q1270" i="56"/>
  <c r="P1270" i="56"/>
  <c r="O1270" i="56"/>
  <c r="Q1269" i="56"/>
  <c r="P1269" i="56"/>
  <c r="O1269" i="56"/>
  <c r="Q1268" i="56"/>
  <c r="P1268" i="56"/>
  <c r="O1268" i="56"/>
  <c r="Q1267" i="56"/>
  <c r="P1267" i="56"/>
  <c r="O1267" i="56"/>
  <c r="Q1266" i="56"/>
  <c r="P1266" i="56"/>
  <c r="O1266" i="56"/>
  <c r="Q1265" i="56"/>
  <c r="P1265" i="56"/>
  <c r="O1265" i="56"/>
  <c r="Q1264" i="56"/>
  <c r="P1264" i="56"/>
  <c r="O1264" i="56"/>
  <c r="Q1263" i="56"/>
  <c r="P1263" i="56"/>
  <c r="O1263" i="56"/>
  <c r="Q1262" i="56"/>
  <c r="P1262" i="56"/>
  <c r="O1262" i="56"/>
  <c r="Q1261" i="56"/>
  <c r="P1261" i="56"/>
  <c r="O1261" i="56"/>
  <c r="Q1260" i="56"/>
  <c r="P1260" i="56"/>
  <c r="O1260" i="56"/>
  <c r="Q1259" i="56"/>
  <c r="P1259" i="56"/>
  <c r="O1259" i="56"/>
  <c r="Q1258" i="56"/>
  <c r="P1258" i="56"/>
  <c r="O1258" i="56"/>
  <c r="Q1257" i="56"/>
  <c r="P1257" i="56"/>
  <c r="O1257" i="56"/>
  <c r="Q1256" i="56"/>
  <c r="P1256" i="56"/>
  <c r="O1256" i="56"/>
  <c r="Q1255" i="56"/>
  <c r="P1255" i="56"/>
  <c r="O1255" i="56"/>
  <c r="Q1254" i="56"/>
  <c r="P1254" i="56"/>
  <c r="O1254" i="56"/>
  <c r="Q1253" i="56"/>
  <c r="P1253" i="56"/>
  <c r="O1253" i="56"/>
  <c r="Q1252" i="56"/>
  <c r="P1252" i="56"/>
  <c r="O1252" i="56"/>
  <c r="Q1251" i="56"/>
  <c r="P1251" i="56"/>
  <c r="O1251" i="56"/>
  <c r="Q1250" i="56"/>
  <c r="P1250" i="56"/>
  <c r="O1250" i="56"/>
  <c r="Q1249" i="56"/>
  <c r="P1249" i="56"/>
  <c r="O1249" i="56"/>
  <c r="Q1248" i="56"/>
  <c r="P1248" i="56"/>
  <c r="O1248" i="56"/>
  <c r="Q1247" i="56"/>
  <c r="P1247" i="56"/>
  <c r="O1247" i="56"/>
  <c r="Q1246" i="56"/>
  <c r="P1246" i="56"/>
  <c r="O1246" i="56"/>
  <c r="Q1245" i="56"/>
  <c r="P1245" i="56"/>
  <c r="O1245" i="56"/>
  <c r="Q1244" i="56"/>
  <c r="P1244" i="56"/>
  <c r="O1244" i="56"/>
  <c r="Q1243" i="56"/>
  <c r="P1243" i="56"/>
  <c r="O1243" i="56"/>
  <c r="Q1242" i="56"/>
  <c r="P1242" i="56"/>
  <c r="O1242" i="56"/>
  <c r="Q1241" i="56"/>
  <c r="P1241" i="56"/>
  <c r="O1241" i="56"/>
  <c r="Q1240" i="56"/>
  <c r="P1240" i="56"/>
  <c r="O1240" i="56"/>
  <c r="Q1239" i="56"/>
  <c r="P1239" i="56"/>
  <c r="O1239" i="56"/>
  <c r="Q1238" i="56"/>
  <c r="P1238" i="56"/>
  <c r="O1238" i="56"/>
  <c r="Q1237" i="56"/>
  <c r="P1237" i="56"/>
  <c r="O1237" i="56"/>
  <c r="Q1236" i="56"/>
  <c r="P1236" i="56"/>
  <c r="O1236" i="56"/>
  <c r="Q1235" i="56"/>
  <c r="P1235" i="56"/>
  <c r="O1235" i="56"/>
  <c r="Q1234" i="56"/>
  <c r="P1234" i="56"/>
  <c r="O1234" i="56"/>
  <c r="Q1233" i="56"/>
  <c r="P1233" i="56"/>
  <c r="O1233" i="56"/>
  <c r="Q1232" i="56"/>
  <c r="P1232" i="56"/>
  <c r="O1232" i="56"/>
  <c r="Q1231" i="56"/>
  <c r="P1231" i="56"/>
  <c r="O1231" i="56"/>
  <c r="Q1230" i="56"/>
  <c r="P1230" i="56"/>
  <c r="O1230" i="56"/>
  <c r="Q1229" i="56"/>
  <c r="P1229" i="56"/>
  <c r="O1229" i="56"/>
  <c r="Q1228" i="56"/>
  <c r="P1228" i="56"/>
  <c r="O1228" i="56"/>
  <c r="Q1227" i="56"/>
  <c r="P1227" i="56"/>
  <c r="O1227" i="56"/>
  <c r="Q1226" i="56"/>
  <c r="P1226" i="56"/>
  <c r="O1226" i="56"/>
  <c r="Q1225" i="56"/>
  <c r="P1225" i="56"/>
  <c r="O1225" i="56"/>
  <c r="Q1224" i="56"/>
  <c r="P1224" i="56"/>
  <c r="O1224" i="56"/>
  <c r="Q1223" i="56"/>
  <c r="P1223" i="56"/>
  <c r="O1223" i="56"/>
  <c r="Q1222" i="56"/>
  <c r="P1222" i="56"/>
  <c r="O1222" i="56"/>
  <c r="Q1221" i="56"/>
  <c r="P1221" i="56"/>
  <c r="O1221" i="56"/>
  <c r="Q1220" i="56"/>
  <c r="P1220" i="56"/>
  <c r="O1220" i="56"/>
  <c r="Q1219" i="56"/>
  <c r="P1219" i="56"/>
  <c r="O1219" i="56"/>
  <c r="Q1218" i="56"/>
  <c r="P1218" i="56"/>
  <c r="O1218" i="56"/>
  <c r="Q1217" i="56"/>
  <c r="P1217" i="56"/>
  <c r="O1217" i="56"/>
  <c r="Q1216" i="56"/>
  <c r="P1216" i="56"/>
  <c r="O1216" i="56"/>
  <c r="Q1215" i="56"/>
  <c r="P1215" i="56"/>
  <c r="O1215" i="56"/>
  <c r="Q1214" i="56"/>
  <c r="P1214" i="56"/>
  <c r="O1214" i="56"/>
  <c r="Q1213" i="56"/>
  <c r="P1213" i="56"/>
  <c r="O1213" i="56"/>
  <c r="Q1212" i="56"/>
  <c r="P1212" i="56"/>
  <c r="O1212" i="56"/>
  <c r="Q1211" i="56"/>
  <c r="P1211" i="56"/>
  <c r="O1211" i="56"/>
  <c r="Q1210" i="56"/>
  <c r="P1210" i="56"/>
  <c r="O1210" i="56"/>
  <c r="Q1209" i="56"/>
  <c r="P1209" i="56"/>
  <c r="O1209" i="56"/>
  <c r="Q1208" i="56"/>
  <c r="P1208" i="56"/>
  <c r="O1208" i="56"/>
  <c r="Q1207" i="56"/>
  <c r="P1207" i="56"/>
  <c r="O1207" i="56"/>
  <c r="Q1206" i="56"/>
  <c r="P1206" i="56"/>
  <c r="O1206" i="56"/>
  <c r="Q1205" i="56"/>
  <c r="P1205" i="56"/>
  <c r="O1205" i="56"/>
  <c r="Q1204" i="56"/>
  <c r="P1204" i="56"/>
  <c r="O1204" i="56"/>
  <c r="Q1203" i="56"/>
  <c r="P1203" i="56"/>
  <c r="O1203" i="56"/>
  <c r="Q1202" i="56"/>
  <c r="P1202" i="56"/>
  <c r="O1202" i="56"/>
  <c r="Q1201" i="56"/>
  <c r="P1201" i="56"/>
  <c r="O1201" i="56"/>
  <c r="Q1200" i="56"/>
  <c r="P1200" i="56"/>
  <c r="O1200" i="56"/>
  <c r="Q1199" i="56"/>
  <c r="P1199" i="56"/>
  <c r="O1199" i="56"/>
  <c r="Q1198" i="56"/>
  <c r="P1198" i="56"/>
  <c r="O1198" i="56"/>
  <c r="Q1197" i="56"/>
  <c r="P1197" i="56"/>
  <c r="O1197" i="56"/>
  <c r="Q1196" i="56"/>
  <c r="P1196" i="56"/>
  <c r="O1196" i="56"/>
  <c r="Q1195" i="56"/>
  <c r="P1195" i="56"/>
  <c r="O1195" i="56"/>
  <c r="Q1194" i="56"/>
  <c r="P1194" i="56"/>
  <c r="O1194" i="56"/>
  <c r="Q1193" i="56"/>
  <c r="P1193" i="56"/>
  <c r="O1193" i="56"/>
  <c r="Q1192" i="56"/>
  <c r="P1192" i="56"/>
  <c r="O1192" i="56"/>
  <c r="Q1191" i="56"/>
  <c r="P1191" i="56"/>
  <c r="O1191" i="56"/>
  <c r="Q1190" i="56"/>
  <c r="P1190" i="56"/>
  <c r="O1190" i="56"/>
  <c r="Q1189" i="56"/>
  <c r="P1189" i="56"/>
  <c r="O1189" i="56"/>
  <c r="Q1188" i="56"/>
  <c r="P1188" i="56"/>
  <c r="O1188" i="56"/>
  <c r="Q1187" i="56"/>
  <c r="P1187" i="56"/>
  <c r="O1187" i="56"/>
  <c r="Q1186" i="56"/>
  <c r="P1186" i="56"/>
  <c r="O1186" i="56"/>
  <c r="Q1185" i="56"/>
  <c r="P1185" i="56"/>
  <c r="O1185" i="56"/>
  <c r="Q1184" i="56"/>
  <c r="P1184" i="56"/>
  <c r="O1184" i="56"/>
  <c r="Q1183" i="56"/>
  <c r="P1183" i="56"/>
  <c r="O1183" i="56"/>
  <c r="Q1182" i="56"/>
  <c r="P1182" i="56"/>
  <c r="O1182" i="56"/>
  <c r="Q1181" i="56"/>
  <c r="P1181" i="56"/>
  <c r="O1181" i="56"/>
  <c r="Q1180" i="56"/>
  <c r="P1180" i="56"/>
  <c r="O1180" i="56"/>
  <c r="Q1179" i="56"/>
  <c r="P1179" i="56"/>
  <c r="O1179" i="56"/>
  <c r="Q1178" i="56"/>
  <c r="P1178" i="56"/>
  <c r="O1178" i="56"/>
  <c r="Q1177" i="56"/>
  <c r="P1177" i="56"/>
  <c r="O1177" i="56"/>
  <c r="Q1176" i="56"/>
  <c r="P1176" i="56"/>
  <c r="O1176" i="56"/>
  <c r="Q1175" i="56"/>
  <c r="P1175" i="56"/>
  <c r="O1175" i="56"/>
  <c r="Q1174" i="56"/>
  <c r="P1174" i="56"/>
  <c r="O1174" i="56"/>
  <c r="Q1173" i="56"/>
  <c r="P1173" i="56"/>
  <c r="O1173" i="56"/>
  <c r="Q1172" i="56"/>
  <c r="P1172" i="56"/>
  <c r="O1172" i="56"/>
  <c r="Q1171" i="56"/>
  <c r="P1171" i="56"/>
  <c r="O1171" i="56"/>
  <c r="Q1170" i="56"/>
  <c r="P1170" i="56"/>
  <c r="O1170" i="56"/>
  <c r="Q1169" i="56"/>
  <c r="P1169" i="56"/>
  <c r="O1169" i="56"/>
  <c r="Q1168" i="56"/>
  <c r="P1168" i="56"/>
  <c r="O1168" i="56"/>
  <c r="Q1167" i="56"/>
  <c r="P1167" i="56"/>
  <c r="O1167" i="56"/>
  <c r="Q1166" i="56"/>
  <c r="P1166" i="56"/>
  <c r="O1166" i="56"/>
  <c r="Q1165" i="56"/>
  <c r="P1165" i="56"/>
  <c r="O1165" i="56"/>
  <c r="Q1164" i="56"/>
  <c r="P1164" i="56"/>
  <c r="O1164" i="56"/>
  <c r="Q1163" i="56"/>
  <c r="P1163" i="56"/>
  <c r="O1163" i="56"/>
  <c r="Q1162" i="56"/>
  <c r="P1162" i="56"/>
  <c r="O1162" i="56"/>
  <c r="Q1161" i="56"/>
  <c r="P1161" i="56"/>
  <c r="O1161" i="56"/>
  <c r="Q1160" i="56"/>
  <c r="P1160" i="56"/>
  <c r="O1160" i="56"/>
  <c r="Q1159" i="56"/>
  <c r="P1159" i="56"/>
  <c r="O1159" i="56"/>
  <c r="Q1158" i="56"/>
  <c r="P1158" i="56"/>
  <c r="O1158" i="56"/>
  <c r="Q1157" i="56"/>
  <c r="P1157" i="56"/>
  <c r="O1157" i="56"/>
  <c r="Q1156" i="56"/>
  <c r="P1156" i="56"/>
  <c r="O1156" i="56"/>
  <c r="Q1155" i="56"/>
  <c r="P1155" i="56"/>
  <c r="O1155" i="56"/>
  <c r="Q1154" i="56"/>
  <c r="P1154" i="56"/>
  <c r="O1154" i="56"/>
  <c r="Q1153" i="56"/>
  <c r="P1153" i="56"/>
  <c r="O1153" i="56"/>
  <c r="Q1152" i="56"/>
  <c r="P1152" i="56"/>
  <c r="O1152" i="56"/>
  <c r="Q1151" i="56"/>
  <c r="P1151" i="56"/>
  <c r="O1151" i="56"/>
  <c r="Q1150" i="56"/>
  <c r="P1150" i="56"/>
  <c r="O1150" i="56"/>
  <c r="Q1149" i="56"/>
  <c r="P1149" i="56"/>
  <c r="O1149" i="56"/>
  <c r="Q1148" i="56"/>
  <c r="P1148" i="56"/>
  <c r="O1148" i="56"/>
  <c r="Q1147" i="56"/>
  <c r="P1147" i="56"/>
  <c r="O1147" i="56"/>
  <c r="Q1146" i="56"/>
  <c r="P1146" i="56"/>
  <c r="O1146" i="56"/>
  <c r="Q1145" i="56"/>
  <c r="P1145" i="56"/>
  <c r="O1145" i="56"/>
  <c r="Q1144" i="56"/>
  <c r="P1144" i="56"/>
  <c r="O1144" i="56"/>
  <c r="Q1143" i="56"/>
  <c r="P1143" i="56"/>
  <c r="O1143" i="56"/>
  <c r="Q1142" i="56"/>
  <c r="P1142" i="56"/>
  <c r="O1142" i="56"/>
  <c r="Q1141" i="56"/>
  <c r="P1141" i="56"/>
  <c r="O1141" i="56"/>
  <c r="Q1140" i="56"/>
  <c r="P1140" i="56"/>
  <c r="O1140" i="56"/>
  <c r="Q1139" i="56"/>
  <c r="P1139" i="56"/>
  <c r="O1139" i="56"/>
  <c r="Q1138" i="56"/>
  <c r="P1138" i="56"/>
  <c r="O1138" i="56"/>
  <c r="Q1137" i="56"/>
  <c r="P1137" i="56"/>
  <c r="O1137" i="56"/>
  <c r="Q1136" i="56"/>
  <c r="P1136" i="56"/>
  <c r="O1136" i="56"/>
  <c r="Q1135" i="56"/>
  <c r="P1135" i="56"/>
  <c r="O1135" i="56"/>
  <c r="Q1134" i="56"/>
  <c r="P1134" i="56"/>
  <c r="O1134" i="56"/>
  <c r="Q1133" i="56"/>
  <c r="P1133" i="56"/>
  <c r="O1133" i="56"/>
  <c r="Q1132" i="56"/>
  <c r="P1132" i="56"/>
  <c r="O1132" i="56"/>
  <c r="Q1131" i="56"/>
  <c r="P1131" i="56"/>
  <c r="O1131" i="56"/>
  <c r="Q1130" i="56"/>
  <c r="P1130" i="56"/>
  <c r="O1130" i="56"/>
  <c r="Q1129" i="56"/>
  <c r="P1129" i="56"/>
  <c r="O1129" i="56"/>
  <c r="Q1128" i="56"/>
  <c r="P1128" i="56"/>
  <c r="O1128" i="56"/>
  <c r="Q1127" i="56"/>
  <c r="P1127" i="56"/>
  <c r="O1127" i="56"/>
  <c r="Q1126" i="56"/>
  <c r="P1126" i="56"/>
  <c r="O1126" i="56"/>
  <c r="Q1125" i="56"/>
  <c r="P1125" i="56"/>
  <c r="O1125" i="56"/>
  <c r="Q1124" i="56"/>
  <c r="P1124" i="56"/>
  <c r="O1124" i="56"/>
  <c r="Q1123" i="56"/>
  <c r="P1123" i="56"/>
  <c r="O1123" i="56"/>
  <c r="Q1122" i="56"/>
  <c r="P1122" i="56"/>
  <c r="O1122" i="56"/>
  <c r="Q1121" i="56"/>
  <c r="P1121" i="56"/>
  <c r="O1121" i="56"/>
  <c r="Q1120" i="56"/>
  <c r="P1120" i="56"/>
  <c r="O1120" i="56"/>
  <c r="Q1119" i="56"/>
  <c r="P1119" i="56"/>
  <c r="O1119" i="56"/>
  <c r="Q1118" i="56"/>
  <c r="P1118" i="56"/>
  <c r="O1118" i="56"/>
  <c r="Q1117" i="56"/>
  <c r="P1117" i="56"/>
  <c r="O1117" i="56"/>
  <c r="Q1116" i="56"/>
  <c r="P1116" i="56"/>
  <c r="O1116" i="56"/>
  <c r="Q1115" i="56"/>
  <c r="P1115" i="56"/>
  <c r="O1115" i="56"/>
  <c r="Q1114" i="56"/>
  <c r="P1114" i="56"/>
  <c r="O1114" i="56"/>
  <c r="Q1113" i="56"/>
  <c r="P1113" i="56"/>
  <c r="O1113" i="56"/>
  <c r="Q1112" i="56"/>
  <c r="P1112" i="56"/>
  <c r="O1112" i="56"/>
  <c r="Q1111" i="56"/>
  <c r="P1111" i="56"/>
  <c r="O1111" i="56"/>
  <c r="Q1110" i="56"/>
  <c r="P1110" i="56"/>
  <c r="O1110" i="56"/>
  <c r="Q1109" i="56"/>
  <c r="P1109" i="56"/>
  <c r="O1109" i="56"/>
  <c r="Q1108" i="56"/>
  <c r="P1108" i="56"/>
  <c r="O1108" i="56"/>
  <c r="Q1107" i="56"/>
  <c r="P1107" i="56"/>
  <c r="O1107" i="56"/>
  <c r="Q1106" i="56"/>
  <c r="P1106" i="56"/>
  <c r="O1106" i="56"/>
  <c r="Q1105" i="56"/>
  <c r="P1105" i="56"/>
  <c r="O1105" i="56"/>
  <c r="Q1104" i="56"/>
  <c r="P1104" i="56"/>
  <c r="O1104" i="56"/>
  <c r="Q1103" i="56"/>
  <c r="P1103" i="56"/>
  <c r="O1103" i="56"/>
  <c r="Q1102" i="56"/>
  <c r="P1102" i="56"/>
  <c r="O1102" i="56"/>
  <c r="Q1101" i="56"/>
  <c r="P1101" i="56"/>
  <c r="O1101" i="56"/>
  <c r="Q1100" i="56"/>
  <c r="P1100" i="56"/>
  <c r="O1100" i="56"/>
  <c r="Q1099" i="56"/>
  <c r="P1099" i="56"/>
  <c r="O1099" i="56"/>
  <c r="Q1098" i="56"/>
  <c r="P1098" i="56"/>
  <c r="O1098" i="56"/>
  <c r="Q1097" i="56"/>
  <c r="P1097" i="56"/>
  <c r="O1097" i="56"/>
  <c r="Q1096" i="56"/>
  <c r="P1096" i="56"/>
  <c r="O1096" i="56"/>
  <c r="Q1095" i="56"/>
  <c r="P1095" i="56"/>
  <c r="O1095" i="56"/>
  <c r="Q1094" i="56"/>
  <c r="P1094" i="56"/>
  <c r="O1094" i="56"/>
  <c r="Q1093" i="56"/>
  <c r="P1093" i="56"/>
  <c r="O1093" i="56"/>
  <c r="Q1092" i="56"/>
  <c r="P1092" i="56"/>
  <c r="O1092" i="56"/>
  <c r="Q1091" i="56"/>
  <c r="P1091" i="56"/>
  <c r="O1091" i="56"/>
  <c r="Q1090" i="56"/>
  <c r="P1090" i="56"/>
  <c r="O1090" i="56"/>
  <c r="Q1089" i="56"/>
  <c r="P1089" i="56"/>
  <c r="O1089" i="56"/>
  <c r="Q1088" i="56"/>
  <c r="P1088" i="56"/>
  <c r="O1088" i="56"/>
  <c r="Q1087" i="56"/>
  <c r="P1087" i="56"/>
  <c r="O1087" i="56"/>
  <c r="Q1086" i="56"/>
  <c r="P1086" i="56"/>
  <c r="O1086" i="56"/>
  <c r="Q1085" i="56"/>
  <c r="P1085" i="56"/>
  <c r="O1085" i="56"/>
  <c r="Q1084" i="56"/>
  <c r="P1084" i="56"/>
  <c r="O1084" i="56"/>
  <c r="Q1083" i="56"/>
  <c r="P1083" i="56"/>
  <c r="O1083" i="56"/>
  <c r="Q1082" i="56"/>
  <c r="P1082" i="56"/>
  <c r="O1082" i="56"/>
  <c r="Q1081" i="56"/>
  <c r="P1081" i="56"/>
  <c r="O1081" i="56"/>
  <c r="Q1080" i="56"/>
  <c r="P1080" i="56"/>
  <c r="O1080" i="56"/>
  <c r="Q1079" i="56"/>
  <c r="P1079" i="56"/>
  <c r="O1079" i="56"/>
  <c r="Q1078" i="56"/>
  <c r="P1078" i="56"/>
  <c r="O1078" i="56"/>
  <c r="Q1077" i="56"/>
  <c r="P1077" i="56"/>
  <c r="O1077" i="56"/>
  <c r="Q1076" i="56"/>
  <c r="P1076" i="56"/>
  <c r="O1076" i="56"/>
  <c r="Q1075" i="56"/>
  <c r="P1075" i="56"/>
  <c r="O1075" i="56"/>
  <c r="Q1074" i="56"/>
  <c r="P1074" i="56"/>
  <c r="O1074" i="56"/>
  <c r="Q1073" i="56"/>
  <c r="P1073" i="56"/>
  <c r="O1073" i="56"/>
  <c r="Q1072" i="56"/>
  <c r="P1072" i="56"/>
  <c r="O1072" i="56"/>
  <c r="Q1071" i="56"/>
  <c r="P1071" i="56"/>
  <c r="O1071" i="56"/>
  <c r="Q1070" i="56"/>
  <c r="P1070" i="56"/>
  <c r="O1070" i="56"/>
  <c r="Q1069" i="56"/>
  <c r="P1069" i="56"/>
  <c r="O1069" i="56"/>
  <c r="Q1068" i="56"/>
  <c r="P1068" i="56"/>
  <c r="O1068" i="56"/>
  <c r="Q1067" i="56"/>
  <c r="P1067" i="56"/>
  <c r="O1067" i="56"/>
  <c r="Q1066" i="56"/>
  <c r="P1066" i="56"/>
  <c r="O1066" i="56"/>
  <c r="Q1065" i="56"/>
  <c r="P1065" i="56"/>
  <c r="O1065" i="56"/>
  <c r="Q1064" i="56"/>
  <c r="P1064" i="56"/>
  <c r="O1064" i="56"/>
  <c r="Q1063" i="56"/>
  <c r="P1063" i="56"/>
  <c r="O1063" i="56"/>
  <c r="Q1062" i="56"/>
  <c r="P1062" i="56"/>
  <c r="O1062" i="56"/>
  <c r="Q1061" i="56"/>
  <c r="P1061" i="56"/>
  <c r="O1061" i="56"/>
  <c r="Q1060" i="56"/>
  <c r="P1060" i="56"/>
  <c r="O1060" i="56"/>
  <c r="Q1059" i="56"/>
  <c r="P1059" i="56"/>
  <c r="O1059" i="56"/>
  <c r="Q1058" i="56"/>
  <c r="P1058" i="56"/>
  <c r="O1058" i="56"/>
  <c r="Q1057" i="56"/>
  <c r="P1057" i="56"/>
  <c r="O1057" i="56"/>
  <c r="Q1056" i="56"/>
  <c r="P1056" i="56"/>
  <c r="O1056" i="56"/>
  <c r="Q1055" i="56"/>
  <c r="P1055" i="56"/>
  <c r="O1055" i="56"/>
  <c r="Q1054" i="56"/>
  <c r="P1054" i="56"/>
  <c r="O1054" i="56"/>
  <c r="Q1053" i="56"/>
  <c r="P1053" i="56"/>
  <c r="O1053" i="56"/>
  <c r="Q1052" i="56"/>
  <c r="P1052" i="56"/>
  <c r="O1052" i="56"/>
  <c r="Q1051" i="56"/>
  <c r="P1051" i="56"/>
  <c r="O1051" i="56"/>
  <c r="Q1050" i="56"/>
  <c r="P1050" i="56"/>
  <c r="O1050" i="56"/>
  <c r="Q1049" i="56"/>
  <c r="P1049" i="56"/>
  <c r="O1049" i="56"/>
  <c r="Q1048" i="56"/>
  <c r="P1048" i="56"/>
  <c r="O1048" i="56"/>
  <c r="Q1047" i="56"/>
  <c r="P1047" i="56"/>
  <c r="O1047" i="56"/>
  <c r="Q1046" i="56"/>
  <c r="P1046" i="56"/>
  <c r="O1046" i="56"/>
  <c r="Q1045" i="56"/>
  <c r="P1045" i="56"/>
  <c r="O1045" i="56"/>
  <c r="Q1044" i="56"/>
  <c r="P1044" i="56"/>
  <c r="O1044" i="56"/>
  <c r="Q1043" i="56"/>
  <c r="P1043" i="56"/>
  <c r="O1043" i="56"/>
  <c r="Q1042" i="56"/>
  <c r="P1042" i="56"/>
  <c r="O1042" i="56"/>
  <c r="Q1041" i="56"/>
  <c r="P1041" i="56"/>
  <c r="O1041" i="56"/>
  <c r="Q1040" i="56"/>
  <c r="P1040" i="56"/>
  <c r="O1040" i="56"/>
  <c r="Q1039" i="56"/>
  <c r="P1039" i="56"/>
  <c r="O1039" i="56"/>
  <c r="Q1038" i="56"/>
  <c r="P1038" i="56"/>
  <c r="O1038" i="56"/>
  <c r="Q1037" i="56"/>
  <c r="P1037" i="56"/>
  <c r="O1037" i="56"/>
  <c r="Q1036" i="56"/>
  <c r="P1036" i="56"/>
  <c r="O1036" i="56"/>
  <c r="Q1035" i="56"/>
  <c r="P1035" i="56"/>
  <c r="O1035" i="56"/>
  <c r="Q1034" i="56"/>
  <c r="P1034" i="56"/>
  <c r="O1034" i="56"/>
  <c r="Q1033" i="56"/>
  <c r="P1033" i="56"/>
  <c r="O1033" i="56"/>
  <c r="Q1032" i="56"/>
  <c r="P1032" i="56"/>
  <c r="O1032" i="56"/>
  <c r="Q1031" i="56"/>
  <c r="P1031" i="56"/>
  <c r="O1031" i="56"/>
  <c r="Q1030" i="56"/>
  <c r="P1030" i="56"/>
  <c r="O1030" i="56"/>
  <c r="Q1029" i="56"/>
  <c r="P1029" i="56"/>
  <c r="O1029" i="56"/>
  <c r="Q1028" i="56"/>
  <c r="P1028" i="56"/>
  <c r="O1028" i="56"/>
  <c r="Q1027" i="56"/>
  <c r="P1027" i="56"/>
  <c r="O1027" i="56"/>
  <c r="Q1026" i="56"/>
  <c r="P1026" i="56"/>
  <c r="O1026" i="56"/>
  <c r="Q1025" i="56"/>
  <c r="P1025" i="56"/>
  <c r="O1025" i="56"/>
  <c r="Q1024" i="56"/>
  <c r="P1024" i="56"/>
  <c r="O1024" i="56"/>
  <c r="Q1023" i="56"/>
  <c r="P1023" i="56"/>
  <c r="O1023" i="56"/>
  <c r="Q1022" i="56"/>
  <c r="P1022" i="56"/>
  <c r="O1022" i="56"/>
  <c r="Q1021" i="56"/>
  <c r="P1021" i="56"/>
  <c r="O1021" i="56"/>
  <c r="Q1020" i="56"/>
  <c r="P1020" i="56"/>
  <c r="O1020" i="56"/>
  <c r="Q1019" i="56"/>
  <c r="P1019" i="56"/>
  <c r="O1019" i="56"/>
  <c r="Q1018" i="56"/>
  <c r="P1018" i="56"/>
  <c r="O1018" i="56"/>
  <c r="Q1017" i="56"/>
  <c r="P1017" i="56"/>
  <c r="O1017" i="56"/>
  <c r="Q1016" i="56"/>
  <c r="P1016" i="56"/>
  <c r="O1016" i="56"/>
  <c r="Q1015" i="56"/>
  <c r="P1015" i="56"/>
  <c r="O1015" i="56"/>
  <c r="Q1014" i="56"/>
  <c r="P1014" i="56"/>
  <c r="O1014" i="56"/>
  <c r="Q1013" i="56"/>
  <c r="P1013" i="56"/>
  <c r="O1013" i="56"/>
  <c r="Q1012" i="56"/>
  <c r="P1012" i="56"/>
  <c r="O1012" i="56"/>
  <c r="Q1011" i="56"/>
  <c r="P1011" i="56"/>
  <c r="O1011" i="56"/>
  <c r="Q1010" i="56"/>
  <c r="P1010" i="56"/>
  <c r="O1010" i="56"/>
  <c r="Q1009" i="56"/>
  <c r="P1009" i="56"/>
  <c r="O1009" i="56"/>
  <c r="Q1008" i="56"/>
  <c r="P1008" i="56"/>
  <c r="O1008" i="56"/>
  <c r="Q1007" i="56"/>
  <c r="P1007" i="56"/>
  <c r="O1007" i="56"/>
  <c r="Q1006" i="56"/>
  <c r="P1006" i="56"/>
  <c r="O1006" i="56"/>
  <c r="Q1005" i="56"/>
  <c r="P1005" i="56"/>
  <c r="O1005" i="56"/>
  <c r="Q1004" i="56"/>
  <c r="P1004" i="56"/>
  <c r="O1004" i="56"/>
  <c r="Q1003" i="56"/>
  <c r="P1003" i="56"/>
  <c r="O1003" i="56"/>
  <c r="Q1002" i="56"/>
  <c r="P1002" i="56"/>
  <c r="O1002" i="56"/>
  <c r="Q1001" i="56"/>
  <c r="P1001" i="56"/>
  <c r="O1001" i="56"/>
  <c r="Q1000" i="56"/>
  <c r="P1000" i="56"/>
  <c r="O1000" i="56"/>
  <c r="Q999" i="56"/>
  <c r="P999" i="56"/>
  <c r="O999" i="56"/>
  <c r="Q998" i="56"/>
  <c r="P998" i="56"/>
  <c r="O998" i="56"/>
  <c r="Q997" i="56"/>
  <c r="P997" i="56"/>
  <c r="O997" i="56"/>
  <c r="Q996" i="56"/>
  <c r="P996" i="56"/>
  <c r="O996" i="56"/>
  <c r="Q995" i="56"/>
  <c r="P995" i="56"/>
  <c r="O995" i="56"/>
  <c r="Q994" i="56"/>
  <c r="P994" i="56"/>
  <c r="O994" i="56"/>
  <c r="Q993" i="56"/>
  <c r="P993" i="56"/>
  <c r="O993" i="56"/>
  <c r="Q992" i="56"/>
  <c r="P992" i="56"/>
  <c r="O992" i="56"/>
  <c r="Q991" i="56"/>
  <c r="P991" i="56"/>
  <c r="O991" i="56"/>
  <c r="Q990" i="56"/>
  <c r="P990" i="56"/>
  <c r="O990" i="56"/>
  <c r="Q989" i="56"/>
  <c r="P989" i="56"/>
  <c r="O989" i="56"/>
  <c r="Q988" i="56"/>
  <c r="P988" i="56"/>
  <c r="O988" i="56"/>
  <c r="Q987" i="56"/>
  <c r="P987" i="56"/>
  <c r="O987" i="56"/>
  <c r="Q986" i="56"/>
  <c r="P986" i="56"/>
  <c r="O986" i="56"/>
  <c r="Q985" i="56"/>
  <c r="P985" i="56"/>
  <c r="O985" i="56"/>
  <c r="Q984" i="56"/>
  <c r="P984" i="56"/>
  <c r="O984" i="56"/>
  <c r="Q983" i="56"/>
  <c r="P983" i="56"/>
  <c r="O983" i="56"/>
  <c r="Q982" i="56"/>
  <c r="P982" i="56"/>
  <c r="O982" i="56"/>
  <c r="Q981" i="56"/>
  <c r="P981" i="56"/>
  <c r="O981" i="56"/>
  <c r="Q980" i="56"/>
  <c r="P980" i="56"/>
  <c r="O980" i="56"/>
  <c r="Q979" i="56"/>
  <c r="P979" i="56"/>
  <c r="O979" i="56"/>
  <c r="Q978" i="56"/>
  <c r="P978" i="56"/>
  <c r="O978" i="56"/>
  <c r="Q977" i="56"/>
  <c r="P977" i="56"/>
  <c r="O977" i="56"/>
  <c r="Q976" i="56"/>
  <c r="P976" i="56"/>
  <c r="O976" i="56"/>
  <c r="Q975" i="56"/>
  <c r="P975" i="56"/>
  <c r="O975" i="56"/>
  <c r="Q974" i="56"/>
  <c r="P974" i="56"/>
  <c r="O974" i="56"/>
  <c r="Q973" i="56"/>
  <c r="P973" i="56"/>
  <c r="O973" i="56"/>
  <c r="Q972" i="56"/>
  <c r="P972" i="56"/>
  <c r="O972" i="56"/>
  <c r="Q971" i="56"/>
  <c r="P971" i="56"/>
  <c r="O971" i="56"/>
  <c r="Q970" i="56"/>
  <c r="P970" i="56"/>
  <c r="O970" i="56"/>
  <c r="Q969" i="56"/>
  <c r="P969" i="56"/>
  <c r="O969" i="56"/>
  <c r="Q968" i="56"/>
  <c r="P968" i="56"/>
  <c r="O968" i="56"/>
  <c r="Q967" i="56"/>
  <c r="P967" i="56"/>
  <c r="O967" i="56"/>
  <c r="Q966" i="56"/>
  <c r="P966" i="56"/>
  <c r="O966" i="56"/>
  <c r="Q965" i="56"/>
  <c r="P965" i="56"/>
  <c r="O965" i="56"/>
  <c r="Q964" i="56"/>
  <c r="P964" i="56"/>
  <c r="O964" i="56"/>
  <c r="Q963" i="56"/>
  <c r="P963" i="56"/>
  <c r="O963" i="56"/>
  <c r="Q962" i="56"/>
  <c r="P962" i="56"/>
  <c r="O962" i="56"/>
  <c r="Q961" i="56"/>
  <c r="P961" i="56"/>
  <c r="O961" i="56"/>
  <c r="Q960" i="56"/>
  <c r="P960" i="56"/>
  <c r="O960" i="56"/>
  <c r="Q959" i="56"/>
  <c r="P959" i="56"/>
  <c r="O959" i="56"/>
  <c r="Q958" i="56"/>
  <c r="P958" i="56"/>
  <c r="O958" i="56"/>
  <c r="Q957" i="56"/>
  <c r="P957" i="56"/>
  <c r="O957" i="56"/>
  <c r="Q956" i="56"/>
  <c r="P956" i="56"/>
  <c r="O956" i="56"/>
  <c r="Q955" i="56"/>
  <c r="P955" i="56"/>
  <c r="O955" i="56"/>
  <c r="Q954" i="56"/>
  <c r="P954" i="56"/>
  <c r="O954" i="56"/>
  <c r="Q953" i="56"/>
  <c r="P953" i="56"/>
  <c r="O953" i="56"/>
  <c r="Q952" i="56"/>
  <c r="P952" i="56"/>
  <c r="O952" i="56"/>
  <c r="Q951" i="56"/>
  <c r="P951" i="56"/>
  <c r="O951" i="56"/>
  <c r="Q950" i="56"/>
  <c r="P950" i="56"/>
  <c r="O950" i="56"/>
  <c r="Q949" i="56"/>
  <c r="P949" i="56"/>
  <c r="O949" i="56"/>
  <c r="Q948" i="56"/>
  <c r="P948" i="56"/>
  <c r="O948" i="56"/>
  <c r="Q947" i="56"/>
  <c r="P947" i="56"/>
  <c r="O947" i="56"/>
  <c r="Q946" i="56"/>
  <c r="P946" i="56"/>
  <c r="O946" i="56"/>
  <c r="Q945" i="56"/>
  <c r="P945" i="56"/>
  <c r="O945" i="56"/>
  <c r="Q944" i="56"/>
  <c r="P944" i="56"/>
  <c r="O944" i="56"/>
  <c r="Q943" i="56"/>
  <c r="P943" i="56"/>
  <c r="O943" i="56"/>
  <c r="Q942" i="56"/>
  <c r="P942" i="56"/>
  <c r="O942" i="56"/>
  <c r="Q941" i="56"/>
  <c r="P941" i="56"/>
  <c r="O941" i="56"/>
  <c r="Q940" i="56"/>
  <c r="P940" i="56"/>
  <c r="O940" i="56"/>
  <c r="Q939" i="56"/>
  <c r="P939" i="56"/>
  <c r="O939" i="56"/>
  <c r="Q938" i="56"/>
  <c r="P938" i="56"/>
  <c r="O938" i="56"/>
  <c r="Q937" i="56"/>
  <c r="P937" i="56"/>
  <c r="O937" i="56"/>
  <c r="Q936" i="56"/>
  <c r="P936" i="56"/>
  <c r="O936" i="56"/>
  <c r="Q935" i="56"/>
  <c r="P935" i="56"/>
  <c r="O935" i="56"/>
  <c r="Q934" i="56"/>
  <c r="P934" i="56"/>
  <c r="O934" i="56"/>
  <c r="Q933" i="56"/>
  <c r="P933" i="56"/>
  <c r="O933" i="56"/>
  <c r="Q932" i="56"/>
  <c r="P932" i="56"/>
  <c r="O932" i="56"/>
  <c r="Q931" i="56"/>
  <c r="P931" i="56"/>
  <c r="O931" i="56"/>
  <c r="Q930" i="56"/>
  <c r="P930" i="56"/>
  <c r="O930" i="56"/>
  <c r="Q929" i="56"/>
  <c r="P929" i="56"/>
  <c r="O929" i="56"/>
  <c r="Q928" i="56"/>
  <c r="P928" i="56"/>
  <c r="O928" i="56"/>
  <c r="Q927" i="56"/>
  <c r="P927" i="56"/>
  <c r="O927" i="56"/>
  <c r="Q926" i="56"/>
  <c r="P926" i="56"/>
  <c r="O926" i="56"/>
  <c r="Q925" i="56"/>
  <c r="P925" i="56"/>
  <c r="O925" i="56"/>
  <c r="Q924" i="56"/>
  <c r="P924" i="56"/>
  <c r="O924" i="56"/>
  <c r="Q923" i="56"/>
  <c r="P923" i="56"/>
  <c r="O923" i="56"/>
  <c r="Q922" i="56"/>
  <c r="P922" i="56"/>
  <c r="O922" i="56"/>
  <c r="Q921" i="56"/>
  <c r="P921" i="56"/>
  <c r="O921" i="56"/>
  <c r="Q920" i="56"/>
  <c r="P920" i="56"/>
  <c r="O920" i="56"/>
  <c r="Q919" i="56"/>
  <c r="P919" i="56"/>
  <c r="O919" i="56"/>
  <c r="Q918" i="56"/>
  <c r="P918" i="56"/>
  <c r="O918" i="56"/>
  <c r="Q917" i="56"/>
  <c r="P917" i="56"/>
  <c r="O917" i="56"/>
  <c r="Q916" i="56"/>
  <c r="P916" i="56"/>
  <c r="O916" i="56"/>
  <c r="Q915" i="56"/>
  <c r="P915" i="56"/>
  <c r="O915" i="56"/>
  <c r="Q914" i="56"/>
  <c r="P914" i="56"/>
  <c r="O914" i="56"/>
  <c r="Q913" i="56"/>
  <c r="P913" i="56"/>
  <c r="O913" i="56"/>
  <c r="Q912" i="56"/>
  <c r="P912" i="56"/>
  <c r="O912" i="56"/>
  <c r="Q911" i="56"/>
  <c r="P911" i="56"/>
  <c r="O911" i="56"/>
  <c r="Q910" i="56"/>
  <c r="P910" i="56"/>
  <c r="O910" i="56"/>
  <c r="Q909" i="56"/>
  <c r="P909" i="56"/>
  <c r="O909" i="56"/>
  <c r="Q908" i="56"/>
  <c r="P908" i="56"/>
  <c r="O908" i="56"/>
  <c r="Q907" i="56"/>
  <c r="P907" i="56"/>
  <c r="O907" i="56"/>
  <c r="Q906" i="56"/>
  <c r="P906" i="56"/>
  <c r="O906" i="56"/>
  <c r="Q905" i="56"/>
  <c r="P905" i="56"/>
  <c r="O905" i="56"/>
  <c r="Q904" i="56"/>
  <c r="P904" i="56"/>
  <c r="O904" i="56"/>
  <c r="Q903" i="56"/>
  <c r="P903" i="56"/>
  <c r="O903" i="56"/>
  <c r="Q902" i="56"/>
  <c r="P902" i="56"/>
  <c r="O902" i="56"/>
  <c r="Q901" i="56"/>
  <c r="P901" i="56"/>
  <c r="O901" i="56"/>
  <c r="Q900" i="56"/>
  <c r="P900" i="56"/>
  <c r="O900" i="56"/>
  <c r="Q899" i="56"/>
  <c r="P899" i="56"/>
  <c r="O899" i="56"/>
  <c r="Q898" i="56"/>
  <c r="P898" i="56"/>
  <c r="O898" i="56"/>
  <c r="Q897" i="56"/>
  <c r="P897" i="56"/>
  <c r="O897" i="56"/>
  <c r="Q896" i="56"/>
  <c r="P896" i="56"/>
  <c r="O896" i="56"/>
  <c r="Q895" i="56"/>
  <c r="P895" i="56"/>
  <c r="O895" i="56"/>
  <c r="Q894" i="56"/>
  <c r="P894" i="56"/>
  <c r="O894" i="56"/>
  <c r="Q893" i="56"/>
  <c r="P893" i="56"/>
  <c r="O893" i="56"/>
  <c r="Q892" i="56"/>
  <c r="P892" i="56"/>
  <c r="O892" i="56"/>
  <c r="Q891" i="56"/>
  <c r="P891" i="56"/>
  <c r="O891" i="56"/>
  <c r="Q890" i="56"/>
  <c r="P890" i="56"/>
  <c r="O890" i="56"/>
  <c r="Q889" i="56"/>
  <c r="P889" i="56"/>
  <c r="O889" i="56"/>
  <c r="Q888" i="56"/>
  <c r="P888" i="56"/>
  <c r="O888" i="56"/>
  <c r="Q887" i="56"/>
  <c r="P887" i="56"/>
  <c r="O887" i="56"/>
  <c r="Q886" i="56"/>
  <c r="P886" i="56"/>
  <c r="O886" i="56"/>
  <c r="Q885" i="56"/>
  <c r="P885" i="56"/>
  <c r="O885" i="56"/>
  <c r="Q884" i="56"/>
  <c r="P884" i="56"/>
  <c r="O884" i="56"/>
  <c r="Q883" i="56"/>
  <c r="P883" i="56"/>
  <c r="O883" i="56"/>
  <c r="Q882" i="56"/>
  <c r="P882" i="56"/>
  <c r="O882" i="56"/>
  <c r="Q881" i="56"/>
  <c r="P881" i="56"/>
  <c r="O881" i="56"/>
  <c r="Q880" i="56"/>
  <c r="P880" i="56"/>
  <c r="O880" i="56"/>
  <c r="Q879" i="56"/>
  <c r="P879" i="56"/>
  <c r="O879" i="56"/>
  <c r="Q878" i="56"/>
  <c r="P878" i="56"/>
  <c r="O878" i="56"/>
  <c r="Q877" i="56"/>
  <c r="P877" i="56"/>
  <c r="O877" i="56"/>
  <c r="Q876" i="56"/>
  <c r="P876" i="56"/>
  <c r="O876" i="56"/>
  <c r="Q875" i="56"/>
  <c r="P875" i="56"/>
  <c r="O875" i="56"/>
  <c r="Q874" i="56"/>
  <c r="P874" i="56"/>
  <c r="O874" i="56"/>
  <c r="Q873" i="56"/>
  <c r="P873" i="56"/>
  <c r="O873" i="56"/>
  <c r="Q872" i="56"/>
  <c r="P872" i="56"/>
  <c r="O872" i="56"/>
  <c r="Q871" i="56"/>
  <c r="P871" i="56"/>
  <c r="O871" i="56"/>
  <c r="Q870" i="56"/>
  <c r="P870" i="56"/>
  <c r="O870" i="56"/>
  <c r="Q869" i="56"/>
  <c r="P869" i="56"/>
  <c r="O869" i="56"/>
  <c r="Q868" i="56"/>
  <c r="P868" i="56"/>
  <c r="O868" i="56"/>
  <c r="Q867" i="56"/>
  <c r="P867" i="56"/>
  <c r="O867" i="56"/>
  <c r="Q866" i="56"/>
  <c r="P866" i="56"/>
  <c r="O866" i="56"/>
  <c r="Q865" i="56"/>
  <c r="P865" i="56"/>
  <c r="O865" i="56"/>
  <c r="Q864" i="56"/>
  <c r="P864" i="56"/>
  <c r="O864" i="56"/>
  <c r="Q863" i="56"/>
  <c r="P863" i="56"/>
  <c r="O863" i="56"/>
  <c r="Q862" i="56"/>
  <c r="P862" i="56"/>
  <c r="O862" i="56"/>
  <c r="Q861" i="56"/>
  <c r="P861" i="56"/>
  <c r="O861" i="56"/>
  <c r="Q860" i="56"/>
  <c r="P860" i="56"/>
  <c r="O860" i="56"/>
  <c r="Q859" i="56"/>
  <c r="P859" i="56"/>
  <c r="O859" i="56"/>
  <c r="Q858" i="56"/>
  <c r="P858" i="56"/>
  <c r="O858" i="56"/>
  <c r="Q857" i="56"/>
  <c r="P857" i="56"/>
  <c r="O857" i="56"/>
  <c r="Q856" i="56"/>
  <c r="P856" i="56"/>
  <c r="O856" i="56"/>
  <c r="Q855" i="56"/>
  <c r="P855" i="56"/>
  <c r="O855" i="56"/>
  <c r="Q854" i="56"/>
  <c r="P854" i="56"/>
  <c r="O854" i="56"/>
  <c r="Q853" i="56"/>
  <c r="P853" i="56"/>
  <c r="O853" i="56"/>
  <c r="Q852" i="56"/>
  <c r="P852" i="56"/>
  <c r="O852" i="56"/>
  <c r="Q851" i="56"/>
  <c r="P851" i="56"/>
  <c r="O851" i="56"/>
  <c r="Q850" i="56"/>
  <c r="P850" i="56"/>
  <c r="O850" i="56"/>
  <c r="Q849" i="56"/>
  <c r="P849" i="56"/>
  <c r="O849" i="56"/>
  <c r="Q848" i="56"/>
  <c r="P848" i="56"/>
  <c r="O848" i="56"/>
  <c r="Q847" i="56"/>
  <c r="P847" i="56"/>
  <c r="O847" i="56"/>
  <c r="Q846" i="56"/>
  <c r="P846" i="56"/>
  <c r="O846" i="56"/>
  <c r="Q845" i="56"/>
  <c r="P845" i="56"/>
  <c r="O845" i="56"/>
  <c r="Q844" i="56"/>
  <c r="P844" i="56"/>
  <c r="O844" i="56"/>
  <c r="Q843" i="56"/>
  <c r="P843" i="56"/>
  <c r="O843" i="56"/>
  <c r="Q842" i="56"/>
  <c r="P842" i="56"/>
  <c r="O842" i="56"/>
  <c r="Q841" i="56"/>
  <c r="P841" i="56"/>
  <c r="O841" i="56"/>
  <c r="Q840" i="56"/>
  <c r="P840" i="56"/>
  <c r="O840" i="56"/>
  <c r="Q839" i="56"/>
  <c r="P839" i="56"/>
  <c r="O839" i="56"/>
  <c r="Q838" i="56"/>
  <c r="P838" i="56"/>
  <c r="O838" i="56"/>
  <c r="Q837" i="56"/>
  <c r="P837" i="56"/>
  <c r="O837" i="56"/>
  <c r="Q836" i="56"/>
  <c r="P836" i="56"/>
  <c r="O836" i="56"/>
  <c r="Q835" i="56"/>
  <c r="P835" i="56"/>
  <c r="O835" i="56"/>
  <c r="Q834" i="56"/>
  <c r="P834" i="56"/>
  <c r="O834" i="56"/>
  <c r="Q833" i="56"/>
  <c r="P833" i="56"/>
  <c r="O833" i="56"/>
  <c r="Q832" i="56"/>
  <c r="P832" i="56"/>
  <c r="O832" i="56"/>
  <c r="Q831" i="56"/>
  <c r="P831" i="56"/>
  <c r="O831" i="56"/>
  <c r="Q830" i="56"/>
  <c r="P830" i="56"/>
  <c r="O830" i="56"/>
  <c r="Q829" i="56"/>
  <c r="P829" i="56"/>
  <c r="O829" i="56"/>
  <c r="Q828" i="56"/>
  <c r="P828" i="56"/>
  <c r="O828" i="56"/>
  <c r="Q827" i="56"/>
  <c r="P827" i="56"/>
  <c r="O827" i="56"/>
  <c r="Q826" i="56"/>
  <c r="P826" i="56"/>
  <c r="O826" i="56"/>
  <c r="Q825" i="56"/>
  <c r="P825" i="56"/>
  <c r="O825" i="56"/>
  <c r="Q824" i="56"/>
  <c r="P824" i="56"/>
  <c r="O824" i="56"/>
  <c r="Q823" i="56"/>
  <c r="P823" i="56"/>
  <c r="O823" i="56"/>
  <c r="Q822" i="56"/>
  <c r="P822" i="56"/>
  <c r="O822" i="56"/>
  <c r="Q821" i="56"/>
  <c r="P821" i="56"/>
  <c r="O821" i="56"/>
  <c r="Q820" i="56"/>
  <c r="P820" i="56"/>
  <c r="O820" i="56"/>
  <c r="Q819" i="56"/>
  <c r="P819" i="56"/>
  <c r="O819" i="56"/>
  <c r="Q818" i="56"/>
  <c r="P818" i="56"/>
  <c r="O818" i="56"/>
  <c r="Q817" i="56"/>
  <c r="P817" i="56"/>
  <c r="O817" i="56"/>
  <c r="Q816" i="56"/>
  <c r="P816" i="56"/>
  <c r="O816" i="56"/>
  <c r="Q815" i="56"/>
  <c r="P815" i="56"/>
  <c r="O815" i="56"/>
  <c r="Q814" i="56"/>
  <c r="P814" i="56"/>
  <c r="O814" i="56"/>
  <c r="Q813" i="56"/>
  <c r="P813" i="56"/>
  <c r="O813" i="56"/>
  <c r="Q812" i="56"/>
  <c r="P812" i="56"/>
  <c r="O812" i="56"/>
  <c r="Q811" i="56"/>
  <c r="P811" i="56"/>
  <c r="O811" i="56"/>
  <c r="Q810" i="56"/>
  <c r="P810" i="56"/>
  <c r="O810" i="56"/>
  <c r="Q809" i="56"/>
  <c r="P809" i="56"/>
  <c r="O809" i="56"/>
  <c r="Q808" i="56"/>
  <c r="P808" i="56"/>
  <c r="O808" i="56"/>
  <c r="Q807" i="56"/>
  <c r="P807" i="56"/>
  <c r="O807" i="56"/>
  <c r="Q806" i="56"/>
  <c r="P806" i="56"/>
  <c r="O806" i="56"/>
  <c r="Q805" i="56"/>
  <c r="P805" i="56"/>
  <c r="O805" i="56"/>
  <c r="Q804" i="56"/>
  <c r="P804" i="56"/>
  <c r="O804" i="56"/>
  <c r="Q803" i="56"/>
  <c r="P803" i="56"/>
  <c r="O803" i="56"/>
  <c r="Q802" i="56"/>
  <c r="P802" i="56"/>
  <c r="O802" i="56"/>
  <c r="Q801" i="56"/>
  <c r="P801" i="56"/>
  <c r="O801" i="56"/>
  <c r="Q800" i="56"/>
  <c r="P800" i="56"/>
  <c r="O800" i="56"/>
  <c r="Q799" i="56"/>
  <c r="P799" i="56"/>
  <c r="O799" i="56"/>
  <c r="Q798" i="56"/>
  <c r="P798" i="56"/>
  <c r="O798" i="56"/>
  <c r="Q797" i="56"/>
  <c r="P797" i="56"/>
  <c r="O797" i="56"/>
  <c r="Q796" i="56"/>
  <c r="P796" i="56"/>
  <c r="O796" i="56"/>
  <c r="Q795" i="56"/>
  <c r="P795" i="56"/>
  <c r="O795" i="56"/>
  <c r="Q794" i="56"/>
  <c r="P794" i="56"/>
  <c r="O794" i="56"/>
  <c r="Q793" i="56"/>
  <c r="P793" i="56"/>
  <c r="O793" i="56"/>
  <c r="Q792" i="56"/>
  <c r="P792" i="56"/>
  <c r="O792" i="56"/>
  <c r="Q791" i="56"/>
  <c r="P791" i="56"/>
  <c r="O791" i="56"/>
  <c r="Q790" i="56"/>
  <c r="P790" i="56"/>
  <c r="O790" i="56"/>
  <c r="Q789" i="56"/>
  <c r="P789" i="56"/>
  <c r="O789" i="56"/>
  <c r="Q788" i="56"/>
  <c r="P788" i="56"/>
  <c r="O788" i="56"/>
  <c r="Q787" i="56"/>
  <c r="P787" i="56"/>
  <c r="O787" i="56"/>
  <c r="Q786" i="56"/>
  <c r="P786" i="56"/>
  <c r="O786" i="56"/>
  <c r="Q785" i="56"/>
  <c r="P785" i="56"/>
  <c r="O785" i="56"/>
  <c r="Q784" i="56"/>
  <c r="P784" i="56"/>
  <c r="O784" i="56"/>
  <c r="Q783" i="56"/>
  <c r="P783" i="56"/>
  <c r="O783" i="56"/>
  <c r="Q782" i="56"/>
  <c r="P782" i="56"/>
  <c r="O782" i="56"/>
  <c r="Q781" i="56"/>
  <c r="P781" i="56"/>
  <c r="O781" i="56"/>
  <c r="Q780" i="56"/>
  <c r="P780" i="56"/>
  <c r="O780" i="56"/>
  <c r="Q779" i="56"/>
  <c r="P779" i="56"/>
  <c r="O779" i="56"/>
  <c r="Q778" i="56"/>
  <c r="P778" i="56"/>
  <c r="O778" i="56"/>
  <c r="Q777" i="56"/>
  <c r="P777" i="56"/>
  <c r="O777" i="56"/>
  <c r="Q776" i="56"/>
  <c r="P776" i="56"/>
  <c r="O776" i="56"/>
  <c r="Q775" i="56"/>
  <c r="P775" i="56"/>
  <c r="O775" i="56"/>
  <c r="Q774" i="56"/>
  <c r="P774" i="56"/>
  <c r="O774" i="56"/>
  <c r="Q773" i="56"/>
  <c r="P773" i="56"/>
  <c r="O773" i="56"/>
  <c r="Q772" i="56"/>
  <c r="P772" i="56"/>
  <c r="O772" i="56"/>
  <c r="Q771" i="56"/>
  <c r="P771" i="56"/>
  <c r="O771" i="56"/>
  <c r="Q770" i="56"/>
  <c r="P770" i="56"/>
  <c r="O770" i="56"/>
  <c r="Q769" i="56"/>
  <c r="P769" i="56"/>
  <c r="O769" i="56"/>
  <c r="Q768" i="56"/>
  <c r="P768" i="56"/>
  <c r="O768" i="56"/>
  <c r="Q767" i="56"/>
  <c r="P767" i="56"/>
  <c r="O767" i="56"/>
  <c r="Q766" i="56"/>
  <c r="P766" i="56"/>
  <c r="O766" i="56"/>
  <c r="Q765" i="56"/>
  <c r="P765" i="56"/>
  <c r="O765" i="56"/>
  <c r="Q764" i="56"/>
  <c r="P764" i="56"/>
  <c r="O764" i="56"/>
  <c r="Q763" i="56"/>
  <c r="P763" i="56"/>
  <c r="O763" i="56"/>
  <c r="Q762" i="56"/>
  <c r="P762" i="56"/>
  <c r="O762" i="56"/>
  <c r="Q761" i="56"/>
  <c r="P761" i="56"/>
  <c r="O761" i="56"/>
  <c r="Q760" i="56"/>
  <c r="P760" i="56"/>
  <c r="O760" i="56"/>
  <c r="Q759" i="56"/>
  <c r="P759" i="56"/>
  <c r="O759" i="56"/>
  <c r="Q758" i="56"/>
  <c r="P758" i="56"/>
  <c r="O758" i="56"/>
  <c r="Q757" i="56"/>
  <c r="P757" i="56"/>
  <c r="O757" i="56"/>
  <c r="Q756" i="56"/>
  <c r="P756" i="56"/>
  <c r="O756" i="56"/>
  <c r="Q755" i="56"/>
  <c r="P755" i="56"/>
  <c r="O755" i="56"/>
  <c r="Q754" i="56"/>
  <c r="P754" i="56"/>
  <c r="O754" i="56"/>
  <c r="Q753" i="56"/>
  <c r="P753" i="56"/>
  <c r="O753" i="56"/>
  <c r="Q752" i="56"/>
  <c r="P752" i="56"/>
  <c r="O752" i="56"/>
  <c r="Q751" i="56"/>
  <c r="P751" i="56"/>
  <c r="O751" i="56"/>
  <c r="Q750" i="56"/>
  <c r="P750" i="56"/>
  <c r="O750" i="56"/>
  <c r="Q749" i="56"/>
  <c r="P749" i="56"/>
  <c r="O749" i="56"/>
  <c r="Q748" i="56"/>
  <c r="P748" i="56"/>
  <c r="O748" i="56"/>
  <c r="Q747" i="56"/>
  <c r="P747" i="56"/>
  <c r="O747" i="56"/>
  <c r="Q746" i="56"/>
  <c r="P746" i="56"/>
  <c r="O746" i="56"/>
  <c r="Q745" i="56"/>
  <c r="P745" i="56"/>
  <c r="O745" i="56"/>
  <c r="Q744" i="56"/>
  <c r="P744" i="56"/>
  <c r="O744" i="56"/>
  <c r="Q743" i="56"/>
  <c r="P743" i="56"/>
  <c r="O743" i="56"/>
  <c r="Q742" i="56"/>
  <c r="P742" i="56"/>
  <c r="O742" i="56"/>
  <c r="Q741" i="56"/>
  <c r="P741" i="56"/>
  <c r="O741" i="56"/>
  <c r="Q740" i="56"/>
  <c r="P740" i="56"/>
  <c r="O740" i="56"/>
  <c r="Q739" i="56"/>
  <c r="P739" i="56"/>
  <c r="O739" i="56"/>
  <c r="Q738" i="56"/>
  <c r="P738" i="56"/>
  <c r="O738" i="56"/>
  <c r="Q737" i="56"/>
  <c r="P737" i="56"/>
  <c r="O737" i="56"/>
  <c r="Q736" i="56"/>
  <c r="P736" i="56"/>
  <c r="O736" i="56"/>
  <c r="Q735" i="56"/>
  <c r="P735" i="56"/>
  <c r="O735" i="56"/>
  <c r="Q734" i="56"/>
  <c r="P734" i="56"/>
  <c r="O734" i="56"/>
  <c r="Q733" i="56"/>
  <c r="P733" i="56"/>
  <c r="O733" i="56"/>
  <c r="Q732" i="56"/>
  <c r="P732" i="56"/>
  <c r="O732" i="56"/>
  <c r="Q731" i="56"/>
  <c r="P731" i="56"/>
  <c r="O731" i="56"/>
  <c r="Q730" i="56"/>
  <c r="P730" i="56"/>
  <c r="O730" i="56"/>
  <c r="Q729" i="56"/>
  <c r="P729" i="56"/>
  <c r="O729" i="56"/>
  <c r="Q728" i="56"/>
  <c r="P728" i="56"/>
  <c r="O728" i="56"/>
  <c r="Q727" i="56"/>
  <c r="P727" i="56"/>
  <c r="O727" i="56"/>
  <c r="Q726" i="56"/>
  <c r="P726" i="56"/>
  <c r="O726" i="56"/>
  <c r="Q725" i="56"/>
  <c r="P725" i="56"/>
  <c r="O725" i="56"/>
  <c r="Q724" i="56"/>
  <c r="P724" i="56"/>
  <c r="O724" i="56"/>
  <c r="Q723" i="56"/>
  <c r="P723" i="56"/>
  <c r="O723" i="56"/>
  <c r="Q722" i="56"/>
  <c r="P722" i="56"/>
  <c r="O722" i="56"/>
  <c r="Q721" i="56"/>
  <c r="P721" i="56"/>
  <c r="O721" i="56"/>
  <c r="Q720" i="56"/>
  <c r="P720" i="56"/>
  <c r="O720" i="56"/>
  <c r="Q719" i="56"/>
  <c r="P719" i="56"/>
  <c r="O719" i="56"/>
  <c r="Q718" i="56"/>
  <c r="P718" i="56"/>
  <c r="O718" i="56"/>
  <c r="Q717" i="56"/>
  <c r="P717" i="56"/>
  <c r="O717" i="56"/>
  <c r="Q716" i="56"/>
  <c r="P716" i="56"/>
  <c r="O716" i="56"/>
  <c r="Q715" i="56"/>
  <c r="P715" i="56"/>
  <c r="O715" i="56"/>
  <c r="Q714" i="56"/>
  <c r="P714" i="56"/>
  <c r="O714" i="56"/>
  <c r="Q713" i="56"/>
  <c r="P713" i="56"/>
  <c r="O713" i="56"/>
  <c r="Q712" i="56"/>
  <c r="P712" i="56"/>
  <c r="O712" i="56"/>
  <c r="Q711" i="56"/>
  <c r="P711" i="56"/>
  <c r="O711" i="56"/>
  <c r="Q710" i="56"/>
  <c r="P710" i="56"/>
  <c r="O710" i="56"/>
  <c r="Q709" i="56"/>
  <c r="P709" i="56"/>
  <c r="O709" i="56"/>
  <c r="Q708" i="56"/>
  <c r="P708" i="56"/>
  <c r="O708" i="56"/>
  <c r="Q707" i="56"/>
  <c r="P707" i="56"/>
  <c r="O707" i="56"/>
  <c r="Q706" i="56"/>
  <c r="P706" i="56"/>
  <c r="O706" i="56"/>
  <c r="Q705" i="56"/>
  <c r="P705" i="56"/>
  <c r="O705" i="56"/>
  <c r="Q704" i="56"/>
  <c r="P704" i="56"/>
  <c r="O704" i="56"/>
  <c r="Q703" i="56"/>
  <c r="P703" i="56"/>
  <c r="O703" i="56"/>
  <c r="Q702" i="56"/>
  <c r="P702" i="56"/>
  <c r="O702" i="56"/>
  <c r="Q701" i="56"/>
  <c r="P701" i="56"/>
  <c r="O701" i="56"/>
  <c r="Q700" i="56"/>
  <c r="P700" i="56"/>
  <c r="O700" i="56"/>
  <c r="Q699" i="56"/>
  <c r="P699" i="56"/>
  <c r="O699" i="56"/>
  <c r="Q698" i="56"/>
  <c r="P698" i="56"/>
  <c r="O698" i="56"/>
  <c r="Q697" i="56"/>
  <c r="P697" i="56"/>
  <c r="O697" i="56"/>
  <c r="Q696" i="56"/>
  <c r="P696" i="56"/>
  <c r="O696" i="56"/>
  <c r="Q695" i="56"/>
  <c r="P695" i="56"/>
  <c r="O695" i="56"/>
  <c r="Q694" i="56"/>
  <c r="P694" i="56"/>
  <c r="O694" i="56"/>
  <c r="Q693" i="56"/>
  <c r="P693" i="56"/>
  <c r="O693" i="56"/>
  <c r="Q692" i="56"/>
  <c r="P692" i="56"/>
  <c r="O692" i="56"/>
  <c r="Q691" i="56"/>
  <c r="P691" i="56"/>
  <c r="O691" i="56"/>
  <c r="Q690" i="56"/>
  <c r="P690" i="56"/>
  <c r="O690" i="56"/>
  <c r="Q689" i="56"/>
  <c r="P689" i="56"/>
  <c r="O689" i="56"/>
  <c r="Q688" i="56"/>
  <c r="P688" i="56"/>
  <c r="O688" i="56"/>
  <c r="Q687" i="56"/>
  <c r="P687" i="56"/>
  <c r="O687" i="56"/>
  <c r="Q686" i="56"/>
  <c r="P686" i="56"/>
  <c r="O686" i="56"/>
  <c r="Q685" i="56"/>
  <c r="P685" i="56"/>
  <c r="O685" i="56"/>
  <c r="Q684" i="56"/>
  <c r="P684" i="56"/>
  <c r="O684" i="56"/>
  <c r="Q683" i="56"/>
  <c r="P683" i="56"/>
  <c r="O683" i="56"/>
  <c r="Q682" i="56"/>
  <c r="P682" i="56"/>
  <c r="O682" i="56"/>
  <c r="Q681" i="56"/>
  <c r="P681" i="56"/>
  <c r="O681" i="56"/>
  <c r="Q680" i="56"/>
  <c r="P680" i="56"/>
  <c r="O680" i="56"/>
  <c r="Q679" i="56"/>
  <c r="P679" i="56"/>
  <c r="O679" i="56"/>
  <c r="Q678" i="56"/>
  <c r="P678" i="56"/>
  <c r="O678" i="56"/>
  <c r="Q677" i="56"/>
  <c r="P677" i="56"/>
  <c r="O677" i="56"/>
  <c r="Q676" i="56"/>
  <c r="P676" i="56"/>
  <c r="O676" i="56"/>
  <c r="Q675" i="56"/>
  <c r="P675" i="56"/>
  <c r="O675" i="56"/>
  <c r="Q674" i="56"/>
  <c r="P674" i="56"/>
  <c r="O674" i="56"/>
  <c r="Q673" i="56"/>
  <c r="P673" i="56"/>
  <c r="O673" i="56"/>
  <c r="Q672" i="56"/>
  <c r="P672" i="56"/>
  <c r="O672" i="56"/>
  <c r="Q671" i="56"/>
  <c r="P671" i="56"/>
  <c r="O671" i="56"/>
  <c r="Q670" i="56"/>
  <c r="P670" i="56"/>
  <c r="O670" i="56"/>
  <c r="Q669" i="56"/>
  <c r="P669" i="56"/>
  <c r="O669" i="56"/>
  <c r="Q668" i="56"/>
  <c r="P668" i="56"/>
  <c r="O668" i="56"/>
  <c r="Q667" i="56"/>
  <c r="P667" i="56"/>
  <c r="O667" i="56"/>
  <c r="Q666" i="56"/>
  <c r="P666" i="56"/>
  <c r="O666" i="56"/>
  <c r="Q665" i="56"/>
  <c r="P665" i="56"/>
  <c r="O665" i="56"/>
  <c r="Q664" i="56"/>
  <c r="P664" i="56"/>
  <c r="O664" i="56"/>
  <c r="Q663" i="56"/>
  <c r="P663" i="56"/>
  <c r="O663" i="56"/>
  <c r="Q662" i="56"/>
  <c r="P662" i="56"/>
  <c r="O662" i="56"/>
  <c r="Q661" i="56"/>
  <c r="P661" i="56"/>
  <c r="O661" i="56"/>
  <c r="Q660" i="56"/>
  <c r="P660" i="56"/>
  <c r="O660" i="56"/>
  <c r="Q659" i="56"/>
  <c r="P659" i="56"/>
  <c r="O659" i="56"/>
  <c r="Q658" i="56"/>
  <c r="P658" i="56"/>
  <c r="O658" i="56"/>
  <c r="Q657" i="56"/>
  <c r="P657" i="56"/>
  <c r="O657" i="56"/>
  <c r="Q656" i="56"/>
  <c r="P656" i="56"/>
  <c r="O656" i="56"/>
  <c r="Q655" i="56"/>
  <c r="P655" i="56"/>
  <c r="O655" i="56"/>
  <c r="Q654" i="56"/>
  <c r="P654" i="56"/>
  <c r="O654" i="56"/>
  <c r="Q653" i="56"/>
  <c r="P653" i="56"/>
  <c r="O653" i="56"/>
  <c r="Q652" i="56"/>
  <c r="P652" i="56"/>
  <c r="O652" i="56"/>
  <c r="Q651" i="56"/>
  <c r="P651" i="56"/>
  <c r="O651" i="56"/>
  <c r="Q650" i="56"/>
  <c r="P650" i="56"/>
  <c r="O650" i="56"/>
  <c r="Q649" i="56"/>
  <c r="P649" i="56"/>
  <c r="O649" i="56"/>
  <c r="Q648" i="56"/>
  <c r="P648" i="56"/>
  <c r="O648" i="56"/>
  <c r="Q647" i="56"/>
  <c r="P647" i="56"/>
  <c r="O647" i="56"/>
  <c r="Q646" i="56"/>
  <c r="P646" i="56"/>
  <c r="O646" i="56"/>
  <c r="Q645" i="56"/>
  <c r="P645" i="56"/>
  <c r="O645" i="56"/>
  <c r="Q644" i="56"/>
  <c r="P644" i="56"/>
  <c r="O644" i="56"/>
  <c r="Q643" i="56"/>
  <c r="P643" i="56"/>
  <c r="O643" i="56"/>
  <c r="Q642" i="56"/>
  <c r="P642" i="56"/>
  <c r="O642" i="56"/>
  <c r="Q641" i="56"/>
  <c r="P641" i="56"/>
  <c r="O641" i="56"/>
  <c r="Q640" i="56"/>
  <c r="P640" i="56"/>
  <c r="O640" i="56"/>
  <c r="Q639" i="56"/>
  <c r="P639" i="56"/>
  <c r="O639" i="56"/>
  <c r="Q638" i="56"/>
  <c r="P638" i="56"/>
  <c r="O638" i="56"/>
  <c r="Q637" i="56"/>
  <c r="P637" i="56"/>
  <c r="O637" i="56"/>
  <c r="Q636" i="56"/>
  <c r="P636" i="56"/>
  <c r="O636" i="56"/>
  <c r="Q635" i="56"/>
  <c r="P635" i="56"/>
  <c r="O635" i="56"/>
  <c r="Q634" i="56"/>
  <c r="P634" i="56"/>
  <c r="O634" i="56"/>
  <c r="Q633" i="56"/>
  <c r="P633" i="56"/>
  <c r="O633" i="56"/>
  <c r="Q632" i="56"/>
  <c r="P632" i="56"/>
  <c r="O632" i="56"/>
  <c r="Q631" i="56"/>
  <c r="P631" i="56"/>
  <c r="O631" i="56"/>
  <c r="Q630" i="56"/>
  <c r="P630" i="56"/>
  <c r="O630" i="56"/>
  <c r="Q629" i="56"/>
  <c r="P629" i="56"/>
  <c r="O629" i="56"/>
  <c r="Q628" i="56"/>
  <c r="P628" i="56"/>
  <c r="O628" i="56"/>
  <c r="Q627" i="56"/>
  <c r="P627" i="56"/>
  <c r="O627" i="56"/>
  <c r="Q626" i="56"/>
  <c r="P626" i="56"/>
  <c r="O626" i="56"/>
  <c r="Q625" i="56"/>
  <c r="P625" i="56"/>
  <c r="O625" i="56"/>
  <c r="Q624" i="56"/>
  <c r="P624" i="56"/>
  <c r="O624" i="56"/>
  <c r="Q623" i="56"/>
  <c r="P623" i="56"/>
  <c r="O623" i="56"/>
  <c r="Q622" i="56"/>
  <c r="P622" i="56"/>
  <c r="O622" i="56"/>
  <c r="Q621" i="56"/>
  <c r="P621" i="56"/>
  <c r="O621" i="56"/>
  <c r="Q620" i="56"/>
  <c r="P620" i="56"/>
  <c r="O620" i="56"/>
  <c r="Q619" i="56"/>
  <c r="P619" i="56"/>
  <c r="O619" i="56"/>
  <c r="Q618" i="56"/>
  <c r="P618" i="56"/>
  <c r="O618" i="56"/>
  <c r="Q617" i="56"/>
  <c r="P617" i="56"/>
  <c r="O617" i="56"/>
  <c r="Q616" i="56"/>
  <c r="P616" i="56"/>
  <c r="O616" i="56"/>
  <c r="Q615" i="56"/>
  <c r="P615" i="56"/>
  <c r="O615" i="56"/>
  <c r="Q614" i="56"/>
  <c r="P614" i="56"/>
  <c r="O614" i="56"/>
  <c r="Q613" i="56"/>
  <c r="P613" i="56"/>
  <c r="O613" i="56"/>
  <c r="Q612" i="56"/>
  <c r="P612" i="56"/>
  <c r="O612" i="56"/>
  <c r="Q611" i="56"/>
  <c r="P611" i="56"/>
  <c r="O611" i="56"/>
  <c r="Q610" i="56"/>
  <c r="P610" i="56"/>
  <c r="O610" i="56"/>
  <c r="Q609" i="56"/>
  <c r="P609" i="56"/>
  <c r="O609" i="56"/>
  <c r="Q608" i="56"/>
  <c r="P608" i="56"/>
  <c r="O608" i="56"/>
  <c r="Q607" i="56"/>
  <c r="P607" i="56"/>
  <c r="O607" i="56"/>
  <c r="Q606" i="56"/>
  <c r="P606" i="56"/>
  <c r="O606" i="56"/>
  <c r="Q605" i="56"/>
  <c r="P605" i="56"/>
  <c r="O605" i="56"/>
  <c r="Q604" i="56"/>
  <c r="P604" i="56"/>
  <c r="O604" i="56"/>
  <c r="Q603" i="56"/>
  <c r="P603" i="56"/>
  <c r="O603" i="56"/>
  <c r="Q602" i="56"/>
  <c r="P602" i="56"/>
  <c r="O602" i="56"/>
  <c r="Q601" i="56"/>
  <c r="P601" i="56"/>
  <c r="O601" i="56"/>
  <c r="Q600" i="56"/>
  <c r="P600" i="56"/>
  <c r="O600" i="56"/>
  <c r="Q599" i="56"/>
  <c r="P599" i="56"/>
  <c r="O599" i="56"/>
  <c r="Q598" i="56"/>
  <c r="P598" i="56"/>
  <c r="O598" i="56"/>
  <c r="Q597" i="56"/>
  <c r="P597" i="56"/>
  <c r="O597" i="56"/>
  <c r="Q596" i="56"/>
  <c r="P596" i="56"/>
  <c r="O596" i="56"/>
  <c r="Q595" i="56"/>
  <c r="P595" i="56"/>
  <c r="O595" i="56"/>
  <c r="Q594" i="56"/>
  <c r="P594" i="56"/>
  <c r="O594" i="56"/>
  <c r="Q593" i="56"/>
  <c r="P593" i="56"/>
  <c r="O593" i="56"/>
  <c r="Q592" i="56"/>
  <c r="P592" i="56"/>
  <c r="O592" i="56"/>
  <c r="Q591" i="56"/>
  <c r="P591" i="56"/>
  <c r="O591" i="56"/>
  <c r="Q590" i="56"/>
  <c r="P590" i="56"/>
  <c r="O590" i="56"/>
  <c r="Q589" i="56"/>
  <c r="P589" i="56"/>
  <c r="O589" i="56"/>
  <c r="Q588" i="56"/>
  <c r="P588" i="56"/>
  <c r="O588" i="56"/>
  <c r="Q587" i="56"/>
  <c r="P587" i="56"/>
  <c r="O587" i="56"/>
  <c r="Q586" i="56"/>
  <c r="P586" i="56"/>
  <c r="O586" i="56"/>
  <c r="Q585" i="56"/>
  <c r="P585" i="56"/>
  <c r="O585" i="56"/>
  <c r="Q584" i="56"/>
  <c r="P584" i="56"/>
  <c r="O584" i="56"/>
  <c r="Q583" i="56"/>
  <c r="P583" i="56"/>
  <c r="O583" i="56"/>
  <c r="Q582" i="56"/>
  <c r="P582" i="56"/>
  <c r="O582" i="56"/>
  <c r="Q581" i="56"/>
  <c r="P581" i="56"/>
  <c r="O581" i="56"/>
  <c r="Q580" i="56"/>
  <c r="P580" i="56"/>
  <c r="O580" i="56"/>
  <c r="Q579" i="56"/>
  <c r="P579" i="56"/>
  <c r="O579" i="56"/>
  <c r="Q578" i="56"/>
  <c r="P578" i="56"/>
  <c r="O578" i="56"/>
  <c r="Q577" i="56"/>
  <c r="P577" i="56"/>
  <c r="O577" i="56"/>
  <c r="Q576" i="56"/>
  <c r="P576" i="56"/>
  <c r="O576" i="56"/>
  <c r="Q575" i="56"/>
  <c r="P575" i="56"/>
  <c r="O575" i="56"/>
  <c r="Q574" i="56"/>
  <c r="P574" i="56"/>
  <c r="O574" i="56"/>
  <c r="Q573" i="56"/>
  <c r="P573" i="56"/>
  <c r="O573" i="56"/>
  <c r="Q572" i="56"/>
  <c r="P572" i="56"/>
  <c r="O572" i="56"/>
  <c r="Q571" i="56"/>
  <c r="P571" i="56"/>
  <c r="O571" i="56"/>
  <c r="Q570" i="56"/>
  <c r="P570" i="56"/>
  <c r="O570" i="56"/>
  <c r="Q569" i="56"/>
  <c r="P569" i="56"/>
  <c r="O569" i="56"/>
  <c r="Q568" i="56"/>
  <c r="P568" i="56"/>
  <c r="O568" i="56"/>
  <c r="Q567" i="56"/>
  <c r="P567" i="56"/>
  <c r="O567" i="56"/>
  <c r="Q566" i="56"/>
  <c r="P566" i="56"/>
  <c r="O566" i="56"/>
  <c r="Q565" i="56"/>
  <c r="P565" i="56"/>
  <c r="O565" i="56"/>
  <c r="Q564" i="56"/>
  <c r="P564" i="56"/>
  <c r="O564" i="56"/>
  <c r="Q563" i="56"/>
  <c r="P563" i="56"/>
  <c r="O563" i="56"/>
  <c r="Q562" i="56"/>
  <c r="P562" i="56"/>
  <c r="O562" i="56"/>
  <c r="Q561" i="56"/>
  <c r="P561" i="56"/>
  <c r="O561" i="56"/>
  <c r="Q560" i="56"/>
  <c r="P560" i="56"/>
  <c r="O560" i="56"/>
  <c r="Q559" i="56"/>
  <c r="P559" i="56"/>
  <c r="O559" i="56"/>
  <c r="Q558" i="56"/>
  <c r="P558" i="56"/>
  <c r="O558" i="56"/>
  <c r="Q557" i="56"/>
  <c r="P557" i="56"/>
  <c r="O557" i="56"/>
  <c r="Q556" i="56"/>
  <c r="P556" i="56"/>
  <c r="O556" i="56"/>
  <c r="Q555" i="56"/>
  <c r="P555" i="56"/>
  <c r="O555" i="56"/>
  <c r="Q554" i="56"/>
  <c r="P554" i="56"/>
  <c r="O554" i="56"/>
  <c r="Q553" i="56"/>
  <c r="P553" i="56"/>
  <c r="O553" i="56"/>
  <c r="Q552" i="56"/>
  <c r="P552" i="56"/>
  <c r="O552" i="56"/>
  <c r="Q551" i="56"/>
  <c r="P551" i="56"/>
  <c r="O551" i="56"/>
  <c r="Q550" i="56"/>
  <c r="P550" i="56"/>
  <c r="O550" i="56"/>
  <c r="Q549" i="56"/>
  <c r="P549" i="56"/>
  <c r="O549" i="56"/>
  <c r="Q548" i="56"/>
  <c r="P548" i="56"/>
  <c r="O548" i="56"/>
  <c r="Q547" i="56"/>
  <c r="P547" i="56"/>
  <c r="O547" i="56"/>
  <c r="Q546" i="56"/>
  <c r="P546" i="56"/>
  <c r="O546" i="56"/>
  <c r="Q545" i="56"/>
  <c r="P545" i="56"/>
  <c r="O545" i="56"/>
  <c r="Q544" i="56"/>
  <c r="P544" i="56"/>
  <c r="O544" i="56"/>
  <c r="Q543" i="56"/>
  <c r="P543" i="56"/>
  <c r="O543" i="56"/>
  <c r="Q542" i="56"/>
  <c r="P542" i="56"/>
  <c r="O542" i="56"/>
  <c r="Q541" i="56"/>
  <c r="P541" i="56"/>
  <c r="O541" i="56"/>
  <c r="Q540" i="56"/>
  <c r="P540" i="56"/>
  <c r="O540" i="56"/>
  <c r="Q539" i="56"/>
  <c r="P539" i="56"/>
  <c r="O539" i="56"/>
  <c r="Q538" i="56"/>
  <c r="P538" i="56"/>
  <c r="O538" i="56"/>
  <c r="Q537" i="56"/>
  <c r="P537" i="56"/>
  <c r="O537" i="56"/>
  <c r="Q536" i="56"/>
  <c r="P536" i="56"/>
  <c r="O536" i="56"/>
  <c r="Q535" i="56"/>
  <c r="P535" i="56"/>
  <c r="O535" i="56"/>
  <c r="Q534" i="56"/>
  <c r="P534" i="56"/>
  <c r="O534" i="56"/>
  <c r="Q533" i="56"/>
  <c r="P533" i="56"/>
  <c r="O533" i="56"/>
  <c r="Q532" i="56"/>
  <c r="P532" i="56"/>
  <c r="O532" i="56"/>
  <c r="Q531" i="56"/>
  <c r="P531" i="56"/>
  <c r="O531" i="56"/>
  <c r="Q530" i="56"/>
  <c r="P530" i="56"/>
  <c r="O530" i="56"/>
  <c r="Q529" i="56"/>
  <c r="P529" i="56"/>
  <c r="O529" i="56"/>
  <c r="Q528" i="56"/>
  <c r="P528" i="56"/>
  <c r="O528" i="56"/>
  <c r="Q527" i="56"/>
  <c r="P527" i="56"/>
  <c r="O527" i="56"/>
  <c r="Q526" i="56"/>
  <c r="P526" i="56"/>
  <c r="O526" i="56"/>
  <c r="Q525" i="56"/>
  <c r="P525" i="56"/>
  <c r="O525" i="56"/>
  <c r="Q524" i="56"/>
  <c r="P524" i="56"/>
  <c r="O524" i="56"/>
  <c r="Q523" i="56"/>
  <c r="P523" i="56"/>
  <c r="O523" i="56"/>
  <c r="Q522" i="56"/>
  <c r="P522" i="56"/>
  <c r="O522" i="56"/>
  <c r="Q521" i="56"/>
  <c r="P521" i="56"/>
  <c r="O521" i="56"/>
  <c r="Q520" i="56"/>
  <c r="P520" i="56"/>
  <c r="O520" i="56"/>
  <c r="Q519" i="56"/>
  <c r="P519" i="56"/>
  <c r="O519" i="56"/>
  <c r="Q518" i="56"/>
  <c r="P518" i="56"/>
  <c r="O518" i="56"/>
  <c r="Q517" i="56"/>
  <c r="P517" i="56"/>
  <c r="O517" i="56"/>
  <c r="Q516" i="56"/>
  <c r="P516" i="56"/>
  <c r="O516" i="56"/>
  <c r="Q515" i="56"/>
  <c r="P515" i="56"/>
  <c r="O515" i="56"/>
  <c r="Q514" i="56"/>
  <c r="P514" i="56"/>
  <c r="O514" i="56"/>
  <c r="Q513" i="56"/>
  <c r="P513" i="56"/>
  <c r="O513" i="56"/>
  <c r="Q512" i="56"/>
  <c r="P512" i="56"/>
  <c r="O512" i="56"/>
  <c r="Q511" i="56"/>
  <c r="P511" i="56"/>
  <c r="O511" i="56"/>
  <c r="Q510" i="56"/>
  <c r="P510" i="56"/>
  <c r="O510" i="56"/>
  <c r="Q509" i="56"/>
  <c r="P509" i="56"/>
  <c r="O509" i="56"/>
  <c r="Q508" i="56"/>
  <c r="P508" i="56"/>
  <c r="O508" i="56"/>
  <c r="Q507" i="56"/>
  <c r="P507" i="56"/>
  <c r="O507" i="56"/>
  <c r="Q506" i="56"/>
  <c r="P506" i="56"/>
  <c r="O506" i="56"/>
  <c r="Q505" i="56"/>
  <c r="P505" i="56"/>
  <c r="O505" i="56"/>
  <c r="Q504" i="56"/>
  <c r="P504" i="56"/>
  <c r="O504" i="56"/>
  <c r="Q503" i="56"/>
  <c r="P503" i="56"/>
  <c r="O503" i="56"/>
  <c r="Q502" i="56"/>
  <c r="P502" i="56"/>
  <c r="O502" i="56"/>
  <c r="Q501" i="56"/>
  <c r="P501" i="56"/>
  <c r="O501" i="56"/>
  <c r="Q500" i="56"/>
  <c r="P500" i="56"/>
  <c r="O500" i="56"/>
  <c r="Q499" i="56"/>
  <c r="P499" i="56"/>
  <c r="O499" i="56"/>
  <c r="Q498" i="56"/>
  <c r="P498" i="56"/>
  <c r="O498" i="56"/>
  <c r="Q497" i="56"/>
  <c r="P497" i="56"/>
  <c r="O497" i="56"/>
  <c r="Q496" i="56"/>
  <c r="P496" i="56"/>
  <c r="O496" i="56"/>
  <c r="Q495" i="56"/>
  <c r="P495" i="56"/>
  <c r="O495" i="56"/>
  <c r="Q494" i="56"/>
  <c r="P494" i="56"/>
  <c r="O494" i="56"/>
  <c r="Q493" i="56"/>
  <c r="P493" i="56"/>
  <c r="O493" i="56"/>
  <c r="Q492" i="56"/>
  <c r="P492" i="56"/>
  <c r="O492" i="56"/>
  <c r="Q491" i="56"/>
  <c r="P491" i="56"/>
  <c r="O491" i="56"/>
  <c r="Q490" i="56"/>
  <c r="P490" i="56"/>
  <c r="O490" i="56"/>
  <c r="Q489" i="56"/>
  <c r="P489" i="56"/>
  <c r="O489" i="56"/>
  <c r="Q488" i="56"/>
  <c r="P488" i="56"/>
  <c r="O488" i="56"/>
  <c r="Q487" i="56"/>
  <c r="P487" i="56"/>
  <c r="O487" i="56"/>
  <c r="Q486" i="56"/>
  <c r="P486" i="56"/>
  <c r="O486" i="56"/>
  <c r="Q485" i="56"/>
  <c r="P485" i="56"/>
  <c r="O485" i="56"/>
  <c r="Q484" i="56"/>
  <c r="P484" i="56"/>
  <c r="O484" i="56"/>
  <c r="Q483" i="56"/>
  <c r="P483" i="56"/>
  <c r="O483" i="56"/>
  <c r="Q482" i="56"/>
  <c r="P482" i="56"/>
  <c r="O482" i="56"/>
  <c r="Q481" i="56"/>
  <c r="P481" i="56"/>
  <c r="O481" i="56"/>
  <c r="Q480" i="56"/>
  <c r="P480" i="56"/>
  <c r="O480" i="56"/>
  <c r="Q479" i="56"/>
  <c r="P479" i="56"/>
  <c r="O479" i="56"/>
  <c r="Q478" i="56"/>
  <c r="P478" i="56"/>
  <c r="O478" i="56"/>
  <c r="Q477" i="56"/>
  <c r="P477" i="56"/>
  <c r="O477" i="56"/>
  <c r="Q476" i="56"/>
  <c r="P476" i="56"/>
  <c r="O476" i="56"/>
  <c r="Q475" i="56"/>
  <c r="P475" i="56"/>
  <c r="O475" i="56"/>
  <c r="Q474" i="56"/>
  <c r="P474" i="56"/>
  <c r="O474" i="56"/>
  <c r="Q473" i="56"/>
  <c r="P473" i="56"/>
  <c r="O473" i="56"/>
  <c r="Q472" i="56"/>
  <c r="P472" i="56"/>
  <c r="O472" i="56"/>
  <c r="Q471" i="56"/>
  <c r="P471" i="56"/>
  <c r="O471" i="56"/>
  <c r="Q470" i="56"/>
  <c r="P470" i="56"/>
  <c r="O470" i="56"/>
  <c r="Q469" i="56"/>
  <c r="P469" i="56"/>
  <c r="O469" i="56"/>
  <c r="Q468" i="56"/>
  <c r="P468" i="56"/>
  <c r="O468" i="56"/>
  <c r="Q467" i="56"/>
  <c r="P467" i="56"/>
  <c r="O467" i="56"/>
  <c r="Q466" i="56"/>
  <c r="P466" i="56"/>
  <c r="O466" i="56"/>
  <c r="Q465" i="56"/>
  <c r="P465" i="56"/>
  <c r="O465" i="56"/>
  <c r="Q464" i="56"/>
  <c r="P464" i="56"/>
  <c r="O464" i="56"/>
  <c r="Q463" i="56"/>
  <c r="P463" i="56"/>
  <c r="O463" i="56"/>
  <c r="Q462" i="56"/>
  <c r="P462" i="56"/>
  <c r="O462" i="56"/>
  <c r="Q461" i="56"/>
  <c r="P461" i="56"/>
  <c r="O461" i="56"/>
  <c r="Q460" i="56"/>
  <c r="P460" i="56"/>
  <c r="O460" i="56"/>
  <c r="Q459" i="56"/>
  <c r="P459" i="56"/>
  <c r="O459" i="56"/>
  <c r="Q458" i="56"/>
  <c r="P458" i="56"/>
  <c r="O458" i="56"/>
  <c r="Q457" i="56"/>
  <c r="P457" i="56"/>
  <c r="O457" i="56"/>
  <c r="Q456" i="56"/>
  <c r="P456" i="56"/>
  <c r="O456" i="56"/>
  <c r="Q455" i="56"/>
  <c r="P455" i="56"/>
  <c r="O455" i="56"/>
  <c r="Q454" i="56"/>
  <c r="P454" i="56"/>
  <c r="O454" i="56"/>
  <c r="Q453" i="56"/>
  <c r="P453" i="56"/>
  <c r="O453" i="56"/>
  <c r="Q452" i="56"/>
  <c r="P452" i="56"/>
  <c r="O452" i="56"/>
  <c r="Q451" i="56"/>
  <c r="P451" i="56"/>
  <c r="O451" i="56"/>
  <c r="Q450" i="56"/>
  <c r="P450" i="56"/>
  <c r="O450" i="56"/>
  <c r="Q449" i="56"/>
  <c r="P449" i="56"/>
  <c r="O449" i="56"/>
  <c r="Q448" i="56"/>
  <c r="P448" i="56"/>
  <c r="O448" i="56"/>
  <c r="Q447" i="56"/>
  <c r="P447" i="56"/>
  <c r="O447" i="56"/>
  <c r="Q446" i="56"/>
  <c r="P446" i="56"/>
  <c r="O446" i="56"/>
  <c r="Q445" i="56"/>
  <c r="P445" i="56"/>
  <c r="O445" i="56"/>
  <c r="Q444" i="56"/>
  <c r="P444" i="56"/>
  <c r="O444" i="56"/>
  <c r="Q443" i="56"/>
  <c r="P443" i="56"/>
  <c r="O443" i="56"/>
  <c r="Q442" i="56"/>
  <c r="P442" i="56"/>
  <c r="O442" i="56"/>
  <c r="Q441" i="56"/>
  <c r="P441" i="56"/>
  <c r="O441" i="56"/>
  <c r="Q440" i="56"/>
  <c r="P440" i="56"/>
  <c r="O440" i="56"/>
  <c r="Q439" i="56"/>
  <c r="P439" i="56"/>
  <c r="O439" i="56"/>
  <c r="Q438" i="56"/>
  <c r="P438" i="56"/>
  <c r="O438" i="56"/>
  <c r="Q437" i="56"/>
  <c r="P437" i="56"/>
  <c r="O437" i="56"/>
  <c r="Q436" i="56"/>
  <c r="P436" i="56"/>
  <c r="O436" i="56"/>
  <c r="Q435" i="56"/>
  <c r="P435" i="56"/>
  <c r="O435" i="56"/>
  <c r="Q434" i="56"/>
  <c r="P434" i="56"/>
  <c r="O434" i="56"/>
  <c r="Q433" i="56"/>
  <c r="P433" i="56"/>
  <c r="O433" i="56"/>
  <c r="Q432" i="56"/>
  <c r="P432" i="56"/>
  <c r="O432" i="56"/>
  <c r="Q431" i="56"/>
  <c r="P431" i="56"/>
  <c r="O431" i="56"/>
  <c r="Q430" i="56"/>
  <c r="P430" i="56"/>
  <c r="O430" i="56"/>
  <c r="Q429" i="56"/>
  <c r="P429" i="56"/>
  <c r="O429" i="56"/>
  <c r="Q428" i="56"/>
  <c r="P428" i="56"/>
  <c r="O428" i="56"/>
  <c r="Q427" i="56"/>
  <c r="P427" i="56"/>
  <c r="O427" i="56"/>
  <c r="Q426" i="56"/>
  <c r="P426" i="56"/>
  <c r="O426" i="56"/>
  <c r="Q425" i="56"/>
  <c r="P425" i="56"/>
  <c r="O425" i="56"/>
  <c r="Q424" i="56"/>
  <c r="P424" i="56"/>
  <c r="O424" i="56"/>
  <c r="Q423" i="56"/>
  <c r="P423" i="56"/>
  <c r="O423" i="56"/>
  <c r="Q422" i="56"/>
  <c r="P422" i="56"/>
  <c r="O422" i="56"/>
  <c r="Q421" i="56"/>
  <c r="P421" i="56"/>
  <c r="O421" i="56"/>
  <c r="Q420" i="56"/>
  <c r="P420" i="56"/>
  <c r="O420" i="56"/>
  <c r="Q419" i="56"/>
  <c r="P419" i="56"/>
  <c r="O419" i="56"/>
  <c r="Q418" i="56"/>
  <c r="P418" i="56"/>
  <c r="O418" i="56"/>
  <c r="Q417" i="56"/>
  <c r="P417" i="56"/>
  <c r="O417" i="56"/>
  <c r="Q416" i="56"/>
  <c r="P416" i="56"/>
  <c r="O416" i="56"/>
  <c r="Q415" i="56"/>
  <c r="P415" i="56"/>
  <c r="O415" i="56"/>
  <c r="Q414" i="56"/>
  <c r="P414" i="56"/>
  <c r="O414" i="56"/>
  <c r="Q413" i="56"/>
  <c r="P413" i="56"/>
  <c r="O413" i="56"/>
  <c r="Q412" i="56"/>
  <c r="P412" i="56"/>
  <c r="O412" i="56"/>
  <c r="Q411" i="56"/>
  <c r="P411" i="56"/>
  <c r="O411" i="56"/>
  <c r="Q410" i="56"/>
  <c r="P410" i="56"/>
  <c r="O410" i="56"/>
  <c r="Q409" i="56"/>
  <c r="P409" i="56"/>
  <c r="O409" i="56"/>
  <c r="Q408" i="56"/>
  <c r="P408" i="56"/>
  <c r="O408" i="56"/>
  <c r="Q407" i="56"/>
  <c r="P407" i="56"/>
  <c r="O407" i="56"/>
  <c r="Q406" i="56"/>
  <c r="P406" i="56"/>
  <c r="O406" i="56"/>
  <c r="Q405" i="56"/>
  <c r="P405" i="56"/>
  <c r="O405" i="56"/>
  <c r="Q404" i="56"/>
  <c r="P404" i="56"/>
  <c r="O404" i="56"/>
  <c r="Q403" i="56"/>
  <c r="P403" i="56"/>
  <c r="O403" i="56"/>
  <c r="Q402" i="56"/>
  <c r="P402" i="56"/>
  <c r="O402" i="56"/>
  <c r="Q401" i="56"/>
  <c r="P401" i="56"/>
  <c r="O401" i="56"/>
  <c r="Q400" i="56"/>
  <c r="P400" i="56"/>
  <c r="O400" i="56"/>
  <c r="Q399" i="56"/>
  <c r="P399" i="56"/>
  <c r="O399" i="56"/>
  <c r="Q398" i="56"/>
  <c r="P398" i="56"/>
  <c r="O398" i="56"/>
  <c r="Q397" i="56"/>
  <c r="P397" i="56"/>
  <c r="O397" i="56"/>
  <c r="Q396" i="56"/>
  <c r="P396" i="56"/>
  <c r="O396" i="56"/>
  <c r="Q395" i="56"/>
  <c r="P395" i="56"/>
  <c r="O395" i="56"/>
  <c r="Q394" i="56"/>
  <c r="P394" i="56"/>
  <c r="O394" i="56"/>
  <c r="Q393" i="56"/>
  <c r="P393" i="56"/>
  <c r="O393" i="56"/>
  <c r="Q392" i="56"/>
  <c r="P392" i="56"/>
  <c r="O392" i="56"/>
  <c r="Q391" i="56"/>
  <c r="P391" i="56"/>
  <c r="O391" i="56"/>
  <c r="Q390" i="56"/>
  <c r="P390" i="56"/>
  <c r="O390" i="56"/>
  <c r="Q389" i="56"/>
  <c r="P389" i="56"/>
  <c r="O389" i="56"/>
  <c r="Q388" i="56"/>
  <c r="P388" i="56"/>
  <c r="O388" i="56"/>
  <c r="Q387" i="56"/>
  <c r="P387" i="56"/>
  <c r="O387" i="56"/>
  <c r="Q386" i="56"/>
  <c r="P386" i="56"/>
  <c r="O386" i="56"/>
  <c r="Q385" i="56"/>
  <c r="P385" i="56"/>
  <c r="O385" i="56"/>
  <c r="Q384" i="56"/>
  <c r="P384" i="56"/>
  <c r="O384" i="56"/>
  <c r="Q383" i="56"/>
  <c r="P383" i="56"/>
  <c r="O383" i="56"/>
  <c r="Q382" i="56"/>
  <c r="P382" i="56"/>
  <c r="O382" i="56"/>
  <c r="Q381" i="56"/>
  <c r="P381" i="56"/>
  <c r="O381" i="56"/>
  <c r="Q380" i="56"/>
  <c r="P380" i="56"/>
  <c r="O380" i="56"/>
  <c r="Q379" i="56"/>
  <c r="P379" i="56"/>
  <c r="O379" i="56"/>
  <c r="Q378" i="56"/>
  <c r="P378" i="56"/>
  <c r="O378" i="56"/>
  <c r="Q377" i="56"/>
  <c r="P377" i="56"/>
  <c r="O377" i="56"/>
  <c r="Q376" i="56"/>
  <c r="P376" i="56"/>
  <c r="O376" i="56"/>
  <c r="Q375" i="56"/>
  <c r="P375" i="56"/>
  <c r="O375" i="56"/>
  <c r="Q374" i="56"/>
  <c r="P374" i="56"/>
  <c r="O374" i="56"/>
  <c r="Q373" i="56"/>
  <c r="P373" i="56"/>
  <c r="O373" i="56"/>
  <c r="Q372" i="56"/>
  <c r="P372" i="56"/>
  <c r="O372" i="56"/>
  <c r="Q371" i="56"/>
  <c r="P371" i="56"/>
  <c r="O371" i="56"/>
  <c r="Q370" i="56"/>
  <c r="P370" i="56"/>
  <c r="O370" i="56"/>
  <c r="Q369" i="56"/>
  <c r="P369" i="56"/>
  <c r="O369" i="56"/>
  <c r="Q368" i="56"/>
  <c r="P368" i="56"/>
  <c r="O368" i="56"/>
  <c r="Q367" i="56"/>
  <c r="P367" i="56"/>
  <c r="O367" i="56"/>
  <c r="Q366" i="56"/>
  <c r="P366" i="56"/>
  <c r="O366" i="56"/>
  <c r="Q365" i="56"/>
  <c r="P365" i="56"/>
  <c r="O365" i="56"/>
  <c r="Q364" i="56"/>
  <c r="P364" i="56"/>
  <c r="O364" i="56"/>
  <c r="Q363" i="56"/>
  <c r="P363" i="56"/>
  <c r="O363" i="56"/>
  <c r="Q362" i="56"/>
  <c r="P362" i="56"/>
  <c r="O362" i="56"/>
  <c r="Q361" i="56"/>
  <c r="P361" i="56"/>
  <c r="O361" i="56"/>
  <c r="Q360" i="56"/>
  <c r="P360" i="56"/>
  <c r="O360" i="56"/>
  <c r="Q359" i="56"/>
  <c r="P359" i="56"/>
  <c r="O359" i="56"/>
  <c r="Q358" i="56"/>
  <c r="P358" i="56"/>
  <c r="O358" i="56"/>
  <c r="Q357" i="56"/>
  <c r="P357" i="56"/>
  <c r="O357" i="56"/>
  <c r="Q356" i="56"/>
  <c r="P356" i="56"/>
  <c r="O356" i="56"/>
  <c r="Q355" i="56"/>
  <c r="P355" i="56"/>
  <c r="O355" i="56"/>
  <c r="Q354" i="56"/>
  <c r="P354" i="56"/>
  <c r="O354" i="56"/>
  <c r="Q353" i="56"/>
  <c r="P353" i="56"/>
  <c r="O353" i="56"/>
  <c r="Q352" i="56"/>
  <c r="P352" i="56"/>
  <c r="O352" i="56"/>
  <c r="Q351" i="56"/>
  <c r="P351" i="56"/>
  <c r="O351" i="56"/>
  <c r="Q350" i="56"/>
  <c r="P350" i="56"/>
  <c r="O350" i="56"/>
  <c r="Q349" i="56"/>
  <c r="P349" i="56"/>
  <c r="O349" i="56"/>
  <c r="Q348" i="56"/>
  <c r="P348" i="56"/>
  <c r="O348" i="56"/>
  <c r="Q347" i="56"/>
  <c r="P347" i="56"/>
  <c r="O347" i="56"/>
  <c r="Q346" i="56"/>
  <c r="P346" i="56"/>
  <c r="O346" i="56"/>
  <c r="Q345" i="56"/>
  <c r="P345" i="56"/>
  <c r="O345" i="56"/>
  <c r="Q6" i="56"/>
  <c r="Q5" i="56"/>
  <c r="Q4" i="56"/>
  <c r="A1" i="56"/>
  <c r="Q1991" i="55"/>
  <c r="P1991" i="55"/>
  <c r="O1991" i="55"/>
  <c r="Q1990" i="55"/>
  <c r="P1990" i="55"/>
  <c r="O1990" i="55"/>
  <c r="Q1989" i="55"/>
  <c r="P1989" i="55"/>
  <c r="O1989" i="55"/>
  <c r="Q1988" i="55"/>
  <c r="P1988" i="55"/>
  <c r="O1988" i="55"/>
  <c r="Q1987" i="55"/>
  <c r="P1987" i="55"/>
  <c r="O1987" i="55"/>
  <c r="Q1986" i="55"/>
  <c r="P1986" i="55"/>
  <c r="O1986" i="55"/>
  <c r="Q1985" i="55"/>
  <c r="P1985" i="55"/>
  <c r="O1985" i="55"/>
  <c r="Q1984" i="55"/>
  <c r="P1984" i="55"/>
  <c r="O1984" i="55"/>
  <c r="Q1983" i="55"/>
  <c r="P1983" i="55"/>
  <c r="O1983" i="55"/>
  <c r="Q1982" i="55"/>
  <c r="P1982" i="55"/>
  <c r="O1982" i="55"/>
  <c r="Q1981" i="55"/>
  <c r="P1981" i="55"/>
  <c r="O1981" i="55"/>
  <c r="Q1980" i="55"/>
  <c r="P1980" i="55"/>
  <c r="O1980" i="55"/>
  <c r="Q1979" i="55"/>
  <c r="P1979" i="55"/>
  <c r="O1979" i="55"/>
  <c r="Q1978" i="55"/>
  <c r="P1978" i="55"/>
  <c r="O1978" i="55"/>
  <c r="Q1977" i="55"/>
  <c r="P1977" i="55"/>
  <c r="O1977" i="55"/>
  <c r="Q1976" i="55"/>
  <c r="P1976" i="55"/>
  <c r="O1976" i="55"/>
  <c r="Q1975" i="55"/>
  <c r="P1975" i="55"/>
  <c r="O1975" i="55"/>
  <c r="Q1974" i="55"/>
  <c r="P1974" i="55"/>
  <c r="O1974" i="55"/>
  <c r="Q1973" i="55"/>
  <c r="P1973" i="55"/>
  <c r="O1973" i="55"/>
  <c r="Q1972" i="55"/>
  <c r="P1972" i="55"/>
  <c r="O1972" i="55"/>
  <c r="Q1971" i="55"/>
  <c r="P1971" i="55"/>
  <c r="O1971" i="55"/>
  <c r="Q1970" i="55"/>
  <c r="P1970" i="55"/>
  <c r="O1970" i="55"/>
  <c r="Q1969" i="55"/>
  <c r="P1969" i="55"/>
  <c r="O1969" i="55"/>
  <c r="Q1968" i="55"/>
  <c r="P1968" i="55"/>
  <c r="O1968" i="55"/>
  <c r="Q1967" i="55"/>
  <c r="P1967" i="55"/>
  <c r="O1967" i="55"/>
  <c r="Q1966" i="55"/>
  <c r="P1966" i="55"/>
  <c r="O1966" i="55"/>
  <c r="Q1965" i="55"/>
  <c r="P1965" i="55"/>
  <c r="O1965" i="55"/>
  <c r="Q1964" i="55"/>
  <c r="P1964" i="55"/>
  <c r="O1964" i="55"/>
  <c r="Q1963" i="55"/>
  <c r="P1963" i="55"/>
  <c r="O1963" i="55"/>
  <c r="Q1962" i="55"/>
  <c r="P1962" i="55"/>
  <c r="O1962" i="55"/>
  <c r="Q1961" i="55"/>
  <c r="P1961" i="55"/>
  <c r="O1961" i="55"/>
  <c r="Q1960" i="55"/>
  <c r="P1960" i="55"/>
  <c r="O1960" i="55"/>
  <c r="Q1959" i="55"/>
  <c r="P1959" i="55"/>
  <c r="O1959" i="55"/>
  <c r="Q1958" i="55"/>
  <c r="P1958" i="55"/>
  <c r="O1958" i="55"/>
  <c r="Q1957" i="55"/>
  <c r="P1957" i="55"/>
  <c r="O1957" i="55"/>
  <c r="Q1956" i="55"/>
  <c r="P1956" i="55"/>
  <c r="O1956" i="55"/>
  <c r="Q1955" i="55"/>
  <c r="P1955" i="55"/>
  <c r="O1955" i="55"/>
  <c r="Q1954" i="55"/>
  <c r="P1954" i="55"/>
  <c r="O1954" i="55"/>
  <c r="Q1953" i="55"/>
  <c r="P1953" i="55"/>
  <c r="O1953" i="55"/>
  <c r="Q1952" i="55"/>
  <c r="P1952" i="55"/>
  <c r="O1952" i="55"/>
  <c r="Q1951" i="55"/>
  <c r="P1951" i="55"/>
  <c r="O1951" i="55"/>
  <c r="Q1950" i="55"/>
  <c r="P1950" i="55"/>
  <c r="O1950" i="55"/>
  <c r="Q1949" i="55"/>
  <c r="P1949" i="55"/>
  <c r="O1949" i="55"/>
  <c r="Q1948" i="55"/>
  <c r="P1948" i="55"/>
  <c r="O1948" i="55"/>
  <c r="Q1947" i="55"/>
  <c r="P1947" i="55"/>
  <c r="O1947" i="55"/>
  <c r="Q1946" i="55"/>
  <c r="P1946" i="55"/>
  <c r="O1946" i="55"/>
  <c r="Q1945" i="55"/>
  <c r="P1945" i="55"/>
  <c r="O1945" i="55"/>
  <c r="Q1944" i="55"/>
  <c r="P1944" i="55"/>
  <c r="O1944" i="55"/>
  <c r="Q1943" i="55"/>
  <c r="P1943" i="55"/>
  <c r="O1943" i="55"/>
  <c r="Q1942" i="55"/>
  <c r="P1942" i="55"/>
  <c r="O1942" i="55"/>
  <c r="Q1941" i="55"/>
  <c r="P1941" i="55"/>
  <c r="O1941" i="55"/>
  <c r="Q1940" i="55"/>
  <c r="P1940" i="55"/>
  <c r="O1940" i="55"/>
  <c r="Q1939" i="55"/>
  <c r="P1939" i="55"/>
  <c r="O1939" i="55"/>
  <c r="Q1938" i="55"/>
  <c r="P1938" i="55"/>
  <c r="O1938" i="55"/>
  <c r="Q1937" i="55"/>
  <c r="P1937" i="55"/>
  <c r="O1937" i="55"/>
  <c r="Q1936" i="55"/>
  <c r="P1936" i="55"/>
  <c r="O1936" i="55"/>
  <c r="Q1935" i="55"/>
  <c r="P1935" i="55"/>
  <c r="O1935" i="55"/>
  <c r="Q1934" i="55"/>
  <c r="P1934" i="55"/>
  <c r="O1934" i="55"/>
  <c r="Q1933" i="55"/>
  <c r="P1933" i="55"/>
  <c r="O1933" i="55"/>
  <c r="Q1932" i="55"/>
  <c r="P1932" i="55"/>
  <c r="O1932" i="55"/>
  <c r="Q1931" i="55"/>
  <c r="P1931" i="55"/>
  <c r="O1931" i="55"/>
  <c r="Q1930" i="55"/>
  <c r="P1930" i="55"/>
  <c r="O1930" i="55"/>
  <c r="Q1929" i="55"/>
  <c r="P1929" i="55"/>
  <c r="O1929" i="55"/>
  <c r="Q1928" i="55"/>
  <c r="P1928" i="55"/>
  <c r="O1928" i="55"/>
  <c r="Q1927" i="55"/>
  <c r="P1927" i="55"/>
  <c r="O1927" i="55"/>
  <c r="Q1926" i="55"/>
  <c r="P1926" i="55"/>
  <c r="O1926" i="55"/>
  <c r="Q1925" i="55"/>
  <c r="P1925" i="55"/>
  <c r="O1925" i="55"/>
  <c r="Q1924" i="55"/>
  <c r="P1924" i="55"/>
  <c r="O1924" i="55"/>
  <c r="Q1923" i="55"/>
  <c r="P1923" i="55"/>
  <c r="O1923" i="55"/>
  <c r="Q1922" i="55"/>
  <c r="P1922" i="55"/>
  <c r="O1922" i="55"/>
  <c r="Q1921" i="55"/>
  <c r="P1921" i="55"/>
  <c r="O1921" i="55"/>
  <c r="Q1920" i="55"/>
  <c r="P1920" i="55"/>
  <c r="O1920" i="55"/>
  <c r="Q1919" i="55"/>
  <c r="P1919" i="55"/>
  <c r="O1919" i="55"/>
  <c r="Q1918" i="55"/>
  <c r="P1918" i="55"/>
  <c r="O1918" i="55"/>
  <c r="Q1917" i="55"/>
  <c r="P1917" i="55"/>
  <c r="O1917" i="55"/>
  <c r="Q1916" i="55"/>
  <c r="P1916" i="55"/>
  <c r="O1916" i="55"/>
  <c r="Q1915" i="55"/>
  <c r="P1915" i="55"/>
  <c r="O1915" i="55"/>
  <c r="Q1914" i="55"/>
  <c r="P1914" i="55"/>
  <c r="O1914" i="55"/>
  <c r="Q1913" i="55"/>
  <c r="P1913" i="55"/>
  <c r="O1913" i="55"/>
  <c r="Q1912" i="55"/>
  <c r="P1912" i="55"/>
  <c r="O1912" i="55"/>
  <c r="Q1911" i="55"/>
  <c r="P1911" i="55"/>
  <c r="O1911" i="55"/>
  <c r="Q1910" i="55"/>
  <c r="P1910" i="55"/>
  <c r="O1910" i="55"/>
  <c r="Q1909" i="55"/>
  <c r="P1909" i="55"/>
  <c r="O1909" i="55"/>
  <c r="Q1908" i="55"/>
  <c r="P1908" i="55"/>
  <c r="O1908" i="55"/>
  <c r="Q1907" i="55"/>
  <c r="P1907" i="55"/>
  <c r="O1907" i="55"/>
  <c r="Q1906" i="55"/>
  <c r="P1906" i="55"/>
  <c r="O1906" i="55"/>
  <c r="Q1905" i="55"/>
  <c r="P1905" i="55"/>
  <c r="O1905" i="55"/>
  <c r="Q1904" i="55"/>
  <c r="P1904" i="55"/>
  <c r="O1904" i="55"/>
  <c r="Q1903" i="55"/>
  <c r="P1903" i="55"/>
  <c r="O1903" i="55"/>
  <c r="Q1902" i="55"/>
  <c r="P1902" i="55"/>
  <c r="O1902" i="55"/>
  <c r="Q1901" i="55"/>
  <c r="P1901" i="55"/>
  <c r="O1901" i="55"/>
  <c r="Q1900" i="55"/>
  <c r="P1900" i="55"/>
  <c r="O1900" i="55"/>
  <c r="Q1899" i="55"/>
  <c r="P1899" i="55"/>
  <c r="O1899" i="55"/>
  <c r="Q1898" i="55"/>
  <c r="P1898" i="55"/>
  <c r="O1898" i="55"/>
  <c r="Q1897" i="55"/>
  <c r="P1897" i="55"/>
  <c r="O1897" i="55"/>
  <c r="Q1896" i="55"/>
  <c r="P1896" i="55"/>
  <c r="O1896" i="55"/>
  <c r="Q1895" i="55"/>
  <c r="P1895" i="55"/>
  <c r="O1895" i="55"/>
  <c r="Q1894" i="55"/>
  <c r="P1894" i="55"/>
  <c r="O1894" i="55"/>
  <c r="Q1893" i="55"/>
  <c r="P1893" i="55"/>
  <c r="O1893" i="55"/>
  <c r="Q1892" i="55"/>
  <c r="P1892" i="55"/>
  <c r="O1892" i="55"/>
  <c r="Q1891" i="55"/>
  <c r="P1891" i="55"/>
  <c r="O1891" i="55"/>
  <c r="Q1890" i="55"/>
  <c r="P1890" i="55"/>
  <c r="O1890" i="55"/>
  <c r="Q1889" i="55"/>
  <c r="P1889" i="55"/>
  <c r="O1889" i="55"/>
  <c r="Q1888" i="55"/>
  <c r="P1888" i="55"/>
  <c r="O1888" i="55"/>
  <c r="Q1887" i="55"/>
  <c r="P1887" i="55"/>
  <c r="O1887" i="55"/>
  <c r="Q1886" i="55"/>
  <c r="P1886" i="55"/>
  <c r="O1886" i="55"/>
  <c r="Q1885" i="55"/>
  <c r="P1885" i="55"/>
  <c r="O1885" i="55"/>
  <c r="Q1884" i="55"/>
  <c r="P1884" i="55"/>
  <c r="O1884" i="55"/>
  <c r="Q1883" i="55"/>
  <c r="P1883" i="55"/>
  <c r="O1883" i="55"/>
  <c r="Q1882" i="55"/>
  <c r="P1882" i="55"/>
  <c r="O1882" i="55"/>
  <c r="Q1881" i="55"/>
  <c r="P1881" i="55"/>
  <c r="O1881" i="55"/>
  <c r="Q1880" i="55"/>
  <c r="P1880" i="55"/>
  <c r="O1880" i="55"/>
  <c r="Q1879" i="55"/>
  <c r="P1879" i="55"/>
  <c r="O1879" i="55"/>
  <c r="Q1878" i="55"/>
  <c r="P1878" i="55"/>
  <c r="O1878" i="55"/>
  <c r="Q1877" i="55"/>
  <c r="P1877" i="55"/>
  <c r="O1877" i="55"/>
  <c r="Q1876" i="55"/>
  <c r="P1876" i="55"/>
  <c r="O1876" i="55"/>
  <c r="Q1875" i="55"/>
  <c r="P1875" i="55"/>
  <c r="O1875" i="55"/>
  <c r="Q1874" i="55"/>
  <c r="P1874" i="55"/>
  <c r="O1874" i="55"/>
  <c r="Q1873" i="55"/>
  <c r="P1873" i="55"/>
  <c r="O1873" i="55"/>
  <c r="Q1872" i="55"/>
  <c r="P1872" i="55"/>
  <c r="O1872" i="55"/>
  <c r="Q1871" i="55"/>
  <c r="P1871" i="55"/>
  <c r="O1871" i="55"/>
  <c r="Q1870" i="55"/>
  <c r="P1870" i="55"/>
  <c r="O1870" i="55"/>
  <c r="Q1869" i="55"/>
  <c r="P1869" i="55"/>
  <c r="O1869" i="55"/>
  <c r="Q1868" i="55"/>
  <c r="P1868" i="55"/>
  <c r="O1868" i="55"/>
  <c r="Q1867" i="55"/>
  <c r="P1867" i="55"/>
  <c r="O1867" i="55"/>
  <c r="Q1866" i="55"/>
  <c r="P1866" i="55"/>
  <c r="O1866" i="55"/>
  <c r="Q1865" i="55"/>
  <c r="P1865" i="55"/>
  <c r="O1865" i="55"/>
  <c r="Q1864" i="55"/>
  <c r="P1864" i="55"/>
  <c r="O1864" i="55"/>
  <c r="Q1863" i="55"/>
  <c r="P1863" i="55"/>
  <c r="O1863" i="55"/>
  <c r="Q1862" i="55"/>
  <c r="P1862" i="55"/>
  <c r="O1862" i="55"/>
  <c r="Q1861" i="55"/>
  <c r="P1861" i="55"/>
  <c r="O1861" i="55"/>
  <c r="Q1860" i="55"/>
  <c r="P1860" i="55"/>
  <c r="O1860" i="55"/>
  <c r="Q1859" i="55"/>
  <c r="P1859" i="55"/>
  <c r="O1859" i="55"/>
  <c r="Q1858" i="55"/>
  <c r="P1858" i="55"/>
  <c r="O1858" i="55"/>
  <c r="Q1857" i="55"/>
  <c r="P1857" i="55"/>
  <c r="O1857" i="55"/>
  <c r="Q1856" i="55"/>
  <c r="P1856" i="55"/>
  <c r="O1856" i="55"/>
  <c r="Q1855" i="55"/>
  <c r="P1855" i="55"/>
  <c r="O1855" i="55"/>
  <c r="Q1854" i="55"/>
  <c r="P1854" i="55"/>
  <c r="O1854" i="55"/>
  <c r="Q1853" i="55"/>
  <c r="P1853" i="55"/>
  <c r="O1853" i="55"/>
  <c r="Q1852" i="55"/>
  <c r="P1852" i="55"/>
  <c r="O1852" i="55"/>
  <c r="Q1851" i="55"/>
  <c r="P1851" i="55"/>
  <c r="O1851" i="55"/>
  <c r="Q1850" i="55"/>
  <c r="P1850" i="55"/>
  <c r="O1850" i="55"/>
  <c r="Q1849" i="55"/>
  <c r="P1849" i="55"/>
  <c r="O1849" i="55"/>
  <c r="Q1848" i="55"/>
  <c r="P1848" i="55"/>
  <c r="O1848" i="55"/>
  <c r="Q1847" i="55"/>
  <c r="P1847" i="55"/>
  <c r="O1847" i="55"/>
  <c r="Q1846" i="55"/>
  <c r="P1846" i="55"/>
  <c r="O1846" i="55"/>
  <c r="Q1845" i="55"/>
  <c r="P1845" i="55"/>
  <c r="O1845" i="55"/>
  <c r="Q1844" i="55"/>
  <c r="P1844" i="55"/>
  <c r="O1844" i="55"/>
  <c r="Q1843" i="55"/>
  <c r="P1843" i="55"/>
  <c r="O1843" i="55"/>
  <c r="Q1842" i="55"/>
  <c r="P1842" i="55"/>
  <c r="O1842" i="55"/>
  <c r="Q1841" i="55"/>
  <c r="P1841" i="55"/>
  <c r="O1841" i="55"/>
  <c r="Q1840" i="55"/>
  <c r="P1840" i="55"/>
  <c r="O1840" i="55"/>
  <c r="Q1839" i="55"/>
  <c r="P1839" i="55"/>
  <c r="O1839" i="55"/>
  <c r="Q1838" i="55"/>
  <c r="P1838" i="55"/>
  <c r="O1838" i="55"/>
  <c r="Q1837" i="55"/>
  <c r="P1837" i="55"/>
  <c r="O1837" i="55"/>
  <c r="Q1836" i="55"/>
  <c r="P1836" i="55"/>
  <c r="O1836" i="55"/>
  <c r="Q1835" i="55"/>
  <c r="P1835" i="55"/>
  <c r="O1835" i="55"/>
  <c r="Q1834" i="55"/>
  <c r="P1834" i="55"/>
  <c r="O1834" i="55"/>
  <c r="Q1833" i="55"/>
  <c r="P1833" i="55"/>
  <c r="O1833" i="55"/>
  <c r="Q1832" i="55"/>
  <c r="P1832" i="55"/>
  <c r="O1832" i="55"/>
  <c r="Q1831" i="55"/>
  <c r="P1831" i="55"/>
  <c r="O1831" i="55"/>
  <c r="Q1830" i="55"/>
  <c r="P1830" i="55"/>
  <c r="O1830" i="55"/>
  <c r="Q1829" i="55"/>
  <c r="P1829" i="55"/>
  <c r="O1829" i="55"/>
  <c r="Q1828" i="55"/>
  <c r="P1828" i="55"/>
  <c r="O1828" i="55"/>
  <c r="Q1827" i="55"/>
  <c r="P1827" i="55"/>
  <c r="O1827" i="55"/>
  <c r="Q1826" i="55"/>
  <c r="P1826" i="55"/>
  <c r="O1826" i="55"/>
  <c r="Q1825" i="55"/>
  <c r="P1825" i="55"/>
  <c r="O1825" i="55"/>
  <c r="Q1824" i="55"/>
  <c r="P1824" i="55"/>
  <c r="O1824" i="55"/>
  <c r="Q1823" i="55"/>
  <c r="P1823" i="55"/>
  <c r="O1823" i="55"/>
  <c r="Q1822" i="55"/>
  <c r="P1822" i="55"/>
  <c r="O1822" i="55"/>
  <c r="Q1821" i="55"/>
  <c r="P1821" i="55"/>
  <c r="O1821" i="55"/>
  <c r="Q1820" i="55"/>
  <c r="P1820" i="55"/>
  <c r="O1820" i="55"/>
  <c r="Q1819" i="55"/>
  <c r="P1819" i="55"/>
  <c r="O1819" i="55"/>
  <c r="Q1818" i="55"/>
  <c r="P1818" i="55"/>
  <c r="O1818" i="55"/>
  <c r="Q1817" i="55"/>
  <c r="P1817" i="55"/>
  <c r="O1817" i="55"/>
  <c r="Q1816" i="55"/>
  <c r="P1816" i="55"/>
  <c r="O1816" i="55"/>
  <c r="Q1815" i="55"/>
  <c r="P1815" i="55"/>
  <c r="O1815" i="55"/>
  <c r="Q1814" i="55"/>
  <c r="P1814" i="55"/>
  <c r="O1814" i="55"/>
  <c r="Q1813" i="55"/>
  <c r="P1813" i="55"/>
  <c r="O1813" i="55"/>
  <c r="Q1812" i="55"/>
  <c r="P1812" i="55"/>
  <c r="O1812" i="55"/>
  <c r="Q1811" i="55"/>
  <c r="P1811" i="55"/>
  <c r="O1811" i="55"/>
  <c r="Q1810" i="55"/>
  <c r="P1810" i="55"/>
  <c r="O1810" i="55"/>
  <c r="Q1809" i="55"/>
  <c r="P1809" i="55"/>
  <c r="O1809" i="55"/>
  <c r="Q1808" i="55"/>
  <c r="P1808" i="55"/>
  <c r="O1808" i="55"/>
  <c r="Q1807" i="55"/>
  <c r="P1807" i="55"/>
  <c r="O1807" i="55"/>
  <c r="Q1806" i="55"/>
  <c r="P1806" i="55"/>
  <c r="O1806" i="55"/>
  <c r="Q1805" i="55"/>
  <c r="P1805" i="55"/>
  <c r="O1805" i="55"/>
  <c r="Q1804" i="55"/>
  <c r="P1804" i="55"/>
  <c r="O1804" i="55"/>
  <c r="Q1803" i="55"/>
  <c r="P1803" i="55"/>
  <c r="O1803" i="55"/>
  <c r="Q1802" i="55"/>
  <c r="P1802" i="55"/>
  <c r="O1802" i="55"/>
  <c r="Q1801" i="55"/>
  <c r="P1801" i="55"/>
  <c r="O1801" i="55"/>
  <c r="Q1800" i="55"/>
  <c r="P1800" i="55"/>
  <c r="O1800" i="55"/>
  <c r="Q1799" i="55"/>
  <c r="P1799" i="55"/>
  <c r="O1799" i="55"/>
  <c r="Q1798" i="55"/>
  <c r="P1798" i="55"/>
  <c r="O1798" i="55"/>
  <c r="Q1797" i="55"/>
  <c r="P1797" i="55"/>
  <c r="O1797" i="55"/>
  <c r="Q1796" i="55"/>
  <c r="P1796" i="55"/>
  <c r="O1796" i="55"/>
  <c r="Q1795" i="55"/>
  <c r="P1795" i="55"/>
  <c r="O1795" i="55"/>
  <c r="Q1794" i="55"/>
  <c r="P1794" i="55"/>
  <c r="O1794" i="55"/>
  <c r="Q1793" i="55"/>
  <c r="P1793" i="55"/>
  <c r="O1793" i="55"/>
  <c r="Q1792" i="55"/>
  <c r="P1792" i="55"/>
  <c r="O1792" i="55"/>
  <c r="Q1791" i="55"/>
  <c r="P1791" i="55"/>
  <c r="O1791" i="55"/>
  <c r="Q1790" i="55"/>
  <c r="P1790" i="55"/>
  <c r="O1790" i="55"/>
  <c r="Q1789" i="55"/>
  <c r="P1789" i="55"/>
  <c r="O1789" i="55"/>
  <c r="Q1788" i="55"/>
  <c r="P1788" i="55"/>
  <c r="O1788" i="55"/>
  <c r="Q1787" i="55"/>
  <c r="P1787" i="55"/>
  <c r="O1787" i="55"/>
  <c r="Q1786" i="55"/>
  <c r="P1786" i="55"/>
  <c r="O1786" i="55"/>
  <c r="Q1785" i="55"/>
  <c r="P1785" i="55"/>
  <c r="O1785" i="55"/>
  <c r="Q1784" i="55"/>
  <c r="P1784" i="55"/>
  <c r="O1784" i="55"/>
  <c r="Q1783" i="55"/>
  <c r="P1783" i="55"/>
  <c r="O1783" i="55"/>
  <c r="Q1782" i="55"/>
  <c r="P1782" i="55"/>
  <c r="O1782" i="55"/>
  <c r="Q1781" i="55"/>
  <c r="P1781" i="55"/>
  <c r="O1781" i="55"/>
  <c r="Q1780" i="55"/>
  <c r="P1780" i="55"/>
  <c r="O1780" i="55"/>
  <c r="Q1779" i="55"/>
  <c r="P1779" i="55"/>
  <c r="O1779" i="55"/>
  <c r="Q1778" i="55"/>
  <c r="P1778" i="55"/>
  <c r="O1778" i="55"/>
  <c r="Q1777" i="55"/>
  <c r="P1777" i="55"/>
  <c r="O1777" i="55"/>
  <c r="Q1776" i="55"/>
  <c r="P1776" i="55"/>
  <c r="O1776" i="55"/>
  <c r="Q1775" i="55"/>
  <c r="P1775" i="55"/>
  <c r="O1775" i="55"/>
  <c r="Q1774" i="55"/>
  <c r="P1774" i="55"/>
  <c r="O1774" i="55"/>
  <c r="Q1773" i="55"/>
  <c r="P1773" i="55"/>
  <c r="O1773" i="55"/>
  <c r="Q1772" i="55"/>
  <c r="P1772" i="55"/>
  <c r="O1772" i="55"/>
  <c r="Q1771" i="55"/>
  <c r="P1771" i="55"/>
  <c r="O1771" i="55"/>
  <c r="Q1770" i="55"/>
  <c r="P1770" i="55"/>
  <c r="O1770" i="55"/>
  <c r="Q1769" i="55"/>
  <c r="P1769" i="55"/>
  <c r="O1769" i="55"/>
  <c r="Q1768" i="55"/>
  <c r="P1768" i="55"/>
  <c r="O1768" i="55"/>
  <c r="Q1767" i="55"/>
  <c r="P1767" i="55"/>
  <c r="O1767" i="55"/>
  <c r="Q1766" i="55"/>
  <c r="P1766" i="55"/>
  <c r="O1766" i="55"/>
  <c r="Q1765" i="55"/>
  <c r="P1765" i="55"/>
  <c r="O1765" i="55"/>
  <c r="Q1764" i="55"/>
  <c r="P1764" i="55"/>
  <c r="O1764" i="55"/>
  <c r="Q1763" i="55"/>
  <c r="P1763" i="55"/>
  <c r="O1763" i="55"/>
  <c r="Q1762" i="55"/>
  <c r="P1762" i="55"/>
  <c r="O1762" i="55"/>
  <c r="Q1761" i="55"/>
  <c r="P1761" i="55"/>
  <c r="O1761" i="55"/>
  <c r="Q1760" i="55"/>
  <c r="P1760" i="55"/>
  <c r="O1760" i="55"/>
  <c r="Q1759" i="55"/>
  <c r="P1759" i="55"/>
  <c r="O1759" i="55"/>
  <c r="Q1758" i="55"/>
  <c r="P1758" i="55"/>
  <c r="O1758" i="55"/>
  <c r="Q1757" i="55"/>
  <c r="P1757" i="55"/>
  <c r="O1757" i="55"/>
  <c r="Q1756" i="55"/>
  <c r="P1756" i="55"/>
  <c r="O1756" i="55"/>
  <c r="Q1755" i="55"/>
  <c r="P1755" i="55"/>
  <c r="O1755" i="55"/>
  <c r="Q1754" i="55"/>
  <c r="P1754" i="55"/>
  <c r="O1754" i="55"/>
  <c r="Q1753" i="55"/>
  <c r="P1753" i="55"/>
  <c r="O1753" i="55"/>
  <c r="Q1752" i="55"/>
  <c r="P1752" i="55"/>
  <c r="O1752" i="55"/>
  <c r="Q1751" i="55"/>
  <c r="P1751" i="55"/>
  <c r="O1751" i="55"/>
  <c r="Q1750" i="55"/>
  <c r="P1750" i="55"/>
  <c r="O1750" i="55"/>
  <c r="Q1749" i="55"/>
  <c r="P1749" i="55"/>
  <c r="O1749" i="55"/>
  <c r="Q1748" i="55"/>
  <c r="P1748" i="55"/>
  <c r="O1748" i="55"/>
  <c r="Q1747" i="55"/>
  <c r="P1747" i="55"/>
  <c r="O1747" i="55"/>
  <c r="Q1746" i="55"/>
  <c r="P1746" i="55"/>
  <c r="O1746" i="55"/>
  <c r="Q1745" i="55"/>
  <c r="P1745" i="55"/>
  <c r="O1745" i="55"/>
  <c r="Q1744" i="55"/>
  <c r="P1744" i="55"/>
  <c r="O1744" i="55"/>
  <c r="Q1743" i="55"/>
  <c r="P1743" i="55"/>
  <c r="O1743" i="55"/>
  <c r="Q1742" i="55"/>
  <c r="P1742" i="55"/>
  <c r="O1742" i="55"/>
  <c r="Q1741" i="55"/>
  <c r="P1741" i="55"/>
  <c r="O1741" i="55"/>
  <c r="Q1740" i="55"/>
  <c r="P1740" i="55"/>
  <c r="O1740" i="55"/>
  <c r="Q1739" i="55"/>
  <c r="P1739" i="55"/>
  <c r="O1739" i="55"/>
  <c r="Q1738" i="55"/>
  <c r="P1738" i="55"/>
  <c r="O1738" i="55"/>
  <c r="Q1737" i="55"/>
  <c r="P1737" i="55"/>
  <c r="O1737" i="55"/>
  <c r="Q1736" i="55"/>
  <c r="P1736" i="55"/>
  <c r="O1736" i="55"/>
  <c r="Q1735" i="55"/>
  <c r="P1735" i="55"/>
  <c r="O1735" i="55"/>
  <c r="Q1734" i="55"/>
  <c r="P1734" i="55"/>
  <c r="O1734" i="55"/>
  <c r="Q1733" i="55"/>
  <c r="P1733" i="55"/>
  <c r="O1733" i="55"/>
  <c r="Q1732" i="55"/>
  <c r="P1732" i="55"/>
  <c r="O1732" i="55"/>
  <c r="Q1731" i="55"/>
  <c r="P1731" i="55"/>
  <c r="O1731" i="55"/>
  <c r="Q1730" i="55"/>
  <c r="P1730" i="55"/>
  <c r="O1730" i="55"/>
  <c r="Q1729" i="55"/>
  <c r="P1729" i="55"/>
  <c r="O1729" i="55"/>
  <c r="Q1728" i="55"/>
  <c r="P1728" i="55"/>
  <c r="O1728" i="55"/>
  <c r="Q1727" i="55"/>
  <c r="P1727" i="55"/>
  <c r="O1727" i="55"/>
  <c r="Q1726" i="55"/>
  <c r="P1726" i="55"/>
  <c r="O1726" i="55"/>
  <c r="Q1725" i="55"/>
  <c r="P1725" i="55"/>
  <c r="O1725" i="55"/>
  <c r="Q1724" i="55"/>
  <c r="P1724" i="55"/>
  <c r="O1724" i="55"/>
  <c r="Q1723" i="55"/>
  <c r="P1723" i="55"/>
  <c r="O1723" i="55"/>
  <c r="Q1722" i="55"/>
  <c r="P1722" i="55"/>
  <c r="O1722" i="55"/>
  <c r="Q1721" i="55"/>
  <c r="P1721" i="55"/>
  <c r="O1721" i="55"/>
  <c r="Q1720" i="55"/>
  <c r="P1720" i="55"/>
  <c r="O1720" i="55"/>
  <c r="Q1719" i="55"/>
  <c r="P1719" i="55"/>
  <c r="O1719" i="55"/>
  <c r="Q1718" i="55"/>
  <c r="P1718" i="55"/>
  <c r="O1718" i="55"/>
  <c r="Q1717" i="55"/>
  <c r="P1717" i="55"/>
  <c r="O1717" i="55"/>
  <c r="Q1716" i="55"/>
  <c r="P1716" i="55"/>
  <c r="O1716" i="55"/>
  <c r="Q1715" i="55"/>
  <c r="P1715" i="55"/>
  <c r="O1715" i="55"/>
  <c r="Q1714" i="55"/>
  <c r="P1714" i="55"/>
  <c r="O1714" i="55"/>
  <c r="Q1713" i="55"/>
  <c r="P1713" i="55"/>
  <c r="O1713" i="55"/>
  <c r="Q1712" i="55"/>
  <c r="P1712" i="55"/>
  <c r="O1712" i="55"/>
  <c r="Q1711" i="55"/>
  <c r="P1711" i="55"/>
  <c r="O1711" i="55"/>
  <c r="Q1710" i="55"/>
  <c r="P1710" i="55"/>
  <c r="O1710" i="55"/>
  <c r="Q1709" i="55"/>
  <c r="P1709" i="55"/>
  <c r="O1709" i="55"/>
  <c r="Q1708" i="55"/>
  <c r="P1708" i="55"/>
  <c r="O1708" i="55"/>
  <c r="Q1707" i="55"/>
  <c r="P1707" i="55"/>
  <c r="O1707" i="55"/>
  <c r="Q1706" i="55"/>
  <c r="P1706" i="55"/>
  <c r="O1706" i="55"/>
  <c r="Q1705" i="55"/>
  <c r="P1705" i="55"/>
  <c r="O1705" i="55"/>
  <c r="Q1704" i="55"/>
  <c r="P1704" i="55"/>
  <c r="O1704" i="55"/>
  <c r="Q1703" i="55"/>
  <c r="P1703" i="55"/>
  <c r="O1703" i="55"/>
  <c r="Q1702" i="55"/>
  <c r="P1702" i="55"/>
  <c r="O1702" i="55"/>
  <c r="Q1701" i="55"/>
  <c r="P1701" i="55"/>
  <c r="O1701" i="55"/>
  <c r="Q1700" i="55"/>
  <c r="P1700" i="55"/>
  <c r="O1700" i="55"/>
  <c r="Q1699" i="55"/>
  <c r="P1699" i="55"/>
  <c r="O1699" i="55"/>
  <c r="Q1698" i="55"/>
  <c r="P1698" i="55"/>
  <c r="O1698" i="55"/>
  <c r="Q1697" i="55"/>
  <c r="P1697" i="55"/>
  <c r="O1697" i="55"/>
  <c r="Q1696" i="55"/>
  <c r="P1696" i="55"/>
  <c r="O1696" i="55"/>
  <c r="Q1695" i="55"/>
  <c r="P1695" i="55"/>
  <c r="O1695" i="55"/>
  <c r="Q1694" i="55"/>
  <c r="P1694" i="55"/>
  <c r="O1694" i="55"/>
  <c r="Q1693" i="55"/>
  <c r="P1693" i="55"/>
  <c r="O1693" i="55"/>
  <c r="Q1692" i="55"/>
  <c r="P1692" i="55"/>
  <c r="O1692" i="55"/>
  <c r="Q1691" i="55"/>
  <c r="P1691" i="55"/>
  <c r="O1691" i="55"/>
  <c r="Q1690" i="55"/>
  <c r="P1690" i="55"/>
  <c r="O1690" i="55"/>
  <c r="Q1689" i="55"/>
  <c r="P1689" i="55"/>
  <c r="O1689" i="55"/>
  <c r="Q1688" i="55"/>
  <c r="P1688" i="55"/>
  <c r="O1688" i="55"/>
  <c r="Q1687" i="55"/>
  <c r="P1687" i="55"/>
  <c r="O1687" i="55"/>
  <c r="Q1686" i="55"/>
  <c r="P1686" i="55"/>
  <c r="O1686" i="55"/>
  <c r="Q1685" i="55"/>
  <c r="P1685" i="55"/>
  <c r="O1685" i="55"/>
  <c r="Q1684" i="55"/>
  <c r="P1684" i="55"/>
  <c r="O1684" i="55"/>
  <c r="Q1683" i="55"/>
  <c r="P1683" i="55"/>
  <c r="O1683" i="55"/>
  <c r="Q1682" i="55"/>
  <c r="P1682" i="55"/>
  <c r="O1682" i="55"/>
  <c r="Q1681" i="55"/>
  <c r="P1681" i="55"/>
  <c r="O1681" i="55"/>
  <c r="Q1680" i="55"/>
  <c r="P1680" i="55"/>
  <c r="O1680" i="55"/>
  <c r="Q1679" i="55"/>
  <c r="P1679" i="55"/>
  <c r="O1679" i="55"/>
  <c r="Q1678" i="55"/>
  <c r="P1678" i="55"/>
  <c r="O1678" i="55"/>
  <c r="Q1677" i="55"/>
  <c r="P1677" i="55"/>
  <c r="O1677" i="55"/>
  <c r="Q1676" i="55"/>
  <c r="P1676" i="55"/>
  <c r="O1676" i="55"/>
  <c r="Q1675" i="55"/>
  <c r="P1675" i="55"/>
  <c r="O1675" i="55"/>
  <c r="Q1674" i="55"/>
  <c r="P1674" i="55"/>
  <c r="O1674" i="55"/>
  <c r="Q1673" i="55"/>
  <c r="P1673" i="55"/>
  <c r="O1673" i="55"/>
  <c r="Q1672" i="55"/>
  <c r="P1672" i="55"/>
  <c r="O1672" i="55"/>
  <c r="Q1671" i="55"/>
  <c r="P1671" i="55"/>
  <c r="O1671" i="55"/>
  <c r="Q1670" i="55"/>
  <c r="P1670" i="55"/>
  <c r="O1670" i="55"/>
  <c r="Q1669" i="55"/>
  <c r="P1669" i="55"/>
  <c r="O1669" i="55"/>
  <c r="Q1668" i="55"/>
  <c r="P1668" i="55"/>
  <c r="O1668" i="55"/>
  <c r="Q1667" i="55"/>
  <c r="P1667" i="55"/>
  <c r="O1667" i="55"/>
  <c r="Q1666" i="55"/>
  <c r="P1666" i="55"/>
  <c r="O1666" i="55"/>
  <c r="Q1665" i="55"/>
  <c r="P1665" i="55"/>
  <c r="O1665" i="55"/>
  <c r="Q1664" i="55"/>
  <c r="P1664" i="55"/>
  <c r="O1664" i="55"/>
  <c r="Q1663" i="55"/>
  <c r="P1663" i="55"/>
  <c r="O1663" i="55"/>
  <c r="Q1662" i="55"/>
  <c r="P1662" i="55"/>
  <c r="O1662" i="55"/>
  <c r="Q1661" i="55"/>
  <c r="P1661" i="55"/>
  <c r="O1661" i="55"/>
  <c r="Q1660" i="55"/>
  <c r="P1660" i="55"/>
  <c r="O1660" i="55"/>
  <c r="Q1659" i="55"/>
  <c r="P1659" i="55"/>
  <c r="O1659" i="55"/>
  <c r="Q1658" i="55"/>
  <c r="P1658" i="55"/>
  <c r="O1658" i="55"/>
  <c r="Q1657" i="55"/>
  <c r="P1657" i="55"/>
  <c r="O1657" i="55"/>
  <c r="Q1656" i="55"/>
  <c r="P1656" i="55"/>
  <c r="O1656" i="55"/>
  <c r="Q1655" i="55"/>
  <c r="P1655" i="55"/>
  <c r="O1655" i="55"/>
  <c r="Q1654" i="55"/>
  <c r="P1654" i="55"/>
  <c r="O1654" i="55"/>
  <c r="Q1653" i="55"/>
  <c r="P1653" i="55"/>
  <c r="O1653" i="55"/>
  <c r="Q1652" i="55"/>
  <c r="P1652" i="55"/>
  <c r="O1652" i="55"/>
  <c r="Q1651" i="55"/>
  <c r="P1651" i="55"/>
  <c r="O1651" i="55"/>
  <c r="Q1650" i="55"/>
  <c r="P1650" i="55"/>
  <c r="O1650" i="55"/>
  <c r="Q1649" i="55"/>
  <c r="P1649" i="55"/>
  <c r="O1649" i="55"/>
  <c r="Q1648" i="55"/>
  <c r="P1648" i="55"/>
  <c r="O1648" i="55"/>
  <c r="Q1647" i="55"/>
  <c r="P1647" i="55"/>
  <c r="O1647" i="55"/>
  <c r="Q1646" i="55"/>
  <c r="P1646" i="55"/>
  <c r="O1646" i="55"/>
  <c r="Q1645" i="55"/>
  <c r="P1645" i="55"/>
  <c r="O1645" i="55"/>
  <c r="Q1644" i="55"/>
  <c r="P1644" i="55"/>
  <c r="O1644" i="55"/>
  <c r="Q1643" i="55"/>
  <c r="P1643" i="55"/>
  <c r="O1643" i="55"/>
  <c r="Q1642" i="55"/>
  <c r="P1642" i="55"/>
  <c r="O1642" i="55"/>
  <c r="Q1641" i="55"/>
  <c r="P1641" i="55"/>
  <c r="O1641" i="55"/>
  <c r="Q1640" i="55"/>
  <c r="P1640" i="55"/>
  <c r="O1640" i="55"/>
  <c r="Q1639" i="55"/>
  <c r="P1639" i="55"/>
  <c r="O1639" i="55"/>
  <c r="Q1638" i="55"/>
  <c r="P1638" i="55"/>
  <c r="O1638" i="55"/>
  <c r="Q1637" i="55"/>
  <c r="P1637" i="55"/>
  <c r="O1637" i="55"/>
  <c r="Q1636" i="55"/>
  <c r="P1636" i="55"/>
  <c r="O1636" i="55"/>
  <c r="Q1635" i="55"/>
  <c r="P1635" i="55"/>
  <c r="O1635" i="55"/>
  <c r="Q1634" i="55"/>
  <c r="P1634" i="55"/>
  <c r="O1634" i="55"/>
  <c r="Q1633" i="55"/>
  <c r="P1633" i="55"/>
  <c r="O1633" i="55"/>
  <c r="Q1632" i="55"/>
  <c r="P1632" i="55"/>
  <c r="O1632" i="55"/>
  <c r="Q1631" i="55"/>
  <c r="P1631" i="55"/>
  <c r="O1631" i="55"/>
  <c r="Q1630" i="55"/>
  <c r="P1630" i="55"/>
  <c r="O1630" i="55"/>
  <c r="Q1629" i="55"/>
  <c r="P1629" i="55"/>
  <c r="O1629" i="55"/>
  <c r="Q1628" i="55"/>
  <c r="P1628" i="55"/>
  <c r="O1628" i="55"/>
  <c r="Q1627" i="55"/>
  <c r="P1627" i="55"/>
  <c r="O1627" i="55"/>
  <c r="Q1626" i="55"/>
  <c r="P1626" i="55"/>
  <c r="O1626" i="55"/>
  <c r="Q1625" i="55"/>
  <c r="P1625" i="55"/>
  <c r="O1625" i="55"/>
  <c r="Q1624" i="55"/>
  <c r="P1624" i="55"/>
  <c r="O1624" i="55"/>
  <c r="Q1623" i="55"/>
  <c r="P1623" i="55"/>
  <c r="O1623" i="55"/>
  <c r="Q1622" i="55"/>
  <c r="P1622" i="55"/>
  <c r="O1622" i="55"/>
  <c r="Q1621" i="55"/>
  <c r="P1621" i="55"/>
  <c r="O1621" i="55"/>
  <c r="Q1620" i="55"/>
  <c r="P1620" i="55"/>
  <c r="O1620" i="55"/>
  <c r="Q1619" i="55"/>
  <c r="P1619" i="55"/>
  <c r="O1619" i="55"/>
  <c r="Q1618" i="55"/>
  <c r="P1618" i="55"/>
  <c r="O1618" i="55"/>
  <c r="Q1617" i="55"/>
  <c r="P1617" i="55"/>
  <c r="O1617" i="55"/>
  <c r="Q1616" i="55"/>
  <c r="P1616" i="55"/>
  <c r="O1616" i="55"/>
  <c r="Q1615" i="55"/>
  <c r="P1615" i="55"/>
  <c r="O1615" i="55"/>
  <c r="Q1614" i="55"/>
  <c r="P1614" i="55"/>
  <c r="O1614" i="55"/>
  <c r="Q1613" i="55"/>
  <c r="P1613" i="55"/>
  <c r="O1613" i="55"/>
  <c r="Q1612" i="55"/>
  <c r="P1612" i="55"/>
  <c r="O1612" i="55"/>
  <c r="Q1611" i="55"/>
  <c r="P1611" i="55"/>
  <c r="O1611" i="55"/>
  <c r="Q1610" i="55"/>
  <c r="P1610" i="55"/>
  <c r="O1610" i="55"/>
  <c r="Q1609" i="55"/>
  <c r="P1609" i="55"/>
  <c r="O1609" i="55"/>
  <c r="Q1608" i="55"/>
  <c r="P1608" i="55"/>
  <c r="O1608" i="55"/>
  <c r="Q1607" i="55"/>
  <c r="P1607" i="55"/>
  <c r="O1607" i="55"/>
  <c r="Q1606" i="55"/>
  <c r="P1606" i="55"/>
  <c r="O1606" i="55"/>
  <c r="Q1605" i="55"/>
  <c r="P1605" i="55"/>
  <c r="O1605" i="55"/>
  <c r="Q1604" i="55"/>
  <c r="P1604" i="55"/>
  <c r="O1604" i="55"/>
  <c r="Q1603" i="55"/>
  <c r="P1603" i="55"/>
  <c r="O1603" i="55"/>
  <c r="Q1602" i="55"/>
  <c r="P1602" i="55"/>
  <c r="O1602" i="55"/>
  <c r="Q1601" i="55"/>
  <c r="P1601" i="55"/>
  <c r="O1601" i="55"/>
  <c r="Q1600" i="55"/>
  <c r="P1600" i="55"/>
  <c r="O1600" i="55"/>
  <c r="Q1599" i="55"/>
  <c r="P1599" i="55"/>
  <c r="O1599" i="55"/>
  <c r="Q1598" i="55"/>
  <c r="P1598" i="55"/>
  <c r="O1598" i="55"/>
  <c r="Q1597" i="55"/>
  <c r="P1597" i="55"/>
  <c r="O1597" i="55"/>
  <c r="Q1596" i="55"/>
  <c r="P1596" i="55"/>
  <c r="O1596" i="55"/>
  <c r="Q1595" i="55"/>
  <c r="P1595" i="55"/>
  <c r="O1595" i="55"/>
  <c r="Q1594" i="55"/>
  <c r="P1594" i="55"/>
  <c r="O1594" i="55"/>
  <c r="Q1593" i="55"/>
  <c r="P1593" i="55"/>
  <c r="O1593" i="55"/>
  <c r="Q1592" i="55"/>
  <c r="P1592" i="55"/>
  <c r="O1592" i="55"/>
  <c r="Q1591" i="55"/>
  <c r="P1591" i="55"/>
  <c r="O1591" i="55"/>
  <c r="Q1590" i="55"/>
  <c r="P1590" i="55"/>
  <c r="O1590" i="55"/>
  <c r="Q1589" i="55"/>
  <c r="P1589" i="55"/>
  <c r="O1589" i="55"/>
  <c r="Q1588" i="55"/>
  <c r="P1588" i="55"/>
  <c r="O1588" i="55"/>
  <c r="Q1587" i="55"/>
  <c r="P1587" i="55"/>
  <c r="O1587" i="55"/>
  <c r="Q1586" i="55"/>
  <c r="P1586" i="55"/>
  <c r="O1586" i="55"/>
  <c r="Q1585" i="55"/>
  <c r="P1585" i="55"/>
  <c r="O1585" i="55"/>
  <c r="Q1584" i="55"/>
  <c r="P1584" i="55"/>
  <c r="O1584" i="55"/>
  <c r="Q1583" i="55"/>
  <c r="P1583" i="55"/>
  <c r="O1583" i="55"/>
  <c r="Q1582" i="55"/>
  <c r="P1582" i="55"/>
  <c r="O1582" i="55"/>
  <c r="Q1581" i="55"/>
  <c r="P1581" i="55"/>
  <c r="O1581" i="55"/>
  <c r="Q1580" i="55"/>
  <c r="P1580" i="55"/>
  <c r="O1580" i="55"/>
  <c r="Q1579" i="55"/>
  <c r="P1579" i="55"/>
  <c r="O1579" i="55"/>
  <c r="Q1578" i="55"/>
  <c r="P1578" i="55"/>
  <c r="O1578" i="55"/>
  <c r="Q1577" i="55"/>
  <c r="P1577" i="55"/>
  <c r="O1577" i="55"/>
  <c r="Q1576" i="55"/>
  <c r="P1576" i="55"/>
  <c r="O1576" i="55"/>
  <c r="Q1575" i="55"/>
  <c r="P1575" i="55"/>
  <c r="O1575" i="55"/>
  <c r="Q1574" i="55"/>
  <c r="P1574" i="55"/>
  <c r="O1574" i="55"/>
  <c r="Q1573" i="55"/>
  <c r="P1573" i="55"/>
  <c r="O1573" i="55"/>
  <c r="Q1572" i="55"/>
  <c r="P1572" i="55"/>
  <c r="O1572" i="55"/>
  <c r="Q1571" i="55"/>
  <c r="P1571" i="55"/>
  <c r="O1571" i="55"/>
  <c r="Q1570" i="55"/>
  <c r="P1570" i="55"/>
  <c r="O1570" i="55"/>
  <c r="Q1569" i="55"/>
  <c r="P1569" i="55"/>
  <c r="O1569" i="55"/>
  <c r="Q1568" i="55"/>
  <c r="P1568" i="55"/>
  <c r="O1568" i="55"/>
  <c r="Q1567" i="55"/>
  <c r="P1567" i="55"/>
  <c r="O1567" i="55"/>
  <c r="Q1566" i="55"/>
  <c r="P1566" i="55"/>
  <c r="O1566" i="55"/>
  <c r="Q1565" i="55"/>
  <c r="P1565" i="55"/>
  <c r="O1565" i="55"/>
  <c r="Q1564" i="55"/>
  <c r="P1564" i="55"/>
  <c r="O1564" i="55"/>
  <c r="Q1563" i="55"/>
  <c r="P1563" i="55"/>
  <c r="O1563" i="55"/>
  <c r="Q1562" i="55"/>
  <c r="P1562" i="55"/>
  <c r="O1562" i="55"/>
  <c r="Q1561" i="55"/>
  <c r="P1561" i="55"/>
  <c r="O1561" i="55"/>
  <c r="Q1560" i="55"/>
  <c r="P1560" i="55"/>
  <c r="O1560" i="55"/>
  <c r="Q1559" i="55"/>
  <c r="P1559" i="55"/>
  <c r="O1559" i="55"/>
  <c r="Q1558" i="55"/>
  <c r="P1558" i="55"/>
  <c r="O1558" i="55"/>
  <c r="Q1557" i="55"/>
  <c r="P1557" i="55"/>
  <c r="O1557" i="55"/>
  <c r="Q1556" i="55"/>
  <c r="P1556" i="55"/>
  <c r="O1556" i="55"/>
  <c r="Q1555" i="55"/>
  <c r="P1555" i="55"/>
  <c r="O1555" i="55"/>
  <c r="Q1554" i="55"/>
  <c r="P1554" i="55"/>
  <c r="O1554" i="55"/>
  <c r="Q1553" i="55"/>
  <c r="P1553" i="55"/>
  <c r="O1553" i="55"/>
  <c r="Q1552" i="55"/>
  <c r="P1552" i="55"/>
  <c r="O1552" i="55"/>
  <c r="Q1551" i="55"/>
  <c r="P1551" i="55"/>
  <c r="O1551" i="55"/>
  <c r="Q1550" i="55"/>
  <c r="P1550" i="55"/>
  <c r="O1550" i="55"/>
  <c r="Q1549" i="55"/>
  <c r="P1549" i="55"/>
  <c r="O1549" i="55"/>
  <c r="Q1548" i="55"/>
  <c r="P1548" i="55"/>
  <c r="O1548" i="55"/>
  <c r="Q1547" i="55"/>
  <c r="P1547" i="55"/>
  <c r="O1547" i="55"/>
  <c r="Q1546" i="55"/>
  <c r="P1546" i="55"/>
  <c r="O1546" i="55"/>
  <c r="Q1545" i="55"/>
  <c r="P1545" i="55"/>
  <c r="O1545" i="55"/>
  <c r="Q1544" i="55"/>
  <c r="P1544" i="55"/>
  <c r="O1544" i="55"/>
  <c r="Q1543" i="55"/>
  <c r="P1543" i="55"/>
  <c r="O1543" i="55"/>
  <c r="Q1542" i="55"/>
  <c r="P1542" i="55"/>
  <c r="O1542" i="55"/>
  <c r="Q1541" i="55"/>
  <c r="P1541" i="55"/>
  <c r="O1541" i="55"/>
  <c r="Q1540" i="55"/>
  <c r="P1540" i="55"/>
  <c r="O1540" i="55"/>
  <c r="Q1539" i="55"/>
  <c r="P1539" i="55"/>
  <c r="O1539" i="55"/>
  <c r="Q1538" i="55"/>
  <c r="P1538" i="55"/>
  <c r="O1538" i="55"/>
  <c r="Q1537" i="55"/>
  <c r="P1537" i="55"/>
  <c r="O1537" i="55"/>
  <c r="Q1536" i="55"/>
  <c r="P1536" i="55"/>
  <c r="O1536" i="55"/>
  <c r="Q1535" i="55"/>
  <c r="P1535" i="55"/>
  <c r="O1535" i="55"/>
  <c r="Q1534" i="55"/>
  <c r="P1534" i="55"/>
  <c r="O1534" i="55"/>
  <c r="Q1533" i="55"/>
  <c r="P1533" i="55"/>
  <c r="O1533" i="55"/>
  <c r="Q1532" i="55"/>
  <c r="P1532" i="55"/>
  <c r="O1532" i="55"/>
  <c r="Q1531" i="55"/>
  <c r="P1531" i="55"/>
  <c r="O1531" i="55"/>
  <c r="Q1530" i="55"/>
  <c r="P1530" i="55"/>
  <c r="O1530" i="55"/>
  <c r="Q1529" i="55"/>
  <c r="P1529" i="55"/>
  <c r="O1529" i="55"/>
  <c r="Q1528" i="55"/>
  <c r="P1528" i="55"/>
  <c r="O1528" i="55"/>
  <c r="Q1527" i="55"/>
  <c r="P1527" i="55"/>
  <c r="O1527" i="55"/>
  <c r="Q1526" i="55"/>
  <c r="P1526" i="55"/>
  <c r="O1526" i="55"/>
  <c r="Q1525" i="55"/>
  <c r="P1525" i="55"/>
  <c r="O1525" i="55"/>
  <c r="Q1524" i="55"/>
  <c r="P1524" i="55"/>
  <c r="O1524" i="55"/>
  <c r="Q1523" i="55"/>
  <c r="P1523" i="55"/>
  <c r="O1523" i="55"/>
  <c r="Q1522" i="55"/>
  <c r="P1522" i="55"/>
  <c r="O1522" i="55"/>
  <c r="Q1521" i="55"/>
  <c r="P1521" i="55"/>
  <c r="O1521" i="55"/>
  <c r="Q1520" i="55"/>
  <c r="P1520" i="55"/>
  <c r="O1520" i="55"/>
  <c r="Q1519" i="55"/>
  <c r="P1519" i="55"/>
  <c r="O1519" i="55"/>
  <c r="Q1518" i="55"/>
  <c r="P1518" i="55"/>
  <c r="O1518" i="55"/>
  <c r="Q1517" i="55"/>
  <c r="P1517" i="55"/>
  <c r="O1517" i="55"/>
  <c r="Q1516" i="55"/>
  <c r="P1516" i="55"/>
  <c r="O1516" i="55"/>
  <c r="Q1515" i="55"/>
  <c r="P1515" i="55"/>
  <c r="O1515" i="55"/>
  <c r="Q1514" i="55"/>
  <c r="P1514" i="55"/>
  <c r="O1514" i="55"/>
  <c r="Q1513" i="55"/>
  <c r="P1513" i="55"/>
  <c r="O1513" i="55"/>
  <c r="Q1512" i="55"/>
  <c r="P1512" i="55"/>
  <c r="O1512" i="55"/>
  <c r="Q1511" i="55"/>
  <c r="P1511" i="55"/>
  <c r="O1511" i="55"/>
  <c r="Q1510" i="55"/>
  <c r="P1510" i="55"/>
  <c r="O1510" i="55"/>
  <c r="Q1509" i="55"/>
  <c r="P1509" i="55"/>
  <c r="O1509" i="55"/>
  <c r="Q1508" i="55"/>
  <c r="P1508" i="55"/>
  <c r="O1508" i="55"/>
  <c r="Q1507" i="55"/>
  <c r="P1507" i="55"/>
  <c r="O1507" i="55"/>
  <c r="Q1506" i="55"/>
  <c r="P1506" i="55"/>
  <c r="O1506" i="55"/>
  <c r="Q1505" i="55"/>
  <c r="P1505" i="55"/>
  <c r="O1505" i="55"/>
  <c r="Q1504" i="55"/>
  <c r="P1504" i="55"/>
  <c r="O1504" i="55"/>
  <c r="Q1503" i="55"/>
  <c r="P1503" i="55"/>
  <c r="O1503" i="55"/>
  <c r="Q1502" i="55"/>
  <c r="P1502" i="55"/>
  <c r="O1502" i="55"/>
  <c r="Q1501" i="55"/>
  <c r="P1501" i="55"/>
  <c r="O1501" i="55"/>
  <c r="Q1500" i="55"/>
  <c r="P1500" i="55"/>
  <c r="O1500" i="55"/>
  <c r="Q1499" i="55"/>
  <c r="P1499" i="55"/>
  <c r="O1499" i="55"/>
  <c r="Q1498" i="55"/>
  <c r="P1498" i="55"/>
  <c r="O1498" i="55"/>
  <c r="Q1497" i="55"/>
  <c r="P1497" i="55"/>
  <c r="O1497" i="55"/>
  <c r="Q1496" i="55"/>
  <c r="P1496" i="55"/>
  <c r="O1496" i="55"/>
  <c r="Q1495" i="55"/>
  <c r="P1495" i="55"/>
  <c r="O1495" i="55"/>
  <c r="Q1494" i="55"/>
  <c r="P1494" i="55"/>
  <c r="O1494" i="55"/>
  <c r="Q1493" i="55"/>
  <c r="P1493" i="55"/>
  <c r="O1493" i="55"/>
  <c r="Q1492" i="55"/>
  <c r="P1492" i="55"/>
  <c r="O1492" i="55"/>
  <c r="Q1491" i="55"/>
  <c r="P1491" i="55"/>
  <c r="O1491" i="55"/>
  <c r="Q1490" i="55"/>
  <c r="P1490" i="55"/>
  <c r="O1490" i="55"/>
  <c r="Q1489" i="55"/>
  <c r="P1489" i="55"/>
  <c r="O1489" i="55"/>
  <c r="Q1488" i="55"/>
  <c r="P1488" i="55"/>
  <c r="O1488" i="55"/>
  <c r="Q1487" i="55"/>
  <c r="P1487" i="55"/>
  <c r="O1487" i="55"/>
  <c r="Q1486" i="55"/>
  <c r="P1486" i="55"/>
  <c r="O1486" i="55"/>
  <c r="Q1485" i="55"/>
  <c r="P1485" i="55"/>
  <c r="O1485" i="55"/>
  <c r="Q1484" i="55"/>
  <c r="P1484" i="55"/>
  <c r="O1484" i="55"/>
  <c r="Q1483" i="55"/>
  <c r="P1483" i="55"/>
  <c r="O1483" i="55"/>
  <c r="Q1482" i="55"/>
  <c r="P1482" i="55"/>
  <c r="O1482" i="55"/>
  <c r="Q1481" i="55"/>
  <c r="P1481" i="55"/>
  <c r="O1481" i="55"/>
  <c r="Q1480" i="55"/>
  <c r="P1480" i="55"/>
  <c r="O1480" i="55"/>
  <c r="Q1479" i="55"/>
  <c r="P1479" i="55"/>
  <c r="O1479" i="55"/>
  <c r="Q1478" i="55"/>
  <c r="P1478" i="55"/>
  <c r="O1478" i="55"/>
  <c r="Q1477" i="55"/>
  <c r="P1477" i="55"/>
  <c r="O1477" i="55"/>
  <c r="Q1476" i="55"/>
  <c r="P1476" i="55"/>
  <c r="O1476" i="55"/>
  <c r="Q1475" i="55"/>
  <c r="P1475" i="55"/>
  <c r="O1475" i="55"/>
  <c r="Q1474" i="55"/>
  <c r="P1474" i="55"/>
  <c r="O1474" i="55"/>
  <c r="Q1473" i="55"/>
  <c r="P1473" i="55"/>
  <c r="O1473" i="55"/>
  <c r="Q1472" i="55"/>
  <c r="P1472" i="55"/>
  <c r="O1472" i="55"/>
  <c r="Q1471" i="55"/>
  <c r="P1471" i="55"/>
  <c r="O1471" i="55"/>
  <c r="Q1470" i="55"/>
  <c r="P1470" i="55"/>
  <c r="O1470" i="55"/>
  <c r="Q1469" i="55"/>
  <c r="P1469" i="55"/>
  <c r="O1469" i="55"/>
  <c r="Q1468" i="55"/>
  <c r="P1468" i="55"/>
  <c r="O1468" i="55"/>
  <c r="Q1467" i="55"/>
  <c r="P1467" i="55"/>
  <c r="O1467" i="55"/>
  <c r="Q1466" i="55"/>
  <c r="P1466" i="55"/>
  <c r="O1466" i="55"/>
  <c r="Q1465" i="55"/>
  <c r="P1465" i="55"/>
  <c r="O1465" i="55"/>
  <c r="Q1464" i="55"/>
  <c r="P1464" i="55"/>
  <c r="O1464" i="55"/>
  <c r="Q1463" i="55"/>
  <c r="P1463" i="55"/>
  <c r="O1463" i="55"/>
  <c r="Q1462" i="55"/>
  <c r="P1462" i="55"/>
  <c r="O1462" i="55"/>
  <c r="Q1461" i="55"/>
  <c r="P1461" i="55"/>
  <c r="O1461" i="55"/>
  <c r="Q1460" i="55"/>
  <c r="P1460" i="55"/>
  <c r="O1460" i="55"/>
  <c r="Q1459" i="55"/>
  <c r="P1459" i="55"/>
  <c r="O1459" i="55"/>
  <c r="Q1458" i="55"/>
  <c r="P1458" i="55"/>
  <c r="O1458" i="55"/>
  <c r="Q1457" i="55"/>
  <c r="P1457" i="55"/>
  <c r="O1457" i="55"/>
  <c r="Q1456" i="55"/>
  <c r="P1456" i="55"/>
  <c r="O1456" i="55"/>
  <c r="Q1455" i="55"/>
  <c r="P1455" i="55"/>
  <c r="O1455" i="55"/>
  <c r="Q1454" i="55"/>
  <c r="P1454" i="55"/>
  <c r="O1454" i="55"/>
  <c r="Q1453" i="55"/>
  <c r="P1453" i="55"/>
  <c r="O1453" i="55"/>
  <c r="Q1452" i="55"/>
  <c r="P1452" i="55"/>
  <c r="O1452" i="55"/>
  <c r="Q1451" i="55"/>
  <c r="P1451" i="55"/>
  <c r="O1451" i="55"/>
  <c r="Q1450" i="55"/>
  <c r="P1450" i="55"/>
  <c r="O1450" i="55"/>
  <c r="Q1449" i="55"/>
  <c r="P1449" i="55"/>
  <c r="O1449" i="55"/>
  <c r="Q1448" i="55"/>
  <c r="P1448" i="55"/>
  <c r="O1448" i="55"/>
  <c r="Q1447" i="55"/>
  <c r="P1447" i="55"/>
  <c r="O1447" i="55"/>
  <c r="Q1446" i="55"/>
  <c r="P1446" i="55"/>
  <c r="O1446" i="55"/>
  <c r="Q1445" i="55"/>
  <c r="P1445" i="55"/>
  <c r="O1445" i="55"/>
  <c r="Q1444" i="55"/>
  <c r="P1444" i="55"/>
  <c r="O1444" i="55"/>
  <c r="Q1443" i="55"/>
  <c r="P1443" i="55"/>
  <c r="O1443" i="55"/>
  <c r="Q1442" i="55"/>
  <c r="P1442" i="55"/>
  <c r="O1442" i="55"/>
  <c r="Q1441" i="55"/>
  <c r="P1441" i="55"/>
  <c r="O1441" i="55"/>
  <c r="Q1440" i="55"/>
  <c r="P1440" i="55"/>
  <c r="O1440" i="55"/>
  <c r="Q1439" i="55"/>
  <c r="P1439" i="55"/>
  <c r="O1439" i="55"/>
  <c r="Q1438" i="55"/>
  <c r="P1438" i="55"/>
  <c r="O1438" i="55"/>
  <c r="Q1437" i="55"/>
  <c r="P1437" i="55"/>
  <c r="O1437" i="55"/>
  <c r="Q1436" i="55"/>
  <c r="P1436" i="55"/>
  <c r="O1436" i="55"/>
  <c r="Q1435" i="55"/>
  <c r="P1435" i="55"/>
  <c r="O1435" i="55"/>
  <c r="Q1434" i="55"/>
  <c r="P1434" i="55"/>
  <c r="O1434" i="55"/>
  <c r="Q1433" i="55"/>
  <c r="P1433" i="55"/>
  <c r="O1433" i="55"/>
  <c r="Q1432" i="55"/>
  <c r="P1432" i="55"/>
  <c r="O1432" i="55"/>
  <c r="Q1431" i="55"/>
  <c r="P1431" i="55"/>
  <c r="O1431" i="55"/>
  <c r="Q1430" i="55"/>
  <c r="P1430" i="55"/>
  <c r="O1430" i="55"/>
  <c r="Q1429" i="55"/>
  <c r="P1429" i="55"/>
  <c r="O1429" i="55"/>
  <c r="Q1428" i="55"/>
  <c r="P1428" i="55"/>
  <c r="O1428" i="55"/>
  <c r="Q1427" i="55"/>
  <c r="P1427" i="55"/>
  <c r="O1427" i="55"/>
  <c r="Q1426" i="55"/>
  <c r="P1426" i="55"/>
  <c r="O1426" i="55"/>
  <c r="Q1425" i="55"/>
  <c r="P1425" i="55"/>
  <c r="O1425" i="55"/>
  <c r="Q1424" i="55"/>
  <c r="P1424" i="55"/>
  <c r="O1424" i="55"/>
  <c r="Q1423" i="55"/>
  <c r="P1423" i="55"/>
  <c r="O1423" i="55"/>
  <c r="Q1422" i="55"/>
  <c r="P1422" i="55"/>
  <c r="O1422" i="55"/>
  <c r="Q1421" i="55"/>
  <c r="P1421" i="55"/>
  <c r="O1421" i="55"/>
  <c r="Q1420" i="55"/>
  <c r="P1420" i="55"/>
  <c r="O1420" i="55"/>
  <c r="Q1419" i="55"/>
  <c r="P1419" i="55"/>
  <c r="O1419" i="55"/>
  <c r="Q1418" i="55"/>
  <c r="P1418" i="55"/>
  <c r="O1418" i="55"/>
  <c r="Q1417" i="55"/>
  <c r="P1417" i="55"/>
  <c r="O1417" i="55"/>
  <c r="Q1416" i="55"/>
  <c r="P1416" i="55"/>
  <c r="O1416" i="55"/>
  <c r="Q1415" i="55"/>
  <c r="P1415" i="55"/>
  <c r="O1415" i="55"/>
  <c r="Q1414" i="55"/>
  <c r="P1414" i="55"/>
  <c r="O1414" i="55"/>
  <c r="Q1413" i="55"/>
  <c r="P1413" i="55"/>
  <c r="O1413" i="55"/>
  <c r="Q1412" i="55"/>
  <c r="P1412" i="55"/>
  <c r="O1412" i="55"/>
  <c r="Q1411" i="55"/>
  <c r="P1411" i="55"/>
  <c r="O1411" i="55"/>
  <c r="Q1410" i="55"/>
  <c r="P1410" i="55"/>
  <c r="O1410" i="55"/>
  <c r="Q1409" i="55"/>
  <c r="P1409" i="55"/>
  <c r="O1409" i="55"/>
  <c r="Q1408" i="55"/>
  <c r="P1408" i="55"/>
  <c r="O1408" i="55"/>
  <c r="Q1407" i="55"/>
  <c r="P1407" i="55"/>
  <c r="O1407" i="55"/>
  <c r="Q1406" i="55"/>
  <c r="P1406" i="55"/>
  <c r="O1406" i="55"/>
  <c r="Q1405" i="55"/>
  <c r="P1405" i="55"/>
  <c r="O1405" i="55"/>
  <c r="Q1404" i="55"/>
  <c r="P1404" i="55"/>
  <c r="O1404" i="55"/>
  <c r="Q1403" i="55"/>
  <c r="P1403" i="55"/>
  <c r="O1403" i="55"/>
  <c r="Q1402" i="55"/>
  <c r="P1402" i="55"/>
  <c r="O1402" i="55"/>
  <c r="Q1401" i="55"/>
  <c r="P1401" i="55"/>
  <c r="O1401" i="55"/>
  <c r="Q1400" i="55"/>
  <c r="P1400" i="55"/>
  <c r="O1400" i="55"/>
  <c r="Q1399" i="55"/>
  <c r="P1399" i="55"/>
  <c r="O1399" i="55"/>
  <c r="Q1398" i="55"/>
  <c r="P1398" i="55"/>
  <c r="O1398" i="55"/>
  <c r="Q1397" i="55"/>
  <c r="P1397" i="55"/>
  <c r="O1397" i="55"/>
  <c r="Q1396" i="55"/>
  <c r="P1396" i="55"/>
  <c r="O1396" i="55"/>
  <c r="Q1395" i="55"/>
  <c r="P1395" i="55"/>
  <c r="O1395" i="55"/>
  <c r="Q1394" i="55"/>
  <c r="P1394" i="55"/>
  <c r="O1394" i="55"/>
  <c r="Q1393" i="55"/>
  <c r="P1393" i="55"/>
  <c r="O1393" i="55"/>
  <c r="Q1392" i="55"/>
  <c r="P1392" i="55"/>
  <c r="O1392" i="55"/>
  <c r="Q1391" i="55"/>
  <c r="P1391" i="55"/>
  <c r="O1391" i="55"/>
  <c r="Q1390" i="55"/>
  <c r="P1390" i="55"/>
  <c r="O1390" i="55"/>
  <c r="Q1389" i="55"/>
  <c r="P1389" i="55"/>
  <c r="O1389" i="55"/>
  <c r="Q1388" i="55"/>
  <c r="P1388" i="55"/>
  <c r="O1388" i="55"/>
  <c r="Q1387" i="55"/>
  <c r="P1387" i="55"/>
  <c r="O1387" i="55"/>
  <c r="Q1386" i="55"/>
  <c r="P1386" i="55"/>
  <c r="O1386" i="55"/>
  <c r="Q1385" i="55"/>
  <c r="P1385" i="55"/>
  <c r="O1385" i="55"/>
  <c r="Q1384" i="55"/>
  <c r="P1384" i="55"/>
  <c r="O1384" i="55"/>
  <c r="Q1383" i="55"/>
  <c r="P1383" i="55"/>
  <c r="O1383" i="55"/>
  <c r="Q1382" i="55"/>
  <c r="P1382" i="55"/>
  <c r="O1382" i="55"/>
  <c r="Q1381" i="55"/>
  <c r="P1381" i="55"/>
  <c r="O1381" i="55"/>
  <c r="Q1380" i="55"/>
  <c r="P1380" i="55"/>
  <c r="O1380" i="55"/>
  <c r="Q1379" i="55"/>
  <c r="P1379" i="55"/>
  <c r="O1379" i="55"/>
  <c r="Q1378" i="55"/>
  <c r="P1378" i="55"/>
  <c r="O1378" i="55"/>
  <c r="Q1377" i="55"/>
  <c r="P1377" i="55"/>
  <c r="O1377" i="55"/>
  <c r="Q1376" i="55"/>
  <c r="P1376" i="55"/>
  <c r="O1376" i="55"/>
  <c r="Q1375" i="55"/>
  <c r="P1375" i="55"/>
  <c r="O1375" i="55"/>
  <c r="Q1374" i="55"/>
  <c r="P1374" i="55"/>
  <c r="O1374" i="55"/>
  <c r="Q1373" i="55"/>
  <c r="P1373" i="55"/>
  <c r="O1373" i="55"/>
  <c r="Q1372" i="55"/>
  <c r="P1372" i="55"/>
  <c r="O1372" i="55"/>
  <c r="Q1371" i="55"/>
  <c r="P1371" i="55"/>
  <c r="O1371" i="55"/>
  <c r="Q1370" i="55"/>
  <c r="P1370" i="55"/>
  <c r="O1370" i="55"/>
  <c r="Q1369" i="55"/>
  <c r="P1369" i="55"/>
  <c r="O1369" i="55"/>
  <c r="Q1368" i="55"/>
  <c r="P1368" i="55"/>
  <c r="O1368" i="55"/>
  <c r="Q1367" i="55"/>
  <c r="P1367" i="55"/>
  <c r="O1367" i="55"/>
  <c r="Q1366" i="55"/>
  <c r="P1366" i="55"/>
  <c r="O1366" i="55"/>
  <c r="Q1365" i="55"/>
  <c r="P1365" i="55"/>
  <c r="O1365" i="55"/>
  <c r="Q1364" i="55"/>
  <c r="P1364" i="55"/>
  <c r="O1364" i="55"/>
  <c r="Q1363" i="55"/>
  <c r="P1363" i="55"/>
  <c r="O1363" i="55"/>
  <c r="Q1362" i="55"/>
  <c r="P1362" i="55"/>
  <c r="O1362" i="55"/>
  <c r="Q1361" i="55"/>
  <c r="P1361" i="55"/>
  <c r="O1361" i="55"/>
  <c r="Q1360" i="55"/>
  <c r="P1360" i="55"/>
  <c r="O1360" i="55"/>
  <c r="Q1359" i="55"/>
  <c r="P1359" i="55"/>
  <c r="O1359" i="55"/>
  <c r="Q1358" i="55"/>
  <c r="P1358" i="55"/>
  <c r="O1358" i="55"/>
  <c r="Q1357" i="55"/>
  <c r="P1357" i="55"/>
  <c r="O1357" i="55"/>
  <c r="Q1356" i="55"/>
  <c r="P1356" i="55"/>
  <c r="O1356" i="55"/>
  <c r="Q1355" i="55"/>
  <c r="P1355" i="55"/>
  <c r="O1355" i="55"/>
  <c r="Q1354" i="55"/>
  <c r="P1354" i="55"/>
  <c r="O1354" i="55"/>
  <c r="Q1353" i="55"/>
  <c r="P1353" i="55"/>
  <c r="O1353" i="55"/>
  <c r="Q1352" i="55"/>
  <c r="P1352" i="55"/>
  <c r="O1352" i="55"/>
  <c r="Q1351" i="55"/>
  <c r="P1351" i="55"/>
  <c r="O1351" i="55"/>
  <c r="Q1350" i="55"/>
  <c r="P1350" i="55"/>
  <c r="O1350" i="55"/>
  <c r="Q1349" i="55"/>
  <c r="P1349" i="55"/>
  <c r="O1349" i="55"/>
  <c r="Q1348" i="55"/>
  <c r="P1348" i="55"/>
  <c r="O1348" i="55"/>
  <c r="Q1347" i="55"/>
  <c r="P1347" i="55"/>
  <c r="O1347" i="55"/>
  <c r="Q1346" i="55"/>
  <c r="P1346" i="55"/>
  <c r="O1346" i="55"/>
  <c r="Q1345" i="55"/>
  <c r="P1345" i="55"/>
  <c r="O1345" i="55"/>
  <c r="Q1344" i="55"/>
  <c r="P1344" i="55"/>
  <c r="O1344" i="55"/>
  <c r="Q1343" i="55"/>
  <c r="P1343" i="55"/>
  <c r="O1343" i="55"/>
  <c r="Q1342" i="55"/>
  <c r="P1342" i="55"/>
  <c r="O1342" i="55"/>
  <c r="Q1341" i="55"/>
  <c r="P1341" i="55"/>
  <c r="O1341" i="55"/>
  <c r="Q1340" i="55"/>
  <c r="P1340" i="55"/>
  <c r="O1340" i="55"/>
  <c r="Q1339" i="55"/>
  <c r="P1339" i="55"/>
  <c r="O1339" i="55"/>
  <c r="Q1338" i="55"/>
  <c r="P1338" i="55"/>
  <c r="O1338" i="55"/>
  <c r="Q1337" i="55"/>
  <c r="P1337" i="55"/>
  <c r="O1337" i="55"/>
  <c r="Q1336" i="55"/>
  <c r="P1336" i="55"/>
  <c r="O1336" i="55"/>
  <c r="Q1335" i="55"/>
  <c r="P1335" i="55"/>
  <c r="O1335" i="55"/>
  <c r="Q1334" i="55"/>
  <c r="P1334" i="55"/>
  <c r="O1334" i="55"/>
  <c r="Q1333" i="55"/>
  <c r="P1333" i="55"/>
  <c r="O1333" i="55"/>
  <c r="Q1332" i="55"/>
  <c r="P1332" i="55"/>
  <c r="O1332" i="55"/>
  <c r="Q1331" i="55"/>
  <c r="P1331" i="55"/>
  <c r="O1331" i="55"/>
  <c r="Q1330" i="55"/>
  <c r="P1330" i="55"/>
  <c r="O1330" i="55"/>
  <c r="Q1329" i="55"/>
  <c r="P1329" i="55"/>
  <c r="O1329" i="55"/>
  <c r="Q1328" i="55"/>
  <c r="P1328" i="55"/>
  <c r="O1328" i="55"/>
  <c r="Q1327" i="55"/>
  <c r="P1327" i="55"/>
  <c r="O1327" i="55"/>
  <c r="Q1326" i="55"/>
  <c r="P1326" i="55"/>
  <c r="O1326" i="55"/>
  <c r="Q1325" i="55"/>
  <c r="P1325" i="55"/>
  <c r="O1325" i="55"/>
  <c r="Q1324" i="55"/>
  <c r="P1324" i="55"/>
  <c r="O1324" i="55"/>
  <c r="Q1323" i="55"/>
  <c r="P1323" i="55"/>
  <c r="O1323" i="55"/>
  <c r="Q1322" i="55"/>
  <c r="P1322" i="55"/>
  <c r="O1322" i="55"/>
  <c r="Q1321" i="55"/>
  <c r="P1321" i="55"/>
  <c r="O1321" i="55"/>
  <c r="Q1320" i="55"/>
  <c r="P1320" i="55"/>
  <c r="O1320" i="55"/>
  <c r="Q1319" i="55"/>
  <c r="P1319" i="55"/>
  <c r="O1319" i="55"/>
  <c r="Q1318" i="55"/>
  <c r="P1318" i="55"/>
  <c r="O1318" i="55"/>
  <c r="Q1317" i="55"/>
  <c r="P1317" i="55"/>
  <c r="O1317" i="55"/>
  <c r="Q1316" i="55"/>
  <c r="P1316" i="55"/>
  <c r="O1316" i="55"/>
  <c r="Q1315" i="55"/>
  <c r="P1315" i="55"/>
  <c r="O1315" i="55"/>
  <c r="Q1314" i="55"/>
  <c r="P1314" i="55"/>
  <c r="O1314" i="55"/>
  <c r="Q1313" i="55"/>
  <c r="P1313" i="55"/>
  <c r="O1313" i="55"/>
  <c r="Q1312" i="55"/>
  <c r="P1312" i="55"/>
  <c r="O1312" i="55"/>
  <c r="Q1311" i="55"/>
  <c r="P1311" i="55"/>
  <c r="O1311" i="55"/>
  <c r="Q1310" i="55"/>
  <c r="P1310" i="55"/>
  <c r="O1310" i="55"/>
  <c r="Q1309" i="55"/>
  <c r="P1309" i="55"/>
  <c r="O1309" i="55"/>
  <c r="Q1308" i="55"/>
  <c r="P1308" i="55"/>
  <c r="O1308" i="55"/>
  <c r="Q1307" i="55"/>
  <c r="P1307" i="55"/>
  <c r="O1307" i="55"/>
  <c r="Q1306" i="55"/>
  <c r="P1306" i="55"/>
  <c r="O1306" i="55"/>
  <c r="Q1305" i="55"/>
  <c r="P1305" i="55"/>
  <c r="O1305" i="55"/>
  <c r="Q1304" i="55"/>
  <c r="P1304" i="55"/>
  <c r="O1304" i="55"/>
  <c r="Q1303" i="55"/>
  <c r="P1303" i="55"/>
  <c r="O1303" i="55"/>
  <c r="Q1302" i="55"/>
  <c r="P1302" i="55"/>
  <c r="O1302" i="55"/>
  <c r="Q1301" i="55"/>
  <c r="P1301" i="55"/>
  <c r="O1301" i="55"/>
  <c r="Q1300" i="55"/>
  <c r="P1300" i="55"/>
  <c r="O1300" i="55"/>
  <c r="Q1299" i="55"/>
  <c r="P1299" i="55"/>
  <c r="O1299" i="55"/>
  <c r="Q1298" i="55"/>
  <c r="P1298" i="55"/>
  <c r="O1298" i="55"/>
  <c r="Q1297" i="55"/>
  <c r="P1297" i="55"/>
  <c r="O1297" i="55"/>
  <c r="Q1296" i="55"/>
  <c r="P1296" i="55"/>
  <c r="O1296" i="55"/>
  <c r="Q1295" i="55"/>
  <c r="P1295" i="55"/>
  <c r="O1295" i="55"/>
  <c r="Q1294" i="55"/>
  <c r="P1294" i="55"/>
  <c r="O1294" i="55"/>
  <c r="Q1293" i="55"/>
  <c r="P1293" i="55"/>
  <c r="O1293" i="55"/>
  <c r="Q1292" i="55"/>
  <c r="P1292" i="55"/>
  <c r="O1292" i="55"/>
  <c r="Q1291" i="55"/>
  <c r="P1291" i="55"/>
  <c r="O1291" i="55"/>
  <c r="Q1290" i="55"/>
  <c r="P1290" i="55"/>
  <c r="O1290" i="55"/>
  <c r="Q1289" i="55"/>
  <c r="P1289" i="55"/>
  <c r="O1289" i="55"/>
  <c r="Q1288" i="55"/>
  <c r="P1288" i="55"/>
  <c r="O1288" i="55"/>
  <c r="Q1287" i="55"/>
  <c r="P1287" i="55"/>
  <c r="O1287" i="55"/>
  <c r="Q1286" i="55"/>
  <c r="P1286" i="55"/>
  <c r="O1286" i="55"/>
  <c r="Q4" i="55"/>
  <c r="N28" i="21"/>
  <c r="M28" i="21"/>
  <c r="N18" i="21"/>
  <c r="M18" i="21"/>
  <c r="L18" i="21"/>
  <c r="K18" i="21"/>
  <c r="J18" i="21"/>
  <c r="I18" i="21"/>
  <c r="H18" i="21"/>
  <c r="G18" i="21"/>
  <c r="F18" i="21"/>
  <c r="N4" i="21"/>
  <c r="M4" i="21"/>
  <c r="L4" i="21"/>
  <c r="K4" i="21"/>
  <c r="J4" i="21"/>
  <c r="I4" i="21"/>
  <c r="H4" i="21"/>
  <c r="G4" i="21"/>
  <c r="F4" i="21"/>
  <c r="Q1998" i="53"/>
  <c r="P1998" i="53"/>
  <c r="O1998" i="53"/>
  <c r="Q1997" i="53"/>
  <c r="P1997" i="53"/>
  <c r="O1997" i="53"/>
  <c r="Q1996" i="53"/>
  <c r="P1996" i="53"/>
  <c r="O1996" i="53"/>
  <c r="Q1995" i="53"/>
  <c r="P1995" i="53"/>
  <c r="O1995" i="53"/>
  <c r="Q1994" i="53"/>
  <c r="P1994" i="53"/>
  <c r="O1994" i="53"/>
  <c r="Q1993" i="53"/>
  <c r="P1993" i="53"/>
  <c r="O1993" i="53"/>
  <c r="Q1992" i="53"/>
  <c r="P1992" i="53"/>
  <c r="O1992" i="53"/>
  <c r="Q1991" i="53"/>
  <c r="P1991" i="53"/>
  <c r="O1991" i="53"/>
  <c r="Q1990" i="53"/>
  <c r="P1990" i="53"/>
  <c r="O1990" i="53"/>
  <c r="Q1989" i="53"/>
  <c r="P1989" i="53"/>
  <c r="O1989" i="53"/>
  <c r="Q1988" i="53"/>
  <c r="P1988" i="53"/>
  <c r="O1988" i="53"/>
  <c r="Q1987" i="53"/>
  <c r="P1987" i="53"/>
  <c r="O1987" i="53"/>
  <c r="Q1986" i="53"/>
  <c r="P1986" i="53"/>
  <c r="O1986" i="53"/>
  <c r="Q1985" i="53"/>
  <c r="P1985" i="53"/>
  <c r="O1985" i="53"/>
  <c r="Q1984" i="53"/>
  <c r="P1984" i="53"/>
  <c r="O1984" i="53"/>
  <c r="Q1983" i="53"/>
  <c r="P1983" i="53"/>
  <c r="O1983" i="53"/>
  <c r="Q1982" i="53"/>
  <c r="P1982" i="53"/>
  <c r="O1982" i="53"/>
  <c r="Q1981" i="53"/>
  <c r="P1981" i="53"/>
  <c r="O1981" i="53"/>
  <c r="Q1980" i="53"/>
  <c r="P1980" i="53"/>
  <c r="O1980" i="53"/>
  <c r="Q1979" i="53"/>
  <c r="P1979" i="53"/>
  <c r="O1979" i="53"/>
  <c r="Q1978" i="53"/>
  <c r="P1978" i="53"/>
  <c r="O1978" i="53"/>
  <c r="Q1977" i="53"/>
  <c r="P1977" i="53"/>
  <c r="O1977" i="53"/>
  <c r="Q1976" i="53"/>
  <c r="P1976" i="53"/>
  <c r="O1976" i="53"/>
  <c r="Q1975" i="53"/>
  <c r="P1975" i="53"/>
  <c r="O1975" i="53"/>
  <c r="Q1974" i="53"/>
  <c r="P1974" i="53"/>
  <c r="O1974" i="53"/>
  <c r="Q1973" i="53"/>
  <c r="P1973" i="53"/>
  <c r="O1973" i="53"/>
  <c r="Q1972" i="53"/>
  <c r="P1972" i="53"/>
  <c r="O1972" i="53"/>
  <c r="Q1971" i="53"/>
  <c r="P1971" i="53"/>
  <c r="O1971" i="53"/>
  <c r="Q1970" i="53"/>
  <c r="P1970" i="53"/>
  <c r="O1970" i="53"/>
  <c r="Q1969" i="53"/>
  <c r="P1969" i="53"/>
  <c r="O1969" i="53"/>
  <c r="Q1968" i="53"/>
  <c r="P1968" i="53"/>
  <c r="O1968" i="53"/>
  <c r="Q1967" i="53"/>
  <c r="P1967" i="53"/>
  <c r="O1967" i="53"/>
  <c r="Q1966" i="53"/>
  <c r="P1966" i="53"/>
  <c r="O1966" i="53"/>
  <c r="Q1965" i="53"/>
  <c r="P1965" i="53"/>
  <c r="O1965" i="53"/>
  <c r="Q1964" i="53"/>
  <c r="P1964" i="53"/>
  <c r="O1964" i="53"/>
  <c r="Q1963" i="53"/>
  <c r="P1963" i="53"/>
  <c r="O1963" i="53"/>
  <c r="Q1962" i="53"/>
  <c r="P1962" i="53"/>
  <c r="O1962" i="53"/>
  <c r="Q1961" i="53"/>
  <c r="P1961" i="53"/>
  <c r="O1961" i="53"/>
  <c r="Q1960" i="53"/>
  <c r="P1960" i="53"/>
  <c r="O1960" i="53"/>
  <c r="Q1959" i="53"/>
  <c r="P1959" i="53"/>
  <c r="O1959" i="53"/>
  <c r="Q1958" i="53"/>
  <c r="P1958" i="53"/>
  <c r="O1958" i="53"/>
  <c r="Q1957" i="53"/>
  <c r="P1957" i="53"/>
  <c r="O1957" i="53"/>
  <c r="Q1956" i="53"/>
  <c r="P1956" i="53"/>
  <c r="O1956" i="53"/>
  <c r="Q1955" i="53"/>
  <c r="P1955" i="53"/>
  <c r="O1955" i="53"/>
  <c r="Q1954" i="53"/>
  <c r="P1954" i="53"/>
  <c r="O1954" i="53"/>
  <c r="Q1953" i="53"/>
  <c r="P1953" i="53"/>
  <c r="O1953" i="53"/>
  <c r="Q1952" i="53"/>
  <c r="P1952" i="53"/>
  <c r="O1952" i="53"/>
  <c r="Q1951" i="53"/>
  <c r="P1951" i="53"/>
  <c r="O1951" i="53"/>
  <c r="Q1950" i="53"/>
  <c r="P1950" i="53"/>
  <c r="O1950" i="53"/>
  <c r="Q1949" i="53"/>
  <c r="P1949" i="53"/>
  <c r="O1949" i="53"/>
  <c r="Q1948" i="53"/>
  <c r="P1948" i="53"/>
  <c r="O1948" i="53"/>
  <c r="Q1947" i="53"/>
  <c r="P1947" i="53"/>
  <c r="O1947" i="53"/>
  <c r="Q1946" i="53"/>
  <c r="P1946" i="53"/>
  <c r="O1946" i="53"/>
  <c r="Q1945" i="53"/>
  <c r="P1945" i="53"/>
  <c r="O1945" i="53"/>
  <c r="Q1944" i="53"/>
  <c r="P1944" i="53"/>
  <c r="O1944" i="53"/>
  <c r="Q1943" i="53"/>
  <c r="P1943" i="53"/>
  <c r="O1943" i="53"/>
  <c r="Q1942" i="53"/>
  <c r="P1942" i="53"/>
  <c r="O1942" i="53"/>
  <c r="Q1941" i="53"/>
  <c r="P1941" i="53"/>
  <c r="O1941" i="53"/>
  <c r="Q1940" i="53"/>
  <c r="P1940" i="53"/>
  <c r="O1940" i="53"/>
  <c r="Q1939" i="53"/>
  <c r="P1939" i="53"/>
  <c r="O1939" i="53"/>
  <c r="Q1938" i="53"/>
  <c r="P1938" i="53"/>
  <c r="O1938" i="53"/>
  <c r="Q1937" i="53"/>
  <c r="P1937" i="53"/>
  <c r="O1937" i="53"/>
  <c r="Q1936" i="53"/>
  <c r="P1936" i="53"/>
  <c r="O1936" i="53"/>
  <c r="Q1935" i="53"/>
  <c r="P1935" i="53"/>
  <c r="O1935" i="53"/>
  <c r="Q1934" i="53"/>
  <c r="P1934" i="53"/>
  <c r="O1934" i="53"/>
  <c r="Q1933" i="53"/>
  <c r="P1933" i="53"/>
  <c r="O1933" i="53"/>
  <c r="Q1932" i="53"/>
  <c r="P1932" i="53"/>
  <c r="O1932" i="53"/>
  <c r="Q1931" i="53"/>
  <c r="P1931" i="53"/>
  <c r="O1931" i="53"/>
  <c r="Q1930" i="53"/>
  <c r="P1930" i="53"/>
  <c r="O1930" i="53"/>
  <c r="Q1929" i="53"/>
  <c r="P1929" i="53"/>
  <c r="O1929" i="53"/>
  <c r="Q1928" i="53"/>
  <c r="P1928" i="53"/>
  <c r="O1928" i="53"/>
  <c r="Q1927" i="53"/>
  <c r="P1927" i="53"/>
  <c r="O1927" i="53"/>
  <c r="Q1926" i="53"/>
  <c r="P1926" i="53"/>
  <c r="O1926" i="53"/>
  <c r="Q1925" i="53"/>
  <c r="P1925" i="53"/>
  <c r="O1925" i="53"/>
  <c r="Q1924" i="53"/>
  <c r="P1924" i="53"/>
  <c r="O1924" i="53"/>
  <c r="Q1923" i="53"/>
  <c r="P1923" i="53"/>
  <c r="O1923" i="53"/>
  <c r="Q1922" i="53"/>
  <c r="P1922" i="53"/>
  <c r="O1922" i="53"/>
  <c r="Q1921" i="53"/>
  <c r="P1921" i="53"/>
  <c r="O1921" i="53"/>
  <c r="Q1920" i="53"/>
  <c r="P1920" i="53"/>
  <c r="O1920" i="53"/>
  <c r="Q1919" i="53"/>
  <c r="P1919" i="53"/>
  <c r="O1919" i="53"/>
  <c r="Q1918" i="53"/>
  <c r="P1918" i="53"/>
  <c r="O1918" i="53"/>
  <c r="Q1917" i="53"/>
  <c r="P1917" i="53"/>
  <c r="O1917" i="53"/>
  <c r="Q1916" i="53"/>
  <c r="P1916" i="53"/>
  <c r="O1916" i="53"/>
  <c r="Q1915" i="53"/>
  <c r="P1915" i="53"/>
  <c r="O1915" i="53"/>
  <c r="Q1914" i="53"/>
  <c r="P1914" i="53"/>
  <c r="O1914" i="53"/>
  <c r="Q1913" i="53"/>
  <c r="P1913" i="53"/>
  <c r="O1913" i="53"/>
  <c r="Q1912" i="53"/>
  <c r="P1912" i="53"/>
  <c r="O1912" i="53"/>
  <c r="Q1911" i="53"/>
  <c r="P1911" i="53"/>
  <c r="O1911" i="53"/>
  <c r="Q1910" i="53"/>
  <c r="P1910" i="53"/>
  <c r="O1910" i="53"/>
  <c r="Q1909" i="53"/>
  <c r="P1909" i="53"/>
  <c r="O1909" i="53"/>
  <c r="Q1908" i="53"/>
  <c r="P1908" i="53"/>
  <c r="O1908" i="53"/>
  <c r="Q1907" i="53"/>
  <c r="P1907" i="53"/>
  <c r="O1907" i="53"/>
  <c r="Q1906" i="53"/>
  <c r="P1906" i="53"/>
  <c r="O1906" i="53"/>
  <c r="Q1905" i="53"/>
  <c r="P1905" i="53"/>
  <c r="O1905" i="53"/>
  <c r="Q1904" i="53"/>
  <c r="P1904" i="53"/>
  <c r="O1904" i="53"/>
  <c r="Q1903" i="53"/>
  <c r="P1903" i="53"/>
  <c r="O1903" i="53"/>
  <c r="Q1902" i="53"/>
  <c r="P1902" i="53"/>
  <c r="O1902" i="53"/>
  <c r="Q4" i="53"/>
  <c r="A1" i="53"/>
  <c r="F5" i="43"/>
  <c r="G5" i="43"/>
  <c r="H5" i="43"/>
  <c r="I5" i="43"/>
  <c r="J5" i="43"/>
  <c r="K5" i="43"/>
  <c r="L5" i="43"/>
  <c r="M5" i="43"/>
  <c r="N5" i="43"/>
  <c r="O25" i="36"/>
  <c r="O24" i="36"/>
  <c r="O23" i="36"/>
  <c r="O13" i="36"/>
  <c r="O19" i="36"/>
  <c r="O20" i="36"/>
  <c r="O21" i="36"/>
  <c r="O18" i="36"/>
  <c r="O12" i="36"/>
  <c r="O11" i="36"/>
  <c r="O10" i="36"/>
  <c r="I29" i="36"/>
  <c r="I40" i="36" s="1"/>
  <c r="J29" i="36"/>
  <c r="J40" i="36" s="1"/>
  <c r="K29" i="36"/>
  <c r="K40" i="36" s="1"/>
  <c r="L29" i="36"/>
  <c r="L40" i="36" s="1"/>
  <c r="M29" i="36"/>
  <c r="M40" i="36" s="1"/>
  <c r="N29" i="36"/>
  <c r="N40" i="36" s="1"/>
  <c r="I32" i="36"/>
  <c r="J32" i="36"/>
  <c r="K32" i="36"/>
  <c r="L32" i="36"/>
  <c r="M32" i="36"/>
  <c r="N32" i="36"/>
  <c r="I5" i="36"/>
  <c r="I16" i="36" s="1"/>
  <c r="J5" i="36"/>
  <c r="J16" i="36" s="1"/>
  <c r="K5" i="36"/>
  <c r="K16" i="36" s="1"/>
  <c r="L5" i="36"/>
  <c r="L16" i="36" s="1"/>
  <c r="M5" i="36"/>
  <c r="M16" i="36" s="1"/>
  <c r="N5" i="36"/>
  <c r="N16" i="36" s="1"/>
  <c r="I14" i="36"/>
  <c r="J14" i="36"/>
  <c r="K14" i="36"/>
  <c r="L14" i="36"/>
  <c r="M14" i="36"/>
  <c r="N14" i="36"/>
  <c r="I22" i="36"/>
  <c r="I26" i="36" s="1"/>
  <c r="J22" i="36"/>
  <c r="J26" i="36" s="1"/>
  <c r="K22" i="36"/>
  <c r="K26" i="36" s="1"/>
  <c r="L22" i="36"/>
  <c r="L26" i="36" s="1"/>
  <c r="M22" i="36"/>
  <c r="M26" i="36" s="1"/>
  <c r="N22" i="36"/>
  <c r="N26" i="36" s="1"/>
  <c r="F27" i="20"/>
  <c r="E27" i="20"/>
  <c r="D27" i="20"/>
  <c r="O206" i="56" l="1"/>
  <c r="O204" i="56"/>
  <c r="P206" i="56"/>
  <c r="P205" i="56"/>
  <c r="P204" i="56"/>
  <c r="P203" i="56"/>
  <c r="O207" i="56"/>
  <c r="O205" i="56"/>
  <c r="O203" i="56"/>
  <c r="P207" i="56"/>
  <c r="O186" i="56"/>
  <c r="O185" i="56"/>
  <c r="O184" i="56"/>
  <c r="P186" i="56"/>
  <c r="P185" i="56"/>
  <c r="P184" i="56"/>
  <c r="P174" i="56"/>
  <c r="O174" i="56"/>
  <c r="P171" i="56"/>
  <c r="O170" i="56"/>
  <c r="P172" i="56"/>
  <c r="O171" i="56"/>
  <c r="P173" i="56"/>
  <c r="O172" i="56"/>
  <c r="P169" i="56"/>
  <c r="O173" i="56"/>
  <c r="P170" i="56"/>
  <c r="O169" i="56"/>
  <c r="P159" i="56"/>
  <c r="O158" i="56"/>
  <c r="P158" i="56"/>
  <c r="P160" i="56"/>
  <c r="O159" i="56"/>
  <c r="O160" i="56"/>
  <c r="P157" i="56"/>
  <c r="O157" i="56"/>
  <c r="P149" i="56"/>
  <c r="O148" i="56"/>
  <c r="P145" i="56"/>
  <c r="O144" i="56"/>
  <c r="P123" i="56"/>
  <c r="O122" i="56"/>
  <c r="P146" i="56"/>
  <c r="P118" i="56"/>
  <c r="O117" i="56"/>
  <c r="P148" i="56"/>
  <c r="O147" i="56"/>
  <c r="P144" i="56"/>
  <c r="O143" i="56"/>
  <c r="P122" i="56"/>
  <c r="O118" i="56"/>
  <c r="P150" i="56"/>
  <c r="O149" i="56"/>
  <c r="O145" i="56"/>
  <c r="P124" i="56"/>
  <c r="O123" i="56"/>
  <c r="P117" i="56"/>
  <c r="O150" i="56"/>
  <c r="P147" i="56"/>
  <c r="O146" i="56"/>
  <c r="P143" i="56"/>
  <c r="O124" i="56"/>
  <c r="P107" i="56"/>
  <c r="O106" i="56"/>
  <c r="P106" i="56"/>
  <c r="P113" i="56"/>
  <c r="P108" i="56"/>
  <c r="O107" i="56"/>
  <c r="P114" i="56"/>
  <c r="O113" i="56"/>
  <c r="O108" i="56"/>
  <c r="O114" i="56"/>
  <c r="O98" i="56"/>
  <c r="O95" i="56"/>
  <c r="P98" i="56"/>
  <c r="O94" i="56"/>
  <c r="P95" i="56"/>
  <c r="P91" i="56"/>
  <c r="O91" i="56"/>
  <c r="P84" i="56"/>
  <c r="O83" i="56"/>
  <c r="O86" i="56"/>
  <c r="P85" i="56"/>
  <c r="O84" i="56"/>
  <c r="P86" i="56"/>
  <c r="O85" i="56"/>
  <c r="P83" i="56"/>
  <c r="P67" i="56"/>
  <c r="O67" i="56"/>
  <c r="P65" i="56"/>
  <c r="O60" i="56"/>
  <c r="P60" i="56"/>
  <c r="P66" i="56"/>
  <c r="O65" i="56"/>
  <c r="O66" i="56"/>
  <c r="P58" i="56"/>
  <c r="O58" i="56"/>
  <c r="P56" i="56"/>
  <c r="O55" i="56"/>
  <c r="P48" i="56"/>
  <c r="O47" i="56"/>
  <c r="P57" i="56"/>
  <c r="O56" i="56"/>
  <c r="P49" i="56"/>
  <c r="O48" i="56"/>
  <c r="O57" i="56"/>
  <c r="P50" i="56"/>
  <c r="O49" i="56"/>
  <c r="P55" i="56"/>
  <c r="O50" i="56"/>
  <c r="P47" i="56"/>
  <c r="P26" i="56"/>
  <c r="O25" i="56"/>
  <c r="P22" i="56"/>
  <c r="P13" i="56"/>
  <c r="P23" i="56"/>
  <c r="O22" i="56"/>
  <c r="P14" i="56"/>
  <c r="O13" i="56"/>
  <c r="O26" i="56"/>
  <c r="P24" i="56"/>
  <c r="O23" i="56"/>
  <c r="O14" i="56"/>
  <c r="O24" i="56"/>
  <c r="P25" i="56"/>
  <c r="P316" i="55"/>
  <c r="O315" i="55"/>
  <c r="O316" i="55"/>
  <c r="P315" i="55"/>
  <c r="O314" i="55"/>
  <c r="P314" i="55"/>
  <c r="P311" i="55"/>
  <c r="P313" i="55"/>
  <c r="O311" i="55"/>
  <c r="O313" i="55"/>
  <c r="O310" i="55"/>
  <c r="O309" i="55"/>
  <c r="O300" i="55"/>
  <c r="P309" i="55"/>
  <c r="P310" i="55"/>
  <c r="P300" i="55"/>
  <c r="O297" i="55"/>
  <c r="O299" i="55"/>
  <c r="O302" i="55"/>
  <c r="O304" i="55"/>
  <c r="O306" i="55"/>
  <c r="O308" i="55"/>
  <c r="P304" i="55"/>
  <c r="P308" i="55"/>
  <c r="P302" i="55"/>
  <c r="O296" i="55"/>
  <c r="O298" i="55"/>
  <c r="O301" i="55"/>
  <c r="O303" i="55"/>
  <c r="O305" i="55"/>
  <c r="O307" i="55"/>
  <c r="P299" i="55"/>
  <c r="P306" i="55"/>
  <c r="P296" i="55"/>
  <c r="P298" i="55"/>
  <c r="P301" i="55"/>
  <c r="P303" i="55"/>
  <c r="P305" i="55"/>
  <c r="P307" i="55"/>
  <c r="P297" i="55"/>
  <c r="P290" i="55"/>
  <c r="O291" i="55"/>
  <c r="P295" i="55"/>
  <c r="P294" i="55"/>
  <c r="P293" i="55"/>
  <c r="P292" i="55"/>
  <c r="O288" i="55"/>
  <c r="O295" i="55"/>
  <c r="O294" i="55"/>
  <c r="O293" i="55"/>
  <c r="O292" i="55"/>
  <c r="P289" i="55"/>
  <c r="P288" i="55"/>
  <c r="P291" i="55"/>
  <c r="O290" i="55"/>
  <c r="O289" i="55"/>
  <c r="O287" i="55"/>
  <c r="P287" i="55"/>
  <c r="O283" i="55"/>
  <c r="O282" i="55"/>
  <c r="P283" i="55"/>
  <c r="P284" i="55"/>
  <c r="O284" i="55"/>
  <c r="P282" i="55"/>
  <c r="O281" i="55"/>
  <c r="P280" i="55"/>
  <c r="O279" i="55"/>
  <c r="O280" i="55"/>
  <c r="P279" i="55"/>
  <c r="P281" i="55"/>
  <c r="O5" i="55"/>
  <c r="O7" i="55"/>
  <c r="O9" i="55"/>
  <c r="O11" i="55"/>
  <c r="O13" i="55"/>
  <c r="O15" i="55"/>
  <c r="O17" i="55"/>
  <c r="O19" i="55"/>
  <c r="O21" i="55"/>
  <c r="O23" i="55"/>
  <c r="O25" i="55"/>
  <c r="O27" i="55"/>
  <c r="O29" i="55"/>
  <c r="O31" i="55"/>
  <c r="O33" i="55"/>
  <c r="O35" i="55"/>
  <c r="O37" i="55"/>
  <c r="O39" i="55"/>
  <c r="O41" i="55"/>
  <c r="O43" i="55"/>
  <c r="O45" i="55"/>
  <c r="O47" i="55"/>
  <c r="O49" i="55"/>
  <c r="O51" i="55"/>
  <c r="O53" i="55"/>
  <c r="O55" i="55"/>
  <c r="O57" i="55"/>
  <c r="O59" i="55"/>
  <c r="O61" i="55"/>
  <c r="O63" i="55"/>
  <c r="O65" i="55"/>
  <c r="O67" i="55"/>
  <c r="O69" i="55"/>
  <c r="O71" i="55"/>
  <c r="O73" i="55"/>
  <c r="O75" i="55"/>
  <c r="O77" i="55"/>
  <c r="O79" i="55"/>
  <c r="O81" i="55"/>
  <c r="O83" i="55"/>
  <c r="O85" i="55"/>
  <c r="O87" i="55"/>
  <c r="O89" i="55"/>
  <c r="O91" i="55"/>
  <c r="O93" i="55"/>
  <c r="O95" i="55"/>
  <c r="O97" i="55"/>
  <c r="O99" i="55"/>
  <c r="O101" i="55"/>
  <c r="O103" i="55"/>
  <c r="O105" i="55"/>
  <c r="O107" i="55"/>
  <c r="O109" i="55"/>
  <c r="O111" i="55"/>
  <c r="O113" i="55"/>
  <c r="O115" i="55"/>
  <c r="O117" i="55"/>
  <c r="O119" i="55"/>
  <c r="O121" i="55"/>
  <c r="O123" i="55"/>
  <c r="O125" i="55"/>
  <c r="O127" i="55"/>
  <c r="O129" i="55"/>
  <c r="P6" i="55"/>
  <c r="P9" i="55"/>
  <c r="O12" i="55"/>
  <c r="P14" i="55"/>
  <c r="P17" i="55"/>
  <c r="O20" i="55"/>
  <c r="P22" i="55"/>
  <c r="P25" i="55"/>
  <c r="O28" i="55"/>
  <c r="P30" i="55"/>
  <c r="P33" i="55"/>
  <c r="O36" i="55"/>
  <c r="P38" i="55"/>
  <c r="P41" i="55"/>
  <c r="O44" i="55"/>
  <c r="P46" i="55"/>
  <c r="P49" i="55"/>
  <c r="O52" i="55"/>
  <c r="P54" i="55"/>
  <c r="P57" i="55"/>
  <c r="O60" i="55"/>
  <c r="P62" i="55"/>
  <c r="P65" i="55"/>
  <c r="O68" i="55"/>
  <c r="P70" i="55"/>
  <c r="P73" i="55"/>
  <c r="O76" i="55"/>
  <c r="P78" i="55"/>
  <c r="P81" i="55"/>
  <c r="O84" i="55"/>
  <c r="P86" i="55"/>
  <c r="P89" i="55"/>
  <c r="O92" i="55"/>
  <c r="P94" i="55"/>
  <c r="P97" i="55"/>
  <c r="O100" i="55"/>
  <c r="P102" i="55"/>
  <c r="P105" i="55"/>
  <c r="O108" i="55"/>
  <c r="P110" i="55"/>
  <c r="P113" i="55"/>
  <c r="O116" i="55"/>
  <c r="P118" i="55"/>
  <c r="P121" i="55"/>
  <c r="O124" i="55"/>
  <c r="P126" i="55"/>
  <c r="P129" i="55"/>
  <c r="P131" i="55"/>
  <c r="P133" i="55"/>
  <c r="P135" i="55"/>
  <c r="P137" i="55"/>
  <c r="P139" i="55"/>
  <c r="P141" i="55"/>
  <c r="P143" i="55"/>
  <c r="P145" i="55"/>
  <c r="P147" i="55"/>
  <c r="P149" i="55"/>
  <c r="P151" i="55"/>
  <c r="P153" i="55"/>
  <c r="P155" i="55"/>
  <c r="P157" i="55"/>
  <c r="P159" i="55"/>
  <c r="P161" i="55"/>
  <c r="P163" i="55"/>
  <c r="P165" i="55"/>
  <c r="P167" i="55"/>
  <c r="P169" i="55"/>
  <c r="P171" i="55"/>
  <c r="P7" i="55"/>
  <c r="O10" i="55"/>
  <c r="P12" i="55"/>
  <c r="P15" i="55"/>
  <c r="O18" i="55"/>
  <c r="P20" i="55"/>
  <c r="P23" i="55"/>
  <c r="O26" i="55"/>
  <c r="P28" i="55"/>
  <c r="P31" i="55"/>
  <c r="O34" i="55"/>
  <c r="P36" i="55"/>
  <c r="P39" i="55"/>
  <c r="O42" i="55"/>
  <c r="P44" i="55"/>
  <c r="P47" i="55"/>
  <c r="O50" i="55"/>
  <c r="P52" i="55"/>
  <c r="P55" i="55"/>
  <c r="O58" i="55"/>
  <c r="P60" i="55"/>
  <c r="P63" i="55"/>
  <c r="O66" i="55"/>
  <c r="P68" i="55"/>
  <c r="P71" i="55"/>
  <c r="O74" i="55"/>
  <c r="P76" i="55"/>
  <c r="P79" i="55"/>
  <c r="O82" i="55"/>
  <c r="P84" i="55"/>
  <c r="P87" i="55"/>
  <c r="O90" i="55"/>
  <c r="P92" i="55"/>
  <c r="P95" i="55"/>
  <c r="O98" i="55"/>
  <c r="P100" i="55"/>
  <c r="P103" i="55"/>
  <c r="O106" i="55"/>
  <c r="P108" i="55"/>
  <c r="P111" i="55"/>
  <c r="O114" i="55"/>
  <c r="P116" i="55"/>
  <c r="P119" i="55"/>
  <c r="O122" i="55"/>
  <c r="P124" i="55"/>
  <c r="P127" i="55"/>
  <c r="O130" i="55"/>
  <c r="O132" i="55"/>
  <c r="O134" i="55"/>
  <c r="O136" i="55"/>
  <c r="O138" i="55"/>
  <c r="O140" i="55"/>
  <c r="O142" i="55"/>
  <c r="O144" i="55"/>
  <c r="O146" i="55"/>
  <c r="O148" i="55"/>
  <c r="O150" i="55"/>
  <c r="O152" i="55"/>
  <c r="O154" i="55"/>
  <c r="O156" i="55"/>
  <c r="O158" i="55"/>
  <c r="O160" i="55"/>
  <c r="O162" i="55"/>
  <c r="O164" i="55"/>
  <c r="O166" i="55"/>
  <c r="O168" i="55"/>
  <c r="O170" i="55"/>
  <c r="O172" i="55"/>
  <c r="O174" i="55"/>
  <c r="O176" i="55"/>
  <c r="O178" i="55"/>
  <c r="O180" i="55"/>
  <c r="O182" i="55"/>
  <c r="O184" i="55"/>
  <c r="O186" i="55"/>
  <c r="O188" i="55"/>
  <c r="O190" i="55"/>
  <c r="O192" i="55"/>
  <c r="O194" i="55"/>
  <c r="O196" i="55"/>
  <c r="O198" i="55"/>
  <c r="O200" i="55"/>
  <c r="O202" i="55"/>
  <c r="O204" i="55"/>
  <c r="O206" i="55"/>
  <c r="O208" i="55"/>
  <c r="O210" i="55"/>
  <c r="O212" i="55"/>
  <c r="O214" i="55"/>
  <c r="O216" i="55"/>
  <c r="O218" i="55"/>
  <c r="O220" i="55"/>
  <c r="O222" i="55"/>
  <c r="O224" i="55"/>
  <c r="O226" i="55"/>
  <c r="O228" i="55"/>
  <c r="P5" i="55"/>
  <c r="P10" i="55"/>
  <c r="O16" i="55"/>
  <c r="P21" i="55"/>
  <c r="P26" i="55"/>
  <c r="O32" i="55"/>
  <c r="P37" i="55"/>
  <c r="P42" i="55"/>
  <c r="O48" i="55"/>
  <c r="P53" i="55"/>
  <c r="P58" i="55"/>
  <c r="O64" i="55"/>
  <c r="P69" i="55"/>
  <c r="P74" i="55"/>
  <c r="O80" i="55"/>
  <c r="P85" i="55"/>
  <c r="P90" i="55"/>
  <c r="O96" i="55"/>
  <c r="P101" i="55"/>
  <c r="P106" i="55"/>
  <c r="O112" i="55"/>
  <c r="P117" i="55"/>
  <c r="P122" i="55"/>
  <c r="O128" i="55"/>
  <c r="P132" i="55"/>
  <c r="P136" i="55"/>
  <c r="P140" i="55"/>
  <c r="P144" i="55"/>
  <c r="P148" i="55"/>
  <c r="P152" i="55"/>
  <c r="P156" i="55"/>
  <c r="P160" i="55"/>
  <c r="P164" i="55"/>
  <c r="P168" i="55"/>
  <c r="P172" i="55"/>
  <c r="O175" i="55"/>
  <c r="P177" i="55"/>
  <c r="P180" i="55"/>
  <c r="O183" i="55"/>
  <c r="P185" i="55"/>
  <c r="P188" i="55"/>
  <c r="O191" i="55"/>
  <c r="P193" i="55"/>
  <c r="P196" i="55"/>
  <c r="O199" i="55"/>
  <c r="P201" i="55"/>
  <c r="P204" i="55"/>
  <c r="O207" i="55"/>
  <c r="P209" i="55"/>
  <c r="P212" i="55"/>
  <c r="O215" i="55"/>
  <c r="P217" i="55"/>
  <c r="P220" i="55"/>
  <c r="O223" i="55"/>
  <c r="P225" i="55"/>
  <c r="P228" i="55"/>
  <c r="P230" i="55"/>
  <c r="P232" i="55"/>
  <c r="P234" i="55"/>
  <c r="P236" i="55"/>
  <c r="P238" i="55"/>
  <c r="P242" i="55"/>
  <c r="P244" i="55"/>
  <c r="P246" i="55"/>
  <c r="P248" i="55"/>
  <c r="P250" i="55"/>
  <c r="P252" i="55"/>
  <c r="P254" i="55"/>
  <c r="P256" i="55"/>
  <c r="P258" i="55"/>
  <c r="P260" i="55"/>
  <c r="P262" i="55"/>
  <c r="P264" i="55"/>
  <c r="P266" i="55"/>
  <c r="P268" i="55"/>
  <c r="P270" i="55"/>
  <c r="P272" i="55"/>
  <c r="P274" i="55"/>
  <c r="P276" i="55"/>
  <c r="O8" i="55"/>
  <c r="P13" i="55"/>
  <c r="P18" i="55"/>
  <c r="O24" i="55"/>
  <c r="P29" i="55"/>
  <c r="P34" i="55"/>
  <c r="O40" i="55"/>
  <c r="P45" i="55"/>
  <c r="P50" i="55"/>
  <c r="O56" i="55"/>
  <c r="P61" i="55"/>
  <c r="P66" i="55"/>
  <c r="O72" i="55"/>
  <c r="P77" i="55"/>
  <c r="P82" i="55"/>
  <c r="O88" i="55"/>
  <c r="P93" i="55"/>
  <c r="P98" i="55"/>
  <c r="O104" i="55"/>
  <c r="P109" i="55"/>
  <c r="P114" i="55"/>
  <c r="O120" i="55"/>
  <c r="P125" i="55"/>
  <c r="P130" i="55"/>
  <c r="P134" i="55"/>
  <c r="P138" i="55"/>
  <c r="P142" i="55"/>
  <c r="P146" i="55"/>
  <c r="P150" i="55"/>
  <c r="P154" i="55"/>
  <c r="P158" i="55"/>
  <c r="P162" i="55"/>
  <c r="P166" i="55"/>
  <c r="P170" i="55"/>
  <c r="P173" i="55"/>
  <c r="P176" i="55"/>
  <c r="O179" i="55"/>
  <c r="P181" i="55"/>
  <c r="P184" i="55"/>
  <c r="O187" i="55"/>
  <c r="P189" i="55"/>
  <c r="P192" i="55"/>
  <c r="O195" i="55"/>
  <c r="P197" i="55"/>
  <c r="P200" i="55"/>
  <c r="O203" i="55"/>
  <c r="P205" i="55"/>
  <c r="P208" i="55"/>
  <c r="O211" i="55"/>
  <c r="P213" i="55"/>
  <c r="P216" i="55"/>
  <c r="O219" i="55"/>
  <c r="P221" i="55"/>
  <c r="P224" i="55"/>
  <c r="O227" i="55"/>
  <c r="P229" i="55"/>
  <c r="P231" i="55"/>
  <c r="P233" i="55"/>
  <c r="P237" i="55"/>
  <c r="P239" i="55"/>
  <c r="P241" i="55"/>
  <c r="P243" i="55"/>
  <c r="P245" i="55"/>
  <c r="P247" i="55"/>
  <c r="P249" i="55"/>
  <c r="P251" i="55"/>
  <c r="P253" i="55"/>
  <c r="P255" i="55"/>
  <c r="P261" i="55"/>
  <c r="P263" i="55"/>
  <c r="O6" i="55"/>
  <c r="P11" i="55"/>
  <c r="P16" i="55"/>
  <c r="O22" i="55"/>
  <c r="P27" i="55"/>
  <c r="P32" i="55"/>
  <c r="O38" i="55"/>
  <c r="P43" i="55"/>
  <c r="P48" i="55"/>
  <c r="O54" i="55"/>
  <c r="P59" i="55"/>
  <c r="P64" i="55"/>
  <c r="O70" i="55"/>
  <c r="P75" i="55"/>
  <c r="P80" i="55"/>
  <c r="O86" i="55"/>
  <c r="P91" i="55"/>
  <c r="P96" i="55"/>
  <c r="O102" i="55"/>
  <c r="P107" i="55"/>
  <c r="P112" i="55"/>
  <c r="O118" i="55"/>
  <c r="P123" i="55"/>
  <c r="P128" i="55"/>
  <c r="O133" i="55"/>
  <c r="O137" i="55"/>
  <c r="O141" i="55"/>
  <c r="O145" i="55"/>
  <c r="O149" i="55"/>
  <c r="O153" i="55"/>
  <c r="O157" i="55"/>
  <c r="O161" i="55"/>
  <c r="O165" i="55"/>
  <c r="O169" i="55"/>
  <c r="O173" i="55"/>
  <c r="P175" i="55"/>
  <c r="P178" i="55"/>
  <c r="O181" i="55"/>
  <c r="P183" i="55"/>
  <c r="P186" i="55"/>
  <c r="O189" i="55"/>
  <c r="P191" i="55"/>
  <c r="P194" i="55"/>
  <c r="O197" i="55"/>
  <c r="P199" i="55"/>
  <c r="P202" i="55"/>
  <c r="O205" i="55"/>
  <c r="P207" i="55"/>
  <c r="P210" i="55"/>
  <c r="O213" i="55"/>
  <c r="P215" i="55"/>
  <c r="P218" i="55"/>
  <c r="O221" i="55"/>
  <c r="P223" i="55"/>
  <c r="P226" i="55"/>
  <c r="O229" i="55"/>
  <c r="O231" i="55"/>
  <c r="O233" i="55"/>
  <c r="O237" i="55"/>
  <c r="O239" i="55"/>
  <c r="O241" i="55"/>
  <c r="O243" i="55"/>
  <c r="O245" i="55"/>
  <c r="O247" i="55"/>
  <c r="O249" i="55"/>
  <c r="O251" i="55"/>
  <c r="O253" i="55"/>
  <c r="O255" i="55"/>
  <c r="O261" i="55"/>
  <c r="O263" i="55"/>
  <c r="O265" i="55"/>
  <c r="O267" i="55"/>
  <c r="O269" i="55"/>
  <c r="O271" i="55"/>
  <c r="O273" i="55"/>
  <c r="O14" i="55"/>
  <c r="P35" i="55"/>
  <c r="P56" i="55"/>
  <c r="O78" i="55"/>
  <c r="P99" i="55"/>
  <c r="P120" i="55"/>
  <c r="O139" i="55"/>
  <c r="O155" i="55"/>
  <c r="O171" i="55"/>
  <c r="P182" i="55"/>
  <c r="O193" i="55"/>
  <c r="P203" i="55"/>
  <c r="P214" i="55"/>
  <c r="O225" i="55"/>
  <c r="O234" i="55"/>
  <c r="O242" i="55"/>
  <c r="O250" i="55"/>
  <c r="O258" i="55"/>
  <c r="P265" i="55"/>
  <c r="P269" i="55"/>
  <c r="P273" i="55"/>
  <c r="P19" i="55"/>
  <c r="O62" i="55"/>
  <c r="P104" i="55"/>
  <c r="O126" i="55"/>
  <c r="O159" i="55"/>
  <c r="P174" i="55"/>
  <c r="P195" i="55"/>
  <c r="O217" i="55"/>
  <c r="P227" i="55"/>
  <c r="O236" i="55"/>
  <c r="O244" i="55"/>
  <c r="O252" i="55"/>
  <c r="O260" i="55"/>
  <c r="O266" i="55"/>
  <c r="O270" i="55"/>
  <c r="O274" i="55"/>
  <c r="O254" i="55"/>
  <c r="P40" i="55"/>
  <c r="P83" i="55"/>
  <c r="O143" i="55"/>
  <c r="O185" i="55"/>
  <c r="P206" i="55"/>
  <c r="P24" i="55"/>
  <c r="O46" i="55"/>
  <c r="P67" i="55"/>
  <c r="P88" i="55"/>
  <c r="O110" i="55"/>
  <c r="O131" i="55"/>
  <c r="O147" i="55"/>
  <c r="O163" i="55"/>
  <c r="O177" i="55"/>
  <c r="P187" i="55"/>
  <c r="P198" i="55"/>
  <c r="O209" i="55"/>
  <c r="P219" i="55"/>
  <c r="O230" i="55"/>
  <c r="O238" i="55"/>
  <c r="O246" i="55"/>
  <c r="O262" i="55"/>
  <c r="P267" i="55"/>
  <c r="P271" i="55"/>
  <c r="P8" i="55"/>
  <c r="O30" i="55"/>
  <c r="P51" i="55"/>
  <c r="P72" i="55"/>
  <c r="O94" i="55"/>
  <c r="P115" i="55"/>
  <c r="O135" i="55"/>
  <c r="O151" i="55"/>
  <c r="O167" i="55"/>
  <c r="P179" i="55"/>
  <c r="P190" i="55"/>
  <c r="O201" i="55"/>
  <c r="P211" i="55"/>
  <c r="P222" i="55"/>
  <c r="O232" i="55"/>
  <c r="O248" i="55"/>
  <c r="O256" i="55"/>
  <c r="O264" i="55"/>
  <c r="O268" i="55"/>
  <c r="O272" i="55"/>
  <c r="O276" i="55"/>
  <c r="O454" i="53"/>
  <c r="P452" i="53"/>
  <c r="P453" i="53"/>
  <c r="O452" i="53"/>
  <c r="P454" i="53"/>
  <c r="O453" i="53"/>
  <c r="O439" i="53"/>
  <c r="P440" i="53"/>
  <c r="O443" i="53"/>
  <c r="P444" i="53"/>
  <c r="O447" i="53"/>
  <c r="P448" i="53"/>
  <c r="O451" i="53"/>
  <c r="O440" i="53"/>
  <c r="O444" i="53"/>
  <c r="P449" i="53"/>
  <c r="O438" i="53"/>
  <c r="P439" i="53"/>
  <c r="O442" i="53"/>
  <c r="P443" i="53"/>
  <c r="O446" i="53"/>
  <c r="P447" i="53"/>
  <c r="O450" i="53"/>
  <c r="P451" i="53"/>
  <c r="P438" i="53"/>
  <c r="O441" i="53"/>
  <c r="P442" i="53"/>
  <c r="O445" i="53"/>
  <c r="P446" i="53"/>
  <c r="O449" i="53"/>
  <c r="P450" i="53"/>
  <c r="P441" i="53"/>
  <c r="P445" i="53"/>
  <c r="O448" i="53"/>
  <c r="O436" i="53"/>
  <c r="P433" i="53"/>
  <c r="O433" i="53"/>
  <c r="O418" i="53"/>
  <c r="P407" i="53"/>
  <c r="O411" i="53"/>
  <c r="P408" i="53"/>
  <c r="O423" i="53"/>
  <c r="P435" i="53"/>
  <c r="O429" i="53"/>
  <c r="P420" i="53"/>
  <c r="P413" i="53"/>
  <c r="O408" i="53"/>
  <c r="O407" i="53"/>
  <c r="P423" i="53"/>
  <c r="O435" i="53"/>
  <c r="P432" i="53"/>
  <c r="P429" i="53"/>
  <c r="O420" i="53"/>
  <c r="P416" i="53"/>
  <c r="O413" i="53"/>
  <c r="P410" i="53"/>
  <c r="P437" i="53"/>
  <c r="O432" i="53"/>
  <c r="O416" i="53"/>
  <c r="P417" i="53"/>
  <c r="O410" i="53"/>
  <c r="P406" i="53"/>
  <c r="P434" i="53"/>
  <c r="P419" i="53"/>
  <c r="O417" i="53"/>
  <c r="P412" i="53"/>
  <c r="O406" i="53"/>
  <c r="P405" i="53"/>
  <c r="P431" i="53"/>
  <c r="O419" i="53"/>
  <c r="P415" i="53"/>
  <c r="O412" i="53"/>
  <c r="P409" i="53"/>
  <c r="O421" i="53"/>
  <c r="O405" i="53"/>
  <c r="O422" i="53"/>
  <c r="O437" i="53"/>
  <c r="O414" i="53"/>
  <c r="O434" i="53"/>
  <c r="P436" i="53"/>
  <c r="O431" i="53"/>
  <c r="P422" i="53"/>
  <c r="O415" i="53"/>
  <c r="P414" i="53"/>
  <c r="O409" i="53"/>
  <c r="P421" i="53"/>
  <c r="P418" i="53"/>
  <c r="P411" i="53"/>
  <c r="O5" i="53"/>
  <c r="P10" i="53"/>
  <c r="O13" i="53"/>
  <c r="P18" i="53"/>
  <c r="O21" i="53"/>
  <c r="P26" i="53"/>
  <c r="O29" i="53"/>
  <c r="P34" i="53"/>
  <c r="O37" i="53"/>
  <c r="P42" i="53"/>
  <c r="O45" i="53"/>
  <c r="P50" i="53"/>
  <c r="O53" i="53"/>
  <c r="P58" i="53"/>
  <c r="O61" i="53"/>
  <c r="P66" i="53"/>
  <c r="O69" i="53"/>
  <c r="P74" i="53"/>
  <c r="O77" i="53"/>
  <c r="P82" i="53"/>
  <c r="O85" i="53"/>
  <c r="P90" i="53"/>
  <c r="O93" i="53"/>
  <c r="P98" i="53"/>
  <c r="O101" i="53"/>
  <c r="P106" i="53"/>
  <c r="O109" i="53"/>
  <c r="P114" i="53"/>
  <c r="O117" i="53"/>
  <c r="P122" i="53"/>
  <c r="O125" i="53"/>
  <c r="P130" i="53"/>
  <c r="O133" i="53"/>
  <c r="P138" i="53"/>
  <c r="O141" i="53"/>
  <c r="P146" i="53"/>
  <c r="O149" i="53"/>
  <c r="P154" i="53"/>
  <c r="O157" i="53"/>
  <c r="P162" i="53"/>
  <c r="O165" i="53"/>
  <c r="P170" i="53"/>
  <c r="O173" i="53"/>
  <c r="P178" i="53"/>
  <c r="O181" i="53"/>
  <c r="P186" i="53"/>
  <c r="O189" i="53"/>
  <c r="P194" i="53"/>
  <c r="O197" i="53"/>
  <c r="P202" i="53"/>
  <c r="O205" i="53"/>
  <c r="P210" i="53"/>
  <c r="O213" i="53"/>
  <c r="P218" i="53"/>
  <c r="O221" i="53"/>
  <c r="P226" i="53"/>
  <c r="O229" i="53"/>
  <c r="P234" i="53"/>
  <c r="O237" i="53"/>
  <c r="P242" i="53"/>
  <c r="O245" i="53"/>
  <c r="P250" i="53"/>
  <c r="O253" i="53"/>
  <c r="P5" i="53"/>
  <c r="O8" i="53"/>
  <c r="P13" i="53"/>
  <c r="O16" i="53"/>
  <c r="P21" i="53"/>
  <c r="O24" i="53"/>
  <c r="P29" i="53"/>
  <c r="O32" i="53"/>
  <c r="P37" i="53"/>
  <c r="O40" i="53"/>
  <c r="P45" i="53"/>
  <c r="O48" i="53"/>
  <c r="P53" i="53"/>
  <c r="O56" i="53"/>
  <c r="P61" i="53"/>
  <c r="O64" i="53"/>
  <c r="P69" i="53"/>
  <c r="O72" i="53"/>
  <c r="P77" i="53"/>
  <c r="O80" i="53"/>
  <c r="P85" i="53"/>
  <c r="O88" i="53"/>
  <c r="P8" i="53"/>
  <c r="O11" i="53"/>
  <c r="P16" i="53"/>
  <c r="O19" i="53"/>
  <c r="P24" i="53"/>
  <c r="O27" i="53"/>
  <c r="P32" i="53"/>
  <c r="O35" i="53"/>
  <c r="P40" i="53"/>
  <c r="O43" i="53"/>
  <c r="P48" i="53"/>
  <c r="O51" i="53"/>
  <c r="P56" i="53"/>
  <c r="O59" i="53"/>
  <c r="P64" i="53"/>
  <c r="O67" i="53"/>
  <c r="P72" i="53"/>
  <c r="O75" i="53"/>
  <c r="P80" i="53"/>
  <c r="O83" i="53"/>
  <c r="P88" i="53"/>
  <c r="O91" i="53"/>
  <c r="P96" i="53"/>
  <c r="O99" i="53"/>
  <c r="P104" i="53"/>
  <c r="O107" i="53"/>
  <c r="P112" i="53"/>
  <c r="O115" i="53"/>
  <c r="P120" i="53"/>
  <c r="O6" i="53"/>
  <c r="P11" i="53"/>
  <c r="O14" i="53"/>
  <c r="P19" i="53"/>
  <c r="O22" i="53"/>
  <c r="P27" i="53"/>
  <c r="O30" i="53"/>
  <c r="P35" i="53"/>
  <c r="O38" i="53"/>
  <c r="P43" i="53"/>
  <c r="O46" i="53"/>
  <c r="P51" i="53"/>
  <c r="O54" i="53"/>
  <c r="P59" i="53"/>
  <c r="O62" i="53"/>
  <c r="P67" i="53"/>
  <c r="O70" i="53"/>
  <c r="P75" i="53"/>
  <c r="O78" i="53"/>
  <c r="P83" i="53"/>
  <c r="O86" i="53"/>
  <c r="P91" i="53"/>
  <c r="O94" i="53"/>
  <c r="P99" i="53"/>
  <c r="O102" i="53"/>
  <c r="P107" i="53"/>
  <c r="O110" i="53"/>
  <c r="P115" i="53"/>
  <c r="O118" i="53"/>
  <c r="P123" i="53"/>
  <c r="O126" i="53"/>
  <c r="P131" i="53"/>
  <c r="O134" i="53"/>
  <c r="P139" i="53"/>
  <c r="O142" i="53"/>
  <c r="P147" i="53"/>
  <c r="O150" i="53"/>
  <c r="P155" i="53"/>
  <c r="O158" i="53"/>
  <c r="P163" i="53"/>
  <c r="O166" i="53"/>
  <c r="P171" i="53"/>
  <c r="O174" i="53"/>
  <c r="P179" i="53"/>
  <c r="O182" i="53"/>
  <c r="P187" i="53"/>
  <c r="O190" i="53"/>
  <c r="P195" i="53"/>
  <c r="O198" i="53"/>
  <c r="P203" i="53"/>
  <c r="O206" i="53"/>
  <c r="P211" i="53"/>
  <c r="O214" i="53"/>
  <c r="P219" i="53"/>
  <c r="O222" i="53"/>
  <c r="P227" i="53"/>
  <c r="O230" i="53"/>
  <c r="P235" i="53"/>
  <c r="O238" i="53"/>
  <c r="P243" i="53"/>
  <c r="O246" i="53"/>
  <c r="P251" i="53"/>
  <c r="O254" i="53"/>
  <c r="P259" i="53"/>
  <c r="O262" i="53"/>
  <c r="P267" i="53"/>
  <c r="O270" i="53"/>
  <c r="P275" i="53"/>
  <c r="O278" i="53"/>
  <c r="P283" i="53"/>
  <c r="O286" i="53"/>
  <c r="P291" i="53"/>
  <c r="O294" i="53"/>
  <c r="P6" i="53"/>
  <c r="O9" i="53"/>
  <c r="P14" i="53"/>
  <c r="O17" i="53"/>
  <c r="P22" i="53"/>
  <c r="O25" i="53"/>
  <c r="P30" i="53"/>
  <c r="O33" i="53"/>
  <c r="P38" i="53"/>
  <c r="O41" i="53"/>
  <c r="P46" i="53"/>
  <c r="O49" i="53"/>
  <c r="P54" i="53"/>
  <c r="O57" i="53"/>
  <c r="P62" i="53"/>
  <c r="O65" i="53"/>
  <c r="P70" i="53"/>
  <c r="O73" i="53"/>
  <c r="P78" i="53"/>
  <c r="O81" i="53"/>
  <c r="P86" i="53"/>
  <c r="O89" i="53"/>
  <c r="P94" i="53"/>
  <c r="O97" i="53"/>
  <c r="P102" i="53"/>
  <c r="O105" i="53"/>
  <c r="P110" i="53"/>
  <c r="O113" i="53"/>
  <c r="P118" i="53"/>
  <c r="O121" i="53"/>
  <c r="P126" i="53"/>
  <c r="O129" i="53"/>
  <c r="P134" i="53"/>
  <c r="O137" i="53"/>
  <c r="P142" i="53"/>
  <c r="O145" i="53"/>
  <c r="P150" i="53"/>
  <c r="O153" i="53"/>
  <c r="P158" i="53"/>
  <c r="O161" i="53"/>
  <c r="P166" i="53"/>
  <c r="O169" i="53"/>
  <c r="P174" i="53"/>
  <c r="O177" i="53"/>
  <c r="P182" i="53"/>
  <c r="O185" i="53"/>
  <c r="P190" i="53"/>
  <c r="O193" i="53"/>
  <c r="P198" i="53"/>
  <c r="O201" i="53"/>
  <c r="P206" i="53"/>
  <c r="O209" i="53"/>
  <c r="P214" i="53"/>
  <c r="O217" i="53"/>
  <c r="P222" i="53"/>
  <c r="O225" i="53"/>
  <c r="P230" i="53"/>
  <c r="O233" i="53"/>
  <c r="P238" i="53"/>
  <c r="O241" i="53"/>
  <c r="P246" i="53"/>
  <c r="O249" i="53"/>
  <c r="P254" i="53"/>
  <c r="O257" i="53"/>
  <c r="P262" i="53"/>
  <c r="O265" i="53"/>
  <c r="P270" i="53"/>
  <c r="O273" i="53"/>
  <c r="P278" i="53"/>
  <c r="O281" i="53"/>
  <c r="P286" i="53"/>
  <c r="O289" i="53"/>
  <c r="P294" i="53"/>
  <c r="O297" i="53"/>
  <c r="P302" i="53"/>
  <c r="O305" i="53"/>
  <c r="P310" i="53"/>
  <c r="O313" i="53"/>
  <c r="P318" i="53"/>
  <c r="O321" i="53"/>
  <c r="P326" i="53"/>
  <c r="O329" i="53"/>
  <c r="P241" i="53"/>
  <c r="O252" i="53"/>
  <c r="P257" i="53"/>
  <c r="P9" i="53"/>
  <c r="O12" i="53"/>
  <c r="P17" i="53"/>
  <c r="O20" i="53"/>
  <c r="P25" i="53"/>
  <c r="O28" i="53"/>
  <c r="P33" i="53"/>
  <c r="O36" i="53"/>
  <c r="P41" i="53"/>
  <c r="O44" i="53"/>
  <c r="P49" i="53"/>
  <c r="O52" i="53"/>
  <c r="P57" i="53"/>
  <c r="O60" i="53"/>
  <c r="P65" i="53"/>
  <c r="O68" i="53"/>
  <c r="P73" i="53"/>
  <c r="O76" i="53"/>
  <c r="P81" i="53"/>
  <c r="O84" i="53"/>
  <c r="P89" i="53"/>
  <c r="O92" i="53"/>
  <c r="P97" i="53"/>
  <c r="O100" i="53"/>
  <c r="P105" i="53"/>
  <c r="O108" i="53"/>
  <c r="P113" i="53"/>
  <c r="O116" i="53"/>
  <c r="P121" i="53"/>
  <c r="O124" i="53"/>
  <c r="P129" i="53"/>
  <c r="O132" i="53"/>
  <c r="P137" i="53"/>
  <c r="O140" i="53"/>
  <c r="P145" i="53"/>
  <c r="O148" i="53"/>
  <c r="P153" i="53"/>
  <c r="O156" i="53"/>
  <c r="P161" i="53"/>
  <c r="O164" i="53"/>
  <c r="P169" i="53"/>
  <c r="O172" i="53"/>
  <c r="P177" i="53"/>
  <c r="O180" i="53"/>
  <c r="P185" i="53"/>
  <c r="O188" i="53"/>
  <c r="P193" i="53"/>
  <c r="O196" i="53"/>
  <c r="P201" i="53"/>
  <c r="O204" i="53"/>
  <c r="P209" i="53"/>
  <c r="O212" i="53"/>
  <c r="P217" i="53"/>
  <c r="O220" i="53"/>
  <c r="P225" i="53"/>
  <c r="O228" i="53"/>
  <c r="P233" i="53"/>
  <c r="O236" i="53"/>
  <c r="O244" i="53"/>
  <c r="P249" i="53"/>
  <c r="O260" i="53"/>
  <c r="O7" i="53"/>
  <c r="P12" i="53"/>
  <c r="O15" i="53"/>
  <c r="P20" i="53"/>
  <c r="O23" i="53"/>
  <c r="P28" i="53"/>
  <c r="O31" i="53"/>
  <c r="P36" i="53"/>
  <c r="O39" i="53"/>
  <c r="P44" i="53"/>
  <c r="O47" i="53"/>
  <c r="P52" i="53"/>
  <c r="O55" i="53"/>
  <c r="P60" i="53"/>
  <c r="O63" i="53"/>
  <c r="P68" i="53"/>
  <c r="O71" i="53"/>
  <c r="P76" i="53"/>
  <c r="O79" i="53"/>
  <c r="P84" i="53"/>
  <c r="O87" i="53"/>
  <c r="P92" i="53"/>
  <c r="O95" i="53"/>
  <c r="P100" i="53"/>
  <c r="O103" i="53"/>
  <c r="P108" i="53"/>
  <c r="O111" i="53"/>
  <c r="P116" i="53"/>
  <c r="O119" i="53"/>
  <c r="P124" i="53"/>
  <c r="O127" i="53"/>
  <c r="P132" i="53"/>
  <c r="O135" i="53"/>
  <c r="P140" i="53"/>
  <c r="O143" i="53"/>
  <c r="P148" i="53"/>
  <c r="O151" i="53"/>
  <c r="P156" i="53"/>
  <c r="O159" i="53"/>
  <c r="P164" i="53"/>
  <c r="O167" i="53"/>
  <c r="P172" i="53"/>
  <c r="O175" i="53"/>
  <c r="P180" i="53"/>
  <c r="O183" i="53"/>
  <c r="P188" i="53"/>
  <c r="O191" i="53"/>
  <c r="P196" i="53"/>
  <c r="O199" i="53"/>
  <c r="P204" i="53"/>
  <c r="O207" i="53"/>
  <c r="P212" i="53"/>
  <c r="O215" i="53"/>
  <c r="P220" i="53"/>
  <c r="O223" i="53"/>
  <c r="P228" i="53"/>
  <c r="O231" i="53"/>
  <c r="P236" i="53"/>
  <c r="O239" i="53"/>
  <c r="P244" i="53"/>
  <c r="O247" i="53"/>
  <c r="P252" i="53"/>
  <c r="O255" i="53"/>
  <c r="P260" i="53"/>
  <c r="O263" i="53"/>
  <c r="P268" i="53"/>
  <c r="O271" i="53"/>
  <c r="P276" i="53"/>
  <c r="O279" i="53"/>
  <c r="P284" i="53"/>
  <c r="O287" i="53"/>
  <c r="P292" i="53"/>
  <c r="O295" i="53"/>
  <c r="P300" i="53"/>
  <c r="O303" i="53"/>
  <c r="P308" i="53"/>
  <c r="O311" i="53"/>
  <c r="P316" i="53"/>
  <c r="O319" i="53"/>
  <c r="P324" i="53"/>
  <c r="O327" i="53"/>
  <c r="O18" i="53"/>
  <c r="P31" i="53"/>
  <c r="O50" i="53"/>
  <c r="P63" i="53"/>
  <c r="O82" i="53"/>
  <c r="O144" i="53"/>
  <c r="O162" i="53"/>
  <c r="O171" i="53"/>
  <c r="O194" i="53"/>
  <c r="O203" i="53"/>
  <c r="P231" i="53"/>
  <c r="O240" i="53"/>
  <c r="O269" i="53"/>
  <c r="O280" i="53"/>
  <c r="P287" i="53"/>
  <c r="O304" i="53"/>
  <c r="O310" i="53"/>
  <c r="O320" i="53"/>
  <c r="O326" i="53"/>
  <c r="P273" i="53"/>
  <c r="P304" i="53"/>
  <c r="P95" i="53"/>
  <c r="P111" i="53"/>
  <c r="P144" i="53"/>
  <c r="P149" i="53"/>
  <c r="P176" i="53"/>
  <c r="P181" i="53"/>
  <c r="P208" i="53"/>
  <c r="P213" i="53"/>
  <c r="P240" i="53"/>
  <c r="P245" i="53"/>
  <c r="P258" i="53"/>
  <c r="P269" i="53"/>
  <c r="P280" i="53"/>
  <c r="O298" i="53"/>
  <c r="O317" i="53"/>
  <c r="P7" i="53"/>
  <c r="O26" i="53"/>
  <c r="P39" i="53"/>
  <c r="O58" i="53"/>
  <c r="P71" i="53"/>
  <c r="O90" i="53"/>
  <c r="P101" i="53"/>
  <c r="O106" i="53"/>
  <c r="P117" i="53"/>
  <c r="O122" i="53"/>
  <c r="P127" i="53"/>
  <c r="O131" i="53"/>
  <c r="O136" i="53"/>
  <c r="O154" i="53"/>
  <c r="P159" i="53"/>
  <c r="O163" i="53"/>
  <c r="O168" i="53"/>
  <c r="O186" i="53"/>
  <c r="P191" i="53"/>
  <c r="O195" i="53"/>
  <c r="O200" i="53"/>
  <c r="O218" i="53"/>
  <c r="P223" i="53"/>
  <c r="O227" i="53"/>
  <c r="O232" i="53"/>
  <c r="O250" i="53"/>
  <c r="P255" i="53"/>
  <c r="P263" i="53"/>
  <c r="P266" i="53"/>
  <c r="O277" i="53"/>
  <c r="O284" i="53"/>
  <c r="O288" i="53"/>
  <c r="O291" i="53"/>
  <c r="P295" i="53"/>
  <c r="P298" i="53"/>
  <c r="P301" i="53"/>
  <c r="P311" i="53"/>
  <c r="P314" i="53"/>
  <c r="P317" i="53"/>
  <c r="P327" i="53"/>
  <c r="P247" i="53"/>
  <c r="O264" i="53"/>
  <c r="P274" i="53"/>
  <c r="O299" i="53"/>
  <c r="O315" i="53"/>
  <c r="O328" i="53"/>
  <c r="O301" i="53"/>
  <c r="O96" i="53"/>
  <c r="O112" i="53"/>
  <c r="P136" i="53"/>
  <c r="P141" i="53"/>
  <c r="P168" i="53"/>
  <c r="P173" i="53"/>
  <c r="P200" i="53"/>
  <c r="P205" i="53"/>
  <c r="P232" i="53"/>
  <c r="P237" i="53"/>
  <c r="O259" i="53"/>
  <c r="O274" i="53"/>
  <c r="P277" i="53"/>
  <c r="P281" i="53"/>
  <c r="P288" i="53"/>
  <c r="P305" i="53"/>
  <c r="O308" i="53"/>
  <c r="P321" i="53"/>
  <c r="O324" i="53"/>
  <c r="O187" i="53"/>
  <c r="P215" i="53"/>
  <c r="O242" i="53"/>
  <c r="O267" i="53"/>
  <c r="O296" i="53"/>
  <c r="P307" i="53"/>
  <c r="P15" i="53"/>
  <c r="O34" i="53"/>
  <c r="P47" i="53"/>
  <c r="O66" i="53"/>
  <c r="P79" i="53"/>
  <c r="O123" i="53"/>
  <c r="O128" i="53"/>
  <c r="O146" i="53"/>
  <c r="P151" i="53"/>
  <c r="O155" i="53"/>
  <c r="O160" i="53"/>
  <c r="O178" i="53"/>
  <c r="P183" i="53"/>
  <c r="O192" i="53"/>
  <c r="O210" i="53"/>
  <c r="O219" i="53"/>
  <c r="O224" i="53"/>
  <c r="O251" i="53"/>
  <c r="O256" i="53"/>
  <c r="P271" i="53"/>
  <c r="O285" i="53"/>
  <c r="O292" i="53"/>
  <c r="O302" i="53"/>
  <c r="O312" i="53"/>
  <c r="O318" i="53"/>
  <c r="P322" i="53"/>
  <c r="P323" i="53"/>
  <c r="P103" i="53"/>
  <c r="P119" i="53"/>
  <c r="P128" i="53"/>
  <c r="P133" i="53"/>
  <c r="P160" i="53"/>
  <c r="P165" i="53"/>
  <c r="P192" i="53"/>
  <c r="P197" i="53"/>
  <c r="P224" i="53"/>
  <c r="P229" i="53"/>
  <c r="P256" i="53"/>
  <c r="P264" i="53"/>
  <c r="O282" i="53"/>
  <c r="P285" i="53"/>
  <c r="P289" i="53"/>
  <c r="P296" i="53"/>
  <c r="P299" i="53"/>
  <c r="O306" i="53"/>
  <c r="O309" i="53"/>
  <c r="P312" i="53"/>
  <c r="P315" i="53"/>
  <c r="O322" i="53"/>
  <c r="O325" i="53"/>
  <c r="P328" i="53"/>
  <c r="O42" i="53"/>
  <c r="O74" i="53"/>
  <c r="P93" i="53"/>
  <c r="P109" i="53"/>
  <c r="O138" i="53"/>
  <c r="P143" i="53"/>
  <c r="O147" i="53"/>
  <c r="O170" i="53"/>
  <c r="O179" i="53"/>
  <c r="O184" i="53"/>
  <c r="P207" i="53"/>
  <c r="O216" i="53"/>
  <c r="O234" i="53"/>
  <c r="O243" i="53"/>
  <c r="O268" i="53"/>
  <c r="O275" i="53"/>
  <c r="P282" i="53"/>
  <c r="O293" i="53"/>
  <c r="P306" i="53"/>
  <c r="P309" i="53"/>
  <c r="P319" i="53"/>
  <c r="O314" i="53"/>
  <c r="O10" i="53"/>
  <c r="P23" i="53"/>
  <c r="P55" i="53"/>
  <c r="P87" i="53"/>
  <c r="O98" i="53"/>
  <c r="O114" i="53"/>
  <c r="O152" i="53"/>
  <c r="P175" i="53"/>
  <c r="O202" i="53"/>
  <c r="O211" i="53"/>
  <c r="P239" i="53"/>
  <c r="O248" i="53"/>
  <c r="O261" i="53"/>
  <c r="O272" i="53"/>
  <c r="P279" i="53"/>
  <c r="P303" i="53"/>
  <c r="P325" i="53"/>
  <c r="P320" i="53"/>
  <c r="O104" i="53"/>
  <c r="O120" i="53"/>
  <c r="P125" i="53"/>
  <c r="P152" i="53"/>
  <c r="P157" i="53"/>
  <c r="P184" i="53"/>
  <c r="P189" i="53"/>
  <c r="P216" i="53"/>
  <c r="P221" i="53"/>
  <c r="P248" i="53"/>
  <c r="P253" i="53"/>
  <c r="P261" i="53"/>
  <c r="P265" i="53"/>
  <c r="P272" i="53"/>
  <c r="O290" i="53"/>
  <c r="P293" i="53"/>
  <c r="P297" i="53"/>
  <c r="O300" i="53"/>
  <c r="P313" i="53"/>
  <c r="O316" i="53"/>
  <c r="P329" i="53"/>
  <c r="O130" i="53"/>
  <c r="P135" i="53"/>
  <c r="O139" i="53"/>
  <c r="P167" i="53"/>
  <c r="O176" i="53"/>
  <c r="P199" i="53"/>
  <c r="O208" i="53"/>
  <c r="O226" i="53"/>
  <c r="O235" i="53"/>
  <c r="O258" i="53"/>
  <c r="O276" i="53"/>
  <c r="O283" i="53"/>
  <c r="P290" i="53"/>
  <c r="O307" i="53"/>
  <c r="O323" i="53"/>
  <c r="O266" i="53"/>
  <c r="O330" i="53"/>
  <c r="P335" i="53"/>
  <c r="O338" i="53"/>
  <c r="P343" i="53"/>
  <c r="O346" i="53"/>
  <c r="P351" i="53"/>
  <c r="O354" i="53"/>
  <c r="P359" i="53"/>
  <c r="O362" i="53"/>
  <c r="O370" i="53"/>
  <c r="O378" i="53"/>
  <c r="P383" i="53"/>
  <c r="O394" i="53"/>
  <c r="P399" i="53"/>
  <c r="P330" i="53"/>
  <c r="O333" i="53"/>
  <c r="P338" i="53"/>
  <c r="O341" i="53"/>
  <c r="P346" i="53"/>
  <c r="O349" i="53"/>
  <c r="P354" i="53"/>
  <c r="O357" i="53"/>
  <c r="P362" i="53"/>
  <c r="O365" i="53"/>
  <c r="P370" i="53"/>
  <c r="O373" i="53"/>
  <c r="P378" i="53"/>
  <c r="O381" i="53"/>
  <c r="P386" i="53"/>
  <c r="O389" i="53"/>
  <c r="P394" i="53"/>
  <c r="O397" i="53"/>
  <c r="P402" i="53"/>
  <c r="O424" i="53"/>
  <c r="P430" i="53"/>
  <c r="P333" i="53"/>
  <c r="O336" i="53"/>
  <c r="P341" i="53"/>
  <c r="O344" i="53"/>
  <c r="P349" i="53"/>
  <c r="O352" i="53"/>
  <c r="P357" i="53"/>
  <c r="O360" i="53"/>
  <c r="P365" i="53"/>
  <c r="O368" i="53"/>
  <c r="P373" i="53"/>
  <c r="O376" i="53"/>
  <c r="P381" i="53"/>
  <c r="O384" i="53"/>
  <c r="P389" i="53"/>
  <c r="O392" i="53"/>
  <c r="P397" i="53"/>
  <c r="O400" i="53"/>
  <c r="P424" i="53"/>
  <c r="O427" i="53"/>
  <c r="O331" i="53"/>
  <c r="P336" i="53"/>
  <c r="O339" i="53"/>
  <c r="P344" i="53"/>
  <c r="O347" i="53"/>
  <c r="P352" i="53"/>
  <c r="O355" i="53"/>
  <c r="P360" i="53"/>
  <c r="O363" i="53"/>
  <c r="P368" i="53"/>
  <c r="O371" i="53"/>
  <c r="P376" i="53"/>
  <c r="O379" i="53"/>
  <c r="P384" i="53"/>
  <c r="O387" i="53"/>
  <c r="P392" i="53"/>
  <c r="O395" i="53"/>
  <c r="P400" i="53"/>
  <c r="O403" i="53"/>
  <c r="P427" i="53"/>
  <c r="P371" i="53"/>
  <c r="O382" i="53"/>
  <c r="P387" i="53"/>
  <c r="O398" i="53"/>
  <c r="O425" i="53"/>
  <c r="P331" i="53"/>
  <c r="O334" i="53"/>
  <c r="P339" i="53"/>
  <c r="O342" i="53"/>
  <c r="P347" i="53"/>
  <c r="O350" i="53"/>
  <c r="P355" i="53"/>
  <c r="O358" i="53"/>
  <c r="P363" i="53"/>
  <c r="O366" i="53"/>
  <c r="O374" i="53"/>
  <c r="P379" i="53"/>
  <c r="O390" i="53"/>
  <c r="P395" i="53"/>
  <c r="P403" i="53"/>
  <c r="P334" i="53"/>
  <c r="O337" i="53"/>
  <c r="P342" i="53"/>
  <c r="O345" i="53"/>
  <c r="P350" i="53"/>
  <c r="O353" i="53"/>
  <c r="P358" i="53"/>
  <c r="O361" i="53"/>
  <c r="P366" i="53"/>
  <c r="O369" i="53"/>
  <c r="P374" i="53"/>
  <c r="O377" i="53"/>
  <c r="P382" i="53"/>
  <c r="O385" i="53"/>
  <c r="P390" i="53"/>
  <c r="O393" i="53"/>
  <c r="P398" i="53"/>
  <c r="O401" i="53"/>
  <c r="P425" i="53"/>
  <c r="O428" i="53"/>
  <c r="O332" i="53"/>
  <c r="P337" i="53"/>
  <c r="O340" i="53"/>
  <c r="P345" i="53"/>
  <c r="O348" i="53"/>
  <c r="P353" i="53"/>
  <c r="O356" i="53"/>
  <c r="P361" i="53"/>
  <c r="O364" i="53"/>
  <c r="P369" i="53"/>
  <c r="O372" i="53"/>
  <c r="P377" i="53"/>
  <c r="O380" i="53"/>
  <c r="P385" i="53"/>
  <c r="O388" i="53"/>
  <c r="P393" i="53"/>
  <c r="O396" i="53"/>
  <c r="P401" i="53"/>
  <c r="O404" i="53"/>
  <c r="P428" i="53"/>
  <c r="P332" i="53"/>
  <c r="O335" i="53"/>
  <c r="P340" i="53"/>
  <c r="O343" i="53"/>
  <c r="P348" i="53"/>
  <c r="O351" i="53"/>
  <c r="P356" i="53"/>
  <c r="O359" i="53"/>
  <c r="P364" i="53"/>
  <c r="O367" i="53"/>
  <c r="P372" i="53"/>
  <c r="O375" i="53"/>
  <c r="P380" i="53"/>
  <c r="O383" i="53"/>
  <c r="P388" i="53"/>
  <c r="O391" i="53"/>
  <c r="P396" i="53"/>
  <c r="O399" i="53"/>
  <c r="P404" i="53"/>
  <c r="O426" i="53"/>
  <c r="P367" i="53"/>
  <c r="P375" i="53"/>
  <c r="O386" i="53"/>
  <c r="P391" i="53"/>
  <c r="O402" i="53"/>
  <c r="P426" i="53"/>
  <c r="O430" i="53"/>
  <c r="O1052" i="53"/>
  <c r="P1053" i="53"/>
  <c r="O1056" i="53"/>
  <c r="P1057" i="53"/>
  <c r="O1060" i="53"/>
  <c r="P1061" i="53"/>
  <c r="O1064" i="53"/>
  <c r="P1065" i="53"/>
  <c r="O1067" i="53"/>
  <c r="P1054" i="53"/>
  <c r="P1058" i="53"/>
  <c r="P1062" i="53"/>
  <c r="P1052" i="53"/>
  <c r="O1055" i="53"/>
  <c r="P1056" i="53"/>
  <c r="O1059" i="53"/>
  <c r="P1060" i="53"/>
  <c r="O1063" i="53"/>
  <c r="P1064" i="53"/>
  <c r="O1053" i="53"/>
  <c r="O1057" i="53"/>
  <c r="O1061" i="53"/>
  <c r="O1065" i="53"/>
  <c r="O1054" i="53"/>
  <c r="P1055" i="53"/>
  <c r="O1058" i="53"/>
  <c r="P1059" i="53"/>
  <c r="O1062" i="53"/>
  <c r="P1063" i="53"/>
  <c r="O1066" i="53"/>
  <c r="P1067" i="53"/>
  <c r="P1066" i="53"/>
  <c r="P1036" i="53"/>
  <c r="O1036" i="53"/>
  <c r="P1035" i="53"/>
  <c r="O1038" i="53"/>
  <c r="P1039" i="53"/>
  <c r="O1042" i="53"/>
  <c r="P1043" i="53"/>
  <c r="O1046" i="53"/>
  <c r="P1047" i="53"/>
  <c r="O1050" i="53"/>
  <c r="P1051" i="53"/>
  <c r="P1038" i="53"/>
  <c r="O1041" i="53"/>
  <c r="P1042" i="53"/>
  <c r="O1045" i="53"/>
  <c r="P1046" i="53"/>
  <c r="O1049" i="53"/>
  <c r="P1050" i="53"/>
  <c r="O1040" i="53"/>
  <c r="P1041" i="53"/>
  <c r="O1044" i="53"/>
  <c r="P1045" i="53"/>
  <c r="O1048" i="53"/>
  <c r="P1049" i="53"/>
  <c r="O1035" i="53"/>
  <c r="P1040" i="53"/>
  <c r="O1043" i="53"/>
  <c r="P1044" i="53"/>
  <c r="O1039" i="53"/>
  <c r="O1047" i="53"/>
  <c r="P1048" i="53"/>
  <c r="O1051" i="53"/>
  <c r="P1037" i="53"/>
  <c r="O972" i="53"/>
  <c r="P972" i="53"/>
  <c r="O1008" i="53"/>
  <c r="O1007" i="53"/>
  <c r="P1008" i="53"/>
  <c r="O1011" i="53"/>
  <c r="P1012" i="53"/>
  <c r="O1015" i="53"/>
  <c r="P1016" i="53"/>
  <c r="O1019" i="53"/>
  <c r="P1020" i="53"/>
  <c r="O1023" i="53"/>
  <c r="P1024" i="53"/>
  <c r="O1027" i="53"/>
  <c r="P1028" i="53"/>
  <c r="O1031" i="53"/>
  <c r="P1032" i="53"/>
  <c r="O1009" i="53"/>
  <c r="P1010" i="53"/>
  <c r="P1014" i="53"/>
  <c r="O1017" i="53"/>
  <c r="P1022" i="53"/>
  <c r="P1026" i="53"/>
  <c r="P1030" i="53"/>
  <c r="O1033" i="53"/>
  <c r="P1009" i="53"/>
  <c r="P1013" i="53"/>
  <c r="P1017" i="53"/>
  <c r="P1021" i="53"/>
  <c r="P1025" i="53"/>
  <c r="P1029" i="53"/>
  <c r="P1033" i="53"/>
  <c r="O1037" i="53"/>
  <c r="O1006" i="53"/>
  <c r="P1007" i="53"/>
  <c r="O1010" i="53"/>
  <c r="P1011" i="53"/>
  <c r="O1014" i="53"/>
  <c r="P1015" i="53"/>
  <c r="O1018" i="53"/>
  <c r="P1019" i="53"/>
  <c r="O1022" i="53"/>
  <c r="P1023" i="53"/>
  <c r="O1026" i="53"/>
  <c r="P1027" i="53"/>
  <c r="O1030" i="53"/>
  <c r="P1031" i="53"/>
  <c r="O1034" i="53"/>
  <c r="P1006" i="53"/>
  <c r="O1013" i="53"/>
  <c r="P1018" i="53"/>
  <c r="O1021" i="53"/>
  <c r="O1025" i="53"/>
  <c r="O1029" i="53"/>
  <c r="P1034" i="53"/>
  <c r="O1012" i="53"/>
  <c r="O1016" i="53"/>
  <c r="O1020" i="53"/>
  <c r="O1024" i="53"/>
  <c r="O1028" i="53"/>
  <c r="O1032" i="53"/>
  <c r="P973" i="53"/>
  <c r="O973" i="53"/>
  <c r="O518" i="53"/>
  <c r="P519" i="53"/>
  <c r="O522" i="53"/>
  <c r="P523" i="53"/>
  <c r="O526" i="53"/>
  <c r="P527" i="53"/>
  <c r="O530" i="53"/>
  <c r="P531" i="53"/>
  <c r="O534" i="53"/>
  <c r="P535" i="53"/>
  <c r="O538" i="53"/>
  <c r="P539" i="53"/>
  <c r="O542" i="53"/>
  <c r="P543" i="53"/>
  <c r="O546" i="53"/>
  <c r="P547" i="53"/>
  <c r="O550" i="53"/>
  <c r="P551" i="53"/>
  <c r="O554" i="53"/>
  <c r="P555" i="53"/>
  <c r="O558" i="53"/>
  <c r="P559" i="53"/>
  <c r="O562" i="53"/>
  <c r="P563" i="53"/>
  <c r="O566" i="53"/>
  <c r="P567" i="53"/>
  <c r="O570" i="53"/>
  <c r="P571" i="53"/>
  <c r="O574" i="53"/>
  <c r="P575" i="53"/>
  <c r="O578" i="53"/>
  <c r="P579" i="53"/>
  <c r="O582" i="53"/>
  <c r="P583" i="53"/>
  <c r="O586" i="53"/>
  <c r="P587" i="53"/>
  <c r="O590" i="53"/>
  <c r="P591" i="53"/>
  <c r="O594" i="53"/>
  <c r="P595" i="53"/>
  <c r="O598" i="53"/>
  <c r="P599" i="53"/>
  <c r="O602" i="53"/>
  <c r="P603" i="53"/>
  <c r="O516" i="53"/>
  <c r="P517" i="53"/>
  <c r="O519" i="53"/>
  <c r="P522" i="53"/>
  <c r="O524" i="53"/>
  <c r="P525" i="53"/>
  <c r="O527" i="53"/>
  <c r="P530" i="53"/>
  <c r="O532" i="53"/>
  <c r="P533" i="53"/>
  <c r="O535" i="53"/>
  <c r="P538" i="53"/>
  <c r="O540" i="53"/>
  <c r="P541" i="53"/>
  <c r="O543" i="53"/>
  <c r="P546" i="53"/>
  <c r="O548" i="53"/>
  <c r="P549" i="53"/>
  <c r="O551" i="53"/>
  <c r="P554" i="53"/>
  <c r="O556" i="53"/>
  <c r="P557" i="53"/>
  <c r="O559" i="53"/>
  <c r="P562" i="53"/>
  <c r="O564" i="53"/>
  <c r="P565" i="53"/>
  <c r="O567" i="53"/>
  <c r="P570" i="53"/>
  <c r="O572" i="53"/>
  <c r="P573" i="53"/>
  <c r="O575" i="53"/>
  <c r="P578" i="53"/>
  <c r="O580" i="53"/>
  <c r="P581" i="53"/>
  <c r="O583" i="53"/>
  <c r="P586" i="53"/>
  <c r="O588" i="53"/>
  <c r="P589" i="53"/>
  <c r="O591" i="53"/>
  <c r="P594" i="53"/>
  <c r="O596" i="53"/>
  <c r="P597" i="53"/>
  <c r="O599" i="53"/>
  <c r="P602" i="53"/>
  <c r="O604" i="53"/>
  <c r="P605" i="53"/>
  <c r="O608" i="53"/>
  <c r="P609" i="53"/>
  <c r="O612" i="53"/>
  <c r="P613" i="53"/>
  <c r="O616" i="53"/>
  <c r="P617" i="53"/>
  <c r="O620" i="53"/>
  <c r="P621" i="53"/>
  <c r="O624" i="53"/>
  <c r="P625" i="53"/>
  <c r="O628" i="53"/>
  <c r="P629" i="53"/>
  <c r="O632" i="53"/>
  <c r="P633" i="53"/>
  <c r="O636" i="53"/>
  <c r="P637" i="53"/>
  <c r="P516" i="53"/>
  <c r="O521" i="53"/>
  <c r="P524" i="53"/>
  <c r="O529" i="53"/>
  <c r="P532" i="53"/>
  <c r="O537" i="53"/>
  <c r="P540" i="53"/>
  <c r="O545" i="53"/>
  <c r="P548" i="53"/>
  <c r="O553" i="53"/>
  <c r="P556" i="53"/>
  <c r="O561" i="53"/>
  <c r="P564" i="53"/>
  <c r="O569" i="53"/>
  <c r="P572" i="53"/>
  <c r="O577" i="53"/>
  <c r="P580" i="53"/>
  <c r="O585" i="53"/>
  <c r="P588" i="53"/>
  <c r="O593" i="53"/>
  <c r="P596" i="53"/>
  <c r="O601" i="53"/>
  <c r="P604" i="53"/>
  <c r="O607" i="53"/>
  <c r="P518" i="53"/>
  <c r="P520" i="53"/>
  <c r="O525" i="53"/>
  <c r="P529" i="53"/>
  <c r="P534" i="53"/>
  <c r="P536" i="53"/>
  <c r="O541" i="53"/>
  <c r="P545" i="53"/>
  <c r="P550" i="53"/>
  <c r="P552" i="53"/>
  <c r="O557" i="53"/>
  <c r="P561" i="53"/>
  <c r="P566" i="53"/>
  <c r="P568" i="53"/>
  <c r="O573" i="53"/>
  <c r="P577" i="53"/>
  <c r="P582" i="53"/>
  <c r="P584" i="53"/>
  <c r="O589" i="53"/>
  <c r="P593" i="53"/>
  <c r="P598" i="53"/>
  <c r="P600" i="53"/>
  <c r="O605" i="53"/>
  <c r="P610" i="53"/>
  <c r="O615" i="53"/>
  <c r="P618" i="53"/>
  <c r="O623" i="53"/>
  <c r="P626" i="53"/>
  <c r="O631" i="53"/>
  <c r="P634" i="53"/>
  <c r="O639" i="53"/>
  <c r="P640" i="53"/>
  <c r="O643" i="53"/>
  <c r="P644" i="53"/>
  <c r="O647" i="53"/>
  <c r="P648" i="53"/>
  <c r="O651" i="53"/>
  <c r="P652" i="53"/>
  <c r="O655" i="53"/>
  <c r="P656" i="53"/>
  <c r="O659" i="53"/>
  <c r="P660" i="53"/>
  <c r="O663" i="53"/>
  <c r="P664" i="53"/>
  <c r="O667" i="53"/>
  <c r="P668" i="53"/>
  <c r="O671" i="53"/>
  <c r="P672" i="53"/>
  <c r="O675" i="53"/>
  <c r="P676" i="53"/>
  <c r="O679" i="53"/>
  <c r="P680" i="53"/>
  <c r="O683" i="53"/>
  <c r="P684" i="53"/>
  <c r="O687" i="53"/>
  <c r="P688" i="53"/>
  <c r="O691" i="53"/>
  <c r="P692" i="53"/>
  <c r="O695" i="53"/>
  <c r="P696" i="53"/>
  <c r="O699" i="53"/>
  <c r="P700" i="53"/>
  <c r="O703" i="53"/>
  <c r="P704" i="53"/>
  <c r="O707" i="53"/>
  <c r="P708" i="53"/>
  <c r="O711" i="53"/>
  <c r="P712" i="53"/>
  <c r="O715" i="53"/>
  <c r="P716" i="53"/>
  <c r="O719" i="53"/>
  <c r="P720" i="53"/>
  <c r="O723" i="53"/>
  <c r="P724" i="53"/>
  <c r="O727" i="53"/>
  <c r="P728" i="53"/>
  <c r="O731" i="53"/>
  <c r="P732" i="53"/>
  <c r="O735" i="53"/>
  <c r="P736" i="53"/>
  <c r="O739" i="53"/>
  <c r="P740" i="53"/>
  <c r="O743" i="53"/>
  <c r="P744" i="53"/>
  <c r="O747" i="53"/>
  <c r="P748" i="53"/>
  <c r="O751" i="53"/>
  <c r="P752" i="53"/>
  <c r="O755" i="53"/>
  <c r="P756" i="53"/>
  <c r="O759" i="53"/>
  <c r="P760" i="53"/>
  <c r="O763" i="53"/>
  <c r="P764" i="53"/>
  <c r="O767" i="53"/>
  <c r="P768" i="53"/>
  <c r="O771" i="53"/>
  <c r="P772" i="53"/>
  <c r="O775" i="53"/>
  <c r="P776" i="53"/>
  <c r="O779" i="53"/>
  <c r="P780" i="53"/>
  <c r="O783" i="53"/>
  <c r="P784" i="53"/>
  <c r="O787" i="53"/>
  <c r="P788" i="53"/>
  <c r="O791" i="53"/>
  <c r="P792" i="53"/>
  <c r="O795" i="53"/>
  <c r="P796" i="53"/>
  <c r="O799" i="53"/>
  <c r="P800" i="53"/>
  <c r="O803" i="53"/>
  <c r="P804" i="53"/>
  <c r="O807" i="53"/>
  <c r="P808" i="53"/>
  <c r="O811" i="53"/>
  <c r="P812" i="53"/>
  <c r="O815" i="53"/>
  <c r="P816" i="53"/>
  <c r="O819" i="53"/>
  <c r="P820" i="53"/>
  <c r="O823" i="53"/>
  <c r="P824" i="53"/>
  <c r="O827" i="53"/>
  <c r="P828" i="53"/>
  <c r="O831" i="53"/>
  <c r="P832" i="53"/>
  <c r="O835" i="53"/>
  <c r="P836" i="53"/>
  <c r="O839" i="53"/>
  <c r="P840" i="53"/>
  <c r="O843" i="53"/>
  <c r="P844" i="53"/>
  <c r="O847" i="53"/>
  <c r="P848" i="53"/>
  <c r="O851" i="53"/>
  <c r="P852" i="53"/>
  <c r="O855" i="53"/>
  <c r="P856" i="53"/>
  <c r="O859" i="53"/>
  <c r="P860" i="53"/>
  <c r="O863" i="53"/>
  <c r="P864" i="53"/>
  <c r="O867" i="53"/>
  <c r="P868" i="53"/>
  <c r="O871" i="53"/>
  <c r="P872" i="53"/>
  <c r="O875" i="53"/>
  <c r="P876" i="53"/>
  <c r="O879" i="53"/>
  <c r="P880" i="53"/>
  <c r="O883" i="53"/>
  <c r="P884" i="53"/>
  <c r="O887" i="53"/>
  <c r="P888" i="53"/>
  <c r="O891" i="53"/>
  <c r="P892" i="53"/>
  <c r="O895" i="53"/>
  <c r="P896" i="53"/>
  <c r="O899" i="53"/>
  <c r="P900" i="53"/>
  <c r="O903" i="53"/>
  <c r="P904" i="53"/>
  <c r="O907" i="53"/>
  <c r="P908" i="53"/>
  <c r="O911" i="53"/>
  <c r="P912" i="53"/>
  <c r="O915" i="53"/>
  <c r="P916" i="53"/>
  <c r="O919" i="53"/>
  <c r="P920" i="53"/>
  <c r="O923" i="53"/>
  <c r="P924" i="53"/>
  <c r="O927" i="53"/>
  <c r="P928" i="53"/>
  <c r="O931" i="53"/>
  <c r="P932" i="53"/>
  <c r="O935" i="53"/>
  <c r="P936" i="53"/>
  <c r="O939" i="53"/>
  <c r="P940" i="53"/>
  <c r="O943" i="53"/>
  <c r="P944" i="53"/>
  <c r="O947" i="53"/>
  <c r="P948" i="53"/>
  <c r="O951" i="53"/>
  <c r="P952" i="53"/>
  <c r="O955" i="53"/>
  <c r="P956" i="53"/>
  <c r="O959" i="53"/>
  <c r="P960" i="53"/>
  <c r="O963" i="53"/>
  <c r="P964" i="53"/>
  <c r="O967" i="53"/>
  <c r="P968" i="53"/>
  <c r="O971" i="53"/>
  <c r="O976" i="53"/>
  <c r="P977" i="53"/>
  <c r="O980" i="53"/>
  <c r="P981" i="53"/>
  <c r="O984" i="53"/>
  <c r="P985" i="53"/>
  <c r="O988" i="53"/>
  <c r="P989" i="53"/>
  <c r="O992" i="53"/>
  <c r="P993" i="53"/>
  <c r="O996" i="53"/>
  <c r="P997" i="53"/>
  <c r="O1000" i="53"/>
  <c r="P1001" i="53"/>
  <c r="O1004" i="53"/>
  <c r="P1005" i="53"/>
  <c r="O517" i="53"/>
  <c r="P526" i="53"/>
  <c r="O533" i="53"/>
  <c r="P542" i="53"/>
  <c r="O549" i="53"/>
  <c r="P558" i="53"/>
  <c r="O565" i="53"/>
  <c r="P574" i="53"/>
  <c r="O581" i="53"/>
  <c r="P592" i="53"/>
  <c r="O597" i="53"/>
  <c r="O606" i="53"/>
  <c r="P614" i="53"/>
  <c r="P622" i="53"/>
  <c r="P630" i="53"/>
  <c r="O635" i="53"/>
  <c r="O641" i="53"/>
  <c r="O645" i="53"/>
  <c r="P650" i="53"/>
  <c r="P654" i="53"/>
  <c r="P658" i="53"/>
  <c r="O661" i="53"/>
  <c r="P666" i="53"/>
  <c r="O669" i="53"/>
  <c r="O673" i="53"/>
  <c r="P678" i="53"/>
  <c r="P682" i="53"/>
  <c r="O685" i="53"/>
  <c r="O689" i="53"/>
  <c r="O693" i="53"/>
  <c r="P698" i="53"/>
  <c r="O701" i="53"/>
  <c r="O705" i="53"/>
  <c r="P710" i="53"/>
  <c r="P714" i="53"/>
  <c r="O717" i="53"/>
  <c r="O721" i="53"/>
  <c r="O725" i="53"/>
  <c r="O729" i="53"/>
  <c r="O733" i="53"/>
  <c r="P738" i="53"/>
  <c r="P742" i="53"/>
  <c r="P746" i="53"/>
  <c r="O749" i="53"/>
  <c r="O523" i="53"/>
  <c r="O528" i="53"/>
  <c r="O539" i="53"/>
  <c r="O544" i="53"/>
  <c r="O555" i="53"/>
  <c r="O560" i="53"/>
  <c r="O571" i="53"/>
  <c r="O576" i="53"/>
  <c r="O587" i="53"/>
  <c r="O592" i="53"/>
  <c r="O603" i="53"/>
  <c r="P607" i="53"/>
  <c r="O609" i="53"/>
  <c r="P612" i="53"/>
  <c r="O614" i="53"/>
  <c r="P615" i="53"/>
  <c r="O617" i="53"/>
  <c r="P620" i="53"/>
  <c r="O622" i="53"/>
  <c r="P623" i="53"/>
  <c r="O625" i="53"/>
  <c r="P628" i="53"/>
  <c r="O630" i="53"/>
  <c r="P631" i="53"/>
  <c r="O633" i="53"/>
  <c r="P636" i="53"/>
  <c r="O638" i="53"/>
  <c r="P639" i="53"/>
  <c r="O642" i="53"/>
  <c r="P643" i="53"/>
  <c r="O646" i="53"/>
  <c r="P647" i="53"/>
  <c r="O650" i="53"/>
  <c r="P651" i="53"/>
  <c r="O654" i="53"/>
  <c r="P655" i="53"/>
  <c r="O658" i="53"/>
  <c r="P659" i="53"/>
  <c r="O662" i="53"/>
  <c r="P663" i="53"/>
  <c r="O666" i="53"/>
  <c r="P667" i="53"/>
  <c r="O670" i="53"/>
  <c r="P671" i="53"/>
  <c r="O674" i="53"/>
  <c r="P675" i="53"/>
  <c r="O678" i="53"/>
  <c r="P679" i="53"/>
  <c r="O682" i="53"/>
  <c r="P683" i="53"/>
  <c r="O686" i="53"/>
  <c r="P687" i="53"/>
  <c r="O690" i="53"/>
  <c r="P691" i="53"/>
  <c r="O694" i="53"/>
  <c r="P695" i="53"/>
  <c r="O698" i="53"/>
  <c r="P699" i="53"/>
  <c r="O702" i="53"/>
  <c r="P703" i="53"/>
  <c r="O706" i="53"/>
  <c r="P707" i="53"/>
  <c r="O710" i="53"/>
  <c r="P711" i="53"/>
  <c r="O714" i="53"/>
  <c r="P715" i="53"/>
  <c r="O718" i="53"/>
  <c r="P719" i="53"/>
  <c r="O722" i="53"/>
  <c r="P723" i="53"/>
  <c r="O726" i="53"/>
  <c r="P727" i="53"/>
  <c r="O730" i="53"/>
  <c r="P731" i="53"/>
  <c r="O734" i="53"/>
  <c r="P735" i="53"/>
  <c r="O738" i="53"/>
  <c r="P739" i="53"/>
  <c r="O742" i="53"/>
  <c r="P743" i="53"/>
  <c r="O746" i="53"/>
  <c r="P747" i="53"/>
  <c r="O750" i="53"/>
  <c r="P751" i="53"/>
  <c r="O754" i="53"/>
  <c r="P755" i="53"/>
  <c r="O758" i="53"/>
  <c r="P759" i="53"/>
  <c r="O762" i="53"/>
  <c r="P763" i="53"/>
  <c r="O766" i="53"/>
  <c r="P767" i="53"/>
  <c r="O770" i="53"/>
  <c r="P771" i="53"/>
  <c r="O774" i="53"/>
  <c r="P775" i="53"/>
  <c r="O778" i="53"/>
  <c r="P779" i="53"/>
  <c r="O782" i="53"/>
  <c r="P783" i="53"/>
  <c r="O786" i="53"/>
  <c r="P787" i="53"/>
  <c r="O790" i="53"/>
  <c r="P791" i="53"/>
  <c r="O794" i="53"/>
  <c r="P795" i="53"/>
  <c r="O798" i="53"/>
  <c r="P799" i="53"/>
  <c r="O802" i="53"/>
  <c r="P803" i="53"/>
  <c r="O806" i="53"/>
  <c r="P807" i="53"/>
  <c r="O810" i="53"/>
  <c r="P811" i="53"/>
  <c r="O814" i="53"/>
  <c r="P815" i="53"/>
  <c r="O818" i="53"/>
  <c r="P819" i="53"/>
  <c r="O822" i="53"/>
  <c r="P823" i="53"/>
  <c r="O826" i="53"/>
  <c r="P827" i="53"/>
  <c r="O830" i="53"/>
  <c r="P831" i="53"/>
  <c r="O834" i="53"/>
  <c r="P835" i="53"/>
  <c r="O838" i="53"/>
  <c r="P839" i="53"/>
  <c r="O842" i="53"/>
  <c r="P843" i="53"/>
  <c r="O846" i="53"/>
  <c r="P847" i="53"/>
  <c r="O850" i="53"/>
  <c r="P851" i="53"/>
  <c r="O854" i="53"/>
  <c r="P855" i="53"/>
  <c r="O858" i="53"/>
  <c r="P859" i="53"/>
  <c r="O862" i="53"/>
  <c r="P863" i="53"/>
  <c r="O866" i="53"/>
  <c r="P867" i="53"/>
  <c r="O870" i="53"/>
  <c r="P871" i="53"/>
  <c r="O874" i="53"/>
  <c r="P875" i="53"/>
  <c r="O878" i="53"/>
  <c r="P879" i="53"/>
  <c r="O882" i="53"/>
  <c r="P883" i="53"/>
  <c r="O886" i="53"/>
  <c r="P887" i="53"/>
  <c r="O890" i="53"/>
  <c r="P891" i="53"/>
  <c r="O894" i="53"/>
  <c r="P895" i="53"/>
  <c r="O898" i="53"/>
  <c r="P899" i="53"/>
  <c r="O902" i="53"/>
  <c r="P903" i="53"/>
  <c r="O906" i="53"/>
  <c r="P907" i="53"/>
  <c r="O910" i="53"/>
  <c r="P911" i="53"/>
  <c r="O914" i="53"/>
  <c r="P915" i="53"/>
  <c r="O918" i="53"/>
  <c r="P919" i="53"/>
  <c r="O922" i="53"/>
  <c r="P923" i="53"/>
  <c r="O926" i="53"/>
  <c r="P927" i="53"/>
  <c r="O930" i="53"/>
  <c r="P931" i="53"/>
  <c r="O934" i="53"/>
  <c r="P935" i="53"/>
  <c r="O938" i="53"/>
  <c r="P939" i="53"/>
  <c r="O942" i="53"/>
  <c r="P943" i="53"/>
  <c r="O946" i="53"/>
  <c r="P947" i="53"/>
  <c r="O950" i="53"/>
  <c r="P951" i="53"/>
  <c r="O954" i="53"/>
  <c r="P955" i="53"/>
  <c r="O958" i="53"/>
  <c r="P959" i="53"/>
  <c r="O962" i="53"/>
  <c r="P963" i="53"/>
  <c r="O966" i="53"/>
  <c r="P967" i="53"/>
  <c r="O970" i="53"/>
  <c r="P971" i="53"/>
  <c r="O975" i="53"/>
  <c r="P976" i="53"/>
  <c r="O979" i="53"/>
  <c r="P980" i="53"/>
  <c r="O983" i="53"/>
  <c r="P984" i="53"/>
  <c r="O987" i="53"/>
  <c r="P988" i="53"/>
  <c r="O991" i="53"/>
  <c r="P992" i="53"/>
  <c r="O995" i="53"/>
  <c r="P996" i="53"/>
  <c r="O999" i="53"/>
  <c r="P1000" i="53"/>
  <c r="O1003" i="53"/>
  <c r="P1004" i="53"/>
  <c r="P521" i="53"/>
  <c r="P528" i="53"/>
  <c r="P537" i="53"/>
  <c r="P544" i="53"/>
  <c r="P553" i="53"/>
  <c r="P560" i="53"/>
  <c r="P569" i="53"/>
  <c r="P576" i="53"/>
  <c r="P585" i="53"/>
  <c r="P590" i="53"/>
  <c r="P601" i="53"/>
  <c r="O611" i="53"/>
  <c r="O619" i="53"/>
  <c r="O627" i="53"/>
  <c r="P638" i="53"/>
  <c r="P642" i="53"/>
  <c r="P646" i="53"/>
  <c r="O649" i="53"/>
  <c r="O653" i="53"/>
  <c r="O657" i="53"/>
  <c r="P662" i="53"/>
  <c r="O665" i="53"/>
  <c r="P670" i="53"/>
  <c r="P674" i="53"/>
  <c r="O677" i="53"/>
  <c r="O681" i="53"/>
  <c r="P686" i="53"/>
  <c r="P690" i="53"/>
  <c r="P694" i="53"/>
  <c r="O697" i="53"/>
  <c r="P702" i="53"/>
  <c r="P706" i="53"/>
  <c r="O709" i="53"/>
  <c r="O713" i="53"/>
  <c r="P718" i="53"/>
  <c r="P722" i="53"/>
  <c r="P726" i="53"/>
  <c r="P730" i="53"/>
  <c r="P734" i="53"/>
  <c r="O737" i="53"/>
  <c r="O741" i="53"/>
  <c r="O745" i="53"/>
  <c r="P750" i="53"/>
  <c r="O610" i="53"/>
  <c r="O618" i="53"/>
  <c r="O626" i="53"/>
  <c r="O634" i="53"/>
  <c r="P753" i="53"/>
  <c r="P757" i="53"/>
  <c r="P761" i="53"/>
  <c r="P765" i="53"/>
  <c r="P769" i="53"/>
  <c r="P773" i="53"/>
  <c r="P777" i="53"/>
  <c r="P781" i="53"/>
  <c r="P785" i="53"/>
  <c r="P789" i="53"/>
  <c r="P793" i="53"/>
  <c r="P797" i="53"/>
  <c r="P801" i="53"/>
  <c r="P805" i="53"/>
  <c r="P809" i="53"/>
  <c r="P813" i="53"/>
  <c r="P817" i="53"/>
  <c r="P821" i="53"/>
  <c r="P825" i="53"/>
  <c r="P829" i="53"/>
  <c r="P833" i="53"/>
  <c r="P837" i="53"/>
  <c r="P841" i="53"/>
  <c r="P845" i="53"/>
  <c r="P849" i="53"/>
  <c r="P853" i="53"/>
  <c r="P857" i="53"/>
  <c r="P861" i="53"/>
  <c r="P865" i="53"/>
  <c r="P869" i="53"/>
  <c r="P873" i="53"/>
  <c r="P877" i="53"/>
  <c r="P881" i="53"/>
  <c r="P885" i="53"/>
  <c r="P889" i="53"/>
  <c r="P893" i="53"/>
  <c r="P897" i="53"/>
  <c r="P901" i="53"/>
  <c r="P905" i="53"/>
  <c r="P909" i="53"/>
  <c r="P913" i="53"/>
  <c r="P917" i="53"/>
  <c r="P921" i="53"/>
  <c r="P925" i="53"/>
  <c r="P929" i="53"/>
  <c r="P933" i="53"/>
  <c r="P937" i="53"/>
  <c r="P941" i="53"/>
  <c r="P945" i="53"/>
  <c r="P949" i="53"/>
  <c r="P953" i="53"/>
  <c r="P957" i="53"/>
  <c r="P961" i="53"/>
  <c r="P965" i="53"/>
  <c r="P969" i="53"/>
  <c r="P974" i="53"/>
  <c r="P978" i="53"/>
  <c r="P982" i="53"/>
  <c r="P986" i="53"/>
  <c r="P990" i="53"/>
  <c r="P994" i="53"/>
  <c r="P998" i="53"/>
  <c r="P1002" i="53"/>
  <c r="P619" i="53"/>
  <c r="P754" i="53"/>
  <c r="P766" i="53"/>
  <c r="P774" i="53"/>
  <c r="P782" i="53"/>
  <c r="P790" i="53"/>
  <c r="P802" i="53"/>
  <c r="P810" i="53"/>
  <c r="P818" i="53"/>
  <c r="P826" i="53"/>
  <c r="P838" i="53"/>
  <c r="P846" i="53"/>
  <c r="P854" i="53"/>
  <c r="P862" i="53"/>
  <c r="P870" i="53"/>
  <c r="P882" i="53"/>
  <c r="P894" i="53"/>
  <c r="P910" i="53"/>
  <c r="P918" i="53"/>
  <c r="P926" i="53"/>
  <c r="P938" i="53"/>
  <c r="P950" i="53"/>
  <c r="P966" i="53"/>
  <c r="P979" i="53"/>
  <c r="P991" i="53"/>
  <c r="P1003" i="53"/>
  <c r="O536" i="53"/>
  <c r="O579" i="53"/>
  <c r="O644" i="53"/>
  <c r="P657" i="53"/>
  <c r="P673" i="53"/>
  <c r="O684" i="53"/>
  <c r="O692" i="53"/>
  <c r="O700" i="53"/>
  <c r="O708" i="53"/>
  <c r="P721" i="53"/>
  <c r="P729" i="53"/>
  <c r="O740" i="53"/>
  <c r="O753" i="53"/>
  <c r="O765" i="53"/>
  <c r="O777" i="53"/>
  <c r="O789" i="53"/>
  <c r="O805" i="53"/>
  <c r="O829" i="53"/>
  <c r="O849" i="53"/>
  <c r="O873" i="53"/>
  <c r="O897" i="53"/>
  <c r="O909" i="53"/>
  <c r="O929" i="53"/>
  <c r="O949" i="53"/>
  <c r="O974" i="53"/>
  <c r="O990" i="53"/>
  <c r="O1002" i="53"/>
  <c r="O520" i="53"/>
  <c r="O531" i="53"/>
  <c r="O552" i="53"/>
  <c r="O563" i="53"/>
  <c r="O584" i="53"/>
  <c r="O595" i="53"/>
  <c r="P608" i="53"/>
  <c r="O613" i="53"/>
  <c r="P616" i="53"/>
  <c r="O621" i="53"/>
  <c r="P624" i="53"/>
  <c r="O629" i="53"/>
  <c r="P632" i="53"/>
  <c r="O637" i="53"/>
  <c r="O640" i="53"/>
  <c r="P645" i="53"/>
  <c r="O648" i="53"/>
  <c r="P653" i="53"/>
  <c r="O656" i="53"/>
  <c r="P661" i="53"/>
  <c r="O664" i="53"/>
  <c r="P669" i="53"/>
  <c r="O672" i="53"/>
  <c r="P677" i="53"/>
  <c r="O680" i="53"/>
  <c r="P685" i="53"/>
  <c r="O688" i="53"/>
  <c r="P693" i="53"/>
  <c r="O696" i="53"/>
  <c r="P701" i="53"/>
  <c r="O704" i="53"/>
  <c r="P709" i="53"/>
  <c r="O712" i="53"/>
  <c r="P717" i="53"/>
  <c r="O720" i="53"/>
  <c r="P725" i="53"/>
  <c r="O728" i="53"/>
  <c r="P733" i="53"/>
  <c r="O736" i="53"/>
  <c r="P741" i="53"/>
  <c r="O744" i="53"/>
  <c r="P749" i="53"/>
  <c r="O752" i="53"/>
  <c r="O756" i="53"/>
  <c r="O760" i="53"/>
  <c r="O764" i="53"/>
  <c r="O768" i="53"/>
  <c r="O772" i="53"/>
  <c r="O776" i="53"/>
  <c r="O780" i="53"/>
  <c r="O784" i="53"/>
  <c r="O788" i="53"/>
  <c r="O792" i="53"/>
  <c r="O796" i="53"/>
  <c r="O800" i="53"/>
  <c r="O804" i="53"/>
  <c r="O808" i="53"/>
  <c r="O812" i="53"/>
  <c r="O816" i="53"/>
  <c r="O820" i="53"/>
  <c r="O824" i="53"/>
  <c r="O828" i="53"/>
  <c r="O832" i="53"/>
  <c r="O836" i="53"/>
  <c r="O840" i="53"/>
  <c r="O844" i="53"/>
  <c r="O848" i="53"/>
  <c r="O852" i="53"/>
  <c r="O856" i="53"/>
  <c r="O860" i="53"/>
  <c r="O864" i="53"/>
  <c r="O868" i="53"/>
  <c r="O872" i="53"/>
  <c r="O876" i="53"/>
  <c r="O880" i="53"/>
  <c r="O884" i="53"/>
  <c r="O888" i="53"/>
  <c r="O892" i="53"/>
  <c r="O896" i="53"/>
  <c r="O900" i="53"/>
  <c r="O904" i="53"/>
  <c r="O908" i="53"/>
  <c r="O912" i="53"/>
  <c r="O916" i="53"/>
  <c r="O920" i="53"/>
  <c r="O924" i="53"/>
  <c r="O928" i="53"/>
  <c r="O932" i="53"/>
  <c r="O936" i="53"/>
  <c r="O940" i="53"/>
  <c r="O944" i="53"/>
  <c r="O948" i="53"/>
  <c r="O952" i="53"/>
  <c r="O956" i="53"/>
  <c r="O960" i="53"/>
  <c r="O964" i="53"/>
  <c r="O968" i="53"/>
  <c r="O977" i="53"/>
  <c r="O981" i="53"/>
  <c r="O985" i="53"/>
  <c r="O989" i="53"/>
  <c r="O993" i="53"/>
  <c r="O997" i="53"/>
  <c r="O1001" i="53"/>
  <c r="O1005" i="53"/>
  <c r="P606" i="53"/>
  <c r="P611" i="53"/>
  <c r="P627" i="53"/>
  <c r="P635" i="53"/>
  <c r="P758" i="53"/>
  <c r="P762" i="53"/>
  <c r="P770" i="53"/>
  <c r="P778" i="53"/>
  <c r="P786" i="53"/>
  <c r="P794" i="53"/>
  <c r="P798" i="53"/>
  <c r="P806" i="53"/>
  <c r="P814" i="53"/>
  <c r="P822" i="53"/>
  <c r="P830" i="53"/>
  <c r="P834" i="53"/>
  <c r="P842" i="53"/>
  <c r="P850" i="53"/>
  <c r="P858" i="53"/>
  <c r="P866" i="53"/>
  <c r="P874" i="53"/>
  <c r="P878" i="53"/>
  <c r="P886" i="53"/>
  <c r="P890" i="53"/>
  <c r="P898" i="53"/>
  <c r="P902" i="53"/>
  <c r="P906" i="53"/>
  <c r="P914" i="53"/>
  <c r="P922" i="53"/>
  <c r="P930" i="53"/>
  <c r="P934" i="53"/>
  <c r="P942" i="53"/>
  <c r="P946" i="53"/>
  <c r="P954" i="53"/>
  <c r="P958" i="53"/>
  <c r="P962" i="53"/>
  <c r="P970" i="53"/>
  <c r="P975" i="53"/>
  <c r="P983" i="53"/>
  <c r="P987" i="53"/>
  <c r="P995" i="53"/>
  <c r="P999" i="53"/>
  <c r="O547" i="53"/>
  <c r="O568" i="53"/>
  <c r="O600" i="53"/>
  <c r="P641" i="53"/>
  <c r="P649" i="53"/>
  <c r="O652" i="53"/>
  <c r="O660" i="53"/>
  <c r="P665" i="53"/>
  <c r="O668" i="53"/>
  <c r="O676" i="53"/>
  <c r="P681" i="53"/>
  <c r="P689" i="53"/>
  <c r="P697" i="53"/>
  <c r="P705" i="53"/>
  <c r="P713" i="53"/>
  <c r="O716" i="53"/>
  <c r="O724" i="53"/>
  <c r="O732" i="53"/>
  <c r="P737" i="53"/>
  <c r="P745" i="53"/>
  <c r="O748" i="53"/>
  <c r="O757" i="53"/>
  <c r="O761" i="53"/>
  <c r="O769" i="53"/>
  <c r="O773" i="53"/>
  <c r="O781" i="53"/>
  <c r="O785" i="53"/>
  <c r="O797" i="53"/>
  <c r="O801" i="53"/>
  <c r="O809" i="53"/>
  <c r="O817" i="53"/>
  <c r="O825" i="53"/>
  <c r="O837" i="53"/>
  <c r="O845" i="53"/>
  <c r="O857" i="53"/>
  <c r="O865" i="53"/>
  <c r="O877" i="53"/>
  <c r="O885" i="53"/>
  <c r="O893" i="53"/>
  <c r="O905" i="53"/>
  <c r="O917" i="53"/>
  <c r="O925" i="53"/>
  <c r="O933" i="53"/>
  <c r="O941" i="53"/>
  <c r="O957" i="53"/>
  <c r="O965" i="53"/>
  <c r="O969" i="53"/>
  <c r="O982" i="53"/>
  <c r="O998" i="53"/>
  <c r="O793" i="53"/>
  <c r="O813" i="53"/>
  <c r="O821" i="53"/>
  <c r="O833" i="53"/>
  <c r="O841" i="53"/>
  <c r="O853" i="53"/>
  <c r="O861" i="53"/>
  <c r="O869" i="53"/>
  <c r="O881" i="53"/>
  <c r="O889" i="53"/>
  <c r="O901" i="53"/>
  <c r="O913" i="53"/>
  <c r="O921" i="53"/>
  <c r="O937" i="53"/>
  <c r="O945" i="53"/>
  <c r="O953" i="53"/>
  <c r="O961" i="53"/>
  <c r="O978" i="53"/>
  <c r="O986" i="53"/>
  <c r="O994" i="53"/>
  <c r="O7" i="56"/>
  <c r="P8" i="56"/>
  <c r="O15" i="56"/>
  <c r="P16" i="56"/>
  <c r="O19" i="56"/>
  <c r="P20" i="56"/>
  <c r="O27" i="56"/>
  <c r="O31" i="56"/>
  <c r="P32" i="56"/>
  <c r="O35" i="56"/>
  <c r="P40" i="56"/>
  <c r="P44" i="56"/>
  <c r="O51" i="56"/>
  <c r="P52" i="56"/>
  <c r="O59" i="56"/>
  <c r="O63" i="56"/>
  <c r="P64" i="56"/>
  <c r="P68" i="56"/>
  <c r="P72" i="56"/>
  <c r="O75" i="56"/>
  <c r="P76" i="56"/>
  <c r="O79" i="56"/>
  <c r="P80" i="56"/>
  <c r="P92" i="56"/>
  <c r="P96" i="56"/>
  <c r="O99" i="56"/>
  <c r="P100" i="56"/>
  <c r="O103" i="56"/>
  <c r="O111" i="56"/>
  <c r="P112" i="56"/>
  <c r="O115" i="56"/>
  <c r="O119" i="56"/>
  <c r="P120" i="56"/>
  <c r="O127" i="56"/>
  <c r="O131" i="56"/>
  <c r="P132" i="56"/>
  <c r="O135" i="56"/>
  <c r="O139" i="56"/>
  <c r="O151" i="56"/>
  <c r="P152" i="56"/>
  <c r="P156" i="56"/>
  <c r="O167" i="56"/>
  <c r="O175" i="56"/>
  <c r="P7" i="56"/>
  <c r="O10" i="56"/>
  <c r="P15" i="56"/>
  <c r="O18" i="56"/>
  <c r="P19" i="56"/>
  <c r="P27" i="56"/>
  <c r="O30" i="56"/>
  <c r="P31" i="56"/>
  <c r="O34" i="56"/>
  <c r="P35" i="56"/>
  <c r="O37" i="56"/>
  <c r="O46" i="56"/>
  <c r="P51" i="56"/>
  <c r="O54" i="56"/>
  <c r="P59" i="56"/>
  <c r="O62" i="56"/>
  <c r="P63" i="56"/>
  <c r="O70" i="56"/>
  <c r="O74" i="56"/>
  <c r="P75" i="56"/>
  <c r="O78" i="56"/>
  <c r="P79" i="56"/>
  <c r="O82" i="56"/>
  <c r="P99" i="56"/>
  <c r="O102" i="56"/>
  <c r="P103" i="56"/>
  <c r="P111" i="56"/>
  <c r="P115" i="56"/>
  <c r="P119" i="56"/>
  <c r="O126" i="56"/>
  <c r="P127" i="56"/>
  <c r="O130" i="56"/>
  <c r="P131" i="56"/>
  <c r="O134" i="56"/>
  <c r="P135" i="56"/>
  <c r="O138" i="56"/>
  <c r="P139" i="56"/>
  <c r="O142" i="56"/>
  <c r="P151" i="56"/>
  <c r="O154" i="56"/>
  <c r="O162" i="56"/>
  <c r="O166" i="56"/>
  <c r="P167" i="56"/>
  <c r="O9" i="56"/>
  <c r="P10" i="56"/>
  <c r="O17" i="56"/>
  <c r="P18" i="56"/>
  <c r="O29" i="56"/>
  <c r="P30" i="56"/>
  <c r="P34" i="56"/>
  <c r="P37" i="56"/>
  <c r="O41" i="56"/>
  <c r="P46" i="56"/>
  <c r="O53" i="56"/>
  <c r="P54" i="56"/>
  <c r="O61" i="56"/>
  <c r="P62" i="56"/>
  <c r="P70" i="56"/>
  <c r="O73" i="56"/>
  <c r="P74" i="56"/>
  <c r="O77" i="56"/>
  <c r="P78" i="56"/>
  <c r="O81" i="56"/>
  <c r="P82" i="56"/>
  <c r="O93" i="56"/>
  <c r="P94" i="56"/>
  <c r="O97" i="56"/>
  <c r="O101" i="56"/>
  <c r="P102" i="56"/>
  <c r="O125" i="56"/>
  <c r="P126" i="56"/>
  <c r="O129" i="56"/>
  <c r="P130" i="56"/>
  <c r="O133" i="56"/>
  <c r="P134" i="56"/>
  <c r="O137" i="56"/>
  <c r="P138" i="56"/>
  <c r="P142" i="56"/>
  <c r="O153" i="56"/>
  <c r="P154" i="56"/>
  <c r="O161" i="56"/>
  <c r="P162" i="56"/>
  <c r="O165" i="56"/>
  <c r="P166" i="56"/>
  <c r="P175" i="56"/>
  <c r="P183" i="56"/>
  <c r="O193" i="56"/>
  <c r="P194" i="56"/>
  <c r="O210" i="56"/>
  <c r="O222" i="56"/>
  <c r="P223" i="56"/>
  <c r="O226" i="56"/>
  <c r="P227" i="56"/>
  <c r="P231" i="56"/>
  <c r="O234" i="56"/>
  <c r="P235" i="56"/>
  <c r="O238" i="56"/>
  <c r="P239" i="56"/>
  <c r="O242" i="56"/>
  <c r="P243" i="56"/>
  <c r="O233" i="56"/>
  <c r="O237" i="56"/>
  <c r="P81" i="56"/>
  <c r="P97" i="56"/>
  <c r="P137" i="56"/>
  <c r="O156" i="56"/>
  <c r="O8" i="56"/>
  <c r="O16" i="56"/>
  <c r="P29" i="56"/>
  <c r="O32" i="56"/>
  <c r="O40" i="56"/>
  <c r="P53" i="56"/>
  <c r="P61" i="56"/>
  <c r="O64" i="56"/>
  <c r="O72" i="56"/>
  <c r="P77" i="56"/>
  <c r="O80" i="56"/>
  <c r="P93" i="56"/>
  <c r="O96" i="56"/>
  <c r="P101" i="56"/>
  <c r="O112" i="56"/>
  <c r="O120" i="56"/>
  <c r="P125" i="56"/>
  <c r="P133" i="56"/>
  <c r="O152" i="56"/>
  <c r="P165" i="56"/>
  <c r="O177" i="56"/>
  <c r="O181" i="56"/>
  <c r="O188" i="56"/>
  <c r="O192" i="56"/>
  <c r="P193" i="56"/>
  <c r="O196" i="56"/>
  <c r="O200" i="56"/>
  <c r="P210" i="56"/>
  <c r="O217" i="56"/>
  <c r="O221" i="56"/>
  <c r="P222" i="56"/>
  <c r="P226" i="56"/>
  <c r="P234" i="56"/>
  <c r="P238" i="56"/>
  <c r="O241" i="56"/>
  <c r="P242" i="56"/>
  <c r="O100" i="56"/>
  <c r="O132" i="56"/>
  <c r="P153" i="56"/>
  <c r="P177" i="56"/>
  <c r="P181" i="56"/>
  <c r="P188" i="56"/>
  <c r="O191" i="56"/>
  <c r="P192" i="56"/>
  <c r="O195" i="56"/>
  <c r="P196" i="56"/>
  <c r="O199" i="56"/>
  <c r="P200" i="56"/>
  <c r="O216" i="56"/>
  <c r="P217" i="56"/>
  <c r="O220" i="56"/>
  <c r="P221" i="56"/>
  <c r="O232" i="56"/>
  <c r="P233" i="56"/>
  <c r="O236" i="56"/>
  <c r="P237" i="56"/>
  <c r="O240" i="56"/>
  <c r="P241" i="56"/>
  <c r="O244" i="56"/>
  <c r="P9" i="56"/>
  <c r="P17" i="56"/>
  <c r="O20" i="56"/>
  <c r="P41" i="56"/>
  <c r="O44" i="56"/>
  <c r="O52" i="56"/>
  <c r="O68" i="56"/>
  <c r="P73" i="56"/>
  <c r="O76" i="56"/>
  <c r="O92" i="56"/>
  <c r="P129" i="56"/>
  <c r="P161" i="56"/>
  <c r="O183" i="56"/>
  <c r="P199" i="56"/>
  <c r="O227" i="56"/>
  <c r="P232" i="56"/>
  <c r="O235" i="56"/>
  <c r="P240" i="56"/>
  <c r="O243" i="56"/>
  <c r="P236" i="56"/>
  <c r="P191" i="56"/>
  <c r="O194" i="56"/>
  <c r="P216" i="56"/>
  <c r="O231" i="56"/>
  <c r="O239" i="56"/>
  <c r="P244" i="56"/>
  <c r="P195" i="56"/>
  <c r="P220" i="56"/>
  <c r="O223" i="56"/>
  <c r="P4" i="55"/>
  <c r="O4" i="55"/>
  <c r="O1068" i="53"/>
  <c r="P1069" i="53"/>
  <c r="O1072" i="53"/>
  <c r="P1073" i="53"/>
  <c r="O1076" i="53"/>
  <c r="P1077" i="53"/>
  <c r="O1080" i="53"/>
  <c r="P1081" i="53"/>
  <c r="O1084" i="53"/>
  <c r="P1085" i="53"/>
  <c r="O1088" i="53"/>
  <c r="P1089" i="53"/>
  <c r="O1092" i="53"/>
  <c r="P1093" i="53"/>
  <c r="O1096" i="53"/>
  <c r="P1097" i="53"/>
  <c r="O1100" i="53"/>
  <c r="P1101" i="53"/>
  <c r="O1104" i="53"/>
  <c r="P1105" i="53"/>
  <c r="O1108" i="53"/>
  <c r="P1109" i="53"/>
  <c r="O1112" i="53"/>
  <c r="P1113" i="53"/>
  <c r="O1116" i="53"/>
  <c r="P1117" i="53"/>
  <c r="O1120" i="53"/>
  <c r="P1121" i="53"/>
  <c r="O1124" i="53"/>
  <c r="P1125" i="53"/>
  <c r="O1128" i="53"/>
  <c r="P1129" i="53"/>
  <c r="O1132" i="53"/>
  <c r="P1133" i="53"/>
  <c r="O1136" i="53"/>
  <c r="P1137" i="53"/>
  <c r="O1140" i="53"/>
  <c r="P1141" i="53"/>
  <c r="O1144" i="53"/>
  <c r="P1145" i="53"/>
  <c r="O1148" i="53"/>
  <c r="P1149" i="53"/>
  <c r="O1152" i="53"/>
  <c r="P1153" i="53"/>
  <c r="O1156" i="53"/>
  <c r="P1157" i="53"/>
  <c r="O1160" i="53"/>
  <c r="P1161" i="53"/>
  <c r="O1164" i="53"/>
  <c r="P1165" i="53"/>
  <c r="O1168" i="53"/>
  <c r="P1169" i="53"/>
  <c r="O1172" i="53"/>
  <c r="P1173" i="53"/>
  <c r="O1176" i="53"/>
  <c r="P1177" i="53"/>
  <c r="O1180" i="53"/>
  <c r="P1181" i="53"/>
  <c r="O1184" i="53"/>
  <c r="P1185" i="53"/>
  <c r="O1188" i="53"/>
  <c r="P1189" i="53"/>
  <c r="O1192" i="53"/>
  <c r="P1193" i="53"/>
  <c r="O1196" i="53"/>
  <c r="P1197" i="53"/>
  <c r="O1200" i="53"/>
  <c r="P1201" i="53"/>
  <c r="O1204" i="53"/>
  <c r="P1205" i="53"/>
  <c r="O1208" i="53"/>
  <c r="P1209" i="53"/>
  <c r="O1212" i="53"/>
  <c r="P1213" i="53"/>
  <c r="O1216" i="53"/>
  <c r="P1217" i="53"/>
  <c r="O1220" i="53"/>
  <c r="P1221" i="53"/>
  <c r="O1224" i="53"/>
  <c r="P1225" i="53"/>
  <c r="O1228" i="53"/>
  <c r="P1229" i="53"/>
  <c r="O1232" i="53"/>
  <c r="P1233" i="53"/>
  <c r="O1236" i="53"/>
  <c r="P1237" i="53"/>
  <c r="O1240" i="53"/>
  <c r="P1241" i="53"/>
  <c r="O1244" i="53"/>
  <c r="P1245" i="53"/>
  <c r="O1248" i="53"/>
  <c r="P1249" i="53"/>
  <c r="O1252" i="53"/>
  <c r="P1253" i="53"/>
  <c r="O1256" i="53"/>
  <c r="P1257" i="53"/>
  <c r="O1260" i="53"/>
  <c r="P1261" i="53"/>
  <c r="O1264" i="53"/>
  <c r="P1265" i="53"/>
  <c r="O1268" i="53"/>
  <c r="P1269" i="53"/>
  <c r="O1272" i="53"/>
  <c r="P1273" i="53"/>
  <c r="O1276" i="53"/>
  <c r="P1277" i="53"/>
  <c r="O1280" i="53"/>
  <c r="P1281" i="53"/>
  <c r="O1284" i="53"/>
  <c r="P1285" i="53"/>
  <c r="O1288" i="53"/>
  <c r="P1289" i="53"/>
  <c r="O1292" i="53"/>
  <c r="P1293" i="53"/>
  <c r="O1296" i="53"/>
  <c r="P1297" i="53"/>
  <c r="O1300" i="53"/>
  <c r="P1301" i="53"/>
  <c r="O1304" i="53"/>
  <c r="P1305" i="53"/>
  <c r="O1308" i="53"/>
  <c r="P1309" i="53"/>
  <c r="P1068" i="53"/>
  <c r="O1071" i="53"/>
  <c r="P1072" i="53"/>
  <c r="O1075" i="53"/>
  <c r="P1076" i="53"/>
  <c r="O1079" i="53"/>
  <c r="P1080" i="53"/>
  <c r="O1083" i="53"/>
  <c r="P1084" i="53"/>
  <c r="O1087" i="53"/>
  <c r="P1088" i="53"/>
  <c r="O1091" i="53"/>
  <c r="P1092" i="53"/>
  <c r="O1095" i="53"/>
  <c r="P1096" i="53"/>
  <c r="O1099" i="53"/>
  <c r="P1100" i="53"/>
  <c r="O1103" i="53"/>
  <c r="P1104" i="53"/>
  <c r="O1107" i="53"/>
  <c r="P1108" i="53"/>
  <c r="O1111" i="53"/>
  <c r="P1112" i="53"/>
  <c r="O1115" i="53"/>
  <c r="P1116" i="53"/>
  <c r="O1119" i="53"/>
  <c r="P1120" i="53"/>
  <c r="O1123" i="53"/>
  <c r="P1124" i="53"/>
  <c r="O1127" i="53"/>
  <c r="P1128" i="53"/>
  <c r="O1131" i="53"/>
  <c r="P1132" i="53"/>
  <c r="O1135" i="53"/>
  <c r="P1136" i="53"/>
  <c r="O1139" i="53"/>
  <c r="P1140" i="53"/>
  <c r="O1143" i="53"/>
  <c r="P1144" i="53"/>
  <c r="O1147" i="53"/>
  <c r="P1148" i="53"/>
  <c r="O1151" i="53"/>
  <c r="P1152" i="53"/>
  <c r="O1155" i="53"/>
  <c r="P1156" i="53"/>
  <c r="O1159" i="53"/>
  <c r="P1160" i="53"/>
  <c r="O1163" i="53"/>
  <c r="P1164" i="53"/>
  <c r="O1167" i="53"/>
  <c r="P1168" i="53"/>
  <c r="O1171" i="53"/>
  <c r="P1172" i="53"/>
  <c r="O1175" i="53"/>
  <c r="P1176" i="53"/>
  <c r="O1179" i="53"/>
  <c r="P1180" i="53"/>
  <c r="O1183" i="53"/>
  <c r="P1184" i="53"/>
  <c r="O1187" i="53"/>
  <c r="P1188" i="53"/>
  <c r="O1191" i="53"/>
  <c r="P1192" i="53"/>
  <c r="O1195" i="53"/>
  <c r="P1196" i="53"/>
  <c r="O1199" i="53"/>
  <c r="P1200" i="53"/>
  <c r="O1203" i="53"/>
  <c r="P1204" i="53"/>
  <c r="O1207" i="53"/>
  <c r="P1208" i="53"/>
  <c r="O1211" i="53"/>
  <c r="P1212" i="53"/>
  <c r="O1215" i="53"/>
  <c r="P1216" i="53"/>
  <c r="O1219" i="53"/>
  <c r="P1220" i="53"/>
  <c r="O1223" i="53"/>
  <c r="P1224" i="53"/>
  <c r="O1227" i="53"/>
  <c r="P1228" i="53"/>
  <c r="O1231" i="53"/>
  <c r="P1232" i="53"/>
  <c r="O1235" i="53"/>
  <c r="P1236" i="53"/>
  <c r="O1239" i="53"/>
  <c r="P1240" i="53"/>
  <c r="O1243" i="53"/>
  <c r="P1244" i="53"/>
  <c r="O1247" i="53"/>
  <c r="P1248" i="53"/>
  <c r="O1251" i="53"/>
  <c r="P1252" i="53"/>
  <c r="O1255" i="53"/>
  <c r="P1256" i="53"/>
  <c r="O1259" i="53"/>
  <c r="P1260" i="53"/>
  <c r="O1263" i="53"/>
  <c r="P1264" i="53"/>
  <c r="O1267" i="53"/>
  <c r="P1268" i="53"/>
  <c r="O1271" i="53"/>
  <c r="P1272" i="53"/>
  <c r="O1275" i="53"/>
  <c r="P1276" i="53"/>
  <c r="O1279" i="53"/>
  <c r="P1280" i="53"/>
  <c r="O1283" i="53"/>
  <c r="P1284" i="53"/>
  <c r="O1287" i="53"/>
  <c r="P1288" i="53"/>
  <c r="O1291" i="53"/>
  <c r="P1292" i="53"/>
  <c r="O1295" i="53"/>
  <c r="P1296" i="53"/>
  <c r="O1299" i="53"/>
  <c r="P1300" i="53"/>
  <c r="O1303" i="53"/>
  <c r="P1304" i="53"/>
  <c r="O1307" i="53"/>
  <c r="P1308" i="53"/>
  <c r="O1070" i="53"/>
  <c r="P1071" i="53"/>
  <c r="O1074" i="53"/>
  <c r="P1075" i="53"/>
  <c r="O1078" i="53"/>
  <c r="P1079" i="53"/>
  <c r="O1082" i="53"/>
  <c r="P1083" i="53"/>
  <c r="O1086" i="53"/>
  <c r="P1087" i="53"/>
  <c r="O1090" i="53"/>
  <c r="P1091" i="53"/>
  <c r="O1094" i="53"/>
  <c r="P1095" i="53"/>
  <c r="O1098" i="53"/>
  <c r="P1099" i="53"/>
  <c r="O1102" i="53"/>
  <c r="P1103" i="53"/>
  <c r="O1106" i="53"/>
  <c r="P1107" i="53"/>
  <c r="O1110" i="53"/>
  <c r="P1111" i="53"/>
  <c r="O1114" i="53"/>
  <c r="P1115" i="53"/>
  <c r="O1118" i="53"/>
  <c r="P1119" i="53"/>
  <c r="O1122" i="53"/>
  <c r="P1123" i="53"/>
  <c r="O1126" i="53"/>
  <c r="P1127" i="53"/>
  <c r="O1130" i="53"/>
  <c r="P1131" i="53"/>
  <c r="O1134" i="53"/>
  <c r="P1135" i="53"/>
  <c r="O1138" i="53"/>
  <c r="P1139" i="53"/>
  <c r="O1142" i="53"/>
  <c r="P1143" i="53"/>
  <c r="O1146" i="53"/>
  <c r="P1147" i="53"/>
  <c r="O1150" i="53"/>
  <c r="P1151" i="53"/>
  <c r="O1154" i="53"/>
  <c r="P1155" i="53"/>
  <c r="O1158" i="53"/>
  <c r="P1159" i="53"/>
  <c r="O1162" i="53"/>
  <c r="P1163" i="53"/>
  <c r="O1166" i="53"/>
  <c r="P1167" i="53"/>
  <c r="O1170" i="53"/>
  <c r="P1171" i="53"/>
  <c r="O1174" i="53"/>
  <c r="P1175" i="53"/>
  <c r="O1178" i="53"/>
  <c r="P1179" i="53"/>
  <c r="O1182" i="53"/>
  <c r="P1183" i="53"/>
  <c r="O1186" i="53"/>
  <c r="P1187" i="53"/>
  <c r="O1190" i="53"/>
  <c r="P1191" i="53"/>
  <c r="O1194" i="53"/>
  <c r="P1195" i="53"/>
  <c r="O1198" i="53"/>
  <c r="P1199" i="53"/>
  <c r="O1202" i="53"/>
  <c r="P1203" i="53"/>
  <c r="O1206" i="53"/>
  <c r="P1207" i="53"/>
  <c r="O1210" i="53"/>
  <c r="P1211" i="53"/>
  <c r="O1214" i="53"/>
  <c r="P1215" i="53"/>
  <c r="O1218" i="53"/>
  <c r="P1219" i="53"/>
  <c r="O1222" i="53"/>
  <c r="P1223" i="53"/>
  <c r="O1226" i="53"/>
  <c r="P1227" i="53"/>
  <c r="O1230" i="53"/>
  <c r="P1231" i="53"/>
  <c r="O1234" i="53"/>
  <c r="P1235" i="53"/>
  <c r="O1238" i="53"/>
  <c r="P1239" i="53"/>
  <c r="O1242" i="53"/>
  <c r="P1243" i="53"/>
  <c r="O1246" i="53"/>
  <c r="P1247" i="53"/>
  <c r="O1250" i="53"/>
  <c r="P1251" i="53"/>
  <c r="O1254" i="53"/>
  <c r="P1255" i="53"/>
  <c r="O1258" i="53"/>
  <c r="P1259" i="53"/>
  <c r="O1262" i="53"/>
  <c r="P1263" i="53"/>
  <c r="O1266" i="53"/>
  <c r="P1267" i="53"/>
  <c r="O1270" i="53"/>
  <c r="P1271" i="53"/>
  <c r="O1274" i="53"/>
  <c r="P1275" i="53"/>
  <c r="O1278" i="53"/>
  <c r="P1279" i="53"/>
  <c r="O1282" i="53"/>
  <c r="P1283" i="53"/>
  <c r="O1286" i="53"/>
  <c r="P1287" i="53"/>
  <c r="O1290" i="53"/>
  <c r="P1291" i="53"/>
  <c r="O1294" i="53"/>
  <c r="P1295" i="53"/>
  <c r="O1298" i="53"/>
  <c r="P1299" i="53"/>
  <c r="O1302" i="53"/>
  <c r="P1303" i="53"/>
  <c r="O1306" i="53"/>
  <c r="P1307" i="53"/>
  <c r="O1069" i="53"/>
  <c r="P1070" i="53"/>
  <c r="O1073" i="53"/>
  <c r="P1074" i="53"/>
  <c r="O1077" i="53"/>
  <c r="P1078" i="53"/>
  <c r="O1081" i="53"/>
  <c r="P1082" i="53"/>
  <c r="O1085" i="53"/>
  <c r="P1086" i="53"/>
  <c r="O1089" i="53"/>
  <c r="P1090" i="53"/>
  <c r="O1093" i="53"/>
  <c r="P1094" i="53"/>
  <c r="O1097" i="53"/>
  <c r="P1098" i="53"/>
  <c r="O1101" i="53"/>
  <c r="P1102" i="53"/>
  <c r="O1105" i="53"/>
  <c r="P1106" i="53"/>
  <c r="O1109" i="53"/>
  <c r="P1110" i="53"/>
  <c r="O1113" i="53"/>
  <c r="P1114" i="53"/>
  <c r="O1117" i="53"/>
  <c r="P1118" i="53"/>
  <c r="O1121" i="53"/>
  <c r="P1122" i="53"/>
  <c r="O1125" i="53"/>
  <c r="P1126" i="53"/>
  <c r="O1129" i="53"/>
  <c r="P1130" i="53"/>
  <c r="O1133" i="53"/>
  <c r="P1134" i="53"/>
  <c r="O1137" i="53"/>
  <c r="P1138" i="53"/>
  <c r="O1141" i="53"/>
  <c r="P1142" i="53"/>
  <c r="O1145" i="53"/>
  <c r="P1146" i="53"/>
  <c r="O1149" i="53"/>
  <c r="P1150" i="53"/>
  <c r="O1153" i="53"/>
  <c r="P1154" i="53"/>
  <c r="O1157" i="53"/>
  <c r="P1158" i="53"/>
  <c r="O1161" i="53"/>
  <c r="P1162" i="53"/>
  <c r="O1165" i="53"/>
  <c r="P1166" i="53"/>
  <c r="O1169" i="53"/>
  <c r="P1170" i="53"/>
  <c r="O1173" i="53"/>
  <c r="P1174" i="53"/>
  <c r="O1177" i="53"/>
  <c r="P1178" i="53"/>
  <c r="O1181" i="53"/>
  <c r="P1182" i="53"/>
  <c r="O1185" i="53"/>
  <c r="P1186" i="53"/>
  <c r="O1189" i="53"/>
  <c r="P1190" i="53"/>
  <c r="O1193" i="53"/>
  <c r="P1194" i="53"/>
  <c r="O1197" i="53"/>
  <c r="P1198" i="53"/>
  <c r="O1201" i="53"/>
  <c r="P1202" i="53"/>
  <c r="O1205" i="53"/>
  <c r="P1206" i="53"/>
  <c r="O1209" i="53"/>
  <c r="P1210" i="53"/>
  <c r="O1213" i="53"/>
  <c r="P1214" i="53"/>
  <c r="O1217" i="53"/>
  <c r="P1218" i="53"/>
  <c r="O1221" i="53"/>
  <c r="P1222" i="53"/>
  <c r="O1225" i="53"/>
  <c r="P1226" i="53"/>
  <c r="O1229" i="53"/>
  <c r="P1230" i="53"/>
  <c r="O1233" i="53"/>
  <c r="P1234" i="53"/>
  <c r="O1237" i="53"/>
  <c r="P1238" i="53"/>
  <c r="O1241" i="53"/>
  <c r="P1242" i="53"/>
  <c r="O1245" i="53"/>
  <c r="P1246" i="53"/>
  <c r="O1249" i="53"/>
  <c r="P1250" i="53"/>
  <c r="O1253" i="53"/>
  <c r="P1254" i="53"/>
  <c r="O1257" i="53"/>
  <c r="P1258" i="53"/>
  <c r="O1261" i="53"/>
  <c r="P1262" i="53"/>
  <c r="O1265" i="53"/>
  <c r="P1266" i="53"/>
  <c r="O1269" i="53"/>
  <c r="P1270" i="53"/>
  <c r="O1273" i="53"/>
  <c r="P1274" i="53"/>
  <c r="O1277" i="53"/>
  <c r="P1278" i="53"/>
  <c r="O1281" i="53"/>
  <c r="P1282" i="53"/>
  <c r="O1285" i="53"/>
  <c r="P1286" i="53"/>
  <c r="O1289" i="53"/>
  <c r="P1290" i="53"/>
  <c r="O1293" i="53"/>
  <c r="P1294" i="53"/>
  <c r="O1297" i="53"/>
  <c r="P1298" i="53"/>
  <c r="O1301" i="53"/>
  <c r="P1302" i="53"/>
  <c r="O1305" i="53"/>
  <c r="P1306" i="53"/>
  <c r="O1310" i="53"/>
  <c r="P1311" i="53"/>
  <c r="O1314" i="53"/>
  <c r="P1315" i="53"/>
  <c r="O1318" i="53"/>
  <c r="P1319" i="53"/>
  <c r="O1322" i="53"/>
  <c r="P1323" i="53"/>
  <c r="O1326" i="53"/>
  <c r="P1327" i="53"/>
  <c r="O1330" i="53"/>
  <c r="P1331" i="53"/>
  <c r="O1334" i="53"/>
  <c r="P1335" i="53"/>
  <c r="O1338" i="53"/>
  <c r="P1339" i="53"/>
  <c r="O1342" i="53"/>
  <c r="P1343" i="53"/>
  <c r="O1346" i="53"/>
  <c r="P1347" i="53"/>
  <c r="O1350" i="53"/>
  <c r="P1351" i="53"/>
  <c r="O1354" i="53"/>
  <c r="P1355" i="53"/>
  <c r="O1358" i="53"/>
  <c r="P1359" i="53"/>
  <c r="O1362" i="53"/>
  <c r="P1363" i="53"/>
  <c r="O1366" i="53"/>
  <c r="P1367" i="53"/>
  <c r="O1370" i="53"/>
  <c r="P1371" i="53"/>
  <c r="O1374" i="53"/>
  <c r="P1375" i="53"/>
  <c r="O1378" i="53"/>
  <c r="P1379" i="53"/>
  <c r="O1382" i="53"/>
  <c r="P1383" i="53"/>
  <c r="O1386" i="53"/>
  <c r="P1387" i="53"/>
  <c r="O1390" i="53"/>
  <c r="P1391" i="53"/>
  <c r="O1394" i="53"/>
  <c r="P1395" i="53"/>
  <c r="O1398" i="53"/>
  <c r="P1399" i="53"/>
  <c r="O1402" i="53"/>
  <c r="P1403" i="53"/>
  <c r="O1406" i="53"/>
  <c r="P1407" i="53"/>
  <c r="O1410" i="53"/>
  <c r="P1411" i="53"/>
  <c r="O1414" i="53"/>
  <c r="P1415" i="53"/>
  <c r="O1418" i="53"/>
  <c r="P1419" i="53"/>
  <c r="O1422" i="53"/>
  <c r="P1423" i="53"/>
  <c r="O1426" i="53"/>
  <c r="P1427" i="53"/>
  <c r="O1430" i="53"/>
  <c r="P1431" i="53"/>
  <c r="O1434" i="53"/>
  <c r="P1435" i="53"/>
  <c r="O1438" i="53"/>
  <c r="P1439" i="53"/>
  <c r="O1442" i="53"/>
  <c r="P1443" i="53"/>
  <c r="O1446" i="53"/>
  <c r="P1447" i="53"/>
  <c r="O1450" i="53"/>
  <c r="P1451" i="53"/>
  <c r="O1454" i="53"/>
  <c r="P1455" i="53"/>
  <c r="O1458" i="53"/>
  <c r="P1459" i="53"/>
  <c r="O1462" i="53"/>
  <c r="P1463" i="53"/>
  <c r="O1466" i="53"/>
  <c r="P1467" i="53"/>
  <c r="O1470" i="53"/>
  <c r="P1471" i="53"/>
  <c r="O1474" i="53"/>
  <c r="P1475" i="53"/>
  <c r="O1478" i="53"/>
  <c r="P1479" i="53"/>
  <c r="O1482" i="53"/>
  <c r="P1483" i="53"/>
  <c r="O1486" i="53"/>
  <c r="P1487" i="53"/>
  <c r="O1490" i="53"/>
  <c r="P1491" i="53"/>
  <c r="O1494" i="53"/>
  <c r="P1495" i="53"/>
  <c r="O1498" i="53"/>
  <c r="P1499" i="53"/>
  <c r="O1502" i="53"/>
  <c r="P1503" i="53"/>
  <c r="O1506" i="53"/>
  <c r="P1507" i="53"/>
  <c r="O1510" i="53"/>
  <c r="P1511" i="53"/>
  <c r="O1514" i="53"/>
  <c r="P1515" i="53"/>
  <c r="O1518" i="53"/>
  <c r="P1519" i="53"/>
  <c r="O1522" i="53"/>
  <c r="P1523" i="53"/>
  <c r="O1526" i="53"/>
  <c r="P1527" i="53"/>
  <c r="O1530" i="53"/>
  <c r="P1531" i="53"/>
  <c r="O1534" i="53"/>
  <c r="P1535" i="53"/>
  <c r="O1538" i="53"/>
  <c r="P1539" i="53"/>
  <c r="O1542" i="53"/>
  <c r="P1543" i="53"/>
  <c r="O1546" i="53"/>
  <c r="P1547" i="53"/>
  <c r="O1550" i="53"/>
  <c r="P1551" i="53"/>
  <c r="O1554" i="53"/>
  <c r="P1555" i="53"/>
  <c r="O1558" i="53"/>
  <c r="P1559" i="53"/>
  <c r="O1562" i="53"/>
  <c r="P1563" i="53"/>
  <c r="O1566" i="53"/>
  <c r="P1567" i="53"/>
  <c r="O1570" i="53"/>
  <c r="P1571" i="53"/>
  <c r="O1574" i="53"/>
  <c r="P1575" i="53"/>
  <c r="O1578" i="53"/>
  <c r="P1579" i="53"/>
  <c r="O1582" i="53"/>
  <c r="P1583" i="53"/>
  <c r="O1586" i="53"/>
  <c r="P1587" i="53"/>
  <c r="O1590" i="53"/>
  <c r="P1591" i="53"/>
  <c r="O1594" i="53"/>
  <c r="P1595" i="53"/>
  <c r="O1598" i="53"/>
  <c r="P1599" i="53"/>
  <c r="O1602" i="53"/>
  <c r="P1603" i="53"/>
  <c r="O1606" i="53"/>
  <c r="P1607" i="53"/>
  <c r="O1610" i="53"/>
  <c r="P1611" i="53"/>
  <c r="O1614" i="53"/>
  <c r="P1615" i="53"/>
  <c r="O1618" i="53"/>
  <c r="P1619" i="53"/>
  <c r="O1622" i="53"/>
  <c r="P1623" i="53"/>
  <c r="O1626" i="53"/>
  <c r="P1627" i="53"/>
  <c r="O1630" i="53"/>
  <c r="P1631" i="53"/>
  <c r="O1634" i="53"/>
  <c r="P1635" i="53"/>
  <c r="O1638" i="53"/>
  <c r="P1310" i="53"/>
  <c r="O1313" i="53"/>
  <c r="P1314" i="53"/>
  <c r="O1317" i="53"/>
  <c r="P1318" i="53"/>
  <c r="O1321" i="53"/>
  <c r="P1322" i="53"/>
  <c r="O1325" i="53"/>
  <c r="P1326" i="53"/>
  <c r="O1329" i="53"/>
  <c r="P1330" i="53"/>
  <c r="O1333" i="53"/>
  <c r="P1334" i="53"/>
  <c r="O1337" i="53"/>
  <c r="P1338" i="53"/>
  <c r="O1341" i="53"/>
  <c r="P1342" i="53"/>
  <c r="O1345" i="53"/>
  <c r="P1346" i="53"/>
  <c r="O1349" i="53"/>
  <c r="P1350" i="53"/>
  <c r="O1353" i="53"/>
  <c r="P1354" i="53"/>
  <c r="O1357" i="53"/>
  <c r="P1358" i="53"/>
  <c r="O1361" i="53"/>
  <c r="P1362" i="53"/>
  <c r="O1365" i="53"/>
  <c r="P1366" i="53"/>
  <c r="O1369" i="53"/>
  <c r="P1370" i="53"/>
  <c r="O1373" i="53"/>
  <c r="P1374" i="53"/>
  <c r="O1377" i="53"/>
  <c r="P1378" i="53"/>
  <c r="O1381" i="53"/>
  <c r="P1382" i="53"/>
  <c r="O1385" i="53"/>
  <c r="P1386" i="53"/>
  <c r="O1389" i="53"/>
  <c r="P1390" i="53"/>
  <c r="O1393" i="53"/>
  <c r="P1394" i="53"/>
  <c r="O1397" i="53"/>
  <c r="P1398" i="53"/>
  <c r="O1401" i="53"/>
  <c r="P1402" i="53"/>
  <c r="O1405" i="53"/>
  <c r="P1406" i="53"/>
  <c r="O1409" i="53"/>
  <c r="P1410" i="53"/>
  <c r="O1413" i="53"/>
  <c r="P1414" i="53"/>
  <c r="O1417" i="53"/>
  <c r="P1418" i="53"/>
  <c r="O1421" i="53"/>
  <c r="P1422" i="53"/>
  <c r="O1425" i="53"/>
  <c r="P1426" i="53"/>
  <c r="O1429" i="53"/>
  <c r="P1430" i="53"/>
  <c r="O1433" i="53"/>
  <c r="P1434" i="53"/>
  <c r="O1437" i="53"/>
  <c r="P1438" i="53"/>
  <c r="O1441" i="53"/>
  <c r="P1442" i="53"/>
  <c r="O1445" i="53"/>
  <c r="P1446" i="53"/>
  <c r="O1449" i="53"/>
  <c r="P1450" i="53"/>
  <c r="O1453" i="53"/>
  <c r="P1454" i="53"/>
  <c r="O1457" i="53"/>
  <c r="P1458" i="53"/>
  <c r="O1461" i="53"/>
  <c r="P1462" i="53"/>
  <c r="O1465" i="53"/>
  <c r="P1466" i="53"/>
  <c r="O1469" i="53"/>
  <c r="P1470" i="53"/>
  <c r="O1473" i="53"/>
  <c r="P1474" i="53"/>
  <c r="O1477" i="53"/>
  <c r="P1478" i="53"/>
  <c r="O1481" i="53"/>
  <c r="P1482" i="53"/>
  <c r="O1485" i="53"/>
  <c r="P1486" i="53"/>
  <c r="O1489" i="53"/>
  <c r="P1490" i="53"/>
  <c r="O1493" i="53"/>
  <c r="P1494" i="53"/>
  <c r="O1497" i="53"/>
  <c r="P1498" i="53"/>
  <c r="O1501" i="53"/>
  <c r="P1502" i="53"/>
  <c r="O1505" i="53"/>
  <c r="P1506" i="53"/>
  <c r="O1509" i="53"/>
  <c r="P1510" i="53"/>
  <c r="O1513" i="53"/>
  <c r="P1514" i="53"/>
  <c r="O1517" i="53"/>
  <c r="P1518" i="53"/>
  <c r="O1521" i="53"/>
  <c r="P1522" i="53"/>
  <c r="O1525" i="53"/>
  <c r="P1526" i="53"/>
  <c r="O1529" i="53"/>
  <c r="P1530" i="53"/>
  <c r="O1533" i="53"/>
  <c r="P1534" i="53"/>
  <c r="O1537" i="53"/>
  <c r="P1538" i="53"/>
  <c r="O1541" i="53"/>
  <c r="P1542" i="53"/>
  <c r="O1545" i="53"/>
  <c r="P1546" i="53"/>
  <c r="O1549" i="53"/>
  <c r="P1550" i="53"/>
  <c r="O1553" i="53"/>
  <c r="P1554" i="53"/>
  <c r="O1557" i="53"/>
  <c r="P1558" i="53"/>
  <c r="O1561" i="53"/>
  <c r="P1562" i="53"/>
  <c r="O1565" i="53"/>
  <c r="P1566" i="53"/>
  <c r="O1569" i="53"/>
  <c r="P1570" i="53"/>
  <c r="O1573" i="53"/>
  <c r="P1574" i="53"/>
  <c r="O1577" i="53"/>
  <c r="P1578" i="53"/>
  <c r="O1581" i="53"/>
  <c r="P1582" i="53"/>
  <c r="O1585" i="53"/>
  <c r="P1586" i="53"/>
  <c r="O1589" i="53"/>
  <c r="P1590" i="53"/>
  <c r="O1593" i="53"/>
  <c r="P1594" i="53"/>
  <c r="O1597" i="53"/>
  <c r="P1598" i="53"/>
  <c r="O1601" i="53"/>
  <c r="P1602" i="53"/>
  <c r="O1605" i="53"/>
  <c r="P1606" i="53"/>
  <c r="O1609" i="53"/>
  <c r="P1610" i="53"/>
  <c r="O1613" i="53"/>
  <c r="P1614" i="53"/>
  <c r="O1617" i="53"/>
  <c r="P1618" i="53"/>
  <c r="O1621" i="53"/>
  <c r="P1622" i="53"/>
  <c r="O1625" i="53"/>
  <c r="P1626" i="53"/>
  <c r="O1629" i="53"/>
  <c r="P1630" i="53"/>
  <c r="O1633" i="53"/>
  <c r="P1634" i="53"/>
  <c r="O1637" i="53"/>
  <c r="P1638" i="53"/>
  <c r="O1309" i="53"/>
  <c r="O1312" i="53"/>
  <c r="P1313" i="53"/>
  <c r="O1316" i="53"/>
  <c r="P1317" i="53"/>
  <c r="O1320" i="53"/>
  <c r="P1321" i="53"/>
  <c r="O1324" i="53"/>
  <c r="P1325" i="53"/>
  <c r="O1328" i="53"/>
  <c r="P1329" i="53"/>
  <c r="O1332" i="53"/>
  <c r="P1333" i="53"/>
  <c r="O1336" i="53"/>
  <c r="P1337" i="53"/>
  <c r="O1340" i="53"/>
  <c r="P1341" i="53"/>
  <c r="O1344" i="53"/>
  <c r="P1345" i="53"/>
  <c r="O1348" i="53"/>
  <c r="P1349" i="53"/>
  <c r="O1352" i="53"/>
  <c r="P1353" i="53"/>
  <c r="O1356" i="53"/>
  <c r="P1357" i="53"/>
  <c r="O1360" i="53"/>
  <c r="P1361" i="53"/>
  <c r="O1364" i="53"/>
  <c r="P1365" i="53"/>
  <c r="O1368" i="53"/>
  <c r="P1369" i="53"/>
  <c r="O1372" i="53"/>
  <c r="P1373" i="53"/>
  <c r="O1376" i="53"/>
  <c r="P1377" i="53"/>
  <c r="O1380" i="53"/>
  <c r="P1381" i="53"/>
  <c r="O1384" i="53"/>
  <c r="P1385" i="53"/>
  <c r="O1388" i="53"/>
  <c r="P1389" i="53"/>
  <c r="O1392" i="53"/>
  <c r="P1393" i="53"/>
  <c r="O1396" i="53"/>
  <c r="P1397" i="53"/>
  <c r="O1400" i="53"/>
  <c r="P1401" i="53"/>
  <c r="O1404" i="53"/>
  <c r="P1405" i="53"/>
  <c r="O1408" i="53"/>
  <c r="P1409" i="53"/>
  <c r="O1412" i="53"/>
  <c r="P1413" i="53"/>
  <c r="O1416" i="53"/>
  <c r="P1417" i="53"/>
  <c r="O1420" i="53"/>
  <c r="P1421" i="53"/>
  <c r="O1424" i="53"/>
  <c r="P1425" i="53"/>
  <c r="O1428" i="53"/>
  <c r="P1429" i="53"/>
  <c r="O1432" i="53"/>
  <c r="P1433" i="53"/>
  <c r="O1436" i="53"/>
  <c r="P1437" i="53"/>
  <c r="O1440" i="53"/>
  <c r="P1441" i="53"/>
  <c r="O1444" i="53"/>
  <c r="P1445" i="53"/>
  <c r="O1448" i="53"/>
  <c r="P1449" i="53"/>
  <c r="O1452" i="53"/>
  <c r="P1453" i="53"/>
  <c r="O1456" i="53"/>
  <c r="P1457" i="53"/>
  <c r="O1460" i="53"/>
  <c r="P1461" i="53"/>
  <c r="O1464" i="53"/>
  <c r="P1465" i="53"/>
  <c r="O1468" i="53"/>
  <c r="P1469" i="53"/>
  <c r="O1472" i="53"/>
  <c r="P1473" i="53"/>
  <c r="O1476" i="53"/>
  <c r="P1477" i="53"/>
  <c r="O1480" i="53"/>
  <c r="P1481" i="53"/>
  <c r="O1484" i="53"/>
  <c r="P1485" i="53"/>
  <c r="O1488" i="53"/>
  <c r="P1489" i="53"/>
  <c r="O1492" i="53"/>
  <c r="P1493" i="53"/>
  <c r="O1496" i="53"/>
  <c r="P1497" i="53"/>
  <c r="O1500" i="53"/>
  <c r="P1501" i="53"/>
  <c r="O1504" i="53"/>
  <c r="P1505" i="53"/>
  <c r="O1508" i="53"/>
  <c r="P1509" i="53"/>
  <c r="O1512" i="53"/>
  <c r="P1513" i="53"/>
  <c r="O1516" i="53"/>
  <c r="P1517" i="53"/>
  <c r="O1520" i="53"/>
  <c r="P1521" i="53"/>
  <c r="O1524" i="53"/>
  <c r="P1525" i="53"/>
  <c r="O1528" i="53"/>
  <c r="P1529" i="53"/>
  <c r="O1532" i="53"/>
  <c r="P1533" i="53"/>
  <c r="O1536" i="53"/>
  <c r="P1537" i="53"/>
  <c r="O1540" i="53"/>
  <c r="P1541" i="53"/>
  <c r="O1544" i="53"/>
  <c r="P1545" i="53"/>
  <c r="O1548" i="53"/>
  <c r="P1549" i="53"/>
  <c r="O1552" i="53"/>
  <c r="P1553" i="53"/>
  <c r="O1556" i="53"/>
  <c r="P1557" i="53"/>
  <c r="O1560" i="53"/>
  <c r="P1561" i="53"/>
  <c r="O1564" i="53"/>
  <c r="P1565" i="53"/>
  <c r="O1568" i="53"/>
  <c r="P1569" i="53"/>
  <c r="O1572" i="53"/>
  <c r="P1573" i="53"/>
  <c r="O1576" i="53"/>
  <c r="P1577" i="53"/>
  <c r="O1580" i="53"/>
  <c r="P1581" i="53"/>
  <c r="O1584" i="53"/>
  <c r="P1585" i="53"/>
  <c r="O1588" i="53"/>
  <c r="P1589" i="53"/>
  <c r="O1592" i="53"/>
  <c r="P1593" i="53"/>
  <c r="O1596" i="53"/>
  <c r="P1597" i="53"/>
  <c r="O1600" i="53"/>
  <c r="P1601" i="53"/>
  <c r="O1604" i="53"/>
  <c r="P1605" i="53"/>
  <c r="O1608" i="53"/>
  <c r="P1609" i="53"/>
  <c r="O1612" i="53"/>
  <c r="P1613" i="53"/>
  <c r="O1616" i="53"/>
  <c r="P1617" i="53"/>
  <c r="O1620" i="53"/>
  <c r="P1621" i="53"/>
  <c r="O1624" i="53"/>
  <c r="P1625" i="53"/>
  <c r="O1628" i="53"/>
  <c r="P1629" i="53"/>
  <c r="O1632" i="53"/>
  <c r="P1633" i="53"/>
  <c r="O1636" i="53"/>
  <c r="P1637" i="53"/>
  <c r="O1311" i="53"/>
  <c r="P1312" i="53"/>
  <c r="O1315" i="53"/>
  <c r="P1316" i="53"/>
  <c r="O1319" i="53"/>
  <c r="P1320" i="53"/>
  <c r="O1323" i="53"/>
  <c r="P1324" i="53"/>
  <c r="O1327" i="53"/>
  <c r="P1328" i="53"/>
  <c r="O1331" i="53"/>
  <c r="P1332" i="53"/>
  <c r="O1335" i="53"/>
  <c r="P1336" i="53"/>
  <c r="O1339" i="53"/>
  <c r="P1340" i="53"/>
  <c r="O1343" i="53"/>
  <c r="P1344" i="53"/>
  <c r="O1347" i="53"/>
  <c r="P1348" i="53"/>
  <c r="O1351" i="53"/>
  <c r="P1352" i="53"/>
  <c r="O1355" i="53"/>
  <c r="P1356" i="53"/>
  <c r="O1359" i="53"/>
  <c r="P1360" i="53"/>
  <c r="O1363" i="53"/>
  <c r="P1364" i="53"/>
  <c r="O1367" i="53"/>
  <c r="P1368" i="53"/>
  <c r="O1371" i="53"/>
  <c r="P1372" i="53"/>
  <c r="O1375" i="53"/>
  <c r="P1376" i="53"/>
  <c r="O1379" i="53"/>
  <c r="P1380" i="53"/>
  <c r="O1383" i="53"/>
  <c r="P1384" i="53"/>
  <c r="O1387" i="53"/>
  <c r="P1388" i="53"/>
  <c r="O1391" i="53"/>
  <c r="P1392" i="53"/>
  <c r="O1395" i="53"/>
  <c r="P1396" i="53"/>
  <c r="O1399" i="53"/>
  <c r="P1400" i="53"/>
  <c r="O1403" i="53"/>
  <c r="P1404" i="53"/>
  <c r="O1407" i="53"/>
  <c r="P1408" i="53"/>
  <c r="O1411" i="53"/>
  <c r="P1412" i="53"/>
  <c r="O1415" i="53"/>
  <c r="P1416" i="53"/>
  <c r="O1419" i="53"/>
  <c r="P1420" i="53"/>
  <c r="O1423" i="53"/>
  <c r="P1424" i="53"/>
  <c r="O1427" i="53"/>
  <c r="P1428" i="53"/>
  <c r="O1431" i="53"/>
  <c r="P1432" i="53"/>
  <c r="O1435" i="53"/>
  <c r="P1436" i="53"/>
  <c r="O1439" i="53"/>
  <c r="P1440" i="53"/>
  <c r="O1443" i="53"/>
  <c r="P1444" i="53"/>
  <c r="O1447" i="53"/>
  <c r="P1448" i="53"/>
  <c r="O1451" i="53"/>
  <c r="P1452" i="53"/>
  <c r="O1455" i="53"/>
  <c r="P1456" i="53"/>
  <c r="O1459" i="53"/>
  <c r="P1460" i="53"/>
  <c r="O1463" i="53"/>
  <c r="P1464" i="53"/>
  <c r="O1467" i="53"/>
  <c r="P1468" i="53"/>
  <c r="O1471" i="53"/>
  <c r="P1472" i="53"/>
  <c r="O1475" i="53"/>
  <c r="P1476" i="53"/>
  <c r="O1479" i="53"/>
  <c r="P1480" i="53"/>
  <c r="O1483" i="53"/>
  <c r="P1484" i="53"/>
  <c r="O1487" i="53"/>
  <c r="P1488" i="53"/>
  <c r="O1491" i="53"/>
  <c r="P1492" i="53"/>
  <c r="O1495" i="53"/>
  <c r="P1496" i="53"/>
  <c r="O1499" i="53"/>
  <c r="P1500" i="53"/>
  <c r="O1503" i="53"/>
  <c r="P1504" i="53"/>
  <c r="O1507" i="53"/>
  <c r="P1508" i="53"/>
  <c r="O1511" i="53"/>
  <c r="P1512" i="53"/>
  <c r="O1515" i="53"/>
  <c r="P1516" i="53"/>
  <c r="O1519" i="53"/>
  <c r="P1520" i="53"/>
  <c r="O1523" i="53"/>
  <c r="P1524" i="53"/>
  <c r="O1527" i="53"/>
  <c r="P1528" i="53"/>
  <c r="O1531" i="53"/>
  <c r="P1532" i="53"/>
  <c r="O1535" i="53"/>
  <c r="P1536" i="53"/>
  <c r="O1539" i="53"/>
  <c r="P1540" i="53"/>
  <c r="O1543" i="53"/>
  <c r="P1544" i="53"/>
  <c r="O1547" i="53"/>
  <c r="P1548" i="53"/>
  <c r="O1551" i="53"/>
  <c r="P1552" i="53"/>
  <c r="O1555" i="53"/>
  <c r="P1556" i="53"/>
  <c r="O1559" i="53"/>
  <c r="P1560" i="53"/>
  <c r="O1563" i="53"/>
  <c r="P1564" i="53"/>
  <c r="O1567" i="53"/>
  <c r="P1568" i="53"/>
  <c r="O1571" i="53"/>
  <c r="P1572" i="53"/>
  <c r="O1575" i="53"/>
  <c r="P1576" i="53"/>
  <c r="O1579" i="53"/>
  <c r="P1580" i="53"/>
  <c r="O1583" i="53"/>
  <c r="P1584" i="53"/>
  <c r="O1587" i="53"/>
  <c r="P1588" i="53"/>
  <c r="O1591" i="53"/>
  <c r="P1592" i="53"/>
  <c r="O1595" i="53"/>
  <c r="P1596" i="53"/>
  <c r="O1599" i="53"/>
  <c r="P1600" i="53"/>
  <c r="O1603" i="53"/>
  <c r="P1604" i="53"/>
  <c r="O1607" i="53"/>
  <c r="P1608" i="53"/>
  <c r="O1611" i="53"/>
  <c r="P1612" i="53"/>
  <c r="O1615" i="53"/>
  <c r="P1616" i="53"/>
  <c r="O1619" i="53"/>
  <c r="P1620" i="53"/>
  <c r="O1623" i="53"/>
  <c r="P1624" i="53"/>
  <c r="O1627" i="53"/>
  <c r="P1628" i="53"/>
  <c r="O1631" i="53"/>
  <c r="P1632" i="53"/>
  <c r="O1635" i="53"/>
  <c r="P1636" i="53"/>
  <c r="P5" i="56"/>
  <c r="P4" i="56"/>
  <c r="P4" i="53"/>
  <c r="O4" i="53"/>
  <c r="O5" i="56"/>
  <c r="O4" i="56"/>
  <c r="A2" i="20" l="1"/>
  <c r="A1" i="20"/>
  <c r="H5" i="38" l="1"/>
  <c r="I5" i="38"/>
  <c r="J5" i="38"/>
  <c r="K5" i="38"/>
  <c r="L5" i="38"/>
  <c r="M5" i="38"/>
  <c r="N5" i="38"/>
  <c r="C36" i="46" l="1"/>
  <c r="A3" i="49" l="1"/>
  <c r="A2" i="48" l="1"/>
  <c r="A1" i="48"/>
  <c r="B2" i="48"/>
  <c r="B1" i="48"/>
  <c r="A1" i="47" l="1"/>
  <c r="D14" i="36"/>
  <c r="E14" i="36"/>
  <c r="F14" i="36"/>
  <c r="G14" i="36"/>
  <c r="H14" i="36"/>
  <c r="C14" i="36"/>
  <c r="O14" i="36" l="1"/>
  <c r="C37" i="20"/>
  <c r="A2" i="46" l="1"/>
  <c r="A1" i="46"/>
  <c r="C35" i="43" l="1"/>
  <c r="C36" i="43"/>
  <c r="C37" i="43"/>
  <c r="C38" i="43"/>
  <c r="D4" i="21" l="1"/>
  <c r="E4" i="21"/>
  <c r="C7" i="21"/>
  <c r="C4" i="21"/>
  <c r="C10" i="38"/>
  <c r="D95" i="26"/>
  <c r="O13" i="21"/>
  <c r="O14" i="21"/>
  <c r="Q48" i="36"/>
  <c r="Q36" i="36"/>
  <c r="A2" i="44"/>
  <c r="A1" i="44"/>
  <c r="D18" i="21"/>
  <c r="E18" i="21"/>
  <c r="C18" i="21"/>
  <c r="O11" i="21"/>
  <c r="O12" i="21"/>
  <c r="O15" i="21"/>
  <c r="O16" i="21"/>
  <c r="O17" i="21"/>
  <c r="O10" i="21"/>
  <c r="C8" i="43"/>
  <c r="E5" i="43"/>
  <c r="D5" i="43"/>
  <c r="C5" i="43"/>
  <c r="A3" i="43"/>
  <c r="A2" i="43"/>
  <c r="O40" i="36"/>
  <c r="D32" i="36"/>
  <c r="E32" i="36"/>
  <c r="F32" i="36"/>
  <c r="G32" i="36"/>
  <c r="H32" i="36"/>
  <c r="C32" i="36"/>
  <c r="D29" i="36"/>
  <c r="D40" i="36" s="1"/>
  <c r="E29" i="36"/>
  <c r="E40" i="36" s="1"/>
  <c r="F29" i="36"/>
  <c r="F40" i="36" s="1"/>
  <c r="G29" i="36"/>
  <c r="G40" i="36" s="1"/>
  <c r="H29" i="36"/>
  <c r="H40" i="36" s="1"/>
  <c r="C29" i="36"/>
  <c r="C40" i="36" s="1"/>
  <c r="Q40" i="36"/>
  <c r="Q4" i="33"/>
  <c r="A2" i="26"/>
  <c r="A2" i="21"/>
  <c r="A1" i="26"/>
  <c r="A1" i="33"/>
  <c r="A1" i="21"/>
  <c r="A3" i="38"/>
  <c r="A2" i="38"/>
  <c r="A2" i="36"/>
  <c r="A1" i="36"/>
  <c r="D5" i="38"/>
  <c r="E5" i="38"/>
  <c r="F5" i="38"/>
  <c r="G5" i="38"/>
  <c r="C8" i="38"/>
  <c r="C5" i="38"/>
  <c r="D5" i="36"/>
  <c r="D16" i="36" s="1"/>
  <c r="E5" i="36"/>
  <c r="E16" i="36" s="1"/>
  <c r="F5" i="36"/>
  <c r="F16" i="36" s="1"/>
  <c r="G5" i="36"/>
  <c r="G16" i="36" s="1"/>
  <c r="H5" i="36"/>
  <c r="H16" i="36" s="1"/>
  <c r="C5" i="36"/>
  <c r="C16" i="36" s="1"/>
  <c r="R40" i="36"/>
  <c r="C8" i="36"/>
  <c r="H22" i="36"/>
  <c r="H26" i="36" s="1"/>
  <c r="G22" i="36"/>
  <c r="G26" i="36" s="1"/>
  <c r="F22" i="36"/>
  <c r="F26" i="36" s="1"/>
  <c r="E22" i="36"/>
  <c r="E26" i="36" s="1"/>
  <c r="D22" i="36"/>
  <c r="D26" i="36" s="1"/>
  <c r="O16" i="36"/>
  <c r="C27" i="20"/>
  <c r="C22" i="36"/>
  <c r="C26" i="36" l="1"/>
  <c r="O26" i="36" s="1"/>
  <c r="O22" i="36"/>
  <c r="O4" i="33"/>
  <c r="P4" i="33"/>
  <c r="O18" i="21"/>
  <c r="D35" i="46" l="1" a="1"/>
  <c r="D35" i="46" s="1"/>
  <c r="E35" i="46" s="1"/>
  <c r="D27" i="46" a="1"/>
  <c r="D27" i="46" s="1"/>
  <c r="E27" i="46" s="1"/>
  <c r="D19" i="46" a="1"/>
  <c r="D19" i="46" s="1"/>
  <c r="E19" i="46" s="1"/>
  <c r="D8" i="46" a="1"/>
  <c r="D8" i="46" s="1"/>
  <c r="E8" i="46" s="1"/>
  <c r="D34" i="46" a="1"/>
  <c r="D34" i="46" s="1"/>
  <c r="E34" i="46" s="1"/>
  <c r="D26" i="46" a="1"/>
  <c r="D26" i="46" s="1"/>
  <c r="E26" i="46" s="1"/>
  <c r="D18" i="46" a="1"/>
  <c r="D18" i="46" s="1"/>
  <c r="E18" i="46" s="1"/>
  <c r="D10" i="46" a="1"/>
  <c r="D10" i="46" s="1"/>
  <c r="E10" i="46" s="1"/>
  <c r="D33" i="46" a="1"/>
  <c r="D33" i="46" s="1"/>
  <c r="E33" i="46" s="1"/>
  <c r="D25" i="46" a="1"/>
  <c r="D25" i="46" s="1"/>
  <c r="E25" i="46" s="1"/>
  <c r="D9" i="46" a="1"/>
  <c r="D9" i="46" s="1"/>
  <c r="D32" i="46" a="1"/>
  <c r="D32" i="46" s="1"/>
  <c r="E32" i="46" s="1"/>
  <c r="D24" i="46" a="1"/>
  <c r="D24" i="46" s="1"/>
  <c r="E24" i="46" s="1"/>
  <c r="D16" i="46" a="1"/>
  <c r="D16" i="46" s="1"/>
  <c r="E16" i="46" s="1"/>
  <c r="D31" i="46" a="1"/>
  <c r="D31" i="46" s="1"/>
  <c r="D23" i="46" a="1"/>
  <c r="D23" i="46" s="1"/>
  <c r="E23" i="46" s="1"/>
  <c r="D15" i="46" a="1"/>
  <c r="D15" i="46" s="1"/>
  <c r="E15" i="46" s="1"/>
  <c r="D7" i="46" a="1"/>
  <c r="D7" i="46" s="1"/>
  <c r="D30" i="46" a="1"/>
  <c r="D30" i="46" s="1"/>
  <c r="E30" i="46" s="1"/>
  <c r="D22" i="46" a="1"/>
  <c r="D22" i="46" s="1"/>
  <c r="E22" i="46" s="1"/>
  <c r="D14" i="46" a="1"/>
  <c r="D14" i="46" s="1"/>
  <c r="E14" i="46" s="1"/>
  <c r="D6" i="46" a="1"/>
  <c r="D6" i="46" s="1"/>
  <c r="D29" i="46" a="1"/>
  <c r="D29" i="46" s="1"/>
  <c r="E29" i="46" s="1"/>
  <c r="D21" i="46" a="1"/>
  <c r="D21" i="46" s="1"/>
  <c r="E21" i="46" s="1"/>
  <c r="D13" i="46" a="1"/>
  <c r="D13" i="46" s="1"/>
  <c r="E13" i="46" s="1"/>
  <c r="D11" i="46" a="1"/>
  <c r="D11" i="46" s="1"/>
  <c r="E11" i="46" s="1"/>
  <c r="D28" i="46" a="1"/>
  <c r="D28" i="46" s="1"/>
  <c r="E28" i="46" s="1"/>
  <c r="D20" i="46" a="1"/>
  <c r="D20" i="46" s="1"/>
  <c r="E20" i="46" s="1"/>
  <c r="D12" i="46" a="1"/>
  <c r="D12" i="46" s="1"/>
  <c r="E12" i="46" s="1"/>
  <c r="D17" i="46" a="1"/>
  <c r="D17" i="46" s="1"/>
  <c r="E17" i="46" s="1"/>
  <c r="C117" i="43"/>
  <c r="G118" i="43"/>
  <c r="K119" i="43"/>
  <c r="F121" i="43"/>
  <c r="J122" i="43"/>
  <c r="N123" i="43"/>
  <c r="E125" i="43"/>
  <c r="I126" i="43"/>
  <c r="M127" i="43"/>
  <c r="E129" i="43"/>
  <c r="H130" i="43"/>
  <c r="L131" i="43"/>
  <c r="D133" i="43"/>
  <c r="H134" i="43"/>
  <c r="L135" i="43"/>
  <c r="D137" i="43"/>
  <c r="G138" i="43"/>
  <c r="K139" i="43"/>
  <c r="C141" i="43"/>
  <c r="G142" i="43"/>
  <c r="K143" i="43"/>
  <c r="D118" i="43"/>
  <c r="H119" i="43"/>
  <c r="K120" i="43"/>
  <c r="C122" i="43"/>
  <c r="G123" i="43"/>
  <c r="N124" i="43"/>
  <c r="F126" i="43"/>
  <c r="J127" i="43"/>
  <c r="N128" i="43"/>
  <c r="E130" i="43"/>
  <c r="I131" i="43"/>
  <c r="M132" i="43"/>
  <c r="E134" i="43"/>
  <c r="I135" i="43"/>
  <c r="M136" i="43"/>
  <c r="D138" i="43"/>
  <c r="H139" i="43"/>
  <c r="L140" i="43"/>
  <c r="D142" i="43"/>
  <c r="H143" i="43"/>
  <c r="L144" i="43"/>
  <c r="E118" i="43"/>
  <c r="I119" i="43"/>
  <c r="L120" i="43"/>
  <c r="D122" i="43"/>
  <c r="G117" i="43"/>
  <c r="K118" i="43"/>
  <c r="F120" i="43"/>
  <c r="J121" i="43"/>
  <c r="N122" i="43"/>
  <c r="E124" i="43"/>
  <c r="I125" i="43"/>
  <c r="M126" i="43"/>
  <c r="E128" i="43"/>
  <c r="I129" i="43"/>
  <c r="L130" i="43"/>
  <c r="D132" i="43"/>
  <c r="H133" i="43"/>
  <c r="L134" i="43"/>
  <c r="D136" i="43"/>
  <c r="H137" i="43"/>
  <c r="K138" i="43"/>
  <c r="C140" i="43"/>
  <c r="G141" i="43"/>
  <c r="K142" i="43"/>
  <c r="D117" i="43"/>
  <c r="H118" i="43"/>
  <c r="L119" i="43"/>
  <c r="C121" i="43"/>
  <c r="G122" i="43"/>
  <c r="K123" i="43"/>
  <c r="F125" i="43"/>
  <c r="J126" i="43"/>
  <c r="N127" i="43"/>
  <c r="F129" i="43"/>
  <c r="I130" i="43"/>
  <c r="M131" i="43"/>
  <c r="E133" i="43"/>
  <c r="I134" i="43"/>
  <c r="M135" i="43"/>
  <c r="E137" i="43"/>
  <c r="H138" i="43"/>
  <c r="L139" i="43"/>
  <c r="D141" i="43"/>
  <c r="H142" i="43"/>
  <c r="L143" i="43"/>
  <c r="E117" i="43"/>
  <c r="I118" i="43"/>
  <c r="M119" i="43"/>
  <c r="D121" i="43"/>
  <c r="H122" i="43"/>
  <c r="C118" i="43"/>
  <c r="G119" i="43"/>
  <c r="N120" i="43"/>
  <c r="F122" i="43"/>
  <c r="J123" i="43"/>
  <c r="M124" i="43"/>
  <c r="E126" i="43"/>
  <c r="I127" i="43"/>
  <c r="M128" i="43"/>
  <c r="D130" i="43"/>
  <c r="H131" i="43"/>
  <c r="L132" i="43"/>
  <c r="D134" i="43"/>
  <c r="H135" i="43"/>
  <c r="L136" i="43"/>
  <c r="C138" i="43"/>
  <c r="G139" i="43"/>
  <c r="K140" i="43"/>
  <c r="C142" i="43"/>
  <c r="G143" i="43"/>
  <c r="L117" i="43"/>
  <c r="D119" i="43"/>
  <c r="G120" i="43"/>
  <c r="K121" i="43"/>
  <c r="C123" i="43"/>
  <c r="J124" i="43"/>
  <c r="N125" i="43"/>
  <c r="F127" i="43"/>
  <c r="J128" i="43"/>
  <c r="N129" i="43"/>
  <c r="E131" i="43"/>
  <c r="I132" i="43"/>
  <c r="M133" i="43"/>
  <c r="E135" i="43"/>
  <c r="I136" i="43"/>
  <c r="M137" i="43"/>
  <c r="D139" i="43"/>
  <c r="H140" i="43"/>
  <c r="L141" i="43"/>
  <c r="D143" i="43"/>
  <c r="H144" i="43"/>
  <c r="M117" i="43"/>
  <c r="E119" i="43"/>
  <c r="H120" i="43"/>
  <c r="L121" i="43"/>
  <c r="D123" i="43"/>
  <c r="G124" i="43"/>
  <c r="K125" i="43"/>
  <c r="C127" i="43"/>
  <c r="G128" i="43"/>
  <c r="K129" i="43"/>
  <c r="F131" i="43"/>
  <c r="J132" i="43"/>
  <c r="N133" i="43"/>
  <c r="F135" i="43"/>
  <c r="J136" i="43"/>
  <c r="N137" i="43"/>
  <c r="E139" i="43"/>
  <c r="I140" i="43"/>
  <c r="M141" i="43"/>
  <c r="N117" i="43"/>
  <c r="F119" i="43"/>
  <c r="I120" i="43"/>
  <c r="M121" i="43"/>
  <c r="E123" i="43"/>
  <c r="H124" i="43"/>
  <c r="L125" i="43"/>
  <c r="D127" i="43"/>
  <c r="H128" i="43"/>
  <c r="L129" i="43"/>
  <c r="C131" i="43"/>
  <c r="G132" i="43"/>
  <c r="K133" i="43"/>
  <c r="C135" i="43"/>
  <c r="G136" i="43"/>
  <c r="K137" i="43"/>
  <c r="F139" i="43"/>
  <c r="J140" i="43"/>
  <c r="N141" i="43"/>
  <c r="F143" i="43"/>
  <c r="F144" i="43"/>
  <c r="L145" i="43"/>
  <c r="M144" i="43"/>
  <c r="E143" i="43"/>
  <c r="F145" i="43"/>
  <c r="K117" i="43"/>
  <c r="F123" i="43"/>
  <c r="I128" i="43"/>
  <c r="L133" i="43"/>
  <c r="C139" i="43"/>
  <c r="H117" i="43"/>
  <c r="K122" i="43"/>
  <c r="F128" i="43"/>
  <c r="I133" i="43"/>
  <c r="L138" i="43"/>
  <c r="D144" i="43"/>
  <c r="H121" i="43"/>
  <c r="C124" i="43"/>
  <c r="C126" i="43"/>
  <c r="K127" i="43"/>
  <c r="G129" i="43"/>
  <c r="J131" i="43"/>
  <c r="F133" i="43"/>
  <c r="N134" i="43"/>
  <c r="N136" i="43"/>
  <c r="I138" i="43"/>
  <c r="E140" i="43"/>
  <c r="E142" i="43"/>
  <c r="J118" i="43"/>
  <c r="E120" i="43"/>
  <c r="E122" i="43"/>
  <c r="M123" i="43"/>
  <c r="H125" i="43"/>
  <c r="H127" i="43"/>
  <c r="D129" i="43"/>
  <c r="K130" i="43"/>
  <c r="K132" i="43"/>
  <c r="G134" i="43"/>
  <c r="C136" i="43"/>
  <c r="N139" i="43"/>
  <c r="J143" i="43"/>
  <c r="D145" i="43"/>
  <c r="G144" i="43"/>
  <c r="C145" i="43"/>
  <c r="I143" i="43"/>
  <c r="C130" i="43"/>
  <c r="C137" i="43"/>
  <c r="M143" i="43"/>
  <c r="K145" i="43"/>
  <c r="C119" i="43"/>
  <c r="I124" i="43"/>
  <c r="M129" i="43"/>
  <c r="D135" i="43"/>
  <c r="G140" i="43"/>
  <c r="L118" i="43"/>
  <c r="F124" i="43"/>
  <c r="J129" i="43"/>
  <c r="M134" i="43"/>
  <c r="D140" i="43"/>
  <c r="I117" i="43"/>
  <c r="L122" i="43"/>
  <c r="K124" i="43"/>
  <c r="G126" i="43"/>
  <c r="C128" i="43"/>
  <c r="F130" i="43"/>
  <c r="N131" i="43"/>
  <c r="J133" i="43"/>
  <c r="J135" i="43"/>
  <c r="F137" i="43"/>
  <c r="M138" i="43"/>
  <c r="M140" i="43"/>
  <c r="F117" i="43"/>
  <c r="N118" i="43"/>
  <c r="M120" i="43"/>
  <c r="I122" i="43"/>
  <c r="D124" i="43"/>
  <c r="D126" i="43"/>
  <c r="L127" i="43"/>
  <c r="H129" i="43"/>
  <c r="G131" i="43"/>
  <c r="C133" i="43"/>
  <c r="K134" i="43"/>
  <c r="K136" i="43"/>
  <c r="J138" i="43"/>
  <c r="F140" i="43"/>
  <c r="F142" i="43"/>
  <c r="I142" i="43"/>
  <c r="H145" i="43"/>
  <c r="I144" i="43"/>
  <c r="D128" i="43"/>
  <c r="G135" i="43"/>
  <c r="J142" i="43"/>
  <c r="I145" i="43"/>
  <c r="J120" i="43"/>
  <c r="M125" i="43"/>
  <c r="D131" i="43"/>
  <c r="H136" i="43"/>
  <c r="K141" i="43"/>
  <c r="C120" i="43"/>
  <c r="J125" i="43"/>
  <c r="M130" i="43"/>
  <c r="E136" i="43"/>
  <c r="H141" i="43"/>
  <c r="M118" i="43"/>
  <c r="H123" i="43"/>
  <c r="C125" i="43"/>
  <c r="K126" i="43"/>
  <c r="K128" i="43"/>
  <c r="J130" i="43"/>
  <c r="F132" i="43"/>
  <c r="F134" i="43"/>
  <c r="N135" i="43"/>
  <c r="J137" i="43"/>
  <c r="I139" i="43"/>
  <c r="E141" i="43"/>
  <c r="J117" i="43"/>
  <c r="J119" i="43"/>
  <c r="E121" i="43"/>
  <c r="M122" i="43"/>
  <c r="L124" i="43"/>
  <c r="H126" i="43"/>
  <c r="G133" i="43"/>
  <c r="N138" i="43"/>
  <c r="E144" i="43"/>
  <c r="N121" i="43"/>
  <c r="E127" i="43"/>
  <c r="H132" i="43"/>
  <c r="L137" i="43"/>
  <c r="C143" i="43"/>
  <c r="G121" i="43"/>
  <c r="N126" i="43"/>
  <c r="E132" i="43"/>
  <c r="I137" i="43"/>
  <c r="L142" i="43"/>
  <c r="D120" i="43"/>
  <c r="L123" i="43"/>
  <c r="G125" i="43"/>
  <c r="G127" i="43"/>
  <c r="C129" i="43"/>
  <c r="N130" i="43"/>
  <c r="N132" i="43"/>
  <c r="J134" i="43"/>
  <c r="F136" i="43"/>
  <c r="E138" i="43"/>
  <c r="M139" i="43"/>
  <c r="I141" i="43"/>
  <c r="F118" i="43"/>
  <c r="N119" i="43"/>
  <c r="I121" i="43"/>
  <c r="I123" i="43"/>
  <c r="D125" i="43"/>
  <c r="L126" i="43"/>
  <c r="L128" i="43"/>
  <c r="G130" i="43"/>
  <c r="C132" i="43"/>
  <c r="C134" i="43"/>
  <c r="K135" i="43"/>
  <c r="G137" i="43"/>
  <c r="J139" i="43"/>
  <c r="F141" i="43"/>
  <c r="N142" i="43"/>
  <c r="K144" i="43"/>
  <c r="N143" i="43"/>
  <c r="M145" i="43"/>
  <c r="J145" i="43"/>
  <c r="J144" i="43"/>
  <c r="F138" i="43"/>
  <c r="J141" i="43"/>
  <c r="C144" i="43"/>
  <c r="N145" i="43"/>
  <c r="E145" i="43"/>
  <c r="G145" i="43"/>
  <c r="K131" i="43"/>
  <c r="N140" i="43"/>
  <c r="M142" i="43"/>
  <c r="N144" i="43"/>
  <c r="E120" i="38"/>
  <c r="I121" i="38"/>
  <c r="M122" i="38"/>
  <c r="D124" i="38"/>
  <c r="H125" i="38"/>
  <c r="L126" i="38"/>
  <c r="D128" i="38"/>
  <c r="H129" i="38"/>
  <c r="L130" i="38"/>
  <c r="C132" i="38"/>
  <c r="G133" i="38"/>
  <c r="K134" i="38"/>
  <c r="C136" i="38"/>
  <c r="G137" i="38"/>
  <c r="K138" i="38"/>
  <c r="C140" i="38"/>
  <c r="J141" i="38"/>
  <c r="N142" i="38"/>
  <c r="F144" i="38"/>
  <c r="J145" i="38"/>
  <c r="N146" i="38"/>
  <c r="F120" i="38"/>
  <c r="J121" i="38"/>
  <c r="N122" i="38"/>
  <c r="E124" i="38"/>
  <c r="I125" i="38"/>
  <c r="M126" i="38"/>
  <c r="E128" i="38"/>
  <c r="I129" i="38"/>
  <c r="M130" i="38"/>
  <c r="D132" i="38"/>
  <c r="H133" i="38"/>
  <c r="L134" i="38"/>
  <c r="D136" i="38"/>
  <c r="H137" i="38"/>
  <c r="L138" i="38"/>
  <c r="D140" i="38"/>
  <c r="G141" i="38"/>
  <c r="K142" i="38"/>
  <c r="C144" i="38"/>
  <c r="G145" i="38"/>
  <c r="K146" i="38"/>
  <c r="C148" i="38"/>
  <c r="C121" i="38"/>
  <c r="G122" i="38"/>
  <c r="N123" i="38"/>
  <c r="F125" i="38"/>
  <c r="J126" i="38"/>
  <c r="N127" i="38"/>
  <c r="F129" i="38"/>
  <c r="J130" i="38"/>
  <c r="M131" i="38"/>
  <c r="E133" i="38"/>
  <c r="I134" i="38"/>
  <c r="M135" i="38"/>
  <c r="E137" i="38"/>
  <c r="I138" i="38"/>
  <c r="M139" i="38"/>
  <c r="D141" i="38"/>
  <c r="H142" i="38"/>
  <c r="L143" i="38"/>
  <c r="D145" i="38"/>
  <c r="H146" i="38"/>
  <c r="D120" i="38"/>
  <c r="H121" i="38"/>
  <c r="L122" i="38"/>
  <c r="C124" i="38"/>
  <c r="G125" i="38"/>
  <c r="K126" i="38"/>
  <c r="C128" i="38"/>
  <c r="G129" i="38"/>
  <c r="K130" i="38"/>
  <c r="F132" i="38"/>
  <c r="J133" i="38"/>
  <c r="N134" i="38"/>
  <c r="F136" i="38"/>
  <c r="J137" i="38"/>
  <c r="N138" i="38"/>
  <c r="F140" i="38"/>
  <c r="I141" i="38"/>
  <c r="M142" i="38"/>
  <c r="E144" i="38"/>
  <c r="I145" i="38"/>
  <c r="M146" i="38"/>
  <c r="E148" i="38"/>
  <c r="I120" i="38"/>
  <c r="M121" i="38"/>
  <c r="D123" i="38"/>
  <c r="H124" i="38"/>
  <c r="L125" i="38"/>
  <c r="D127" i="38"/>
  <c r="H128" i="38"/>
  <c r="L129" i="38"/>
  <c r="C131" i="38"/>
  <c r="G132" i="38"/>
  <c r="K133" i="38"/>
  <c r="C135" i="38"/>
  <c r="G136" i="38"/>
  <c r="K137" i="38"/>
  <c r="C139" i="38"/>
  <c r="G140" i="38"/>
  <c r="N141" i="38"/>
  <c r="F143" i="38"/>
  <c r="J144" i="38"/>
  <c r="N145" i="38"/>
  <c r="F147" i="38"/>
  <c r="J120" i="38"/>
  <c r="N121" i="38"/>
  <c r="E123" i="38"/>
  <c r="I124" i="38"/>
  <c r="M125" i="38"/>
  <c r="E127" i="38"/>
  <c r="I128" i="38"/>
  <c r="M129" i="38"/>
  <c r="D131" i="38"/>
  <c r="H132" i="38"/>
  <c r="L133" i="38"/>
  <c r="D135" i="38"/>
  <c r="H136" i="38"/>
  <c r="L137" i="38"/>
  <c r="D139" i="38"/>
  <c r="H140" i="38"/>
  <c r="K141" i="38"/>
  <c r="C143" i="38"/>
  <c r="G144" i="38"/>
  <c r="K145" i="38"/>
  <c r="C147" i="38"/>
  <c r="C120" i="38"/>
  <c r="G121" i="38"/>
  <c r="K122" i="38"/>
  <c r="F124" i="38"/>
  <c r="J125" i="38"/>
  <c r="N126" i="38"/>
  <c r="F128" i="38"/>
  <c r="J129" i="38"/>
  <c r="N130" i="38"/>
  <c r="E132" i="38"/>
  <c r="I133" i="38"/>
  <c r="M134" i="38"/>
  <c r="E136" i="38"/>
  <c r="I137" i="38"/>
  <c r="M138" i="38"/>
  <c r="E140" i="38"/>
  <c r="H141" i="38"/>
  <c r="L142" i="38"/>
  <c r="D144" i="38"/>
  <c r="H145" i="38"/>
  <c r="L146" i="38"/>
  <c r="H120" i="38"/>
  <c r="L121" i="38"/>
  <c r="C123" i="38"/>
  <c r="G124" i="38"/>
  <c r="K125" i="38"/>
  <c r="C127" i="38"/>
  <c r="G128" i="38"/>
  <c r="K129" i="38"/>
  <c r="F131" i="38"/>
  <c r="J132" i="38"/>
  <c r="N133" i="38"/>
  <c r="F135" i="38"/>
  <c r="J136" i="38"/>
  <c r="N137" i="38"/>
  <c r="F139" i="38"/>
  <c r="J140" i="38"/>
  <c r="M141" i="38"/>
  <c r="E143" i="38"/>
  <c r="I144" i="38"/>
  <c r="M145" i="38"/>
  <c r="E147" i="38"/>
  <c r="I148" i="38"/>
  <c r="M120" i="38"/>
  <c r="E122" i="38"/>
  <c r="H123" i="38"/>
  <c r="L124" i="38"/>
  <c r="D126" i="38"/>
  <c r="H127" i="38"/>
  <c r="L128" i="38"/>
  <c r="D130" i="38"/>
  <c r="G131" i="38"/>
  <c r="K132" i="38"/>
  <c r="C134" i="38"/>
  <c r="G135" i="38"/>
  <c r="K136" i="38"/>
  <c r="C138" i="38"/>
  <c r="G139" i="38"/>
  <c r="K140" i="38"/>
  <c r="F142" i="38"/>
  <c r="J143" i="38"/>
  <c r="N144" i="38"/>
  <c r="F146" i="38"/>
  <c r="J147" i="38"/>
  <c r="N120" i="38"/>
  <c r="F122" i="38"/>
  <c r="I123" i="38"/>
  <c r="M124" i="38"/>
  <c r="E126" i="38"/>
  <c r="I127" i="38"/>
  <c r="M128" i="38"/>
  <c r="E130" i="38"/>
  <c r="H131" i="38"/>
  <c r="L132" i="38"/>
  <c r="D134" i="38"/>
  <c r="H135" i="38"/>
  <c r="L136" i="38"/>
  <c r="D138" i="38"/>
  <c r="H139" i="38"/>
  <c r="L140" i="38"/>
  <c r="C142" i="38"/>
  <c r="G143" i="38"/>
  <c r="K144" i="38"/>
  <c r="C146" i="38"/>
  <c r="G147" i="38"/>
  <c r="G120" i="38"/>
  <c r="K121" i="38"/>
  <c r="F123" i="38"/>
  <c r="J124" i="38"/>
  <c r="N125" i="38"/>
  <c r="F127" i="38"/>
  <c r="J128" i="38"/>
  <c r="N129" i="38"/>
  <c r="E131" i="38"/>
  <c r="I132" i="38"/>
  <c r="M133" i="38"/>
  <c r="E135" i="38"/>
  <c r="I136" i="38"/>
  <c r="M137" i="38"/>
  <c r="E139" i="38"/>
  <c r="I140" i="38"/>
  <c r="L141" i="38"/>
  <c r="D143" i="38"/>
  <c r="H144" i="38"/>
  <c r="L145" i="38"/>
  <c r="D147" i="38"/>
  <c r="L120" i="38"/>
  <c r="D122" i="38"/>
  <c r="G123" i="38"/>
  <c r="K124" i="38"/>
  <c r="E121" i="38"/>
  <c r="I122" i="38"/>
  <c r="L123" i="38"/>
  <c r="D125" i="38"/>
  <c r="H126" i="38"/>
  <c r="L127" i="38"/>
  <c r="D129" i="38"/>
  <c r="H130" i="38"/>
  <c r="K131" i="38"/>
  <c r="C133" i="38"/>
  <c r="G134" i="38"/>
  <c r="K135" i="38"/>
  <c r="C137" i="38"/>
  <c r="G138" i="38"/>
  <c r="K139" i="38"/>
  <c r="F141" i="38"/>
  <c r="J142" i="38"/>
  <c r="N143" i="38"/>
  <c r="F145" i="38"/>
  <c r="J146" i="38"/>
  <c r="N147" i="38"/>
  <c r="F121" i="38"/>
  <c r="J122" i="38"/>
  <c r="M123" i="38"/>
  <c r="E125" i="38"/>
  <c r="I126" i="38"/>
  <c r="M127" i="38"/>
  <c r="E129" i="38"/>
  <c r="I130" i="38"/>
  <c r="L131" i="38"/>
  <c r="D133" i="38"/>
  <c r="H134" i="38"/>
  <c r="L135" i="38"/>
  <c r="D137" i="38"/>
  <c r="H138" i="38"/>
  <c r="L139" i="38"/>
  <c r="C141" i="38"/>
  <c r="G142" i="38"/>
  <c r="K143" i="38"/>
  <c r="C145" i="38"/>
  <c r="G146" i="38"/>
  <c r="K147" i="38"/>
  <c r="K120" i="38"/>
  <c r="C122" i="38"/>
  <c r="J123" i="38"/>
  <c r="N124" i="38"/>
  <c r="F126" i="38"/>
  <c r="J127" i="38"/>
  <c r="N128" i="38"/>
  <c r="F130" i="38"/>
  <c r="I131" i="38"/>
  <c r="M132" i="38"/>
  <c r="E134" i="38"/>
  <c r="I135" i="38"/>
  <c r="M136" i="38"/>
  <c r="E138" i="38"/>
  <c r="I139" i="38"/>
  <c r="M140" i="38"/>
  <c r="D142" i="38"/>
  <c r="H143" i="38"/>
  <c r="L144" i="38"/>
  <c r="D146" i="38"/>
  <c r="H147" i="38"/>
  <c r="D121" i="38"/>
  <c r="H122" i="38"/>
  <c r="K123" i="38"/>
  <c r="C125" i="38"/>
  <c r="G126" i="38"/>
  <c r="K127" i="38"/>
  <c r="C129" i="38"/>
  <c r="G130" i="38"/>
  <c r="N131" i="38"/>
  <c r="F133" i="38"/>
  <c r="J134" i="38"/>
  <c r="N135" i="38"/>
  <c r="F137" i="38"/>
  <c r="J138" i="38"/>
  <c r="N139" i="38"/>
  <c r="E141" i="38"/>
  <c r="I142" i="38"/>
  <c r="M143" i="38"/>
  <c r="E145" i="38"/>
  <c r="I146" i="38"/>
  <c r="M147" i="38"/>
  <c r="C126" i="38"/>
  <c r="J131" i="38"/>
  <c r="N136" i="38"/>
  <c r="E142" i="38"/>
  <c r="I147" i="38"/>
  <c r="J148" i="38"/>
  <c r="L148" i="38"/>
  <c r="G127" i="38"/>
  <c r="N132" i="38"/>
  <c r="F138" i="38"/>
  <c r="I143" i="38"/>
  <c r="M148" i="38"/>
  <c r="N148" i="38"/>
  <c r="K148" i="38"/>
  <c r="H148" i="38"/>
  <c r="K128" i="38"/>
  <c r="F134" i="38"/>
  <c r="J139" i="38"/>
  <c r="M144" i="38"/>
  <c r="D148" i="38"/>
  <c r="C130" i="38"/>
  <c r="J135" i="38"/>
  <c r="N140" i="38"/>
  <c r="E146" i="38"/>
  <c r="F148" i="38"/>
  <c r="L147" i="38"/>
  <c r="G148" i="38"/>
  <c r="N42" i="43"/>
  <c r="J42" i="43"/>
  <c r="F42" i="43"/>
  <c r="M41" i="43"/>
  <c r="I41" i="43"/>
  <c r="E41" i="43"/>
  <c r="L40" i="43"/>
  <c r="H40" i="43"/>
  <c r="D40" i="43"/>
  <c r="K39" i="43"/>
  <c r="G39" i="43"/>
  <c r="I39" i="43"/>
  <c r="G42" i="43"/>
  <c r="F41" i="43"/>
  <c r="E40" i="43"/>
  <c r="D39" i="43"/>
  <c r="M42" i="43"/>
  <c r="I42" i="43"/>
  <c r="E42" i="43"/>
  <c r="L41" i="43"/>
  <c r="H41" i="43"/>
  <c r="D41" i="43"/>
  <c r="K40" i="43"/>
  <c r="G40" i="43"/>
  <c r="N39" i="43"/>
  <c r="J39" i="43"/>
  <c r="F39" i="43"/>
  <c r="K42" i="43"/>
  <c r="J41" i="43"/>
  <c r="I40" i="43"/>
  <c r="H39" i="43"/>
  <c r="L42" i="43"/>
  <c r="H42" i="43"/>
  <c r="D42" i="43"/>
  <c r="K41" i="43"/>
  <c r="G41" i="43"/>
  <c r="N40" i="43"/>
  <c r="J40" i="43"/>
  <c r="F40" i="43"/>
  <c r="M39" i="43"/>
  <c r="E39" i="43"/>
  <c r="N41" i="43"/>
  <c r="M40" i="43"/>
  <c r="L39" i="43"/>
  <c r="C54" i="38"/>
  <c r="G54" i="38"/>
  <c r="K54" i="38"/>
  <c r="D54" i="38"/>
  <c r="H54" i="38"/>
  <c r="L54" i="38"/>
  <c r="E54" i="38"/>
  <c r="I54" i="38"/>
  <c r="M54" i="38"/>
  <c r="F54" i="38"/>
  <c r="J54" i="38"/>
  <c r="N54" i="38"/>
  <c r="N11" i="43"/>
  <c r="N34" i="36" s="1"/>
  <c r="C51" i="43"/>
  <c r="G51" i="43"/>
  <c r="K51" i="43"/>
  <c r="D51" i="43"/>
  <c r="H51" i="43"/>
  <c r="L51" i="43"/>
  <c r="E51" i="43"/>
  <c r="I51" i="43"/>
  <c r="M51" i="43"/>
  <c r="F51" i="43"/>
  <c r="J51" i="43"/>
  <c r="N51" i="43"/>
  <c r="C162" i="43"/>
  <c r="J162" i="43"/>
  <c r="J49" i="36" s="1"/>
  <c r="M162" i="43"/>
  <c r="M49" i="36" s="1"/>
  <c r="D148" i="43"/>
  <c r="I149" i="43"/>
  <c r="N150" i="43"/>
  <c r="H152" i="43"/>
  <c r="M153" i="43"/>
  <c r="G155" i="43"/>
  <c r="L156" i="43"/>
  <c r="F158" i="43"/>
  <c r="K159" i="43"/>
  <c r="H155" i="43"/>
  <c r="G158" i="43"/>
  <c r="H158" i="43"/>
  <c r="I150" i="43"/>
  <c r="M154" i="43"/>
  <c r="M158" i="43"/>
  <c r="I148" i="43"/>
  <c r="N149" i="43"/>
  <c r="H151" i="43"/>
  <c r="M152" i="43"/>
  <c r="G154" i="43"/>
  <c r="I156" i="43"/>
  <c r="L159" i="43"/>
  <c r="F160" i="43"/>
  <c r="G152" i="43"/>
  <c r="H157" i="43"/>
  <c r="F148" i="43"/>
  <c r="K149" i="43"/>
  <c r="E151" i="43"/>
  <c r="J152" i="43"/>
  <c r="D154" i="43"/>
  <c r="I155" i="43"/>
  <c r="N156" i="43"/>
  <c r="I159" i="43"/>
  <c r="J151" i="43"/>
  <c r="J155" i="43"/>
  <c r="K148" i="43"/>
  <c r="C149" i="43"/>
  <c r="C150" i="43"/>
  <c r="C151" i="43"/>
  <c r="D56" i="43"/>
  <c r="I57" i="43"/>
  <c r="N58" i="43"/>
  <c r="H60" i="43"/>
  <c r="M61" i="43"/>
  <c r="G63" i="43"/>
  <c r="L64" i="43"/>
  <c r="F66" i="43"/>
  <c r="K67" i="43"/>
  <c r="E69" i="43"/>
  <c r="J70" i="43"/>
  <c r="D72" i="43"/>
  <c r="I73" i="43"/>
  <c r="N74" i="43"/>
  <c r="H76" i="43"/>
  <c r="M77" i="43"/>
  <c r="G79" i="43"/>
  <c r="L80" i="43"/>
  <c r="F82" i="43"/>
  <c r="K83" i="43"/>
  <c r="E85" i="43"/>
  <c r="J86" i="43"/>
  <c r="F57" i="43"/>
  <c r="K58" i="43"/>
  <c r="E60" i="43"/>
  <c r="J61" i="43"/>
  <c r="D63" i="43"/>
  <c r="I64" i="43"/>
  <c r="N65" i="43"/>
  <c r="H67" i="43"/>
  <c r="M68" i="43"/>
  <c r="G70" i="43"/>
  <c r="L71" i="43"/>
  <c r="F73" i="43"/>
  <c r="K74" i="43"/>
  <c r="E76" i="43"/>
  <c r="J77" i="43"/>
  <c r="D79" i="43"/>
  <c r="I80" i="43"/>
  <c r="N81" i="43"/>
  <c r="H83" i="43"/>
  <c r="M84" i="43"/>
  <c r="F56" i="43"/>
  <c r="D162" i="43"/>
  <c r="D49" i="36" s="1"/>
  <c r="N162" i="43"/>
  <c r="N49" i="36" s="1"/>
  <c r="F162" i="43"/>
  <c r="F49" i="36" s="1"/>
  <c r="H148" i="43"/>
  <c r="M149" i="43"/>
  <c r="G151" i="43"/>
  <c r="L152" i="43"/>
  <c r="F154" i="43"/>
  <c r="K155" i="43"/>
  <c r="E157" i="43"/>
  <c r="J158" i="43"/>
  <c r="D160" i="43"/>
  <c r="L155" i="43"/>
  <c r="K158" i="43"/>
  <c r="L158" i="43"/>
  <c r="M150" i="43"/>
  <c r="G156" i="43"/>
  <c r="G160" i="43"/>
  <c r="M148" i="43"/>
  <c r="G150" i="43"/>
  <c r="L151" i="43"/>
  <c r="F153" i="43"/>
  <c r="K154" i="43"/>
  <c r="F157" i="43"/>
  <c r="I160" i="43"/>
  <c r="H149" i="43"/>
  <c r="L153" i="43"/>
  <c r="L157" i="43"/>
  <c r="J148" i="43"/>
  <c r="D150" i="43"/>
  <c r="I151" i="43"/>
  <c r="N152" i="43"/>
  <c r="H154" i="43"/>
  <c r="M155" i="43"/>
  <c r="G157" i="43"/>
  <c r="M159" i="43"/>
  <c r="K152" i="43"/>
  <c r="K156" i="43"/>
  <c r="N151" i="43"/>
  <c r="C153" i="43"/>
  <c r="C154" i="43"/>
  <c r="C155" i="43"/>
  <c r="H56" i="43"/>
  <c r="M57" i="43"/>
  <c r="G59" i="43"/>
  <c r="L60" i="43"/>
  <c r="F62" i="43"/>
  <c r="K63" i="43"/>
  <c r="E65" i="43"/>
  <c r="J66" i="43"/>
  <c r="D68" i="43"/>
  <c r="I69" i="43"/>
  <c r="N70" i="43"/>
  <c r="H72" i="43"/>
  <c r="M73" i="43"/>
  <c r="G75" i="43"/>
  <c r="L76" i="43"/>
  <c r="F78" i="43"/>
  <c r="K79" i="43"/>
  <c r="E81" i="43"/>
  <c r="J82" i="43"/>
  <c r="D84" i="43"/>
  <c r="I85" i="43"/>
  <c r="E56" i="43"/>
  <c r="J57" i="43"/>
  <c r="D59" i="43"/>
  <c r="I60" i="43"/>
  <c r="N61" i="43"/>
  <c r="H63" i="43"/>
  <c r="M64" i="43"/>
  <c r="G66" i="43"/>
  <c r="L67" i="43"/>
  <c r="F69" i="43"/>
  <c r="K70" i="43"/>
  <c r="E72" i="43"/>
  <c r="J73" i="43"/>
  <c r="H162" i="43"/>
  <c r="H49" i="36" s="1"/>
  <c r="E162" i="43"/>
  <c r="E49" i="36" s="1"/>
  <c r="G162" i="43"/>
  <c r="G49" i="36" s="1"/>
  <c r="L148" i="43"/>
  <c r="F150" i="43"/>
  <c r="K151" i="43"/>
  <c r="E153" i="43"/>
  <c r="J154" i="43"/>
  <c r="D156" i="43"/>
  <c r="I157" i="43"/>
  <c r="N158" i="43"/>
  <c r="H160" i="43"/>
  <c r="M156" i="43"/>
  <c r="H159" i="43"/>
  <c r="J160" i="43"/>
  <c r="D153" i="43"/>
  <c r="D157" i="43"/>
  <c r="K160" i="43"/>
  <c r="F149" i="43"/>
  <c r="K150" i="43"/>
  <c r="E152" i="43"/>
  <c r="J153" i="43"/>
  <c r="D155" i="43"/>
  <c r="N157" i="43"/>
  <c r="M160" i="43"/>
  <c r="L149" i="43"/>
  <c r="F155" i="43"/>
  <c r="F159" i="43"/>
  <c r="N148" i="43"/>
  <c r="H150" i="43"/>
  <c r="M151" i="43"/>
  <c r="G153" i="43"/>
  <c r="L154" i="43"/>
  <c r="F156" i="43"/>
  <c r="K157" i="43"/>
  <c r="D149" i="43"/>
  <c r="H153" i="43"/>
  <c r="E158" i="43"/>
  <c r="J159" i="43"/>
  <c r="C157" i="43"/>
  <c r="C158" i="43"/>
  <c r="C159" i="43"/>
  <c r="L56" i="43"/>
  <c r="F58" i="43"/>
  <c r="K59" i="43"/>
  <c r="E61" i="43"/>
  <c r="J62" i="43"/>
  <c r="D64" i="43"/>
  <c r="I65" i="43"/>
  <c r="N66" i="43"/>
  <c r="H68" i="43"/>
  <c r="M69" i="43"/>
  <c r="G71" i="43"/>
  <c r="L72" i="43"/>
  <c r="F74" i="43"/>
  <c r="K75" i="43"/>
  <c r="E77" i="43"/>
  <c r="J78" i="43"/>
  <c r="D80" i="43"/>
  <c r="I81" i="43"/>
  <c r="N82" i="43"/>
  <c r="H84" i="43"/>
  <c r="M85" i="43"/>
  <c r="I56" i="43"/>
  <c r="N57" i="43"/>
  <c r="H59" i="43"/>
  <c r="M60" i="43"/>
  <c r="G62" i="43"/>
  <c r="L63" i="43"/>
  <c r="F65" i="43"/>
  <c r="K66" i="43"/>
  <c r="E68" i="43"/>
  <c r="J69" i="43"/>
  <c r="D71" i="43"/>
  <c r="I72" i="43"/>
  <c r="N73" i="43"/>
  <c r="H75" i="43"/>
  <c r="M76" i="43"/>
  <c r="G78" i="43"/>
  <c r="L79" i="43"/>
  <c r="F81" i="43"/>
  <c r="K82" i="43"/>
  <c r="E84" i="43"/>
  <c r="J85" i="43"/>
  <c r="N56" i="43"/>
  <c r="L162" i="43"/>
  <c r="L49" i="36" s="1"/>
  <c r="J150" i="43"/>
  <c r="H156" i="43"/>
  <c r="J157" i="43"/>
  <c r="I158" i="43"/>
  <c r="I152" i="43"/>
  <c r="E159" i="43"/>
  <c r="G149" i="43"/>
  <c r="E155" i="43"/>
  <c r="I154" i="43"/>
  <c r="C152" i="43"/>
  <c r="D60" i="43"/>
  <c r="M65" i="43"/>
  <c r="K71" i="43"/>
  <c r="I77" i="43"/>
  <c r="G83" i="43"/>
  <c r="G58" i="43"/>
  <c r="E64" i="43"/>
  <c r="N69" i="43"/>
  <c r="D75" i="43"/>
  <c r="N77" i="43"/>
  <c r="M80" i="43"/>
  <c r="L83" i="43"/>
  <c r="J56" i="43"/>
  <c r="H58" i="43"/>
  <c r="M59" i="43"/>
  <c r="G61" i="43"/>
  <c r="L62" i="43"/>
  <c r="F64" i="43"/>
  <c r="K65" i="43"/>
  <c r="E67" i="43"/>
  <c r="J68" i="43"/>
  <c r="D70" i="43"/>
  <c r="I71" i="43"/>
  <c r="N72" i="43"/>
  <c r="H74" i="43"/>
  <c r="K56" i="43"/>
  <c r="E58" i="43"/>
  <c r="J59" i="43"/>
  <c r="H65" i="43"/>
  <c r="F71" i="43"/>
  <c r="F76" i="43"/>
  <c r="E79" i="43"/>
  <c r="D82" i="43"/>
  <c r="N84" i="43"/>
  <c r="E87" i="43"/>
  <c r="J88" i="43"/>
  <c r="D90" i="43"/>
  <c r="I91" i="43"/>
  <c r="N92" i="43"/>
  <c r="H94" i="43"/>
  <c r="M95" i="43"/>
  <c r="G97" i="43"/>
  <c r="L98" i="43"/>
  <c r="F100" i="43"/>
  <c r="K101" i="43"/>
  <c r="E103" i="43"/>
  <c r="J104" i="43"/>
  <c r="D106" i="43"/>
  <c r="I162" i="43"/>
  <c r="I49" i="36" s="1"/>
  <c r="D152" i="43"/>
  <c r="M157" i="43"/>
  <c r="E160" i="43"/>
  <c r="E148" i="43"/>
  <c r="N153" i="43"/>
  <c r="F151" i="43"/>
  <c r="L150" i="43"/>
  <c r="J156" i="43"/>
  <c r="G148" i="43"/>
  <c r="C156" i="43"/>
  <c r="I61" i="43"/>
  <c r="G67" i="43"/>
  <c r="E73" i="43"/>
  <c r="N78" i="43"/>
  <c r="L84" i="43"/>
  <c r="L59" i="43"/>
  <c r="J65" i="43"/>
  <c r="H71" i="43"/>
  <c r="L75" i="43"/>
  <c r="K78" i="43"/>
  <c r="J81" i="43"/>
  <c r="I84" i="43"/>
  <c r="G57" i="43"/>
  <c r="L58" i="43"/>
  <c r="F60" i="43"/>
  <c r="K61" i="43"/>
  <c r="E63" i="43"/>
  <c r="J64" i="43"/>
  <c r="D66" i="43"/>
  <c r="I67" i="43"/>
  <c r="N68" i="43"/>
  <c r="H70" i="43"/>
  <c r="M71" i="43"/>
  <c r="G73" i="43"/>
  <c r="L74" i="43"/>
  <c r="D57" i="43"/>
  <c r="I58" i="43"/>
  <c r="D61" i="43"/>
  <c r="M66" i="43"/>
  <c r="K72" i="43"/>
  <c r="N76" i="43"/>
  <c r="M79" i="43"/>
  <c r="L82" i="43"/>
  <c r="K85" i="43"/>
  <c r="I87" i="43"/>
  <c r="N88" i="43"/>
  <c r="H90" i="43"/>
  <c r="M91" i="43"/>
  <c r="G93" i="43"/>
  <c r="L94" i="43"/>
  <c r="F96" i="43"/>
  <c r="K97" i="43"/>
  <c r="E99" i="43"/>
  <c r="J100" i="43"/>
  <c r="D102" i="43"/>
  <c r="I103" i="43"/>
  <c r="N104" i="43"/>
  <c r="H106" i="43"/>
  <c r="M62" i="43"/>
  <c r="K68" i="43"/>
  <c r="I74" i="43"/>
  <c r="L77" i="43"/>
  <c r="K80" i="43"/>
  <c r="J83" i="43"/>
  <c r="H86" i="43"/>
  <c r="N87" i="43"/>
  <c r="H89" i="43"/>
  <c r="M90" i="43"/>
  <c r="G92" i="43"/>
  <c r="L93" i="43"/>
  <c r="F95" i="43"/>
  <c r="K96" i="43"/>
  <c r="E98" i="43"/>
  <c r="J99" i="43"/>
  <c r="D101" i="43"/>
  <c r="K162" i="43"/>
  <c r="K49" i="36" s="1"/>
  <c r="I153" i="43"/>
  <c r="G159" i="43"/>
  <c r="N160" i="43"/>
  <c r="J149" i="43"/>
  <c r="E156" i="43"/>
  <c r="N155" i="43"/>
  <c r="F152" i="43"/>
  <c r="D158" i="43"/>
  <c r="C148" i="43"/>
  <c r="E57" i="43"/>
  <c r="N62" i="43"/>
  <c r="L68" i="43"/>
  <c r="J74" i="43"/>
  <c r="H80" i="43"/>
  <c r="F86" i="43"/>
  <c r="F61" i="43"/>
  <c r="D67" i="43"/>
  <c r="M72" i="43"/>
  <c r="I76" i="43"/>
  <c r="H79" i="43"/>
  <c r="G82" i="43"/>
  <c r="F85" i="43"/>
  <c r="K57" i="43"/>
  <c r="E59" i="43"/>
  <c r="J60" i="43"/>
  <c r="D62" i="43"/>
  <c r="I63" i="43"/>
  <c r="N64" i="43"/>
  <c r="H66" i="43"/>
  <c r="M67" i="43"/>
  <c r="G69" i="43"/>
  <c r="L70" i="43"/>
  <c r="F72" i="43"/>
  <c r="K73" i="43"/>
  <c r="E75" i="43"/>
  <c r="H57" i="43"/>
  <c r="M58" i="43"/>
  <c r="I62" i="43"/>
  <c r="G68" i="43"/>
  <c r="E74" i="43"/>
  <c r="K77" i="43"/>
  <c r="J80" i="43"/>
  <c r="I83" i="43"/>
  <c r="G86" i="43"/>
  <c r="M87" i="43"/>
  <c r="G89" i="43"/>
  <c r="L90" i="43"/>
  <c r="F92" i="43"/>
  <c r="K93" i="43"/>
  <c r="E95" i="43"/>
  <c r="J96" i="43"/>
  <c r="D98" i="43"/>
  <c r="I99" i="43"/>
  <c r="N100" i="43"/>
  <c r="H102" i="43"/>
  <c r="M103" i="43"/>
  <c r="G105" i="43"/>
  <c r="L106" i="43"/>
  <c r="G64" i="43"/>
  <c r="E70" i="43"/>
  <c r="J75" i="43"/>
  <c r="I78" i="43"/>
  <c r="H81" i="43"/>
  <c r="G84" i="43"/>
  <c r="M86" i="43"/>
  <c r="G88" i="43"/>
  <c r="L89" i="43"/>
  <c r="F91" i="43"/>
  <c r="K92" i="43"/>
  <c r="E94" i="43"/>
  <c r="J95" i="43"/>
  <c r="D97" i="43"/>
  <c r="I98" i="43"/>
  <c r="N99" i="43"/>
  <c r="G60" i="43"/>
  <c r="E66" i="43"/>
  <c r="N71" i="43"/>
  <c r="J76" i="43"/>
  <c r="I79" i="43"/>
  <c r="H82" i="43"/>
  <c r="G85" i="43"/>
  <c r="G87" i="43"/>
  <c r="L88" i="43"/>
  <c r="F90" i="43"/>
  <c r="E149" i="43"/>
  <c r="N154" i="43"/>
  <c r="L160" i="43"/>
  <c r="E154" i="43"/>
  <c r="D151" i="43"/>
  <c r="D159" i="43"/>
  <c r="N159" i="43"/>
  <c r="K153" i="43"/>
  <c r="E150" i="43"/>
  <c r="C160" i="43"/>
  <c r="J58" i="43"/>
  <c r="H64" i="43"/>
  <c r="F70" i="43"/>
  <c r="D76" i="43"/>
  <c r="M81" i="43"/>
  <c r="M56" i="43"/>
  <c r="K62" i="43"/>
  <c r="I68" i="43"/>
  <c r="G74" i="43"/>
  <c r="F77" i="43"/>
  <c r="E80" i="43"/>
  <c r="D83" i="43"/>
  <c r="N85" i="43"/>
  <c r="D58" i="43"/>
  <c r="I59" i="43"/>
  <c r="N60" i="43"/>
  <c r="H62" i="43"/>
  <c r="M63" i="43"/>
  <c r="G65" i="43"/>
  <c r="L66" i="43"/>
  <c r="F68" i="43"/>
  <c r="K69" i="43"/>
  <c r="E71" i="43"/>
  <c r="J72" i="43"/>
  <c r="D74" i="43"/>
  <c r="G56" i="43"/>
  <c r="L57" i="43"/>
  <c r="F59" i="43"/>
  <c r="N63" i="43"/>
  <c r="L69" i="43"/>
  <c r="I75" i="43"/>
  <c r="H78" i="43"/>
  <c r="G81" i="43"/>
  <c r="F84" i="43"/>
  <c r="L86" i="43"/>
  <c r="F88" i="43"/>
  <c r="K89" i="43"/>
  <c r="E91" i="43"/>
  <c r="J92" i="43"/>
  <c r="D94" i="43"/>
  <c r="I95" i="43"/>
  <c r="N96" i="43"/>
  <c r="H98" i="43"/>
  <c r="M99" i="43"/>
  <c r="G101" i="43"/>
  <c r="L102" i="43"/>
  <c r="F104" i="43"/>
  <c r="K105" i="43"/>
  <c r="N59" i="43"/>
  <c r="L65" i="43"/>
  <c r="J71" i="43"/>
  <c r="G76" i="43"/>
  <c r="F79" i="43"/>
  <c r="E82" i="43"/>
  <c r="D85" i="43"/>
  <c r="F87" i="43"/>
  <c r="K88" i="43"/>
  <c r="E90" i="43"/>
  <c r="J91" i="43"/>
  <c r="D93" i="43"/>
  <c r="I94" i="43"/>
  <c r="N95" i="43"/>
  <c r="H97" i="43"/>
  <c r="M98" i="43"/>
  <c r="G100" i="43"/>
  <c r="L61" i="43"/>
  <c r="J67" i="43"/>
  <c r="H73" i="43"/>
  <c r="G77" i="43"/>
  <c r="H61" i="43"/>
  <c r="N79" i="43"/>
  <c r="D89" i="43"/>
  <c r="M94" i="43"/>
  <c r="K100" i="43"/>
  <c r="I70" i="43"/>
  <c r="L78" i="43"/>
  <c r="E83" i="43"/>
  <c r="I86" i="43"/>
  <c r="H88" i="43"/>
  <c r="J90" i="43"/>
  <c r="D92" i="43"/>
  <c r="I93" i="43"/>
  <c r="N94" i="43"/>
  <c r="H96" i="43"/>
  <c r="M97" i="43"/>
  <c r="G99" i="43"/>
  <c r="L100" i="43"/>
  <c r="F102" i="43"/>
  <c r="K103" i="43"/>
  <c r="E105" i="43"/>
  <c r="J106" i="43"/>
  <c r="K60" i="43"/>
  <c r="I66" i="43"/>
  <c r="G72" i="43"/>
  <c r="K76" i="43"/>
  <c r="J79" i="43"/>
  <c r="I82" i="43"/>
  <c r="H85" i="43"/>
  <c r="H87" i="43"/>
  <c r="M88" i="43"/>
  <c r="G90" i="43"/>
  <c r="L91" i="43"/>
  <c r="F93" i="43"/>
  <c r="K94" i="43"/>
  <c r="E96" i="43"/>
  <c r="J97" i="43"/>
  <c r="D99" i="43"/>
  <c r="I100" i="43"/>
  <c r="N101" i="43"/>
  <c r="H103" i="43"/>
  <c r="M104" i="43"/>
  <c r="G106" i="43"/>
  <c r="H101" i="43"/>
  <c r="E107" i="43"/>
  <c r="M108" i="43"/>
  <c r="G110" i="43"/>
  <c r="L111" i="43"/>
  <c r="F103" i="43"/>
  <c r="M107" i="43"/>
  <c r="G109" i="43"/>
  <c r="L110" i="43"/>
  <c r="F112" i="43"/>
  <c r="K113" i="43"/>
  <c r="E115" i="43"/>
  <c r="J116" i="43"/>
  <c r="I116" i="43"/>
  <c r="D105" i="43"/>
  <c r="G108" i="43"/>
  <c r="L109" i="43"/>
  <c r="F111" i="43"/>
  <c r="K112" i="43"/>
  <c r="E114" i="43"/>
  <c r="J115" i="43"/>
  <c r="J113" i="43"/>
  <c r="M106" i="43"/>
  <c r="L108" i="43"/>
  <c r="F110" i="43"/>
  <c r="K111" i="43"/>
  <c r="E113" i="43"/>
  <c r="J114" i="43"/>
  <c r="D116" i="43"/>
  <c r="I112" i="43"/>
  <c r="C65" i="43"/>
  <c r="C81" i="43"/>
  <c r="C97" i="43"/>
  <c r="C113" i="43"/>
  <c r="C76" i="43"/>
  <c r="C116" i="43"/>
  <c r="C70" i="43"/>
  <c r="C86" i="43"/>
  <c r="C102" i="43"/>
  <c r="F67" i="43"/>
  <c r="M82" i="43"/>
  <c r="I90" i="43"/>
  <c r="G96" i="43"/>
  <c r="F63" i="43"/>
  <c r="M74" i="43"/>
  <c r="F80" i="43"/>
  <c r="M83" i="43"/>
  <c r="N86" i="43"/>
  <c r="E89" i="43"/>
  <c r="N90" i="43"/>
  <c r="H92" i="43"/>
  <c r="M93" i="43"/>
  <c r="G95" i="43"/>
  <c r="L96" i="43"/>
  <c r="F98" i="43"/>
  <c r="K99" i="43"/>
  <c r="E101" i="43"/>
  <c r="J102" i="43"/>
  <c r="D104" i="43"/>
  <c r="I105" i="43"/>
  <c r="N106" i="43"/>
  <c r="E62" i="43"/>
  <c r="N67" i="43"/>
  <c r="L73" i="43"/>
  <c r="H77" i="43"/>
  <c r="G80" i="43"/>
  <c r="F83" i="43"/>
  <c r="E86" i="43"/>
  <c r="L87" i="43"/>
  <c r="F89" i="43"/>
  <c r="K90" i="43"/>
  <c r="E92" i="43"/>
  <c r="J93" i="43"/>
  <c r="D95" i="43"/>
  <c r="I96" i="43"/>
  <c r="N97" i="43"/>
  <c r="H99" i="43"/>
  <c r="M100" i="43"/>
  <c r="G102" i="43"/>
  <c r="L103" i="43"/>
  <c r="F105" i="43"/>
  <c r="K106" i="43"/>
  <c r="M102" i="43"/>
  <c r="L107" i="43"/>
  <c r="F109" i="43"/>
  <c r="K110" i="43"/>
  <c r="E112" i="43"/>
  <c r="K104" i="43"/>
  <c r="F108" i="43"/>
  <c r="K109" i="43"/>
  <c r="E111" i="43"/>
  <c r="J112" i="43"/>
  <c r="D114" i="43"/>
  <c r="I115" i="43"/>
  <c r="N116" i="43"/>
  <c r="F113" i="43"/>
  <c r="I106" i="43"/>
  <c r="K108" i="43"/>
  <c r="E110" i="43"/>
  <c r="J111" i="43"/>
  <c r="D113" i="43"/>
  <c r="I114" i="43"/>
  <c r="N115" i="43"/>
  <c r="N113" i="43"/>
  <c r="I102" i="43"/>
  <c r="J107" i="43"/>
  <c r="E109" i="43"/>
  <c r="J110" i="43"/>
  <c r="D112" i="43"/>
  <c r="I113" i="43"/>
  <c r="N114" i="43"/>
  <c r="H116" i="43"/>
  <c r="M112" i="43"/>
  <c r="C56" i="43"/>
  <c r="C69" i="43"/>
  <c r="C85" i="43"/>
  <c r="C101" i="43"/>
  <c r="C88" i="43"/>
  <c r="C58" i="43"/>
  <c r="C74" i="43"/>
  <c r="C90" i="43"/>
  <c r="D73" i="43"/>
  <c r="L85" i="43"/>
  <c r="N91" i="43"/>
  <c r="L97" i="43"/>
  <c r="K64" i="43"/>
  <c r="M75" i="43"/>
  <c r="N80" i="43"/>
  <c r="J84" i="43"/>
  <c r="K87" i="43"/>
  <c r="I89" i="43"/>
  <c r="G91" i="43"/>
  <c r="L92" i="43"/>
  <c r="F94" i="43"/>
  <c r="K95" i="43"/>
  <c r="E97" i="43"/>
  <c r="J98" i="43"/>
  <c r="D100" i="43"/>
  <c r="I101" i="43"/>
  <c r="N102" i="43"/>
  <c r="H104" i="43"/>
  <c r="M105" i="43"/>
  <c r="G107" i="43"/>
  <c r="J63" i="43"/>
  <c r="H69" i="43"/>
  <c r="F75" i="43"/>
  <c r="E78" i="43"/>
  <c r="D81" i="43"/>
  <c r="N83" i="43"/>
  <c r="K86" i="43"/>
  <c r="E88" i="43"/>
  <c r="J89" i="43"/>
  <c r="D91" i="43"/>
  <c r="I92" i="43"/>
  <c r="N93" i="43"/>
  <c r="H95" i="43"/>
  <c r="M96" i="43"/>
  <c r="G98" i="43"/>
  <c r="L99" i="43"/>
  <c r="F101" i="43"/>
  <c r="K102" i="43"/>
  <c r="E104" i="43"/>
  <c r="J105" i="43"/>
  <c r="D107" i="43"/>
  <c r="G104" i="43"/>
  <c r="E108" i="43"/>
  <c r="J109" i="43"/>
  <c r="D111" i="43"/>
  <c r="M116" i="43"/>
  <c r="E106" i="43"/>
  <c r="J108" i="43"/>
  <c r="D110" i="43"/>
  <c r="I111" i="43"/>
  <c r="N112" i="43"/>
  <c r="H114" i="43"/>
  <c r="M115" i="43"/>
  <c r="G114" i="43"/>
  <c r="E102" i="43"/>
  <c r="I107" i="43"/>
  <c r="D109" i="43"/>
  <c r="I110" i="43"/>
  <c r="N111" i="43"/>
  <c r="H113" i="43"/>
  <c r="M114" i="43"/>
  <c r="G116" i="43"/>
  <c r="H115" i="43"/>
  <c r="N103" i="43"/>
  <c r="D108" i="43"/>
  <c r="I109" i="43"/>
  <c r="N110" i="43"/>
  <c r="H112" i="43"/>
  <c r="M113" i="43"/>
  <c r="G115" i="43"/>
  <c r="L116" i="43"/>
  <c r="K114" i="43"/>
  <c r="C57" i="43"/>
  <c r="C73" i="43"/>
  <c r="C89" i="43"/>
  <c r="C105" i="43"/>
  <c r="C111" i="43"/>
  <c r="C96" i="43"/>
  <c r="C62" i="43"/>
  <c r="C78" i="43"/>
  <c r="C94" i="43"/>
  <c r="D77" i="43"/>
  <c r="J87" i="43"/>
  <c r="H93" i="43"/>
  <c r="F99" i="43"/>
  <c r="D69" i="43"/>
  <c r="D78" i="43"/>
  <c r="K81" i="43"/>
  <c r="D86" i="43"/>
  <c r="D88" i="43"/>
  <c r="M89" i="43"/>
  <c r="K91" i="43"/>
  <c r="E93" i="43"/>
  <c r="J94" i="43"/>
  <c r="D96" i="43"/>
  <c r="I97" i="43"/>
  <c r="N98" i="43"/>
  <c r="H100" i="43"/>
  <c r="M101" i="43"/>
  <c r="G103" i="43"/>
  <c r="L104" i="43"/>
  <c r="F106" i="43"/>
  <c r="K107" i="43"/>
  <c r="D65" i="43"/>
  <c r="M70" i="43"/>
  <c r="N75" i="43"/>
  <c r="M78" i="43"/>
  <c r="L81" i="43"/>
  <c r="K84" i="43"/>
  <c r="D87" i="43"/>
  <c r="I88" i="43"/>
  <c r="N89" i="43"/>
  <c r="H91" i="43"/>
  <c r="M92" i="43"/>
  <c r="G94" i="43"/>
  <c r="L95" i="43"/>
  <c r="F97" i="43"/>
  <c r="K98" i="43"/>
  <c r="E100" i="43"/>
  <c r="J101" i="43"/>
  <c r="D103" i="43"/>
  <c r="I104" i="43"/>
  <c r="N105" i="43"/>
  <c r="H107" i="43"/>
  <c r="L105" i="43"/>
  <c r="I108" i="43"/>
  <c r="N109" i="43"/>
  <c r="H111" i="43"/>
  <c r="L101" i="43"/>
  <c r="F107" i="43"/>
  <c r="N108" i="43"/>
  <c r="H110" i="43"/>
  <c r="M111" i="43"/>
  <c r="G113" i="43"/>
  <c r="L114" i="43"/>
  <c r="F116" i="43"/>
  <c r="D115" i="43"/>
  <c r="J103" i="43"/>
  <c r="N107" i="43"/>
  <c r="H109" i="43"/>
  <c r="M110" i="43"/>
  <c r="G112" i="43"/>
  <c r="L113" i="43"/>
  <c r="F115" i="43"/>
  <c r="K116" i="43"/>
  <c r="E116" i="43"/>
  <c r="H105" i="43"/>
  <c r="H108" i="43"/>
  <c r="M109" i="43"/>
  <c r="G111" i="43"/>
  <c r="L112" i="43"/>
  <c r="F114" i="43"/>
  <c r="K115" i="43"/>
  <c r="L115" i="43"/>
  <c r="C61" i="43"/>
  <c r="C77" i="43"/>
  <c r="C93" i="43"/>
  <c r="C109" i="43"/>
  <c r="C64" i="43"/>
  <c r="C108" i="43"/>
  <c r="C66" i="43"/>
  <c r="C82" i="43"/>
  <c r="C114" i="43"/>
  <c r="C68" i="43"/>
  <c r="C59" i="43"/>
  <c r="C75" i="43"/>
  <c r="C91" i="43"/>
  <c r="C72" i="43"/>
  <c r="D45" i="43"/>
  <c r="I46" i="43"/>
  <c r="N47" i="43"/>
  <c r="H49" i="43"/>
  <c r="M50" i="43"/>
  <c r="F49" i="43"/>
  <c r="E45" i="43"/>
  <c r="J46" i="43"/>
  <c r="D48" i="43"/>
  <c r="I49" i="43"/>
  <c r="N50" i="43"/>
  <c r="J49" i="43"/>
  <c r="F45" i="43"/>
  <c r="K46" i="43"/>
  <c r="E48" i="43"/>
  <c r="D46" i="43"/>
  <c r="I47" i="43"/>
  <c r="N48" i="43"/>
  <c r="H50" i="43"/>
  <c r="M52" i="43"/>
  <c r="C49" i="43"/>
  <c r="C39" i="43"/>
  <c r="D27" i="43"/>
  <c r="I28" i="43"/>
  <c r="M27" i="43"/>
  <c r="K27" i="43"/>
  <c r="H28" i="43"/>
  <c r="G28" i="43"/>
  <c r="D20" i="43"/>
  <c r="N21" i="43"/>
  <c r="H23" i="43"/>
  <c r="M24" i="43"/>
  <c r="E23" i="43"/>
  <c r="J24" i="43"/>
  <c r="E20" i="43"/>
  <c r="F20" i="43"/>
  <c r="E22" i="43"/>
  <c r="J23" i="43"/>
  <c r="G23" i="43"/>
  <c r="K20" i="43"/>
  <c r="E21" i="43"/>
  <c r="J22" i="43"/>
  <c r="C24" i="43"/>
  <c r="D11" i="43"/>
  <c r="I12" i="43"/>
  <c r="I35" i="36" s="1"/>
  <c r="N13" i="43"/>
  <c r="N36" i="36" s="1"/>
  <c r="E11" i="43"/>
  <c r="E34" i="36" s="1"/>
  <c r="J12" i="43"/>
  <c r="J35" i="36" s="1"/>
  <c r="D14" i="43"/>
  <c r="D37" i="36" s="1"/>
  <c r="G12" i="43"/>
  <c r="G35" i="36" s="1"/>
  <c r="L13" i="43"/>
  <c r="L36" i="36" s="1"/>
  <c r="L14" i="43"/>
  <c r="L37" i="36" s="1"/>
  <c r="H12" i="43"/>
  <c r="H35" i="36" s="1"/>
  <c r="M13" i="43"/>
  <c r="M36" i="36" s="1"/>
  <c r="C11" i="43"/>
  <c r="C98" i="43"/>
  <c r="C95" i="43"/>
  <c r="C80" i="43"/>
  <c r="C63" i="43"/>
  <c r="C79" i="43"/>
  <c r="C99" i="43"/>
  <c r="C84" i="43"/>
  <c r="H45" i="43"/>
  <c r="M46" i="43"/>
  <c r="G48" i="43"/>
  <c r="L49" i="43"/>
  <c r="F52" i="43"/>
  <c r="G50" i="43"/>
  <c r="I45" i="43"/>
  <c r="N46" i="43"/>
  <c r="H48" i="43"/>
  <c r="M49" i="43"/>
  <c r="G52" i="43"/>
  <c r="N49" i="43"/>
  <c r="J45" i="43"/>
  <c r="D47" i="43"/>
  <c r="I48" i="43"/>
  <c r="H46" i="43"/>
  <c r="M47" i="43"/>
  <c r="G49" i="43"/>
  <c r="L50" i="43"/>
  <c r="C45" i="43"/>
  <c r="C47" i="43"/>
  <c r="C106" i="43"/>
  <c r="C103" i="43"/>
  <c r="C92" i="43"/>
  <c r="C67" i="43"/>
  <c r="C83" i="43"/>
  <c r="C107" i="43"/>
  <c r="C100" i="43"/>
  <c r="L45" i="43"/>
  <c r="F47" i="43"/>
  <c r="K48" i="43"/>
  <c r="E50" i="43"/>
  <c r="J52" i="43"/>
  <c r="K50" i="43"/>
  <c r="M45" i="43"/>
  <c r="G47" i="43"/>
  <c r="L48" i="43"/>
  <c r="F50" i="43"/>
  <c r="K52" i="43"/>
  <c r="D52" i="43"/>
  <c r="N45" i="43"/>
  <c r="H47" i="43"/>
  <c r="G45" i="43"/>
  <c r="L46" i="43"/>
  <c r="F48" i="43"/>
  <c r="K49" i="43"/>
  <c r="E52" i="43"/>
  <c r="C110" i="43"/>
  <c r="C115" i="43"/>
  <c r="C104" i="43"/>
  <c r="C71" i="43"/>
  <c r="C87" i="43"/>
  <c r="C60" i="43"/>
  <c r="C112" i="43"/>
  <c r="E46" i="43"/>
  <c r="J47" i="43"/>
  <c r="D49" i="43"/>
  <c r="I50" i="43"/>
  <c r="N52" i="43"/>
  <c r="H52" i="43"/>
  <c r="F46" i="43"/>
  <c r="K47" i="43"/>
  <c r="E49" i="43"/>
  <c r="J50" i="43"/>
  <c r="M48" i="43"/>
  <c r="L52" i="43"/>
  <c r="G46" i="43"/>
  <c r="L47" i="43"/>
  <c r="K45" i="43"/>
  <c r="E47" i="43"/>
  <c r="J48" i="43"/>
  <c r="D50" i="43"/>
  <c r="I52" i="43"/>
  <c r="C50" i="43"/>
  <c r="C48" i="43"/>
  <c r="C42" i="43"/>
  <c r="E28" i="43"/>
  <c r="I27" i="43"/>
  <c r="G27" i="43"/>
  <c r="K28" i="43"/>
  <c r="J27" i="43"/>
  <c r="C28" i="43"/>
  <c r="J21" i="43"/>
  <c r="D23" i="43"/>
  <c r="I24" i="43"/>
  <c r="L22" i="43"/>
  <c r="F24" i="43"/>
  <c r="L24" i="43"/>
  <c r="K21" i="43"/>
  <c r="L21" i="43"/>
  <c r="F23" i="43"/>
  <c r="K24" i="43"/>
  <c r="G20" i="43"/>
  <c r="F22" i="43"/>
  <c r="C23" i="43"/>
  <c r="E12" i="43"/>
  <c r="E35" i="36" s="1"/>
  <c r="J13" i="43"/>
  <c r="J36" i="36" s="1"/>
  <c r="H14" i="43"/>
  <c r="H37" i="36" s="1"/>
  <c r="F12" i="43"/>
  <c r="F35" i="36" s="1"/>
  <c r="K13" i="43"/>
  <c r="K36" i="36" s="1"/>
  <c r="H13" i="43"/>
  <c r="H36" i="36" s="1"/>
  <c r="M14" i="43"/>
  <c r="M37" i="36" s="1"/>
  <c r="D12" i="43"/>
  <c r="D35" i="36" s="1"/>
  <c r="I13" i="43"/>
  <c r="I36" i="36" s="1"/>
  <c r="N14" i="43"/>
  <c r="N37" i="36" s="1"/>
  <c r="C14" i="43"/>
  <c r="C46" i="43"/>
  <c r="H27" i="43"/>
  <c r="F28" i="43"/>
  <c r="L28" i="43"/>
  <c r="H20" i="43"/>
  <c r="G22" i="43"/>
  <c r="D22" i="43"/>
  <c r="N24" i="43"/>
  <c r="D21" i="43"/>
  <c r="N23" i="43"/>
  <c r="N22" i="43"/>
  <c r="H11" i="43"/>
  <c r="H34" i="36" s="1"/>
  <c r="G14" i="43"/>
  <c r="G37" i="36" s="1"/>
  <c r="N12" i="43"/>
  <c r="N35" i="36" s="1"/>
  <c r="K12" i="43"/>
  <c r="K35" i="36" s="1"/>
  <c r="G11" i="43"/>
  <c r="G34" i="36" s="1"/>
  <c r="F14" i="43"/>
  <c r="F37" i="36" s="1"/>
  <c r="C52" i="43"/>
  <c r="L27" i="43"/>
  <c r="N28" i="43"/>
  <c r="F27" i="43"/>
  <c r="L20" i="43"/>
  <c r="K22" i="43"/>
  <c r="H22" i="43"/>
  <c r="H24" i="43"/>
  <c r="G21" i="43"/>
  <c r="H21" i="43"/>
  <c r="G24" i="43"/>
  <c r="C20" i="43"/>
  <c r="L11" i="43"/>
  <c r="L34" i="36" s="1"/>
  <c r="K14" i="43"/>
  <c r="K37" i="36" s="1"/>
  <c r="G13" i="43"/>
  <c r="G36" i="36" s="1"/>
  <c r="D13" i="43"/>
  <c r="D36" i="36" s="1"/>
  <c r="K11" i="43"/>
  <c r="K34" i="36" s="1"/>
  <c r="J14" i="43"/>
  <c r="J37" i="36" s="1"/>
  <c r="C40" i="43"/>
  <c r="M28" i="43"/>
  <c r="J28" i="43"/>
  <c r="D28" i="43"/>
  <c r="L23" i="43"/>
  <c r="I23" i="43"/>
  <c r="I20" i="43"/>
  <c r="J20" i="43"/>
  <c r="I22" i="43"/>
  <c r="K23" i="43"/>
  <c r="I21" i="43"/>
  <c r="C21" i="43"/>
  <c r="M12" i="43"/>
  <c r="M35" i="36" s="1"/>
  <c r="I11" i="43"/>
  <c r="I34" i="36" s="1"/>
  <c r="F11" i="43"/>
  <c r="F34" i="36" s="1"/>
  <c r="E14" i="43"/>
  <c r="E37" i="36" s="1"/>
  <c r="L12" i="43"/>
  <c r="L35" i="36" s="1"/>
  <c r="C12" i="43"/>
  <c r="C35" i="36" s="1"/>
  <c r="C41" i="43"/>
  <c r="E27" i="43"/>
  <c r="N27" i="43"/>
  <c r="C27" i="43"/>
  <c r="F21" i="43"/>
  <c r="E24" i="43"/>
  <c r="M23" i="43"/>
  <c r="M20" i="43"/>
  <c r="N20" i="43"/>
  <c r="M22" i="43"/>
  <c r="D24" i="43"/>
  <c r="M21" i="43"/>
  <c r="C22" i="43"/>
  <c r="F13" i="43"/>
  <c r="F36" i="36" s="1"/>
  <c r="M11" i="43"/>
  <c r="M34" i="36" s="1"/>
  <c r="J11" i="43"/>
  <c r="J34" i="36" s="1"/>
  <c r="I14" i="43"/>
  <c r="I37" i="36" s="1"/>
  <c r="E13" i="43"/>
  <c r="E36" i="36" s="1"/>
  <c r="C13" i="43"/>
  <c r="C36" i="36" s="1"/>
  <c r="N165" i="38"/>
  <c r="J165" i="38"/>
  <c r="F165" i="38"/>
  <c r="H165" i="38"/>
  <c r="M165" i="38"/>
  <c r="I165" i="38"/>
  <c r="E165" i="38"/>
  <c r="D165" i="38"/>
  <c r="K165" i="38"/>
  <c r="G165" i="38"/>
  <c r="L165" i="38"/>
  <c r="C165" i="38"/>
  <c r="D151" i="38"/>
  <c r="H151" i="38"/>
  <c r="L151" i="38"/>
  <c r="E152" i="38"/>
  <c r="I152" i="38"/>
  <c r="M152" i="38"/>
  <c r="F153" i="38"/>
  <c r="J153" i="38"/>
  <c r="N153" i="38"/>
  <c r="G154" i="38"/>
  <c r="K154" i="38"/>
  <c r="D155" i="38"/>
  <c r="H155" i="38"/>
  <c r="L155" i="38"/>
  <c r="E156" i="38"/>
  <c r="I156" i="38"/>
  <c r="M156" i="38"/>
  <c r="F157" i="38"/>
  <c r="J157" i="38"/>
  <c r="N157" i="38"/>
  <c r="G158" i="38"/>
  <c r="K158" i="38"/>
  <c r="D159" i="38"/>
  <c r="H159" i="38"/>
  <c r="L159" i="38"/>
  <c r="E160" i="38"/>
  <c r="I160" i="38"/>
  <c r="M160" i="38"/>
  <c r="F161" i="38"/>
  <c r="J161" i="38"/>
  <c r="N161" i="38"/>
  <c r="G162" i="38"/>
  <c r="K162" i="38"/>
  <c r="D163" i="38"/>
  <c r="H163" i="38"/>
  <c r="L163" i="38"/>
  <c r="J155" i="38"/>
  <c r="N163" i="38"/>
  <c r="D152" i="38"/>
  <c r="M153" i="38"/>
  <c r="N154" i="38"/>
  <c r="H156" i="38"/>
  <c r="M157" i="38"/>
  <c r="N158" i="38"/>
  <c r="K159" i="38"/>
  <c r="E161" i="38"/>
  <c r="F162" i="38"/>
  <c r="N162" i="38"/>
  <c r="K163" i="38"/>
  <c r="E151" i="38"/>
  <c r="I151" i="38"/>
  <c r="M151" i="38"/>
  <c r="F152" i="38"/>
  <c r="J152" i="38"/>
  <c r="N152" i="38"/>
  <c r="G153" i="38"/>
  <c r="K153" i="38"/>
  <c r="D154" i="38"/>
  <c r="H154" i="38"/>
  <c r="L154" i="38"/>
  <c r="E155" i="38"/>
  <c r="I155" i="38"/>
  <c r="M155" i="38"/>
  <c r="F156" i="38"/>
  <c r="J156" i="38"/>
  <c r="N156" i="38"/>
  <c r="G157" i="38"/>
  <c r="K157" i="38"/>
  <c r="D158" i="38"/>
  <c r="H158" i="38"/>
  <c r="L158" i="38"/>
  <c r="E159" i="38"/>
  <c r="I159" i="38"/>
  <c r="M159" i="38"/>
  <c r="F160" i="38"/>
  <c r="J160" i="38"/>
  <c r="N160" i="38"/>
  <c r="G161" i="38"/>
  <c r="K161" i="38"/>
  <c r="D162" i="38"/>
  <c r="H162" i="38"/>
  <c r="L162" i="38"/>
  <c r="E163" i="38"/>
  <c r="I163" i="38"/>
  <c r="M163" i="38"/>
  <c r="I154" i="38"/>
  <c r="M154" i="38"/>
  <c r="G156" i="38"/>
  <c r="K156" i="38"/>
  <c r="L157" i="38"/>
  <c r="I158" i="38"/>
  <c r="M158" i="38"/>
  <c r="J159" i="38"/>
  <c r="K160" i="38"/>
  <c r="H161" i="38"/>
  <c r="L161" i="38"/>
  <c r="I162" i="38"/>
  <c r="J163" i="38"/>
  <c r="G151" i="38"/>
  <c r="H152" i="38"/>
  <c r="E153" i="38"/>
  <c r="J154" i="38"/>
  <c r="K155" i="38"/>
  <c r="L156" i="38"/>
  <c r="I157" i="38"/>
  <c r="J158" i="38"/>
  <c r="D160" i="38"/>
  <c r="L160" i="38"/>
  <c r="M161" i="38"/>
  <c r="G163" i="38"/>
  <c r="F151" i="38"/>
  <c r="J151" i="38"/>
  <c r="N151" i="38"/>
  <c r="G152" i="38"/>
  <c r="K152" i="38"/>
  <c r="D153" i="38"/>
  <c r="H153" i="38"/>
  <c r="L153" i="38"/>
  <c r="E154" i="38"/>
  <c r="F155" i="38"/>
  <c r="N155" i="38"/>
  <c r="D157" i="38"/>
  <c r="H157" i="38"/>
  <c r="E158" i="38"/>
  <c r="F159" i="38"/>
  <c r="N159" i="38"/>
  <c r="G160" i="38"/>
  <c r="D161" i="38"/>
  <c r="E162" i="38"/>
  <c r="M162" i="38"/>
  <c r="F163" i="38"/>
  <c r="K151" i="38"/>
  <c r="L152" i="38"/>
  <c r="I153" i="38"/>
  <c r="F154" i="38"/>
  <c r="G155" i="38"/>
  <c r="D156" i="38"/>
  <c r="E157" i="38"/>
  <c r="F158" i="38"/>
  <c r="G159" i="38"/>
  <c r="H160" i="38"/>
  <c r="I161" i="38"/>
  <c r="J162" i="38"/>
  <c r="C151" i="38"/>
  <c r="C152" i="38"/>
  <c r="C156" i="38"/>
  <c r="C160" i="38"/>
  <c r="C162" i="38"/>
  <c r="C153" i="38"/>
  <c r="C157" i="38"/>
  <c r="C161" i="38"/>
  <c r="C154" i="38"/>
  <c r="C155" i="38"/>
  <c r="C159" i="38"/>
  <c r="C163" i="38"/>
  <c r="C158" i="38"/>
  <c r="D59" i="38"/>
  <c r="H59" i="38"/>
  <c r="L59" i="38"/>
  <c r="E60" i="38"/>
  <c r="I60" i="38"/>
  <c r="M60" i="38"/>
  <c r="F61" i="38"/>
  <c r="J61" i="38"/>
  <c r="N61" i="38"/>
  <c r="G62" i="38"/>
  <c r="K62" i="38"/>
  <c r="D63" i="38"/>
  <c r="H63" i="38"/>
  <c r="L63" i="38"/>
  <c r="E64" i="38"/>
  <c r="I64" i="38"/>
  <c r="M64" i="38"/>
  <c r="F65" i="38"/>
  <c r="J65" i="38"/>
  <c r="N65" i="38"/>
  <c r="G66" i="38"/>
  <c r="K66" i="38"/>
  <c r="D67" i="38"/>
  <c r="H67" i="38"/>
  <c r="L67" i="38"/>
  <c r="E68" i="38"/>
  <c r="I68" i="38"/>
  <c r="M68" i="38"/>
  <c r="F69" i="38"/>
  <c r="J69" i="38"/>
  <c r="N69" i="38"/>
  <c r="G70" i="38"/>
  <c r="K70" i="38"/>
  <c r="D71" i="38"/>
  <c r="H71" i="38"/>
  <c r="L71" i="38"/>
  <c r="E72" i="38"/>
  <c r="I72" i="38"/>
  <c r="M72" i="38"/>
  <c r="F73" i="38"/>
  <c r="J73" i="38"/>
  <c r="N73" i="38"/>
  <c r="G74" i="38"/>
  <c r="K74" i="38"/>
  <c r="D75" i="38"/>
  <c r="H75" i="38"/>
  <c r="L75" i="38"/>
  <c r="E76" i="38"/>
  <c r="I76" i="38"/>
  <c r="M76" i="38"/>
  <c r="F77" i="38"/>
  <c r="J77" i="38"/>
  <c r="N77" i="38"/>
  <c r="G78" i="38"/>
  <c r="K78" i="38"/>
  <c r="D79" i="38"/>
  <c r="H79" i="38"/>
  <c r="L79" i="38"/>
  <c r="E80" i="38"/>
  <c r="I80" i="38"/>
  <c r="M80" i="38"/>
  <c r="F81" i="38"/>
  <c r="J81" i="38"/>
  <c r="N81" i="38"/>
  <c r="G82" i="38"/>
  <c r="K82" i="38"/>
  <c r="D83" i="38"/>
  <c r="H83" i="38"/>
  <c r="L83" i="38"/>
  <c r="E84" i="38"/>
  <c r="I84" i="38"/>
  <c r="M84" i="38"/>
  <c r="F85" i="38"/>
  <c r="J85" i="38"/>
  <c r="N85" i="38"/>
  <c r="G86" i="38"/>
  <c r="K86" i="38"/>
  <c r="D87" i="38"/>
  <c r="H87" i="38"/>
  <c r="E59" i="38"/>
  <c r="I59" i="38"/>
  <c r="M59" i="38"/>
  <c r="F60" i="38"/>
  <c r="J60" i="38"/>
  <c r="N60" i="38"/>
  <c r="G61" i="38"/>
  <c r="K61" i="38"/>
  <c r="D62" i="38"/>
  <c r="H62" i="38"/>
  <c r="L62" i="38"/>
  <c r="E63" i="38"/>
  <c r="I63" i="38"/>
  <c r="M63" i="38"/>
  <c r="F64" i="38"/>
  <c r="J64" i="38"/>
  <c r="N64" i="38"/>
  <c r="G65" i="38"/>
  <c r="K65" i="38"/>
  <c r="D66" i="38"/>
  <c r="H66" i="38"/>
  <c r="L66" i="38"/>
  <c r="E67" i="38"/>
  <c r="I67" i="38"/>
  <c r="M67" i="38"/>
  <c r="F68" i="38"/>
  <c r="J68" i="38"/>
  <c r="N68" i="38"/>
  <c r="G69" i="38"/>
  <c r="K69" i="38"/>
  <c r="D70" i="38"/>
  <c r="H70" i="38"/>
  <c r="L70" i="38"/>
  <c r="E71" i="38"/>
  <c r="I71" i="38"/>
  <c r="M71" i="38"/>
  <c r="F72" i="38"/>
  <c r="J72" i="38"/>
  <c r="N72" i="38"/>
  <c r="G73" i="38"/>
  <c r="K73" i="38"/>
  <c r="D74" i="38"/>
  <c r="H74" i="38"/>
  <c r="L74" i="38"/>
  <c r="E75" i="38"/>
  <c r="I75" i="38"/>
  <c r="M75" i="38"/>
  <c r="F76" i="38"/>
  <c r="J76" i="38"/>
  <c r="N76" i="38"/>
  <c r="G77" i="38"/>
  <c r="K77" i="38"/>
  <c r="D78" i="38"/>
  <c r="H78" i="38"/>
  <c r="L78" i="38"/>
  <c r="E79" i="38"/>
  <c r="I79" i="38"/>
  <c r="M79" i="38"/>
  <c r="F80" i="38"/>
  <c r="J80" i="38"/>
  <c r="N80" i="38"/>
  <c r="G81" i="38"/>
  <c r="K81" i="38"/>
  <c r="D82" i="38"/>
  <c r="H82" i="38"/>
  <c r="L82" i="38"/>
  <c r="E83" i="38"/>
  <c r="I83" i="38"/>
  <c r="M83" i="38"/>
  <c r="F84" i="38"/>
  <c r="J84" i="38"/>
  <c r="N84" i="38"/>
  <c r="G85" i="38"/>
  <c r="K85" i="38"/>
  <c r="D86" i="38"/>
  <c r="H86" i="38"/>
  <c r="L86" i="38"/>
  <c r="E87" i="38"/>
  <c r="I87" i="38"/>
  <c r="M87" i="38"/>
  <c r="F88" i="38"/>
  <c r="J88" i="38"/>
  <c r="N88" i="38"/>
  <c r="F59" i="38"/>
  <c r="J59" i="38"/>
  <c r="N59" i="38"/>
  <c r="G60" i="38"/>
  <c r="K60" i="38"/>
  <c r="D61" i="38"/>
  <c r="H61" i="38"/>
  <c r="L61" i="38"/>
  <c r="E62" i="38"/>
  <c r="I62" i="38"/>
  <c r="M62" i="38"/>
  <c r="F63" i="38"/>
  <c r="J63" i="38"/>
  <c r="N63" i="38"/>
  <c r="G64" i="38"/>
  <c r="K64" i="38"/>
  <c r="D65" i="38"/>
  <c r="H65" i="38"/>
  <c r="L65" i="38"/>
  <c r="E66" i="38"/>
  <c r="I66" i="38"/>
  <c r="M66" i="38"/>
  <c r="F67" i="38"/>
  <c r="J67" i="38"/>
  <c r="N67" i="38"/>
  <c r="G68" i="38"/>
  <c r="K68" i="38"/>
  <c r="D69" i="38"/>
  <c r="H69" i="38"/>
  <c r="L69" i="38"/>
  <c r="E70" i="38"/>
  <c r="I70" i="38"/>
  <c r="M70" i="38"/>
  <c r="F71" i="38"/>
  <c r="J71" i="38"/>
  <c r="N71" i="38"/>
  <c r="G72" i="38"/>
  <c r="K72" i="38"/>
  <c r="D73" i="38"/>
  <c r="H73" i="38"/>
  <c r="L73" i="38"/>
  <c r="E74" i="38"/>
  <c r="I74" i="38"/>
  <c r="M74" i="38"/>
  <c r="F75" i="38"/>
  <c r="J75" i="38"/>
  <c r="N75" i="38"/>
  <c r="G76" i="38"/>
  <c r="K76" i="38"/>
  <c r="D77" i="38"/>
  <c r="H77" i="38"/>
  <c r="L77" i="38"/>
  <c r="E78" i="38"/>
  <c r="I78" i="38"/>
  <c r="M78" i="38"/>
  <c r="F79" i="38"/>
  <c r="J79" i="38"/>
  <c r="N79" i="38"/>
  <c r="G80" i="38"/>
  <c r="K80" i="38"/>
  <c r="D81" i="38"/>
  <c r="H81" i="38"/>
  <c r="L81" i="38"/>
  <c r="E82" i="38"/>
  <c r="I82" i="38"/>
  <c r="M82" i="38"/>
  <c r="F83" i="38"/>
  <c r="J83" i="38"/>
  <c r="N83" i="38"/>
  <c r="G84" i="38"/>
  <c r="K84" i="38"/>
  <c r="D85" i="38"/>
  <c r="H85" i="38"/>
  <c r="L85" i="38"/>
  <c r="E86" i="38"/>
  <c r="I86" i="38"/>
  <c r="M86" i="38"/>
  <c r="F87" i="38"/>
  <c r="J87" i="38"/>
  <c r="N87" i="38"/>
  <c r="G88" i="38"/>
  <c r="K88" i="38"/>
  <c r="D89" i="38"/>
  <c r="H89" i="38"/>
  <c r="L89" i="38"/>
  <c r="G59" i="38"/>
  <c r="K59" i="38"/>
  <c r="D60" i="38"/>
  <c r="H60" i="38"/>
  <c r="L60" i="38"/>
  <c r="E61" i="38"/>
  <c r="I61" i="38"/>
  <c r="M61" i="38"/>
  <c r="F62" i="38"/>
  <c r="J62" i="38"/>
  <c r="N62" i="38"/>
  <c r="G63" i="38"/>
  <c r="K63" i="38"/>
  <c r="D64" i="38"/>
  <c r="H64" i="38"/>
  <c r="L64" i="38"/>
  <c r="E65" i="38"/>
  <c r="I65" i="38"/>
  <c r="M65" i="38"/>
  <c r="F66" i="38"/>
  <c r="J66" i="38"/>
  <c r="N66" i="38"/>
  <c r="G67" i="38"/>
  <c r="K67" i="38"/>
  <c r="D68" i="38"/>
  <c r="H68" i="38"/>
  <c r="L68" i="38"/>
  <c r="E69" i="38"/>
  <c r="I69" i="38"/>
  <c r="M69" i="38"/>
  <c r="F70" i="38"/>
  <c r="J70" i="38"/>
  <c r="N70" i="38"/>
  <c r="G71" i="38"/>
  <c r="K71" i="38"/>
  <c r="D72" i="38"/>
  <c r="H72" i="38"/>
  <c r="L72" i="38"/>
  <c r="E73" i="38"/>
  <c r="J74" i="38"/>
  <c r="D76" i="38"/>
  <c r="I77" i="38"/>
  <c r="N78" i="38"/>
  <c r="H80" i="38"/>
  <c r="M81" i="38"/>
  <c r="G83" i="38"/>
  <c r="L84" i="38"/>
  <c r="F86" i="38"/>
  <c r="K87" i="38"/>
  <c r="H88" i="38"/>
  <c r="E89" i="38"/>
  <c r="J89" i="38"/>
  <c r="D90" i="38"/>
  <c r="H90" i="38"/>
  <c r="L90" i="38"/>
  <c r="E91" i="38"/>
  <c r="I91" i="38"/>
  <c r="M91" i="38"/>
  <c r="F92" i="38"/>
  <c r="J92" i="38"/>
  <c r="N92" i="38"/>
  <c r="G93" i="38"/>
  <c r="K93" i="38"/>
  <c r="D94" i="38"/>
  <c r="H94" i="38"/>
  <c r="L94" i="38"/>
  <c r="E95" i="38"/>
  <c r="I95" i="38"/>
  <c r="M95" i="38"/>
  <c r="F96" i="38"/>
  <c r="J96" i="38"/>
  <c r="N96" i="38"/>
  <c r="G97" i="38"/>
  <c r="K97" i="38"/>
  <c r="D98" i="38"/>
  <c r="H98" i="38"/>
  <c r="L98" i="38"/>
  <c r="E99" i="38"/>
  <c r="I99" i="38"/>
  <c r="M99" i="38"/>
  <c r="F100" i="38"/>
  <c r="J100" i="38"/>
  <c r="N100" i="38"/>
  <c r="G101" i="38"/>
  <c r="K101" i="38"/>
  <c r="D102" i="38"/>
  <c r="H102" i="38"/>
  <c r="L102" i="38"/>
  <c r="E103" i="38"/>
  <c r="I103" i="38"/>
  <c r="M103" i="38"/>
  <c r="F104" i="38"/>
  <c r="J104" i="38"/>
  <c r="N104" i="38"/>
  <c r="G105" i="38"/>
  <c r="K105" i="38"/>
  <c r="D106" i="38"/>
  <c r="H106" i="38"/>
  <c r="L106" i="38"/>
  <c r="E107" i="38"/>
  <c r="I107" i="38"/>
  <c r="M107" i="38"/>
  <c r="F108" i="38"/>
  <c r="J108" i="38"/>
  <c r="N108" i="38"/>
  <c r="G109" i="38"/>
  <c r="K109" i="38"/>
  <c r="D110" i="38"/>
  <c r="H110" i="38"/>
  <c r="L110" i="38"/>
  <c r="E111" i="38"/>
  <c r="I111" i="38"/>
  <c r="M111" i="38"/>
  <c r="F112" i="38"/>
  <c r="J112" i="38"/>
  <c r="N112" i="38"/>
  <c r="G113" i="38"/>
  <c r="K113" i="38"/>
  <c r="D114" i="38"/>
  <c r="H114" i="38"/>
  <c r="I73" i="38"/>
  <c r="N74" i="38"/>
  <c r="H76" i="38"/>
  <c r="M77" i="38"/>
  <c r="G79" i="38"/>
  <c r="L80" i="38"/>
  <c r="F82" i="38"/>
  <c r="K83" i="38"/>
  <c r="E85" i="38"/>
  <c r="J86" i="38"/>
  <c r="L87" i="38"/>
  <c r="I88" i="38"/>
  <c r="F89" i="38"/>
  <c r="K89" i="38"/>
  <c r="E90" i="38"/>
  <c r="I90" i="38"/>
  <c r="M90" i="38"/>
  <c r="F91" i="38"/>
  <c r="J91" i="38"/>
  <c r="N91" i="38"/>
  <c r="G92" i="38"/>
  <c r="K92" i="38"/>
  <c r="D93" i="38"/>
  <c r="H93" i="38"/>
  <c r="L93" i="38"/>
  <c r="E94" i="38"/>
  <c r="I94" i="38"/>
  <c r="M94" i="38"/>
  <c r="F95" i="38"/>
  <c r="J95" i="38"/>
  <c r="N95" i="38"/>
  <c r="G96" i="38"/>
  <c r="K96" i="38"/>
  <c r="D97" i="38"/>
  <c r="H97" i="38"/>
  <c r="L97" i="38"/>
  <c r="E98" i="38"/>
  <c r="I98" i="38"/>
  <c r="M98" i="38"/>
  <c r="F99" i="38"/>
  <c r="J99" i="38"/>
  <c r="N99" i="38"/>
  <c r="G100" i="38"/>
  <c r="K100" i="38"/>
  <c r="D101" i="38"/>
  <c r="H101" i="38"/>
  <c r="L101" i="38"/>
  <c r="E102" i="38"/>
  <c r="I102" i="38"/>
  <c r="M102" i="38"/>
  <c r="F103" i="38"/>
  <c r="J103" i="38"/>
  <c r="N103" i="38"/>
  <c r="G104" i="38"/>
  <c r="K104" i="38"/>
  <c r="D105" i="38"/>
  <c r="H105" i="38"/>
  <c r="L105" i="38"/>
  <c r="E106" i="38"/>
  <c r="I106" i="38"/>
  <c r="M106" i="38"/>
  <c r="F107" i="38"/>
  <c r="J107" i="38"/>
  <c r="N107" i="38"/>
  <c r="G108" i="38"/>
  <c r="K108" i="38"/>
  <c r="D109" i="38"/>
  <c r="H109" i="38"/>
  <c r="L109" i="38"/>
  <c r="E110" i="38"/>
  <c r="I110" i="38"/>
  <c r="M110" i="38"/>
  <c r="F111" i="38"/>
  <c r="J111" i="38"/>
  <c r="M73" i="38"/>
  <c r="G75" i="38"/>
  <c r="L76" i="38"/>
  <c r="F78" i="38"/>
  <c r="K79" i="38"/>
  <c r="E81" i="38"/>
  <c r="J82" i="38"/>
  <c r="D84" i="38"/>
  <c r="I85" i="38"/>
  <c r="N86" i="38"/>
  <c r="D88" i="38"/>
  <c r="L88" i="38"/>
  <c r="G89" i="38"/>
  <c r="M89" i="38"/>
  <c r="F90" i="38"/>
  <c r="J90" i="38"/>
  <c r="N90" i="38"/>
  <c r="G91" i="38"/>
  <c r="K91" i="38"/>
  <c r="D92" i="38"/>
  <c r="H92" i="38"/>
  <c r="L92" i="38"/>
  <c r="E93" i="38"/>
  <c r="I93" i="38"/>
  <c r="M93" i="38"/>
  <c r="F94" i="38"/>
  <c r="J94" i="38"/>
  <c r="N94" i="38"/>
  <c r="G95" i="38"/>
  <c r="K95" i="38"/>
  <c r="D96" i="38"/>
  <c r="H96" i="38"/>
  <c r="L96" i="38"/>
  <c r="E97" i="38"/>
  <c r="I97" i="38"/>
  <c r="M97" i="38"/>
  <c r="F98" i="38"/>
  <c r="J98" i="38"/>
  <c r="N98" i="38"/>
  <c r="G99" i="38"/>
  <c r="K99" i="38"/>
  <c r="D100" i="38"/>
  <c r="H100" i="38"/>
  <c r="L100" i="38"/>
  <c r="E101" i="38"/>
  <c r="I101" i="38"/>
  <c r="M101" i="38"/>
  <c r="F102" i="38"/>
  <c r="J102" i="38"/>
  <c r="N102" i="38"/>
  <c r="G103" i="38"/>
  <c r="K103" i="38"/>
  <c r="D104" i="38"/>
  <c r="H104" i="38"/>
  <c r="L104" i="38"/>
  <c r="E105" i="38"/>
  <c r="I105" i="38"/>
  <c r="M105" i="38"/>
  <c r="F106" i="38"/>
  <c r="J106" i="38"/>
  <c r="N106" i="38"/>
  <c r="G107" i="38"/>
  <c r="K107" i="38"/>
  <c r="D108" i="38"/>
  <c r="H108" i="38"/>
  <c r="L108" i="38"/>
  <c r="E109" i="38"/>
  <c r="I109" i="38"/>
  <c r="M109" i="38"/>
  <c r="F110" i="38"/>
  <c r="J110" i="38"/>
  <c r="N110" i="38"/>
  <c r="G111" i="38"/>
  <c r="K111" i="38"/>
  <c r="D112" i="38"/>
  <c r="H112" i="38"/>
  <c r="L112" i="38"/>
  <c r="E113" i="38"/>
  <c r="I113" i="38"/>
  <c r="M113" i="38"/>
  <c r="F114" i="38"/>
  <c r="J114" i="38"/>
  <c r="N114" i="38"/>
  <c r="G115" i="38"/>
  <c r="F74" i="38"/>
  <c r="K75" i="38"/>
  <c r="E77" i="38"/>
  <c r="J78" i="38"/>
  <c r="D80" i="38"/>
  <c r="I81" i="38"/>
  <c r="N82" i="38"/>
  <c r="H84" i="38"/>
  <c r="M85" i="38"/>
  <c r="G87" i="38"/>
  <c r="E88" i="38"/>
  <c r="M88" i="38"/>
  <c r="I89" i="38"/>
  <c r="N89" i="38"/>
  <c r="G90" i="38"/>
  <c r="K90" i="38"/>
  <c r="D91" i="38"/>
  <c r="H91" i="38"/>
  <c r="L91" i="38"/>
  <c r="E92" i="38"/>
  <c r="I92" i="38"/>
  <c r="M92" i="38"/>
  <c r="F93" i="38"/>
  <c r="J93" i="38"/>
  <c r="N93" i="38"/>
  <c r="G94" i="38"/>
  <c r="K94" i="38"/>
  <c r="D95" i="38"/>
  <c r="H95" i="38"/>
  <c r="L95" i="38"/>
  <c r="E96" i="38"/>
  <c r="I96" i="38"/>
  <c r="M96" i="38"/>
  <c r="F97" i="38"/>
  <c r="J97" i="38"/>
  <c r="N97" i="38"/>
  <c r="G98" i="38"/>
  <c r="K98" i="38"/>
  <c r="D99" i="38"/>
  <c r="H99" i="38"/>
  <c r="L99" i="38"/>
  <c r="E100" i="38"/>
  <c r="I100" i="38"/>
  <c r="M100" i="38"/>
  <c r="F101" i="38"/>
  <c r="J101" i="38"/>
  <c r="N101" i="38"/>
  <c r="G102" i="38"/>
  <c r="K102" i="38"/>
  <c r="D103" i="38"/>
  <c r="H103" i="38"/>
  <c r="L103" i="38"/>
  <c r="E104" i="38"/>
  <c r="I104" i="38"/>
  <c r="M104" i="38"/>
  <c r="F105" i="38"/>
  <c r="J105" i="38"/>
  <c r="N105" i="38"/>
  <c r="G106" i="38"/>
  <c r="K106" i="38"/>
  <c r="D107" i="38"/>
  <c r="H107" i="38"/>
  <c r="L107" i="38"/>
  <c r="E108" i="38"/>
  <c r="I108" i="38"/>
  <c r="M108" i="38"/>
  <c r="F109" i="38"/>
  <c r="J109" i="38"/>
  <c r="N109" i="38"/>
  <c r="G110" i="38"/>
  <c r="K110" i="38"/>
  <c r="D111" i="38"/>
  <c r="H111" i="38"/>
  <c r="L111" i="38"/>
  <c r="E112" i="38"/>
  <c r="I112" i="38"/>
  <c r="M112" i="38"/>
  <c r="F113" i="38"/>
  <c r="J113" i="38"/>
  <c r="N113" i="38"/>
  <c r="G114" i="38"/>
  <c r="K114" i="38"/>
  <c r="D115" i="38"/>
  <c r="H115" i="38"/>
  <c r="L115" i="38"/>
  <c r="N111" i="38"/>
  <c r="H113" i="38"/>
  <c r="L114" i="38"/>
  <c r="I115" i="38"/>
  <c r="N115" i="38"/>
  <c r="G116" i="38"/>
  <c r="K116" i="38"/>
  <c r="D117" i="38"/>
  <c r="H117" i="38"/>
  <c r="L117" i="38"/>
  <c r="E118" i="38"/>
  <c r="I118" i="38"/>
  <c r="M118" i="38"/>
  <c r="F119" i="38"/>
  <c r="J119" i="38"/>
  <c r="N119" i="38"/>
  <c r="G112" i="38"/>
  <c r="L113" i="38"/>
  <c r="M114" i="38"/>
  <c r="J115" i="38"/>
  <c r="D116" i="38"/>
  <c r="H116" i="38"/>
  <c r="L116" i="38"/>
  <c r="E117" i="38"/>
  <c r="I117" i="38"/>
  <c r="M117" i="38"/>
  <c r="F118" i="38"/>
  <c r="J118" i="38"/>
  <c r="N118" i="38"/>
  <c r="G119" i="38"/>
  <c r="K119" i="38"/>
  <c r="K112" i="38"/>
  <c r="E114" i="38"/>
  <c r="E115" i="38"/>
  <c r="K115" i="38"/>
  <c r="E116" i="38"/>
  <c r="I116" i="38"/>
  <c r="M116" i="38"/>
  <c r="F117" i="38"/>
  <c r="J117" i="38"/>
  <c r="N117" i="38"/>
  <c r="G118" i="38"/>
  <c r="K118" i="38"/>
  <c r="D119" i="38"/>
  <c r="H119" i="38"/>
  <c r="L119" i="38"/>
  <c r="D113" i="38"/>
  <c r="I114" i="38"/>
  <c r="F115" i="38"/>
  <c r="M115" i="38"/>
  <c r="F116" i="38"/>
  <c r="J116" i="38"/>
  <c r="N116" i="38"/>
  <c r="G117" i="38"/>
  <c r="K117" i="38"/>
  <c r="D118" i="38"/>
  <c r="H118" i="38"/>
  <c r="L118" i="38"/>
  <c r="E119" i="38"/>
  <c r="I119" i="38"/>
  <c r="M119" i="38"/>
  <c r="C59" i="38"/>
  <c r="C60" i="38"/>
  <c r="C64" i="38"/>
  <c r="C68" i="38"/>
  <c r="C72" i="38"/>
  <c r="C76" i="38"/>
  <c r="C80" i="38"/>
  <c r="C84" i="38"/>
  <c r="C88" i="38"/>
  <c r="C92" i="38"/>
  <c r="C96" i="38"/>
  <c r="C100" i="38"/>
  <c r="C104" i="38"/>
  <c r="C108" i="38"/>
  <c r="C112" i="38"/>
  <c r="C116" i="38"/>
  <c r="C61" i="38"/>
  <c r="C65" i="38"/>
  <c r="C69" i="38"/>
  <c r="C73" i="38"/>
  <c r="C77" i="38"/>
  <c r="C81" i="38"/>
  <c r="C85" i="38"/>
  <c r="C89" i="38"/>
  <c r="C93" i="38"/>
  <c r="C97" i="38"/>
  <c r="C101" i="38"/>
  <c r="C105" i="38"/>
  <c r="C109" i="38"/>
  <c r="C113" i="38"/>
  <c r="C117" i="38"/>
  <c r="C62" i="38"/>
  <c r="C66" i="38"/>
  <c r="C78" i="38"/>
  <c r="C90" i="38"/>
  <c r="C102" i="38"/>
  <c r="C63" i="38"/>
  <c r="C75" i="38"/>
  <c r="C87" i="38"/>
  <c r="C99" i="38"/>
  <c r="C111" i="38"/>
  <c r="C74" i="38"/>
  <c r="C82" i="38"/>
  <c r="C94" i="38"/>
  <c r="C106" i="38"/>
  <c r="C114" i="38"/>
  <c r="C67" i="38"/>
  <c r="C83" i="38"/>
  <c r="C91" i="38"/>
  <c r="C103" i="38"/>
  <c r="C115" i="38"/>
  <c r="C70" i="38"/>
  <c r="C86" i="38"/>
  <c r="C98" i="38"/>
  <c r="C110" i="38"/>
  <c r="C118" i="38"/>
  <c r="C71" i="38"/>
  <c r="C79" i="38"/>
  <c r="C95" i="38"/>
  <c r="C107" i="38"/>
  <c r="C119" i="38"/>
  <c r="D48" i="38"/>
  <c r="H48" i="38"/>
  <c r="L48" i="38"/>
  <c r="E49" i="38"/>
  <c r="I49" i="38"/>
  <c r="M49" i="38"/>
  <c r="F50" i="38"/>
  <c r="J50" i="38"/>
  <c r="N50" i="38"/>
  <c r="G51" i="38"/>
  <c r="K51" i="38"/>
  <c r="D52" i="38"/>
  <c r="H52" i="38"/>
  <c r="L52" i="38"/>
  <c r="E53" i="38"/>
  <c r="I53" i="38"/>
  <c r="M53" i="38"/>
  <c r="F55" i="38"/>
  <c r="J55" i="38"/>
  <c r="N55" i="38"/>
  <c r="E48" i="38"/>
  <c r="I48" i="38"/>
  <c r="M48" i="38"/>
  <c r="F49" i="38"/>
  <c r="J49" i="38"/>
  <c r="N49" i="38"/>
  <c r="G50" i="38"/>
  <c r="K50" i="38"/>
  <c r="D51" i="38"/>
  <c r="H51" i="38"/>
  <c r="L51" i="38"/>
  <c r="E52" i="38"/>
  <c r="I52" i="38"/>
  <c r="M52" i="38"/>
  <c r="F53" i="38"/>
  <c r="J53" i="38"/>
  <c r="N53" i="38"/>
  <c r="G55" i="38"/>
  <c r="K55" i="38"/>
  <c r="F48" i="38"/>
  <c r="J48" i="38"/>
  <c r="N48" i="38"/>
  <c r="G49" i="38"/>
  <c r="K49" i="38"/>
  <c r="D50" i="38"/>
  <c r="H50" i="38"/>
  <c r="L50" i="38"/>
  <c r="E51" i="38"/>
  <c r="I51" i="38"/>
  <c r="M51" i="38"/>
  <c r="F52" i="38"/>
  <c r="J52" i="38"/>
  <c r="N52" i="38"/>
  <c r="G53" i="38"/>
  <c r="K53" i="38"/>
  <c r="D55" i="38"/>
  <c r="H55" i="38"/>
  <c r="L55" i="38"/>
  <c r="M55" i="38"/>
  <c r="G48" i="38"/>
  <c r="K48" i="38"/>
  <c r="D49" i="38"/>
  <c r="H49" i="38"/>
  <c r="L49" i="38"/>
  <c r="E50" i="38"/>
  <c r="I50" i="38"/>
  <c r="M50" i="38"/>
  <c r="F51" i="38"/>
  <c r="J51" i="38"/>
  <c r="N51" i="38"/>
  <c r="G52" i="38"/>
  <c r="K52" i="38"/>
  <c r="D53" i="38"/>
  <c r="H53" i="38"/>
  <c r="L53" i="38"/>
  <c r="E55" i="38"/>
  <c r="I55" i="38"/>
  <c r="C49" i="38"/>
  <c r="C53" i="38"/>
  <c r="C50" i="38"/>
  <c r="C55" i="38"/>
  <c r="C52" i="38"/>
  <c r="C51" i="38"/>
  <c r="C48" i="38"/>
  <c r="D34" i="38"/>
  <c r="D30" i="21" s="1"/>
  <c r="H34" i="38"/>
  <c r="H30" i="21" s="1"/>
  <c r="L34" i="38"/>
  <c r="E35" i="38"/>
  <c r="E31" i="21" s="1"/>
  <c r="I35" i="38"/>
  <c r="I31" i="21" s="1"/>
  <c r="M35" i="38"/>
  <c r="M31" i="21" s="1"/>
  <c r="F36" i="38"/>
  <c r="F32" i="21" s="1"/>
  <c r="J36" i="38"/>
  <c r="J32" i="21" s="1"/>
  <c r="N36" i="38"/>
  <c r="N32" i="21" s="1"/>
  <c r="G37" i="38"/>
  <c r="G33" i="21" s="1"/>
  <c r="K37" i="38"/>
  <c r="K33" i="21" s="1"/>
  <c r="D38" i="38"/>
  <c r="D34" i="21" s="1"/>
  <c r="H38" i="38"/>
  <c r="H34" i="21" s="1"/>
  <c r="L38" i="38"/>
  <c r="L34" i="21" s="1"/>
  <c r="E39" i="38"/>
  <c r="E35" i="21" s="1"/>
  <c r="I39" i="38"/>
  <c r="I35" i="21" s="1"/>
  <c r="M39" i="38"/>
  <c r="M35" i="21" s="1"/>
  <c r="F40" i="38"/>
  <c r="F36" i="21" s="1"/>
  <c r="J40" i="38"/>
  <c r="J36" i="21" s="1"/>
  <c r="N40" i="38"/>
  <c r="N36" i="21" s="1"/>
  <c r="G41" i="38"/>
  <c r="G37" i="21" s="1"/>
  <c r="K41" i="38"/>
  <c r="K37" i="21" s="1"/>
  <c r="D42" i="38"/>
  <c r="H42" i="38"/>
  <c r="L42" i="38"/>
  <c r="E43" i="38"/>
  <c r="I43" i="38"/>
  <c r="M43" i="38"/>
  <c r="F44" i="38"/>
  <c r="J44" i="38"/>
  <c r="N44" i="38"/>
  <c r="G45" i="38"/>
  <c r="K45" i="38"/>
  <c r="J42" i="38"/>
  <c r="K43" i="38"/>
  <c r="L44" i="38"/>
  <c r="M45" i="38"/>
  <c r="F41" i="38"/>
  <c r="F37" i="21" s="1"/>
  <c r="K42" i="38"/>
  <c r="E44" i="38"/>
  <c r="F45" i="38"/>
  <c r="N45" i="38"/>
  <c r="E34" i="38"/>
  <c r="E30" i="21" s="1"/>
  <c r="I34" i="38"/>
  <c r="M34" i="38"/>
  <c r="F35" i="38"/>
  <c r="F31" i="21" s="1"/>
  <c r="J35" i="38"/>
  <c r="J31" i="21" s="1"/>
  <c r="N35" i="38"/>
  <c r="N31" i="21" s="1"/>
  <c r="G36" i="38"/>
  <c r="G32" i="21" s="1"/>
  <c r="K36" i="38"/>
  <c r="K32" i="21" s="1"/>
  <c r="D37" i="38"/>
  <c r="D33" i="21" s="1"/>
  <c r="H37" i="38"/>
  <c r="H33" i="21" s="1"/>
  <c r="L37" i="38"/>
  <c r="L33" i="21" s="1"/>
  <c r="E38" i="38"/>
  <c r="E34" i="21" s="1"/>
  <c r="I38" i="38"/>
  <c r="I34" i="21" s="1"/>
  <c r="M38" i="38"/>
  <c r="M34" i="21" s="1"/>
  <c r="F39" i="38"/>
  <c r="F35" i="21" s="1"/>
  <c r="J39" i="38"/>
  <c r="J35" i="21" s="1"/>
  <c r="N39" i="38"/>
  <c r="N35" i="21" s="1"/>
  <c r="G40" i="38"/>
  <c r="G36" i="21" s="1"/>
  <c r="K40" i="38"/>
  <c r="K36" i="21" s="1"/>
  <c r="D41" i="38"/>
  <c r="D37" i="21" s="1"/>
  <c r="H41" i="38"/>
  <c r="H37" i="21" s="1"/>
  <c r="L41" i="38"/>
  <c r="L37" i="21" s="1"/>
  <c r="E42" i="38"/>
  <c r="I42" i="38"/>
  <c r="M42" i="38"/>
  <c r="F43" i="38"/>
  <c r="J43" i="38"/>
  <c r="N43" i="38"/>
  <c r="G44" i="38"/>
  <c r="K44" i="38"/>
  <c r="D45" i="38"/>
  <c r="H45" i="38"/>
  <c r="L45" i="38"/>
  <c r="F42" i="38"/>
  <c r="N42" i="38"/>
  <c r="D44" i="38"/>
  <c r="I45" i="38"/>
  <c r="I40" i="38"/>
  <c r="I36" i="21" s="1"/>
  <c r="J41" i="38"/>
  <c r="J37" i="21" s="1"/>
  <c r="G42" i="38"/>
  <c r="H43" i="38"/>
  <c r="I44" i="38"/>
  <c r="J45" i="38"/>
  <c r="F34" i="38"/>
  <c r="F30" i="21" s="1"/>
  <c r="J34" i="38"/>
  <c r="N34" i="38"/>
  <c r="G35" i="38"/>
  <c r="G31" i="21" s="1"/>
  <c r="K35" i="38"/>
  <c r="K31" i="21" s="1"/>
  <c r="D36" i="38"/>
  <c r="D32" i="21" s="1"/>
  <c r="H36" i="38"/>
  <c r="H32" i="21" s="1"/>
  <c r="L36" i="38"/>
  <c r="L32" i="21" s="1"/>
  <c r="E37" i="38"/>
  <c r="E33" i="21" s="1"/>
  <c r="I37" i="38"/>
  <c r="I33" i="21" s="1"/>
  <c r="M37" i="38"/>
  <c r="M33" i="21" s="1"/>
  <c r="F38" i="38"/>
  <c r="F34" i="21" s="1"/>
  <c r="J38" i="38"/>
  <c r="J34" i="21" s="1"/>
  <c r="N38" i="38"/>
  <c r="N34" i="21" s="1"/>
  <c r="G39" i="38"/>
  <c r="G35" i="21" s="1"/>
  <c r="K39" i="38"/>
  <c r="K35" i="21" s="1"/>
  <c r="D40" i="38"/>
  <c r="D36" i="21" s="1"/>
  <c r="H40" i="38"/>
  <c r="H36" i="21" s="1"/>
  <c r="L40" i="38"/>
  <c r="L36" i="21" s="1"/>
  <c r="E41" i="38"/>
  <c r="E37" i="21" s="1"/>
  <c r="I41" i="38"/>
  <c r="I37" i="21" s="1"/>
  <c r="M41" i="38"/>
  <c r="M37" i="21" s="1"/>
  <c r="G43" i="38"/>
  <c r="H44" i="38"/>
  <c r="E45" i="38"/>
  <c r="M40" i="38"/>
  <c r="M36" i="21" s="1"/>
  <c r="N41" i="38"/>
  <c r="N37" i="21" s="1"/>
  <c r="D43" i="38"/>
  <c r="L43" i="38"/>
  <c r="M44" i="38"/>
  <c r="G34" i="38"/>
  <c r="G30" i="21" s="1"/>
  <c r="K34" i="38"/>
  <c r="D35" i="38"/>
  <c r="D31" i="21" s="1"/>
  <c r="H35" i="38"/>
  <c r="H31" i="21" s="1"/>
  <c r="L35" i="38"/>
  <c r="L31" i="21" s="1"/>
  <c r="E36" i="38"/>
  <c r="E32" i="21" s="1"/>
  <c r="I36" i="38"/>
  <c r="I32" i="21" s="1"/>
  <c r="M36" i="38"/>
  <c r="M32" i="21" s="1"/>
  <c r="F37" i="38"/>
  <c r="F33" i="21" s="1"/>
  <c r="J37" i="38"/>
  <c r="J33" i="21" s="1"/>
  <c r="N37" i="38"/>
  <c r="N33" i="21" s="1"/>
  <c r="G38" i="38"/>
  <c r="G34" i="21" s="1"/>
  <c r="K38" i="38"/>
  <c r="K34" i="21" s="1"/>
  <c r="D39" i="38"/>
  <c r="D35" i="21" s="1"/>
  <c r="H39" i="38"/>
  <c r="H35" i="21" s="1"/>
  <c r="L39" i="38"/>
  <c r="L35" i="21" s="1"/>
  <c r="E40" i="38"/>
  <c r="E36" i="21" s="1"/>
  <c r="C34" i="38"/>
  <c r="C35" i="38"/>
  <c r="C39" i="38"/>
  <c r="C43" i="38"/>
  <c r="C37" i="38"/>
  <c r="C36" i="38"/>
  <c r="C40" i="38"/>
  <c r="C45" i="38"/>
  <c r="C38" i="38"/>
  <c r="C42" i="38"/>
  <c r="C44" i="38"/>
  <c r="C41" i="38"/>
  <c r="D30" i="38"/>
  <c r="H30" i="38"/>
  <c r="L30" i="38"/>
  <c r="E31" i="38"/>
  <c r="I31" i="38"/>
  <c r="M31" i="38"/>
  <c r="H31" i="38"/>
  <c r="E30" i="38"/>
  <c r="I30" i="38"/>
  <c r="M30" i="38"/>
  <c r="F31" i="38"/>
  <c r="J31" i="38"/>
  <c r="N31" i="38"/>
  <c r="G30" i="38"/>
  <c r="L31" i="38"/>
  <c r="F30" i="38"/>
  <c r="J30" i="38"/>
  <c r="N30" i="38"/>
  <c r="G31" i="38"/>
  <c r="K31" i="38"/>
  <c r="K30" i="38"/>
  <c r="D31" i="38"/>
  <c r="C30" i="38"/>
  <c r="C31" i="38"/>
  <c r="D23" i="38"/>
  <c r="H23" i="38"/>
  <c r="L23" i="38"/>
  <c r="F24" i="38"/>
  <c r="J24" i="38"/>
  <c r="N24" i="38"/>
  <c r="G25" i="38"/>
  <c r="K25" i="38"/>
  <c r="D26" i="38"/>
  <c r="H26" i="38"/>
  <c r="L26" i="38"/>
  <c r="E27" i="38"/>
  <c r="I27" i="38"/>
  <c r="M27" i="38"/>
  <c r="N26" i="38"/>
  <c r="M24" i="38"/>
  <c r="G26" i="38"/>
  <c r="H27" i="38"/>
  <c r="E23" i="38"/>
  <c r="I23" i="38"/>
  <c r="M23" i="38"/>
  <c r="G24" i="38"/>
  <c r="K24" i="38"/>
  <c r="D25" i="38"/>
  <c r="H25" i="38"/>
  <c r="L25" i="38"/>
  <c r="E26" i="38"/>
  <c r="I26" i="38"/>
  <c r="M26" i="38"/>
  <c r="F27" i="38"/>
  <c r="J27" i="38"/>
  <c r="N27" i="38"/>
  <c r="M25" i="38"/>
  <c r="F26" i="38"/>
  <c r="G27" i="38"/>
  <c r="F25" i="38"/>
  <c r="N25" i="38"/>
  <c r="D27" i="38"/>
  <c r="F23" i="38"/>
  <c r="J23" i="38"/>
  <c r="N23" i="38"/>
  <c r="D24" i="38"/>
  <c r="H24" i="38"/>
  <c r="L24" i="38"/>
  <c r="E25" i="38"/>
  <c r="I25" i="38"/>
  <c r="J26" i="38"/>
  <c r="K27" i="38"/>
  <c r="J25" i="38"/>
  <c r="K26" i="38"/>
  <c r="L27" i="38"/>
  <c r="G23" i="38"/>
  <c r="K23" i="38"/>
  <c r="E24" i="38"/>
  <c r="I24" i="38"/>
  <c r="C23" i="38"/>
  <c r="C27" i="38"/>
  <c r="C24" i="38"/>
  <c r="C25" i="38"/>
  <c r="C26" i="38"/>
  <c r="D17" i="38"/>
  <c r="H17" i="38"/>
  <c r="L17" i="38"/>
  <c r="E17" i="38"/>
  <c r="I17" i="38"/>
  <c r="M17" i="38"/>
  <c r="F17" i="38"/>
  <c r="J17" i="38"/>
  <c r="N17" i="38"/>
  <c r="G17" i="38"/>
  <c r="K17" i="38"/>
  <c r="D14" i="38"/>
  <c r="H14" i="38"/>
  <c r="L14" i="38"/>
  <c r="E15" i="38"/>
  <c r="I15" i="38"/>
  <c r="M15" i="38"/>
  <c r="F16" i="38"/>
  <c r="J16" i="38"/>
  <c r="N16" i="38"/>
  <c r="L15" i="38"/>
  <c r="M16" i="38"/>
  <c r="E14" i="38"/>
  <c r="I14" i="38"/>
  <c r="M14" i="38"/>
  <c r="F15" i="38"/>
  <c r="J15" i="38"/>
  <c r="N15" i="38"/>
  <c r="G16" i="38"/>
  <c r="K16" i="38"/>
  <c r="G14" i="38"/>
  <c r="D15" i="38"/>
  <c r="E16" i="38"/>
  <c r="F14" i="38"/>
  <c r="J14" i="38"/>
  <c r="N14" i="38"/>
  <c r="G15" i="38"/>
  <c r="K15" i="38"/>
  <c r="D16" i="38"/>
  <c r="H16" i="38"/>
  <c r="L16" i="38"/>
  <c r="K14" i="38"/>
  <c r="H15" i="38"/>
  <c r="I16" i="38"/>
  <c r="C14" i="38"/>
  <c r="C15" i="38"/>
  <c r="C16" i="38"/>
  <c r="C17" i="38"/>
  <c r="O129" i="43" l="1"/>
  <c r="O129" i="38"/>
  <c r="O130" i="38"/>
  <c r="O126" i="38"/>
  <c r="O125" i="38"/>
  <c r="O132" i="43"/>
  <c r="O120" i="38"/>
  <c r="O134" i="43"/>
  <c r="O128" i="43"/>
  <c r="O145" i="43"/>
  <c r="O138" i="43"/>
  <c r="O140" i="43"/>
  <c r="O120" i="43"/>
  <c r="O137" i="43"/>
  <c r="O136" i="43"/>
  <c r="O126" i="43"/>
  <c r="O131" i="43"/>
  <c r="O125" i="43"/>
  <c r="O142" i="43"/>
  <c r="O141" i="43"/>
  <c r="O119" i="43"/>
  <c r="O130" i="43"/>
  <c r="O124" i="43"/>
  <c r="O139" i="43"/>
  <c r="O135" i="43"/>
  <c r="O121" i="43"/>
  <c r="O144" i="43"/>
  <c r="O143" i="43"/>
  <c r="O133" i="43"/>
  <c r="O127" i="43"/>
  <c r="O123" i="43"/>
  <c r="O118" i="43"/>
  <c r="O122" i="43"/>
  <c r="O117" i="43"/>
  <c r="O142" i="38"/>
  <c r="O138" i="38"/>
  <c r="O143" i="38"/>
  <c r="O139" i="38"/>
  <c r="O121" i="38"/>
  <c r="O144" i="38"/>
  <c r="O140" i="38"/>
  <c r="O133" i="38"/>
  <c r="O146" i="38"/>
  <c r="O123" i="38"/>
  <c r="O147" i="38"/>
  <c r="O124" i="38"/>
  <c r="O148" i="38"/>
  <c r="O141" i="38"/>
  <c r="O137" i="38"/>
  <c r="O127" i="38"/>
  <c r="O131" i="38"/>
  <c r="O128" i="38"/>
  <c r="O132" i="38"/>
  <c r="O122" i="38"/>
  <c r="O145" i="38"/>
  <c r="O134" i="38"/>
  <c r="O135" i="38"/>
  <c r="O136" i="38"/>
  <c r="D32" i="43"/>
  <c r="D31" i="43"/>
  <c r="H34" i="43"/>
  <c r="E34" i="43"/>
  <c r="E32" i="43"/>
  <c r="I34" i="43"/>
  <c r="K32" i="43"/>
  <c r="F32" i="43"/>
  <c r="G32" i="43"/>
  <c r="I32" i="43"/>
  <c r="H32" i="43"/>
  <c r="J32" i="43"/>
  <c r="L33" i="43"/>
  <c r="L32" i="43"/>
  <c r="O54" i="38"/>
  <c r="O51" i="43"/>
  <c r="N38" i="36"/>
  <c r="M38" i="36"/>
  <c r="K38" i="36"/>
  <c r="L38" i="36"/>
  <c r="C18" i="38"/>
  <c r="C10" i="20" s="1"/>
  <c r="K32" i="38"/>
  <c r="M29" i="43"/>
  <c r="M43" i="36" s="1"/>
  <c r="N53" i="43"/>
  <c r="N45" i="36" s="1"/>
  <c r="K15" i="43"/>
  <c r="H29" i="43"/>
  <c r="H43" i="36" s="1"/>
  <c r="L25" i="43"/>
  <c r="L42" i="36" s="1"/>
  <c r="K29" i="43"/>
  <c r="K43" i="36" s="1"/>
  <c r="K161" i="43"/>
  <c r="K48" i="36" s="1"/>
  <c r="G161" i="43"/>
  <c r="G48" i="36" s="1"/>
  <c r="G146" i="43"/>
  <c r="G47" i="36" s="1"/>
  <c r="F146" i="43"/>
  <c r="F47" i="36" s="1"/>
  <c r="N25" i="43"/>
  <c r="N42" i="36" s="1"/>
  <c r="J29" i="43"/>
  <c r="J43" i="36" s="1"/>
  <c r="N161" i="43"/>
  <c r="N48" i="36" s="1"/>
  <c r="J53" i="43"/>
  <c r="J45" i="36" s="1"/>
  <c r="N43" i="43"/>
  <c r="N44" i="36" s="1"/>
  <c r="N15" i="43"/>
  <c r="G29" i="43"/>
  <c r="G43" i="36" s="1"/>
  <c r="F29" i="43"/>
  <c r="F43" i="36" s="1"/>
  <c r="J161" i="43"/>
  <c r="J48" i="36" s="1"/>
  <c r="M161" i="43"/>
  <c r="M48" i="36" s="1"/>
  <c r="L161" i="43"/>
  <c r="L48" i="36" s="1"/>
  <c r="K146" i="43"/>
  <c r="K47" i="36" s="1"/>
  <c r="F53" i="43"/>
  <c r="F45" i="36" s="1"/>
  <c r="G15" i="43"/>
  <c r="N146" i="43"/>
  <c r="N47" i="36" s="1"/>
  <c r="M53" i="43"/>
  <c r="M45" i="36" s="1"/>
  <c r="F25" i="43"/>
  <c r="F42" i="36" s="1"/>
  <c r="J15" i="43"/>
  <c r="M146" i="43"/>
  <c r="M47" i="36" s="1"/>
  <c r="L53" i="43"/>
  <c r="L45" i="36" s="1"/>
  <c r="I25" i="43"/>
  <c r="I42" i="36" s="1"/>
  <c r="M15" i="43"/>
  <c r="L146" i="43"/>
  <c r="L47" i="36" s="1"/>
  <c r="K53" i="43"/>
  <c r="K45" i="36" s="1"/>
  <c r="L15" i="43"/>
  <c r="F161" i="43"/>
  <c r="F48" i="36" s="1"/>
  <c r="I161" i="43"/>
  <c r="I48" i="36" s="1"/>
  <c r="H161" i="43"/>
  <c r="H48" i="36" s="1"/>
  <c r="J146" i="43"/>
  <c r="J47" i="36" s="1"/>
  <c r="I53" i="43"/>
  <c r="I45" i="36" s="1"/>
  <c r="M43" i="43"/>
  <c r="M44" i="36" s="1"/>
  <c r="L29" i="43"/>
  <c r="L43" i="36" s="1"/>
  <c r="F15" i="43"/>
  <c r="I146" i="43"/>
  <c r="I47" i="36" s="1"/>
  <c r="H53" i="43"/>
  <c r="H45" i="36" s="1"/>
  <c r="I15" i="43"/>
  <c r="H146" i="43"/>
  <c r="H47" i="36" s="1"/>
  <c r="G53" i="43"/>
  <c r="G45" i="36" s="1"/>
  <c r="N29" i="43"/>
  <c r="N43" i="36" s="1"/>
  <c r="H15" i="43"/>
  <c r="L18" i="38"/>
  <c r="L10" i="20" s="1"/>
  <c r="O48" i="38"/>
  <c r="O44" i="38"/>
  <c r="O158" i="38"/>
  <c r="O162" i="38"/>
  <c r="L32" i="38"/>
  <c r="K56" i="38"/>
  <c r="O113" i="38"/>
  <c r="J164" i="38"/>
  <c r="L56" i="38"/>
  <c r="M149" i="38"/>
  <c r="I30" i="21"/>
  <c r="I46" i="38"/>
  <c r="I28" i="38"/>
  <c r="O88" i="38"/>
  <c r="O156" i="38"/>
  <c r="L164" i="38"/>
  <c r="N56" i="38"/>
  <c r="M18" i="38"/>
  <c r="M10" i="20" s="1"/>
  <c r="N149" i="38"/>
  <c r="I149" i="38"/>
  <c r="K30" i="21"/>
  <c r="K46" i="38"/>
  <c r="M28" i="38"/>
  <c r="K28" i="38"/>
  <c r="N32" i="38"/>
  <c r="M56" i="38"/>
  <c r="J25" i="43"/>
  <c r="J42" i="36" s="1"/>
  <c r="M25" i="43"/>
  <c r="O114" i="38"/>
  <c r="O70" i="38"/>
  <c r="K18" i="38"/>
  <c r="K10" i="20" s="1"/>
  <c r="N18" i="38"/>
  <c r="N10" i="20" s="1"/>
  <c r="J56" i="38"/>
  <c r="I18" i="38"/>
  <c r="I10" i="20" s="1"/>
  <c r="M164" i="38"/>
  <c r="L149" i="38"/>
  <c r="J149" i="38"/>
  <c r="L30" i="21"/>
  <c r="L46" i="38"/>
  <c r="L28" i="38"/>
  <c r="N30" i="21"/>
  <c r="N38" i="21" s="1"/>
  <c r="N46" i="38"/>
  <c r="J32" i="38"/>
  <c r="N28" i="38"/>
  <c r="I56" i="38"/>
  <c r="M32" i="38"/>
  <c r="K25" i="43"/>
  <c r="K42" i="36" s="1"/>
  <c r="I29" i="43"/>
  <c r="I43" i="36" s="1"/>
  <c r="H25" i="43"/>
  <c r="H42" i="36" s="1"/>
  <c r="K164" i="38"/>
  <c r="J18" i="38"/>
  <c r="J10" i="20" s="1"/>
  <c r="N164" i="38"/>
  <c r="I164" i="38"/>
  <c r="J30" i="21"/>
  <c r="J46" i="38"/>
  <c r="J28" i="38"/>
  <c r="K149" i="38"/>
  <c r="M30" i="21"/>
  <c r="M38" i="21" s="1"/>
  <c r="M46" i="38"/>
  <c r="I32" i="38"/>
  <c r="G25" i="43"/>
  <c r="G42" i="36" s="1"/>
  <c r="O45" i="38"/>
  <c r="C36" i="21"/>
  <c r="O36" i="21" s="1"/>
  <c r="O40" i="38"/>
  <c r="O119" i="38"/>
  <c r="O81" i="38"/>
  <c r="O59" i="38"/>
  <c r="O117" i="38"/>
  <c r="G38" i="21"/>
  <c r="O104" i="38"/>
  <c r="C32" i="21"/>
  <c r="O36" i="38"/>
  <c r="O83" i="38"/>
  <c r="C35" i="21"/>
  <c r="O35" i="21" s="1"/>
  <c r="O39" i="38"/>
  <c r="O84" i="38"/>
  <c r="H38" i="21"/>
  <c r="O30" i="38"/>
  <c r="O153" i="38"/>
  <c r="O90" i="38"/>
  <c r="O78" i="38"/>
  <c r="O75" i="38"/>
  <c r="O25" i="38"/>
  <c r="O95" i="38"/>
  <c r="O98" i="38"/>
  <c r="O69" i="38"/>
  <c r="O118" i="38"/>
  <c r="O101" i="38"/>
  <c r="O23" i="38"/>
  <c r="O159" i="38"/>
  <c r="O55" i="38"/>
  <c r="O107" i="38"/>
  <c r="C34" i="21"/>
  <c r="O38" i="38"/>
  <c r="O151" i="38"/>
  <c r="O161" i="38"/>
  <c r="O64" i="38"/>
  <c r="O163" i="38"/>
  <c r="O27" i="38"/>
  <c r="O110" i="38"/>
  <c r="O60" i="38"/>
  <c r="O157" i="38"/>
  <c r="O106" i="38"/>
  <c r="O152" i="38"/>
  <c r="O31" i="38"/>
  <c r="O93" i="38"/>
  <c r="O155" i="38"/>
  <c r="O103" i="38"/>
  <c r="O72" i="38"/>
  <c r="O92" i="38"/>
  <c r="O108" i="38"/>
  <c r="O97" i="38"/>
  <c r="O87" i="38"/>
  <c r="O43" i="38"/>
  <c r="O111" i="38"/>
  <c r="C30" i="21"/>
  <c r="O34" i="38"/>
  <c r="O105" i="38"/>
  <c r="F38" i="21"/>
  <c r="O26" i="38"/>
  <c r="O80" i="38"/>
  <c r="O63" i="38"/>
  <c r="O160" i="38"/>
  <c r="O50" i="38"/>
  <c r="O42" i="38"/>
  <c r="O68" i="38"/>
  <c r="O102" i="38"/>
  <c r="O65" i="38"/>
  <c r="O61" i="38"/>
  <c r="O74" i="38"/>
  <c r="O94" i="38"/>
  <c r="O91" i="38"/>
  <c r="O115" i="38"/>
  <c r="O165" i="38"/>
  <c r="O62" i="38"/>
  <c r="O73" i="38"/>
  <c r="C33" i="21"/>
  <c r="O33" i="21" s="1"/>
  <c r="O37" i="38"/>
  <c r="O66" i="38"/>
  <c r="O71" i="38"/>
  <c r="O89" i="38"/>
  <c r="O96" i="38"/>
  <c r="O99" i="38"/>
  <c r="C31" i="21"/>
  <c r="O35" i="38"/>
  <c r="O112" i="38"/>
  <c r="O49" i="38"/>
  <c r="O53" i="38"/>
  <c r="O86" i="38"/>
  <c r="O100" i="38"/>
  <c r="C37" i="21"/>
  <c r="O37" i="21" s="1"/>
  <c r="O41" i="38"/>
  <c r="O79" i="38"/>
  <c r="O85" i="38"/>
  <c r="O52" i="38"/>
  <c r="O51" i="38"/>
  <c r="O77" i="38"/>
  <c r="O24" i="38"/>
  <c r="O82" i="38"/>
  <c r="O67" i="38"/>
  <c r="O109" i="38"/>
  <c r="O76" i="38"/>
  <c r="O116" i="38"/>
  <c r="O154" i="38"/>
  <c r="O15" i="38"/>
  <c r="O17" i="38"/>
  <c r="O14" i="38"/>
  <c r="O16" i="38"/>
  <c r="F38" i="36"/>
  <c r="C34" i="36"/>
  <c r="C15" i="43"/>
  <c r="E38" i="36"/>
  <c r="E15" i="43"/>
  <c r="D34" i="36"/>
  <c r="D38" i="36" s="1"/>
  <c r="D15" i="43"/>
  <c r="H38" i="36"/>
  <c r="G38" i="36"/>
  <c r="E31" i="46"/>
  <c r="D36" i="46"/>
  <c r="E7" i="46"/>
  <c r="G18" i="38"/>
  <c r="G10" i="20" s="1"/>
  <c r="C49" i="36"/>
  <c r="O162" i="43"/>
  <c r="C37" i="36"/>
  <c r="O14" i="43"/>
  <c r="E18" i="38"/>
  <c r="E10" i="20" s="1"/>
  <c r="E29" i="43"/>
  <c r="E43" i="36" s="1"/>
  <c r="H18" i="38"/>
  <c r="H10" i="20" s="1"/>
  <c r="D18" i="38"/>
  <c r="D10" i="20" s="1"/>
  <c r="F18" i="38"/>
  <c r="F10" i="20" s="1"/>
  <c r="D29" i="43"/>
  <c r="D43" i="36" s="1"/>
  <c r="E6" i="46"/>
  <c r="E9" i="46"/>
  <c r="O42" i="43"/>
  <c r="O12" i="43"/>
  <c r="O41" i="43"/>
  <c r="O27" i="43"/>
  <c r="O111" i="43"/>
  <c r="O40" i="43"/>
  <c r="O39" i="43"/>
  <c r="O13" i="43"/>
  <c r="O11" i="43"/>
  <c r="O60" i="43"/>
  <c r="F32" i="38"/>
  <c r="O148" i="43"/>
  <c r="O151" i="43"/>
  <c r="O158" i="43"/>
  <c r="O153" i="43"/>
  <c r="H28" i="38"/>
  <c r="E32" i="38"/>
  <c r="D32" i="38"/>
  <c r="O85" i="43"/>
  <c r="O86" i="43"/>
  <c r="O28" i="43"/>
  <c r="E164" i="38"/>
  <c r="O101" i="43"/>
  <c r="D149" i="38"/>
  <c r="O105" i="43"/>
  <c r="O58" i="43"/>
  <c r="O22" i="43"/>
  <c r="C161" i="43"/>
  <c r="C48" i="36" s="1"/>
  <c r="O92" i="43"/>
  <c r="O106" i="43"/>
  <c r="O52" i="43"/>
  <c r="O83" i="43"/>
  <c r="O98" i="43"/>
  <c r="O68" i="43"/>
  <c r="O157" i="43"/>
  <c r="C29" i="43"/>
  <c r="C43" i="36" s="1"/>
  <c r="O89" i="43"/>
  <c r="O82" i="43"/>
  <c r="E161" i="43"/>
  <c r="E48" i="36" s="1"/>
  <c r="O113" i="43"/>
  <c r="O156" i="43"/>
  <c r="O81" i="43"/>
  <c r="O112" i="43"/>
  <c r="E146" i="43"/>
  <c r="E47" i="36" s="1"/>
  <c r="O61" i="43"/>
  <c r="O47" i="43"/>
  <c r="O65" i="43"/>
  <c r="C146" i="43"/>
  <c r="C47" i="36" s="1"/>
  <c r="O108" i="43"/>
  <c r="O62" i="43"/>
  <c r="D161" i="43"/>
  <c r="D48" i="36" s="1"/>
  <c r="O99" i="43"/>
  <c r="O72" i="43"/>
  <c r="O155" i="43"/>
  <c r="O88" i="43"/>
  <c r="O90" i="43"/>
  <c r="O103" i="43"/>
  <c r="O107" i="43"/>
  <c r="O91" i="43"/>
  <c r="O115" i="43"/>
  <c r="O154" i="43"/>
  <c r="O109" i="43"/>
  <c r="O104" i="43"/>
  <c r="O116" i="43"/>
  <c r="O150" i="43"/>
  <c r="O73" i="43"/>
  <c r="O77" i="43"/>
  <c r="O71" i="43"/>
  <c r="O70" i="43"/>
  <c r="O87" i="43"/>
  <c r="O79" i="43"/>
  <c r="C53" i="43"/>
  <c r="C45" i="36" s="1"/>
  <c r="O45" i="43"/>
  <c r="O64" i="43"/>
  <c r="E25" i="43"/>
  <c r="E42" i="36" s="1"/>
  <c r="O57" i="43"/>
  <c r="O63" i="43"/>
  <c r="O49" i="43"/>
  <c r="O110" i="43"/>
  <c r="O66" i="43"/>
  <c r="O21" i="43"/>
  <c r="O149" i="43"/>
  <c r="O75" i="43"/>
  <c r="O74" i="43"/>
  <c r="O97" i="43"/>
  <c r="O59" i="43"/>
  <c r="O48" i="43"/>
  <c r="O84" i="43"/>
  <c r="D53" i="43"/>
  <c r="D45" i="36" s="1"/>
  <c r="E53" i="43"/>
  <c r="E45" i="36" s="1"/>
  <c r="O152" i="43"/>
  <c r="O114" i="43"/>
  <c r="O100" i="43"/>
  <c r="O94" i="43"/>
  <c r="C25" i="43"/>
  <c r="C42" i="36" s="1"/>
  <c r="O20" i="43"/>
  <c r="D25" i="43"/>
  <c r="D42" i="36" s="1"/>
  <c r="O93" i="43"/>
  <c r="O102" i="43"/>
  <c r="O23" i="43"/>
  <c r="O46" i="43"/>
  <c r="O24" i="43"/>
  <c r="O76" i="43"/>
  <c r="O69" i="43"/>
  <c r="O56" i="43"/>
  <c r="D146" i="43"/>
  <c r="D47" i="36" s="1"/>
  <c r="O78" i="43"/>
  <c r="O50" i="43"/>
  <c r="O96" i="43"/>
  <c r="O160" i="43"/>
  <c r="O159" i="43"/>
  <c r="O80" i="43"/>
  <c r="O95" i="43"/>
  <c r="O67" i="43"/>
  <c r="F56" i="38"/>
  <c r="O26" i="21"/>
  <c r="O37" i="43" s="1"/>
  <c r="D28" i="38"/>
  <c r="C32" i="38"/>
  <c r="F46" i="38"/>
  <c r="D46" i="38"/>
  <c r="F28" i="38"/>
  <c r="E28" i="38"/>
  <c r="H46" i="38"/>
  <c r="O27" i="21"/>
  <c r="O38" i="43" s="1"/>
  <c r="C28" i="38"/>
  <c r="H149" i="38"/>
  <c r="D56" i="38"/>
  <c r="C56" i="38"/>
  <c r="C164" i="38"/>
  <c r="G46" i="38"/>
  <c r="C46" i="38"/>
  <c r="G28" i="38"/>
  <c r="G149" i="38"/>
  <c r="F149" i="38"/>
  <c r="D164" i="38"/>
  <c r="G56" i="38"/>
  <c r="H32" i="38"/>
  <c r="O24" i="21"/>
  <c r="O35" i="43" s="1"/>
  <c r="C149" i="38"/>
  <c r="E46" i="38"/>
  <c r="O25" i="21"/>
  <c r="O36" i="43" s="1"/>
  <c r="H164" i="38"/>
  <c r="G164" i="38"/>
  <c r="G32" i="38"/>
  <c r="E149" i="38"/>
  <c r="E56" i="38"/>
  <c r="F164" i="38"/>
  <c r="H56" i="38"/>
  <c r="C31" i="43" l="1"/>
  <c r="K33" i="43"/>
  <c r="J33" i="43"/>
  <c r="I33" i="43"/>
  <c r="L34" i="43"/>
  <c r="K34" i="43"/>
  <c r="J34" i="43"/>
  <c r="H28" i="21"/>
  <c r="H31" i="43"/>
  <c r="H33" i="43"/>
  <c r="J38" i="21"/>
  <c r="L38" i="21"/>
  <c r="K38" i="21"/>
  <c r="I38" i="21"/>
  <c r="G34" i="43"/>
  <c r="G33" i="43"/>
  <c r="F34" i="43"/>
  <c r="F33" i="43"/>
  <c r="G31" i="43"/>
  <c r="F31" i="43"/>
  <c r="F28" i="21"/>
  <c r="D33" i="43"/>
  <c r="D34" i="43"/>
  <c r="D28" i="21"/>
  <c r="E33" i="43"/>
  <c r="O32" i="21"/>
  <c r="O31" i="21"/>
  <c r="E28" i="21"/>
  <c r="E31" i="43"/>
  <c r="N46" i="36"/>
  <c r="N50" i="36" s="1"/>
  <c r="M54" i="43"/>
  <c r="M163" i="43" s="1"/>
  <c r="M42" i="36"/>
  <c r="M46" i="36" s="1"/>
  <c r="M50" i="36" s="1"/>
  <c r="N54" i="43"/>
  <c r="N163" i="43" s="1"/>
  <c r="K57" i="38"/>
  <c r="K166" i="38" s="1"/>
  <c r="K11" i="20" s="1"/>
  <c r="N57" i="38"/>
  <c r="N166" i="38" s="1"/>
  <c r="N11" i="20" s="1"/>
  <c r="O30" i="21"/>
  <c r="L57" i="38"/>
  <c r="L166" i="38" s="1"/>
  <c r="L11" i="20" s="1"/>
  <c r="I57" i="38"/>
  <c r="I166" i="38" s="1"/>
  <c r="I11" i="20" s="1"/>
  <c r="J57" i="38"/>
  <c r="J166" i="38" s="1"/>
  <c r="J11" i="20" s="1"/>
  <c r="M57" i="38"/>
  <c r="M166" i="38" s="1"/>
  <c r="M11" i="20" s="1"/>
  <c r="I38" i="36"/>
  <c r="C38" i="36"/>
  <c r="O18" i="38"/>
  <c r="O15" i="43"/>
  <c r="P14" i="43" s="1"/>
  <c r="O37" i="36" s="1"/>
  <c r="D38" i="21"/>
  <c r="E38" i="21"/>
  <c r="O29" i="43"/>
  <c r="O34" i="21"/>
  <c r="C38" i="21"/>
  <c r="O146" i="43"/>
  <c r="G57" i="38"/>
  <c r="O161" i="43"/>
  <c r="O25" i="43"/>
  <c r="O53" i="43"/>
  <c r="F57" i="38"/>
  <c r="F166" i="38" s="1"/>
  <c r="D57" i="38"/>
  <c r="O164" i="38"/>
  <c r="E57" i="38"/>
  <c r="E166" i="38" s="1"/>
  <c r="O149" i="38"/>
  <c r="O56" i="38"/>
  <c r="H57" i="38"/>
  <c r="O28" i="38"/>
  <c r="O32" i="38"/>
  <c r="O46" i="38"/>
  <c r="C57" i="38"/>
  <c r="C166" i="38" s="1"/>
  <c r="H43" i="43" l="1"/>
  <c r="H44" i="36" s="1"/>
  <c r="H46" i="36" s="1"/>
  <c r="H50" i="36" s="1"/>
  <c r="I31" i="43"/>
  <c r="I43" i="43" s="1"/>
  <c r="I28" i="21"/>
  <c r="K31" i="43"/>
  <c r="K28" i="21"/>
  <c r="L31" i="43"/>
  <c r="L28" i="21"/>
  <c r="J31" i="43"/>
  <c r="J28" i="21"/>
  <c r="G28" i="21"/>
  <c r="G43" i="43"/>
  <c r="F43" i="43"/>
  <c r="F44" i="36" s="1"/>
  <c r="F46" i="36" s="1"/>
  <c r="F50" i="36" s="1"/>
  <c r="D43" i="43"/>
  <c r="O20" i="21"/>
  <c r="E43" i="43"/>
  <c r="E44" i="36" s="1"/>
  <c r="E46" i="36" s="1"/>
  <c r="E50" i="36" s="1"/>
  <c r="C32" i="43"/>
  <c r="O21" i="21"/>
  <c r="C33" i="43"/>
  <c r="O22" i="21"/>
  <c r="R37" i="36"/>
  <c r="Q37" i="36"/>
  <c r="P17" i="38"/>
  <c r="P15" i="43"/>
  <c r="G166" i="38"/>
  <c r="G11" i="20" s="1"/>
  <c r="D166" i="38"/>
  <c r="D11" i="20" s="1"/>
  <c r="E11" i="20"/>
  <c r="F11" i="20"/>
  <c r="H166" i="38"/>
  <c r="H11" i="20" s="1"/>
  <c r="P11" i="43"/>
  <c r="O38" i="21"/>
  <c r="P12" i="43"/>
  <c r="O35" i="36" s="1"/>
  <c r="P13" i="43"/>
  <c r="O36" i="36" s="1"/>
  <c r="R36" i="36" s="1"/>
  <c r="C11" i="20"/>
  <c r="C13" i="20" s="1"/>
  <c r="D10" i="38"/>
  <c r="O57" i="38"/>
  <c r="O166" i="38" s="1"/>
  <c r="P18" i="38"/>
  <c r="P15" i="38"/>
  <c r="P16" i="38"/>
  <c r="P14" i="38"/>
  <c r="R35" i="36" l="1"/>
  <c r="Q35" i="36"/>
  <c r="P120" i="38"/>
  <c r="P122" i="38"/>
  <c r="P124" i="38"/>
  <c r="P126" i="38"/>
  <c r="P128" i="38"/>
  <c r="P130" i="38"/>
  <c r="P132" i="38"/>
  <c r="P134" i="38"/>
  <c r="P136" i="38"/>
  <c r="P138" i="38"/>
  <c r="P140" i="38"/>
  <c r="P142" i="38"/>
  <c r="P144" i="38"/>
  <c r="P146" i="38"/>
  <c r="P121" i="38"/>
  <c r="P123" i="38"/>
  <c r="P125" i="38"/>
  <c r="P127" i="38"/>
  <c r="P129" i="38"/>
  <c r="P131" i="38"/>
  <c r="P133" i="38"/>
  <c r="P135" i="38"/>
  <c r="P137" i="38"/>
  <c r="P139" i="38"/>
  <c r="P141" i="38"/>
  <c r="P143" i="38"/>
  <c r="P145" i="38"/>
  <c r="P147" i="38"/>
  <c r="P148" i="38"/>
  <c r="H54" i="43"/>
  <c r="H163" i="43" s="1"/>
  <c r="O31" i="43"/>
  <c r="J43" i="43"/>
  <c r="J44" i="36" s="1"/>
  <c r="K43" i="43"/>
  <c r="K44" i="36" s="1"/>
  <c r="K46" i="36" s="1"/>
  <c r="K50" i="36" s="1"/>
  <c r="L43" i="43"/>
  <c r="L44" i="36" s="1"/>
  <c r="L46" i="36" s="1"/>
  <c r="L50" i="36" s="1"/>
  <c r="F54" i="43"/>
  <c r="F163" i="43" s="1"/>
  <c r="G44" i="36"/>
  <c r="G46" i="36" s="1"/>
  <c r="G50" i="36" s="1"/>
  <c r="G54" i="43"/>
  <c r="G163" i="43" s="1"/>
  <c r="D44" i="36"/>
  <c r="D46" i="36" s="1"/>
  <c r="D50" i="36" s="1"/>
  <c r="D54" i="43"/>
  <c r="D163" i="43" s="1"/>
  <c r="O32" i="43"/>
  <c r="E54" i="43"/>
  <c r="E163" i="43" s="1"/>
  <c r="C34" i="43"/>
  <c r="C43" i="43" s="1"/>
  <c r="O23" i="21"/>
  <c r="C28" i="21"/>
  <c r="O33" i="43"/>
  <c r="P54" i="38"/>
  <c r="I54" i="43"/>
  <c r="I163" i="43" s="1"/>
  <c r="I44" i="36"/>
  <c r="I46" i="36" s="1"/>
  <c r="I50" i="36" s="1"/>
  <c r="J38" i="36"/>
  <c r="O38" i="36" s="1"/>
  <c r="O34" i="36"/>
  <c r="P165" i="38"/>
  <c r="E10" i="38"/>
  <c r="D8" i="20"/>
  <c r="D13" i="20" s="1"/>
  <c r="P158" i="38"/>
  <c r="P154" i="38"/>
  <c r="P95" i="38"/>
  <c r="P63" i="38"/>
  <c r="P27" i="38"/>
  <c r="P112" i="38"/>
  <c r="P80" i="38"/>
  <c r="P55" i="38"/>
  <c r="P28" i="38"/>
  <c r="P156" i="38"/>
  <c r="P113" i="38"/>
  <c r="P97" i="38"/>
  <c r="P81" i="38"/>
  <c r="P65" i="38"/>
  <c r="P47" i="38"/>
  <c r="P30" i="38"/>
  <c r="P157" i="38"/>
  <c r="P114" i="38"/>
  <c r="P98" i="38"/>
  <c r="P82" i="38"/>
  <c r="P66" i="38"/>
  <c r="P48" i="38"/>
  <c r="P31" i="38"/>
  <c r="P107" i="38"/>
  <c r="P75" i="38"/>
  <c r="P41" i="38"/>
  <c r="P151" i="38"/>
  <c r="P92" i="38"/>
  <c r="P60" i="38"/>
  <c r="P38" i="38"/>
  <c r="P160" i="38"/>
  <c r="P117" i="38"/>
  <c r="P101" i="38"/>
  <c r="P85" i="38"/>
  <c r="P69" i="38"/>
  <c r="P51" i="38"/>
  <c r="P35" i="38"/>
  <c r="P161" i="38"/>
  <c r="P118" i="38"/>
  <c r="P102" i="38"/>
  <c r="P86" i="38"/>
  <c r="P70" i="38"/>
  <c r="P52" i="38"/>
  <c r="P36" i="38"/>
  <c r="P111" i="38"/>
  <c r="P79" i="38"/>
  <c r="P45" i="38"/>
  <c r="P155" i="38"/>
  <c r="P96" i="38"/>
  <c r="P64" i="38"/>
  <c r="P42" i="38"/>
  <c r="P164" i="38"/>
  <c r="P119" i="38"/>
  <c r="P105" i="38"/>
  <c r="P89" i="38"/>
  <c r="P73" i="38"/>
  <c r="P56" i="38"/>
  <c r="P39" i="38"/>
  <c r="P166" i="38"/>
  <c r="P106" i="38"/>
  <c r="P90" i="38"/>
  <c r="P74" i="38"/>
  <c r="P57" i="38"/>
  <c r="P40" i="38"/>
  <c r="P23" i="38"/>
  <c r="P149" i="38"/>
  <c r="P91" i="38"/>
  <c r="P59" i="38"/>
  <c r="P108" i="38"/>
  <c r="P76" i="38"/>
  <c r="P46" i="38"/>
  <c r="P24" i="38"/>
  <c r="P152" i="38"/>
  <c r="P109" i="38"/>
  <c r="P93" i="38"/>
  <c r="P77" i="38"/>
  <c r="P61" i="38"/>
  <c r="P43" i="38"/>
  <c r="P25" i="38"/>
  <c r="P153" i="38"/>
  <c r="P110" i="38"/>
  <c r="P94" i="38"/>
  <c r="P78" i="38"/>
  <c r="P62" i="38"/>
  <c r="P44" i="38"/>
  <c r="P26" i="38"/>
  <c r="P162" i="38"/>
  <c r="P99" i="38"/>
  <c r="P104" i="38"/>
  <c r="P53" i="38"/>
  <c r="P68" i="38"/>
  <c r="P159" i="38"/>
  <c r="P83" i="38"/>
  <c r="P88" i="38"/>
  <c r="P37" i="38"/>
  <c r="P103" i="38"/>
  <c r="P50" i="38"/>
  <c r="P116" i="38"/>
  <c r="P67" i="38"/>
  <c r="P72" i="38"/>
  <c r="P163" i="38"/>
  <c r="P87" i="38"/>
  <c r="P34" i="38"/>
  <c r="P100" i="38"/>
  <c r="P49" i="38"/>
  <c r="P115" i="38"/>
  <c r="P71" i="38"/>
  <c r="P84" i="38"/>
  <c r="P32" i="38"/>
  <c r="J54" i="43" l="1"/>
  <c r="J163" i="43" s="1"/>
  <c r="L54" i="43"/>
  <c r="L163" i="43" s="1"/>
  <c r="K54" i="43"/>
  <c r="K163" i="43" s="1"/>
  <c r="O34" i="43"/>
  <c r="O43" i="43" s="1"/>
  <c r="O54" i="43" s="1"/>
  <c r="O163" i="43" s="1"/>
  <c r="C44" i="36"/>
  <c r="C46" i="36" s="1"/>
  <c r="C50" i="36" s="1"/>
  <c r="C54" i="43"/>
  <c r="C163" i="43" s="1"/>
  <c r="O28" i="21"/>
  <c r="C39" i="21"/>
  <c r="D8" i="21" s="1"/>
  <c r="D39" i="21" s="1"/>
  <c r="E8" i="21" s="1"/>
  <c r="E39" i="21" s="1"/>
  <c r="F8" i="21" s="1"/>
  <c r="F39" i="21" s="1"/>
  <c r="G8" i="21" s="1"/>
  <c r="G39" i="21" s="1"/>
  <c r="H8" i="21" s="1"/>
  <c r="H39" i="21" s="1"/>
  <c r="I8" i="21" s="1"/>
  <c r="I39" i="21" s="1"/>
  <c r="J8" i="21" s="1"/>
  <c r="J39" i="21" s="1"/>
  <c r="K8" i="21" s="1"/>
  <c r="K39" i="21" s="1"/>
  <c r="L8" i="21" s="1"/>
  <c r="L39" i="21" s="1"/>
  <c r="M8" i="21" s="1"/>
  <c r="M39" i="21" s="1"/>
  <c r="N8" i="21" s="1"/>
  <c r="N39" i="21" s="1"/>
  <c r="R34" i="36"/>
  <c r="Q34" i="36"/>
  <c r="R38" i="36"/>
  <c r="Q38" i="36"/>
  <c r="F10" i="38"/>
  <c r="E8" i="20"/>
  <c r="E13" i="20" s="1"/>
  <c r="C29" i="20" s="1"/>
  <c r="P88" i="43" l="1"/>
  <c r="P117" i="43"/>
  <c r="P119" i="43"/>
  <c r="P121" i="43"/>
  <c r="P123" i="43"/>
  <c r="P125" i="43"/>
  <c r="P127" i="43"/>
  <c r="P129" i="43"/>
  <c r="P131" i="43"/>
  <c r="P133" i="43"/>
  <c r="P135" i="43"/>
  <c r="P137" i="43"/>
  <c r="P139" i="43"/>
  <c r="P141" i="43"/>
  <c r="P143" i="43"/>
  <c r="P145" i="43"/>
  <c r="P144" i="43"/>
  <c r="P118" i="43"/>
  <c r="P120" i="43"/>
  <c r="P122" i="43"/>
  <c r="P124" i="43"/>
  <c r="P126" i="43"/>
  <c r="P128" i="43"/>
  <c r="P130" i="43"/>
  <c r="P132" i="43"/>
  <c r="P134" i="43"/>
  <c r="P136" i="43"/>
  <c r="P138" i="43"/>
  <c r="P140" i="43"/>
  <c r="P142" i="43"/>
  <c r="P49" i="43"/>
  <c r="P21" i="43"/>
  <c r="P87" i="43"/>
  <c r="P80" i="43"/>
  <c r="P74" i="43"/>
  <c r="P155" i="43"/>
  <c r="P58" i="43"/>
  <c r="P66" i="43"/>
  <c r="P101" i="43"/>
  <c r="P56" i="43"/>
  <c r="P94" i="43"/>
  <c r="P69" i="43"/>
  <c r="P59" i="43"/>
  <c r="P68" i="43"/>
  <c r="P51" i="43"/>
  <c r="P150" i="43"/>
  <c r="P20" i="43"/>
  <c r="P111" i="43"/>
  <c r="P61" i="43"/>
  <c r="P84" i="43"/>
  <c r="P34" i="43"/>
  <c r="P64" i="43"/>
  <c r="P31" i="43"/>
  <c r="P95" i="43"/>
  <c r="P104" i="43"/>
  <c r="P154" i="43"/>
  <c r="P93" i="43"/>
  <c r="P85" i="43"/>
  <c r="P70" i="43"/>
  <c r="P156" i="43"/>
  <c r="P91" i="43"/>
  <c r="P27" i="43"/>
  <c r="P71" i="43"/>
  <c r="P160" i="43"/>
  <c r="P112" i="43"/>
  <c r="P82" i="43"/>
  <c r="P105" i="43"/>
  <c r="P79" i="43"/>
  <c r="P24" i="43"/>
  <c r="P33" i="43"/>
  <c r="P102" i="43"/>
  <c r="P28" i="43"/>
  <c r="P107" i="43"/>
  <c r="P73" i="43"/>
  <c r="P45" i="43"/>
  <c r="P110" i="43"/>
  <c r="P52" i="43"/>
  <c r="P35" i="43"/>
  <c r="P113" i="43"/>
  <c r="P22" i="43"/>
  <c r="P76" i="43"/>
  <c r="P37" i="43"/>
  <c r="P63" i="43"/>
  <c r="P153" i="43"/>
  <c r="P53" i="43"/>
  <c r="O45" i="36" s="1"/>
  <c r="R45" i="36" s="1"/>
  <c r="P99" i="43"/>
  <c r="P65" i="43"/>
  <c r="P72" i="43"/>
  <c r="P152" i="43"/>
  <c r="P50" i="43"/>
  <c r="P116" i="43"/>
  <c r="P46" i="43"/>
  <c r="P75" i="43"/>
  <c r="P38" i="43"/>
  <c r="P151" i="43"/>
  <c r="P78" i="43"/>
  <c r="P86" i="43"/>
  <c r="P115" i="43"/>
  <c r="P81" i="43"/>
  <c r="P40" i="43"/>
  <c r="P149" i="43"/>
  <c r="P92" i="43"/>
  <c r="P43" i="43"/>
  <c r="O44" i="36" s="1"/>
  <c r="R44" i="36" s="1"/>
  <c r="P77" i="43"/>
  <c r="P83" i="43"/>
  <c r="P47" i="43"/>
  <c r="P148" i="43"/>
  <c r="P25" i="43"/>
  <c r="P89" i="43"/>
  <c r="P108" i="43"/>
  <c r="P62" i="43"/>
  <c r="P100" i="43"/>
  <c r="P32" i="43"/>
  <c r="P114" i="43"/>
  <c r="P57" i="43"/>
  <c r="P42" i="43"/>
  <c r="P161" i="43"/>
  <c r="O48" i="36" s="1"/>
  <c r="R48" i="36" s="1"/>
  <c r="P158" i="43"/>
  <c r="P97" i="43"/>
  <c r="P146" i="43"/>
  <c r="O47" i="36" s="1"/>
  <c r="R47" i="36" s="1"/>
  <c r="P90" i="43"/>
  <c r="P60" i="43"/>
  <c r="P163" i="43"/>
  <c r="P159" i="43"/>
  <c r="P157" i="43"/>
  <c r="P54" i="43"/>
  <c r="P29" i="43"/>
  <c r="O43" i="36" s="1"/>
  <c r="R43" i="36" s="1"/>
  <c r="P39" i="43"/>
  <c r="P36" i="43"/>
  <c r="P106" i="43"/>
  <c r="P103" i="43"/>
  <c r="P162" i="43"/>
  <c r="O49" i="36" s="1"/>
  <c r="R49" i="36" s="1"/>
  <c r="P96" i="43"/>
  <c r="P109" i="43"/>
  <c r="P67" i="43"/>
  <c r="P48" i="43"/>
  <c r="P41" i="43"/>
  <c r="P98" i="43"/>
  <c r="P23" i="43"/>
  <c r="J46" i="36"/>
  <c r="O42" i="36"/>
  <c r="F8" i="20"/>
  <c r="F13" i="20" s="1"/>
  <c r="G10" i="38"/>
  <c r="G8" i="20" s="1"/>
  <c r="Q44" i="36" l="1"/>
  <c r="Q45" i="36"/>
  <c r="Q47" i="36"/>
  <c r="Q43" i="36"/>
  <c r="Q49" i="36"/>
  <c r="R42" i="36"/>
  <c r="Q42" i="36"/>
  <c r="J50" i="36"/>
  <c r="O46" i="36"/>
  <c r="Q46" i="36" s="1"/>
  <c r="C16" i="20"/>
  <c r="H10" i="38"/>
  <c r="G13" i="20"/>
  <c r="O50" i="36" l="1"/>
  <c r="C45" i="46"/>
  <c r="R46" i="36"/>
  <c r="C46" i="46"/>
  <c r="H8" i="20"/>
  <c r="H13" i="20" s="1"/>
  <c r="D29" i="20" s="1"/>
  <c r="I10" i="38"/>
  <c r="R50" i="36" l="1"/>
  <c r="Q50" i="36"/>
  <c r="J10" i="38"/>
  <c r="I8" i="20"/>
  <c r="I13" i="20" s="1"/>
  <c r="K10" i="38" l="1"/>
  <c r="J8" i="20"/>
  <c r="J13" i="20" s="1"/>
  <c r="L10" i="38" l="1"/>
  <c r="K8" i="20"/>
  <c r="K13" i="20" s="1"/>
  <c r="E29" i="20" s="1"/>
  <c r="M10" i="38" l="1"/>
  <c r="L8" i="20"/>
  <c r="L13" i="20" s="1"/>
  <c r="N10" i="38" l="1"/>
  <c r="M8" i="20"/>
  <c r="M13" i="20" s="1"/>
  <c r="N8" i="20" l="1"/>
  <c r="N13" i="20" s="1"/>
  <c r="C19" i="20" s="1"/>
  <c r="O10" i="38"/>
  <c r="P10" i="38" s="1"/>
  <c r="F29" i="20" l="1"/>
</calcChain>
</file>

<file path=xl/sharedStrings.xml><?xml version="1.0" encoding="utf-8"?>
<sst xmlns="http://schemas.openxmlformats.org/spreadsheetml/2006/main" count="12867" uniqueCount="2135">
  <si>
    <t>Material de Escritorio</t>
  </si>
  <si>
    <t>Salários</t>
  </si>
  <si>
    <t>Aluguel</t>
  </si>
  <si>
    <t>IPTU</t>
  </si>
  <si>
    <t>FGTS</t>
  </si>
  <si>
    <t>TOTAL</t>
  </si>
  <si>
    <t>Vale Alimentação</t>
  </si>
  <si>
    <t>Estagiários</t>
  </si>
  <si>
    <t>Seguro de Vida</t>
  </si>
  <si>
    <t>Assessoria Jurídica</t>
  </si>
  <si>
    <t>FGTS Multa Rescisória</t>
  </si>
  <si>
    <t>2.1.1</t>
  </si>
  <si>
    <t>2.1.2</t>
  </si>
  <si>
    <t>2.1.3</t>
  </si>
  <si>
    <t>2.1.4</t>
  </si>
  <si>
    <t>1.1</t>
  </si>
  <si>
    <t>2.2.1</t>
  </si>
  <si>
    <t>2.2.2</t>
  </si>
  <si>
    <t>2.2.3</t>
  </si>
  <si>
    <t>2.2.4</t>
  </si>
  <si>
    <t>2.2.5</t>
  </si>
  <si>
    <t>__________________________________</t>
  </si>
  <si>
    <t>Período Avaliatório</t>
  </si>
  <si>
    <t>2.3.2</t>
  </si>
  <si>
    <t>2.3.3</t>
  </si>
  <si>
    <t>2.3.4</t>
  </si>
  <si>
    <t>2.3.5</t>
  </si>
  <si>
    <t>2.3.6</t>
  </si>
  <si>
    <t>2.3.7</t>
  </si>
  <si>
    <t>2.3.1</t>
  </si>
  <si>
    <t>Data de Aquisição</t>
  </si>
  <si>
    <t>Fornecedor</t>
  </si>
  <si>
    <t>Nota Fiscal</t>
  </si>
  <si>
    <t>Carga-Horária 
(Semanal)</t>
  </si>
  <si>
    <t>Receitas</t>
  </si>
  <si>
    <t>Categoria</t>
  </si>
  <si>
    <t>Forma de Contratação</t>
  </si>
  <si>
    <t>Encargos</t>
  </si>
  <si>
    <t>Benefícios</t>
  </si>
  <si>
    <t>2.1</t>
  </si>
  <si>
    <t>2.2</t>
  </si>
  <si>
    <t>2.3</t>
  </si>
  <si>
    <t>1.1.1</t>
  </si>
  <si>
    <t>1.1.2</t>
  </si>
  <si>
    <t>Subcategoria</t>
  </si>
  <si>
    <t>1.1.4</t>
  </si>
  <si>
    <t>Subtotal:</t>
  </si>
  <si>
    <t>T</t>
  </si>
  <si>
    <t>(T)</t>
  </si>
  <si>
    <t>(A)</t>
  </si>
  <si>
    <t>(E)</t>
  </si>
  <si>
    <t>(C)</t>
  </si>
  <si>
    <t>Tipo do Documento</t>
  </si>
  <si>
    <t>Subtotal (Pessoal):</t>
  </si>
  <si>
    <t>Favorecido</t>
  </si>
  <si>
    <t>Vinculação ao Objeto / Justificativa</t>
  </si>
  <si>
    <t>CNPJ - CPF (Favorecido)</t>
  </si>
  <si>
    <t>Plano Odontológico</t>
  </si>
  <si>
    <t>Cesta Básica</t>
  </si>
  <si>
    <t>Assessoria Contábil</t>
  </si>
  <si>
    <t>Cartório</t>
  </si>
  <si>
    <t>Correios e Telégrafos</t>
  </si>
  <si>
    <t>Lanches e Refeiçoes</t>
  </si>
  <si>
    <t>Estacionamento</t>
  </si>
  <si>
    <t>Taxi</t>
  </si>
  <si>
    <t>Seguros de Imóveis</t>
  </si>
  <si>
    <t>Assinatura de Certificado Digital</t>
  </si>
  <si>
    <t>Taxas Municipais, Estaduais e Federais</t>
  </si>
  <si>
    <t>I.O.F</t>
  </si>
  <si>
    <t>Taxa de Expediente</t>
  </si>
  <si>
    <t>Juros e Multas</t>
  </si>
  <si>
    <t>Despesas Bancárias</t>
  </si>
  <si>
    <t>Veículos</t>
  </si>
  <si>
    <t>Número do Patrimônio</t>
  </si>
  <si>
    <t>Descrição Completa</t>
  </si>
  <si>
    <t>Nº do Documento</t>
  </si>
  <si>
    <t>Forma de Pagamento</t>
  </si>
  <si>
    <t>Outros Benefícios</t>
  </si>
  <si>
    <t>I.R.R.F s/ Aplicações</t>
  </si>
  <si>
    <t>Saldo Extrato C/C no período</t>
  </si>
  <si>
    <t>Saldo Extrato CI no período</t>
  </si>
  <si>
    <t>( = ) Saldo Financeiro no período</t>
  </si>
  <si>
    <t>Uniformes</t>
  </si>
  <si>
    <t>Combustível</t>
  </si>
  <si>
    <t>Água e Esgoto</t>
  </si>
  <si>
    <t>Energia Elétrica</t>
  </si>
  <si>
    <t>Serviços de Motoboy</t>
  </si>
  <si>
    <t>Locação de Veículos</t>
  </si>
  <si>
    <t>Serviços Gráficos</t>
  </si>
  <si>
    <t>Material Pedagógico/Didático</t>
  </si>
  <si>
    <t>Serviços de Mão-de-obra Terceirizada</t>
  </si>
  <si>
    <t>Fretes e Carretos</t>
  </si>
  <si>
    <t>Locação de Equipamentos e Máquinas</t>
  </si>
  <si>
    <t>Salários e Remunerações</t>
  </si>
  <si>
    <t>Outros Gastos com Pessoal</t>
  </si>
  <si>
    <t>Localização do Bem</t>
  </si>
  <si>
    <t>(G)</t>
  </si>
  <si>
    <t>Nº Lançto</t>
  </si>
  <si>
    <t>Eventos</t>
  </si>
  <si>
    <t>Cursos</t>
  </si>
  <si>
    <t>2.1.1.1</t>
  </si>
  <si>
    <t>2.1.1.2</t>
  </si>
  <si>
    <t>2.1.1.3</t>
  </si>
  <si>
    <t>2.1.1.4</t>
  </si>
  <si>
    <t>2.1.1.5</t>
  </si>
  <si>
    <t>Subtotal Salários :</t>
  </si>
  <si>
    <t>2.1.2.1</t>
  </si>
  <si>
    <t>Subtotal Estagiários:</t>
  </si>
  <si>
    <t>2.1.3.1</t>
  </si>
  <si>
    <t>2.1.4.1</t>
  </si>
  <si>
    <t>2.1.4.2</t>
  </si>
  <si>
    <t>2.1.4.3</t>
  </si>
  <si>
    <t>2.1.4.4</t>
  </si>
  <si>
    <t>2.1.4.5</t>
  </si>
  <si>
    <t>Subtotal Encargos Trabalhistas:</t>
  </si>
  <si>
    <t>Subtotal Benefícios:</t>
  </si>
  <si>
    <t>2.2.6</t>
  </si>
  <si>
    <t>2.2.7</t>
  </si>
  <si>
    <t>2.2.8</t>
  </si>
  <si>
    <t>2.2.9</t>
  </si>
  <si>
    <t>2.2.10</t>
  </si>
  <si>
    <t>2.2.11</t>
  </si>
  <si>
    <t>2.2.12</t>
  </si>
  <si>
    <t>2.2.13</t>
  </si>
  <si>
    <t>2.2.14</t>
  </si>
  <si>
    <t>2.2.15</t>
  </si>
  <si>
    <t>2.2.16</t>
  </si>
  <si>
    <t>2.2.17</t>
  </si>
  <si>
    <t>2.2.18</t>
  </si>
  <si>
    <t>2.2.19</t>
  </si>
  <si>
    <t>2.2.20</t>
  </si>
  <si>
    <t>2.2.21</t>
  </si>
  <si>
    <t>2.2.22</t>
  </si>
  <si>
    <t>2.2.23</t>
  </si>
  <si>
    <t>2.2.24</t>
  </si>
  <si>
    <t>2.2.25</t>
  </si>
  <si>
    <t>2.3.8</t>
  </si>
  <si>
    <t>2.3.9</t>
  </si>
  <si>
    <t>2.3.10</t>
  </si>
  <si>
    <t>Material de Copa e Cozinha</t>
  </si>
  <si>
    <t>2.3.11</t>
  </si>
  <si>
    <t>Material de Limpeza</t>
  </si>
  <si>
    <t>2.3.12</t>
  </si>
  <si>
    <t>2.3.13</t>
  </si>
  <si>
    <t>Aquisição de Bens Permanentes</t>
  </si>
  <si>
    <t>Número do Mês</t>
  </si>
  <si>
    <t>2.2.26</t>
  </si>
  <si>
    <t>2.2.27</t>
  </si>
  <si>
    <t>2.2.28</t>
  </si>
  <si>
    <t>2.2.29</t>
  </si>
  <si>
    <t>2.2.30</t>
  </si>
  <si>
    <t>2.2.31</t>
  </si>
  <si>
    <t>2.2.32</t>
  </si>
  <si>
    <t>2.2.33</t>
  </si>
  <si>
    <t>2.2.34</t>
  </si>
  <si>
    <t>Condomínio</t>
  </si>
  <si>
    <t>Entrada de Recursos</t>
  </si>
  <si>
    <t>Saída de Recursos</t>
  </si>
  <si>
    <t>Previsto
(-) Realizado</t>
  </si>
  <si>
    <t>Previsto</t>
  </si>
  <si>
    <t>Realizado</t>
  </si>
  <si>
    <t>Vale Transporte</t>
  </si>
  <si>
    <t>Valor</t>
  </si>
  <si>
    <t>Telefone Fixo</t>
  </si>
  <si>
    <t>Telefone Móvel</t>
  </si>
  <si>
    <t>Data do Documento</t>
  </si>
  <si>
    <t>Transporte de Saldo Acumulado Anterior</t>
  </si>
  <si>
    <t>Outras Receitas</t>
  </si>
  <si>
    <t>Celetista</t>
  </si>
  <si>
    <t>Adicional Noturno</t>
  </si>
  <si>
    <t>2.1.4.6</t>
  </si>
  <si>
    <t>2.1.4.7</t>
  </si>
  <si>
    <t>2.1.3.2</t>
  </si>
  <si>
    <t>Hora Extra</t>
  </si>
  <si>
    <t>DSR sobre Hora Extra/Adic. Noturno</t>
  </si>
  <si>
    <t>Rescisão de Trabalho (Saldo Salário, Aviso Prévio, outros)</t>
  </si>
  <si>
    <t>Despesas Sindicais</t>
  </si>
  <si>
    <t>Consultoria</t>
  </si>
  <si>
    <t>Serviços de Segurança</t>
  </si>
  <si>
    <t>Medicina e Segurança do Trabalho</t>
  </si>
  <si>
    <t>Serviços de Internet (Web Design, Hospedagem de Site, outros)</t>
  </si>
  <si>
    <t>Justificativa para a aquisição</t>
  </si>
  <si>
    <t>Gastos com Pessoal</t>
  </si>
  <si>
    <t>Internet</t>
  </si>
  <si>
    <t>Publicidade, Comunicação e Marketing</t>
  </si>
  <si>
    <t>Assinatura de Periódicos e Aquisição de Livros</t>
  </si>
  <si>
    <t>Aquisição e Suporte em Softwares</t>
  </si>
  <si>
    <t>Manutenção e Reparos em Redes e Computadores</t>
  </si>
  <si>
    <t>Serviços de Instalação e Manutenção Elétrica e Hidráulica</t>
  </si>
  <si>
    <t>Manutenção e Reparos em Ar Condicionado</t>
  </si>
  <si>
    <t>Serviços de Entrega/Recarga de Vale Transportes</t>
  </si>
  <si>
    <t>2.2.35</t>
  </si>
  <si>
    <t>2.2.36</t>
  </si>
  <si>
    <t>2.2.37</t>
  </si>
  <si>
    <t>2.2.38</t>
  </si>
  <si>
    <t>2.2.39</t>
  </si>
  <si>
    <t>2.2.40</t>
  </si>
  <si>
    <t>2.2.41</t>
  </si>
  <si>
    <t>2.2.42</t>
  </si>
  <si>
    <t>2.2.43</t>
  </si>
  <si>
    <t>2.2.44</t>
  </si>
  <si>
    <t>2.2.45</t>
  </si>
  <si>
    <t>2.2.46</t>
  </si>
  <si>
    <t>2.2.47</t>
  </si>
  <si>
    <t>2.2.48</t>
  </si>
  <si>
    <t>Locação de Veículos com Motorista</t>
  </si>
  <si>
    <t>2.2.49</t>
  </si>
  <si>
    <t>2.2.50</t>
  </si>
  <si>
    <t>2.2.51</t>
  </si>
  <si>
    <t>2.2.52</t>
  </si>
  <si>
    <t>IPVA/Seguro Obrigatório/Licenciamento</t>
  </si>
  <si>
    <t>2.2.53</t>
  </si>
  <si>
    <t>Seguro de Veículos</t>
  </si>
  <si>
    <t>2.2.54</t>
  </si>
  <si>
    <t>Manutenção em Veículos</t>
  </si>
  <si>
    <t>2.2.55</t>
  </si>
  <si>
    <t>2.2.56</t>
  </si>
  <si>
    <t>Despesas de Viagem - Passagem Terrestre</t>
  </si>
  <si>
    <t>2.2.57</t>
  </si>
  <si>
    <t>2.2.58</t>
  </si>
  <si>
    <t>2.2.59</t>
  </si>
  <si>
    <t>2.2.60</t>
  </si>
  <si>
    <t>Serviços de Registro/Produção Audiovisual</t>
  </si>
  <si>
    <t>Locação de Espaço</t>
  </si>
  <si>
    <t>Coleção e Materiais Bibliográficos</t>
  </si>
  <si>
    <t>Equipamentos de Comunicação e Telefonia</t>
  </si>
  <si>
    <t>Equipamentos de Informática</t>
  </si>
  <si>
    <t>Equipamentos de Segurança Eletrônica</t>
  </si>
  <si>
    <t>Equipamentos de Som, Vídeo, Fotográfico e Cinematográfico</t>
  </si>
  <si>
    <t>Instrumentos Musicais e Artísticos</t>
  </si>
  <si>
    <t>Máquinas, Aparelhos, Utensílios e Equip. de Uso Administrativo</t>
  </si>
  <si>
    <t>Máquinas, Aparelhos, Utensílios e Equipamentos de Uso Industrial</t>
  </si>
  <si>
    <t>Material Didático</t>
  </si>
  <si>
    <t>Material Esportivo e Recreativo</t>
  </si>
  <si>
    <t>Mobiliário</t>
  </si>
  <si>
    <t>Outros Materiais Permanentes</t>
  </si>
  <si>
    <t>(S)</t>
  </si>
  <si>
    <t>(SA)</t>
  </si>
  <si>
    <t>(SR)</t>
  </si>
  <si>
    <t>2.1.3.3</t>
  </si>
  <si>
    <t>2.1.3.4</t>
  </si>
  <si>
    <t>2.1.3.5</t>
  </si>
  <si>
    <t>2.1.3.6</t>
  </si>
  <si>
    <t>2.1.3.7</t>
  </si>
  <si>
    <t>2.1.3.8</t>
  </si>
  <si>
    <t>2.1.3.9</t>
  </si>
  <si>
    <t>2.1.3.10</t>
  </si>
  <si>
    <t>2.1.3.11</t>
  </si>
  <si>
    <t>2.1.3.12</t>
  </si>
  <si>
    <t>Bolsa Estágio</t>
  </si>
  <si>
    <t>2.1.2.2</t>
  </si>
  <si>
    <t>Auxílio Transporte</t>
  </si>
  <si>
    <t>INSS Patronal</t>
  </si>
  <si>
    <t>Serviços de Montagem e Desmontagem de Mobiliário</t>
  </si>
  <si>
    <t>Material de Informática</t>
  </si>
  <si>
    <t>(S) Total de Saídas:</t>
  </si>
  <si>
    <t>(E) Total de Entradas:</t>
  </si>
  <si>
    <t>Saldo Acumulado (T+E-S)</t>
  </si>
  <si>
    <t>(SF)</t>
  </si>
  <si>
    <t>CONFERENCIA (SA) - (SF) = 0,00</t>
  </si>
  <si>
    <t>Recursos Comprometidos</t>
  </si>
  <si>
    <t>(S) Total de Saídas</t>
  </si>
  <si>
    <t>Subtotal Pessoal:</t>
  </si>
  <si>
    <t>(E) Total de Entradas</t>
  </si>
  <si>
    <t>Buffet</t>
  </si>
  <si>
    <t>2.2.61</t>
  </si>
  <si>
    <t>2.2.62</t>
  </si>
  <si>
    <t>PIS</t>
  </si>
  <si>
    <t>13º Salário</t>
  </si>
  <si>
    <t>1/3 de Férias</t>
  </si>
  <si>
    <t>Composição Financeira do Saldo Acumulado (SF)</t>
  </si>
  <si>
    <t>Gastos Gerais</t>
  </si>
  <si>
    <t>Valor (R$)</t>
  </si>
  <si>
    <t>Total</t>
  </si>
  <si>
    <t>Entrada de Provisionamentos com Pessoal</t>
  </si>
  <si>
    <t>Total de Entradas</t>
  </si>
  <si>
    <t>Transporte de Provisionamentos Anteriores</t>
  </si>
  <si>
    <t>Provisionamento do Período</t>
  </si>
  <si>
    <t>Provisonamentos de Pessoal</t>
  </si>
  <si>
    <t>(PP)</t>
  </si>
  <si>
    <t>Data
Pgto</t>
  </si>
  <si>
    <t>MÊS
Pgto</t>
  </si>
  <si>
    <t>MÊS
Comp.</t>
  </si>
  <si>
    <t>Mês
Comp.</t>
  </si>
  <si>
    <r>
      <rPr>
        <sz val="9"/>
        <rFont val="Arial"/>
        <family val="2"/>
      </rPr>
      <t>N</t>
    </r>
    <r>
      <rPr>
        <b/>
        <sz val="9"/>
        <rFont val="Arial"/>
        <family val="2"/>
      </rPr>
      <t>º</t>
    </r>
  </si>
  <si>
    <t>Mês de
Comp.</t>
  </si>
  <si>
    <t>Custas com Justiça do Trabalho</t>
  </si>
  <si>
    <t>Férias</t>
  </si>
  <si>
    <t>Valor de Aquisição</t>
  </si>
  <si>
    <t>Saldo Fundo Fixo no período</t>
  </si>
  <si>
    <t>Tabela 1 - Resumo das Movimentações Financeiras no Período em Regime de Caixa</t>
  </si>
  <si>
    <t>Transporte de Saldo Acumulado (SA)</t>
  </si>
  <si>
    <t>Realizado
(/) Previsto</t>
  </si>
  <si>
    <t>% do TOTAL</t>
  </si>
  <si>
    <t>Tabela 2 - Comparativo entre Receitas e Gastos Previstos e Realizados no Período em Regime de Competência</t>
  </si>
  <si>
    <t>Rendimentos de Aplicações Fin.</t>
  </si>
  <si>
    <t>Outros Encargos Trabalhistas</t>
  </si>
  <si>
    <t>Outros Gastos Gerais</t>
  </si>
  <si>
    <t>Total de Entradas de Recursos</t>
  </si>
  <si>
    <t>Total de Saídas de Recursos</t>
  </si>
  <si>
    <t>Despesas de Viagem</t>
  </si>
  <si>
    <t>Gastos do Provisionamentos com Pessoal</t>
  </si>
  <si>
    <t>Total de Gastos</t>
  </si>
  <si>
    <t>Cancelamento de Provisionamentos com Pessoal</t>
  </si>
  <si>
    <t>Total de Cancelamentos</t>
  </si>
  <si>
    <t>Apropriação às Atividades</t>
  </si>
  <si>
    <t>Área Fim</t>
  </si>
  <si>
    <t>Área Meio</t>
  </si>
  <si>
    <t>Nº</t>
  </si>
  <si>
    <t>Área Meio - Atividades e Gastos</t>
  </si>
  <si>
    <t>N/A</t>
  </si>
  <si>
    <t>Destinação dos Gastos do Termo de Parceria</t>
  </si>
  <si>
    <t>Destinação</t>
  </si>
  <si>
    <t>Destinação dos Gastos do Termo de Parceria com Pessoal</t>
  </si>
  <si>
    <t>%</t>
  </si>
  <si>
    <t>Transferência para Reserva de Recursos</t>
  </si>
  <si>
    <t>Tabela 4 - Demonstrativo Analítico das Receitas e Gastos Mensais em Regime de Caixa</t>
  </si>
  <si>
    <t>Tabela 5 - Demonstrativo Analítico das Receitas e Gastos Mensais em Regime de Competência</t>
  </si>
  <si>
    <t>2.4</t>
  </si>
  <si>
    <t>1.2</t>
  </si>
  <si>
    <t>Gastos da Reserva de Recursos</t>
  </si>
  <si>
    <t>Saldo da Reserva de Recursos</t>
  </si>
  <si>
    <t>Movimentação Financeira da Reserva de Recursos</t>
  </si>
  <si>
    <t>Transporte de Saldo da Reserva de Recursos</t>
  </si>
  <si>
    <t>Rendimentos Financeiros da Reserva de Recursos</t>
  </si>
  <si>
    <t>Plano de Saúde</t>
  </si>
  <si>
    <t>Auditoria Externa</t>
  </si>
  <si>
    <t>Serviços de Manutenção em Equipamentos e Máquinas</t>
  </si>
  <si>
    <t>Despesas de Viagem - Passagem Aérea</t>
  </si>
  <si>
    <t>Data de entrega à Comissão de Monitoramento:        /        /</t>
  </si>
  <si>
    <t>Repasses do Contrato de Gestão</t>
  </si>
  <si>
    <t>Receita Arrecadada em Função do CG</t>
  </si>
  <si>
    <t>Tabela 3 - Demonstrativo dos Gastos das Atividades do Contrato de Gestão</t>
  </si>
  <si>
    <t>Atividades do Contrato de Gestão -
Vinculação ao Programa de Trabalho</t>
  </si>
  <si>
    <t>DECLARAÇÃO DO DIRIGENTE DA OS</t>
  </si>
  <si>
    <t>a</t>
  </si>
  <si>
    <t>Saldo de Recursos Arrecadados do CG</t>
  </si>
  <si>
    <t>2.1.4.8</t>
  </si>
  <si>
    <t>Bem Estar Social</t>
  </si>
  <si>
    <t>Março</t>
  </si>
  <si>
    <t>Abril</t>
  </si>
  <si>
    <t>Maio</t>
  </si>
  <si>
    <t>Junho</t>
  </si>
  <si>
    <t>Julho</t>
  </si>
  <si>
    <t>Agosto</t>
  </si>
  <si>
    <t>Setembro</t>
  </si>
  <si>
    <t>Outubro</t>
  </si>
  <si>
    <t>Novembro</t>
  </si>
  <si>
    <t>Dezembro</t>
  </si>
  <si>
    <t>Janeiro</t>
  </si>
  <si>
    <t>Fevereiro</t>
  </si>
  <si>
    <t>Estagiário</t>
  </si>
  <si>
    <t>Cargo Previsto na Memória de Cálculo</t>
  </si>
  <si>
    <t>Nome</t>
  </si>
  <si>
    <t>CPF</t>
  </si>
  <si>
    <t>Salário Contratado / Bolsa Estágio custeado pelo CG</t>
  </si>
  <si>
    <t>Salário Contratado / Bolsa Estágio total da pessoa</t>
  </si>
  <si>
    <t>Local de Trabalho</t>
  </si>
  <si>
    <t>Data de Admissão</t>
  </si>
  <si>
    <t>Data de Demissão
(Se ocorrida no ano)</t>
  </si>
  <si>
    <t>Tabela 6 - Demonstrativo Mensal dos Recursos Provisionados com Pessoal</t>
  </si>
  <si>
    <t>Tabela 7 - Lista de Bens Permanentes Adquiridos no Período</t>
  </si>
  <si>
    <t>Tabela 8 - Demonstrativo dos Recursos Comprometidos ao Final do Período</t>
  </si>
  <si>
    <r>
      <t>Tabela 11 - Lista de Trabalhadores e Estagiários com Vínculo ao Contrato de Gestão em 20</t>
    </r>
    <r>
      <rPr>
        <b/>
        <sz val="11"/>
        <color rgb="FFFF0000"/>
        <rFont val="Arial"/>
        <family val="2"/>
      </rPr>
      <t>XX</t>
    </r>
  </si>
  <si>
    <t>1º Relatório Gerencial Financeiro</t>
  </si>
  <si>
    <t>2º Relatório Gerencial Financeiro</t>
  </si>
  <si>
    <t>3º Relatório Gerencial Financeiro</t>
  </si>
  <si>
    <t>4º Relatório Gerencial Financeiro</t>
  </si>
  <si>
    <t>Atenção: Não publicar esta Tabela nos sítios eletrônicos devido à Lei Geral de Proteção de Dados</t>
  </si>
  <si>
    <t>5º Relatório Gerencial Financeiro</t>
  </si>
  <si>
    <t>6º Relatório Gerencial Financeiro</t>
  </si>
  <si>
    <t>7º Relatório Gerencial Financeiro</t>
  </si>
  <si>
    <t>8º Relatório Gerencial Financeiro</t>
  </si>
  <si>
    <t>9º Relatório Gerencial Financeiro</t>
  </si>
  <si>
    <t>10º Relatório Gerencial Financeiro</t>
  </si>
  <si>
    <t>11º Relatório Gerencial Financeiro</t>
  </si>
  <si>
    <t>12º Relatório Gerencial Financeiro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</si>
  <si>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</si>
  <si>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</si>
  <si>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</si>
  <si>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</si>
  <si>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</si>
  <si>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</si>
  <si>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</si>
  <si>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</si>
  <si>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</si>
  <si>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</si>
  <si>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</si>
  <si>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</si>
  <si>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Selecionar na célula abaixo o 1º Período Avaliaitório do ano corrente:</t>
  </si>
  <si>
    <t>Análise das Despesas e Receitas do Período Avaliatório</t>
  </si>
  <si>
    <t>Relatório Gerencial Financeiro | Belo Horizonte | Versão 2.0 | Janeiro | 2022 |</t>
  </si>
  <si>
    <t>Realizado (/) Previsto</t>
  </si>
  <si>
    <t>Adiantamento de Recursos de Repasse Anterior:</t>
  </si>
  <si>
    <t>(AR)</t>
  </si>
  <si>
    <t>Saldo Remanescente (SA-A-PP-C-AR)</t>
  </si>
  <si>
    <t>Extratos Contas Bancárias</t>
  </si>
  <si>
    <t>Conta Bancária</t>
  </si>
  <si>
    <t>C/C</t>
  </si>
  <si>
    <t>CI 1</t>
  </si>
  <si>
    <t>CI 2</t>
  </si>
  <si>
    <t>Conta</t>
  </si>
  <si>
    <t>Comprometidos</t>
  </si>
  <si>
    <t>Saldo Remanescente</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</si>
  <si>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</si>
  <si>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</si>
  <si>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</si>
  <si>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</si>
  <si>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</si>
  <si>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</si>
  <si>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</si>
  <si>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</si>
  <si>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</si>
  <si>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</si>
  <si>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</si>
  <si>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</si>
  <si>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</si>
  <si>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</si>
  <si>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</si>
  <si>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</si>
  <si>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</si>
  <si>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</si>
  <si>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</si>
  <si>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</si>
  <si>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</si>
  <si>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</si>
  <si>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</si>
  <si>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</si>
  <si>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</si>
  <si>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</si>
  <si>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</si>
  <si>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</si>
  <si>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Aquisição de Partituras</t>
  </si>
  <si>
    <t>Autoração</t>
  </si>
  <si>
    <t>Cachê de Artistas e Convidados</t>
  </si>
  <si>
    <t>Camareira</t>
  </si>
  <si>
    <t>Cenografia</t>
  </si>
  <si>
    <t>Comitês de Seleção</t>
  </si>
  <si>
    <t>Criação e Confecção de Cenário</t>
  </si>
  <si>
    <t>Criação e Confecção de Figurino</t>
  </si>
  <si>
    <t>Curadoria</t>
  </si>
  <si>
    <t>Direitos Autorais e de Exibição</t>
  </si>
  <si>
    <t>Equipe para Produção e Coordenação de Eventos</t>
  </si>
  <si>
    <t>Figurino</t>
  </si>
  <si>
    <t>Iluminação</t>
  </si>
  <si>
    <t>Instrutores, Oficineiros e Palestrantes</t>
  </si>
  <si>
    <t>Locação de Equipamentos e Máquinas para Eventos</t>
  </si>
  <si>
    <t>Material de consumo</t>
  </si>
  <si>
    <t>Outros Gastos para Produção de Eventos</t>
  </si>
  <si>
    <t>Registro videográfico ou fotográfico</t>
  </si>
  <si>
    <t>Seguros</t>
  </si>
  <si>
    <t>Serviços de Direção Artística</t>
  </si>
  <si>
    <t>Serviços de Higienização de Figurinos</t>
  </si>
  <si>
    <t>Serviços de Manutenção em Equipamentos de Produção de Eventos</t>
  </si>
  <si>
    <t>Serviços de Montagem e Desmontagem de Eventos</t>
  </si>
  <si>
    <t xml:space="preserve">Serviços de Tradução, Legendagem e Revisão de Texto </t>
  </si>
  <si>
    <t>Serviços e Materiais de Maquiagem</t>
  </si>
  <si>
    <t>Serviços Gráficos para Realização de Eventos</t>
  </si>
  <si>
    <t>Serviços para Produção e Coordenação de Eventos</t>
  </si>
  <si>
    <t>Sonorização</t>
  </si>
  <si>
    <t>III Termo de Aditivo ao Contrato de Gestão nº 05/20 celebrado entre a Fundação Clóvis Salgado e a Associação Pró-Cultura e Promoção das Artes</t>
  </si>
  <si>
    <t>Ciclo de Debates - Minas Gerais e o Modernismo</t>
  </si>
  <si>
    <t>Saraus Modernistas</t>
  </si>
  <si>
    <t>Espetáculos Musicais</t>
  </si>
  <si>
    <t>Mostra de Cinema</t>
  </si>
  <si>
    <t>Longa-metragem documental</t>
  </si>
  <si>
    <t>Espetáculo de Dança</t>
  </si>
  <si>
    <t>Concertos Sinfônicos</t>
  </si>
  <si>
    <t>Mostra Fotográfica</t>
  </si>
  <si>
    <t>Livro "O Modernismo em Minas Gerais"</t>
  </si>
  <si>
    <t>Mini-enciclopédia Virtual "O Modernismo em Minas Gerais"</t>
  </si>
  <si>
    <t>Mídias Sociais</t>
  </si>
  <si>
    <t>Assessoria de Imprensa e Comunicação</t>
  </si>
  <si>
    <t>Pesquisa Histórica</t>
  </si>
  <si>
    <t>Concepção Artística e Curadoria</t>
  </si>
  <si>
    <t>70.945.209/0001-03</t>
  </si>
  <si>
    <t>Recebimento</t>
  </si>
  <si>
    <t>Extrato Bancário</t>
  </si>
  <si>
    <t>16821-1 - Conta III Aditivo do CG</t>
  </si>
  <si>
    <t xml:space="preserve">Tipo de Processo </t>
  </si>
  <si>
    <t xml:space="preserve">Nº do processo </t>
  </si>
  <si>
    <t>Seleção de fornecedor de serviços de design, para atendimento a demanda institucional e de divulgação das atividades da Fundação Clóvis Salgado.</t>
  </si>
  <si>
    <t>Contratação de profissional para digitação de processos, listas e dados, no apoio ao setor de processos, em atendimento às atividades da APPA.</t>
  </si>
  <si>
    <t>Processo 2814 -  Vanessa Pires De Oliveira 10385521685</t>
  </si>
  <si>
    <t>Processo 2632 - Alexander Teixeira Souza</t>
  </si>
  <si>
    <t>Contratação de profissional para contribuir com a gestão do setor de contratos, como acompanhamento e preenchimento dos contratos com os prestadores de serviços e demais questões ligadas ao setor.</t>
  </si>
  <si>
    <t>Curadoria para seleção de obras que compõem a mostra fotográfica que integra a ocupação "O Modernismo em Minas Gerais", cujo período expositivo é de 11 de março de 2022 a 10 de abril de 2022, na Grande Galeria Alberto da Veiga Guignard / Fundação Clóvis Salgado.</t>
  </si>
  <si>
    <t>Internet provisória para transmissão ao vivo do Ciclo de debates - Minas Gerais e o Modernismo integrante da ocupação "O Modernismo em Minas Gerais". A velocidade de upload deve ser no mínimo de 35Mb, que serão utilizados nas seguintes datas previstas para realização dos debates: 11, 15, 16 17, 22, 23 e 24/03; sendo necessário portanto 14 dias de duração do ponto de internet na Grande Galeria Alberto da Veiga Guignard no Palácio das Artes/ FCS.</t>
  </si>
  <si>
    <t>Contratação de designer para criação da identidade visual da Ocupação Modernista, bem como, a ambientação gráfica da exposição na Grande Galeria do Palácio das Artes. O escopo de trabalho inclui: Desenvolvimento da fachada a partir da identidade visual; Elaboração, junto ao arquiteto responsável pelo projeto expográfico e curadores, da ocupação gráfica da galeria;Criação das peças gráficas para a divulgação do evento; Acompanhamento da plotagem e instalação dos materiais gráficos que compõem a Mostra.</t>
  </si>
  <si>
    <t>Contratação do expógrafo “Luis Almeida (Objeto Design)” para concepção e acompanhamento da execução do projeto expográfico para a mostra fotográfica que integra a ocupação "O Modernismo em Minas Gerais", cujo período expositivo é de 11 de março de 2022 a 10 de abril de 2022, na Grande Galeria Alberto da Veiga Guignard / Fundação Clóvis Salgado.</t>
  </si>
  <si>
    <t>Contratação da monitoraAmanda Luize Pontes Homem para acompanhamento do público durante a visitação da exposição Mostra fotográfica do projeto O Modernismo em Minas Gerais na Galeria Genesco Murta, Palácio das Artes/ Fcs. Vigência do contrato: 11/03/2022 até 10/04/2022.</t>
  </si>
  <si>
    <t>Contratação do monitor Virgílio Muniz de Magalhães para acompanhamento do público durante a visitação da exposição Mostra fotográfica do projeto O Modernismo em Minas Gerais na Galeria Genesco Murta, Palácio das Artes/ Fcs. Vigência do contrato: 11/03/2022 até 10/04/2022.</t>
  </si>
  <si>
    <t>Contratação do monitorYuri Ricardo Ferreira Cruzpara acompanhamento do público durante a visitação da exposição Mostra fotográfica do projeto O Modernismo em Minas Gerais na grande galeria, Palácio das Artes/ Fcs.Vigência do contrato: 11/03/2022 até 10/04/2022.</t>
  </si>
  <si>
    <t>Confecção e montagem de cenografia para execução do projeto expográfico da "Ocupação Modernista" - mostra fotográfica e ciclo de debates "O Modernismo em Minas Gerais", cujo período expositivo irá de 11 de março de 2022 a 10 de abril de 2022, na galeria Genesco Murta, Palácio das Artes, Fcs. Conforme projeto com especificações técnicas anexo ao processo.</t>
  </si>
  <si>
    <t>Impressão em FineArt de 22 fotografias tamanho 110x73cm. Especificações da impressão: 22 impressões no tamanho 110 x 73 centímetros em papel Hahnemuhle Sudio Enhanced 210 gsm 100% alfa-celulose, Bright White, matt.As fotografias após impressa deverão ser coladas em fundo de foamboard de 3mm para acabamento na moldura</t>
  </si>
  <si>
    <t>Compra de materiais a mostra fotográfica o Modernismo em Minas Gerais, parte do projeto Ocupação Modernista que estará em exposição do dia 11 de março a 10 de abril de 2022 na grande galeria do Palácio das Artes / Fcs. Lista de Materiais necessários : Tinta Branca 18l (10galões) Cabeça de rolo de tinta 12 mm 15cm - 5 unidades</t>
  </si>
  <si>
    <t>01º parcela de repasse referente ao III aditivo do CG - Modernismo</t>
  </si>
  <si>
    <t>Alexander Teixeira Souza</t>
  </si>
  <si>
    <t>120.710.936-31</t>
  </si>
  <si>
    <t>Transferência Enviada</t>
  </si>
  <si>
    <t>RPA</t>
  </si>
  <si>
    <t xml:space="preserve">Parcela </t>
  </si>
  <si>
    <t>Prefeitura de Belo Horizonte</t>
  </si>
  <si>
    <t>ISSQN referente ao RPA 1560 - Alexander Teixeira Souza</t>
  </si>
  <si>
    <t>Ministério da Fazenda</t>
  </si>
  <si>
    <t>DARF/IR referente ao RPA 1560 - Alexander Teixeira Souza</t>
  </si>
  <si>
    <t>Cofins referente aos rendimentos do mês 01/2022</t>
  </si>
  <si>
    <t>Imposto</t>
  </si>
  <si>
    <t>DARF</t>
  </si>
  <si>
    <t>Rendimentos de Aplicações Financeiras do mês 01/2022</t>
  </si>
  <si>
    <t>Rendimentos de Aplicações Financeiras do mês 02/2022</t>
  </si>
  <si>
    <t>IR referente aos rendimentos de aplicações financeiras do mês 02/2022</t>
  </si>
  <si>
    <t>IOF referente aos rendimentos de aplicações financeiras do mês 02/2022</t>
  </si>
  <si>
    <t>Associação Pró-Cultura e Promoção das Artes ( Conta Reserva do CG 05/2019)</t>
  </si>
  <si>
    <t>Rendimentos de aplicações financeiras do mês 01/2022</t>
  </si>
  <si>
    <t>Rendimentos de aplicações financeiras do mês 02/2022</t>
  </si>
  <si>
    <t>Compra de materiais a mostra fotográfica o Modernismo em Minas Gerais, parte do projeto Ocupação Modernista que estará em exposição do dia 11 de março a 10 de abril de 2022 na grande galeria do Palácio das Artes / Fcs. Lista de Materiais necessários :30 rolos Fita Adesiva Hot Melt 48mmx100m Incluir 2 aplicadores: Fita Dupla Face Vhb Extra Forte Auto Adesiva 3m - 100 metros</t>
  </si>
  <si>
    <t>Aquisição de 9 unidades de HD externo com no mínimo 4 Terabytes de capacidade de armazenamento com saída USB3 e energização através de AC, a ser utilizado para descarga das imagens dos cartões de gravação ao longo da produção e também para armazenamento do material a ser utilizado na pós-produção, para a montagem do longa metragem documental parte do projeto ocupação modernista da fundação clovis salgado, para o armazenamento da versão final do filme e back-ups.</t>
  </si>
  <si>
    <t>Consultor/ Pesquisador com atuação na área de história da arte com amplo conhecimento dospersonagens, entidades, publicações e eventos da cultura em Minas Gerais que marcaram ascinco primeiras décadas do século XX do movimento modernista.O profissional atuará como consultor de um projeto de longa-metragem documental,assessorando a equipe do projeto nas escolhas acerca do que merece ser retratado, naprecisão dos fatos a serem relatados, bem como na revisão do roteiro e dos cortes inicial efinal do filme.</t>
  </si>
  <si>
    <t>A profissional atuará como roteirista do projeto de longa-metragem documental parte do projeto ocupação modernista da fundação clóvis salgada, devendo, a partir de pesquisas próprias e orientadas pelo consultor/pesquisador do projeto, escrever um roteiro com no mínimo 70 minutos. O roteiro deve também observar as orientações artísticas do diretor do filme, além das restrições orçamentárias a serem discutidas com o produtor executivo do filme.Período de trabalho: Março a Julho de 2022.</t>
  </si>
  <si>
    <t>Locação de equipamentos paramontagem de estrutura que ocorrerá dentro da mostra fotográfica O Modernismo em Minas Gerais, parte do projeto Ocupação Modernista, que ficará em cartaz do dia 11 de março de 2022 a 10 de abril de 2022, na Grande Galeria, no Palácio das Artes/Fcs.- Locação de uma TV 55' com suporte, instalação feita por cabo de aço no grid de iluminação da galeria - Locação de duas TV 42' com suporte, instalação feita por cabo de aço no grid de iluminação da galeria.</t>
  </si>
  <si>
    <t>A profissional atuará como maquiadora no durante os processos de gravação do longa-metragem documental parte do projeto ocupação modernista, sendo responsável pela preparação dos participantes para as gravações, zelando pela boa aparência da pele e utilizando, se necessário, produtos de maquiagem para a correção de manchas ou brilhos. Deverá também realizar procedimentos de correção dos cabelos de tal forma a melhorar a imagem das pessoas que participarão das gravações.</t>
  </si>
  <si>
    <t>Profissional com atuação no audiovisual, especificamente na direção e montagem de filmes e séries.O profissional atuará como diretor e montador do longa-metragem documental, atendendo demanda relacionada ao projeto Modernismo como atividade de programação da Fundação Clóvis Salgado, devendo, a partir de pesquisas próprias e orientadas pelo consultor/pesquisador do projeto, definir, em conjunto com o produtor e roteirista, a concepção artística do filme. Caberá ao diretor definir as imagens que ilustrarão a história que se pretende contar, orientando a equipe para que cada um contribua da melhor maneira para o atingimento dos objetivos traçados.Além disto, o profissional contratado deverá proceder a montagem do filme, de tal forma que, ao final dos serviços, seja obtida uma obra fílmica que possibilite ao espectador entender como se deu a participação de artistas mineiros e/ou sediados em Minas Gerais no movimento modernista brasileiro.</t>
  </si>
  <si>
    <t>Contratação de serviços de apoio à produção executiva e supervisão de ações e projetos, em especial os captados com a Fundação Clóvis Salgado.</t>
  </si>
  <si>
    <t>Locaçãode 50 Cadeiras Eifel Charles Eames branca com pés de madeira para execução do projeto expográfico da exposição fotográfica O Modernismo em Minas Gerais,cujo período expositivo irá de 11 de março de 2022 a 10 de abril de 2022, na Grande Galeria do Palácio das Artes/Fcs.</t>
  </si>
  <si>
    <t>Profissional com atuação no audiovisual, especificamente na direção de produção de filmes e séries. O profissional deverá, a partir das definições do produtor executivo e em conjunto com o assistente de direção, administrar as demandas de produção, garantindo que equipe, equipamentos, transporte, alimentação e suprimentos estejam sempre disponíveis nos sets de gravação e que todas as necessidades da montagem e finalização do filme sejam atendidas ao longo da pós-produção.</t>
  </si>
  <si>
    <t xml:space="preserve">Processo 3033 - Dromedário Cinema E Vídeo Ltda - 22.971.615/0001-06
</t>
  </si>
  <si>
    <t>Contratação de cantora solista Rosana Lamosa.Chegada a BH dia 13/03 na parte da tarde- &amp;gt; Ensaio no Palácio das Artes dia 14/03 de 8h30 às 11h30, (Podendo haver ensaios na parte da tarde com o maestro) a definir.- &amp;gt; Apresentação dia 15/03 às 12h- &amp;gt; Apresentação dia 16/03 às 20h30- &amp;gt; Embarque dia 17/03 de retorno no período da manhã</t>
  </si>
  <si>
    <t>Compra de passagens aéreas para artistas convidados, conforme os seguintes trechos e datas:Rosana Lamosa - São Paulo x BH x São PauloPablo Rossi - São Paulo x BH x Curitiba</t>
  </si>
  <si>
    <t>Profissional com atuação no audiovisual, especificamente na direção de arte de filmes e séries.O Diretor de arte do longa metragem documental,parte de uma série de ações da Fundação Clóvis Salgado, do projeto Ocupação Modernista, O Modernismo em Minas Gerais,será responsável por conceber e preparar os sets de gravação, além de proporaspectos estéticos do filme, tais como paleta de cor, letterings, direções a serem seguidas poranimações, efeitos e transições. Toda a sua atuação se dará em conjunto com o diretor defotografia e sob a orientação do diretor da obra.</t>
  </si>
  <si>
    <t>Hospedagem para cantora solista Rosana lamosa e o pianista Pablo Rossino período de 13 a 17 de março de 2022.</t>
  </si>
  <si>
    <t>Projeto de iluminação para o Concerto Modernismono dia 16/03 com OSMG, CLMG e solistas convidados, conforme:- Rider e especificações técnicas completas do equipamento utilizado e projeto com detalhamento de palco;</t>
  </si>
  <si>
    <t xml:space="preserve">Profissional com atuação no audiovisual, especificamente na produção executiva de filmes e séries. </t>
  </si>
  <si>
    <t>ISSQN referente ao RPA 1599- Alexander Teixeira Souza</t>
  </si>
  <si>
    <t>DAF/IR referente ao RPA 1599- Alexander Teixeira Souza</t>
  </si>
  <si>
    <t>INSS e INSS Patronal referente ao RPA 1599 - Alexander Teixeira Souza</t>
  </si>
  <si>
    <t>Kabum Comércio Eletrônico S,A</t>
  </si>
  <si>
    <t>Pagamento Boleto</t>
  </si>
  <si>
    <t>CO</t>
  </si>
  <si>
    <t>05.570.714/0001-59</t>
  </si>
  <si>
    <t>CS</t>
  </si>
  <si>
    <t>Epaminondas Bittencourt Neto 32824785691</t>
  </si>
  <si>
    <t>35.448.625/0001-03</t>
  </si>
  <si>
    <t>Ted Transferência Eletrônica</t>
  </si>
  <si>
    <t xml:space="preserve">Nota Fiscal </t>
  </si>
  <si>
    <t>Tarifa Bancária referente a transferência eletrônica pagamento fornecedor :Epaminondas Bittencourt Neto 32824785691  -  Processo: 2678</t>
  </si>
  <si>
    <t>Banco do Brasil S/A</t>
  </si>
  <si>
    <t>00.000.000/0001-91</t>
  </si>
  <si>
    <t>Débito em Conta</t>
  </si>
  <si>
    <t>70.945209/0001-03</t>
  </si>
  <si>
    <t xml:space="preserve">Guia de ISSQN </t>
  </si>
  <si>
    <t xml:space="preserve"> Vanessa Pires De Oliveira 10385521685</t>
  </si>
  <si>
    <t>24.208.707/0001-56</t>
  </si>
  <si>
    <t>2022/1</t>
  </si>
  <si>
    <t>Tarifa Bancária referente a transferência eletrônica pagamento fornecedor :  Vanessa Pires De Oliveira 10385521685  -  Processo: 2814</t>
  </si>
  <si>
    <t>Adesivação e aplicação de plotagem interna da identidade visual da exposição que ocupara a Grande Galeria da ocupação modernista que ficará em cartaz de 11 de março a 10 de abril.</t>
  </si>
  <si>
    <t>Compra de passagem aérea para o Diretor de fotografia,Alexandre Baxter,parte da equipe de gravação do longa metragem documental, parte de uma série de ações da Fundação Clóvis Salgado, do projeto Ocupação Modernista, O Modernismo em Minas Gerais.</t>
  </si>
  <si>
    <t>Seguro de Responsabilidade Civil para cobertura da Ocupação Modernista (mostra fotográfica+ ciclo de debates) que estará em período expositivo na Grande Galeria Alberto da Veiga Guignard / FCS no período de 11 de março a 10 de abril de 2022.</t>
  </si>
  <si>
    <t>Envio de arquivo em alta resolução de imagens que pertencem ao arquivo do Jornal Estado de Minas para uso na Ocupação " O Modernismo em Minas Gerais" que será realizada na Grande Galeria Alberto da Veiga Guignard / FCS, de 14 de março a 10 de abril de 2022; no longa metragem documental, provisoriamente, denominado “O Modernismo em Minas Gerais”, dirigido por Armando Mendes, roteirizada por Pilar Fazito, fotografada por Alexandre Baxter e produzida por Breno Nogueira e Frederico Pequeno e na Minienciclopédia virtual com 50 verbetes que terão texto e imagens cobrindo personagens, eventos, publicações e instituições que fizeram parte do percurso modernista em Minas Gerais.</t>
  </si>
  <si>
    <t xml:space="preserve">Profissional com atuação na área de história da arte com amplo conhecimento dos personagens, entidades, publicações e eventos da cultura em Minas Gerais que marcaram as cinco primeiras décadas do século XX. </t>
  </si>
  <si>
    <t xml:space="preserve">Profissional com atuação no audiovisual, especificamente na produção de filmes e séries. </t>
  </si>
  <si>
    <t>Profissional com atuação no audiovisual, especificamente na direção de fotografia de filmes eséries. O Diretor de fotografia do projeto de longa-metragemdocumental,parte do projeto ocupação modernista</t>
  </si>
  <si>
    <t>Profissional com atuação no audiovisual, especificamente na função de Assistente de Elétrica ede Maquinária em filmes e séries.O profissional atuará como Assistente de Elétrica e Maquinária em um projeto de longa-metragem documental parte da série de ações da Fundação Clóvis Salgado do projeto Ocupação Modernista</t>
  </si>
  <si>
    <t>Contratação do serviço de seguro para as gravações do longa metragem o modernismo em Minas Gerais, projeto ocupação modernista, uma série de ações da Fundação Clóvis Salgado em comemoração dos 100 anos da semana da arte moderna de 1922.</t>
  </si>
  <si>
    <t>Contratação do Dr. Luiz Fernando Ruffato como debatedor da mesa redonda "A cena moderna: Literatura", que integra o programa do ciclo de debates “O Percurso do Modernismo em Minas Gerais: Cenas e Contextos”.</t>
  </si>
  <si>
    <t xml:space="preserve">Contratação de Denise Marques Bahia como debatedora da mesa redonda “A Cena Urbana Moderna: Arquitetura e Patrimônio Cultural”, que integra o programa do ciclo de debates “O Percurso do Modernismo em Minas Gerais: Cenas e Contextos”. </t>
  </si>
  <si>
    <t>O profissional irá apoiar as atividades como secretariado da equipe e do projeto da mini-enciclopedia virtual sobre o modernismo mineiro faz parte do projeto "O Modernismo em Minas Gerais", uma série de ações da Fundação Clovis Salgado para comemorar os 100 anos da Semana de Arte Moderna de 1922 , estabelecendo contatos a pedido da equipe, convocando reuniões, encaminhando e armazenando documentos e fazendo registros do projeto.</t>
  </si>
  <si>
    <t>Profissional com atuação em projetos culturais, especificamente na produção executiva.O profissional deverá gerir o projeto da mini-enciclopedia virtual sobre o modernismo mineiro faz parte do projeto "O Modernismo em Minas Gerais", uma série de ações da Fundação Clovis Salgado para comemorar os 100 anos da Semana de Arte Moderna de 1922., zelando pela correta aplicação dos recursos, de acordo com o orçamento aprovado, viabilizando a infraestrutura para os trabalhos, orientando a equipe sobre as disponibilidades e restrições do projeto, além de manter registros do trabalho, prestar esclarecimentos e manter bom relacionamento com o cliente.</t>
  </si>
  <si>
    <t>Profissional com histórico acadêmico e executivo, com experiência em condução de pesquisas e publicação de trabalhos desta natureza.</t>
  </si>
  <si>
    <t>Locação de 1 notebook Core i3, 4GB de memória com entrada HDMI,para suporte no ciclo de debates durante a transmissão de slides utilizado como auxílio na apresentação de cada debatedor, e para durante o período expositivo, transmitir vídeos selecionados pela curadoria para o público visitante da exposição,durante o período da mostra Percurso Modernista na Galeria Alberto da Veiga Guignard, durante o prazo de 17 de março a 11 de abril. (25 dias)</t>
  </si>
  <si>
    <t>Contratação de serviço de transfer para cantora solista Rosana lamosa e o pianista Pablo Rossi.Trechos a serem cotados:aeroporto x hotel (região centro-sul)hotel x aeroporto (região centro-sul)hotel (região centro-sul) x Palácio das ArtesPalácio das Artes x hotel (região centro-sul)</t>
  </si>
  <si>
    <t>Contratação do músico saxofonista Robson Saquett para ensaios e apresentações dos Concertos da OSMG.</t>
  </si>
  <si>
    <t>Contratação de Renata Bittencourt como debatedora da mesa redonda A Cena Moderna:Artes Visuais, que integra o programa do ciclo de debates “O Percurso do Modernismo em Minas Gerais: Cenas e Contextos”. O evento acontecerá presencialmente na Grande Galeria do Palácio das Artes no dia 24 de março de 2022, a partir das 19h00. Além da participação no debate, o convidado será entrevistado para o documentário do Modernismo, que será gravado presencialmente no Palácio das Artes em horário combinado com a produção do mesmo.</t>
  </si>
  <si>
    <t>Reserva de 2 diárias - 7 quartos single em Cataguases/MG de 15/3 a 17/3, para as gravações de entrevistas e demais cenas longa metragem documental, parte de uma série de ações da Fundação Clóvis Salgado, do projeto Ocupação Modernista, O Modernismo em Minas Gerais.</t>
  </si>
  <si>
    <t>Exame de covid - teste rápido antígeno swab nasal para equipe de gravação de entrevistas e demais cenas longa metragem documental, parte de uma série de ações da Fundação Clóvis Salgado, do projeto Ocupação Modernista, O Modernismo em Minas Gerais.</t>
  </si>
  <si>
    <t>Contratação do musico percussionista Rosinei Andrade para ensaios e apresentações do Concerto Modernismo (Sinfônica ao Meio Dia e Sinfônica em Concerto), dias 15 e 16/03com cronograma de ensaios a serem definidos pela Gerência da OSMG e Maestro.</t>
  </si>
  <si>
    <t>Contratação deDaniela Giovana Siqueiracomo mediadora da mesa redonda A Cena Moderna: o Cinema e a Fotografia, que integra o programa do ciclo de debates “O Percurso do Modernismo em Minas Gerais: Cenas e Contextos”. O evento acontecerá presencialmente na Grande Galeria do Palácio das Artes no dia 30 de março de 2022, a partir das 19h00. Além da participação no debate, o convidado será entrevistado para o documentário do Modernismo, que será gravado presencialmente no Palácio das Artes em horário combinado com a produção do mesmo.</t>
  </si>
  <si>
    <t xml:space="preserve">Locação de Van para equipe de filmagem e maquiadora, durante as gravações de depoimentos para o longa metragem documental sobre o Modernismo em Mina Gerais, o projeto Ocupação Modernista é uma série de ações que serão realizadas durante o ano de 2022 em comemoração dos 100 anos da Semana de Arte Moderna de 1922. </t>
  </si>
  <si>
    <t>Contratação de Renata Zago como mediadora da mesa redonda A Cena Moderna:Artes Visuais, que integra o programa do ciclo de debates “O Percurso do Modernismo em Minas Gerais: Cenas e Contextos”</t>
  </si>
  <si>
    <t xml:space="preserve">Contratação de Rodrigo Vivas como debatedor da mesa redondaA Cena Moderna: Artes Visuais, que integra o programa do ciclo de debates “O Percurso do Modernismo em Minas Gerais: Cenas e Contextos”. </t>
  </si>
  <si>
    <t>Contratação deIsabelle Anchietacomo debatedora da mesa redonda O legado do Modernismo e a cena contemporânea, que integra o programa do ciclo de debates “O Percurso do Modernismo em Minas Gerais: Cenas e Contextos</t>
  </si>
  <si>
    <t xml:space="preserve"> Arreda Producoes E Eventos Ltda </t>
  </si>
  <si>
    <t xml:space="preserve"> 40.017.090/0001-48</t>
  </si>
  <si>
    <t>2022/6</t>
  </si>
  <si>
    <t xml:space="preserve">ISSQN referente a nota fiscal 2022/6 -  Arreda Producoes E Eventos Ltda </t>
  </si>
  <si>
    <t>Tarifa Bancária referente a transferência eletrônica pagamento fornecedor :   Arreda Producoes E Eventos Ltda  -  Processo: 2158</t>
  </si>
  <si>
    <t xml:space="preserve"> Aloltech Telecom Ltda</t>
  </si>
  <si>
    <t>05.021.797/0001-27</t>
  </si>
  <si>
    <t>2022/57</t>
  </si>
  <si>
    <t>ISSQN referente a nota fiscal 2022/57 -  Aloltech Telecom Ltda</t>
  </si>
  <si>
    <t>Produtor Cultural para atender demandas diversas relacionadas aos projetos eatividades de programação da Fundação Clóvis Salgado, em especial ao projetoModernismo</t>
  </si>
  <si>
    <t>Peroni Produções Culturais Ltda</t>
  </si>
  <si>
    <t>Processo 2893 - Peroni Produções Culturais Ltda - 23.570.386/0001-72</t>
  </si>
  <si>
    <t>23.570.386/0001-72</t>
  </si>
  <si>
    <t>2022/7</t>
  </si>
  <si>
    <t>ISSQN referenre a nota fiscal 2022/7  - Peroni Produções Culturais Ltda</t>
  </si>
  <si>
    <t>Confecção e montagem de cenografia para execução do projeto expográfico da "Ocupação Modernista" - mostra fotográfica e ciclo de debates "O Modernismo em Minas Gerais</t>
  </si>
  <si>
    <t>Fala Comercio De Cenario Ltda</t>
  </si>
  <si>
    <t xml:space="preserve"> 07.900.263/0001-04 </t>
  </si>
  <si>
    <t>2022/5</t>
  </si>
  <si>
    <t>ISSQN referente a nota fiscal 2022/5 -  Fala Comercio De Cenario Ltda</t>
  </si>
  <si>
    <t>Contratação de Produtora Executiva para conduzir a pré-produção, produção e pós-produção da exposição "Modernismo em Minas Gerais" e dos ciclos de debates que acontecerão como parte do projeto</t>
  </si>
  <si>
    <t>Luiza Leandro Martins Fonseca 10287238652</t>
  </si>
  <si>
    <t>29.832.209/0001-01</t>
  </si>
  <si>
    <t>2022/4</t>
  </si>
  <si>
    <t>ISSQN referente a nota fiscal 2022/4 - Luiza Leandro Martins Fonseca 10287238652</t>
  </si>
  <si>
    <t>Dromedário Cinema E Video Ltda</t>
  </si>
  <si>
    <t>22.971.615/0001-06</t>
  </si>
  <si>
    <t>ISSQN referente a nota fical 2022/7 - Dromedário Cinema E Vídeo Ltda -</t>
  </si>
  <si>
    <t>Tarifa Bancária referente a transferência eletrônica pagamento fornecedor :    Aloltech Telecom Ltda  -  Processo: 2917</t>
  </si>
  <si>
    <t>Tarifa Bancária referente a transferência eletrônica pagamento fornecedor :   Peroni Produções Culturais Ltda  -  Processo: 2893</t>
  </si>
  <si>
    <t>Processo 3186 - Jop Empreendimento Hoteleiro Ltda - 08.415.682/0001-05</t>
  </si>
  <si>
    <t>Reserva de 1 diária - 7 quartos single em Ouro Preto/MG de 23/3 a 24/3, para as gravações de entrevistas e demais cenas longa metragem documental, parte de uma série de ações da Fundação Clóvis Salgado, do projeto Ocupação Modernista, O Modernismo em Minas Gerais.</t>
  </si>
  <si>
    <t xml:space="preserve"> Pedro Cine Foto Ltda</t>
  </si>
  <si>
    <t>2022/124</t>
  </si>
  <si>
    <t>ISSQN referente a nota fiscal 2022/124 -  Pedro Cine Foto Ltda</t>
  </si>
  <si>
    <t>Contratação de Daniel Munduruku como debatedor da mesa redonda “O legado do Modernismo e a cena contemporânea”, que integra o programa do ciclo de debates “O Percurso do Modernismo em Minas Gerais: Cenas e Contextos”.</t>
  </si>
  <si>
    <t>Contratação de recepcionista para auxiliar na programação do Ciclo de Debates“O Percurso do Modernismo em Minas Gerais: Cenas e Contextos”.</t>
  </si>
  <si>
    <t>Reembolsa a conta do Contrato de Gestão 05/2019 referente ao pagamento da guia de INSS e INSS Patronal referente ao RPA 1560 - Alexander Teixeira Souza</t>
  </si>
  <si>
    <t>Associação Pró-Cultura e Promoção das Artes (Contrato de Gestão 05/2019)</t>
  </si>
  <si>
    <t>Transferência Recebida</t>
  </si>
  <si>
    <t>Receita Federal</t>
  </si>
  <si>
    <t xml:space="preserve">Associação Pró-Cultura e Promoção das Artes </t>
  </si>
  <si>
    <t>Contratação de recepcionista para auxiliar na programação do Ciclo de Debates“O Percurso do Modernismo em Minas Gerais: Cenas e Contextos”</t>
  </si>
  <si>
    <t>Confecção e montagem de cenografia para execução do projeto expográfico da "Ocupação Modernista" - mostra fotográfica e ciclo de debates "O Modernismo em Minas Gerais", cujo período expositivo irá de 11 de março de 2022 a 10 de abril de 2022, na galeria Genesco Murta, Palácio das Artes, Fcs. Conforme projeto com especificações técnicas anexo ao processo. Aditivo</t>
  </si>
  <si>
    <t>Hotel Cataguases Soc Ltda</t>
  </si>
  <si>
    <t>19.525.773/0001-10</t>
  </si>
  <si>
    <t>Transfeência Enviada</t>
  </si>
  <si>
    <t>Bel Canto Producoes Ltda</t>
  </si>
  <si>
    <t>09.621.544/0001-45</t>
  </si>
  <si>
    <t>Tarifa Bancária referente a transferência eletrônica pagamento fornecedor :   Bel Canto Producoes Ltda  -  Processo: 3022</t>
  </si>
  <si>
    <t>Contratação de Raquel Carneiro, fagotista para ensaios e apresentações dos Concertos da OSMG.</t>
  </si>
  <si>
    <t>Serviço de impulsionamento de redes sociais referentes ao projeto "O Modernismo em Minas Gerais", atividades da Ocupação Modernista (Ciclo de debates e Mostra Fotográfica)), que acontece de 14 de março a 10 de abril da Grande Galeria Alberto da Veiga Guignard / FCS, permitindo que a postagem seja exibida para mais possíveis interessados no conteúdo.</t>
  </si>
  <si>
    <t>Mw Viagens Inteligentes Operadora E Agência Digital Eireli - Me</t>
  </si>
  <si>
    <t>27.282.282/0001-13</t>
  </si>
  <si>
    <t>2022/53</t>
  </si>
  <si>
    <t>ISSQN referente a nota fiscal 2022/53 - Mw Viagens Inteligentes Operadora E Agência Digital Eireli - Me</t>
  </si>
  <si>
    <t>Contratação do Dr. Luiz Fernando Ruffato como debatedor da mesa redonda "A cena moderna: Literatura", que integra o programa do ciclo de debates “O Percurso do Modernismo em Minas Gerais: Cenas e Contextos</t>
  </si>
  <si>
    <t xml:space="preserve"> Lr Serviços Literários Ltda </t>
  </si>
  <si>
    <t>06.285.906/0001-86</t>
  </si>
  <si>
    <t>2022/54</t>
  </si>
  <si>
    <t>ISSQN referente a nota fiscal 2022/54 - Mw Viagens Inteligentes Operadora E Agência Digital Eireli - Me</t>
  </si>
  <si>
    <t>Contratação de Eduardo Morettin como debatedor da mesa redonda “A Cena Moderna: o Cinema e a Fotografia”, que integra o programa do ciclo de debates “O Percurso do Modernismo em Minas Gerais: Cenas e Contextos</t>
  </si>
  <si>
    <t>062.973.268-00</t>
  </si>
  <si>
    <t>Eduardo Victoric Morettin</t>
  </si>
  <si>
    <t xml:space="preserve">DARF referente ao RPA 1644 - Eduardo Victoric Morettin - 062.973.268-00
</t>
  </si>
  <si>
    <t xml:space="preserve">INSS e INSS Patronal referente ao RPA 1644 - Eduardo Victoric Morettin - 062.973.268-00
</t>
  </si>
  <si>
    <t>Tarifa Bancária referente a transferência eletrônica pagamento fornecedor :   Mw Viagens Inteligentes Operadora E Agência Digital Eireli - Me  -  Processo: 3112</t>
  </si>
  <si>
    <t>Tarifa Bancária referente a transferência eletrônica pagamento fornecedor :    Lr Serviços Literários Ltda   -  Processo: 3130</t>
  </si>
  <si>
    <t>Tarifa Bancária referente a transferência eletrônica pagamento fornecedor :   Mw Viagens Inteligentes Operadora E Agência Digital Eireli - Me  -  Processo: 3110</t>
  </si>
  <si>
    <t>Tarifa Bancária referente a transferência eletrônica pagamento fornecedor :   Eduardo Victoric Morettin   -  Processo: 3159</t>
  </si>
  <si>
    <t>Contratação de Carlos Augusto Calil como debatedor da mesa redondaA Cena Moderna: o Cinema e a Fotografia, que integra o programa do ciclo de debates “O Percurso do Modernismo em Minas Gerais: Cenas e Contextos”</t>
  </si>
  <si>
    <t>Marimba Produções Artísticas Ltda</t>
  </si>
  <si>
    <t>10.264.386/0001-11</t>
  </si>
  <si>
    <t>Fábio De Paula Fiorini 48373214615</t>
  </si>
  <si>
    <t>23.444.923/0001-38</t>
  </si>
  <si>
    <t xml:space="preserve">Contratação deFlávia Camargo Tonicomo debatedora da mesa redondaA Cena moderna: Música e Artes Performáticas, que integra o programa do ciclo de debates “O Percurso do Modernismo em Minas </t>
  </si>
  <si>
    <t>042.900.218-16</t>
  </si>
  <si>
    <t xml:space="preserve">Flávia Camargo Toni </t>
  </si>
  <si>
    <t xml:space="preserve">IR referente ao RPA 1646 - Flávia Camargo Toni </t>
  </si>
  <si>
    <t xml:space="preserve">ISSQN referente ao RPA 1646 - Flávia Camargo Toni </t>
  </si>
  <si>
    <t xml:space="preserve">INSS e INSS Patronal referente ao RPA 1646 - Flávia Camargo Toni </t>
  </si>
  <si>
    <t>Carolina Nascimento Valadares Santana 07016003655</t>
  </si>
  <si>
    <t>33.556.383/0001-</t>
  </si>
  <si>
    <t>ISSQN referente a nota fiscal 2022/5 - Carolina Nascimento Valadares Santana 07016003655</t>
  </si>
  <si>
    <t>Locaçãode 50 Cadeiras Eifel Charles Eames branca com pés de madeira para execução do projeto expográfico da exposição fotográfica O Modernismo em Minas Gerais,</t>
  </si>
  <si>
    <t>Vista Eventos E Montagens Promocionais Ltda</t>
  </si>
  <si>
    <t>08.839.460/0001-10</t>
  </si>
  <si>
    <t xml:space="preserve">Recibo Locação </t>
  </si>
  <si>
    <t xml:space="preserve"> Denise Marques Bahia</t>
  </si>
  <si>
    <t xml:space="preserve"> 600.284.086-91</t>
  </si>
  <si>
    <t>ISSQN referente ao RPA 1643 - Denise Marques Bahia</t>
  </si>
  <si>
    <t>INSS e INSS Patronal referente ao RPA 1643 - Denise Marques Bahia</t>
  </si>
  <si>
    <t>Tarifa Bancária referente a transferência eletrônica pagamento fornecedor :    Ivanei Da Silva  -  Processo: 3164</t>
  </si>
  <si>
    <t>Tarifa Bancária referente a transferência eletrônica pagamento fornecedor :   Carolina Nascimento Valadares Santana 07016003655  -  Processo: 3083</t>
  </si>
  <si>
    <t>Tarifa Bancária referente a transferência eletrônica pagamento fornecedor :  Vista Eventos E Montagens Promocionais Ltda  -  Processo : 2970</t>
  </si>
  <si>
    <t>Tarifa Bancária referente a transferência eletrônica pagamento fornecedor :   Denise Marques Bahia  -  Processo: 3131</t>
  </si>
  <si>
    <t>Cofins referente aos rendimentos do mês 02/2022</t>
  </si>
  <si>
    <t>Contratação de Ivanei da Silva como debatedor da mesa redonda Contexto e Cenas da Modernidade brasileira: cidade e sociedade, que integra o programa do ciclo de debates “O Percurso do Modernismo em Minas Gerais: Cenas e Contextos</t>
  </si>
  <si>
    <t xml:space="preserve">Ivanei Da Silva </t>
  </si>
  <si>
    <t>700.509.297-04</t>
  </si>
  <si>
    <t>ISSQN referente ao RPA 1641 - Ivanei Da Silva</t>
  </si>
  <si>
    <t>INSS e INSS Patronal referente ao RPA 1641 - Ivanei Da Silva</t>
  </si>
  <si>
    <t xml:space="preserve">Impressão da edição de livro literário fotográfico com conteúdo sobre a Vanguarda do Movimento Modernista internacional e no Brasil a partir da transição da sociedade industrial entre séculos XIX e XX. </t>
  </si>
  <si>
    <t>Contratação de Alexandre Toledo como mediador da mesa redonda A Cena moderna: Música e Artes Performáticas, que integra o programa do ciclo de debates “O Percurso do Modernismo em Minas Gerais: Cenas e Contextos</t>
  </si>
  <si>
    <t>Profissional com atuação na criação de projetos gráficos e/ou programação visual de sites e/ou exposições.O profissional atuará como programador visual no projeto de uma mini-enciclopedia virtual e deverá desenvolver o design gráfico do site orientando-se pela identidade visual já definida para o projeto.</t>
  </si>
  <si>
    <t xml:space="preserve">Contratação de Daniella Zupo como mediadora da mesa redonda O legado do Modernismo e a cena contemporânea, que integra o programa do ciclo de debates “O Percurso do Modernismo em Minas Gerais: Cenas e Contextos”. O evento de natureza artística e cultural acontecerá presencialmente na Grande Galeria do Palácio das Artes no dia 31 de março de 2022, a partir das 19h00. </t>
  </si>
  <si>
    <t>O profissional irá realizar uma pesquisa histórica sobre o “O MODERNISMO EM MINAS GERAIS”, com intuito de subsidiar a concepçãoartística e curadoria do projeto Ocupação Modernista, "O Modernismo em Minas Gerais", faz parte de uma série de ações da Fundação Clóvis Salgado que acontecerão durante o ano de 2022. em comemoração aos 100 anos da Semana de Arte Moderna de 1922, através de mostra fotográfica, mostra de filmes, sarau, apresentações de dança, música e teatro, além da produção de um longa metragem documental, uma enciclopédia virtual e livro fotográfico e literário que irão apresentar ao público em geral a importância do movimento modernista mineiro para as manifestações artística em geral que se desdobraram no estado e as influências do modernismo.</t>
  </si>
  <si>
    <t>Profissional ou empresa com experiência na criação e implementação de sites na internet.O contratado participará do projeto de criação e implementação de uma mini-enciclopedia virtual, devendo desenvolver e implementar um hot-site na internet para abrigar o conteúdo definido pelo coordenador do trabalho e em harmonia com a programação visual do projeto.</t>
  </si>
  <si>
    <t>Profissional com atuação na produção de projetos da área jornalística e/ou cultural.O profissional atuará como produtor iconográfico de uma mini-enciclopedia virtualsobre o modernismo mineiro que faz parte do projeto "O Modernismo em Minas Gerais", uma série de ações da Fundação Clovis Salgado para comemorar os 100 anos da Semana de Arte Moderna de 1922. Ele vai conduzir a pesquisa e seleção das imagens que serão utilizadas nos verbetes da mini-enciclopédia, devendo acompanhar o processo de autorização e licenciamento de uso do material.</t>
  </si>
  <si>
    <t>Contratação de pianista solista Pablo Rossi</t>
  </si>
  <si>
    <t>19.114.935/0001-27</t>
  </si>
  <si>
    <t>Pablo Nícolas Rossi 06236422982</t>
  </si>
  <si>
    <t>Contratação de Vera Casa Nova como debatedora da mesa redonda A Cena Moderna: Literatura, que integra o programa do ciclo de debates “O Percurso do Modernismo em Minas Gerais: Cenas e Contextos”</t>
  </si>
  <si>
    <t>Vera Lucia De Carvalho Casa Nova</t>
  </si>
  <si>
    <t>380.487.107-06</t>
  </si>
  <si>
    <t>Contratação de Vera Casa Nova como debatedora da mesa redonda A Cena Moderna: Literatura, que integra o programa do ciclo de debates “O Percurso do Modernismo em Minas Gerais: Cenas e Contextos”.</t>
  </si>
  <si>
    <t>ISSQN referente ao RPA 1650 - Vera Lucia De Carvalho Casa Nova</t>
  </si>
  <si>
    <t>INSS e INSS Patronal referente ao RPA 1650 - Vera Lucia De Carvalho Casa Nova</t>
  </si>
  <si>
    <t>Contratação deJoão Antônio de Paulacomo debatedor da mesa redondaContexto e Cenas da Modernidade brasileira: cidade e sociedade., que integra o programa do ciclo de debates “O Percurso do Modernismo em Minas Gerais: Cenas e Contextos”</t>
  </si>
  <si>
    <t xml:space="preserve">Contratação deJoão Antônio de Paulacomo debatedor da mesa redondaContexto e Cenas da Modernidade brasileira: cidade e sociedade., que integra o programa do ciclo de debates “O Percurso do Modernismo em Minas Gerais: Cenas e Contextos”. </t>
  </si>
  <si>
    <t>João Antônio De Paula</t>
  </si>
  <si>
    <t>160.413.136-53</t>
  </si>
  <si>
    <t xml:space="preserve">ISSQN referente ao RPA 1648- João Antônio De Paula </t>
  </si>
  <si>
    <t xml:space="preserve">INSS e INSS Patronal  referente ao RPA 1648- João Antônio De Paula </t>
  </si>
  <si>
    <t xml:space="preserve"> Dlocal Brasil Instituicao De Pagamento S.a.</t>
  </si>
  <si>
    <t>25.021.356/0001-32</t>
  </si>
  <si>
    <t>Laboratóro Murad, Casali E Carneiro Ltda</t>
  </si>
  <si>
    <t>25.279.249/0001-09</t>
  </si>
  <si>
    <t>2022/291</t>
  </si>
  <si>
    <t>ISSQN referente a nota fiscal 2022/291 - Laboratóro Murad, Casali E Carneiro Ltda</t>
  </si>
  <si>
    <t>IR referente a nota fiscal 2022/291 - Laboratóro Murad, Casali E Carneiro Ltda</t>
  </si>
  <si>
    <t>PCC referente a nota fiscal 2022/291 - Laboratóro Murad, Casali E Carneiro Ltda</t>
  </si>
  <si>
    <t>Tarifa Bancária referente a transferência eletrônica pagamento fornecedor :    Laboratóro Murad, Casali E Carneiro Ltda  -  Processo: 3189</t>
  </si>
  <si>
    <t xml:space="preserve">Robson Miguel Saquett Chagas </t>
  </si>
  <si>
    <t>096.314.216-00</t>
  </si>
  <si>
    <t xml:space="preserve">ISSQN referente ao RPA 1652 - Robson Miguel Saquett Chagas </t>
  </si>
  <si>
    <t xml:space="preserve">INSS e INSS Patronal referente ao RPA 1652 - Robson Miguel Saquett Chagas </t>
  </si>
  <si>
    <t>10.356.504/0001-00</t>
  </si>
  <si>
    <t>Flag Impressao Digital Ltda</t>
  </si>
  <si>
    <t>Adesivação e aplicação de plotagem externa da identidade visual da exposição que ocupara a Grande Galeria</t>
  </si>
  <si>
    <t>2022/174</t>
  </si>
  <si>
    <t>ISSQN referente a nota fiscal 2022/174 -  Flag Impressao Digital Ltda</t>
  </si>
  <si>
    <t>2022/173</t>
  </si>
  <si>
    <t>ISSQN referente a nota fiscal 2022/173 - Flag Impressao Digital Ltda</t>
  </si>
  <si>
    <t>Tarifa Bancária referente a transferência eletrônica pagamento fornecedor :   Flag Impressao Digital Ltda -  Processo: 3075</t>
  </si>
  <si>
    <t>Tarifa Bancária referente a transferência eletrônica pagamento fornecedor :   Flag Impressao Digital Ltda -  Processo: 3121</t>
  </si>
  <si>
    <t>Berkley International Do Brasil Seguros S.a.</t>
  </si>
  <si>
    <t>07.021.544/0001-89</t>
  </si>
  <si>
    <t>Apólice</t>
  </si>
  <si>
    <t>Artevivas Editora Ltda</t>
  </si>
  <si>
    <t>36.104.322/0001-28</t>
  </si>
  <si>
    <t>2022/3</t>
  </si>
  <si>
    <t>ISSQN referente a nota fiscal 2022/3 - Artevivas Editora Ltda</t>
  </si>
  <si>
    <t>Rosinei Barbosa Andrade 06639145669</t>
  </si>
  <si>
    <t>18.258.093/0001-14</t>
  </si>
  <si>
    <t>Teresa Cristina Alcântara Vieira 10254944663</t>
  </si>
  <si>
    <t>45.579.419/0001-88</t>
  </si>
  <si>
    <t>Tarifa Bancária referente a transferência eletrônica pagamento fornecedor :   Artevivas Editora Ltda -  Processo: 3208</t>
  </si>
  <si>
    <t>Tarifa Bancária referente a transferência eletrônica pagamento fornecedor :   Rosinei Barbosa Andrade 06639145669 -  Processo: 3023</t>
  </si>
  <si>
    <t>Tarifa Bancária referente a transferência eletrônica pagamento fornecedor :  Teresa Cristina Alcântara Vieira 10254944663 -  Processo: 3123</t>
  </si>
  <si>
    <t>Processo 3065 - Marcus Vinicius S. Borges Ltda</t>
  </si>
  <si>
    <t xml:space="preserve">Contratação entre março a dezembro de 2022, para realização de serviços de assessoria de imprensa para a Ascom e para o Programa O Modernismo em MG e implantação e atualizações do site e demais redes sociais do mesmo programa. </t>
  </si>
  <si>
    <t>Profissional com atuação no audiovisual, especificamente na assistência de direção de filmes e séries. O profissional atuará como assistente de direção do projeto de longa-metragem documental parte de uma série de ações da Fundação Clóvis Salgado, do projeto Ocupação Modernista,</t>
  </si>
  <si>
    <t xml:space="preserve"> Tokio Marine Seguradora S.A</t>
  </si>
  <si>
    <t>33.164.021/0001-00</t>
  </si>
  <si>
    <t xml:space="preserve">510 0000034922 </t>
  </si>
  <si>
    <t>Contratação da Professora Luciana Teixeira como mediadora da mesa redonda "Contexto e Cenas da Modernidade brasileira: cidade e sociedade", que integra o programa do ciclo de debates “O Percurso do Modernismo em Minas Gerais: Cenas e Contextos</t>
  </si>
  <si>
    <t>Luciana Teixeira De Andrade - 374.417.016-00</t>
  </si>
  <si>
    <t xml:space="preserve"> 374.417.016-00</t>
  </si>
  <si>
    <t xml:space="preserve">RPA </t>
  </si>
  <si>
    <t>INSS e INSS Patronal referente ao RPA 1649 -  Luciana Teixeira De Andrade</t>
  </si>
  <si>
    <t>Atacadao Das Tintas Ltda</t>
  </si>
  <si>
    <t>00.830.498/0001-10</t>
  </si>
  <si>
    <t>Tarifa Bancária referente a transferência eletrônica pagamento fornecedor :  Luciana Teixeira De Andrade - 374.417.016-00 -  Processo: 3161</t>
  </si>
  <si>
    <t>Rendimentos de Aplicações Financeiras do mês 03/2022</t>
  </si>
  <si>
    <t>IR referente aos rendimentos de aplicações financeiras do mês 03/2022</t>
  </si>
  <si>
    <t>Cofins referente aos rendimentos de aplicações financerias do mês 03/2022</t>
  </si>
  <si>
    <t>Processo 3095 - Sirlene Magalhães - Gestão E Produção Cultural Ltda
- 13.321.877/0001-26</t>
  </si>
  <si>
    <t>Produtora Cultural para atender demandas diversas relacionadas aos projetos e atividades de programação da Fundação Clóvis Salgado.Coordenação, supervisão e acompanhamentoprincipalmente do projeto Modernismo</t>
  </si>
  <si>
    <t>Felipe Vieira Xavier</t>
  </si>
  <si>
    <t>Presidente</t>
  </si>
  <si>
    <t>CPF 067.186.996-59</t>
  </si>
  <si>
    <t>Fatura</t>
  </si>
  <si>
    <t>O programa O Modernismo em Minas Gerais é financiado com recursos do Fundo Especial do Ministério Público de Minas Gerais (FUNEMP) e executado por meio do Contrato de Gestão com a APPA Arte e Cultura. 
As atividades do programa  tiveram início neste trimestre e serão executadas até o 12º período avaliatório. Dentre elas estão: saraus, longa-metragem documental, mini-enciclopédia virtual, mostras de cinema, espetáculos musicais e de dança, entre outros.</t>
  </si>
  <si>
    <t>Produtor Cultural para atender demandas diversas relacionadas aos projetos eatividades de programação da Fundação Clóvis Salgado, em especial ao projeto Modernismo. doencerramento e auxiliar na devida prestação de contas dos eventos e ações atividadesconexas à execução do plano de trabalho (quando necessário).</t>
  </si>
  <si>
    <t>Contratação do músico violonista Celso Faria para ensaios e apresentações dos Concertos da OSMG.</t>
  </si>
  <si>
    <t>Responsável pela pesquisa literária e de fotografia sobre o núcleo modernista mineiro e por selecionar exemplos de suas obras,trabalho de pesquisa, escrita do texto, incorporação de fotografias.</t>
  </si>
  <si>
    <t>Profissional para atuação como consultor, fazendo avaliação correta da aplicação dos conceitos teóricos e historiográficossobre os verbetes produzidos, apoiar a definição dos personagens, instituições, publicações que serão objeto da pesquisa biográfica e apontar elementos de sua contribuição original sobre o modernismos em Minas Gerais e/ou sua influência sobre os modernistas mineiros.</t>
  </si>
  <si>
    <t xml:space="preserve">Além das atividades do projeto, que são metas do Contrato de Gestão, outras intervenções artísticas já foram contempladas no projeto “O Modernismo em Minas Gerais”, neste período avaliatório. </t>
  </si>
  <si>
    <t>Transmissão ao vivo via internet e gravação do Ciclo de debates - Minas Gerais e o Modernismo integrante do projeto de Ocupação "O Modernismo em Minas Gerais"</t>
  </si>
  <si>
    <t>Contratação deFlávia Camargo Tonicomo debatedora da mesa redondaA Cena moderna: Música e Artes Performáticas, que integra o programa do ciclo de debates “O Percurso do Modernismo em Minas Gerais: Cenas e Contextos</t>
  </si>
  <si>
    <t>A profissional atuará como roteirista do projeto de longa-metragem documental parte do projeto ocupação modernista da fundação clóvis salgada, devendo, a partir de pesquisas próprias e orientadas pelo consultor/pesquisador do projeto, escrever um roteiro com no mínimo 70 minutos. O roteiro deve também observar as orientações artísticas do diretor do filme, além das restrições orçamentárias a serem discutidas com o produtor executivo do filme</t>
  </si>
  <si>
    <t>Contratação de Ivanei da Silva como debatedor da mesa redonda Contexto e Cenas da Modernidade brasileira: cidade e sociedade, que integra o programa do ciclo de debates “O Percurso do Modernismo em Minas Gerais: Cenas e Contextos”</t>
  </si>
  <si>
    <t>Tarifa Bancária referente a transferência eletrônica pagamento fornecedor :  Artevivas Editora Ltda - Processo: 3208</t>
  </si>
  <si>
    <t>Tarifa Bancária referente a transferência eletrônica pagamento fornecedor :  Lr Serviços Literários Ltda -  Processo: 3130</t>
  </si>
  <si>
    <t>Tarifa Bancária referente a transferência eletrônica pagamento fornecedor :   Denise Marques Bahia -  Processo: 3131</t>
  </si>
  <si>
    <t>Tarifa Bancária referente a transferência eletrônica pagamento fornecedor :   Ivanei Da Silva -  Processo: 3164</t>
  </si>
  <si>
    <t>Tarifa Bancária referente a transferência eletrônica pagamento fornecedor :  Luciana Teixeira De Andrade  -  Processo: 3161</t>
  </si>
  <si>
    <t>Profissional com atuação no audiovisual, especificamente na direção e montagem de filmes e séries.O profissional atuará como diretor e montador do longa-metragem documental, atendendo demanda relacionada ao projeto Modernismo como atividade de programação da Fundação Clóvis Salgado</t>
  </si>
  <si>
    <t xml:space="preserve">Consumo de energia elétrica - CTP </t>
  </si>
  <si>
    <t>Contratação de Daniel Munduruku como debatedor da mesa redonda “O legado do Modernismo e a cena contemporânea”, que integra o programa do ciclo de debates “O Percurso do Modernismo em Minas Gerais: Cenas e Contextos”</t>
  </si>
  <si>
    <t>Profissional com atuação no audiovisual, especificamente na assistência de direção de filmes e séries. O profissional atuará como assistente de direção do projeto de longa-metragem documental parte de uma série de ações da Fundação Clóvis Salgado, do projeto Ocupação Modernista</t>
  </si>
  <si>
    <t>Tarifa Bancária referente a transferência eletrônica pagamento fornecedor :  Dm Projetos Especiais Eireli - Me  -  Processo: 3212</t>
  </si>
  <si>
    <t>Tarifa Bancária referente a transferência eletrônica pagamento fornecedor :  Vanessa Pires De Oliveira 10385521685  -  Processo :2814</t>
  </si>
  <si>
    <t>Tarifa Bancária referente a transferência eletrônica pagamento fornecedor :   Luisina Soledad Lopez Ferrari  -  Processo: 3038</t>
  </si>
  <si>
    <t>Tarifa Bancária referente a transferência eletrônica pagamento fornecedor :  Renata Bittencourt  -  Processo: 3169</t>
  </si>
  <si>
    <t>Locação de Van para equipe de filmagem e maquiadora, durante as gravações de depoimentos para o longa metragem documental sobre o Modernismo em Mina Gerais, o projeto Ocupação Modernista é uma série de ações que serão realizadas durante o ano de 2022 em comemoração dos 100 anos da Semana de Arte Moderna de 1922.</t>
  </si>
  <si>
    <t>Concepção, produção, captação audiovisual e edição de vídeo de apresentação com duração aproximada de três minutos e meio com o objetivo de apresentar o projeto “O MODERNISMO EM MINAS GERAIS”, sob orientação da curadoria do projeto e equipe da Fundação Clóvis Salgado</t>
  </si>
  <si>
    <t>Tarifa Bancária referente a transferência eletrônica pagamento fornecedor :   Renata Cristina De Oliveira Maia Zago -  Processo: 3199</t>
  </si>
  <si>
    <t>Tarifa Bancária referente a transferência eletrônica pagamento fornecedor :  Dromedário Cinema E Vídeo Ltda  -  Processo: 3032</t>
  </si>
  <si>
    <t>Tarifa Bancária referente a transferência eletrônica pagamento fornecedor : Alexandre Mauro Toledo -  Processo: 3258</t>
  </si>
  <si>
    <t>Tarifa Bancária referente a transferência eletrônica pagamento fornecedor : Dromedário Cinema E Video Ltda -  Processo: 2900</t>
  </si>
  <si>
    <t>Tarifa Bancária referente a transferência eletrônica pagamento fornecedor : Artevivas Editora Ltda -  Processo: 3010</t>
  </si>
  <si>
    <t>Tarifa Bancária referente a transferência eletrônica pagamento fornecedor :  Dromedário Cinema E Vídeo Ltdat  -  Processo: 3033</t>
  </si>
  <si>
    <t>Tarifa Bancária referente a transferência eletrônica pagamento fornecedor : Verônica Flores De Carvalho  -  Processo: 3214</t>
  </si>
  <si>
    <t xml:space="preserve">ISSQN referente ao RPA 1644 - Eduardo Victoric Morettin 
</t>
  </si>
  <si>
    <t>BEL CANTO PRODUCOES LTDA - ME NF: 164</t>
  </si>
  <si>
    <t>LUCIANA TEIXEIRA DE ANDRADE NF: 1649</t>
  </si>
  <si>
    <t xml:space="preserve">ISSQN referente a nota fiscal 2022/1543 - Administradora De Hotéis Cheverny Ltda </t>
  </si>
  <si>
    <t xml:space="preserve">ISSQN referente a nota fiscal 2022/1544 - Administradora De Hotéis Cheverny Ltda </t>
  </si>
  <si>
    <t>ISSQN referente a  nota fiscal 2022/25137 - Estado de Minas</t>
  </si>
  <si>
    <t>Tarifa Bancária referente a transferência eletrônica pagamento fornecedor : Elisete Gomes  -  Processo: 3025</t>
  </si>
  <si>
    <t>Tarifa Bancária referente a transferência eletrônica pagamento fornecedor : MW Viagens   -  Processo: 3110</t>
  </si>
  <si>
    <t>Tarifa Bancária referente a transferência eletrônica pagamento fornecedor : Estado de Minas S.A  -  Processo: 3114</t>
  </si>
  <si>
    <t>Tarifa Bancária referente a transferência eletrônica pagamento fornecedor : Obejto Design  -  Processo: 2906</t>
  </si>
  <si>
    <t>Tarifa Bancária referente a transferência eletrônica pagamento fornecedor : Alicate Conteudo Audiovisual Ltda  -  Processo: 3041</t>
  </si>
  <si>
    <t>Tarifa Bancária referente a transferência eletrônica pagamento fornecedor : Sirlene Magalhães - Gestão E Produção Cultural Ltda  -  Processo: 3095</t>
  </si>
  <si>
    <t>Tarifa Bancária referente a transferência eletrônica pagamento fornecedor :Arreda Produções  -  Processo: 2158</t>
  </si>
  <si>
    <t>Tarifa Bancária referente a transferência eletrônica pagamento fornecedor :Peroni Produções  -  Processo: 2893</t>
  </si>
  <si>
    <t>Tarifa Bancária referente a transferência eletrônica pagamento fornecedor : Vêronica Flores  -  Processo: 3214</t>
  </si>
  <si>
    <t>Tarifa Bancária referente a transferência eletrônica pagamento fornecedor : Sirlene Magalhães  -  Processo:3095</t>
  </si>
  <si>
    <t>Tarifa Bancária referente a transferência eletrônica pagamento fornecedor : Vista Eventos  -  Processo: 2970</t>
  </si>
  <si>
    <t>Tarifa Bancária referente a transferência eletrônica pagamento fornecedor :Luiza Leandro  -  Processo:2871</t>
  </si>
  <si>
    <t>Tarifa Bancária referente a transferência eletrônica pagamento fornecedor : Deniel Diniz Carvalho 0386853460  -  Processo: 3118</t>
  </si>
  <si>
    <t>Contratação doLeonardo Barci Castriotacomo debatedor da mesa redondaA Cena Urbana Moderna: Arquitetura e Patrimônio Cultural, que integra o programa do ciclo de debates “O Percurso do Modernismo em Minas Gerais: Cenas e Contextos”. O evento acontecerá presencialmente na Grande Galeria do Palácio das Artes no dia 22/03/2022. Além da participação no debate, o convidado será entrevistado para o documentário do Modernismo, que será gravado presencialmente no Palácio das Artes em horário combinado com a produção do mesmo.</t>
  </si>
  <si>
    <t>Tarifa Bancária referente a transferência eletrônica pagamento fornecedor : Marcus Vinicius S. Borges Ltda  -  Processo: 3065</t>
  </si>
  <si>
    <t xml:space="preserve">Contratação do monitor Ederson de Sousa para acompanhamento do público durante a visitação da exposição Mostra fotográfica do projeto O Modernismo em Minas Gerais na Grande Galeria, Palácio das Artes/ Fcs. </t>
  </si>
  <si>
    <t>Profissional com atuação no audiovisual, especificamente na Primeiro Assistente de Fotografiade filmes e séries.O profissional atuará como Primeiro Assistente de Fotografia de um projeto de longa-metragem documental, parte do projeto ocupação modernista, uma série de ações da Fundação Clóvis Salgado para comemorar os 100 anos da Semana de Arte Moderna de 1922,</t>
  </si>
  <si>
    <t>Locação de equipamentos de captação de imagens - Período 15 a 31 de março</t>
  </si>
  <si>
    <t>Tarifa Bancária referente a transferência eletrônica pagamento fornecedor :  Deniel Diniz Carvalho 03868534601 -  Processo: 3118</t>
  </si>
  <si>
    <t>Tarifa Bancária referente a transferência eletrônica pagamento fornecedor :  Eduardo Victoric Morettin  -  Processo: 3159</t>
  </si>
  <si>
    <t>Tarifa Bancária referente a transferência eletrônica pagamento fornecedor : Flavia Sbraletta Lala 00149698666  -  Processo: 3011</t>
  </si>
  <si>
    <t>Tarifa Bancária referente a transferência eletrônica pagamento fornecedor : Gibraltar Filmes Ltda  -  Processo: 3013</t>
  </si>
  <si>
    <t>Reembolso do Contrato de Gestão 005/2019 referente ao pagamento da Conta de Energia Elétrica - CTP indevido</t>
  </si>
  <si>
    <t>Tarifa Bancária referente a transferência eletrônica pagamento fornecedor: Amanda Luíze Pontes Homem -  Processo: 2958</t>
  </si>
  <si>
    <t>Tarifa Bancária referente a transferência eletrônica pagamento fornecedor: Teresa Cristina Alcântara Vieira 10254944663 - Processo: 3123</t>
  </si>
  <si>
    <t>Tarifa Bancária referente a transferência eletrônica pagamento fornecedor:  Artesvivas Editora Ltda -  Processo: 3116</t>
  </si>
  <si>
    <t>Tarifa Bancária referente a transferência eletrônica pagamento fornecedor: Fala Comercio De Cenario Ltda -  Processo: 2960</t>
  </si>
  <si>
    <t>Tarifa Bancária referente a transferência eletrônica pagamento fornecedor: Puká Consultoria E Representação Comercial Ltda  -  Processo: 3115 - TED Devolvida</t>
  </si>
  <si>
    <t>Tarifa Bancária referente a transferência eletrônica pagamento fornecedor: Otavio Luiz Ribeiro Bretas 30015898687 -  Processo: 3113</t>
  </si>
  <si>
    <t>Contratação de Produtora Executiva para conduzir a pré-produção, produção e pós-produção da exposição "Modernismo em Minas Gerais" e dos ciclos de debates que acontecerão como parte do projeto. O evento ocorre na Grande Galeria do Palácio das Artes de 11 de março a 10 de abril de 2022.</t>
  </si>
  <si>
    <t>Tarifa Bancária referente a transferência eletrônica pagamento fornecedor:  Yuri Ricardo Ferreira Da Cruz -  Processo: 2956</t>
  </si>
  <si>
    <t>Tarifa Bancária referente a transferência eletrônica pagamento fornecedor: Luiza Leandro Martins Fonseca 10287238652  - Processo: 2871</t>
  </si>
  <si>
    <t>Profissional com atuação no audiovisual, especificamente na direção de arte de filmes e séries.O Diretor de arte do longa metragem documental,parte de uma série de ações da Fundação Clóvis Salgado, do projeto Ocupação Modernista</t>
  </si>
  <si>
    <t>Curadoria para realização do ciclo de debates, ação que acontece integrada à ocupação modernista na Grande Galeria Alberto da Veiga Guignard no período de 11 de março a 10 de abril de 2022,</t>
  </si>
  <si>
    <t>Tarifa Bancária referente a transferência eletrônica pagamento fornecedor: CM Produções Ltda -  Processo: 3034</t>
  </si>
  <si>
    <t>Tarifa Bancária referente a transferência eletrônica pagamento fornecedor: Rodrigo S Machado Servicos Cinematograficos -  Processo: 3036</t>
  </si>
  <si>
    <t>Tarifa Bancária referente a transferência eletrônica pagamento fornecedor: Diogo Louzada De Matos-  Processo: 3039</t>
  </si>
  <si>
    <t>Tarifa Bancária referente a transferência eletrônica pagamento fornecedor: Taiane Cristina Pedroza Gomes
 -  Processo: 3215</t>
  </si>
  <si>
    <t>Tarifa Bancária referente a transferência eletrônica pagamento fornecedor: Ocaz Polis Gestao Urbana Ltda -  Processo: 2843</t>
  </si>
  <si>
    <t>Contratação deJosé Eduardo Gonçalvescomo mediador da mesa redondaA Cena Moderna: Literatura, que integra o programa do ciclo de debates “O Percurso do Modernismo em Minas Gerais: Cenas e Contextos”. O evento acontecerá presencialmente na Grande Galeria do Palácio das Artes no dia 29 de março de 2022.</t>
  </si>
  <si>
    <t>Tarifa Bancária referente a transferência eletrônica pagamento fornecedor: Gonçalves Comunicação Eireli -  Processo: 3209</t>
  </si>
  <si>
    <t>Valor de IR retido indevidamente - Processo 2918</t>
  </si>
  <si>
    <t>Rendimentos de Aplicações Financeiras do mês 04/2022</t>
  </si>
  <si>
    <t>IR referente aos rendimentos de aplicações financeiras do mês 04/2022</t>
  </si>
  <si>
    <t>Cinco Em Ponto Ltda</t>
  </si>
  <si>
    <t>04.255.207/0001-68</t>
  </si>
  <si>
    <t xml:space="preserve">João Antônio De Paula </t>
  </si>
  <si>
    <t xml:space="preserve"> Flávia Camargo Toni</t>
  </si>
  <si>
    <t>Confermeta S.A</t>
  </si>
  <si>
    <t>17.281.973/0013-82</t>
  </si>
  <si>
    <t>Pagamento de Boleto</t>
  </si>
  <si>
    <t xml:space="preserve"> 380.487.107-06</t>
  </si>
  <si>
    <t xml:space="preserve"> Pilar Fazito De Almeida Rezende</t>
  </si>
  <si>
    <t>028.391.456-42</t>
  </si>
  <si>
    <t>Ted  Transferência Eletrônica</t>
  </si>
  <si>
    <t>Lr Serviços Literários Ltda</t>
  </si>
  <si>
    <t>600.284.086-91</t>
  </si>
  <si>
    <t xml:space="preserve"> Ivanei Da Silva </t>
  </si>
  <si>
    <t xml:space="preserve">Luciana Teixeira De Andrade </t>
  </si>
  <si>
    <t>374.417.016-00</t>
  </si>
  <si>
    <t xml:space="preserve">Canastra Produções Audiovisuais E Culturais Ltda </t>
  </si>
  <si>
    <t>08.094.610/0001-03</t>
  </si>
  <si>
    <t xml:space="preserve"> Marimba Produções Artísticas Ltda</t>
  </si>
  <si>
    <t>10.254.386/0001-11</t>
  </si>
  <si>
    <t xml:space="preserve">Administradora De Hotéis Cheverny Ltda </t>
  </si>
  <si>
    <t>08.569.258/0001-15</t>
  </si>
  <si>
    <t>2022/1543                      2022/1544</t>
  </si>
  <si>
    <t>Cemig Distribuição S.A</t>
  </si>
  <si>
    <t>06.981.180/0001-16</t>
  </si>
  <si>
    <t>Pagamento Conta Luz</t>
  </si>
  <si>
    <t xml:space="preserve">Dm Projetos Especiais Eireli - Me </t>
  </si>
  <si>
    <t>04.354.934/0001-82</t>
  </si>
  <si>
    <t>2022/2</t>
  </si>
  <si>
    <t xml:space="preserve"> Luisina Soledad Lopez Ferrari</t>
  </si>
  <si>
    <t>24.440.830/0001-06</t>
  </si>
  <si>
    <t xml:space="preserve">Thiago Antonini Mares Santos Ltda </t>
  </si>
  <si>
    <t>35.652.093/0001-13</t>
  </si>
  <si>
    <t>2022/10</t>
  </si>
  <si>
    <t xml:space="preserve"> Renata Cristina De Oliveira Maia Zago</t>
  </si>
  <si>
    <t>309.344.618-05</t>
  </si>
  <si>
    <t>Dromedário Cinema E Vídeo Ltda</t>
  </si>
  <si>
    <t>Alexandre Mauro Toledo</t>
  </si>
  <si>
    <t xml:space="preserve"> 485.980.206-30</t>
  </si>
  <si>
    <t>2022/11</t>
  </si>
  <si>
    <t xml:space="preserve">Dromedário Cinema E Vídeo Ltda </t>
  </si>
  <si>
    <t>2022/9</t>
  </si>
  <si>
    <t xml:space="preserve">222070410848
</t>
  </si>
  <si>
    <t xml:space="preserve">222070398538
</t>
  </si>
  <si>
    <t xml:space="preserve">222070415564
</t>
  </si>
  <si>
    <t xml:space="preserve">222070412972
</t>
  </si>
  <si>
    <t xml:space="preserve">0222070414169
</t>
  </si>
  <si>
    <t xml:space="preserve">0222070418580
</t>
  </si>
  <si>
    <t xml:space="preserve">0222070414673
</t>
  </si>
  <si>
    <t xml:space="preserve">0222070413944
</t>
  </si>
  <si>
    <t xml:space="preserve">0222070421378
</t>
  </si>
  <si>
    <t xml:space="preserve">0222070418075
</t>
  </si>
  <si>
    <t xml:space="preserve">0222070421882
</t>
  </si>
  <si>
    <t xml:space="preserve">0222070413278
</t>
  </si>
  <si>
    <t xml:space="preserve">0222070419713
</t>
  </si>
  <si>
    <t xml:space="preserve">0222070400109
</t>
  </si>
  <si>
    <t xml:space="preserve">0222070398961
</t>
  </si>
  <si>
    <t>Elisete Gomes Joaquim De Oliveira-me</t>
  </si>
  <si>
    <t xml:space="preserve">31.964.548/0001-85
</t>
  </si>
  <si>
    <t>2022/66</t>
  </si>
  <si>
    <t>Estado De Minas S.A</t>
  </si>
  <si>
    <t>17.247.933/0001-80</t>
  </si>
  <si>
    <t>2022/25137</t>
  </si>
  <si>
    <t>Objeto Design Ltda</t>
  </si>
  <si>
    <t>07.069.725/0001-85</t>
  </si>
  <si>
    <t>Alicate Conteudo Audiovisual Ltda</t>
  </si>
  <si>
    <t>07.345.730/0001-73</t>
  </si>
  <si>
    <t>2022/8</t>
  </si>
  <si>
    <t xml:space="preserve">Verônica Flores De Carvalho </t>
  </si>
  <si>
    <t>114.550.116-81</t>
  </si>
  <si>
    <t xml:space="preserve">Sirlene Magalhães - Gestão E Produção Cultural Ltda
</t>
  </si>
  <si>
    <t>13.321.877/0001-26</t>
  </si>
  <si>
    <t xml:space="preserve">Fatura Locação </t>
  </si>
  <si>
    <t xml:space="preserve">Leonardo Barci Castriota </t>
  </si>
  <si>
    <t>489.560.316-49</t>
  </si>
  <si>
    <t xml:space="preserve">Celso Silveira Faria 03926259620 </t>
  </si>
  <si>
    <t>21.606.420/0001-96</t>
  </si>
  <si>
    <t>Uaua Estudio Ltda</t>
  </si>
  <si>
    <t>18.866.960/0001-02</t>
  </si>
  <si>
    <t>Marcus Vinicius S. Borges Ltda</t>
  </si>
  <si>
    <t>45.843.955/0001-49</t>
  </si>
  <si>
    <t>Ederson De Sousa</t>
  </si>
  <si>
    <t>956.946.766-53</t>
  </si>
  <si>
    <t>2022/16</t>
  </si>
  <si>
    <t xml:space="preserve"> Deniel Diniz Carvalho 03868534601</t>
  </si>
  <si>
    <t>31.999.255/0001-33</t>
  </si>
  <si>
    <t xml:space="preserve"> Eduardo Victoric Morettin</t>
  </si>
  <si>
    <t>Flavia Sbraletta Lala 00149698666</t>
  </si>
  <si>
    <t>20.620.681/0001-06</t>
  </si>
  <si>
    <t>2022/12</t>
  </si>
  <si>
    <t>Gibraltar Filmes Ltda</t>
  </si>
  <si>
    <t>29.185.414/0001-14</t>
  </si>
  <si>
    <t>Recibo</t>
  </si>
  <si>
    <t>Associação Pró-Cultura e Promoção das Artes (Modernismo)</t>
  </si>
  <si>
    <t>Associação Pró-Cultura e Promoção das Artes (Contrato de Gestão 005/2019)</t>
  </si>
  <si>
    <t>Amanda Luíze Pontes Homem</t>
  </si>
  <si>
    <t>080.815.466-42</t>
  </si>
  <si>
    <t xml:space="preserve">Teresa Cristina Alcântara Vieira 10254944663 </t>
  </si>
  <si>
    <t>Darf</t>
  </si>
  <si>
    <t>07.01.22101.5144382-8</t>
  </si>
  <si>
    <t xml:space="preserve">Fala Comercio De Cenario Ltda </t>
  </si>
  <si>
    <t>07.01.22108.3715789-1</t>
  </si>
  <si>
    <t xml:space="preserve">Otavio Luiz Ribeiro Bretas 30015898687 </t>
  </si>
  <si>
    <t>29.186.310/0001-24</t>
  </si>
  <si>
    <t>Daniela Giovana Siqueira</t>
  </si>
  <si>
    <t>013.886.006-84</t>
  </si>
  <si>
    <t>Virgílio Muniz De Magalhães</t>
  </si>
  <si>
    <t>110.617.516-60</t>
  </si>
  <si>
    <t>Yuri Ricardo Ferreira Da Cruz</t>
  </si>
  <si>
    <t xml:space="preserve"> 018.598.396-06</t>
  </si>
  <si>
    <t>CM Produções Ltda</t>
  </si>
  <si>
    <t>45.442.857/0001-0</t>
  </si>
  <si>
    <t>Rodrigo S Machado Servicos Cinematograficos</t>
  </si>
  <si>
    <t xml:space="preserve"> 15.602.935/0001-15</t>
  </si>
  <si>
    <t xml:space="preserve">Diogo Louzada De Matos
</t>
  </si>
  <si>
    <t>10.445.715/0001-01</t>
  </si>
  <si>
    <t>Taiane Cristina Pedroza Gomes</t>
  </si>
  <si>
    <t xml:space="preserve"> 101.532.776-10</t>
  </si>
  <si>
    <t>Ocaz Polis Gestao Urbana Ltda</t>
  </si>
  <si>
    <t>11.818.976/0001-92</t>
  </si>
  <si>
    <t xml:space="preserve">Gonçalves Comunicação Eireli </t>
  </si>
  <si>
    <t>05.107.471/0001-17</t>
  </si>
  <si>
    <t>ISSQN referente a nota fiscal 2022/11  - Uaua Estudio Ltda</t>
  </si>
  <si>
    <t>ISSQN referente a nota fiscal 2022/7 -  Luiza Leandro Martins Fonseca 10287238652</t>
  </si>
  <si>
    <t>ISSQN referente a nota fiscal 2022/8 -  Luiza Leandro Martins Fonseca 10287238652</t>
  </si>
  <si>
    <t>ISSQN referente ao RPA  1658 - Alexander Teixeira Souza</t>
  </si>
  <si>
    <t>DAF/IR referente ao RPA 1658  Alexander Teixeira Souza</t>
  </si>
  <si>
    <t>ISSQN referente a nota fiscal 2022/11 - Peroni Produções Culturais Ltda</t>
  </si>
  <si>
    <t>ISSQN referente a nota fiscal 2022/11 - Dromedário Cinema E Video Ltda</t>
  </si>
  <si>
    <t>IR referente a nota fiscal 2 - Ocaz Polis Gestao Urbana Ltda</t>
  </si>
  <si>
    <t>PCC referente a nota fiscal 2 - Ocaz Polis Gestao Urbana Ltda</t>
  </si>
  <si>
    <t>ISSQN referente a nota fiscal 39 - Objeto Design Ltda</t>
  </si>
  <si>
    <t>ISSQN referente ao RPA 1698 - Amanda Luíze Pontes Homem</t>
  </si>
  <si>
    <t>IR referente ao RPA 1698 - Amanda Luíze Pontes Homem</t>
  </si>
  <si>
    <t>ISSQN referente ao RPA 1716 - Virgílio Muniz De Magalhães</t>
  </si>
  <si>
    <t>IR referente ao RPA 1716 - Virgílio Muniz De Magalhães</t>
  </si>
  <si>
    <t>ISSQN referente ao RPA 1715 - Yuri Ricardo Ferreira Da Cruz</t>
  </si>
  <si>
    <t>IR referente ao RPA 1715 - Yuri Ricardo Ferreira Da Cruz</t>
  </si>
  <si>
    <t>ISSQN referente ao RPA 1701 - Ederson De Sousa</t>
  </si>
  <si>
    <t>IR referente ao RPA 1701 - Ederson De Sousa</t>
  </si>
  <si>
    <t>ISSQN referente a nota fiscal 2022/9 - Fala Comercio De Cenario Ltda</t>
  </si>
  <si>
    <t>ISSQN referente a nota fiscal 2022/8 - Fala Comercio De Cenario Ltda</t>
  </si>
  <si>
    <t>ISSQN referente ao RPA 1671 -  Pilar Fazito De Almeida Rezende</t>
  </si>
  <si>
    <t xml:space="preserve">ISSQN referente a nota fiscal 2022/3 -  Canastra Produções Audiovisuais E Culturais Ltda </t>
  </si>
  <si>
    <t xml:space="preserve">ISSQN referente a nota fiscal 2022/8 -  Arreda Producoes E Eventos Ltda </t>
  </si>
  <si>
    <t>ISSQN referente a nota fiscal 2022/9 -  Dromedário Cinema E Vídeo Ltda</t>
  </si>
  <si>
    <t>Profissional ou empresa com atuação no audiovisual, especificamente na função de produtor de trilha, efeitos e finalização de áudio em filmes e séries. O profissional ou empresa atuará na edição de áudio, produção de trilha e de efeitos sonoros, mixagem e masterização em um projeto de longa-metragem documental, de acordo com a orientação do diretor da obra.</t>
  </si>
  <si>
    <t>ISSQN referente a nota fiscal 2022/5 - Diogo Louzada De Matos</t>
  </si>
  <si>
    <t>ISSQN referente a nota fiscal 2022/10 - Dromedário Cinema E Vídeo Ltda - 22.971.615/0001-06</t>
  </si>
  <si>
    <t>ISSQN referente a Nota Fiscal 2022/8 - Artevivas Editora Ltda</t>
  </si>
  <si>
    <t>ISSQN referente a nota fiscal 2022/11 - Alicate Conteudo Audiovisual Ltda</t>
  </si>
  <si>
    <t>ISSQN referente a nota fiscal 2022/3 -  Rodrigo S Machado Servicos Cinematograficos</t>
  </si>
  <si>
    <t>ISSQN referente ao RPA 1662 -  Denise Marques Bahia</t>
  </si>
  <si>
    <t>ISSQN referente ao RPA 1705 -  Eduardo Victoric Morettin</t>
  </si>
  <si>
    <t>IR referente ao RPA 1705 -  Eduardo Victoric Morettin</t>
  </si>
  <si>
    <t xml:space="preserve">ISSQN referente ao RPA 1665 - Luciana Teixeira De Andrade </t>
  </si>
  <si>
    <t xml:space="preserve">ISSQN referente ao RPA 1663 -  Ivanei Da Silva </t>
  </si>
  <si>
    <t>ISSQN referente ao RPA 1667 -  Flávia Camargo Toni</t>
  </si>
  <si>
    <t xml:space="preserve">ISSQN referente a nota fiscal 2022/10 - Thiago Antonini Mares Santos Ltda </t>
  </si>
  <si>
    <t xml:space="preserve">PCC referente a nota fiscal 2022/10 - Thiago Antonini Mares Santos Ltda </t>
  </si>
  <si>
    <t>ISSQN referente ao RPA 1664 - Vera Lucia De Carvalho Casa Nova</t>
  </si>
  <si>
    <t xml:space="preserve">ISSQN referente ao RPA 1666 - João Antônio De Paula </t>
  </si>
  <si>
    <t>ISSQN referente ao RPA 1704 - Daniela Giovana Siqueira</t>
  </si>
  <si>
    <t>IR referente ao RPA 1704 - Daniela Giovana Siqueira</t>
  </si>
  <si>
    <t xml:space="preserve">ISSQN referente a nota fiscal 2022/16 - Thiago Antonini Mares Santos Ltda </t>
  </si>
  <si>
    <t xml:space="preserve">IR referente a nota fiscal 2022/16 - Thiago Antonini Mares Santos Ltda </t>
  </si>
  <si>
    <t xml:space="preserve">PCC referente a nota fiscal 2022/16 - Thiago Antonini Mares Santos Ltda </t>
  </si>
  <si>
    <t>ISSQN referente ao RPA 1679 -  Renata Cristina De Oliveira Maia Zago</t>
  </si>
  <si>
    <t>IR referente ao RPA 1679 -  Renata Cristina De Oliveira Maia Zago</t>
  </si>
  <si>
    <t xml:space="preserve">IR referente a  nota fiscal 2022/2 - Gonçalves Comunicação Eireli </t>
  </si>
  <si>
    <t xml:space="preserve">PCC referente a  nota fiscal 2022/2 - Gonçalves Comunicação Eireli </t>
  </si>
  <si>
    <t>O profissional atuará como Finalizador e Colorista em um projeto de longa-metragem documental parte do projeto ocupação modernista da fundação clovis salgado e será responsável pela correção de cor das cenas gravadas e também do material de arquivo. Deverá também proceder a inclusão, exclusão e realce de elementos nas cenas, tais como letterings, pequenas animações, transições, dentre outros. Tudo sob a orientação do diretor da obra e de acordo com a direção de arte previamente concebida.</t>
  </si>
  <si>
    <t>ISSQN referente a nota fiscal 2022/4 - Artevivas Editora Ltda</t>
  </si>
  <si>
    <t xml:space="preserve">ISSQN referente ao RPA 1681 - Verônica Flores De Carvalho </t>
  </si>
  <si>
    <t>ISSQN referente ao RPA 1690 - Taiane Cristina Pedroza Gomes</t>
  </si>
  <si>
    <t>ISSQN referenre ao RPA 1684 - Alexandre Mauro Toledo</t>
  </si>
  <si>
    <t>O profissional deverá realizar a revisão dos textos que compõe o livroliterário e fotográfico sobre o núcleo modernista mineiro,responsável pela revisão ortográfica e gramatical com os padrões gramaticais vigentes e também seguir as regras normativas para a edição e publicação de textos acadêmicos e científicos.</t>
  </si>
  <si>
    <t xml:space="preserve">ISSQN referente ao RPA 1693 - Leonardo Barci Castriota </t>
  </si>
  <si>
    <t>ISSQN referente a nota fiscal 2022/4 -  Marcus Vinicius S. Borges Ltda</t>
  </si>
  <si>
    <t>IR referente a nota fiscal 2022/4 -  Marcus Vinicius S. Borges Ltda</t>
  </si>
  <si>
    <t>PCC referente a nota fiscal 2022/4 -  Marcus Vinicius S. Borges Ltda</t>
  </si>
  <si>
    <t>ISSQN referente a  nota fiscal 2022/2 -  Luisina Soledad Lopez Ferrari</t>
  </si>
  <si>
    <t>ISSQN referente a nota fiscal 2022/4 -  Sirlene Magalhães - Gestão E Produção Cultural Ltda</t>
  </si>
  <si>
    <t>Profissional com atuação em revisão de textos de português, com experiência em normatização de textos acadêmicos.Será responsável pela revisão ortográfica, gramatical e normatização dos verbetes da mini-enciclopédia.</t>
  </si>
  <si>
    <t>ISSQN referente a nota fiscal 2022/66 -  Mw Viagens Inteligentes Operadora E Agência Digital Eireli - Me</t>
  </si>
  <si>
    <t>ISSQN referente ao RPA  1724- Alexander Teixeira Souza</t>
  </si>
  <si>
    <t>DAF/IR referente ao RPA 1724 -  Alexander Teixeira Souza</t>
  </si>
  <si>
    <t>44.727.027/0001-56</t>
  </si>
  <si>
    <t>Renata Bittencourt 12551173892</t>
  </si>
  <si>
    <t>Contratação de Renata Bittencourt como debatedora da mesa redonda A Cena Moderna:Artes Visuais, que integra o programa do ciclo de debates “O Percurso do Modernismo em Minas Gerais: Cenas e Contextos</t>
  </si>
  <si>
    <t>Tarifa Bancária referente a transferência eletrônica pagamento fornecedor: Renata Bittencourt 12551173892 -  Processo: 3169</t>
  </si>
  <si>
    <t>Rendimentos de aplicações financeiras do mês 03/2022</t>
  </si>
  <si>
    <t>Reembolso referente ao pagamento de juros boleto - Fornecedor: Confermeta S.A - Processo 3000</t>
  </si>
  <si>
    <t>Associação Pró-Cultura e Promoção das Artes</t>
  </si>
  <si>
    <t xml:space="preserve">Processo 3302 - Impressão Projetos E Consultoria Ltda - 35.448.625/0001-03
</t>
  </si>
  <si>
    <t>07.071.575/0002-25</t>
  </si>
  <si>
    <t>Aloc Locação E Comércio De Equipamentos De Informática Eireli</t>
  </si>
  <si>
    <t xml:space="preserve">ISSQN referente a nota fiscal 2022/4 -  PUKA CONSULTORIA E REPRESENTACAO COMERCIAL LTDA </t>
  </si>
  <si>
    <t xml:space="preserve">IR  referente a nota fiscal 2022/4 -  PUKA CONSULTORIA E REPRESENTACAO COMERCIAL LTDA </t>
  </si>
  <si>
    <t xml:space="preserve">PCC referente a nota fiscal 2022/4 -  PUKA CONSULTORIA E REPRESENTACAO COMERCIAL LTDA </t>
  </si>
  <si>
    <t xml:space="preserve">44.457.972/0001-85
 </t>
  </si>
  <si>
    <t>Puká Consultoria E Representação Comercial Ltda</t>
  </si>
  <si>
    <t xml:space="preserve">ISSQN referente a nota fiscal 2022/3 - Puká Consultoria E Representação Comercial Ltda </t>
  </si>
  <si>
    <t xml:space="preserve">IR referente a nota fiscal 2022/3 - Puká Consultoria E Representação Comercial Ltda </t>
  </si>
  <si>
    <t xml:space="preserve">PCC referente a nota fiscal 2022/3 - Puká Consultoria E Representação Comercial Ltda </t>
  </si>
  <si>
    <t>Tarifa Bancária referente a transferência eletrônica pagamento fornecedor: Puká Consultoria E Representação Comercial Ltda -  Processo: 3304</t>
  </si>
  <si>
    <t>Tarifa Bancária referente a transferência eletrônica pagamento fornecedor: Puká Consultoria E Representação Comercial Ltda -  Processo: 3115</t>
  </si>
  <si>
    <t>Tarifa Bancária referente a transferência eletrônica pagamento fornecedor: Atacadao Das Tintas Ltda -  Processo: 2995</t>
  </si>
  <si>
    <t>ISSQN referente a nota fiscal 2022/4 - CELSO SILVEIRA FARIA 03926259620</t>
  </si>
  <si>
    <t xml:space="preserve">0222107013243
</t>
  </si>
  <si>
    <t xml:space="preserve">0222107018989
</t>
  </si>
  <si>
    <t xml:space="preserve">0222107021777
</t>
  </si>
  <si>
    <t xml:space="preserve">0222107004686
</t>
  </si>
  <si>
    <t xml:space="preserve">0222107005224
</t>
  </si>
  <si>
    <t xml:space="preserve">0222107020029
</t>
  </si>
  <si>
    <t xml:space="preserve">0222107021939
</t>
  </si>
  <si>
    <t xml:space="preserve">0222107023206
</t>
  </si>
  <si>
    <t xml:space="preserve">222107007006
</t>
  </si>
  <si>
    <t xml:space="preserve">0222107007359
</t>
  </si>
  <si>
    <t xml:space="preserve">0222107007430
</t>
  </si>
  <si>
    <t xml:space="preserve">0222107007782
</t>
  </si>
  <si>
    <t xml:space="preserve">0222107008835
</t>
  </si>
  <si>
    <t xml:space="preserve">0222107009211
</t>
  </si>
  <si>
    <t xml:space="preserve">ISSQN referente a nota fiscal 2022/1 - CM Produções Ltda </t>
  </si>
  <si>
    <t xml:space="preserve">0222107013758
</t>
  </si>
  <si>
    <t xml:space="preserve">0222107015025
</t>
  </si>
  <si>
    <t xml:space="preserve">0222107015700
</t>
  </si>
  <si>
    <t xml:space="preserve">0222107015963
</t>
  </si>
  <si>
    <t>ISSQN referente a nota fiscal 2022/7 -  Elisete Gomes Joaquim De Oliveira- ME</t>
  </si>
  <si>
    <t xml:space="preserve">0222107017150
</t>
  </si>
  <si>
    <t xml:space="preserve">ISSQN referente a nota fiscal Artevivas Editora Ltda 2022/7 </t>
  </si>
  <si>
    <t xml:space="preserve">0222107019799
</t>
  </si>
  <si>
    <t xml:space="preserve">0222107021696
</t>
  </si>
  <si>
    <t xml:space="preserve">0222107020452
</t>
  </si>
  <si>
    <t>Tarifa Bancária referente a transferência eletrônica pagamento fornecedor : Uaua Estudio Ltda -  Processo: 2896</t>
  </si>
  <si>
    <t>2022/14</t>
  </si>
  <si>
    <t>ISSQN referente a nota fiscal 2022/14 - Uaua Estudio Ltda</t>
  </si>
  <si>
    <t>Tarifa Bancária referente a transferência eletrônica pagamento fornecedor :  Uaua Estudio Ltda  -  Processo :2822</t>
  </si>
  <si>
    <t>Profissional com atuação no audiovisual, especificamente na direção e montagem de filmes e séries</t>
  </si>
  <si>
    <t xml:space="preserve">08.094.610/0001-03
 </t>
  </si>
  <si>
    <t>Canastra Produções Audiovisuais E Culturais Ltda</t>
  </si>
  <si>
    <t>Transferência Agendada</t>
  </si>
  <si>
    <t>A profissional atuará como roteirista do projeto de longa-metragem documental parte do projeto ocupação modernista da Fundação Clóvis salgado</t>
  </si>
  <si>
    <t xml:space="preserve">Pilar Fazito De Almeida Rezende </t>
  </si>
  <si>
    <t>ISSQN referente ao RPA  1749 -  Pilar Fazito De Almeida Rezende</t>
  </si>
  <si>
    <t>IR referente ao RPA  1749 -  Pilar Fazito De Almeida Rezende</t>
  </si>
  <si>
    <t>Consultor/ Pesquisador com atuação na área de história da arte com amplo conhecimento dospersonagens, entidades, publicações e eventos da cultura em Minas Gerais que marcaram ascinco primeiras décadas do século XX do movimento modernista</t>
  </si>
  <si>
    <t xml:space="preserve">Artevivas Editora Ltda </t>
  </si>
  <si>
    <t>ISSQN referente a nota fiscal 2022/9 -  Artevivas Editora Ltda</t>
  </si>
  <si>
    <t>Profissional com atuação no audiovisual, especificamente na função de Técnico de Som emfilmes e séries.O profissional atuará como Técnico de Som em um projeto de longa-metragem documentalparte do projeto ocupação modernista</t>
  </si>
  <si>
    <t>Rodrigo Ferreira De Aquino 03909686680</t>
  </si>
  <si>
    <t>12.317.193/0001-98</t>
  </si>
  <si>
    <t>Tarifa Bancária referente a transferência eletrônica pagamento fornecedor :  Artevivas Editora Ltda   -  Processo : 3010</t>
  </si>
  <si>
    <t>Tarifa Bancária referente a transferência eletrônica pagamento fornecedor :  Rodrigo Ferreira De Aquino 03909686680  -  Processo :3107</t>
  </si>
  <si>
    <t>Tarifa Bancária referente a transferência eletrônica pagamento fornecedor :  Isabelle Anchieta De Melo  -  Processo :3200</t>
  </si>
  <si>
    <t>Isabelle Anchieta De Melo</t>
  </si>
  <si>
    <t>045.499.046-40</t>
  </si>
  <si>
    <t>ISSQN referente ao RPA 1746 -  Isabelle Anchieta De Melo</t>
  </si>
  <si>
    <t>ISSQN referente a nota fiscal 2022/3 - Luisina Soledad Lopez Ferrari</t>
  </si>
  <si>
    <t>Tarifa Bancária referente a transferência eletrônica pagamento fornecedor :   Luisina Soledad Lopez Ferrari  -  Processo : 3038</t>
  </si>
  <si>
    <t>Reembolso referente ao imposto - ISSQN que não foi retido do pagamento ao fornecedor : Celso Silveira Faria 03926259620 - Processo 3024</t>
  </si>
  <si>
    <t xml:space="preserve"> cachê artístico para apresentação de poeta para declamação de poesia, textos , no dia 27 de maio; horário: 20h10; Teatro João Ceschiatti</t>
  </si>
  <si>
    <t>Processo 3306 - Impressão Projetos E Consultoria Ltda - 35.448.625/0001-03</t>
  </si>
  <si>
    <t>Profissional responsável pela concepção artística do projeto Ocupação Modernista, "O Modernismo em Minas Gerais", uma série de ações da Fundação Clóvis Salgado em comemoração dos 100 anos da semana de arte moderna de 1922, através da elaboração de documentos e relatórios com pesquisa cultural e artístico, com o objetivo de fornecer a compreensão sobre o conceito do projeto, de forma a traduzir os valores propostos para os distintos públicos das diversas ações do programa “O Modernismo em Minas Gerais"</t>
  </si>
  <si>
    <t>Curadoria para a realização do Sarau Modernista, incluindo o auxílio no desenvolvimento da ação, com a seleção de artistas e poetas para comporem a programação, elaboração de textos que sejam necessários para a divulgação do evento e trabalho em conjunto com a produção para preservar a identidade curatorial do Sarau.</t>
  </si>
  <si>
    <t>Contratação de poeta para apresentação no dia 27 de maio, horário: 19h00 , Teatro João Ceschiatti.</t>
  </si>
  <si>
    <t>cachê artístico para apresentação de integrante do Coletivo Afrolíricas , com declamação de textos, poesias e poemas. Período: 27 de maio; Horário: 19h50; Teatro João Ceschiatti</t>
  </si>
  <si>
    <t>cachê artístico para apresentação de Luscas Gonçalves, com declamação de textos, poesias. Período: 28 de maio; Horário: 19h00; Teatro João Ceschiatti</t>
  </si>
  <si>
    <t>Curador para participação e convite a editoras independentes para a Feira de editoras independentes. Período: 10h às 17h, sábado, 28 de maio, Hall do Palácio.</t>
  </si>
  <si>
    <t>cachê artístico para apresentação de Luciana Gomes (DJ Black Josie); Período: 27 e 28 de maio, 19h às 22 h, Teatro João Ceschiatti</t>
  </si>
  <si>
    <t>cachê artístico para apresentação de poeta para declamação de poesia, textos , no período: 27 de maio; horário: 19h50; Teatro João Ceschiatti</t>
  </si>
  <si>
    <t>Reembolso realizado indevidademte para conta do Modernismo</t>
  </si>
  <si>
    <t>Valor enviado para conta do CG uma vez que este valor foi  reembolsado indevidamente  para conta do Modernismo</t>
  </si>
  <si>
    <t xml:space="preserve">Peroni Produções Culturais Ltda </t>
  </si>
  <si>
    <t xml:space="preserve">ISSQN referente a nota fiscal 2022/14 - Peroni Produções Culturais Ltda </t>
  </si>
  <si>
    <t>Tarifa Bancária referente a transferência eletrônica pagamento fornecedor :  Peroni Produções Culturais Ltda   -  Processo : 2893</t>
  </si>
  <si>
    <t>02º parcela de repasse referente ao III aditivo do CG - Modernismo</t>
  </si>
  <si>
    <t>44.457.972/0001-85</t>
  </si>
  <si>
    <t xml:space="preserve">Puká Consultoria E Representação Comercial Ltda </t>
  </si>
  <si>
    <t xml:space="preserve">ISSQN referente a nota fiscal 2022/5 -  Puká Consultoria E Representação Comercial Ltda </t>
  </si>
  <si>
    <t xml:space="preserve">IR referente a nota fiscal 2022/5 -  Puká Consultoria E Representação Comercial Ltda </t>
  </si>
  <si>
    <t xml:space="preserve">PCC referente a nota fiscal 2022/5 -  Puká Consultoria E Representação Comercial Ltda </t>
  </si>
  <si>
    <t>Tarifa Bancária referente a transferência eletrônica pagamento fornecedor :  Puká Consultoria E Representação Comercial Ltda    -  Processo : 3115</t>
  </si>
  <si>
    <t>Produtor Cultural para atender demandas diversas relacionadas a programação da Sarau Modernista; acompanhar in loco durante todo o período da realização das ações e apresentações artísticas; cuidar da abertura e encerramento do evento e auxiliar na devida prestação de contas dos eventos e ações atividades conexas à execução do plano de trabalho (quando necessário).</t>
  </si>
  <si>
    <t>Contratação de serviços de impressão de 50 (cinquenta) cartazes, tamanho 30x40 cm (h), 4x0, papel couchê fosco gramatura 150.</t>
  </si>
  <si>
    <t xml:space="preserve">cachê artístico para apresentação de Daniel Minchoni / Trio 37 Graus com Marcelino Freire. Teatro João Ceschiatti ; Período: 27 e 28 de maio, as 21 horas; </t>
  </si>
  <si>
    <t xml:space="preserve"> cachê artístico para apresentação de integrante do Coletivoz, com declamação de textos, poesias e poemas. Período: 28 de maio</t>
  </si>
  <si>
    <t xml:space="preserve"> cachê artístico para apresentação de poeta para declamação de poesia, textos , no período: 27 de maio</t>
  </si>
  <si>
    <t>Profissional, editor, para participação e convite a editoras independentes para a Feira de editoras independentes. Período: 10h às 17h, sábado, 28 de maio</t>
  </si>
  <si>
    <t>01 compra de material (Lata de 18 litros, tinta branco fosco) ; quantidade : 02 latas</t>
  </si>
  <si>
    <t>Reembolso realizado pela conta de projetos referente ao pagamento de guia de GPS</t>
  </si>
  <si>
    <t>Associação Pró-Cultura e Promoção das Artes  ( CG 05/2019)</t>
  </si>
  <si>
    <t xml:space="preserve">Associação Pró-Cultura e Promoção das Artes  </t>
  </si>
  <si>
    <t>Reemboslo INSS e INSS Patronal referente ao RPA 1658 - Alexander Teixeira Souza</t>
  </si>
  <si>
    <t>Reemboslo INSS e INSS Patronal referenre ao RPA 1684 - Alexandre Mauro Toledo</t>
  </si>
  <si>
    <t>Reemboslo INSS e INSS Patronal referente ao RPA 1698 - Amanda Luíze Pontes Homem</t>
  </si>
  <si>
    <t>Reemboslo INSS e INSS Patronal referente ao RPA 1704 - Daniela Giovana Siqueira</t>
  </si>
  <si>
    <t>Reemboslo INSS e INSS Patronal referente ao RPA 1662 -  Denise Marques Bahia</t>
  </si>
  <si>
    <t>Reemboslo INSS e INSS Patronal referente ao RPA 1701 - Ederson De Sousa</t>
  </si>
  <si>
    <t>Reemboslo INSS e INSS Patronal referente ao RPA 1705 -  Eduardo Victoric Morettin</t>
  </si>
  <si>
    <t>Reemboslo INSS e INSS Patronal referente ao RPA 1667 -  Flávia Camargo Toni</t>
  </si>
  <si>
    <t xml:space="preserve">Reemboslo INSS e INSS Patronal referente ao RPA 1663 -  Ivanei Da Silva </t>
  </si>
  <si>
    <t xml:space="preserve">Reemboslo INSS e INSS Patronal referente ao RPA 1666 - João Antônio De Paula </t>
  </si>
  <si>
    <t>Reemboslo INSS e INSS Patronal referente ao RPA 1693 - Leonardo Barci Castriota</t>
  </si>
  <si>
    <t xml:space="preserve">Reemboslo INSS e INSS Patronal referente ao RPA 1665 - Luciana Teixeira De Andrade </t>
  </si>
  <si>
    <t>Reemboslo INSS e INSS Patronal referente ao RPA 1671 -  Pilar Fazito De Almeida Rezende</t>
  </si>
  <si>
    <t>Reemboslo INSS e INSS Patronal referente ao RPA 1679 -  Renata Cristina De Oliveira Maia Zago</t>
  </si>
  <si>
    <t>Reemboslo INSS e INSS Patronal referente ao RPA 1690 - Taiane Cristina Pedroza Gomes</t>
  </si>
  <si>
    <t>Reemboslo INSS e INSS Patronal referente ao RPA 1664 - Vera Lucia De Carvalho Casa Nova</t>
  </si>
  <si>
    <t xml:space="preserve">Reemboslo INSS e INSS Patronal referente ao RPA 1681 - Verônica Flores De Carvalho </t>
  </si>
  <si>
    <t>Reemboslo INSS e INSS Patronal referente ao RPA 1716 - Virgílio Muniz De Magalhães</t>
  </si>
  <si>
    <t>Reemboslo INSS e INSS Patronal referente ao RPA 1715 - Yuri Ricardo Ferreira Da Cruz</t>
  </si>
  <si>
    <t>IR referente ao RPA 1667 -  Flávia Camargo Toni</t>
  </si>
  <si>
    <t>IR referente ao RPA 1671 -  Pilar Fazito De A</t>
  </si>
  <si>
    <t>Impulsionamento de postagens em redes sociais para divulgação do Sarau Modernista e ações relacionadas ao projeto Modernismo em Minas Gerais durante o mês de maio.</t>
  </si>
  <si>
    <t>O profissional irá realizar uma pesquisa histórica sobre o “O MODERNISMO EM MINAS GERAIS”, com intuito de subsidiar a concepçãoartística e curadoria do projeto Ocupação Modernista, "O Modernismo em Minas Gerais", faz parte de uma série de ações da Fundação Clóvis Salgado que acontecerão durante o ano de 2022.</t>
  </si>
  <si>
    <t>Impressão Projetos E Consultoria Ltda</t>
  </si>
  <si>
    <t>ISSQN referente a nota fiscal 2022/2 -  Impressão Projetos E Consultoria Ltda</t>
  </si>
  <si>
    <t>ISSQN referente a nota fiscal 2022/16 - Uaua Estudio Ltda</t>
  </si>
  <si>
    <t>ISSQN referente a nota fiscal 2022/7 - PUKA CONSULTORIA E REPRESENTACAO COMERCIAL LTDA</t>
  </si>
  <si>
    <t>IR referente a nota fiscal 2022/7 - PUKA CONSULTORIA E REPRESENTACAO COMERCIAL LTDA</t>
  </si>
  <si>
    <t>PCC referente a nota fiscal 2022/7 - PUKA CONSULTORIA E REPRESENTACAO COMERCIAL LTDA</t>
  </si>
  <si>
    <t>ISSQN referente a nota fiscal 2022/3  - Impressão Projetos E Consultoria Ltda</t>
  </si>
  <si>
    <t>33.556.383/0001-38</t>
  </si>
  <si>
    <t>ISSQN referente a nota fiscal 2022/14 -  Carolina Nascimento Valadares Santana 07016003655</t>
  </si>
  <si>
    <t>Tarifa Bancária referente a transferência eletrônica pagamento fornecedor :  Impressão Projetos E Consultoria Ltda  -  Processo :3302</t>
  </si>
  <si>
    <t>Tarifa Bancária referente a transferência eletrônica pagamento fornecedor :  Uaua Estudio Ltda  -  Processo :3290</t>
  </si>
  <si>
    <t>Tarifa Bancária referente a transferência eletrônica pagamento fornecedor :  Puká Consultoria E Representação Comercial Ltda  -  Processo :3304</t>
  </si>
  <si>
    <t>Tarifa Bancária referente a transferência eletrônica pagamento fornecedor :  Teresa Cristina Alcântara Vieira 10254944663   -  Processo :3123</t>
  </si>
  <si>
    <t>Tarifa Bancária referente a transferência eletrônica pagamento fornecedor :  Impressão Projetos E Consultoria Ltda   -  Processo :3244</t>
  </si>
  <si>
    <t>Tarifa Bancária referente a transferência eletrônica pagamento fornecedor :  Carolina Nascimento Valadares Santana 07016003655   -  Processo :3083</t>
  </si>
  <si>
    <t>Rendimentos de aplicações financeiras do mês 04/2022</t>
  </si>
  <si>
    <t>22.873.460/0001-67</t>
  </si>
  <si>
    <t>Soulkitchen Produções Ltda</t>
  </si>
  <si>
    <t>2022/27</t>
  </si>
  <si>
    <t>ISSQN referente a nota fiscal 2022/27 - Alicate Conteudo Audiovisual Ltda</t>
  </si>
  <si>
    <t>2022/28</t>
  </si>
  <si>
    <t>ISSQN referente a nota fiscal 2022/28 - Alicate Conteudo Audiovisual Ltda</t>
  </si>
  <si>
    <t>Cofins referente aos rendimentos de aplicações financerias do mês 04/2022</t>
  </si>
  <si>
    <t xml:space="preserve"> Dlocal Brasil Instituicao De Pagamento S.a. 
 </t>
  </si>
  <si>
    <t xml:space="preserve">Fatura </t>
  </si>
  <si>
    <t>745.181.006-20</t>
  </si>
  <si>
    <t xml:space="preserve">Renato Gomes Soares </t>
  </si>
  <si>
    <t xml:space="preserve">ISSQN referente ao RPA 1787 - Renato Gomes Soares </t>
  </si>
  <si>
    <t xml:space="preserve">IR referente ao RPA 1787 - Renato Gomes Soares </t>
  </si>
  <si>
    <t>Tarifa Bancária referente a transferência eletrônica pagamento fornecedor :  Soulkitchen Produções Ltda   -  Processo :3166</t>
  </si>
  <si>
    <t>Tarifa Bancária referente a transferência eletrônica pagamento fornecedor :     -  Processo: 3041</t>
  </si>
  <si>
    <t>Tarifa Bancária referente a transferência eletrônica pagamento fornecedor :  Renato Gomes Soares   -  Processo :3672</t>
  </si>
  <si>
    <t>45.442.857/0001-08</t>
  </si>
  <si>
    <t xml:space="preserve">CM Produções Ltda </t>
  </si>
  <si>
    <t xml:space="preserve">ISSQN referente a nota fiscal 2022/2 -  CM Produções Ltda </t>
  </si>
  <si>
    <t xml:space="preserve">Dromedário Cinema E Vídeo Ltda 
</t>
  </si>
  <si>
    <t xml:space="preserve">ISSQN referente a nota fiscal 2022/14 - Dromedário Cinema E Vídeo Ltda </t>
  </si>
  <si>
    <t xml:space="preserve"> Impressão Projetos E Consultoria Ltda</t>
  </si>
  <si>
    <t>ISSQN referente a nota fiscal 2022/5 -   Impressão Projetos E Consultoria Ltda</t>
  </si>
  <si>
    <t>Tarifa Bancária referente a transferência eletrônica pagamento fornecedor :  CM Produções Ltda   -  Processo :3034</t>
  </si>
  <si>
    <t>Tarifa Bancária referente a transferência eletrônica pagamento fornecedor :  Gibraltar Filmes Ltda   -  Processo :3013</t>
  </si>
  <si>
    <t>Tarifa Bancária referente a transferência eletrônica pagamento fornecedor :  Dromedário Cinema E Vídeo Ltda   -  Processo :3033</t>
  </si>
  <si>
    <t>Tarifa Bancária referente a transferência eletrônica pagamento fornecedor :   Impressão Projetos E Consultoria Ltda   -  Processo :3306</t>
  </si>
  <si>
    <t>Para o Sarau Modernista, parte da programação do Modernismo em Minas Gerais, uma série de ações da Fundação Clóvis Salgado em comemoração dos 100 anos da Semana de Arte Moderna de 1922, que acontecerá nos dia 27 e 28 de maio de 2022com ocupação no Teatro João Ceschiatti, Galeria do Café e Pátio Oscar Niemeyer, faz- se necessária a contratação de empresa de sonorização para locação de equipamentos de som , luz e projetor para Teatro João Ceschiatti e equipamentos para instalação SAÍDA na Galeria do Café.</t>
  </si>
  <si>
    <t>10.479.532/0001-07</t>
  </si>
  <si>
    <t xml:space="preserve">Daniel Minchoni Serviços
</t>
  </si>
  <si>
    <t xml:space="preserve"> cachê artístico para apresentação de performer para apresentação artística e declamação de poesia, textos , no período: 27 de maio; horário: 21h00 e 28 de maio, 20h40, Teatro João Ceschiatti</t>
  </si>
  <si>
    <t>cachê artístico para apresentação de performer para apresentação artística e declamação de poesia, textos , no período: 27 de maio; horário: 21h00 e 28 de maio, 20h40, Teatro João Ceschiatti</t>
  </si>
  <si>
    <t>544.381.445-15</t>
  </si>
  <si>
    <t xml:space="preserve">Nelson Gonçalves </t>
  </si>
  <si>
    <t>Tarifa Bancária referente a transferência eletrônica pagamento fornecedor :   Nelson Gonçalves    -  Processo :3693</t>
  </si>
  <si>
    <t>Rendimentos de Aplicações Financeiras do mês 05/2022</t>
  </si>
  <si>
    <t>IR referente aos rendimentos de aplicações financeiras do mês 05/2022</t>
  </si>
  <si>
    <t>Cofins referente aos rendimentos de aplicações financerias do mês 05/2022</t>
  </si>
  <si>
    <t>Rendimentos de aplicações financeiras do mês 05/2022</t>
  </si>
  <si>
    <t>IOF  referente aos rendimentos de aplicações financeiras do mês 05/2022</t>
  </si>
  <si>
    <t>ocação deMOBILIÁRIOKIT (KIT) Jogo de Mesa12 UN Mesa Plastica Quadrada48 UN Cadeira Plástica Moderna2 UN Cadeira Plástica Moderna8 UN Mesa Plastica QuadradaTOALHAS20 UN Toalha Mesa Oxford Preta da Feira de publicações independentes durante o Saraus dos Modernistas.</t>
  </si>
  <si>
    <t>Criação de site específico para o projeto "Semana de Arte Moderna", de acordo com a identidade visual já criada pelo designer do evento e das necessidades de conteúdo informadas pela ASCOM. O sitereunirá toda a programação das atividades e conteúdo histórico/memória do evento, realizadas ao longo de 2022</t>
  </si>
  <si>
    <t>Criação de site específico para o projeto "Semana de Arte Moderna", de acordo com a identidade visual já criada pelo designer do evento e das necessidades de conteúdo informadas pela ASCOM. O site reunirá toda a programação das atividades e conteúdo histórico/memória do evento, realizadas ao longo de 2022.</t>
  </si>
  <si>
    <t xml:space="preserve"> 13.321.877/0001-26</t>
  </si>
  <si>
    <t xml:space="preserve">Daniel Minchoni Serviços </t>
  </si>
  <si>
    <t xml:space="preserve">Lucas Gonçalves De Azevedo 14117726609 </t>
  </si>
  <si>
    <t>36.302.906/0001-08</t>
  </si>
  <si>
    <t xml:space="preserve"> Nelson Gonçalves </t>
  </si>
  <si>
    <t xml:space="preserve"> Emer-som Ltda </t>
  </si>
  <si>
    <t>02.028.930/0001-89</t>
  </si>
  <si>
    <t>2022/52</t>
  </si>
  <si>
    <t>Tarifa Bancária referente a transferência eletrônica pagamento fornecedor : Lucas Gonçalves De Azevedo 14117726609   -  Processo: 3692</t>
  </si>
  <si>
    <t>Tarifa Bancária referente a transferência eletrônica pagamento fornecedor :  Nelson Gonçalves   -  Processo: 3693</t>
  </si>
  <si>
    <t>Tarifa Bancária referente a transferência eletrônica pagamento fornecedor : Artevivas Editora Ltda   -  Processo: 3010</t>
  </si>
  <si>
    <t>Tarifa Bancária referente a transferência eletrônica pagamento fornecedor :  Emer-som Ltda   -  Processo: 3808</t>
  </si>
  <si>
    <t>Rafael Otávio Fares Ferreira</t>
  </si>
  <si>
    <t>054.626.246-54</t>
  </si>
  <si>
    <t>Profissional com atuação no audiovisual, especificamente na direção de arte de filmes e séries</t>
  </si>
  <si>
    <t xml:space="preserve"> Diogo Louzada De Matos 
</t>
  </si>
  <si>
    <t>Vanessa Pires De Oliveira 10385521685</t>
  </si>
  <si>
    <t>Luisina Soledad Lopez Ferrari</t>
  </si>
  <si>
    <t>Ana Luiza Rodrigues Pereira 70014905639</t>
  </si>
  <si>
    <t>43.793.372/0001-25</t>
  </si>
  <si>
    <t>Tarifa Bancária referente a transferência eletrônica pagamento fornecedor :  Diogo Louzada De Matos    -  Processo: 3039</t>
  </si>
  <si>
    <t>Tarifa Bancária referente a transferência eletrônica pagamento fornecedor : Vanessa Pires De Oliveira 10385521685   -  Processo: 2814</t>
  </si>
  <si>
    <t>Tarifa Bancária referente a transferência eletrônica pagamento fornecedor : Luisina Soledad Lopez Ferrari   -  Processo: 3038</t>
  </si>
  <si>
    <t>Tarifa Bancária referente a transferência eletrônica pagamento fornecedor : Ana Luiza Rodrigues Pereira 70014905639  -  Processo: 3684</t>
  </si>
  <si>
    <t>Tarifa Bancária referente a transferência eletrônica pagamento fornecedor : Jéssica Rodrigues De Lima  -  Processo: 3695</t>
  </si>
  <si>
    <t xml:space="preserve">Wallison Gomes Gontijo </t>
  </si>
  <si>
    <t>039.504.936-97</t>
  </si>
  <si>
    <t xml:space="preserve">Transferência Enviada </t>
  </si>
  <si>
    <t xml:space="preserve">Jéssica Rodrigues De Lima </t>
  </si>
  <si>
    <t>019.454.566-04</t>
  </si>
  <si>
    <t>Arreda Producoes E Eventos Ltda</t>
  </si>
  <si>
    <t>40.017.090/0001-48</t>
  </si>
  <si>
    <t>ISSQN referente ao RPA 1791 - NELSON GONCALVES</t>
  </si>
  <si>
    <t>0124233/001-9</t>
  </si>
  <si>
    <t>cachê artístico para apresentação de poeta para declamação de poesia, textos , no período: 28 de maio</t>
  </si>
  <si>
    <t xml:space="preserve">Leonardo Santos Francelino Gonçalves </t>
  </si>
  <si>
    <t>870.005.716-91</t>
  </si>
  <si>
    <t>ISSQN referente a nota fiscal 1774 - Isabelle Anchieta De Melo</t>
  </si>
  <si>
    <t>ISSQN referente a nota fiscal 2022/4 - Canastra Produções Audiovisuais E Culturais Ltda</t>
  </si>
  <si>
    <t xml:space="preserve"> Brisa Alkimin Oliveira </t>
  </si>
  <si>
    <t>108.518.346-71</t>
  </si>
  <si>
    <t>Tarifa Bancária referente a transferência eletrônica pagamento fornecedor : Jéssica Rodrigues De Lima    -  Processo: 3695</t>
  </si>
  <si>
    <t>Tarifa Bancária referente a transferência eletrônica pagamento fornecedor : Arreda Producoes E Eventos Ltda   -  Processo: 2158</t>
  </si>
  <si>
    <t>Tarifa Bancária referente a transferência eletrônica pagamento fornecedor : Leonardo Santos Francelino Gonçalves   -  Processo: 3807</t>
  </si>
  <si>
    <t>Tarifa Bancária referente a transferência eletrônica pagamento fornecedor :  Brisa Alkimin Oliveira   -  Processo: 3706</t>
  </si>
  <si>
    <t>cachê artístico para a Instalação da exposição "SAÍDA game " que é um projeto multimídia que envolve poesia, arquitetura e design. Serão necessáriosprojetor/tela, CPU/laptop e caixa de som; e a interface interativa com teclado, mouse, mesa e cadeira. Com esses aparelhos o visitante realizará a imersão interativa no modelo virtual de SAÍDA. Montagem no dia 27 de maio e desmontagem 28 de maio, após 22 h.</t>
  </si>
  <si>
    <t>Arthur Moura Campos</t>
  </si>
  <si>
    <t>039.663.881-38</t>
  </si>
  <si>
    <t>Luciana Candida Gomes 90489179649</t>
  </si>
  <si>
    <t>32.857.995/0001-06</t>
  </si>
  <si>
    <t>Tarifa Bancária referente a transferência eletrônica pagamento fornecedor :  Luciana Candida Gomes 90489179649   -  Processo: 3714</t>
  </si>
  <si>
    <t>O profissional responsável irá realizar o projeto de diagramação e diagramar o livroliterário e fotográfico sobre o núcleo modernista mineiro,fazendo o projeto e a edição de textos e imagens de acordo com o projeto gráfico definido para o livro onde deve-se destacar os aspectos mais importantes da produção textual elaborada pelo autor do livro.O livro literário e fotográfico fará um valioso registro de participação de Minas Gerais no modernismo brasileiro</t>
  </si>
  <si>
    <t xml:space="preserve"> Gladston Da Costa Almeida </t>
  </si>
  <si>
    <t>043.688.626-00</t>
  </si>
  <si>
    <t>Edmar Pereira Da Cruz</t>
  </si>
  <si>
    <t>675.763.116-49</t>
  </si>
  <si>
    <t>Tarifa Bancária referente a transferência eletrônica pagamento fornecedor :  Edmar Pereira Da Cruz   -  Processo: 3674</t>
  </si>
  <si>
    <t>João Carlos Moraes Perdigão</t>
  </si>
  <si>
    <t xml:space="preserve"> 013.084.776-35</t>
  </si>
  <si>
    <t xml:space="preserve">Aloc Locação E Comércio De Equipamentos De Informática Eireli
</t>
  </si>
  <si>
    <t>Nota de Débito</t>
  </si>
  <si>
    <t>Joice Santos Gonçalves 13109902630</t>
  </si>
  <si>
    <t>36.255.083/0001-07</t>
  </si>
  <si>
    <t xml:space="preserve">Dromedário Cinema E Vídeo Ltda
</t>
  </si>
  <si>
    <t>2022/15</t>
  </si>
  <si>
    <t>2022/18</t>
  </si>
  <si>
    <t>Tarifa Bancária referente a transferência eletrônica pagamento fornecedor: Joice Santos Gonçalves 13109902630 - Processo: 3733</t>
  </si>
  <si>
    <t>Tarifa Bancária referente a transferência eletrônica pagamento fornecedor: Dromedário Cinema E Vídeo Ltda  - Processo: 3032</t>
  </si>
  <si>
    <t>Tarifa Bancária referente a transferência eletrônica pagamento fornecedor: Dromedário Cinema E Vídeo Ltda  - Processo: 3033</t>
  </si>
  <si>
    <t>Tarifa Bancária referente a transferência eletrônica pagamento fornecedor: Peroni Produções Culturais Ltda - Processo: 2893</t>
  </si>
  <si>
    <t>ISSQN referente ao RPA  1792- Alexander Teixeira Souza</t>
  </si>
  <si>
    <t>DAF/IR referente ao RPA 1792-  Alexander Teixeira Souza</t>
  </si>
  <si>
    <t>ISSQN referente a Nota Fiscal 2022/18 - Peroni Produções Culturais Ltda</t>
  </si>
  <si>
    <t>ISSQN referente a nota fiscal 2022/10 -  Artevivas Editora Ltda</t>
  </si>
  <si>
    <t xml:space="preserve">ISSQN referente a nota fiscal 2022/6 - Canastra Produções Audiovisuais E Culturais Ltda </t>
  </si>
  <si>
    <t>ISSQN referente a Nota Fiscal 2022/15 - Dromedário Cinema E Vídeo Ltda</t>
  </si>
  <si>
    <t>ISSQN referente a nota fiscal 2022/09 -  Diogo Louzada De Matos</t>
  </si>
  <si>
    <t>ISSQN referente a nota fiscal 2022/10 -  Diogo Louzada De Matos</t>
  </si>
  <si>
    <t>ISSQN referente a Nota Fiscal 2022/16 - Dromedário Cinema E Vídeo Ltda</t>
  </si>
  <si>
    <t>Profissional com atuação no audiovisual, especificamente na produção de filmes e séries.  Aditivo</t>
  </si>
  <si>
    <t xml:space="preserve">ISSQN referente ao RPA 1832 - Gladston Da Costa Almeida </t>
  </si>
  <si>
    <t xml:space="preserve">IR referente ao RPA 1832 - Gladston Da Costa Almeida </t>
  </si>
  <si>
    <t>ISSQN referente a nota fiscal 2022/6 - Marcus Vinicius S. Borges Ltda</t>
  </si>
  <si>
    <t>IR referente a nota fiscal 2022/6 - Marcus Vinicius S. Borges Ltda</t>
  </si>
  <si>
    <t>PCC referente a nota fiscal 2022/6 - Marcus Vinicius S. Borges Ltda</t>
  </si>
  <si>
    <t>ISSQN referente a nota fiscal 2022/4 -Luisina Soledad Lopez Ferrari</t>
  </si>
  <si>
    <t>ISSQN referente a nota fiscal 2022/11 - Sirlene Magalhães - Gestão E Produção Cultural Ltda</t>
  </si>
  <si>
    <t>ISSQN referente ao RPA 1801 - Rafael Otávio Fares Ferreira</t>
  </si>
  <si>
    <t>ISSQN referente ao RPA 1820 - Arthur Moura Campos</t>
  </si>
  <si>
    <t xml:space="preserve">ISSQN referente ao RPA 1819 -  Brisa Alkimin Oliveira </t>
  </si>
  <si>
    <t xml:space="preserve">ISSQN referente ao RPA 1802 -  Nelson Gonçalves </t>
  </si>
  <si>
    <t xml:space="preserve">IR referente ao RPA 1802 -  Nelson Gonçalves </t>
  </si>
  <si>
    <t>ISSQN referente ao RPA 1842 - João Carlos Moraes Perdigão</t>
  </si>
  <si>
    <t>ISSQN referente ao RPA 1824 - Edmar Pereira Da Cruz</t>
  </si>
  <si>
    <t xml:space="preserve">ISSQN referente ao RPA 1822 - Wallison Gomes Gontijo </t>
  </si>
  <si>
    <t xml:space="preserve">ISSQN referente ao RPA 1821 - Leonardo Santos Francelino Gonçalves </t>
  </si>
  <si>
    <t xml:space="preserve">ISSQN referente a nota fiscal 2022/52 -  Emer-som Ltda </t>
  </si>
  <si>
    <t xml:space="preserve">Contratação de 01 (um) prestador de serviços de design paracontinuidade à produção de peças web e/ou gráficas para o projeto O Modernismo em Minas Gerais </t>
  </si>
  <si>
    <t>ISSQN referente a nota fiscal 2022/11 - Arreda Produções Ltda</t>
  </si>
  <si>
    <t>Participação do escritor mineiro Luis Ruffato como narrador e personagem da obraElaboração de texto (carta para Mário de Andrade), narração e participação no longa.Deve ser previsto:- cessão de direitos do texto/carta- cesaao de direitos de imagem e voz.</t>
  </si>
  <si>
    <t>Serviço de impressão de banner 150 cm x 500 cm para o placão, para divulgação do projeto Modernismo em Minas Gerais as atrações dos meses de junho e julho</t>
  </si>
  <si>
    <t>Serviços de edição de imagens de 13 entrevistas feitas com participantes do Ciclo de Debates que ilustrarão o longa metragem e, posteriormente, serão disponibilizadas na íntegra no site do projeto, totalizando cerca de 7 horas de material sobre o modernismo mineiro e brasileiro.</t>
  </si>
  <si>
    <t>2 diáriasI Profissional para serviços de iluminação ; montagem e operação, nos dois dias de show instrumental, mediante necessidades técnicas do espetáculo, nos dias 01 e 02 de julho. Montagem no dia 01 de julho; período da tarde, 14h às 18h e no dia 02 de julho, às 16h . Serviço de operação da luz nos dois dias, de 20 às 22 horas.</t>
  </si>
  <si>
    <t>Cachê artístico colocado para duas apresentações instrumentais acústicas na Sala Juvenal Dias. No dia 01 de julho terá a formação com piano / violoncelo / violino / viola / flauta / harpa e no dia 02 de julho, com a formação com violão / flauta / contrabaixo</t>
  </si>
  <si>
    <t>Profissional para serviços de afinação de piano no dia 01 de julho, no período de 9h às 12h.</t>
  </si>
  <si>
    <t>Reembolso INSS e INSS Patronal referente ao RPA 1724 - Alexander Teixeira Souza</t>
  </si>
  <si>
    <t>Reembolso INSS e INSS Patronal referente ao RPA 1746 -  Isabelle Anchieta De Melo</t>
  </si>
  <si>
    <t>Reembolso INSS e INSS Patronal referente ao RPA 1774 -  Isabelle Anchieta De Melo</t>
  </si>
  <si>
    <t>Reembolso INSS e INSS Patronal referente ao RPA 1791</t>
  </si>
  <si>
    <t>Reembolso INSS e INSS Patronal referente ao RPA  1749 -  Pilar Fazito De Almeida Rezende</t>
  </si>
  <si>
    <t xml:space="preserve">Reembolso INSS e INSS Patronal referente ao RPA 1787 - Renato Gomes Soares </t>
  </si>
  <si>
    <t>DAF/IR referente ao RPA 1774 -   Isabelle Anchieta De Melo</t>
  </si>
  <si>
    <t>34.004.574/0001-50</t>
  </si>
  <si>
    <t xml:space="preserve">João Maria De Almeida Rocha 01652894659 </t>
  </si>
  <si>
    <t>Tarifa Bancária referente a transferência eletrônica pagamento fornecedor: João Maria De Almeida Rocha 01652894659  - Processo: 3728</t>
  </si>
  <si>
    <t>17.615.842/0001-50</t>
  </si>
  <si>
    <t xml:space="preserve">Maíra Nassif Passos </t>
  </si>
  <si>
    <t>2022/13</t>
  </si>
  <si>
    <t xml:space="preserve">Puka Consultoria E Representação Comercial Ltda </t>
  </si>
  <si>
    <t>05.784.116/0001-82</t>
  </si>
  <si>
    <t xml:space="preserve">A Criação Gráfica Eireli </t>
  </si>
  <si>
    <t>2022/1087</t>
  </si>
  <si>
    <t xml:space="preserve">ISSQN referente a nota fiscal 2022/1087 - A Criação Gráfica Eireli </t>
  </si>
  <si>
    <t>2022/23</t>
  </si>
  <si>
    <t>ISSQN referente a nota fiscal 2022/6 - Impressão Projetos E Consultoria Ltda</t>
  </si>
  <si>
    <t>ISSQN referente a nota fiscal 2022/23 - Uaua Estudio Ltda</t>
  </si>
  <si>
    <t>ISSQN referente a nota fiscal 2022/11 - Artevivas Editora Ltda</t>
  </si>
  <si>
    <t xml:space="preserve">Impressão Projetos E Consultoria Ltda </t>
  </si>
  <si>
    <t xml:space="preserve">ISSQN referente a nota fiscal 2022/9 - Impressão Projetos E Consultoria Ltda </t>
  </si>
  <si>
    <t xml:space="preserve">Atacadao Das Tintas Ltda </t>
  </si>
  <si>
    <t>Boleto</t>
  </si>
  <si>
    <t>Tarifa Bancária referente a transferência eletrônica pagamento fornecedor: Puka Consultoria E Representação Comercial Ltda   - Processo: 3115</t>
  </si>
  <si>
    <t>Tarifa Bancária referente a transferência eletrônica pagamento fornecedor: Impressão Projetos E Consultoria Ltda  - Processo: 3244</t>
  </si>
  <si>
    <t>Tarifa Bancária referente a transferência eletrônica pagamento fornecedor: Uaua Estudio Ltda - Processo: 3290</t>
  </si>
  <si>
    <t>Tarifa Bancária referente a transferência eletrônica pagamento fornecedor: Artevivas Editora Ltda   - Processo: 3116</t>
  </si>
  <si>
    <t>Tarifa Bancária referente a transferência eletrônica pagamento fornecedor: Impressão Projetos E Consultoria Ltda   - Processo: 3306</t>
  </si>
  <si>
    <t>Tarifa Bancária referente a transferência eletrônica pagamento fornecedor: Atacadao Das Tintas Ltda  - Processo: 3786</t>
  </si>
  <si>
    <t>Tarifa Bancária referente a transferência eletrônica pagamento fornecedor :Leandro Pereira Da Silva 13829620616  - Processo: 3743</t>
  </si>
  <si>
    <t>Impressão de 50 cartazes em papel couchê fosco, 150 gramas, 4x0, tamanho 30x40 cm (h) para serem entregues até dia 15 de junho, para divulgação do Instrumental Villa-Lobos</t>
  </si>
  <si>
    <t>ISSQN referente a nota fiscal 2022/3 - CM Produções Ltda - 45.442.857/0001-08</t>
  </si>
  <si>
    <t>Artes Gráficas Formato Ltda</t>
  </si>
  <si>
    <t xml:space="preserve"> 42.914.408/0001-19</t>
  </si>
  <si>
    <t>2022/950</t>
  </si>
  <si>
    <t>ISSQN referente a nota fiscal 2022/950 - Artes Gráficas Formato Ltda</t>
  </si>
  <si>
    <t>ISSQN referente a nota fiscal 2022/951 - Artes Gráficas Formato Ltda</t>
  </si>
  <si>
    <t>2022/951</t>
  </si>
  <si>
    <t>42.771.519/0001-13</t>
  </si>
  <si>
    <t>Rec Stúdio Eireli</t>
  </si>
  <si>
    <t>ISSQN referente a nota fiscal 2022/28 - Rec Studio Eireli</t>
  </si>
  <si>
    <t>35.985.893/0001-56</t>
  </si>
  <si>
    <t xml:space="preserve">Cachê artístico para apresentação de integrante do Coletivoz, com declamação de textos, poesias e poemas. Período: 28 de maio; </t>
  </si>
  <si>
    <t>Leandro Pereira Da Silva 13829620616</t>
  </si>
  <si>
    <t xml:space="preserve">Associação Pró-Cultura e Promoção das Artes ( Conta Reserva do CG 05/2019) </t>
  </si>
  <si>
    <t>Tarifa Bancária referente a transferência eletrônica pagamento fornecedor: CM Produções Ltda - Processo: 3034</t>
  </si>
  <si>
    <t>Tarifa Bancária referente a transferência eletrônica pagamento fornecedor: Leandro Pereira Da Silva 13829620616 - Processo: 3743</t>
  </si>
  <si>
    <t>Tarifa Bancária referente a transferência eletrônica pagamento fornecedor: Artes Gráficas Formato Ltda - Processo: 3246</t>
  </si>
  <si>
    <t>Tarifa Bancária referente a transferência eletrônica pagamento fornecedor: Rec Stúdio Eireli - Processo: 3019</t>
  </si>
  <si>
    <t>701.277.366-97</t>
  </si>
  <si>
    <t xml:space="preserve">Izabella Mendes Dos Reis Teles </t>
  </si>
  <si>
    <t>Cachê artístico para apresentação de integrante do Coletivo Afrolíricas , com declamação de textos, poesias e poemas. Período: 27 de maio; Horário: 19h50; Teatro João Ceschiatti</t>
  </si>
  <si>
    <t>Tarifa Bancária referente a transferência eletrônica pagamento fornecedor: Izabella Mendes Dos Reis Teles - Processo: 3704</t>
  </si>
  <si>
    <t>ISSQN referente ao RPA 1837 - Izabella Mendes Dos Reis Teles - 701.277.366-97</t>
  </si>
  <si>
    <t>Distribuição de 50 cartazes em pontos culturais estratégicos em Belo Horizonte, para divulgação do espetáculo Instrumenal Villa-Lobos.</t>
  </si>
  <si>
    <t>Contratação de Van para transporte de 25 caixas de livros da Fundação Clovis Salgado para a APPA - Livro literário e fotográfico sobre o modernismo em minas gerais.</t>
  </si>
  <si>
    <t>Rendimentos de Aplicações Financeiras do mês 06/2022</t>
  </si>
  <si>
    <t>IR referente aos rendimentos de aplicações financeiras do mês 06/2022</t>
  </si>
  <si>
    <t>IOF  referente aos rendimentos de aplicações financeiras do mês 06/2022</t>
  </si>
  <si>
    <t>Reserva de Hotel em São Paulo para equipe de filmagem, com finalidade de executar entrevista e gravações que integram o longa metragem documental O Modernismo em Minas Gerais.</t>
  </si>
  <si>
    <t>Parcela</t>
  </si>
  <si>
    <t>Tarifa Bancária referente a transferência eletrônica pagamento fornecedor : Pilar Fazito De Almeida Rezende - Processo: 1852</t>
  </si>
  <si>
    <t xml:space="preserve">ISSQN referente a nota fiscal 2022/7 - Canastra Produções Audiovisuais E Culturais Ltda </t>
  </si>
  <si>
    <t>Tarifa Bancária referente a transferência eletrônica pagamento fornecedor : Canastra Produções Audiovisuais E Culturais Ltda  - Processo: 3031</t>
  </si>
  <si>
    <t>Pedro Ivo Abreu Pereira 11410478610</t>
  </si>
  <si>
    <t>24.307.581/0001-77</t>
  </si>
  <si>
    <t>2022/24</t>
  </si>
  <si>
    <t xml:space="preserve">IR referente a nota fiscal 2022/9 - Puka Consultoria E Representação Comercial Ltda </t>
  </si>
  <si>
    <t xml:space="preserve">ISSQN referente a nota fiscal 2022/9 - Puka Consultoria E Representação Comercial Ltda </t>
  </si>
  <si>
    <t xml:space="preserve">PCC referente a nota fiscal 2022/9 - Puka Consultoria E Representação Comercial Ltda </t>
  </si>
  <si>
    <t>ISSQN referente a nota fiscal 2022/463 - Atual palcas Ltda</t>
  </si>
  <si>
    <t>ISSQN referente a Nota Fiscal 2022/13  - Maira Nassif Passos</t>
  </si>
  <si>
    <t xml:space="preserve">ISSQN referente ao RPA  1796 - Pilar Fazito De Almeida Rezende </t>
  </si>
  <si>
    <t>Tarifa Bancária referente a transferência eletrônica pagamento fornecedor :  Pedro Ivo Abreu Pereira - Processo: 4012</t>
  </si>
  <si>
    <t xml:space="preserve">Flag Impressao Digital Ltda </t>
  </si>
  <si>
    <t>2022/386</t>
  </si>
  <si>
    <t>ISS referente a nota fiscal 2022/386 de Flag Impressão Digital LTDA</t>
  </si>
  <si>
    <t>Diogo Louzada De Matos</t>
  </si>
  <si>
    <t xml:space="preserve">ISS referente a nota fiscal 2022/12  - Diogo Louzada De Matos
</t>
  </si>
  <si>
    <t>Tarifa Bancária referente a transferência eletrônica pagamento fornecedor :  Flag Impressao Digital Ltda  - Processo: 3956</t>
  </si>
  <si>
    <t>Tarifa Bancária referente a transferência eletrônica pagamento fornecedor :  Diogo Louzada De Matos - Processo: 3039</t>
  </si>
  <si>
    <t>Tarifa Bancária referente a transferência eletrônica devolvida fornecedor : Isabelle Anchieta De Melo   - Processo: 3200</t>
  </si>
  <si>
    <t>Valéria Carvalho Mendes Moreira 03575968624</t>
  </si>
  <si>
    <t>28.307.615/0001-84</t>
  </si>
  <si>
    <t>Lígia Pawlow De Paula</t>
  </si>
  <si>
    <t>063.658.616-21</t>
  </si>
  <si>
    <t xml:space="preserve">ISS referente a RPA 1886 -  Lígia Pawlow De Paula </t>
  </si>
  <si>
    <t>ISSQN referente a nota fiscal 2022/7 - Marcus Vinicius S. Borges Ltda</t>
  </si>
  <si>
    <t>IR referente a nota fiscal 2022/7 - Marcus Vinicius S. Borges Ltda</t>
  </si>
  <si>
    <t>PCC referente a nota fiscal 2022/7 - Marcus Vinicius S. Borges Ltda</t>
  </si>
  <si>
    <t>2022/104</t>
  </si>
  <si>
    <t>Compra de passagem aérea para o Diretor Armando Barroso,parte da equipe de gravação do longa metragem documental, parte de uma série de ações da Fundação Clóvis Salgado, do projeto Ocupação Modernista</t>
  </si>
  <si>
    <t>ISS referente a nota fiscal 104 -  Mw Viagens Inteligentes Operadora E Agência Digital Eireli - Me</t>
  </si>
  <si>
    <t>22022/106</t>
  </si>
  <si>
    <t>ISS referente a nota fiscal 106 -  Mw Viagens Inteligentes Operadora E Agência Digital Eireli - Me</t>
  </si>
  <si>
    <t>Tarifa Bancária referente a transferência eletrônica devolvida fornecedor : Lígia Pawlow De Paula    - Processo: 3825</t>
  </si>
  <si>
    <t>Tarifa Bancária referente a transferência eletrônica devolvida fornecedor : Marcus Vinicius S. Borges Ltda - Processo: 3065</t>
  </si>
  <si>
    <t>Tarifa Bancária referente a transferência eletrônica devolvida fornecedor : Mw Viagens Inteligentes Operadora E Agência Digital Eireli - Me   - Processo: 4033</t>
  </si>
  <si>
    <t>Tarifa Bancária referente a transferência eletrônica devolvida fornecedor : Mw Viagens Inteligentes Operadora E Agência Digital Eireli - Me   - Processo: 4032</t>
  </si>
  <si>
    <t>Tarifa Bancária referente a transferência eletrônica devolvida fornecedor : Peroni Produções Culturais Ltda   - Processo: 2893</t>
  </si>
  <si>
    <t>ISSQN referente a nota fiscal 2022/23 - Peroni Produções Culturais Ltda</t>
  </si>
  <si>
    <t>Fernanda Araujo De Aguiar Pequeno</t>
  </si>
  <si>
    <t>125.590.026-12</t>
  </si>
  <si>
    <t xml:space="preserve">CS </t>
  </si>
  <si>
    <t>ISSQN referente RPA 1879 - Fernanda Araujo De Aguiar Pequeno</t>
  </si>
  <si>
    <t>IR referente RPA 1879 - Fernanda Araujo De Aguiar Pequeno</t>
  </si>
  <si>
    <t>ISS referente a nota fiscal 2022/14 -  Arreda Producoes E Eventos Ltda</t>
  </si>
  <si>
    <t>Tarifa Bancária referente a transferência eletrônica devolvida fornecedor : Isabelle Anchieta De Melo  - Processo: 3200</t>
  </si>
  <si>
    <t>Tarifa Bancária referente a transferência eletrônica devolvida fornecedor : Arreda Producoes E Eventos Ltda   - Processo: 2158</t>
  </si>
  <si>
    <t>Tarifa Bancária referente a transferência eletrônica devolvida fornecedor : Fernanda Araujo De Aguiar Pequeno    - Processo: 3992</t>
  </si>
  <si>
    <t>Contratação de fotográfo para registro das gravações em São Paulo do longa metragem documental O Modernismo em Minas Gerais</t>
  </si>
  <si>
    <t>O profissional irá realizar uma pesquisa histórica sobre o “O MODERNISMO EM MINAS GERAIS”, com intuito de subsidiar a concepçãoartística e curadoria do projeto Ocupação Modernista, "O Modernismo em Minas Gerais</t>
  </si>
  <si>
    <t>ISSQN referente a nota fiscal 2022/11 - Impressão Projetos E Consultoria Ltda</t>
  </si>
  <si>
    <t>Profissional com atuação no audiovisual, especificamente na direção de produção de filmes e séries.</t>
  </si>
  <si>
    <t>2022/22</t>
  </si>
  <si>
    <t>ISSQN referente a nota fiscal 2022/22 -  Dromedário Cinema E Vídeo Ltda</t>
  </si>
  <si>
    <t xml:space="preserve">21.649.199/0001-53 </t>
  </si>
  <si>
    <t xml:space="preserve">Atual Placas Ltda </t>
  </si>
  <si>
    <t>2022/643</t>
  </si>
  <si>
    <t>2022/21</t>
  </si>
  <si>
    <t>ISSQN referente a nota fiscal 2022/21 - Dromedário Cinema E Vídeo Ltda</t>
  </si>
  <si>
    <t>Tarifa Bancária referente a transferência eletrônica devolvida fornecedor :  Impressão Projetos E Consultoria Ltda   - Processo: 3303</t>
  </si>
  <si>
    <t>Tarifa Bancária referente a transferência eletrônica devolvida fornecedor :  Dromedário Cinema E Vídeo Ltda   - Processo: 3033</t>
  </si>
  <si>
    <t>Tarifa Bancária referente a transferência eletrônica devolvida fornecedor : Dromedário Cinema E Vídeo Ltda    - Processo: 3032</t>
  </si>
  <si>
    <t>Profissional com atuação em projetos culturais, especificamente na produção executiva.O profissional deverá gerir o projeto da mini-enciclopedia virtual sobre o modernismo mineiro faz parte do projeto "O Modernismo em Minas Gerais"</t>
  </si>
  <si>
    <t>29.185.414/0001-44</t>
  </si>
  <si>
    <t>ISSQN referente a nota fiscal 2022/15 - Gibraltar Filmes Ltda</t>
  </si>
  <si>
    <t>ISSQN referente a nota fiscal 2022/13 - Gibraltar Filmes Ltda</t>
  </si>
  <si>
    <t>29.830.997/0001-99</t>
  </si>
  <si>
    <t xml:space="preserve">Túlio De Melo Santos 08110908683  
</t>
  </si>
  <si>
    <t>2022/25</t>
  </si>
  <si>
    <t>ISSQN referente a nota fiscal 2022/25 - Túlio De Melo Santos 08110908683</t>
  </si>
  <si>
    <t>ISSQN referente a nota fiscal 2022/14 -  Gibraltar Filmes Ltda</t>
  </si>
  <si>
    <t>Tarifa Bancária referente a transferência eletrônica devolvida fornecedor : Gibraltar Filmes Ltda   - Processo: 3122</t>
  </si>
  <si>
    <t>Tarifa Bancária referente a transferência eletrônica devolvida fornecedor :  Lr Serviços Literários Ltda    - Processo: 3878</t>
  </si>
  <si>
    <t>Tarifa Bancária referente a transferência eletrônica devolvida fornecedor : Túlio De Melo Santos 08110908683    - Processo: 4035</t>
  </si>
  <si>
    <t xml:space="preserve">Associação Pró-Cultura e Promoção das Artes ( Contrato de Gestão  05/2019) </t>
  </si>
  <si>
    <t xml:space="preserve">Reembolso a conta do Contrato de Gestão  referente ao pagamento da guia de  INSS e INSS  referente ao RPA 1819 -  Brisa Alkimin Oliveira </t>
  </si>
  <si>
    <t>Reembolso a conta do Contrato de Gestão referente ao pagamento da guia de  INSS e INSS Patronal referente ao RPA 1820 - Arthur Moura Campos</t>
  </si>
  <si>
    <t>Reembolso a conta do Contrato de Gestão  referente ao pagamento da guia de INSS e INSS Patronal referente ao RPA 1792 - Alexander Teixeira Souza</t>
  </si>
  <si>
    <t>Reembolso a conta do Contrato de Gestão  referente ao pagamento da guia de INSS e INSS Patronal referente ao RPA 1824 - Edmar Pereira Da Cruz</t>
  </si>
  <si>
    <t xml:space="preserve">Reembolso a conta do Contrato de Gestão  referente ao pagamento da guia de INSS e INSS Patronal referente ao RPA 1832 - Gladston Da Costa Almeida </t>
  </si>
  <si>
    <t xml:space="preserve">Reembolso a conta do Contrato de Gestão  referente ao pagamento da guia de INSS e INSS Patronal referente ao RPA 1837 - Izabella Mendes Dos Reis Teles </t>
  </si>
  <si>
    <t>Reembolso a conta do Contrato de Gestão  referente ao pagamento da guia de INSS e INSS Patronal referente ao RPA 1842 - João Carlos Moraes Perdigão</t>
  </si>
  <si>
    <t xml:space="preserve">Reembolso a conta do Contrato de Gestão  referente ao pagamento da guia de INSS e INSS Patronal referente ao RPA 1821 - Leonardo Santos Francelino Gonçalves </t>
  </si>
  <si>
    <t xml:space="preserve">Reembolso a conta do Contrato de Gestão  referente ao pagamento da guia de INSS e INSS Patronal referente ao RPA 1802 -  Nelson Gonçalves </t>
  </si>
  <si>
    <t>Reembolso a conta do Contrato de Gestão  referente ao pagamento da guia de INSS e INSS Patronal referente ao RPA 1801 - Rafael Otávio Fares Ferreira</t>
  </si>
  <si>
    <t xml:space="preserve">Reembolso a conta do Contrato de Gestão  referente ao pagamento da guia de INSS e INSS Patronal referente ao RPA 1822 - Wallison Gomes Gontijo </t>
  </si>
  <si>
    <t>Profissional responsável pela concepção artística do projeto Ocupação Modernista, "O Modernismo em Minas Gerais", uma série de ações da Fundação Clóvis Salgado em comemoração dos 100 anos da semana de arte moderna de 1922,</t>
  </si>
  <si>
    <t>ISSQN referente a nota fiscal 2022/12 - Impressão Projetos E Consultoria Ltda</t>
  </si>
  <si>
    <t xml:space="preserve">ISSQN referente a nota fiscal 2022/11 -  PUKA CONSULTORIA E REPRESENTACAO COMERCIAL </t>
  </si>
  <si>
    <t xml:space="preserve">IR referente a nota fiscal 2022/11 -  PUKA CONSULTORIA E REPRESENTACAO COMERCIAL </t>
  </si>
  <si>
    <t xml:space="preserve">PCC referente a nota fiscal 2022/11 -  PUKA CONSULTORIA E REPRESENTACAO COMERCIAL </t>
  </si>
  <si>
    <t>2022/26</t>
  </si>
  <si>
    <t xml:space="preserve">ISSQN referente a nota fiscal 2022/26 - Túlio De Melo Santos 08110908683  </t>
  </si>
  <si>
    <t xml:space="preserve">Uaua Estudio Ltda </t>
  </si>
  <si>
    <t>2022/30</t>
  </si>
  <si>
    <t xml:space="preserve">ISSQN referente a nota fiscal 2022/30 - Uaua Estudio Ltda </t>
  </si>
  <si>
    <t xml:space="preserve"> Rec Studio Eireli</t>
  </si>
  <si>
    <t>2022/36</t>
  </si>
  <si>
    <t>ISSQN referente a nota fiscal 2022/13 -  Impressão Projetos E Consultoria Ltda</t>
  </si>
  <si>
    <t>ISSQN referente a nota fiscal 2022/10 - Puká Consultoria E Representação Comercial Ltda</t>
  </si>
  <si>
    <t>PCC referente a nota fiscal 2022/10 - Puká Consultoria E Representação Comercial Ltda</t>
  </si>
  <si>
    <t>IR referente a nota fiscal 2022/10 - Puká Consultoria E Representação Comercial Ltda</t>
  </si>
  <si>
    <t>Tarifa Bancária referente a transferência eletrônica devolvida fornecedor : Puká Consultoria E Representação Comercial Ltda   - Processo: 3115</t>
  </si>
  <si>
    <t>Tarifa Bancária referente a transferência eletrônica devolvida fornecedor : Impressão Projetos E Consultoria Ltda    - Processo: 3306</t>
  </si>
  <si>
    <t>Tarifa Bancária referente a transferência eletrônica devolvida fornecedor : Túlio De Melo Santos 08110908683     - Processo: 4035</t>
  </si>
  <si>
    <t>Tarifa Bancária referente a transferência eletrônica devolvida fornecedor : Uaua Estudio Ltda   - Processo: 3290</t>
  </si>
  <si>
    <t>Tarifa Bancária referente a transferência eletrônica devolvida fornecedor :  Rec Studio Eireli   - Processo: 3019</t>
  </si>
  <si>
    <t>Tarifa Bancária referente a transferência eletrônica devolvida fornecedor :  Impressão Projetos E Consultoria Ltda   - Processo: 3244</t>
  </si>
  <si>
    <t>Tarifa Bancária referente a transferência eletrônica devolvida fornecedor : Puká Consultoria E Representação Comercial Ltda - Processo: 3304</t>
  </si>
  <si>
    <t>Rendimentos de aplicações financeiras do mês 06/2022</t>
  </si>
  <si>
    <t>Maíra Nassif Passos</t>
  </si>
  <si>
    <t>ISSQN referente a nota fiscal 2022/16 - Maíra Nassif Passos</t>
  </si>
  <si>
    <t xml:space="preserve">ISSQN referente a nota fiscal 2022/12 - Artevivas Editora Ltda </t>
  </si>
  <si>
    <t>Cofins referente aos rendimentos de aplicações financerias do mês 06/2022</t>
  </si>
  <si>
    <t>Tarifa Bancária referente a transferência eletrônica devolvida fornecedor : Artevivas Editora Ltda  - Processo: 3116</t>
  </si>
  <si>
    <t>INSS Patronal referente as notas 2022/10-  2022/14 - 2022/16</t>
  </si>
  <si>
    <t>ISSQN referente a nota fiscal 2022/4 -  CM Produções Ltda</t>
  </si>
  <si>
    <t>Tarifa Bancária referente a transferência eletrônica devolvida fornecedor : CM Produções Ltda - Processo: 3034</t>
  </si>
  <si>
    <t>ISSQN referente a nota fiscal 2022/76 - W &amp; L Produção De Eventos Ltda</t>
  </si>
  <si>
    <t>Aluguel de 1 tv smart 55" com suporte e cabeamentos necessários1 extensão de 10 m</t>
  </si>
  <si>
    <t>W &amp; L Produção De Eventos Ltda</t>
  </si>
  <si>
    <t>86.375.334/0001-65</t>
  </si>
  <si>
    <t>2022/76</t>
  </si>
  <si>
    <t>Tarifa Bancária referente a transferência eletrônica devolvida fornecedor : W &amp; L Produção De Eventos Ltda - Processo: 3937</t>
  </si>
  <si>
    <t>Organização Lk Ltda</t>
  </si>
  <si>
    <t>04.811.134/0001-43</t>
  </si>
  <si>
    <t>Tarifa Bancária referente a transferência eletrônica devolvida fornecedor : Organização Lk Ltda - Processo: 3696</t>
  </si>
  <si>
    <t>Rendimentos de Aplicações Financeiras do mês 07/2022</t>
  </si>
  <si>
    <t>IR referente aos rendimentos de aplicações financeiras do mês 07/2022</t>
  </si>
  <si>
    <t>Contratação do artista e poeta Ricardo Aleixo para gravação da leitura de poemas que irá compor as imagens do longa metragem documental " O Modernismo em Minas Gerais",</t>
  </si>
  <si>
    <t>ISSQN referente ao RPA  1910 - Alexander Teixeira Souza</t>
  </si>
  <si>
    <t>IR referente ao RPA  1910 - Alexander Teixeira Souza</t>
  </si>
  <si>
    <t>Contratação de profissional para digitação e edição de processos de compras e contratações, de cadastros para base de dados e controles do projeto.</t>
  </si>
  <si>
    <t>Patrícia Cláudia Pereira Lima Bernardi 03978862689</t>
  </si>
  <si>
    <t>38.230.957/0001-05</t>
  </si>
  <si>
    <t xml:space="preserve">Nota fiscal </t>
  </si>
  <si>
    <t>Tarifa Bancária referente a transferência eletrônica devolvida fornecedor :Patrícia Cláudia Pereira Lima Bernardi 03978862689 - Processo: 2640</t>
  </si>
  <si>
    <t>Cofins referente aos rendimentos de aplicações financeiras do mês 07/2022</t>
  </si>
  <si>
    <t>Rendimentos de aplicações financeiras do mês 07/2022</t>
  </si>
  <si>
    <t>Associação Pró-Cultura e Promoção das Artes ( Conta Reserva do CG 05/2019) - 70.945209/0001-03</t>
  </si>
  <si>
    <t>longa-metragem documental</t>
  </si>
  <si>
    <t>737.226.506-15</t>
  </si>
  <si>
    <t xml:space="preserve"> Ricardo José Aleixo De Brito</t>
  </si>
  <si>
    <t>ISSQN referente ao RPA 1917 -  Ricardo José Aleixo De Brito - 737.226.506-15</t>
  </si>
  <si>
    <t>IR referente ao RPA 1917 -  Ricardo José Aleixo De Brito - 737.226.506-15</t>
  </si>
  <si>
    <t xml:space="preserve">44.457.972/0001-85 </t>
  </si>
  <si>
    <t>Puka Consultoria e Representação Comercial Ltda</t>
  </si>
  <si>
    <t>ISSQN referente a nota fiscal 2022/13 - Puka Consultoria e Representação Comercial Ltda</t>
  </si>
  <si>
    <t>IR referente a nota fiscal 2022/13 - Puka Consultoria e Representação Comercial Ltda</t>
  </si>
  <si>
    <t>PCC referente a nota fiscal 2022/13 - Puka Consultoria e Representação Comercial Ltda</t>
  </si>
  <si>
    <t>Tarifa Bancária referente a transferência eletrônica devolvida fornecedor: Puka Consultoria e Representação Comercial Ltda - Processo: 3304</t>
  </si>
  <si>
    <t>Passagem aérea para o regente convidado Roberto Tibiriçá Passos. São Paulo (Congonhas) para Confins: dia 15/08 depois de 14h, retorno para São Paulo dia 21, por volta das 18 horas</t>
  </si>
  <si>
    <t>ISSSQN referente a nota fiscal 2022/36 -  Rec Studio Eireli</t>
  </si>
  <si>
    <t>DAF/IR referente ao RPA 1862-  Alexander Teixeira Souza</t>
  </si>
  <si>
    <t>ISSQN referente ao RPA  1862- Alexander Teixeira Souza</t>
  </si>
  <si>
    <t xml:space="preserve">ISSQN referente ao RPA 1852 - Pilar Fazito De Almeida Rezende </t>
  </si>
  <si>
    <t>Aluguel de partituras junto a Academia Brasileira de Música - Bachianas nª 2 e nª 4 - Villla Lobos.</t>
  </si>
  <si>
    <t>Contratação do Maestro Roberto Tibiriçá como convidado para ensaios preparatórios e apresentações da OSMG de 16 a 19/08/2022.</t>
  </si>
  <si>
    <t>Tarifa Bancária referente a transferência eletrônica fornecedor: Vanessa Pires De Oliveira 10385521685 - Processo: 2814</t>
  </si>
  <si>
    <t xml:space="preserve">Contratação de 01 (um) prestador de serviços de design paracontinuidade à produção de peças web e/ou gráficas para o projeto O Modernismo em Minas Gerais em especial as atividades do Sarau Modernismo </t>
  </si>
  <si>
    <t xml:space="preserve">ISSQN referente a nota fiscal 2022/27 - Peroni Produções Culturais Ltda </t>
  </si>
  <si>
    <t>Tarifa Bancária referente a transferência eletrônica fornecedor: Peroni Produções Culturais Ltda - Processo: 2893</t>
  </si>
  <si>
    <t>Exibição do filme "Sagrada Família" deSylvio Lanna (BRA, 1970) na mostra "Veredas Antropofágicas - Modernismo em Minas Gerais", que acontecerá de 02 a 06 de Setembro de 2022.</t>
  </si>
  <si>
    <t>Contratação de Cláudio de Freitas, músico, para ensaios e apresentações da OSMG.</t>
  </si>
  <si>
    <t>Exibição dos filmes "Crioulo Doido" (BRA, 1970) e "Cabaret Mineiro" (BRA, 1979) de Carlos Alberto Prates Correia, na mostra "Veredas Antropofágicas - Modernismo em Minas Gerais", que acontecerá de 02 a 06 de Setembro de 2022.</t>
  </si>
  <si>
    <t>Exibição do filme "Um Filme 100% Brazileiro", de José Sette (BRA, 1985) na mostra "Veredas Antropofágicas - Modernismo em Minas Gerais", que acontecerá de 02 a 06 de Setembro de 2022</t>
  </si>
  <si>
    <t>Contratação de Robson Saquet, músico saxofonista para ensaios e apresentações da OSMG.</t>
  </si>
  <si>
    <t xml:space="preserve"> Arreda Producoes E Eventos Ltda</t>
  </si>
  <si>
    <t xml:space="preserve">ISSQN referente a nota fiscal 2022/16 - Arreda Producoes E Eventos Ltda </t>
  </si>
  <si>
    <t>Tarifa Bancária referente a transferência eletrônica fornecedor:  Arreda Producoes E Eventos Ltda - Processo: 2158</t>
  </si>
  <si>
    <t>Serviços contábeis</t>
  </si>
  <si>
    <t>Contratação de Priscila Vianna, músico naipe das trompas para ensaios e apresentações da OSMG.</t>
  </si>
  <si>
    <t>Contratação de Valéria Prata, música percussionista para ensaios e apresentações da OSMG.</t>
  </si>
  <si>
    <t xml:space="preserve">Reembolso a conta do Contrato de Gestão  referente ao pagamento da guia de INSS e INSS Patronal referente ao RPA 1796 - Pilar Fazito De Almeida Rezende </t>
  </si>
  <si>
    <t xml:space="preserve">DAF/IR referente ao RPA 1796 - Pilar Fazito De Almeida Rezende </t>
  </si>
  <si>
    <t>IR referente ao RPA 1852 - Pilar Fazito De Almeida Rezende</t>
  </si>
  <si>
    <t>Contratação de Waneska Cézar, preparação corporal para os processos de criação.</t>
  </si>
  <si>
    <t>ISSQN referente a nota fiscal 2022/25 - Dromedário Cinema E Vídeo Ltda - 22.971.615/0001-06</t>
  </si>
  <si>
    <t>Krypton Servicos Contabeis S/S</t>
  </si>
  <si>
    <t>42.784.421/0001-09</t>
  </si>
  <si>
    <t>2022/1099</t>
  </si>
  <si>
    <t>IR referente a nota fiscal 2022/1099 - Krypton Servicos Contabeis S/S</t>
  </si>
  <si>
    <t>PCC referente a nota fiscal 2022/1099 - Krypton Servicos Contabeis S/S</t>
  </si>
  <si>
    <t>2022/19</t>
  </si>
  <si>
    <t>ISSQN referente a nota fiscal 2022/19 - Gibraltar Filmes Ltda</t>
  </si>
  <si>
    <t>Tarifa Bancária referente a transferência eletrônica fornecedor: Dromedário Cinema E Vídeo Ltda   - Processo: 3032</t>
  </si>
  <si>
    <t>Tarifa Bancária referente a transferência eletrônica fornecedor: Krypton Servicos Contabeis S/S</t>
  </si>
  <si>
    <t>Tarifa Bancária referente a transferência eletrônica fornecedor: Gibraltar Filmes Ltda  - Processo: 3122</t>
  </si>
  <si>
    <t>03º parcela de repasse referente ao III aditivo do CG - Modernismo</t>
  </si>
  <si>
    <t>Contratação de professora convidada para dar aulas-oficinas de contemporâneo para CDPA, como preparação para o espetáculo que será criado para apresentação em Novembro, dentro da programação do Modernismo</t>
  </si>
  <si>
    <t>Contratação de Lucas Davi, músico percussionista para ensaios e apresentações da OSMG.</t>
  </si>
  <si>
    <t>Contratação de Marcio Melo, músico pianista para ensaios e apresentações da Cia de Dança.</t>
  </si>
  <si>
    <t>Contratação de Marcos Alves, músico percussionista para ensaios e apresentações da OSMG.</t>
  </si>
  <si>
    <t>Reembolso a conta do Contrato de Gestão  referente ao pagamento da guia de  INSS e INSS Patronal referente ao RPA 1862 - Alexander Teixeira Souza</t>
  </si>
  <si>
    <t>Reembolso a conta do Contrato de Gestão  referente ao pagamento da guia de INSS e INSS Patronal referente RPA 1879 - Fernanda Araujo De Aguiar Pequeno</t>
  </si>
  <si>
    <t xml:space="preserve">Reembolso a conta do Contrato de Gestão  referente ao pagamento da guia de  INSS e INSS Patronal referente a RPA 1886 -  Lígia Pawlow De Paula </t>
  </si>
  <si>
    <t>Reembolso a conta do Contrato de Gestão  referente ao pagamento da guia de  INSS e INSS Patronal referente ao RPA 1852 - Pilar Fazito De Almeida Rezende</t>
  </si>
  <si>
    <t xml:space="preserve">ISSQN referente ao RPA 1952 - Lígia Pawlow De Paula </t>
  </si>
  <si>
    <t>Lígia Pawlow De Paula -063.658.616-21</t>
  </si>
  <si>
    <t>Tarifa Bancária referente a transferência eletrônica fornecedor: Lígia Pawlow De Paula -063.658.616-21 - Processo: 3825</t>
  </si>
  <si>
    <t>30.491.987/0001-55</t>
  </si>
  <si>
    <t>Paulo Cesar Brant Alvim</t>
  </si>
  <si>
    <t>2022/31</t>
  </si>
  <si>
    <t xml:space="preserve">ISSQN referente a nita fiscal 2022/361 - Paulo Cesar Brant Alvim </t>
  </si>
  <si>
    <t xml:space="preserve">Mw Viagens Inteligentes Operadora E Agência Digital Eireli - Me </t>
  </si>
  <si>
    <t>2022/118</t>
  </si>
  <si>
    <t>ISSQN referente a nota fiscal 2022/118 - Mw Viagens Inteligentes Operadora E Agência Digital Eireli - Me</t>
  </si>
  <si>
    <t>Tarifa Bancária referente a transferência eletrônica fornecedor: Paulo Cesar Brant Alvim  - Processo: 3014</t>
  </si>
  <si>
    <t>Tarifa Bancária referente a transferência eletrônica fornecedor: Mw Viagens Inteligentes Operadora E Agência Digital Eireli - Me   - Processo: 4230</t>
  </si>
  <si>
    <t>Exibição dos filmes Sangue mineiro (Humberto Mauro, BRA, 1930) O Descobrimento do Brasil (Humberto Mauro, BRA, 1937), na mostra "Veredas Antropofágicas - Modernismo em Minas Gerais", que acontecerá de 02 a 06 de Setembro de 2022.</t>
  </si>
  <si>
    <t>Nova Filarmonia Produções Musicais Eireli</t>
  </si>
  <si>
    <t>02.455.045/0001-86</t>
  </si>
  <si>
    <t>Tarifa Bancária referente a transferência eletrônica fornecedor: Nova Filarmonia Produções Musicais Eireli  - Processo: 4238</t>
  </si>
  <si>
    <t>Conversão do filme "Crioulo doido" de Betacam analógico para Pro Res para exibição na mostra "Veredas Antropofágicas - Modernismo em Minas Gerais", que acontecerá de 02 a 06 de Setembro de 2022.</t>
  </si>
  <si>
    <t>Marcos Vinicio Alves Corgosinho Rezende 09218841688</t>
  </si>
  <si>
    <t>46.678.087/0001-51</t>
  </si>
  <si>
    <t>Hr - Lanches, Promoções E Eventos Eireli</t>
  </si>
  <si>
    <t>09.565.838/0001-05</t>
  </si>
  <si>
    <t>Coffe Break para lançamento do livro e da enciclopédia virtual do projeto ModernismoDia 25/6 de 11h as 13hLocal: Café da FCSQuantidade:80 pessoasMini pão de queijo, Bolo pedaço, Biscoitinhos amanteigados, Café coado, Água mineral e Suco de laranja e uva.Obs.: incluir guardanapos, descartáveis, vasilhames e mão de obra.</t>
  </si>
  <si>
    <t>Vianna Oficina De Pianos Ltda</t>
  </si>
  <si>
    <t>04.881.499/0001-44</t>
  </si>
  <si>
    <t>2022/37</t>
  </si>
  <si>
    <t xml:space="preserve">ISSQN referente a nota fiscal 2022/37 - Vianna Oficina De Pianos Ltda </t>
  </si>
  <si>
    <t>Cláudio Moller De Freitas 84942517672</t>
  </si>
  <si>
    <t>24.611.057/0001-95</t>
  </si>
  <si>
    <t>ISSQN referente a nota fiscal 2022/14 - Impressão Projetos E Consultoria Ltda - 35.448.625/0001-03</t>
  </si>
  <si>
    <t>ISSQN referente a nota fiscal 2022/15 - Impressão Projetos E Consultoria Ltda</t>
  </si>
  <si>
    <t>Tarifa Bancária referente a transferência eletrônica fornecedor: Hr - Lanches, Promoções E Eventos Eireli  - Processo: 3921</t>
  </si>
  <si>
    <t>Tarifa Bancária referente a transferência eletrônica fornecedor: Vianna Oficina De Pianos Ltda   - Processo: 3910</t>
  </si>
  <si>
    <t>Tarifa Bancária referente a transferência eletrônica fornecedor: Cláudio Moller De Freitas 84942517672  - Processo: 4230</t>
  </si>
  <si>
    <t>Tarifa Bancária referente a transferência eletrônica fornecedor: Impressão Projetos E Consultoria Ltda   - Processo: 3306</t>
  </si>
  <si>
    <t>Tarifa Bancária referente a transferência eletrônica fornecedor: Impressão Projetos E Consultoria Ltda - Processo: 3302</t>
  </si>
  <si>
    <t>Autoração e encode para adaptar os filmes aos modelos de exibição necessários para a mostra Veredas Antropofágicas que acontece de 02 a 06 de setembro, conforme especificações técnicas:Para cada modelo de exibição é necessário um processo de encode e autoração diferente, de acordo com as especificações técnicas de cada espaço, conforme descritas abaixo:1044 minutos de filmes - divididos em 30 obras - em formato de DCP-DCI 2K (FLAT e/ou SCOPE), som stereo ou 5.1, sem legendas1044 minutos de filmes - divididos em 30 obras - em formato .MP4 ou .MOV, 10 a 15Mbps, som AC3, sem legendas1044 minutos de filmes - divididos em 30 obras - em formato .MP4 ou .MOV, 40Mbps, som AC3, sem legendasPara todos os formatos de exibição, a empresa contratada deverá oferecer suporte presencial e/ou virtual, para garantir a qualidade e realização plena do serviço.</t>
  </si>
  <si>
    <t>Lucas Davi De Araújo 03750782156</t>
  </si>
  <si>
    <t>45.535.517/0001-13</t>
  </si>
  <si>
    <t>Robson Miguel Saquett Chagas</t>
  </si>
  <si>
    <t>Valéria Evallin Da Costa Prata 13491144647</t>
  </si>
  <si>
    <t>35.455.867/0001-16</t>
  </si>
  <si>
    <t>Elisete Gomes Joaquim De Oliveira-ME</t>
  </si>
  <si>
    <t>31.964.548/0001-85</t>
  </si>
  <si>
    <t>2022/39</t>
  </si>
  <si>
    <t xml:space="preserve">ISSQN referente a nota fiscal 2022/39 - Elisete Gomes Joaquim De Oliveira-me </t>
  </si>
  <si>
    <t xml:space="preserve">Tarifa Bancária referente a transferência eletrônica fornecedor: Elisete Gomes Joaquim De Oliveira-ME  - Processo: 4244 </t>
  </si>
  <si>
    <t>Pagamento realizado indevidadente ao Fornecedor : Gibraltar Filmes Ltda - CNPJ: 29.185.414/0001-14</t>
  </si>
  <si>
    <t>Associação Pró-Cultura e Promoção das Artes  - Conta Modernismo</t>
  </si>
  <si>
    <t>Reembolso realizado  pelo Fornecedor : Gibraltar Filmes Ltda - CNPJ: 29.185.414/0001-14 referente a transferência indevida</t>
  </si>
  <si>
    <t>Iniciado no período avaliatório passado a parceria firmada entre a Fundação Clóvis Salgado (FCS), o Ministério Público de Minas Gerais (MPMG) e a Appa Arte e Cultura, para a realização do programa “O MODERNISMO EM MINAS GERAIS”, que acontecerá ao longo de 2022.
Essa parceria inédita e feita por meio do Fundo Especial do Ministério Público de Minas Gerais (FUNEMP), busca viabilizar a difusão, a pesquisa e a reflexão sobre o Modernismo em Minas Gerais, na ocasião do Centenário da Semana de Arte Moderna de 1922, bem como ampliar e fortalecer os processos de democratização do acesso à produção cultural no estado.</t>
  </si>
  <si>
    <t xml:space="preserve"> Karmim Promoções Ltda</t>
  </si>
  <si>
    <t>22.612.592/0001-35</t>
  </si>
  <si>
    <t>Rendimentos de Aplicações Financeiras do mês 08/2022</t>
  </si>
  <si>
    <t>IR referente aos rendimentos de aplicações financeiras do mês 08/2022</t>
  </si>
  <si>
    <t>Contratação de Kênia Dias, professora convidada para dar aulas-oficinas de contemporâneo para CDPA. Contratação de Kênia Dias por meio de seu empresário Associação Cultural Corpo Rastreado</t>
  </si>
  <si>
    <t>Tarifa Bancária referente a transferência eletrônica fornecedor: Patrícia Cláudia Pereira Lima Bernardi 03978862689 - Processo: 2640</t>
  </si>
  <si>
    <t>Tarifa Bancária referente a transferência eletrônica fornecedor: Waneska Torres De Oliveira Cezar - Processo: 4269</t>
  </si>
  <si>
    <t>Tarifa Bancária referente a transferência eletrônica fornecedor: Contorno Áudio E Vídeo Ltda - Processo: 4283</t>
  </si>
  <si>
    <t>Tarifa Bancária referente a transferência eletrônica fornecedor: Marcus Vinicius S. Borges Ltda- Processo: 3065</t>
  </si>
  <si>
    <t>Tarifa Bancária referente a transferência eletrônica fornecedor:  Sirlene Magalhães - Gestão E Produção Cultural Ltda - Processo: 3095</t>
  </si>
  <si>
    <t>Exibição do filme "Bang Bang", pretendemos exibir a cópia em duas sessões presenciais (datas ainda a definir).A mostra acontecerá de 02 a 06 de Setembro de 2022</t>
  </si>
  <si>
    <t xml:space="preserve">ISSQN referente a nota fiscal 2022/4 - Karmim Promoções Ltda </t>
  </si>
  <si>
    <t>Tarifa Bancária referente a transferência eletrônica fornecedor: Akner Gustavson 40292068832   - Processo: 3880</t>
  </si>
  <si>
    <t>Tarifa Bancária referente a transferência eletrônica fornecedor:  Vanessa Pires De Oliveira 10385521685  - Processo: 2814</t>
  </si>
  <si>
    <t>Tarifa Bancária referente a transferência eletrônica fornecedor: Peroni Produções Culturais Ltda    - Processo: 2893</t>
  </si>
  <si>
    <t>Tarifa Bancária referente a transferência eletrônica fornecedor: Onix - Produção De Artes Ltda - Processo: 4289</t>
  </si>
  <si>
    <t>Tarifa Bancária referente a transferência eletrônica fornecedor: Valéria Mauro De Lima  - Processo: 4285</t>
  </si>
  <si>
    <t>Tarifa Bancária referente a transferência eletrônica fornecedor:Marcio Jose Da Luz Melo   - Processo: 4268</t>
  </si>
  <si>
    <t>Tarifa Bancária referente a transferência eletrônica fornecedor: Ailtom A. Gobira - Arte E Cultura  - Processo: 4276</t>
  </si>
  <si>
    <t>Tarifa Bancária referente a transferência eletrônica fornecedor: Academia Brasileira De Música   - Processo: 4235</t>
  </si>
  <si>
    <t>Tarifa Bancária referente a transferência eletrônica fornecedor: Associação Cultural Corpo Rastreado   - Processo: 4270</t>
  </si>
  <si>
    <t>Waneska Torres De Oliveira Cezar</t>
  </si>
  <si>
    <t>584.054.965-72</t>
  </si>
  <si>
    <t>Contorno Áudio E Vídeo Ltda</t>
  </si>
  <si>
    <t>00.141.206/0001-31</t>
  </si>
  <si>
    <t>2022/113</t>
  </si>
  <si>
    <t xml:space="preserve"> Filmes De Minas Ltda</t>
  </si>
  <si>
    <t>12.515.906/0001-28</t>
  </si>
  <si>
    <t xml:space="preserve">Akner Gustavson 40292068832 </t>
  </si>
  <si>
    <t>31.128.701/0001-34</t>
  </si>
  <si>
    <t xml:space="preserve"> Peroni Produções Culturais Ltda </t>
  </si>
  <si>
    <t>2022/32</t>
  </si>
  <si>
    <t>Onix - Produção De Artes Ltda</t>
  </si>
  <si>
    <t>23.963.905/0001-62</t>
  </si>
  <si>
    <t>Valéria Mauro De Lima</t>
  </si>
  <si>
    <t>384.634.077-49</t>
  </si>
  <si>
    <t>Marcio Jose Da Luz Melo</t>
  </si>
  <si>
    <t>000.982.417-02</t>
  </si>
  <si>
    <t>Ailtom A. Gobira - Arte E Cultura</t>
  </si>
  <si>
    <t>27.239.249/0001-00</t>
  </si>
  <si>
    <t xml:space="preserve">Academia Brasileira De Música </t>
  </si>
  <si>
    <t>29.509.130/0001-36</t>
  </si>
  <si>
    <t>Associação Cultural Corpo Rastreado</t>
  </si>
  <si>
    <t>07.818.952/0001-66</t>
  </si>
  <si>
    <t>ISSQN referente ao RPA 1982 -  Alexander Teixeira Souza</t>
  </si>
  <si>
    <t>IR referente ao RPA 1982 -  Alexander Teixeira Souza</t>
  </si>
  <si>
    <t>ISSQN referente a nota fiscal 2022/32 - Peroni Produções Culturais Ltda</t>
  </si>
  <si>
    <t>ISSQN referente a nota fiscal 2022/12 - Marcus Vinicius S. Borges Ltda</t>
  </si>
  <si>
    <t>IR referente a nota fiscal 2022/12 - Marcus Vinicius S. Borges Ltda</t>
  </si>
  <si>
    <t>PCC referente a nota fiscal 2022/12 - Marcus Vinicius S. Borges Ltda</t>
  </si>
  <si>
    <t>ISSQN referente a nota fiscal 2022/18 - Sirlene Magalhães - Gestão E Produção Cultural Ltda</t>
  </si>
  <si>
    <t xml:space="preserve">ISSQN referente ao RPA 1985 - Lígia Pawlow De Paula </t>
  </si>
  <si>
    <t xml:space="preserve">INSS e INSS Patronal referente ao RPA 1985 - Lígia Pawlow De Paula </t>
  </si>
  <si>
    <t xml:space="preserve">INSS e INSS Patronal referente ao RPA 1983  - Waneska Torres De Oliveira Cezar </t>
  </si>
  <si>
    <t>ISSQN referente a nota fiscal 2022/13 - Ailtom A. Gobira - Arte E Cultura</t>
  </si>
  <si>
    <t>ISSQN referente ao RPA 1992 - Marcio Jose Da Luz Melo</t>
  </si>
  <si>
    <t>INSS e INSS Patronal referente ao RPA 1992 - Marcio Jose Da Luz Melo</t>
  </si>
  <si>
    <t>ISSQN referente a nota fiscal 2022/113 - Contorno Áudio E Vídeo Ltda</t>
  </si>
  <si>
    <t>Cofins referente aos rendimentos de aplicações financerias do mês 08/2022</t>
  </si>
  <si>
    <t>Rendimentos de aplicações financeiras do mês 08/2022</t>
  </si>
  <si>
    <t>Processo 4323 - Marcio Jose Da Luz Melo - 000.982.417-02</t>
  </si>
  <si>
    <t>Contratação de Marcio Melo, músico pianista para ensaios e apresentações da Cia de Dança para os meses de setembro, outubro e novembro 2022.</t>
  </si>
  <si>
    <t>Processo 4326 - Ailtom A. Gobira - Arte E Cultura - 27.239.249/0001-00</t>
  </si>
  <si>
    <t>Contratação de professora convidada Marise Dias para dar aulas-oficinas de contemporâneo para CDPA nos meses de setembro, outubro e novembro e paraparticipar da banca do edital de contratação de bailarino nas audições presenciais que ocorrerá dia 10/09/202</t>
  </si>
  <si>
    <t>Processo 4324 - Waneska Torres De Oliveira Cezar - 584.054.965-72</t>
  </si>
  <si>
    <t>Contratação de Waneska Cézar, preparação corporal para os processos de criação para os meses de setembro, outubro e novembro</t>
  </si>
  <si>
    <t>Contratação de serviços de afinação de piano para o espetáculo musical "antroPOPhagia, Beatriz Azevedo convida Moreno Veloso" no dia 08 de outubro de 2022, no Grande Teatro Cemig Palácio das Artes.</t>
  </si>
  <si>
    <t>Processo 4322 - Marina Lamas Peixoto 14768926606 - 47.222.965/0001-92</t>
  </si>
  <si>
    <t xml:space="preserve">Editor de Lista / Organizador de ListasResponsável por pesquisar, catalogar, preparar e adaptar as fichas técnicas, catalográficas e sinopses das obras selecionadas. </t>
  </si>
  <si>
    <t>Processo 4327 - Associação Cultural Corpo Rastreado - 07.818.952/0001-66</t>
  </si>
  <si>
    <t xml:space="preserve"> Contratação de Kênia Dias, professora convidada para dar aulas-oficinas de contemporâneo para CDPA nos meses de setembro, outubro e novembro.Contratação de Kênia Dias por meio de seu empresário Associação Cultural Corpo Rastreado.</t>
  </si>
  <si>
    <t>Contratação de serviços de locação e montagem de projetor de 20.000 ansilumens (lâmpadas) para atendimento ao espetáculo musical "antroPOPhagia, Beatriz Azevedo convida Moreno Veloso</t>
  </si>
  <si>
    <t>Contratação do espetáculo " show antroPOPhagia: Beatriz Azevedo convida Moreno Veloso" no dia 08 de outubro, às 20h30, no Grande Teatro Cemig Palácio das Artes, com montagem prevista para o mesmo dia, a partir das 9 horas da manhã.</t>
  </si>
  <si>
    <t>Contratação para locação de equipamentos em atendimento ao back line para o espetáculo musical "antroPOPhagia, Beatriz Azevedo convida Moreno Veloso", conforme rider de som e luz da artista (anexados), com montagem no dia 08 de outubro de 2022 a partir das 9 horas no Grande Teatro Cemig Palácio das Artes e desmontagem após a realização do show, às 22h30.</t>
  </si>
  <si>
    <t>Contratação de professora convidada Marise Dias para dar aulas-oficinas de contemporâneo para CDPA nos meses de setembro, outubro e novembro e paraparticipar da banca do edital de contratação de bailarino nas audições presenciais que ocorrerá dia 10/09/202 - Entrada</t>
  </si>
  <si>
    <t xml:space="preserve">Transporte (ida e volta) da cópia do filme "Bang Bang" de Andrea Tonacci, 1971. </t>
  </si>
  <si>
    <t>Gesani Poggianella Transporte De Cargas Ltda</t>
  </si>
  <si>
    <t>07.577.114/0001-48</t>
  </si>
  <si>
    <t>DACTE</t>
  </si>
  <si>
    <t xml:space="preserve"> Hatari Filmes Ltda</t>
  </si>
  <si>
    <t>22.204.920/0001-64</t>
  </si>
  <si>
    <t>2022/41</t>
  </si>
  <si>
    <t>ISSQN referente a nota fiscal 2022/41- Hatari Filmes Ltda</t>
  </si>
  <si>
    <t>Tarifa Bancária referente a transferência eletrônica fornecedor:  Hatari Filmes Ltda - Processo: 4290</t>
  </si>
  <si>
    <t>Contratação de serviços de buffet para camarim para o espetáculo musical "antroPOPhagia, Beatriz Azevedo convida Moreno Veloso"</t>
  </si>
  <si>
    <t xml:space="preserve">ISSQN referente ao RPA  2015 - Robson Miguel Saquett Chagas </t>
  </si>
  <si>
    <t xml:space="preserve">IR referente ao RPA 2015 - Robson Miguel Saquett Chagas </t>
  </si>
  <si>
    <t>Carlos Alberto Prates Correia</t>
  </si>
  <si>
    <t>345.159.177-49</t>
  </si>
  <si>
    <t xml:space="preserve">IR referente ao recibo - Carlos Alberto Prates Correia </t>
  </si>
  <si>
    <t xml:space="preserve">Sylvio Gomes Lanna </t>
  </si>
  <si>
    <t>161.301.467-87</t>
  </si>
  <si>
    <t>Tarifa Bancária referente a transferência eletrônica fornecedor:  Sylvio Gomes Lanna  - Processo: 4249</t>
  </si>
  <si>
    <t xml:space="preserve">IR referente ao recibo - Sylvio Gomes Lanna </t>
  </si>
  <si>
    <t xml:space="preserve">Ailtom A. Gobira - Arte E Cultura </t>
  </si>
  <si>
    <t xml:space="preserve">ISSQN referente a nota fiscal 2022/14 - Ailtom A. Gobira - Arte E Cultura </t>
  </si>
  <si>
    <t>Tarifa Bancária referente a transferência eletrônica fornecedor:  Ailtom A. Gobira - Arte E Cultura   - Processo: 4326</t>
  </si>
  <si>
    <t>Leonardo Barci Castriota</t>
  </si>
  <si>
    <t>ISSQN referente ao RPA 2016 - Leonardo Barci Castriota</t>
  </si>
  <si>
    <t>INSS e INSS Patronal referente ao RPA 2016 - Leonardo Barci Castriota</t>
  </si>
  <si>
    <t>Dm Projetos Especiais Eireli - Me</t>
  </si>
  <si>
    <t>Tarifa Bancária referente a transferência eletrônica fornecedor:  Dm Projetos Especiais Eireli - Me   - Processo: 3212</t>
  </si>
  <si>
    <t>ISSQN referente a nota fiscal 2022/16 - Impressão Projetos E Consultoria Ltda</t>
  </si>
  <si>
    <t>2022/17</t>
  </si>
  <si>
    <t>ISSQN referente a nota fiscal 2022/17 - Impressão Projetos E Consultoria Ltda</t>
  </si>
  <si>
    <t>Tarifa Bancária referente a transferência eletrônica fornecedor: Impressão Projetos E Consultoria Ltda  - Processo: 3306</t>
  </si>
  <si>
    <t>Tarifa Bancária referente a transferência eletrônica fornecedor: Impressão Projetos E Consultoria Ltda    - Processo: 3302</t>
  </si>
  <si>
    <t>Tarifa Bancária referente a transferência eletrônica fornecedor: Renata Bittencourt 12551173892   - Processo: 3169</t>
  </si>
  <si>
    <t xml:space="preserve">Reembolso realizado pela conta da Appa referente ao IR retido em valor menor do RPA de Robson Miguel Saquett Chagas - Processo:4241
</t>
  </si>
  <si>
    <t>Serviços de clipping de mídia impressa, online e relatório de mídia, com textos, gráficos, planilhas e destaques.</t>
  </si>
  <si>
    <t>Reembolso a conta do Contrato de Gestão  referente ao pagamento da guia de INSS e INSS Patronal referente ao RPA  1910 - Alexander Teixeira Souza</t>
  </si>
  <si>
    <t>Reembolso a conta do Contrato de Gestão  referente ao pagamento da guia de INSS e INSS Patronal referente ao RPA 1917 -  Ricardo José Aleixo De Brito - 737.226.506-15</t>
  </si>
  <si>
    <t xml:space="preserve">Reembolso a conta do Contrato de Gestão  referente ao pagamento da guia de INSS e INSS Patronal referente ao RPA 1952 - Lígia Pawlow De Paula </t>
  </si>
  <si>
    <t xml:space="preserve">Reembolso a conta do Contrato de Gestão  referente ao pagamento da guia de INSS e INSS Patronal referente ao RPA 2015 -  - Robson Miguel Saquett Chagas </t>
  </si>
  <si>
    <t>ISSQN referente a nota fiscal 2022/18 - Impressão Projetos E Consultoria Ltda</t>
  </si>
  <si>
    <t xml:space="preserve">Renata Bittencourt 12551173892 </t>
  </si>
  <si>
    <t>Tarifa Bancária referente a transferência eletrônica fornecedor: Ciclo de Debates - Minas Gerais e o Modernismo - Processo: 3169</t>
  </si>
  <si>
    <t>Tarifa Bancária referente a transferência eletrônica fornecedor: Impressão Projetos E Consultoria Ltda  - Processo: 3302</t>
  </si>
  <si>
    <t>mpressão de 100 cartazes em papel couchê fosco, 150 gramas, 4x0, tamanho 30x40 cm (h) para serem entregues até dia 01 de outubro, para divulgação do epsetáculo</t>
  </si>
  <si>
    <t>Processo 4393 - Gráfica Central Editora E Digital Ltda - 07.943.881/0001-23</t>
  </si>
  <si>
    <t>Associação Pró-Cultura e Promoção das Artes ( CG 05/2019 Conta Reserva)</t>
  </si>
  <si>
    <t>ISSQN referente a nota fiscal 2022/19- Impressão Projetos E Consultoria Ltda</t>
  </si>
  <si>
    <t>Tarifa Bancária referente a transferência eletrônica fornecedor:  Impressão Projetos E Consultoria Ltda - Processo: 3302</t>
  </si>
  <si>
    <t>Locação de sistema de projeção e sonorização para exibição do filme "Marte Um" de Gabriel Martins, no Grande Teatro Cemig do Palácio das Artes, no dia 29/09,às 20h.</t>
  </si>
  <si>
    <t>Contratação de serviços de sonorização para o espetáculo musical "antroPOPhagia, Beatriz Azevedo convida Moreno Veloso</t>
  </si>
  <si>
    <t>Contratação de serviços de luz para o espetáculo musical "antroPOPhagia, Beatriz Azevedo convida Moreno Veloso"</t>
  </si>
  <si>
    <t>Contratação de apoio para o Setor de Comunicação para digitar e organizar documentos, registrar dados em planilhas, entre outras atividades correlatas.</t>
  </si>
  <si>
    <t>Contratação de profissional para apoio ao setor financeiro na digitação e edição de processos e controles administrativo financeiros nos controles do projeto e contratos.</t>
  </si>
  <si>
    <t>Contratação de profissional para digitação e preenchimento de planilhas de controles do Setor de Pessoal da Appa, bem como auxiliar de manuseio e preparo de documentos para prestação de contas e arquivamento interno.</t>
  </si>
  <si>
    <t>Contratação do espetáculo teatral Mário de Andrade: o papa do Modernismo com Pascoal da Conceiçãocachê artístico incluso transporte, hospedagem, alimentação, montagem do espetáculo para apresentação do espetáculo Mário de Andrade: o papa do Modernismo, com inclusão de direitos autorais sobre músicas e textos utilizados no espetáculo, no Grande Teatro Cemig do Palácio das Artes</t>
  </si>
  <si>
    <t>Rendimentos de Aplicações Financeiras do mês 09/2022</t>
  </si>
  <si>
    <t>IR referente aos rendimentos de aplicações financeiras do mês 09/2022</t>
  </si>
  <si>
    <t>Processo 4429 - BH  Band - Identificação E Controle De Público Eireli - 16.746.465/0001-26</t>
  </si>
  <si>
    <t xml:space="preserve">Compra de 4000 pulseiras de identificação personalizadas para o credenciamento em eventos do Grande Teatro Cemig Palácio das Artes, em especial para o Concerto Atropophagia, apresentações do Cefart e do Paschoal da ConceiçãoAs pulseiras não são reutilizáveis, contém lacre de botão e são de vinil, personalizadas com o escrito PALCO / GRANDE TEATRO CEMIG PALÁCIO DAS ARTES,24cm X 2cm, (esse é o tamanho padrão das pulseiras de credenciamento para eventos.) </t>
  </si>
  <si>
    <t xml:space="preserve">Patrícia Cláudia Pereira Lima Bernardi 03978862689 </t>
  </si>
  <si>
    <t>ISSQN referente a RPA 2030 - Alexander Teixeira Souza</t>
  </si>
  <si>
    <t>IR referente a RPA 2030 - Alexander Teixeira Souza</t>
  </si>
  <si>
    <t xml:space="preserve">Paola Samora De Faria Campos 08817435694 </t>
  </si>
  <si>
    <t>40.415.688/0001-95</t>
  </si>
  <si>
    <t>Tarifa Bancária referente a transferência eletrônica fornecedor: Paola Samora De Faria Campos 08817435694   - Processo: 2757</t>
  </si>
  <si>
    <t>Serviços de assessoria contábil ano 2022. Contratação de empresa para assessoria contábil especializada em terceiro setor para acompanhamento mensal de fatos e eventos contábeis ocorridos na instituição em decorrência da execução do Contrato de Gestão, em conformidade com a legislação aplicável</t>
  </si>
  <si>
    <t>Krypton Serviços Contábeis S. S.</t>
  </si>
  <si>
    <t>Processo 4045 - Pulsar Cultura Ltda - 46.640.189/0001-88</t>
  </si>
  <si>
    <t>Contratação de empresa ou profissional para acompanhamento e gestão de demandas do Modernismo</t>
  </si>
  <si>
    <t xml:space="preserve">Associação Cultural Corpo Rastreado </t>
  </si>
  <si>
    <t xml:space="preserve">ISSQN referente a RPA 2035 - Marcio Jose Da Luz Melo </t>
  </si>
  <si>
    <t>Tarifa Bancária referente a transferência eletrônica fornecedor: Associação Cultural Corpo Rastreado - Processo: 4327</t>
  </si>
  <si>
    <t>Tarifa Bancária referente a transferência eletrônica fornecedor: Marcio Jose Da Luz Melo  - Processo: 4323</t>
  </si>
  <si>
    <t xml:space="preserve"> 08.094.610/0001-03
 </t>
  </si>
  <si>
    <t xml:space="preserve">ISSQN referente a nota fiscal 2022/13 - Canastra Produções Audiovisuais E Culturais Ltda </t>
  </si>
  <si>
    <t xml:space="preserve">ISSQN referefente ao RPA 2051 - Pilar Fazito De Almeida Rezende </t>
  </si>
  <si>
    <t xml:space="preserve">IR referefente ao RPA 2051 - Pilar Fazito De Almeida Rezende </t>
  </si>
  <si>
    <t>Murillo Correa E Cia Som E Luz Ltda</t>
  </si>
  <si>
    <t>00.099.221/0001-69</t>
  </si>
  <si>
    <t>2022/103</t>
  </si>
  <si>
    <t xml:space="preserve">ISSQN referente a nota fiscal 2022/103 - Murillo Correa E Cia Som E Luz Ltda </t>
  </si>
  <si>
    <t>2022/50</t>
  </si>
  <si>
    <t>ISSQN referente a nota fiscal 2022/50 - Rec Studio Eireli</t>
  </si>
  <si>
    <t xml:space="preserve">ISSQN referente a nota fiscal 2022/41 - Peroni Produções Culturais Ltda </t>
  </si>
  <si>
    <t>ISSQN referente a nota fiscal 2022/32 - Dromedário Cinema E Vídeo Ltda</t>
  </si>
  <si>
    <t xml:space="preserve"> 27.239.249/0001-00</t>
  </si>
  <si>
    <t xml:space="preserve">ISSQN referente a not fiscal 2022/16 - Ailtom A. Gobira - Arte E Cultura </t>
  </si>
  <si>
    <t xml:space="preserve">Rec Studio Eireli </t>
  </si>
  <si>
    <t>Tarifa Bancária referente a transferência eletrônica fornecedor: Murillo Correa E Cia Som E Luz Ltda - Processo: 4334</t>
  </si>
  <si>
    <t>Tarifa Bancária referente a transferência eletrônica fornecedor: Rec Studio Eireli  - Processo: 3019</t>
  </si>
  <si>
    <t>Tarifa Bancária referente a transferência eletrônica fornecedor: Peroni Produções Culturais Ltda   - Processo: 2893</t>
  </si>
  <si>
    <t>Tarifa Bancária referente a transferência eletrônica fornecedor: Dromedário Cinema E Vídeo Ltda  - Processo: 3032</t>
  </si>
  <si>
    <t>Tarifa Bancária referente a transferência eletrônica fornecedor: Ailtom A. Gobira - Arte E Cultura - Processo: 4326</t>
  </si>
  <si>
    <t>Contratação de professora convidada para dar aulas-oficinas de dança contemporânea para CDPA. Contratação de Marise Dinis por meio representação.</t>
  </si>
  <si>
    <t>Contratação de professora convidada para dar aulas-oficinas de dança contemporânea para CDPA. Contratação via representação.</t>
  </si>
  <si>
    <t>Prestação de serviços de computação gráfica que objetiva tratamento das imagens de arquivo, fixas e em movimento, bem como sua adaptação para inserção ao longo do filme, extraindo ou incluindo elementos para torná-las esteticamente coerentes com o conceito do filme. O filme conta com 85 minutos de duração e cerca de 125 elementos imagéticos a serem inseridos</t>
  </si>
  <si>
    <t>Contratação de figurinista para acompanhamento e produção dos novos figurinos para o próximo espetáculo da Cia de Dança.</t>
  </si>
  <si>
    <t>Processo 4398 - Emer-som Ltda - 02.028.930/0001-89</t>
  </si>
  <si>
    <t>Contratação de serviços de sonorização conforme rider do espetáculo Mário de Andrade: o papa do Modernismo.</t>
  </si>
  <si>
    <t>Contratação de serviços de iluminação conforme rider do espetáculo Mário de Andrade: o papa do Modernismo.</t>
  </si>
  <si>
    <t>Contratação de profissional para criação de luz para novo espetáculo da Cia de Dança, a partir da orientação da gerência.</t>
  </si>
  <si>
    <t>Impressão e encadernação de 20 cópias da apostila (A4, 75g, frente, P&amp;amp;B).</t>
  </si>
  <si>
    <t>ISSQN referente a nota fiscal 79 - Abss De Azevedo Produções - Me</t>
  </si>
  <si>
    <t xml:space="preserve">Waneska Torres De Oliveira Cezar </t>
  </si>
  <si>
    <t>D.F Produções E Prestação De Serviços - Eireli</t>
  </si>
  <si>
    <t>10.762.571/0001-17</t>
  </si>
  <si>
    <t>2022/61</t>
  </si>
  <si>
    <t xml:space="preserve">ISSQN referente a nota fiscal 2022/61 - D.F Produções E Prestação De Serviços - Eireli </t>
  </si>
  <si>
    <t xml:space="preserve"> Impressão Projetos E Consultoria Ltda </t>
  </si>
  <si>
    <t>2022/20</t>
  </si>
  <si>
    <t>ISSQN referente a nota fiscal 2022/20 - Impressão Projetos E Consultoria Ltda</t>
  </si>
  <si>
    <t xml:space="preserve">Adriana Santana Salgado 03506458680 </t>
  </si>
  <si>
    <t>34.132.550/0001-86</t>
  </si>
  <si>
    <t>Pix Enviado</t>
  </si>
  <si>
    <t>Tarifa Bancária referente a transferência eletrônica fornecedor: Waneska Torres De Oliveira Cezar    - Processo: 4324</t>
  </si>
  <si>
    <t>Tarifa Bancária referente a transferência eletrônica fornecedor: D.F Produções E Prestação De Serviços - Eireli  - Processo: 4387</t>
  </si>
  <si>
    <t>Tarifa Bancária referente a transferência eletrônica fornecedor: Impressão Projetos E Consultoria Ltda    - Processo: 3306</t>
  </si>
  <si>
    <t>Tarifa Bancária referente PIX Enviado fornecedor: Adriana Santana Salgado 03506458680  - Processo: 4019</t>
  </si>
  <si>
    <t>2022/49</t>
  </si>
  <si>
    <t>ISSQN referente a nota fiscal 2022/49  - Vianna Oficina De Pianos Ltda</t>
  </si>
  <si>
    <t>Elias Do Carmo - Me</t>
  </si>
  <si>
    <t>15.800.532/0001-80</t>
  </si>
  <si>
    <t xml:space="preserve">Murillo Correa E Cia Som E Luz Ltda </t>
  </si>
  <si>
    <t>ISSQN referente a nota fiscal 2022/107- Murillo Correa E Cia Som E Luz Ltda</t>
  </si>
  <si>
    <t xml:space="preserve"> 14.231.353/0001-07</t>
  </si>
  <si>
    <t>Carolina Cattoni Koh - Me</t>
  </si>
  <si>
    <t>Tarifa Bancária referente a transferência eletrônica fornecedor: Vianna Oficina De Pianos Ltda    - Processo: 4339</t>
  </si>
  <si>
    <t>Tarifa Bancária referente a transferência eletrônica fornecedor: Elias Do Carmo - Me - Processo: 4405</t>
  </si>
  <si>
    <t>Tarifa Bancária referente a transferência eletrônica fornecedor: Murillo Correa E Cia Som E Luz Ltda     - Processo: 4334</t>
  </si>
  <si>
    <t>Tarifa Bancária referente a transferência eletrônica fornecedor: Carolina Cattoni Koh - Me    - Processo: 4338</t>
  </si>
  <si>
    <t xml:space="preserve">Jessica Leonardo Alves Silva 10381420671 </t>
  </si>
  <si>
    <t>45.552.834/0001-48</t>
  </si>
  <si>
    <t>Tarifa Bancária referente a transferência eletrônica fornecedor: Jessica Leonardo Alves Silva 10381420671    - Processo: 3047</t>
  </si>
  <si>
    <t>Pascoal F. Da Conceição</t>
  </si>
  <si>
    <t>03.457.582/0001-28</t>
  </si>
  <si>
    <t>On Projeções Ltda</t>
  </si>
  <si>
    <t>04.088.052/0001-12</t>
  </si>
  <si>
    <t>ISSQN referente a nota fiscal 1615 - On Projeções Ltda</t>
  </si>
  <si>
    <t>Contratações para prestação de serviços de Gestão de Projetos, com foco em prestação de contas de cumprimento do objeto.</t>
  </si>
  <si>
    <t>24.431.845/0001-08</t>
  </si>
  <si>
    <t>Inventário Produções Artísticas E Culturais Ltda</t>
  </si>
  <si>
    <t>202/61</t>
  </si>
  <si>
    <t>ISSQN referente a nota fiscal 2022/21 - Inventário Produções Artísticas E Culturais Ltda</t>
  </si>
  <si>
    <t>Contratação de apoio administrativo para digitação, preenchimento e criação de planilhas de controle para a área de TI.</t>
  </si>
  <si>
    <t>36.420.881/0001-47</t>
  </si>
  <si>
    <t>Lucas Alexandre Teixeira 13035532605</t>
  </si>
  <si>
    <t>Tarifa Bancária referente a transferência eletrônica fornecedor: On Projeções Ltda   - Processo: 4337</t>
  </si>
  <si>
    <t>Tarifa Bancária referente a transferência eletrônica fornecedor: Inventário Produções Artísticas E Culturais Ltda  - Processo: 3701</t>
  </si>
  <si>
    <t>Tarifa Bancária referente a transferência eletrônica fornecedor: Lucas Alexandre Teixeira 13035532605   - Processo: 4353</t>
  </si>
  <si>
    <t>Processo 4489 - Romano Comunicação Ltda. - 36.368.476/0001-27</t>
  </si>
  <si>
    <t>Contratação de agência de comunicação para gestão das ações do Projeto Modernismo, nas mídias digitais (Facebook e Instagram) da Fundação Clóvis Salgado</t>
  </si>
  <si>
    <t>Contratação de profissional Criação de trilha sonora com auxílio a partir da orientação da gerente da CDPA.</t>
  </si>
  <si>
    <t>Contratação de 02 carregadores por dia para atender as demandas da CDPA relacionada a montagem e desmontagem do novo espetáculo. Pode haver variação de quantidade a serem definidas posteriormente</t>
  </si>
  <si>
    <t>Reembolso a conta do Contrato de Gestão  referente ao pagamento da guia de INSS e INSS Patronal referente ao RPA 1982 -  Alexander Teixeira Souza</t>
  </si>
  <si>
    <t>IR referente a recibo de Valeria Mauro De Lima</t>
  </si>
  <si>
    <t xml:space="preserve">Clara Pequeno Nogueira Marques </t>
  </si>
  <si>
    <t>059.973.246-64</t>
  </si>
  <si>
    <t>ISSQN referente ao RPA 2063 -   Clara Pequeno Nogueira Marques</t>
  </si>
  <si>
    <t>IR referente ao RPA 2063 -   Clara Pequeno Nogueira Marques</t>
  </si>
  <si>
    <t>BH Fotocópias Digital Ltda</t>
  </si>
  <si>
    <t>29.032.573/0001-89</t>
  </si>
  <si>
    <t>2022/1142</t>
  </si>
  <si>
    <t xml:space="preserve">ISSQN referente a nota fiscal 2022/1142 - BH Fotocópias Digital Ltda </t>
  </si>
  <si>
    <t>Abss De Azevedo Produções - Me</t>
  </si>
  <si>
    <t>07.494.858/0001-07</t>
  </si>
  <si>
    <t>ISSQN referente a nota fiscal 80 - Abss De Azevedo Produções - Me</t>
  </si>
  <si>
    <t>Tarifa Bancária referente a transferência eletrônica fornecedor: Clara Pequeno Nogueira Marques    - Processo: 3117</t>
  </si>
  <si>
    <t>Tarifa Bancária referente a transferência eletrônica fornecedor: BH Fotocópias Digital Ltda   - Processo: 4504</t>
  </si>
  <si>
    <t>Tarifa Bancária referente a transferência eletrônica fornecedor: Abss De Azevedo Produções - Me  - Processo: 4335</t>
  </si>
  <si>
    <t>Tarifa Bancária referente a transferência eletrônica fornecedor: Abss De Azevedo Produções - Me   - Processo: 4335</t>
  </si>
  <si>
    <t>Compra de Fitas para linóleopretas10 unidades (rolos).</t>
  </si>
  <si>
    <t>Cena 1 Acessórios Cinema E Vídeo Ltda - Me</t>
  </si>
  <si>
    <t>25.159.144/0001-16</t>
  </si>
  <si>
    <t xml:space="preserve">Pagamento de Boleto </t>
  </si>
  <si>
    <t xml:space="preserve">ISSQN referente a nota fiscal 2022/21 - Impressão Projetos E Consultoria Ltda </t>
  </si>
  <si>
    <t>Tarifa Bancária referente a transferência eletrônica fornecedor:  Impressão Projetos E Consultoria Ltda    - Processo: 3302</t>
  </si>
  <si>
    <t>Aquisição de 07 pandeiros para o espetáculo da Cia de Dança:LINHA FLANDRES. Flandres - Madeira freijó com platinelas de flandres, aro de inox e couro de cabra. Diâmetro 10".Local de entrega: Sala da Cia de Dança - Prédio Administrativo quarto andar aos cuidados de Ana Alvarenga/Lair/Marcos em horário comercial.Foi solicitada compra com urgência, pois será usado nos ensaios para o espetáculo.</t>
  </si>
  <si>
    <t xml:space="preserve">Contratação de profissional para realização da oficina teatral "Embora seja loucura tem seu método: oficina antropofágica de leitura einterpretação de textos" para alunos do Cefart do curso de teatro. </t>
  </si>
  <si>
    <t>Industria E Comercio De Instrumentos Musicais Dyorman Ltda</t>
  </si>
  <si>
    <t>13.810.194/0001-32</t>
  </si>
  <si>
    <t>Tarifa Bancária referente a transferência eletrônica fornecedor: Industria E Comercio De Instrumentos Musicais Dyorman Ltda - Processo: 4511</t>
  </si>
  <si>
    <t>Processo 4556 - Balburdia Projetos Cinematograficos E Teatrais Ltda - 40.704.795/0001-33</t>
  </si>
  <si>
    <t>Contratação de profissional para cenografia e iluminação - concepção e criação de cenografia e ambientação do espetáculo de formatura dos alunos da escola de teatro do Cefart - Concepção e criação da iluminação para o espetáculo - Está incluso no valor do cachê as despesas de compra de material para cenografia e iluminação.</t>
  </si>
  <si>
    <t>Rendimentos de aplicações financeiras do mês 09/2022</t>
  </si>
  <si>
    <t>Marina Lamas Peixoto 14768926606</t>
  </si>
  <si>
    <t>47.222.965/0001-92</t>
  </si>
  <si>
    <t>Cofins referente aos rendimentos de aplicações financerias do mês 09/2022</t>
  </si>
  <si>
    <t>Tarifa Bancária referente a transferência eletrônica fornecedor: Marina Lamas Peixoto 14768926606 - Processo: 4322</t>
  </si>
  <si>
    <t>Processo 4646 - Imago Filmes Eireli - 01.879.093/0001-39</t>
  </si>
  <si>
    <t>Contratação de empresa profissional para filmagem e edição de vídeo com duração de 50 minutos, do espetáculo .m.a.n.i.f.e.s.t.a. da Cia. de Dança do Palácio das Artes, com utilização de no mínimo 03 câmeras, para uma diária, em 04 de novembro, às 14 horas no Grande Teatro do Palácio das Artes. A entrega do produtor final, editado, deverá ser até 30 dias após a gravação.</t>
  </si>
  <si>
    <t>Locação de projetor de 5000 ansilumens para apresentação do espetáculo Mário de Andrade: o papa do Modernismo, no dia 01 de novembro de 2022 no Grande Teatro Cemig Palácio das Artes,</t>
  </si>
  <si>
    <t>Processo 4553 - Graziele Tatiane Sena Da Silva 06718942693 - 45.418.949/0001-44</t>
  </si>
  <si>
    <t>Profissional a ser contratado para preparação corporal, preparação vocal e acompanhamento diário da turma da manhã para montagem do Espetáculo de formatura da escola de Teatro dp CEFART. A prestação de serviços de preparador corporal consiste em auxiliar os atores no processo de criação de um corpo para o seu personagem, criando e acompanhando o elenco em inúmeros exercícios, alongamentos, técnicas de preparação do corpo e outras.</t>
  </si>
  <si>
    <t>Processo 4554 - Lucas Fernando Morais Ferreira - 077.437.246-03</t>
  </si>
  <si>
    <t>Contratação de assistente de produção de toda a montagem, estreia e temporada do espetáculo de formatura na montagem teatral - manhã dos alunos da escola de teatro do Cefart. Contribuição no planejamentos e organização da montagem do espetáculo, dando todo o suporte necessário para a produção.</t>
  </si>
  <si>
    <t>Contratação de maquiadora para a montagem da formatura do teatro. A maquiadora será responsável pela pintura do rosto ou do corpo dos atores e atrizes, com maquiagem artística compondo o espetáculo, sendo um instrumento fundamental que auxilia na criação do personagem e na transformação estética dos atores. Maquiadora Responsável pela criação da maquiagem do espetáculo.</t>
  </si>
  <si>
    <t xml:space="preserve">Processo 4633 - Gabriela Dos Santos Domingues 05913207971 -19.902.171/0001-34 </t>
  </si>
  <si>
    <t>Processo 4627 - Marina Arthuzzi Rodrigues - 064.619.606-51</t>
  </si>
  <si>
    <t>Profissional para colaborar e criar a iluminação para montagem do espetáculo de formatura do 3º ano da escola de teatro do CEFART. Contratação de iluminadora para a montagem da formatura do teatro. Será de responsabilidade da iluminadora conceber e planejar a colocação das luzes do espetáculo, dando ênfase a certos aspectos do cenário, estabelecendo relações entre o ator e os objetos, enfatizando as expressões do ator, podendo limitar o espaço de representação a um círculo de luz e muitos outros efeitos.</t>
  </si>
  <si>
    <t>Contratação de Marcelo Alvarenga, cenógrafo para orientação na criação de cenário e espaço cênico para o novo espetáculo da Cia de Dança. Acompanhar também montagem e desmontagem do cenário conforme cronograma da Direção artística.</t>
  </si>
  <si>
    <t>Processo 4557 - Primeiro Estudio Criações Artísticas Ltda - 15.291.165/0001-37</t>
  </si>
  <si>
    <t>Contratação de profissiona para Co-criação de arranjos e afinação e responsável pela construção junto a direção para criação de arranjos e afinação das atrizes da turma de formandos da escola de teatro do Cefart.</t>
  </si>
  <si>
    <t>Contratação de duas promotoras para serviços de distribuição de 3.000 livretos para o espetáculo da Cia. de Dança do Palácio das Artes, sendo metade no dia 05 de novembro de 19h30 às 21h00 e o restante no dia 06 de novembro, 17h30 às 19h00, no foyer do Grande Teatro Cemig do Palácio das Artes.</t>
  </si>
  <si>
    <t xml:space="preserve">Pascoal F. Da Conceição </t>
  </si>
  <si>
    <t>24.344.227/0001-12</t>
  </si>
  <si>
    <t>2022/175</t>
  </si>
  <si>
    <t>Parcerias E Locações Ltda</t>
  </si>
  <si>
    <t>Tarifa Bancária referente a transferência eletrônica fornecedor: Parcerias E Locações Ltda  - Processo:  4336</t>
  </si>
  <si>
    <t>Contratação de Rai Bento, aderecista, para confecção de adereços para o espetáculo novo da Cia de Dança.</t>
  </si>
  <si>
    <t>Contratação de camareira para para atender as necessidades do novo espetáculo da CDPA, nos dias 04, 05 e 06 de novembro. Dia 04 de novembro , sexa-feira, a partir das 14 horas e nos dias 05 e 06 de novembro, durante a apresentação da Cia. de Dança no Grande Teatro , nos horários 20h30 e 19h00, respectivamente.</t>
  </si>
  <si>
    <t>Processo 4628 - Raquel Castro De Souza - 050.718.886-10</t>
  </si>
  <si>
    <t>Contratação de um dramaturgo para montagem da formatura do 3º ano técnico em Teatro - noite do Cefart, responsável pela concepção geral, auxiliando na criação e propondo adaptações necessárias.</t>
  </si>
  <si>
    <t>Serviços de sonorização para o novo espetáculo da Cia. de Dança conforme rider. OBSERVAÇÃO: valor da meta é insuficiente e será completado por saldo de outras rubricas no mapa de custos já aprovado (locação de equipamentos de luz e aderecista).</t>
  </si>
  <si>
    <t>Rendimentos de Aplicações Financeiras do mês 10/2022</t>
  </si>
  <si>
    <t>IR referente aos rendimentos de aplicações financeiras do mês 10/2022</t>
  </si>
  <si>
    <t xml:space="preserve">Confecção de 44 camisetas, de malha PV , na cor PRETO, com dizeres em vermelho (palavra .m.a.n.i.f.e.s.t.a. na frente e selo dos 50 anos da Cia. de Dança do Palácio das Artes nas costas) </t>
  </si>
  <si>
    <t>Confecção (arte gráfica), impressão, instalação e retirada de banner para colocar no placão 5 da fachada do PA,</t>
  </si>
  <si>
    <t>Contratação de serviços de fotógrafo para uma diária, para realizar ensaio fotográfico do novo espetáculo da Cia. de Dança do Palácio das Artes, no dia 04 de novembro, no Grande Teatro do Palácio das Artes,</t>
  </si>
  <si>
    <t>Processo 4685 - Leandro Cesar Ribeiro Couri 03928512617 - 13.386.893/0001-05</t>
  </si>
  <si>
    <t>Contratação de serviço para tratamento de texto e imagem, confecção de provas de impressão, serviços gráficos de pré-impressão do selo de 50 anos da Cia. de Dança do Palácio das Artes e do programa do espetáculo m.a.n.i.f.e.s.t.a. a ser apresentado nos dias 05 e 06 de novembro no Grande Teatro Cemig.</t>
  </si>
  <si>
    <t xml:space="preserve">ISSQN referente a nota fiscal 2022/22 - Impressão Projetos E Consultoria Ltda </t>
  </si>
  <si>
    <t>2022/35</t>
  </si>
  <si>
    <t>ISSQN referente a nota fiscal 2022/35 - Dromedário Cinema E Vídeo Ltda - 22.971.615/0001-06</t>
  </si>
  <si>
    <t>ISSQN referente ao RPA 2080 - Marcio Jose Da Luz Melo</t>
  </si>
  <si>
    <t>INSS e INSS Patronal referente ao RPA 2080 - Marcio Jose Da Luz Melo</t>
  </si>
  <si>
    <t>Tarifa Bancária referente a transferência eletrônica fornecedor: Impressão Projetos E Consultoria Ltda - Processo:  3302</t>
  </si>
  <si>
    <t>Tarifa Bancária referente a transferência eletrônica fornecedor: Dromedário Cinema E Vídeo Ltda  - Processo: 4450</t>
  </si>
  <si>
    <t>Tarifa Bancária referente a transferência eletrônica fornecedor: Marcio Jose Da Luz Melo - Processo:  4323</t>
  </si>
  <si>
    <t>Processo 4555 - Luiza Leandro Martins Fonseca 10287238652 - 29.832.209/0001-01</t>
  </si>
  <si>
    <t xml:space="preserve">Contratação de produtor artístico para prestação de serviços, produção teatral, coordenação e acompanhamento da montagem do espetáculo de teatro dos alunos do Cefart. </t>
  </si>
  <si>
    <t>ISSQN referente ao RPA 2077 - Alexander Teixeira Souza</t>
  </si>
  <si>
    <t>IR referente ao RPA 2077 - Alexander Teixeira Souza</t>
  </si>
  <si>
    <t>INSS e INSS Patronal referente ao RPA 2077 - Alexander Teixeira Souza</t>
  </si>
  <si>
    <t>ISSQN referente ao RPA 2079 - Camila Morena Da Luz Gomes</t>
  </si>
  <si>
    <t>IR referente ao RPA 2079 - Camila Morena Da Luz Gomes</t>
  </si>
  <si>
    <t>INSS e INSS Patrtonal referente ao RPA 2079 - Camila Morena Da Luz Gomes</t>
  </si>
  <si>
    <t xml:space="preserve">Camila Morena Da Luz Gomes </t>
  </si>
  <si>
    <t>903.900.321-15</t>
  </si>
  <si>
    <t>Paola Samora De Faria Campos 08817435694</t>
  </si>
  <si>
    <t>Tarifa Bancária referente a transferência eletrônica fornecedor: Paola Samora De Faria Campos 08817435694 - Processo: 2757</t>
  </si>
  <si>
    <t>Processo 4631 - Yasmine De Moura Rodrigues - 103.174.236-06</t>
  </si>
  <si>
    <t>Contratação de Produção executiva para a turma de formandos da escola de Teatro Turno da Noite do Cefart.</t>
  </si>
  <si>
    <t>Contratação de profissional que ficará responsável por demandas externas/compras, dando um suporte para a produção em uma pré produção apenas, ficando disponível para demais demandas que sejam necessárias para a turma de formandos do turno da noite da escola de Teatro do Cefart.</t>
  </si>
  <si>
    <t>Nota fiscal</t>
  </si>
  <si>
    <t xml:space="preserve">INSS e INSS Patronal - Waneska Torres De Oliveira Cezar </t>
  </si>
  <si>
    <t>Tarifa Bancária referente a transferência eletrônica fornecedor: Elias Do Carmo - Me  - Processo: 4396</t>
  </si>
  <si>
    <t>Tarifa Bancária referente a transferência eletrônica fornecedor: Waneska Torres De Oliveira Cezar  - Processo: 4324</t>
  </si>
  <si>
    <t>Processo 4629 - Kelli Cristina Oliveira - 089.008.906-03</t>
  </si>
  <si>
    <t>Contratação de produtor artístico para prestação de serviços de concepção artística, produção teatral, coordenação e acompanhamento da montagem do espetáculo de teatro noite dos alunos do Cefart.</t>
  </si>
  <si>
    <t>Contratação de profissional com expertise em edição e filmagem, com visão técnica e artística que ficará responsável pela filmagem da peça da turma de formandos dos alunos da escola de teatro noite do Cefart.</t>
  </si>
  <si>
    <t>Processo 4702 - Akner Gustavson 40292068832 - 31.128.701/0001-34</t>
  </si>
  <si>
    <t>Contratação de costureira para acompanhamento e produção dos novos figurinos e ajustes para o próximo espetáculo da Cia de Dança.</t>
  </si>
  <si>
    <t>Rendimentos de aplicações financeiras do mês 10/2022</t>
  </si>
  <si>
    <t>2022/1602</t>
  </si>
  <si>
    <t>IR referente a nota fiscal 2022/1602 - Krypton Serviços Contábeis S. S.</t>
  </si>
  <si>
    <t>PCC referente a nota fiscal 2022/1602 - Krypton Serviços Contábeis S. S.</t>
  </si>
  <si>
    <t xml:space="preserve">ISSQN referente a nota fiscal 1619 - On Projeções Ltda </t>
  </si>
  <si>
    <t xml:space="preserve">ISSQN referente a nota fiscal 2022/20 - Ailtom A. Gobira - Arte E Cultura </t>
  </si>
  <si>
    <t>Tarifa Bancária referente a transferência eletrônica fornecedor: On Projeções Ltda  - Processo: 4611</t>
  </si>
  <si>
    <t>Tarifa Bancária referente a transferência eletrônica fornecedor: Ailtom A. Gobira - Arte E Cultura  - Processo: 4326</t>
  </si>
  <si>
    <t xml:space="preserve">Tarifa Bancária referente a transferência eletrônica fornecedor: Krypton Serviços Contábeis S. S. </t>
  </si>
  <si>
    <t>ISSQN referente a nota fiscal 2022/17 - Marcus Vinicius S. Borges Ltda</t>
  </si>
  <si>
    <t>IR referente a nota fiscal 2022/17 - Marcus Vinicius S. Borges Ltda</t>
  </si>
  <si>
    <t>PCC referente a nota fiscal 2022/17 - Marcus Vinicius S. Borges Ltda</t>
  </si>
  <si>
    <t>2022/46</t>
  </si>
  <si>
    <t xml:space="preserve">ISSQN referente a nota fiscal 2022/46- Luiza Leandro Martins Fonseca 10287238652 </t>
  </si>
  <si>
    <t>Adriana Santana Salgado 03506458680</t>
  </si>
  <si>
    <t xml:space="preserve">ISSQN referente a nota fiscal 2022175 - Parcerias E Locações Ltda </t>
  </si>
  <si>
    <t>Tarifa Bancária referente a transferência eletrônica fornecedor: Marcus Vinicius S. Borges Ltda - Processo: 3065</t>
  </si>
  <si>
    <t>Tarifa Bancária referente a transferência eletrônica fornecedor:Adriana Santana Salgado 03506458680 - Processo: 4019</t>
  </si>
  <si>
    <t>Tarifa Bancária referente a transferência eletrônica fornecedor: Luiza Leandro Martins Fonseca 10287238652  - Processo: 4555</t>
  </si>
  <si>
    <t>Processo 4703 - Pâmella De Oliveira Rosa 07909467699 - 30.367.309/0001-85</t>
  </si>
  <si>
    <t>Contratação de profissional para operação de Luz: O Contrato inclui a operação de luz durante as apresentações da montagem de formatura dos alunos da escola de teatro do Cefart em Dezembro.</t>
  </si>
  <si>
    <t>Processo 4701 - Marcio Jose De Sousa 06104936636 - 29.560.852/0001-15</t>
  </si>
  <si>
    <t>Contratação de profissional para criação e execução da trilha sonora autoral para estreia do espetáculo de formatura da escola de teatro do Cefart - Noite - Profissional responsável pelos Arranjos e Trilhas -Criação e preparação de uma composição musical para a montagem, com criações originais ou trilhas e sons já existentes.</t>
  </si>
  <si>
    <t>Processo 4697 - Michelle Sabrina Da Silva 07243837603 - 27.940.818/0001-40</t>
  </si>
  <si>
    <t>Contratação de um profissional para ministrar a Oficinas cênicas - Oficinas práticas e de pesquisa do tema afrofuturismo para a criação de cenas inspiradas nos contos de Cidinha da Silva. Direcionada aos alunos da escola de teatro noite do Cefart, como preparação para a montagem de formatura com apresentação em Dezembro.</t>
  </si>
  <si>
    <t xml:space="preserve"> Romano Comunicação Ltda</t>
  </si>
  <si>
    <t>36.368.476/0001-27</t>
  </si>
  <si>
    <t>ISSQN referente a nota fiscal 2022/104 - Romano Comunicação Ltda.</t>
  </si>
  <si>
    <t>Serviço de Produção Técnica, Autoração e Legendagem para atender as demandas relativas às mostras de cinema produzidas no Cine Humberto Mauro - FCS</t>
  </si>
  <si>
    <t>Hatari Filmes Ltda</t>
  </si>
  <si>
    <t xml:space="preserve">
22.204.920/0001-64</t>
  </si>
  <si>
    <t xml:space="preserve">Balburdia Projetos Cinematograficos E Teatrais Ltda </t>
  </si>
  <si>
    <t>40.704.795/0001-33</t>
  </si>
  <si>
    <t xml:space="preserve">ISSQN referente a nota fiscal 4 - Balburdia Projetos Cinematograficos E Teatrais Ltda </t>
  </si>
  <si>
    <t>Tarifa Bancária referente a transferência eletrônica fornecedor: Romano Comunicação Ltda  - Processo: 4489</t>
  </si>
  <si>
    <t xml:space="preserve">Tarifa Bancária referente a transferência eletrônica fornecedor: Hatari Filmes Ltda </t>
  </si>
  <si>
    <t>Tarifa Bancária referente a transferência eletrônica fornecedor: Balburdia Projetos Cinematograficos E Teatrais Ltda  - Processo: 4556</t>
  </si>
  <si>
    <t xml:space="preserve"> Pulsar Cultura Ltda</t>
  </si>
  <si>
    <t>46.640.189/0001-88</t>
  </si>
  <si>
    <t>ISSQN referente a nota fiscal 2022/8 - Pulsar Cultura Ltda</t>
  </si>
  <si>
    <t>Reembolso realizado pela conta 16185-3 referente ao pagamento na conta indevida. Fornecedor: Hatari Filmes Ltda, CNPJ: 22.204.920/0001-64</t>
  </si>
  <si>
    <t>Processo 4729 - Bruno Inacio Correa De Souza 73664910125 - 48.505.653/0001-59</t>
  </si>
  <si>
    <t>Contratação de profissional para operação da mesa de som durante os ensaios em novembro e temporada em dezembro do espetáculo de formatura da escola de teatro do Cefart - noite.</t>
  </si>
  <si>
    <t>ISSQN referente ao RPA 2098 - Camila Morena Da Luz Gomes</t>
  </si>
  <si>
    <t>IR referente ao RPA 2098 - Camila Morena Da Luz Gomes</t>
  </si>
  <si>
    <t>INSS e INSS Patronal referente ao RPA 2098 - Camila Morena Da Luz Gomes</t>
  </si>
  <si>
    <t xml:space="preserve"> Lucas Alexandre Teixeira 13035532605</t>
  </si>
  <si>
    <t>Jessica Leonardo Alves Silva 10381420671</t>
  </si>
  <si>
    <t>2022/47</t>
  </si>
  <si>
    <t xml:space="preserve">ISSQN referente a nota fiscal 2022/ 47- Peroni Produções Culturais Ltda </t>
  </si>
  <si>
    <t xml:space="preserve">ISSQN referente a nota fiscal 2022/23 - Impressão Projetos E Consultoria Ltda </t>
  </si>
  <si>
    <t xml:space="preserve">Tarifa Bancária referente a transferência eletrônica fornecedor: Lucas Alexandre Teixeira 13035532605 - Processo: </t>
  </si>
  <si>
    <t xml:space="preserve">Tarifa Bancária referente a transferência eletrônica fornecedor: Jessica Leonardo Alves Silva 10381420671 - Processo: </t>
  </si>
  <si>
    <t xml:space="preserve">Tarifa Bancária referente a transferência eletrônica fornecedor: Peroni Produções Culturais Ltda  - Processo: </t>
  </si>
  <si>
    <t xml:space="preserve">Tarifa Bancária referente a transferência eletrônica fornecedor: Impressão Projetos E Consultoria Ltda  - Processo: </t>
  </si>
  <si>
    <t xml:space="preserve">Tarifa Bancária referente a transferência eletrônica fornecedor: Flag Impressao Digital Ltda - Processo: 4479 </t>
  </si>
  <si>
    <t>Tarifa Bancária referente a transferência eletrônica fornecedor: Ivete Maria De Oliveira 76363481600   - Processo: 4482</t>
  </si>
  <si>
    <t>Contratação de profissional para criação e execução da trilha sonora para estreia do espetáculo de formatura da escola de teatro do Cefart - Noite .</t>
  </si>
  <si>
    <t>Processo 4698 - Marcos Matturro Foschiera 83491589053 - 37.303.926/0001-66</t>
  </si>
  <si>
    <t>Pagamento taxa ECAD, referente a Mostra Veredas Antropofágicas: Cinema e Modernismoem Minas Gerais.</t>
  </si>
  <si>
    <t>Processo 4730 - Mariana Teixeira De Paula 08857936686 - 22.169.991/0001-73</t>
  </si>
  <si>
    <t>Contratação de um profissional para produção e confecção de um boneco que será usado como objeto de cena na montagem teatral noite dos alunos da escola de teatro do Cefart com temporada em dezembro</t>
  </si>
  <si>
    <t>Processo 3096 - Oliveira Andrade Serviços De Monitoramento De Informações Ltda - 07.290.137/0001-77</t>
  </si>
  <si>
    <t>Processo 4630 - Marcelo Henrique Veronez 05080473665 - 18.158.468/0001-74</t>
  </si>
  <si>
    <t>Contratação de instrutor de música especializado, para preparação vocal e trabalho junto com a direção de espetáculo nos ensaios, cenas e apresentação. O profissional é o responsável pelo trabalho vocal dos atores durante todo o processo de criação do espetáculo de formatura da Escola Técnica em Teatro, turno da noite, que acontecerá em Dezembro.</t>
  </si>
  <si>
    <t>04º parcela de repasse referente ao III aditivo do CG - Modernismo</t>
  </si>
  <si>
    <t xml:space="preserve">Raimundo Pereira Da Silva Neto </t>
  </si>
  <si>
    <t>715.234.724-72</t>
  </si>
  <si>
    <t xml:space="preserve">ISSQN referente ao RPA 2101 - Raimundo Pereira Da Silva Neto </t>
  </si>
  <si>
    <t xml:space="preserve">INSS e INSS Patronal referente ao RPA 2101 - Raimundo Pereira Da Silva Neto </t>
  </si>
  <si>
    <t>Lucas Fernando Morais Ferreira</t>
  </si>
  <si>
    <t>077.437.246-03</t>
  </si>
  <si>
    <t xml:space="preserve">ISSQN referente ao RPA 2104- Lucas Fernando Morais Ferreira </t>
  </si>
  <si>
    <t xml:space="preserve">IR referente ao RPA 2104- Lucas Fernando Morais Ferreira </t>
  </si>
  <si>
    <t xml:space="preserve">INSS e INSS Patronal referente ao RPA 2104- Lucas Fernando Morais Ferreira </t>
  </si>
  <si>
    <t>Ivete Maria De Oliveira 76363481600</t>
  </si>
  <si>
    <t>763.634.816-00</t>
  </si>
  <si>
    <t>Transferido para Poupança</t>
  </si>
  <si>
    <t xml:space="preserve">ISSQN referente ao RPA 2097 - Ivete Maria De Oliveira 76363481600 </t>
  </si>
  <si>
    <t xml:space="preserve">INSS e INSS Patronal referente ao RPA 2097 - Ivete Maria De Oliveira 76363481600 </t>
  </si>
  <si>
    <t xml:space="preserve">RF Locação &amp; Filmagem Ltda </t>
  </si>
  <si>
    <t>12.233.251/0001-03</t>
  </si>
  <si>
    <t>ISSQN referente a nota fiscal 2022/26- RF Locação &amp; Filmagem Ltda</t>
  </si>
  <si>
    <t>Marcelo Bastos Alvarenga</t>
  </si>
  <si>
    <t>886.447.236-34</t>
  </si>
  <si>
    <t xml:space="preserve">ISSQN referente ao RPA 2103 - Marcelo Bastos Alvarenga </t>
  </si>
  <si>
    <t xml:space="preserve">IR referente ao RPA 2103 - Marcelo Bastos Alvarenga </t>
  </si>
  <si>
    <t xml:space="preserve">INSS e INSS Patronal referente ao RPA 2103 - Marcelo Bastos Alvarenga </t>
  </si>
  <si>
    <t xml:space="preserve">ISSQN referente a nota fiscal 2022/24 - Inventário Produções Artísticas E Culturais Ltda </t>
  </si>
  <si>
    <t>2022/126</t>
  </si>
  <si>
    <t>ISSQN referente a nota fiscal 2022/126 - Murillo Correa E Cia Som E Luz Ltda</t>
  </si>
  <si>
    <t xml:space="preserve">Tarifa Bancária referente a transferência eletrônica fornecedor: Marcelo Bastos Alvarenga   - Processo: </t>
  </si>
  <si>
    <t xml:space="preserve">Tarifa Bancária referente a transferência eletrônica fornecedor: RF Locação &amp; Filmagem Ltda     - Processo: </t>
  </si>
  <si>
    <t xml:space="preserve">Tarifa Bancária referente a transferência eletrônica fornecedor:  Inventário Produções Artísticas E Culturais Ltda  - Processo: </t>
  </si>
  <si>
    <t xml:space="preserve">Tarifa Bancária referente a transferência eletrônica fornecedor:  Murillo Correa E Cia Som E Luz Ltda  - Processo: </t>
  </si>
  <si>
    <t>Processo 4708 - Par Espacos Criativos Ltda - 36.669.238/0001-51</t>
  </si>
  <si>
    <t>Cenografia e cenotécnica - Contratação de cenógrafa que será responsável por toda construção de todo cenário do espetáculo, incluindo o fornecimento de elementos cênicos de linguagem cinematográfica, contratação de equipe de cenógrafos e montagem e desmontagem.</t>
  </si>
  <si>
    <t>Patricia Bizzotto Pinto 07914074624</t>
  </si>
  <si>
    <t>19.995.746/0001-00</t>
  </si>
  <si>
    <t>Reembolso a conta do Contrato de Gestão  referente ao pagamento da guia de INSS e INSS Patronal referente a RPA 2030 - Alexander Teixeira Souza</t>
  </si>
  <si>
    <t xml:space="preserve">Reembolso a conta do Contrato de Gestão  referente ao pagamento da guia de INSS e INSS Patronal referente a RPA 2035 - Marcio Jose Da Luz Melo </t>
  </si>
  <si>
    <t xml:space="preserve">Reembolso a conta do Contrato de Gestão  referente ao pagamento da guia de INSS E INSS Patronal referente ao RPA 2036 - Waneska Torres De Oliveira Cezar </t>
  </si>
  <si>
    <t xml:space="preserve">Reembolso a conta do Contrato de Gestão  referente ao pagamento da guia de INSS e INSS Patronal referefente ao RPA 2051 - Pilar Fazito De Almeida Rezende </t>
  </si>
  <si>
    <t>Reembolso a conta do Contrato de Gestão  referente ao pagamento da guia de INSS e INSS Patronal  referente ao RPA 2063 -   Clara Pequeno Nogueira Marques</t>
  </si>
  <si>
    <t>Processo 4746 - Vitor Gonzaga Dos Santos - 31.363.703/0001-08</t>
  </si>
  <si>
    <t>Produção para atendimento do espetáculo cênico musical em celebração do Prêmio Zumbi, dia 20/11/2023 em homenagem ao dia da conciência Negra. O evento será realizado às 10h, no Palácio da Liberdade.</t>
  </si>
  <si>
    <t>Recolhimento ECAD de apresentações do programa O Modernismo em Minas Gerais, dos espetáculos realizados: show Beatriz Azevedo convida Moreno Veloso e Jacques Morelenbaum, no dia 29 de outubro, e apresentações do espetáculo de dança da Cia. de Dança do Palácio das Artes, .m.a.n.i.f.e.s.t.a. no dias 05 e 06 de novembro, no Grande Teatro Cemig Palácio das Artes.</t>
  </si>
  <si>
    <t>Pavanello Projetos Ltda</t>
  </si>
  <si>
    <t>06.161.231/0001-63</t>
  </si>
  <si>
    <t xml:space="preserve">ISSQN referente a nota fiscal 2022/11 - Pavanello Projetos Ltda </t>
  </si>
  <si>
    <t>2022/758</t>
  </si>
  <si>
    <t>ISSQN referente a nota fiscal  2022/758 - Flag Impressao Digital Ltda</t>
  </si>
  <si>
    <t>Gabriela Dos Santos Domingues 05913207971</t>
  </si>
  <si>
    <t xml:space="preserve">19.902.171/0001-34 </t>
  </si>
  <si>
    <t>Escritório Central De Arrecadação E Distribuição - Ecad</t>
  </si>
  <si>
    <t>00.474.973/0001-62</t>
  </si>
  <si>
    <t>Camila Morena Da Luz Gomes 90390032115</t>
  </si>
  <si>
    <t>17.655.197/0001-08</t>
  </si>
  <si>
    <t>Jonathan Herbert Camargos Rocha 09849113677</t>
  </si>
  <si>
    <t>34.619.561/0001-95</t>
  </si>
  <si>
    <t>Tarifa Bancária referente a transferência eletrônica fornecedor: Pavanello Projetos Ltda   - Processo: 4464</t>
  </si>
  <si>
    <t>Tarifa Bancária referente a transferência eletrônica fornecedor: Flag Impressao Digital Ltda   - Processo: 4479</t>
  </si>
  <si>
    <t>Tarifa Bancária referente a transferência eletrônica fornecedor: Gabriela Dos Santos Domingues 05913207971  - Processo: 4633</t>
  </si>
  <si>
    <t>Tarifa Bancária referente a transferência eletrônica fornecedor: Camila Morena Da Luz Gomes 90390032115   - Processo: 4476</t>
  </si>
  <si>
    <t>Tarifa Bancária referente a transferência eletrônica fornecedor: Jonathan Herbert Camargos Rocha 09849113677   - Processo: 4476</t>
  </si>
  <si>
    <t xml:space="preserve">Paulo Cesar Brant Alvim </t>
  </si>
  <si>
    <t>2022/48</t>
  </si>
  <si>
    <t xml:space="preserve">ISSQN referente a nota fiscal 2022/48 - Paulo Cesar Brant Alvim </t>
  </si>
  <si>
    <t xml:space="preserve">ISSQN referente a nota fiscal 2022/49 - Paulo Cesar Brant Alvim </t>
  </si>
  <si>
    <t>Tarifa Bancária referente a transferência eletrônica fornecedor: Associação Cultural Corpo Rastreado  - Processo: 4461</t>
  </si>
  <si>
    <t>Tarifa Bancária referente a transferência eletrônica fornecedor: Paulo Cesar Brant Alvim   - Processo: 3014</t>
  </si>
  <si>
    <t>ISSQN referente a nota fiscal 2022/22 - Ailtom A. Gobira - Arte E Cultura</t>
  </si>
  <si>
    <t>Tarifa Bancária referente a transferência eletrônica fornecedor: Ailtom A. Gobira - Arte E Cultura - Processo: 4459</t>
  </si>
  <si>
    <t>Sandro &amp; Aurélio Comércio E Indústria Ltda</t>
  </si>
  <si>
    <t>65.382.442/0001-95</t>
  </si>
  <si>
    <t>Tarifa Bancária referente a transferência eletrônica fornecedor:  Marina Lamas Peixoto 14768926606 - Processo: 4322</t>
  </si>
  <si>
    <t>Tarifa Bancária referente a transferência eletrônica fornecedor: Sandro &amp; Aurélio Comércio E Indústria Ltda - Processo:4656</t>
  </si>
  <si>
    <t>Contratação de profissional para criação e execução da trilha sonora para estreia do espetáculo de formatura da escola de teatro do Cefart - manhã com temporada em dezembro.</t>
  </si>
  <si>
    <t>Processo 4768 - Matheus Roberto De Queiroz Fleming 077.925.436-84 - 39.410.380/0001-78</t>
  </si>
  <si>
    <t>Cofins referente aos rendimentos de aplicações financerias do mês 10/2022</t>
  </si>
  <si>
    <t>Processo 4792 - Pedro Ivo Abreu Pereira 11410478610 - 24.307.581/0001-77</t>
  </si>
  <si>
    <t>Contratação de transporte para a montagem de formatura dos alunos da escola de teatro noite do Cefart com dias e horários a serem combinados com a produção do espetácul</t>
  </si>
  <si>
    <t>Processo 4756 - Luisa Alves De Amorim Soares 10979245648 - 43.740.270/0001-40</t>
  </si>
  <si>
    <t>Contratação de costureira, profissional para confecção de figurinos, adereços bem como a realização de restauração e reparos em figurinos que estarão disponíveis para o espetáculo de formatura da escola de teatro do Cefart</t>
  </si>
  <si>
    <t>Par Espacos Criativos Ltda</t>
  </si>
  <si>
    <t>36.669.238/0001-51</t>
  </si>
  <si>
    <t>ISSQN referente a nota fiscal 2022/76 - Par Espacos Criativos Ltda</t>
  </si>
  <si>
    <t xml:space="preserve">ISSQN referente a nota fiscal 2022/37 - Dromedário Cinema E Vídeo Ltda </t>
  </si>
  <si>
    <t xml:space="preserve">Tarifa Bancária referente a transferência eletrônica fornecedor: Par Espacos Criativos Ltda - Processo: 4708 </t>
  </si>
  <si>
    <t>Tarifa Bancária referente a transferência eletrônica fornecedor: Dromedário Cinema E Vídeo Ltda  - Processo: 3879</t>
  </si>
  <si>
    <t>Oliveira Andrade Serviços De Monitoramento De Informações Ltda</t>
  </si>
  <si>
    <t>07.290.137/0001-77</t>
  </si>
  <si>
    <t>2022/664</t>
  </si>
  <si>
    <t>ISSQN referente a nota fiscal 2022/664 -  Oliveira Andrade Serviços De Monitoramento De Informações Ltda</t>
  </si>
  <si>
    <t>Tarifa Bancária referente a transferência eletrônica fornecedor: Oliveira Andrade Serviços De Monitoramento De Informações Ltda  - Processo: 3096</t>
  </si>
  <si>
    <t>Processo 4770 - Luan Henrique Valero</t>
  </si>
  <si>
    <t>Contratação de um dramaturgo para montagem da formatura do 3º ano técnico em Teatro - manhã do Cefart com temporada em dezembro.</t>
  </si>
  <si>
    <t>Rendimentos de Aplicações Financeiras do mês 11/2022</t>
  </si>
  <si>
    <t>IR referente aos rendimentos de aplicações financeiras do mês 11/2022</t>
  </si>
  <si>
    <t>Cofins referente aos rendimentos de aplicações financeiras do mês 11/2022</t>
  </si>
  <si>
    <t>Associação Pró-Cultura e Promoção das Artes ( Conta Reserva - CG 05/2019)</t>
  </si>
  <si>
    <t>Rendimentos de aplicações financeiras do mês 11/2022</t>
  </si>
  <si>
    <t>Contratação de profissional para operação de Luz: O Contrato inclui a operação de luz durante as apresentações da montagem do espetáculo de fim de ano dos alunos da escola de teatro - Manhã do Cefart em Dezembro.</t>
  </si>
  <si>
    <t>Processo 4803 - Maria Clara De Oliveira Mariano 12920555618 - 45.603.515/0001-14</t>
  </si>
  <si>
    <t>Recebemos as 04 parcelas previstas,  que totalizam o montante de R$ 2.470.000,000 (dois milhões e quatrocentos e setenta emil reais .Ocorreram diversos pagamentos, neste momento, de maior expressão as ações da Mostra Fotográfica,Ciclo de Debates, Sarau Modernista, Longa Metragem Documental e Mini-enciclopédia Virtual "O Modernismo em Minas Gerais . Outras despesas estão comprometidas, serão quitadas assim que as entregas pactuadas nos contratos forem se realizando.</t>
  </si>
  <si>
    <t>A transferência dos rendimentos apurados em função da aplicação financeira do saldo em conta da movimentação do III aditivo, foi e será feita, para a mesma conta Reserva aberta vinculada ao Contrato de Gestão, afim de economizar as despesas de tarifas de manunteção cobradas pelo banco. Até a presente data o valor transferido referente a estes rendimentos totalizam R$ 36.811,14 (trinta e seis mil, oitocentos e onze reais e quatorze centavos ).</t>
  </si>
  <si>
    <t>Espetáculo teatral Modernista</t>
  </si>
  <si>
    <t>01 de julho de 2022 a 30 de novembro de 2022 - 3º parcela</t>
  </si>
  <si>
    <t>Belo Horizonte, 01 de dezembro de 2022</t>
  </si>
  <si>
    <t>Vale ressaltar ainda que neste período ocorreram algumas alterações no TDCO, algumas atividades e entregas, o que provocou a elaboração e aprovação de um aditivo ao Contrato de Gestão junto a FCS e SEPLAG.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</si>
</sst>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R$ &quot;* #,##0.00_);_(&quot;R$ &quot;* \(#,##0.00\);_(&quot;R$ &quot;* &quot;-&quot;??_);_(@_)"/>
    <numFmt numFmtId="165" formatCode="_(* #,##0.00_);_(* \(#,##0.00\);_(* &quot;-&quot;??_);_(@_)"/>
    <numFmt numFmtId="166" formatCode="dd/mm/yy;@"/>
    <numFmt numFmtId="167" formatCode="00000"/>
  </numFmts>
  <fonts count="45">
    <font>
      <sz val="10"/>
      <name val="Arial"/>
    </font>
    <font>
      <sz val="11"/>
      <color theme="1"/>
      <name val="Calibri"/>
      <family val="2"/>
      <scheme val="minor"/>
    </font>
    <font>
      <sz val="10"/>
      <name val="Arial"/>
      <family val="2"/>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i/>
      <sz val="16"/>
      <color indexed="10"/>
      <name val="Arial"/>
      <family val="2"/>
    </font>
    <font>
      <b/>
      <sz val="14"/>
      <name val="Arial"/>
      <family val="2"/>
    </font>
    <font>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sz val="10"/>
      <color rgb="FFFF0000"/>
      <name val="Arial"/>
      <family val="2"/>
    </font>
    <font>
      <sz val="9"/>
      <color theme="1"/>
      <name val="Arial"/>
      <family val="2"/>
    </font>
    <font>
      <sz val="9"/>
      <color theme="1" tint="4.9989318521683403E-2"/>
      <name val="Arial"/>
      <family val="2"/>
    </font>
    <font>
      <sz val="9"/>
      <color rgb="FF000000"/>
      <name val="Arial"/>
      <family val="2"/>
    </font>
    <font>
      <sz val="9"/>
      <color rgb="FF0070C0"/>
      <name val="Arial"/>
      <family val="2"/>
    </font>
    <font>
      <b/>
      <sz val="11"/>
      <color theme="1"/>
      <name val="Arial"/>
      <family val="2"/>
    </font>
    <font>
      <b/>
      <sz val="11"/>
      <color rgb="FFFF0000"/>
      <name val="Arial"/>
      <family val="2"/>
    </font>
    <font>
      <b/>
      <sz val="9"/>
      <color theme="0"/>
      <name val="Arial"/>
      <family val="2"/>
    </font>
    <font>
      <sz val="8"/>
      <name val="Arial"/>
      <family val="2"/>
    </font>
    <font>
      <sz val="10"/>
      <color theme="1"/>
      <name val="Arial"/>
      <family val="2"/>
    </font>
    <font>
      <b/>
      <sz val="10"/>
      <color theme="1"/>
      <name val="Arial"/>
      <family val="2"/>
    </font>
    <font>
      <b/>
      <sz val="17"/>
      <color theme="1"/>
      <name val="Arial"/>
      <family val="2"/>
    </font>
    <font>
      <sz val="9"/>
      <color rgb="FFFF0000"/>
      <name val="Arial"/>
      <family val="2"/>
    </font>
    <font>
      <sz val="9"/>
      <name val="3303"/>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FFFFFF"/>
        <bgColor rgb="FFFFFFFF"/>
      </patternFill>
    </fill>
    <fill>
      <patternFill patternType="solid">
        <fgColor theme="0"/>
        <bgColor theme="0"/>
      </patternFill>
    </fill>
    <fill>
      <patternFill patternType="solid">
        <fgColor theme="0" tint="-0.14999847407452621"/>
        <bgColor indexed="64"/>
      </patternFill>
    </fill>
    <fill>
      <patternFill patternType="solid">
        <fgColor theme="0" tint="-0.34998626667073579"/>
        <bgColor indexed="64"/>
      </patternFill>
    </fill>
  </fills>
  <borders count="58">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double">
        <color indexed="64"/>
      </right>
      <top/>
      <bottom/>
      <diagonal/>
    </border>
    <border>
      <left/>
      <right style="double">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style="medium">
        <color indexed="64"/>
      </top>
      <bottom/>
      <diagonal/>
    </border>
    <border>
      <left style="dotted">
        <color indexed="64"/>
      </left>
      <right style="thin">
        <color indexed="64"/>
      </right>
      <top/>
      <bottom/>
      <diagonal/>
    </border>
    <border>
      <left style="thin">
        <color indexed="64"/>
      </left>
      <right/>
      <top/>
      <bottom/>
      <diagonal/>
    </border>
    <border>
      <left style="dotted">
        <color indexed="64"/>
      </left>
      <right style="thin">
        <color indexed="64"/>
      </right>
      <top/>
      <bottom style="medium">
        <color indexed="64"/>
      </bottom>
      <diagonal/>
    </border>
    <border>
      <left style="thin">
        <color indexed="64"/>
      </left>
      <right/>
      <top/>
      <bottom style="medium">
        <color indexed="64"/>
      </bottom>
      <diagonal/>
    </border>
    <border>
      <left/>
      <right/>
      <top/>
      <bottom style="double">
        <color rgb="FF000000"/>
      </bottom>
      <diagonal/>
    </border>
    <border>
      <left/>
      <right/>
      <top style="double">
        <color rgb="FF000000"/>
      </top>
      <bottom style="double">
        <color rgb="FF000000"/>
      </bottom>
      <diagonal/>
    </border>
    <border>
      <left/>
      <right style="hair">
        <color rgb="FF000000"/>
      </right>
      <top style="double">
        <color rgb="FF000000"/>
      </top>
      <bottom style="double">
        <color rgb="FF000000"/>
      </bottom>
      <diagonal/>
    </border>
    <border>
      <left/>
      <right/>
      <top style="double">
        <color rgb="FF000000"/>
      </top>
      <bottom style="thin">
        <color rgb="FF000000"/>
      </bottom>
      <diagonal/>
    </border>
    <border>
      <left/>
      <right style="hair">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s>
  <cellStyleXfs count="16">
    <xf numFmtId="0" fontId="0"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7" fillId="0" borderId="0"/>
    <xf numFmtId="0" fontId="2" fillId="0" borderId="0"/>
    <xf numFmtId="0" fontId="28"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 fillId="0" borderId="0"/>
    <xf numFmtId="165" fontId="1" fillId="0" borderId="0" applyFont="0" applyFill="0" applyBorder="0" applyAlignment="0" applyProtection="0"/>
  </cellStyleXfs>
  <cellXfs count="669">
    <xf numFmtId="0" fontId="0" fillId="0" borderId="0" xfId="0"/>
    <xf numFmtId="0" fontId="0" fillId="2" borderId="0" xfId="0" applyFill="1"/>
    <xf numFmtId="0" fontId="3" fillId="2" borderId="0" xfId="0" applyFont="1" applyFill="1"/>
    <xf numFmtId="0" fontId="10" fillId="2" borderId="0" xfId="0" applyFont="1" applyFill="1" applyAlignment="1">
      <alignment horizontal="left" vertical="center"/>
    </xf>
    <xf numFmtId="0" fontId="7" fillId="2" borderId="0" xfId="0" applyFont="1" applyFill="1" applyAlignment="1">
      <alignment horizontal="center"/>
    </xf>
    <xf numFmtId="0" fontId="9" fillId="2" borderId="0" xfId="0" applyFont="1" applyFill="1"/>
    <xf numFmtId="0" fontId="9" fillId="2" borderId="0" xfId="0" applyFont="1" applyFill="1" applyAlignment="1">
      <alignment horizontal="center"/>
    </xf>
    <xf numFmtId="0" fontId="2" fillId="2" borderId="0" xfId="0" applyFont="1" applyFill="1"/>
    <xf numFmtId="4" fontId="10" fillId="2" borderId="0" xfId="0" applyNumberFormat="1" applyFont="1" applyFill="1" applyAlignment="1">
      <alignment horizontal="center" vertical="center"/>
    </xf>
    <xf numFmtId="165" fontId="2" fillId="2" borderId="0" xfId="12" applyFont="1" applyFill="1" applyBorder="1"/>
    <xf numFmtId="165" fontId="10" fillId="2" borderId="0" xfId="12" applyFont="1" applyFill="1" applyBorder="1" applyAlignment="1">
      <alignment horizontal="right" vertical="center"/>
    </xf>
    <xf numFmtId="0" fontId="5" fillId="2" borderId="0" xfId="0" applyFont="1" applyFill="1" applyAlignment="1">
      <alignment horizontal="center" vertical="center"/>
    </xf>
    <xf numFmtId="165" fontId="13" fillId="2" borderId="0" xfId="12" applyFont="1" applyFill="1" applyBorder="1" applyAlignment="1">
      <alignment horizontal="right" vertical="center"/>
    </xf>
    <xf numFmtId="165" fontId="14" fillId="2" borderId="0" xfId="12" applyFont="1" applyFill="1" applyBorder="1" applyAlignment="1">
      <alignment horizontal="right" vertical="center"/>
    </xf>
    <xf numFmtId="165" fontId="14" fillId="2" borderId="1" xfId="12" applyFont="1" applyFill="1" applyBorder="1" applyAlignment="1">
      <alignment horizontal="right" vertical="center"/>
    </xf>
    <xf numFmtId="165" fontId="14" fillId="2" borderId="2" xfId="12" applyFont="1" applyFill="1" applyBorder="1" applyAlignment="1">
      <alignment horizontal="right" vertical="center"/>
    </xf>
    <xf numFmtId="165" fontId="14" fillId="2" borderId="3" xfId="12" applyFont="1" applyFill="1" applyBorder="1" applyAlignment="1">
      <alignment horizontal="right" vertical="center"/>
    </xf>
    <xf numFmtId="165" fontId="14" fillId="2" borderId="4" xfId="12" applyFont="1" applyFill="1" applyBorder="1" applyAlignment="1">
      <alignment horizontal="right" vertical="center"/>
    </xf>
    <xf numFmtId="165" fontId="14" fillId="2" borderId="5" xfId="12" applyFont="1" applyFill="1" applyBorder="1" applyAlignment="1">
      <alignment horizontal="right" vertical="center"/>
    </xf>
    <xf numFmtId="0" fontId="0" fillId="2" borderId="0" xfId="0" applyFill="1" applyAlignment="1">
      <alignment vertical="center"/>
    </xf>
    <xf numFmtId="0" fontId="14" fillId="2" borderId="5" xfId="0" applyFont="1" applyFill="1" applyBorder="1" applyAlignment="1">
      <alignment horizontal="left" vertical="center" wrapText="1"/>
    </xf>
    <xf numFmtId="0" fontId="14" fillId="2" borderId="0" xfId="0" applyFont="1" applyFill="1" applyAlignment="1">
      <alignment horizontal="left" vertical="center" wrapText="1"/>
    </xf>
    <xf numFmtId="0" fontId="13" fillId="2" borderId="0" xfId="0" applyFont="1" applyFill="1" applyAlignment="1">
      <alignment horizontal="left" vertical="center"/>
    </xf>
    <xf numFmtId="0" fontId="13" fillId="2" borderId="1" xfId="0" applyFont="1" applyFill="1" applyBorder="1" applyAlignment="1">
      <alignment vertical="center"/>
    </xf>
    <xf numFmtId="0" fontId="14" fillId="2" borderId="1" xfId="0" applyFont="1" applyFill="1" applyBorder="1" applyAlignment="1">
      <alignment horizontal="right" vertical="center" wrapText="1"/>
    </xf>
    <xf numFmtId="0" fontId="13" fillId="2" borderId="2" xfId="0" applyFont="1" applyFill="1" applyBorder="1" applyAlignment="1">
      <alignment vertical="center"/>
    </xf>
    <xf numFmtId="0" fontId="14" fillId="2" borderId="2" xfId="0" applyFont="1" applyFill="1" applyBorder="1" applyAlignment="1">
      <alignment horizontal="right" vertical="center" wrapText="1"/>
    </xf>
    <xf numFmtId="0" fontId="14" fillId="2" borderId="3" xfId="0" applyFont="1" applyFill="1" applyBorder="1" applyAlignment="1">
      <alignment horizontal="left" vertical="center"/>
    </xf>
    <xf numFmtId="0" fontId="14" fillId="2" borderId="3" xfId="0" applyFont="1" applyFill="1" applyBorder="1" applyAlignment="1">
      <alignment vertical="center" wrapText="1"/>
    </xf>
    <xf numFmtId="0" fontId="13" fillId="2" borderId="5" xfId="0" applyFont="1" applyFill="1" applyBorder="1" applyAlignment="1">
      <alignment vertical="center"/>
    </xf>
    <xf numFmtId="4" fontId="14" fillId="2" borderId="5" xfId="0" applyNumberFormat="1" applyFont="1" applyFill="1" applyBorder="1" applyAlignment="1">
      <alignment horizontal="right" vertical="center"/>
    </xf>
    <xf numFmtId="0" fontId="14" fillId="2" borderId="5" xfId="0" applyFont="1" applyFill="1" applyBorder="1" applyAlignment="1">
      <alignment horizontal="left" vertical="center"/>
    </xf>
    <xf numFmtId="0" fontId="14" fillId="2" borderId="0" xfId="0" applyFont="1" applyFill="1" applyAlignment="1">
      <alignment vertical="center"/>
    </xf>
    <xf numFmtId="0" fontId="22" fillId="2" borderId="0" xfId="0" applyFont="1" applyFill="1" applyAlignment="1">
      <alignment vertical="center" wrapText="1"/>
    </xf>
    <xf numFmtId="0" fontId="10" fillId="2" borderId="0" xfId="0" applyFont="1" applyFill="1" applyAlignment="1">
      <alignment vertical="center"/>
    </xf>
    <xf numFmtId="0" fontId="14" fillId="2" borderId="5" xfId="0" applyFont="1" applyFill="1" applyBorder="1" applyAlignment="1">
      <alignment horizontal="right" vertical="center" wrapText="1"/>
    </xf>
    <xf numFmtId="0" fontId="14" fillId="2" borderId="5" xfId="0" applyFont="1" applyFill="1" applyBorder="1" applyAlignment="1">
      <alignment vertical="center"/>
    </xf>
    <xf numFmtId="0" fontId="14" fillId="2" borderId="3" xfId="0" applyFont="1" applyFill="1" applyBorder="1" applyAlignment="1">
      <alignment horizontal="left" vertical="center" wrapText="1"/>
    </xf>
    <xf numFmtId="0" fontId="8" fillId="2" borderId="0" xfId="0" applyFont="1" applyFill="1" applyAlignment="1">
      <alignment horizontal="center" vertical="center" wrapText="1"/>
    </xf>
    <xf numFmtId="0" fontId="4" fillId="2" borderId="0" xfId="0" applyFont="1" applyFill="1" applyAlignment="1">
      <alignment vertical="center"/>
    </xf>
    <xf numFmtId="0" fontId="12" fillId="2" borderId="0" xfId="0" applyFont="1" applyFill="1"/>
    <xf numFmtId="0" fontId="12" fillId="2" borderId="0" xfId="0" applyFont="1" applyFill="1" applyAlignment="1">
      <alignment vertical="center"/>
    </xf>
    <xf numFmtId="0" fontId="5" fillId="2" borderId="5" xfId="0" applyFont="1" applyFill="1" applyBorder="1" applyAlignment="1">
      <alignment horizontal="center" vertical="center"/>
    </xf>
    <xf numFmtId="0" fontId="5" fillId="2" borderId="6" xfId="0" applyFont="1" applyFill="1" applyBorder="1" applyAlignment="1">
      <alignment horizontal="center" vertical="center"/>
    </xf>
    <xf numFmtId="4" fontId="5" fillId="2" borderId="6" xfId="0" applyNumberFormat="1" applyFont="1" applyFill="1" applyBorder="1" applyAlignment="1">
      <alignment horizontal="right" vertical="center"/>
    </xf>
    <xf numFmtId="0" fontId="3" fillId="2" borderId="0" xfId="0" applyFont="1" applyFill="1" applyProtection="1">
      <protection locked="0"/>
    </xf>
    <xf numFmtId="0" fontId="3" fillId="2" borderId="0" xfId="0" applyFont="1" applyFill="1" applyAlignment="1" applyProtection="1">
      <alignment horizontal="left" vertical="center"/>
      <protection locked="0"/>
    </xf>
    <xf numFmtId="165" fontId="3" fillId="2" borderId="0" xfId="12" applyFont="1" applyFill="1" applyProtection="1">
      <protection locked="0"/>
    </xf>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4" fillId="2" borderId="0" xfId="0" applyFont="1" applyFill="1"/>
    <xf numFmtId="0" fontId="5" fillId="2" borderId="0" xfId="0" applyFont="1" applyFill="1"/>
    <xf numFmtId="0" fontId="9" fillId="2" borderId="0" xfId="0" applyFont="1" applyFill="1" applyAlignment="1" applyProtection="1">
      <alignment horizontal="center"/>
      <protection locked="0"/>
    </xf>
    <xf numFmtId="165" fontId="20"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6" fillId="2" borderId="0" xfId="0" applyFont="1" applyFill="1" applyAlignment="1" applyProtection="1">
      <alignment horizontal="left" vertical="center" wrapText="1"/>
      <protection locked="0"/>
    </xf>
    <xf numFmtId="166" fontId="10" fillId="2" borderId="9" xfId="0" applyNumberFormat="1" applyFont="1" applyFill="1" applyBorder="1" applyAlignment="1">
      <alignment horizontal="center" vertical="center" wrapText="1"/>
    </xf>
    <xf numFmtId="0" fontId="10" fillId="2" borderId="9" xfId="0" applyFont="1" applyFill="1" applyBorder="1" applyAlignment="1">
      <alignment horizontal="center" vertical="center" wrapText="1"/>
    </xf>
    <xf numFmtId="0" fontId="2" fillId="3" borderId="0" xfId="0" applyFont="1" applyFill="1" applyAlignment="1" applyProtection="1">
      <alignment horizontal="left" vertical="center"/>
      <protection locked="0"/>
    </xf>
    <xf numFmtId="0" fontId="13" fillId="3" borderId="0" xfId="0" applyFont="1" applyFill="1" applyAlignment="1">
      <alignment vertical="center" wrapText="1"/>
    </xf>
    <xf numFmtId="0" fontId="13" fillId="3" borderId="0" xfId="0" applyFont="1" applyFill="1" applyAlignment="1">
      <alignment horizontal="left" vertical="center" wrapText="1"/>
    </xf>
    <xf numFmtId="0" fontId="13" fillId="3" borderId="0" xfId="0" applyFont="1" applyFill="1" applyAlignment="1">
      <alignment vertical="center"/>
    </xf>
    <xf numFmtId="0" fontId="13" fillId="3" borderId="0" xfId="0" applyFont="1" applyFill="1" applyAlignment="1">
      <alignment horizontal="left" vertical="center"/>
    </xf>
    <xf numFmtId="0" fontId="13" fillId="3" borderId="4" xfId="0" applyFont="1" applyFill="1" applyBorder="1" applyAlignment="1">
      <alignment vertical="center" wrapText="1"/>
    </xf>
    <xf numFmtId="165" fontId="14" fillId="2" borderId="3" xfId="12" applyFont="1" applyFill="1" applyBorder="1" applyAlignment="1">
      <alignment horizontal="center" vertical="center"/>
    </xf>
    <xf numFmtId="165" fontId="13" fillId="2" borderId="0" xfId="12" applyFont="1" applyFill="1" applyBorder="1" applyAlignment="1">
      <alignment horizontal="center" vertical="center"/>
    </xf>
    <xf numFmtId="165" fontId="13" fillId="2" borderId="10" xfId="12" applyFont="1" applyFill="1" applyBorder="1" applyAlignment="1">
      <alignment horizontal="center" vertical="center"/>
    </xf>
    <xf numFmtId="0" fontId="14" fillId="2" borderId="6" xfId="0" applyFont="1" applyFill="1" applyBorder="1" applyAlignment="1">
      <alignment horizontal="center" vertical="center"/>
    </xf>
    <xf numFmtId="4" fontId="14" fillId="2" borderId="3" xfId="0" applyNumberFormat="1" applyFont="1" applyFill="1" applyBorder="1" applyAlignment="1">
      <alignment horizontal="center" vertical="center"/>
    </xf>
    <xf numFmtId="0" fontId="14" fillId="3" borderId="5" xfId="0" applyFont="1" applyFill="1" applyBorder="1" applyAlignment="1">
      <alignment horizontal="left" vertical="center"/>
    </xf>
    <xf numFmtId="0" fontId="14" fillId="3" borderId="5" xfId="0" applyFont="1" applyFill="1" applyBorder="1" applyAlignment="1">
      <alignment vertical="center"/>
    </xf>
    <xf numFmtId="1" fontId="10" fillId="2" borderId="9" xfId="0" applyNumberFormat="1" applyFont="1" applyFill="1" applyBorder="1" applyAlignment="1">
      <alignment horizontal="center" vertical="center" wrapText="1"/>
    </xf>
    <xf numFmtId="1" fontId="12" fillId="0" borderId="11" xfId="0" applyNumberFormat="1" applyFont="1" applyBorder="1" applyAlignment="1" applyProtection="1">
      <alignment horizontal="right" vertical="center" wrapText="1"/>
      <protection locked="0"/>
    </xf>
    <xf numFmtId="165" fontId="2" fillId="2" borderId="10" xfId="12" applyFont="1" applyFill="1" applyBorder="1" applyAlignment="1" applyProtection="1">
      <alignment horizontal="right" vertical="center"/>
      <protection locked="0"/>
    </xf>
    <xf numFmtId="165" fontId="2" fillId="2" borderId="12" xfId="12" applyFont="1" applyFill="1" applyBorder="1" applyAlignment="1">
      <alignment horizontal="right" vertical="center"/>
    </xf>
    <xf numFmtId="165" fontId="10" fillId="2" borderId="13" xfId="12" applyFont="1" applyFill="1" applyBorder="1" applyAlignment="1">
      <alignment horizontal="right" vertical="center"/>
    </xf>
    <xf numFmtId="165" fontId="6" fillId="2" borderId="0" xfId="12" applyFont="1" applyFill="1" applyBorder="1" applyAlignment="1">
      <alignment horizontal="right" vertical="center"/>
    </xf>
    <xf numFmtId="165" fontId="10" fillId="2" borderId="7" xfId="12" applyFont="1" applyFill="1" applyBorder="1" applyAlignment="1">
      <alignment horizontal="right" vertical="center"/>
    </xf>
    <xf numFmtId="165" fontId="10" fillId="2" borderId="8" xfId="12" applyFont="1" applyFill="1" applyBorder="1" applyAlignment="1">
      <alignment horizontal="right" vertical="center"/>
    </xf>
    <xf numFmtId="165" fontId="10" fillId="2" borderId="13" xfId="12" applyFont="1" applyFill="1" applyBorder="1" applyAlignment="1" applyProtection="1">
      <alignment horizontal="right" vertical="center"/>
      <protection locked="0"/>
    </xf>
    <xf numFmtId="0" fontId="2" fillId="2" borderId="0" xfId="0" applyFont="1" applyFill="1" applyAlignment="1">
      <alignment vertical="center"/>
    </xf>
    <xf numFmtId="165" fontId="2" fillId="2" borderId="0" xfId="12" applyFont="1" applyFill="1" applyBorder="1" applyAlignment="1">
      <alignment vertical="center"/>
    </xf>
    <xf numFmtId="165" fontId="2" fillId="2" borderId="12" xfId="12" applyFont="1" applyFill="1" applyBorder="1" applyAlignment="1">
      <alignment vertical="center"/>
    </xf>
    <xf numFmtId="0" fontId="10" fillId="2" borderId="10" xfId="0" applyFont="1" applyFill="1" applyBorder="1" applyAlignment="1">
      <alignment horizontal="left" vertical="center"/>
    </xf>
    <xf numFmtId="0" fontId="10" fillId="2" borderId="12" xfId="0" applyFont="1" applyFill="1" applyBorder="1" applyAlignment="1">
      <alignment horizontal="left" vertical="center"/>
    </xf>
    <xf numFmtId="0" fontId="10" fillId="2" borderId="13" xfId="0" applyFont="1" applyFill="1" applyBorder="1" applyAlignment="1">
      <alignment horizontal="left" vertical="center"/>
    </xf>
    <xf numFmtId="0" fontId="6" fillId="2" borderId="0" xfId="0" applyFont="1" applyFill="1" applyAlignment="1">
      <alignment vertical="center"/>
    </xf>
    <xf numFmtId="0" fontId="10" fillId="2" borderId="7" xfId="0" applyFont="1" applyFill="1" applyBorder="1" applyAlignment="1">
      <alignment horizontal="left" vertical="center"/>
    </xf>
    <xf numFmtId="0" fontId="10" fillId="2" borderId="8" xfId="0" applyFont="1" applyFill="1" applyBorder="1" applyAlignment="1">
      <alignment horizontal="left" vertical="center"/>
    </xf>
    <xf numFmtId="0" fontId="0" fillId="2" borderId="0" xfId="0" applyFill="1" applyAlignment="1" applyProtection="1">
      <alignment wrapText="1"/>
      <protection locked="0"/>
    </xf>
    <xf numFmtId="0" fontId="16" fillId="2" borderId="0" xfId="0" applyFont="1" applyFill="1" applyAlignment="1" applyProtection="1">
      <alignment horizontal="right" vertical="center" wrapText="1"/>
      <protection locked="0"/>
    </xf>
    <xf numFmtId="1" fontId="5" fillId="2" borderId="0" xfId="0" applyNumberFormat="1" applyFont="1" applyFill="1" applyAlignment="1">
      <alignment horizontal="right" vertical="center" wrapText="1"/>
    </xf>
    <xf numFmtId="0" fontId="0" fillId="2" borderId="0" xfId="0" applyFill="1" applyAlignment="1" applyProtection="1">
      <alignment horizontal="center" wrapText="1"/>
      <protection locked="0"/>
    </xf>
    <xf numFmtId="1" fontId="16" fillId="2" borderId="0" xfId="0" applyNumberFormat="1" applyFont="1" applyFill="1" applyAlignment="1" applyProtection="1">
      <alignment horizontal="right" vertical="center" wrapText="1"/>
      <protection locked="0"/>
    </xf>
    <xf numFmtId="0" fontId="0" fillId="2" borderId="14" xfId="0" applyFill="1" applyBorder="1" applyAlignment="1" applyProtection="1">
      <alignment wrapText="1"/>
      <protection locked="0"/>
    </xf>
    <xf numFmtId="14" fontId="12" fillId="2" borderId="15" xfId="0" applyNumberFormat="1" applyFont="1" applyFill="1" applyBorder="1" applyAlignment="1" applyProtection="1">
      <alignment horizontal="right" vertical="center" wrapText="1"/>
      <protection locked="0"/>
    </xf>
    <xf numFmtId="0" fontId="12" fillId="2" borderId="15" xfId="0" applyFont="1" applyFill="1" applyBorder="1" applyAlignment="1" applyProtection="1">
      <alignment horizontal="left" vertical="center" wrapText="1"/>
      <protection locked="0"/>
    </xf>
    <xf numFmtId="165" fontId="12" fillId="2" borderId="15" xfId="12" applyFont="1" applyFill="1" applyBorder="1" applyAlignment="1" applyProtection="1">
      <alignment horizontal="right" vertical="center" wrapText="1"/>
      <protection locked="0"/>
    </xf>
    <xf numFmtId="0" fontId="12" fillId="3" borderId="15" xfId="0" applyFont="1"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10" fillId="3" borderId="9" xfId="0" applyFont="1" applyFill="1" applyBorder="1" applyAlignment="1">
      <alignment horizontal="center" vertical="center" wrapText="1"/>
    </xf>
    <xf numFmtId="0" fontId="14" fillId="3" borderId="0" xfId="0" applyFont="1" applyFill="1" applyAlignment="1">
      <alignment vertical="center"/>
    </xf>
    <xf numFmtId="0" fontId="22" fillId="3" borderId="0" xfId="0" applyFont="1" applyFill="1" applyAlignment="1">
      <alignment vertical="center" wrapText="1"/>
    </xf>
    <xf numFmtId="0" fontId="14" fillId="3" borderId="0" xfId="0" applyFont="1" applyFill="1" applyAlignment="1">
      <alignment vertical="center" wrapText="1"/>
    </xf>
    <xf numFmtId="0" fontId="13" fillId="3" borderId="0" xfId="6" applyFont="1" applyFill="1" applyAlignment="1">
      <alignment horizontal="left" vertical="center" wrapText="1"/>
    </xf>
    <xf numFmtId="0" fontId="13" fillId="3" borderId="0" xfId="3" applyFont="1" applyFill="1" applyAlignment="1">
      <alignment horizontal="left" vertical="center" wrapText="1"/>
    </xf>
    <xf numFmtId="0" fontId="13" fillId="3" borderId="0" xfId="3" applyFont="1" applyFill="1" applyAlignment="1">
      <alignment vertical="center" wrapText="1"/>
    </xf>
    <xf numFmtId="0" fontId="29" fillId="3" borderId="0" xfId="6" applyFont="1" applyFill="1" applyAlignment="1">
      <alignment horizontal="left" vertical="center" wrapText="1"/>
    </xf>
    <xf numFmtId="0" fontId="16" fillId="2" borderId="0" xfId="0" applyFont="1" applyFill="1" applyAlignment="1">
      <alignment horizontal="right" vertical="center" wrapText="1"/>
    </xf>
    <xf numFmtId="0" fontId="5" fillId="2" borderId="3" xfId="0" applyFont="1" applyFill="1" applyBorder="1" applyAlignment="1">
      <alignment horizontal="center" vertical="center" wrapText="1"/>
    </xf>
    <xf numFmtId="4" fontId="14" fillId="2" borderId="0" xfId="4" applyNumberFormat="1" applyFont="1" applyFill="1" applyAlignment="1">
      <alignment horizontal="right" vertical="center" wrapText="1"/>
    </xf>
    <xf numFmtId="0" fontId="14" fillId="2" borderId="0" xfId="4" applyFont="1" applyFill="1" applyAlignment="1">
      <alignment horizontal="center" vertical="center" wrapText="1"/>
    </xf>
    <xf numFmtId="0" fontId="18" fillId="2" borderId="5" xfId="4" applyFont="1" applyFill="1" applyBorder="1" applyAlignment="1">
      <alignment horizontal="left" vertical="center" wrapText="1"/>
    </xf>
    <xf numFmtId="0" fontId="14" fillId="2" borderId="5" xfId="4" applyFont="1" applyFill="1" applyBorder="1" applyAlignment="1">
      <alignment horizontal="left" vertical="center" wrapText="1"/>
    </xf>
    <xf numFmtId="0" fontId="19" fillId="2" borderId="0" xfId="4" applyFont="1" applyFill="1" applyAlignment="1">
      <alignment horizontal="left" vertical="center"/>
    </xf>
    <xf numFmtId="0" fontId="13" fillId="3" borderId="0" xfId="4" applyFont="1" applyFill="1" applyAlignment="1">
      <alignment horizontal="left" vertical="center" wrapText="1"/>
    </xf>
    <xf numFmtId="165" fontId="20" fillId="3" borderId="0" xfId="12" applyFont="1" applyFill="1" applyBorder="1" applyAlignment="1" applyProtection="1">
      <alignment horizontal="right" vertical="center" wrapText="1"/>
    </xf>
    <xf numFmtId="0" fontId="19" fillId="2" borderId="0" xfId="0" applyFont="1" applyFill="1" applyAlignment="1">
      <alignment horizontal="left" vertical="center"/>
    </xf>
    <xf numFmtId="165" fontId="21" fillId="2" borderId="0" xfId="12" applyFont="1" applyFill="1" applyBorder="1" applyAlignment="1" applyProtection="1">
      <alignment horizontal="right" vertical="center" wrapText="1"/>
    </xf>
    <xf numFmtId="165" fontId="20" fillId="3" borderId="4" xfId="12" applyFont="1" applyFill="1" applyBorder="1" applyAlignment="1" applyProtection="1">
      <alignment horizontal="right" vertical="center" wrapText="1"/>
    </xf>
    <xf numFmtId="165" fontId="21" fillId="2" borderId="3" xfId="12" applyFont="1" applyFill="1" applyBorder="1" applyAlignment="1" applyProtection="1">
      <alignment horizontal="right" vertical="center" wrapText="1"/>
    </xf>
    <xf numFmtId="0" fontId="14" fillId="2" borderId="3" xfId="4" applyFont="1" applyFill="1" applyBorder="1" applyAlignment="1">
      <alignment horizontal="left" vertical="center"/>
    </xf>
    <xf numFmtId="0" fontId="14" fillId="2" borderId="3" xfId="4" applyFont="1" applyFill="1" applyBorder="1" applyAlignment="1">
      <alignment horizontal="right" vertical="center" wrapText="1"/>
    </xf>
    <xf numFmtId="165" fontId="14" fillId="2" borderId="3" xfId="12" applyFont="1" applyFill="1" applyBorder="1" applyAlignment="1" applyProtection="1">
      <alignment horizontal="right" vertical="center" wrapText="1"/>
    </xf>
    <xf numFmtId="4" fontId="14" fillId="2" borderId="5" xfId="4" applyNumberFormat="1" applyFont="1" applyFill="1" applyBorder="1" applyAlignment="1">
      <alignment horizontal="right" vertical="center" wrapText="1"/>
    </xf>
    <xf numFmtId="4" fontId="14" fillId="2" borderId="5" xfId="4" applyNumberFormat="1" applyFont="1" applyFill="1" applyBorder="1" applyAlignment="1">
      <alignment horizontal="center" vertical="center" wrapText="1"/>
    </xf>
    <xf numFmtId="0" fontId="13" fillId="2" borderId="0" xfId="4" applyFont="1" applyFill="1" applyAlignment="1">
      <alignment horizontal="right" vertical="center"/>
    </xf>
    <xf numFmtId="0" fontId="19" fillId="2" borderId="0" xfId="4" applyFont="1" applyFill="1" applyAlignment="1">
      <alignment horizontal="right" vertical="center"/>
    </xf>
    <xf numFmtId="165" fontId="21" fillId="2" borderId="1" xfId="12" applyFont="1" applyFill="1" applyBorder="1" applyAlignment="1" applyProtection="1">
      <alignment horizontal="right" vertical="center" wrapText="1"/>
    </xf>
    <xf numFmtId="165" fontId="21" fillId="3" borderId="1" xfId="12" applyFont="1" applyFill="1" applyBorder="1" applyAlignment="1" applyProtection="1">
      <alignment horizontal="right" vertical="center" wrapText="1"/>
    </xf>
    <xf numFmtId="0" fontId="14" fillId="3" borderId="3" xfId="4" applyFont="1" applyFill="1" applyBorder="1" applyAlignment="1">
      <alignment horizontal="left" vertical="center"/>
    </xf>
    <xf numFmtId="0" fontId="14" fillId="3" borderId="3" xfId="4" applyFont="1" applyFill="1" applyBorder="1" applyAlignment="1">
      <alignment horizontal="right" vertical="center" wrapText="1"/>
    </xf>
    <xf numFmtId="165" fontId="20" fillId="3" borderId="0" xfId="12" applyFont="1" applyFill="1" applyBorder="1" applyAlignment="1" applyProtection="1">
      <alignment horizontal="right" vertical="center" wrapText="1"/>
      <protection locked="0"/>
    </xf>
    <xf numFmtId="165" fontId="20" fillId="3" borderId="4" xfId="12" applyFont="1" applyFill="1" applyBorder="1" applyAlignment="1" applyProtection="1">
      <alignment horizontal="right" vertical="center" wrapText="1"/>
      <protection locked="0"/>
    </xf>
    <xf numFmtId="0" fontId="14" fillId="3" borderId="5" xfId="0" applyFont="1" applyFill="1" applyBorder="1" applyAlignment="1">
      <alignment horizontal="left" vertical="center" wrapText="1"/>
    </xf>
    <xf numFmtId="0" fontId="5" fillId="3" borderId="0" xfId="0" applyFont="1" applyFill="1" applyAlignment="1">
      <alignment horizontal="center" vertical="center" wrapText="1"/>
    </xf>
    <xf numFmtId="165" fontId="14" fillId="2" borderId="0" xfId="12" applyFont="1" applyFill="1" applyBorder="1" applyAlignment="1" applyProtection="1">
      <alignment horizontal="right" vertical="center" wrapText="1"/>
    </xf>
    <xf numFmtId="0" fontId="0" fillId="2" borderId="11" xfId="0" applyFill="1" applyBorder="1" applyAlignment="1" applyProtection="1">
      <alignment wrapText="1"/>
      <protection locked="0"/>
    </xf>
    <xf numFmtId="0" fontId="12" fillId="3" borderId="0" xfId="0" applyFont="1" applyFill="1" applyAlignment="1">
      <alignment vertical="center"/>
    </xf>
    <xf numFmtId="0" fontId="12" fillId="3" borderId="0" xfId="0" applyFont="1" applyFill="1" applyAlignment="1">
      <alignment horizontal="left" vertical="center" wrapText="1"/>
    </xf>
    <xf numFmtId="165" fontId="12" fillId="2" borderId="0" xfId="12" applyFont="1" applyFill="1" applyBorder="1" applyAlignment="1" applyProtection="1">
      <alignment horizontal="right" vertical="center"/>
      <protection locked="0"/>
    </xf>
    <xf numFmtId="0" fontId="11" fillId="2" borderId="0" xfId="0" applyFont="1" applyFill="1" applyAlignment="1">
      <alignment horizontal="left" vertical="center"/>
    </xf>
    <xf numFmtId="0" fontId="12" fillId="3" borderId="0" xfId="0" applyFont="1" applyFill="1" applyAlignment="1">
      <alignment horizontal="right" vertical="center" wrapText="1"/>
    </xf>
    <xf numFmtId="10" fontId="21" fillId="3" borderId="1" xfId="9" applyNumberFormat="1" applyFont="1" applyFill="1" applyBorder="1" applyAlignment="1" applyProtection="1">
      <alignment horizontal="right" vertical="center" wrapText="1"/>
    </xf>
    <xf numFmtId="10" fontId="21" fillId="2" borderId="3" xfId="9" applyNumberFormat="1" applyFont="1" applyFill="1" applyBorder="1" applyAlignment="1" applyProtection="1">
      <alignment horizontal="right" vertical="center" wrapText="1"/>
    </xf>
    <xf numFmtId="10" fontId="20" fillId="2" borderId="0" xfId="9" applyNumberFormat="1" applyFont="1" applyFill="1" applyBorder="1" applyAlignment="1" applyProtection="1">
      <alignment horizontal="right" vertical="center" wrapText="1"/>
    </xf>
    <xf numFmtId="10" fontId="20" fillId="2" borderId="4" xfId="9" applyNumberFormat="1" applyFont="1" applyFill="1" applyBorder="1" applyAlignment="1" applyProtection="1">
      <alignment horizontal="right" vertical="center" wrapText="1"/>
    </xf>
    <xf numFmtId="10" fontId="20" fillId="3" borderId="0" xfId="9" applyNumberFormat="1" applyFont="1" applyFill="1" applyBorder="1" applyAlignment="1" applyProtection="1">
      <alignment horizontal="right" vertical="center" wrapText="1"/>
    </xf>
    <xf numFmtId="0" fontId="10" fillId="2" borderId="6" xfId="0" applyFont="1" applyFill="1" applyBorder="1" applyAlignment="1">
      <alignment horizontal="left" vertical="center"/>
    </xf>
    <xf numFmtId="0" fontId="10" fillId="2" borderId="6" xfId="0" applyFont="1" applyFill="1" applyBorder="1" applyAlignment="1">
      <alignment horizontal="center" vertical="center"/>
    </xf>
    <xf numFmtId="0" fontId="10" fillId="2" borderId="5" xfId="0" applyFont="1" applyFill="1" applyBorder="1" applyAlignment="1">
      <alignment horizontal="left" vertical="center"/>
    </xf>
    <xf numFmtId="0" fontId="10" fillId="2" borderId="5" xfId="0" applyFont="1" applyFill="1" applyBorder="1" applyAlignment="1">
      <alignment horizontal="center" vertical="center"/>
    </xf>
    <xf numFmtId="0" fontId="11" fillId="2" borderId="3" xfId="0" applyFont="1" applyFill="1" applyBorder="1" applyAlignment="1">
      <alignment horizontal="left" vertical="center"/>
    </xf>
    <xf numFmtId="0" fontId="11" fillId="2" borderId="3" xfId="0" applyFont="1" applyFill="1" applyBorder="1" applyAlignment="1">
      <alignment horizontal="center" vertical="center"/>
    </xf>
    <xf numFmtId="165" fontId="11" fillId="2" borderId="3" xfId="12" applyFont="1" applyFill="1" applyBorder="1" applyAlignment="1" applyProtection="1">
      <alignment horizontal="center" vertical="center"/>
    </xf>
    <xf numFmtId="0" fontId="11" fillId="3" borderId="2" xfId="0" applyFont="1" applyFill="1" applyBorder="1" applyAlignment="1">
      <alignment vertical="center"/>
    </xf>
    <xf numFmtId="0" fontId="11" fillId="3" borderId="2" xfId="0" applyFont="1" applyFill="1" applyBorder="1" applyAlignment="1">
      <alignment horizontal="left" vertical="center" wrapText="1"/>
    </xf>
    <xf numFmtId="4" fontId="11" fillId="2" borderId="6" xfId="0" applyNumberFormat="1" applyFont="1" applyFill="1" applyBorder="1" applyAlignment="1">
      <alignment horizontal="right" vertical="center"/>
    </xf>
    <xf numFmtId="165" fontId="12" fillId="2" borderId="0" xfId="12" applyFont="1" applyFill="1" applyBorder="1" applyAlignment="1" applyProtection="1">
      <alignment horizontal="right" vertical="center"/>
    </xf>
    <xf numFmtId="165" fontId="11" fillId="2" borderId="2" xfId="12" applyFont="1" applyFill="1" applyBorder="1" applyAlignment="1" applyProtection="1">
      <alignment horizontal="right" vertical="center"/>
    </xf>
    <xf numFmtId="165" fontId="12" fillId="2" borderId="3" xfId="12" applyFont="1" applyFill="1" applyBorder="1" applyAlignment="1" applyProtection="1">
      <alignment horizontal="right" vertical="center"/>
      <protection locked="0"/>
    </xf>
    <xf numFmtId="165" fontId="12" fillId="2" borderId="3" xfId="12" applyFont="1" applyFill="1" applyBorder="1" applyAlignment="1" applyProtection="1">
      <alignment horizontal="right" vertical="center"/>
    </xf>
    <xf numFmtId="165" fontId="11" fillId="2" borderId="3" xfId="12" applyFont="1" applyFill="1" applyBorder="1" applyAlignment="1" applyProtection="1">
      <alignment horizontal="right" vertical="center"/>
    </xf>
    <xf numFmtId="165" fontId="21" fillId="2" borderId="4" xfId="12" applyFont="1" applyFill="1" applyBorder="1" applyAlignment="1" applyProtection="1">
      <alignment horizontal="right" vertical="center" wrapText="1"/>
    </xf>
    <xf numFmtId="165" fontId="13" fillId="2" borderId="3" xfId="12" applyFont="1" applyFill="1" applyBorder="1" applyAlignment="1" applyProtection="1">
      <alignment horizontal="right" vertical="center"/>
    </xf>
    <xf numFmtId="0" fontId="14" fillId="3" borderId="0" xfId="0" applyFont="1" applyFill="1" applyAlignment="1">
      <alignment horizontal="left" vertical="center"/>
    </xf>
    <xf numFmtId="0" fontId="14" fillId="3" borderId="0" xfId="0" applyFont="1" applyFill="1" applyAlignment="1">
      <alignment horizontal="left" vertical="center" wrapText="1"/>
    </xf>
    <xf numFmtId="10" fontId="14" fillId="3" borderId="3" xfId="9" applyNumberFormat="1" applyFont="1" applyFill="1" applyBorder="1" applyAlignment="1" applyProtection="1">
      <alignment horizontal="right" vertical="center"/>
    </xf>
    <xf numFmtId="10" fontId="14" fillId="3" borderId="3" xfId="9" applyNumberFormat="1" applyFont="1" applyFill="1" applyBorder="1" applyAlignment="1" applyProtection="1">
      <alignment horizontal="center" vertical="center"/>
    </xf>
    <xf numFmtId="10" fontId="13" fillId="3" borderId="6" xfId="9" applyNumberFormat="1" applyFont="1" applyFill="1" applyBorder="1" applyAlignment="1" applyProtection="1">
      <alignment horizontal="center" vertical="center"/>
    </xf>
    <xf numFmtId="10" fontId="13" fillId="3" borderId="0" xfId="9" applyNumberFormat="1" applyFont="1" applyFill="1" applyBorder="1" applyAlignment="1" applyProtection="1">
      <alignment horizontal="right" vertical="center"/>
    </xf>
    <xf numFmtId="10" fontId="14" fillId="3" borderId="5" xfId="9" applyNumberFormat="1" applyFont="1" applyFill="1" applyBorder="1" applyAlignment="1" applyProtection="1">
      <alignment horizontal="right" vertical="center"/>
    </xf>
    <xf numFmtId="10" fontId="14" fillId="3" borderId="6" xfId="9" applyNumberFormat="1" applyFont="1" applyFill="1" applyBorder="1" applyAlignment="1" applyProtection="1">
      <alignment horizontal="center" vertical="center"/>
    </xf>
    <xf numFmtId="10" fontId="13" fillId="3" borderId="0" xfId="9" applyNumberFormat="1" applyFont="1" applyFill="1" applyBorder="1" applyAlignment="1" applyProtection="1">
      <alignment horizontal="center" vertical="center"/>
    </xf>
    <xf numFmtId="10" fontId="14" fillId="3" borderId="1" xfId="9" applyNumberFormat="1" applyFont="1" applyFill="1" applyBorder="1" applyAlignment="1" applyProtection="1">
      <alignment horizontal="right" vertical="center"/>
    </xf>
    <xf numFmtId="10" fontId="13" fillId="3" borderId="10" xfId="9" applyNumberFormat="1" applyFont="1" applyFill="1" applyBorder="1" applyAlignment="1" applyProtection="1">
      <alignment horizontal="center" vertical="center"/>
    </xf>
    <xf numFmtId="10" fontId="13" fillId="3" borderId="1" xfId="9" applyNumberFormat="1" applyFont="1" applyFill="1" applyBorder="1" applyAlignment="1" applyProtection="1">
      <alignment horizontal="right" vertical="center"/>
    </xf>
    <xf numFmtId="10" fontId="14" fillId="3" borderId="2" xfId="9" applyNumberFormat="1" applyFont="1" applyFill="1" applyBorder="1" applyAlignment="1" applyProtection="1">
      <alignment horizontal="right" vertical="center"/>
    </xf>
    <xf numFmtId="165" fontId="14" fillId="2" borderId="3" xfId="12" applyFont="1" applyFill="1" applyBorder="1" applyAlignment="1" applyProtection="1">
      <alignment horizontal="right" vertical="center" wrapText="1"/>
      <protection locked="0"/>
    </xf>
    <xf numFmtId="0" fontId="13" fillId="2" borderId="0" xfId="4" applyFont="1" applyFill="1" applyAlignment="1" applyProtection="1">
      <alignment horizontal="right" vertical="center"/>
      <protection locked="0"/>
    </xf>
    <xf numFmtId="0" fontId="10" fillId="2" borderId="3" xfId="0" applyFont="1" applyFill="1" applyBorder="1" applyAlignment="1">
      <alignment horizontal="left" vertical="center"/>
    </xf>
    <xf numFmtId="0" fontId="14" fillId="2" borderId="3" xfId="0" applyFont="1" applyFill="1" applyBorder="1" applyAlignment="1">
      <alignment horizontal="center" vertical="center"/>
    </xf>
    <xf numFmtId="0" fontId="14" fillId="3" borderId="3" xfId="4" applyFont="1" applyFill="1" applyBorder="1" applyAlignment="1">
      <alignment horizontal="left" vertical="center" wrapText="1"/>
    </xf>
    <xf numFmtId="4" fontId="10" fillId="2" borderId="0" xfId="0" applyNumberFormat="1" applyFont="1" applyFill="1" applyAlignment="1">
      <alignment horizontal="right" vertical="center"/>
    </xf>
    <xf numFmtId="4" fontId="10" fillId="2" borderId="0" xfId="0" applyNumberFormat="1" applyFont="1" applyFill="1" applyAlignment="1">
      <alignment horizontal="right" vertical="center" wrapText="1"/>
    </xf>
    <xf numFmtId="165" fontId="13" fillId="2" borderId="0" xfId="12" applyFont="1" applyFill="1" applyBorder="1" applyAlignment="1" applyProtection="1">
      <alignment horizontal="center" vertical="center"/>
    </xf>
    <xf numFmtId="165" fontId="13" fillId="2" borderId="0" xfId="12" applyFont="1" applyFill="1" applyBorder="1" applyAlignment="1" applyProtection="1">
      <alignment horizontal="right" vertical="center"/>
    </xf>
    <xf numFmtId="165" fontId="14" fillId="2" borderId="0" xfId="12" applyFont="1" applyFill="1" applyBorder="1" applyAlignment="1" applyProtection="1">
      <alignment horizontal="right" vertical="center"/>
    </xf>
    <xf numFmtId="165" fontId="14" fillId="2" borderId="3" xfId="12" applyFont="1" applyFill="1" applyBorder="1" applyAlignment="1" applyProtection="1">
      <alignment horizontal="right" vertical="center"/>
    </xf>
    <xf numFmtId="165" fontId="14" fillId="2" borderId="1" xfId="12" applyFont="1" applyFill="1" applyBorder="1" applyAlignment="1" applyProtection="1">
      <alignment horizontal="right" vertical="center"/>
    </xf>
    <xf numFmtId="165" fontId="13" fillId="2" borderId="10" xfId="12" applyFont="1" applyFill="1" applyBorder="1" applyAlignment="1" applyProtection="1">
      <alignment horizontal="center" vertical="center"/>
    </xf>
    <xf numFmtId="165" fontId="14" fillId="2" borderId="5" xfId="12" applyFont="1" applyFill="1" applyBorder="1" applyAlignment="1" applyProtection="1">
      <alignment horizontal="right" vertical="center"/>
    </xf>
    <xf numFmtId="165" fontId="14" fillId="2" borderId="3" xfId="12" applyFont="1" applyFill="1" applyBorder="1" applyAlignment="1" applyProtection="1">
      <alignment horizontal="center" vertical="center"/>
    </xf>
    <xf numFmtId="165" fontId="14" fillId="2" borderId="2" xfId="12" applyFont="1" applyFill="1" applyBorder="1" applyAlignment="1" applyProtection="1">
      <alignment horizontal="right" vertical="center"/>
    </xf>
    <xf numFmtId="0" fontId="5" fillId="3" borderId="14" xfId="0" applyFont="1" applyFill="1" applyBorder="1" applyAlignment="1">
      <alignment horizontal="left" vertical="center" wrapText="1"/>
    </xf>
    <xf numFmtId="0" fontId="9" fillId="3" borderId="14" xfId="0" applyFont="1" applyFill="1" applyBorder="1" applyAlignment="1">
      <alignment horizontal="left" vertical="center" wrapText="1"/>
    </xf>
    <xf numFmtId="0" fontId="9" fillId="3" borderId="14" xfId="6" applyFont="1" applyFill="1" applyBorder="1" applyAlignment="1">
      <alignment horizontal="left" vertical="center" wrapText="1"/>
    </xf>
    <xf numFmtId="0" fontId="9" fillId="3" borderId="14" xfId="3" applyFont="1" applyFill="1" applyBorder="1" applyAlignment="1">
      <alignment horizontal="left" vertical="center" wrapText="1"/>
    </xf>
    <xf numFmtId="0" fontId="30" fillId="3" borderId="14" xfId="6" applyFont="1" applyFill="1" applyBorder="1" applyAlignment="1">
      <alignment horizontal="left" vertical="center" wrapText="1"/>
    </xf>
    <xf numFmtId="0" fontId="2" fillId="3" borderId="0" xfId="0" applyFont="1" applyFill="1" applyAlignment="1">
      <alignment vertical="center" wrapText="1"/>
    </xf>
    <xf numFmtId="0" fontId="2" fillId="3" borderId="0" xfId="0" applyFont="1" applyFill="1" applyAlignment="1">
      <alignment wrapText="1"/>
    </xf>
    <xf numFmtId="0" fontId="2" fillId="3" borderId="0" xfId="0" applyFont="1" applyFill="1" applyAlignment="1">
      <alignment horizontal="left" vertical="center" wrapText="1"/>
    </xf>
    <xf numFmtId="0" fontId="0" fillId="3" borderId="0" xfId="0" applyFill="1"/>
    <xf numFmtId="0" fontId="24" fillId="3" borderId="0" xfId="0" applyFont="1" applyFill="1" applyAlignment="1" applyProtection="1">
      <alignment horizontal="center" vertical="center"/>
      <protection locked="0"/>
    </xf>
    <xf numFmtId="0" fontId="15" fillId="3" borderId="0" xfId="0" applyFont="1" applyFill="1" applyAlignment="1">
      <alignment horizontal="center"/>
    </xf>
    <xf numFmtId="0" fontId="17" fillId="3" borderId="0" xfId="0" applyFont="1" applyFill="1" applyAlignment="1" applyProtection="1">
      <alignment horizontal="center" vertical="center" wrapText="1"/>
      <protection locked="0"/>
    </xf>
    <xf numFmtId="0" fontId="4" fillId="3" borderId="0" xfId="0" applyFont="1" applyFill="1" applyAlignment="1">
      <alignment horizontal="center"/>
    </xf>
    <xf numFmtId="0" fontId="25" fillId="3" borderId="0" xfId="0" applyFont="1" applyFill="1" applyAlignment="1">
      <alignment horizontal="center"/>
    </xf>
    <xf numFmtId="0" fontId="4" fillId="3" borderId="0" xfId="0" applyFont="1" applyFill="1"/>
    <xf numFmtId="0" fontId="4" fillId="3" borderId="0" xfId="0" applyFont="1" applyFill="1" applyAlignment="1">
      <alignment horizontal="left" vertical="top"/>
    </xf>
    <xf numFmtId="0" fontId="0" fillId="3" borderId="0" xfId="0" applyFill="1" applyAlignment="1">
      <alignment horizontal="left" vertical="top"/>
    </xf>
    <xf numFmtId="0" fontId="4" fillId="3" borderId="1" xfId="0" applyFont="1" applyFill="1" applyBorder="1" applyAlignment="1">
      <alignment horizontal="center" vertical="center"/>
    </xf>
    <xf numFmtId="0" fontId="0" fillId="3" borderId="0" xfId="0" applyFill="1" applyProtection="1">
      <protection locked="0"/>
    </xf>
    <xf numFmtId="0" fontId="10" fillId="3" borderId="3" xfId="0" applyFont="1" applyFill="1" applyBorder="1" applyAlignment="1">
      <alignment horizontal="center" vertical="center" wrapText="1"/>
    </xf>
    <xf numFmtId="4" fontId="10" fillId="3" borderId="3" xfId="0" applyNumberFormat="1" applyFont="1" applyFill="1" applyBorder="1" applyAlignment="1">
      <alignment horizontal="center" vertical="center" wrapText="1"/>
    </xf>
    <xf numFmtId="0" fontId="0" fillId="3" borderId="0" xfId="0" applyFill="1" applyAlignment="1">
      <alignment horizontal="center"/>
    </xf>
    <xf numFmtId="0" fontId="3" fillId="3" borderId="0" xfId="0" applyFont="1" applyFill="1" applyAlignment="1" applyProtection="1">
      <alignment horizontal="left" vertical="center" wrapText="1"/>
      <protection locked="0"/>
    </xf>
    <xf numFmtId="165" fontId="3" fillId="3" borderId="0" xfId="12" applyFont="1" applyFill="1" applyBorder="1" applyAlignment="1" applyProtection="1">
      <alignment horizontal="right" vertical="center" wrapText="1"/>
      <protection locked="0"/>
    </xf>
    <xf numFmtId="166" fontId="3" fillId="3" borderId="0" xfId="0" applyNumberFormat="1" applyFont="1" applyFill="1" applyAlignment="1" applyProtection="1">
      <alignment horizontal="left" vertical="center" wrapText="1"/>
      <protection locked="0"/>
    </xf>
    <xf numFmtId="0" fontId="10" fillId="3" borderId="3" xfId="0" applyFont="1" applyFill="1" applyBorder="1" applyAlignment="1">
      <alignment horizontal="left" vertical="center" wrapText="1"/>
    </xf>
    <xf numFmtId="0" fontId="10" fillId="3" borderId="3" xfId="0" applyFont="1" applyFill="1" applyBorder="1" applyAlignment="1">
      <alignment horizontal="right" vertical="center" wrapText="1"/>
    </xf>
    <xf numFmtId="165" fontId="13" fillId="3" borderId="3" xfId="12" applyFont="1" applyFill="1" applyBorder="1" applyAlignment="1">
      <alignment horizontal="right" vertical="center"/>
    </xf>
    <xf numFmtId="165" fontId="23" fillId="3" borderId="3" xfId="0" applyNumberFormat="1" applyFont="1" applyFill="1" applyBorder="1" applyAlignment="1">
      <alignment horizontal="left" vertical="center" wrapText="1"/>
    </xf>
    <xf numFmtId="0" fontId="0" fillId="3" borderId="0" xfId="0" applyFill="1" applyAlignment="1">
      <alignment horizontal="left" vertical="center"/>
    </xf>
    <xf numFmtId="0" fontId="0" fillId="3" borderId="0" xfId="0" applyFill="1" applyAlignment="1">
      <alignment horizontal="right" vertical="center"/>
    </xf>
    <xf numFmtId="1" fontId="12" fillId="3" borderId="14" xfId="0" applyNumberFormat="1" applyFont="1" applyFill="1" applyBorder="1" applyAlignment="1" applyProtection="1">
      <alignment horizontal="right" vertical="center" wrapText="1"/>
      <protection locked="0"/>
    </xf>
    <xf numFmtId="0" fontId="2" fillId="3" borderId="0" xfId="0" applyFont="1" applyFill="1" applyProtection="1">
      <protection locked="0"/>
    </xf>
    <xf numFmtId="165" fontId="2" fillId="3" borderId="0" xfId="12" applyFont="1" applyFill="1" applyProtection="1">
      <protection locked="0"/>
    </xf>
    <xf numFmtId="165" fontId="21" fillId="2" borderId="0" xfId="12" applyFont="1" applyFill="1" applyBorder="1" applyAlignment="1" applyProtection="1">
      <alignment horizontal="right" vertical="center" wrapText="1"/>
      <protection locked="0"/>
    </xf>
    <xf numFmtId="0" fontId="10" fillId="3" borderId="26" xfId="0" applyFont="1" applyFill="1" applyBorder="1" applyAlignment="1">
      <alignment vertical="center"/>
    </xf>
    <xf numFmtId="10" fontId="2" fillId="3" borderId="21" xfId="12" applyNumberFormat="1" applyFont="1" applyFill="1" applyBorder="1" applyAlignment="1" applyProtection="1">
      <alignment horizontal="right" vertical="center"/>
      <protection locked="0"/>
    </xf>
    <xf numFmtId="10" fontId="2" fillId="3" borderId="29" xfId="12" applyNumberFormat="1" applyFont="1" applyFill="1" applyBorder="1" applyAlignment="1" applyProtection="1">
      <alignment horizontal="right" vertical="center"/>
      <protection locked="0"/>
    </xf>
    <xf numFmtId="0" fontId="4" fillId="3" borderId="0" xfId="0" applyFont="1" applyFill="1" applyProtection="1">
      <protection locked="0"/>
    </xf>
    <xf numFmtId="0" fontId="5" fillId="3" borderId="0" xfId="0" applyFont="1" applyFill="1" applyProtection="1">
      <protection locked="0"/>
    </xf>
    <xf numFmtId="0" fontId="12" fillId="3" borderId="14" xfId="0" applyFont="1" applyFill="1" applyBorder="1" applyProtection="1">
      <protection locked="0"/>
    </xf>
    <xf numFmtId="0" fontId="0" fillId="3" borderId="24" xfId="0" applyFill="1" applyBorder="1" applyAlignment="1" applyProtection="1">
      <alignment horizontal="center" vertical="center"/>
      <protection locked="0"/>
    </xf>
    <xf numFmtId="0" fontId="0" fillId="3" borderId="20" xfId="0" applyFill="1" applyBorder="1" applyAlignment="1" applyProtection="1">
      <alignment horizontal="center" vertical="center"/>
      <protection locked="0"/>
    </xf>
    <xf numFmtId="0" fontId="0" fillId="3" borderId="25" xfId="0" applyFill="1" applyBorder="1" applyAlignment="1" applyProtection="1">
      <alignment horizontal="center" vertical="center"/>
      <protection locked="0"/>
    </xf>
    <xf numFmtId="165" fontId="0" fillId="3" borderId="0" xfId="0" applyNumberFormat="1" applyFill="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xf numFmtId="0" fontId="10" fillId="3" borderId="27" xfId="0" applyFont="1" applyFill="1" applyBorder="1" applyAlignment="1">
      <alignment horizontal="center"/>
    </xf>
    <xf numFmtId="0" fontId="2" fillId="3" borderId="22" xfId="0" applyFont="1" applyFill="1" applyBorder="1" applyAlignment="1">
      <alignment vertical="center"/>
    </xf>
    <xf numFmtId="165" fontId="2" fillId="3" borderId="21" xfId="12" applyFont="1" applyFill="1" applyBorder="1" applyAlignment="1" applyProtection="1">
      <alignment horizontal="right" vertical="center"/>
    </xf>
    <xf numFmtId="0" fontId="2" fillId="3" borderId="28" xfId="0" applyFont="1" applyFill="1" applyBorder="1" applyAlignment="1">
      <alignment vertical="center"/>
    </xf>
    <xf numFmtId="165" fontId="2" fillId="3" borderId="29" xfId="12" applyFont="1" applyFill="1" applyBorder="1" applyAlignment="1" applyProtection="1">
      <alignment horizontal="right" vertical="center"/>
    </xf>
    <xf numFmtId="0" fontId="14" fillId="3" borderId="0" xfId="4" applyFont="1" applyFill="1" applyAlignment="1" applyProtection="1">
      <alignment horizontal="left" vertical="center"/>
      <protection locked="0"/>
    </xf>
    <xf numFmtId="0" fontId="14" fillId="3" borderId="0" xfId="4" applyFont="1" applyFill="1" applyAlignment="1" applyProtection="1">
      <alignment horizontal="right" vertical="center" wrapText="1"/>
      <protection locked="0"/>
    </xf>
    <xf numFmtId="10" fontId="21" fillId="2" borderId="0" xfId="9" applyNumberFormat="1" applyFont="1" applyFill="1" applyBorder="1" applyAlignment="1" applyProtection="1">
      <alignment horizontal="right" vertical="center" wrapText="1"/>
      <protection locked="0"/>
    </xf>
    <xf numFmtId="0" fontId="13" fillId="0" borderId="0" xfId="4" applyFont="1" applyAlignment="1" applyProtection="1">
      <alignment vertical="center"/>
      <protection locked="0"/>
    </xf>
    <xf numFmtId="0" fontId="4" fillId="0" borderId="0" xfId="4" applyFont="1" applyAlignment="1" applyProtection="1">
      <alignment horizontal="left" vertical="center"/>
      <protection locked="0"/>
    </xf>
    <xf numFmtId="0" fontId="13" fillId="2" borderId="0" xfId="4" applyFont="1" applyFill="1" applyAlignment="1" applyProtection="1">
      <alignment vertical="center"/>
      <protection locked="0"/>
    </xf>
    <xf numFmtId="0" fontId="5" fillId="2" borderId="0" xfId="4" applyFont="1" applyFill="1" applyAlignment="1" applyProtection="1">
      <alignment vertical="center"/>
      <protection locked="0"/>
    </xf>
    <xf numFmtId="4" fontId="5" fillId="2" borderId="0" xfId="4" applyNumberFormat="1" applyFont="1" applyFill="1" applyAlignment="1" applyProtection="1">
      <alignment vertical="center"/>
      <protection locked="0"/>
    </xf>
    <xf numFmtId="0" fontId="14" fillId="0" borderId="0" xfId="4" applyFont="1" applyAlignment="1" applyProtection="1">
      <alignment vertical="center"/>
      <protection locked="0"/>
    </xf>
    <xf numFmtId="4" fontId="13"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3" fillId="2" borderId="0" xfId="4" applyNumberFormat="1" applyFont="1" applyFill="1" applyAlignment="1" applyProtection="1">
      <alignment vertical="center"/>
      <protection locked="0"/>
    </xf>
    <xf numFmtId="0" fontId="15" fillId="0" borderId="0" xfId="4" applyFont="1" applyAlignment="1" applyProtection="1">
      <alignment horizontal="justify" vertical="center"/>
      <protection locked="0"/>
    </xf>
    <xf numFmtId="0" fontId="0" fillId="3" borderId="24" xfId="0" applyFill="1" applyBorder="1" applyAlignment="1">
      <alignment horizontal="left" vertical="center" wrapText="1"/>
    </xf>
    <xf numFmtId="0" fontId="2" fillId="3" borderId="15" xfId="0" applyFont="1" applyFill="1" applyBorder="1" applyAlignment="1" applyProtection="1">
      <alignment horizontal="left" vertical="center" wrapText="1"/>
      <protection locked="0"/>
    </xf>
    <xf numFmtId="165" fontId="20" fillId="2" borderId="0" xfId="12" applyFont="1" applyFill="1" applyBorder="1" applyAlignment="1" applyProtection="1">
      <alignment horizontal="right" vertical="center" wrapText="1"/>
    </xf>
    <xf numFmtId="0" fontId="19" fillId="2" borderId="2" xfId="4" applyFont="1" applyFill="1" applyBorder="1" applyAlignment="1">
      <alignment horizontal="left" vertical="center"/>
    </xf>
    <xf numFmtId="0" fontId="13" fillId="3" borderId="2" xfId="4" applyFont="1" applyFill="1" applyBorder="1" applyAlignment="1">
      <alignment horizontal="left" vertical="center" wrapText="1"/>
    </xf>
    <xf numFmtId="165" fontId="20" fillId="2" borderId="2" xfId="12" applyFont="1" applyFill="1" applyBorder="1" applyAlignment="1" applyProtection="1">
      <alignment horizontal="right" vertical="center" wrapText="1"/>
      <protection locked="0"/>
    </xf>
    <xf numFmtId="165" fontId="20" fillId="2" borderId="2" xfId="12" applyFont="1" applyFill="1" applyBorder="1" applyAlignment="1" applyProtection="1">
      <alignment horizontal="right" vertical="center" wrapText="1"/>
    </xf>
    <xf numFmtId="165" fontId="21" fillId="2" borderId="2" xfId="12" applyFont="1" applyFill="1" applyBorder="1" applyAlignment="1" applyProtection="1">
      <alignment horizontal="right" vertical="center" wrapText="1"/>
    </xf>
    <xf numFmtId="10" fontId="20" fillId="3" borderId="2" xfId="9" applyNumberFormat="1" applyFont="1" applyFill="1" applyBorder="1" applyAlignment="1" applyProtection="1">
      <alignment horizontal="right" vertical="center" wrapText="1"/>
    </xf>
    <xf numFmtId="165" fontId="20" fillId="3" borderId="2" xfId="12" applyFont="1" applyFill="1" applyBorder="1" applyAlignment="1" applyProtection="1">
      <alignment horizontal="right" vertical="center" wrapText="1"/>
    </xf>
    <xf numFmtId="0" fontId="19" fillId="2" borderId="2" xfId="0" applyFont="1" applyFill="1" applyBorder="1" applyAlignment="1">
      <alignment horizontal="left" vertical="center"/>
    </xf>
    <xf numFmtId="0" fontId="13" fillId="3" borderId="2" xfId="0" applyFont="1" applyFill="1" applyBorder="1" applyAlignment="1">
      <alignment horizontal="left" vertical="center" wrapText="1"/>
    </xf>
    <xf numFmtId="165" fontId="13" fillId="2" borderId="2" xfId="12" applyFont="1" applyFill="1" applyBorder="1" applyAlignment="1" applyProtection="1">
      <alignment horizontal="right" vertical="center"/>
    </xf>
    <xf numFmtId="10" fontId="13" fillId="3" borderId="2" xfId="9" applyNumberFormat="1" applyFont="1" applyFill="1" applyBorder="1" applyAlignment="1" applyProtection="1">
      <alignment horizontal="right" vertical="center"/>
    </xf>
    <xf numFmtId="10" fontId="13" fillId="3" borderId="5" xfId="9" applyNumberFormat="1" applyFont="1" applyFill="1" applyBorder="1" applyAlignment="1" applyProtection="1">
      <alignment horizontal="right" vertical="center"/>
    </xf>
    <xf numFmtId="0" fontId="14" fillId="2" borderId="2" xfId="0" applyFont="1" applyFill="1" applyBorder="1" applyAlignment="1">
      <alignment horizontal="left" vertical="center"/>
    </xf>
    <xf numFmtId="0" fontId="14" fillId="3" borderId="2" xfId="0" applyFont="1" applyFill="1" applyBorder="1" applyAlignment="1">
      <alignment horizontal="left" vertical="center" wrapText="1"/>
    </xf>
    <xf numFmtId="0" fontId="13" fillId="2" borderId="2" xfId="0" applyFont="1" applyFill="1" applyBorder="1" applyAlignment="1">
      <alignment horizontal="left" vertical="center"/>
    </xf>
    <xf numFmtId="165" fontId="13" fillId="2" borderId="2" xfId="12" applyFont="1" applyFill="1" applyBorder="1" applyAlignment="1">
      <alignment horizontal="right" vertical="center"/>
    </xf>
    <xf numFmtId="165" fontId="13" fillId="2" borderId="5" xfId="12" applyFont="1" applyFill="1" applyBorder="1" applyAlignment="1">
      <alignment horizontal="right" vertical="center"/>
    </xf>
    <xf numFmtId="0" fontId="9" fillId="3" borderId="0" xfId="0" applyFont="1" applyFill="1" applyAlignment="1">
      <alignment horizontal="left" vertical="center" wrapText="1"/>
    </xf>
    <xf numFmtId="0" fontId="10" fillId="2" borderId="1" xfId="0" applyFont="1" applyFill="1" applyBorder="1" applyAlignment="1">
      <alignment horizontal="left" vertical="center"/>
    </xf>
    <xf numFmtId="165" fontId="2" fillId="2" borderId="30" xfId="12" applyFont="1" applyFill="1" applyBorder="1" applyAlignment="1" applyProtection="1">
      <alignment horizontal="right" vertical="center"/>
      <protection locked="0"/>
    </xf>
    <xf numFmtId="165" fontId="2" fillId="2" borderId="10" xfId="12" applyFont="1" applyFill="1" applyBorder="1" applyAlignment="1" applyProtection="1">
      <alignment horizontal="right" vertical="center"/>
    </xf>
    <xf numFmtId="165" fontId="2" fillId="2" borderId="12" xfId="12" applyFont="1" applyFill="1" applyBorder="1" applyAlignment="1" applyProtection="1">
      <alignment horizontal="right" vertical="center"/>
    </xf>
    <xf numFmtId="0" fontId="10" fillId="2" borderId="1" xfId="0" applyFont="1" applyFill="1" applyBorder="1" applyAlignment="1">
      <alignment horizontal="left" vertical="center" wrapText="1"/>
    </xf>
    <xf numFmtId="0" fontId="4" fillId="2" borderId="0" xfId="0" applyFont="1" applyFill="1" applyAlignment="1">
      <alignment horizontal="center" vertical="center" wrapText="1"/>
    </xf>
    <xf numFmtId="0" fontId="4" fillId="2" borderId="0" xfId="0" applyFont="1" applyFill="1" applyAlignment="1">
      <alignment horizontal="center" vertical="center"/>
    </xf>
    <xf numFmtId="0" fontId="2" fillId="0" borderId="0" xfId="0" applyFont="1" applyAlignment="1" applyProtection="1">
      <alignment horizontal="justify" vertical="center" wrapText="1"/>
      <protection locked="0"/>
    </xf>
    <xf numFmtId="0" fontId="0" fillId="0" borderId="0" xfId="0" applyProtection="1">
      <protection locked="0"/>
    </xf>
    <xf numFmtId="0" fontId="9" fillId="2" borderId="0" xfId="0" applyFont="1" applyFill="1" applyAlignment="1" applyProtection="1">
      <alignment horizontal="justify"/>
      <protection locked="0"/>
    </xf>
    <xf numFmtId="0" fontId="9" fillId="2" borderId="0" xfId="0" applyFont="1" applyFill="1" applyAlignment="1">
      <alignment horizontal="center" wrapText="1"/>
    </xf>
    <xf numFmtId="4" fontId="0" fillId="3" borderId="3" xfId="0" applyNumberFormat="1" applyFill="1" applyBorder="1"/>
    <xf numFmtId="165" fontId="0" fillId="3" borderId="3" xfId="0" applyNumberFormat="1" applyFill="1" applyBorder="1"/>
    <xf numFmtId="4" fontId="0" fillId="3" borderId="18" xfId="0" applyNumberFormat="1" applyFill="1" applyBorder="1" applyAlignment="1">
      <alignment horizontal="right" vertical="center"/>
    </xf>
    <xf numFmtId="165" fontId="0" fillId="3" borderId="9" xfId="0" applyNumberFormat="1" applyFill="1" applyBorder="1"/>
    <xf numFmtId="0" fontId="4" fillId="3" borderId="0" xfId="0" applyFont="1" applyFill="1" applyAlignment="1">
      <alignment vertical="center" wrapText="1"/>
    </xf>
    <xf numFmtId="0" fontId="5" fillId="3" borderId="0" xfId="0" applyFont="1" applyFill="1" applyAlignment="1">
      <alignment vertical="center" wrapText="1"/>
    </xf>
    <xf numFmtId="4" fontId="14" fillId="2" borderId="3" xfId="0" applyNumberFormat="1" applyFont="1" applyFill="1" applyBorder="1" applyAlignment="1">
      <alignment horizontal="right" vertical="center"/>
    </xf>
    <xf numFmtId="10" fontId="13" fillId="3" borderId="3" xfId="9" applyNumberFormat="1" applyFont="1" applyFill="1" applyBorder="1" applyAlignment="1" applyProtection="1">
      <alignment horizontal="right" vertical="center"/>
    </xf>
    <xf numFmtId="14" fontId="5" fillId="2" borderId="0" xfId="0" applyNumberFormat="1" applyFont="1" applyFill="1" applyAlignment="1" applyProtection="1">
      <alignment horizontal="right" vertical="center"/>
      <protection locked="0"/>
    </xf>
    <xf numFmtId="14" fontId="13" fillId="2" borderId="0" xfId="4" applyNumberFormat="1" applyFont="1" applyFill="1" applyAlignment="1">
      <alignment horizontal="right" vertical="center" wrapText="1"/>
    </xf>
    <xf numFmtId="14" fontId="13" fillId="0" borderId="5" xfId="4" applyNumberFormat="1" applyFont="1" applyBorder="1" applyAlignment="1">
      <alignment horizontal="right" vertical="center" wrapText="1"/>
    </xf>
    <xf numFmtId="14" fontId="10" fillId="2" borderId="0" xfId="0" applyNumberFormat="1" applyFont="1" applyFill="1" applyAlignment="1">
      <alignment horizontal="right" vertical="center"/>
    </xf>
    <xf numFmtId="14" fontId="10" fillId="2" borderId="5" xfId="0" applyNumberFormat="1" applyFont="1" applyFill="1" applyBorder="1" applyAlignment="1">
      <alignment horizontal="right" vertical="center" wrapText="1"/>
    </xf>
    <xf numFmtId="0" fontId="10" fillId="2" borderId="0" xfId="0" applyFont="1" applyFill="1" applyAlignment="1">
      <alignment horizontal="right" vertical="center"/>
    </xf>
    <xf numFmtId="0" fontId="13" fillId="2" borderId="0" xfId="4" applyFont="1" applyFill="1" applyAlignment="1">
      <alignment horizontal="right" vertical="center" wrapText="1"/>
    </xf>
    <xf numFmtId="0" fontId="10" fillId="2" borderId="0" xfId="0" applyFont="1" applyFill="1" applyAlignment="1">
      <alignment horizontal="center" vertical="center"/>
    </xf>
    <xf numFmtId="14" fontId="11" fillId="2" borderId="0" xfId="0" applyNumberFormat="1" applyFont="1" applyFill="1" applyAlignment="1">
      <alignment horizontal="right" vertical="center"/>
    </xf>
    <xf numFmtId="14" fontId="11" fillId="2" borderId="5" xfId="0" applyNumberFormat="1" applyFont="1" applyFill="1" applyBorder="1" applyAlignment="1">
      <alignment horizontal="right" vertical="center" wrapText="1"/>
    </xf>
    <xf numFmtId="0" fontId="11" fillId="2" borderId="0" xfId="0" applyFont="1" applyFill="1" applyAlignment="1">
      <alignment horizontal="right" vertical="center"/>
    </xf>
    <xf numFmtId="0" fontId="5" fillId="2" borderId="0" xfId="0" applyFont="1" applyFill="1" applyAlignment="1">
      <alignment horizontal="right" vertical="center"/>
    </xf>
    <xf numFmtId="165" fontId="13" fillId="2" borderId="0" xfId="12" quotePrefix="1" applyFont="1" applyFill="1" applyBorder="1" applyAlignment="1">
      <alignment horizontal="right" vertical="center"/>
    </xf>
    <xf numFmtId="0" fontId="10" fillId="3" borderId="32" xfId="0" applyFont="1" applyFill="1" applyBorder="1" applyAlignment="1">
      <alignment horizontal="center" vertical="center" wrapText="1"/>
    </xf>
    <xf numFmtId="1" fontId="12" fillId="0" borderId="14" xfId="0" applyNumberFormat="1" applyFont="1" applyBorder="1" applyAlignment="1" applyProtection="1">
      <alignment horizontal="right" vertical="center" wrapText="1"/>
      <protection locked="0"/>
    </xf>
    <xf numFmtId="1" fontId="12" fillId="0" borderId="33" xfId="0" applyNumberFormat="1" applyFont="1" applyBorder="1" applyAlignment="1" applyProtection="1">
      <alignment horizontal="right" vertical="center" wrapText="1"/>
      <protection locked="0"/>
    </xf>
    <xf numFmtId="165" fontId="2" fillId="3" borderId="6" xfId="0" applyNumberFormat="1" applyFont="1" applyFill="1" applyBorder="1" applyAlignment="1" applyProtection="1">
      <alignment horizontal="right" vertical="center"/>
      <protection locked="0"/>
    </xf>
    <xf numFmtId="165" fontId="2" fillId="3" borderId="0" xfId="0" applyNumberFormat="1" applyFont="1" applyFill="1" applyAlignment="1" applyProtection="1">
      <alignment horizontal="right" vertical="center"/>
      <protection locked="0"/>
    </xf>
    <xf numFmtId="0" fontId="12" fillId="2" borderId="15"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0" fillId="4" borderId="0" xfId="0" applyFill="1" applyAlignment="1" applyProtection="1">
      <alignment wrapText="1"/>
      <protection locked="0"/>
    </xf>
    <xf numFmtId="0" fontId="31" fillId="4" borderId="0" xfId="0" applyFont="1" applyFill="1" applyAlignment="1" applyProtection="1">
      <alignment wrapText="1"/>
      <protection locked="0"/>
    </xf>
    <xf numFmtId="0" fontId="0" fillId="5" borderId="0" xfId="0" applyFill="1" applyAlignment="1" applyProtection="1">
      <alignment wrapText="1"/>
      <protection locked="0"/>
    </xf>
    <xf numFmtId="0" fontId="0" fillId="6" borderId="0" xfId="0" applyFill="1" applyAlignment="1" applyProtection="1">
      <alignment wrapText="1"/>
      <protection locked="0"/>
    </xf>
    <xf numFmtId="0" fontId="0" fillId="7" borderId="0" xfId="0" applyFill="1" applyAlignment="1" applyProtection="1">
      <alignment wrapText="1"/>
      <protection locked="0"/>
    </xf>
    <xf numFmtId="0" fontId="0" fillId="8" borderId="0" xfId="0" applyFill="1" applyAlignment="1" applyProtection="1">
      <alignment wrapText="1"/>
      <protection locked="0"/>
    </xf>
    <xf numFmtId="0" fontId="0" fillId="9" borderId="0" xfId="0" applyFill="1" applyAlignment="1" applyProtection="1">
      <alignment wrapText="1"/>
      <protection locked="0"/>
    </xf>
    <xf numFmtId="0" fontId="0" fillId="10" borderId="0" xfId="0" applyFill="1" applyAlignment="1" applyProtection="1">
      <alignment wrapText="1"/>
      <protection locked="0"/>
    </xf>
    <xf numFmtId="0" fontId="0" fillId="11" borderId="0" xfId="0" applyFill="1" applyAlignment="1" applyProtection="1">
      <alignment wrapText="1"/>
      <protection locked="0"/>
    </xf>
    <xf numFmtId="0" fontId="11" fillId="3" borderId="18" xfId="0" applyFont="1" applyFill="1" applyBorder="1" applyAlignment="1">
      <alignment horizontal="center" vertical="center" wrapText="1"/>
    </xf>
    <xf numFmtId="0" fontId="16" fillId="2" borderId="0" xfId="0" applyFont="1" applyFill="1" applyAlignment="1" applyProtection="1">
      <alignment horizontal="center" vertical="center" wrapText="1"/>
      <protection locked="0"/>
    </xf>
    <xf numFmtId="166" fontId="10" fillId="3" borderId="32" xfId="0" applyNumberFormat="1" applyFont="1" applyFill="1" applyBorder="1" applyAlignment="1">
      <alignment horizontal="center" vertical="center" wrapText="1"/>
    </xf>
    <xf numFmtId="17" fontId="2" fillId="3" borderId="0" xfId="0" applyNumberFormat="1" applyFont="1" applyFill="1" applyAlignment="1" applyProtection="1">
      <alignment horizontal="left" vertical="center" wrapText="1"/>
      <protection locked="0"/>
    </xf>
    <xf numFmtId="0" fontId="2" fillId="3" borderId="0" xfId="0" applyFont="1" applyFill="1" applyAlignment="1" applyProtection="1">
      <alignment horizontal="left" vertical="center" wrapText="1"/>
      <protection locked="0"/>
    </xf>
    <xf numFmtId="0" fontId="2" fillId="2" borderId="14" xfId="0" applyFont="1" applyFill="1" applyBorder="1" applyAlignment="1" applyProtection="1">
      <alignment wrapText="1"/>
      <protection locked="0"/>
    </xf>
    <xf numFmtId="0" fontId="2" fillId="2" borderId="0" xfId="0" applyFont="1" applyFill="1" applyAlignment="1" applyProtection="1">
      <alignment wrapText="1"/>
      <protection locked="0"/>
    </xf>
    <xf numFmtId="0" fontId="4" fillId="2" borderId="0" xfId="0" applyFont="1" applyFill="1" applyAlignment="1" applyProtection="1">
      <alignment horizontal="center" vertical="center"/>
      <protection locked="0"/>
    </xf>
    <xf numFmtId="165" fontId="2" fillId="3" borderId="0" xfId="12" applyFont="1" applyFill="1" applyBorder="1" applyAlignment="1" applyProtection="1">
      <alignment horizontal="right" vertical="center" wrapText="1"/>
      <protection locked="0"/>
    </xf>
    <xf numFmtId="166" fontId="2" fillId="3" borderId="0" xfId="0" applyNumberFormat="1" applyFont="1" applyFill="1" applyAlignment="1" applyProtection="1">
      <alignment horizontal="left" vertical="center" wrapText="1"/>
      <protection locked="0"/>
    </xf>
    <xf numFmtId="0" fontId="4" fillId="2" borderId="0" xfId="0" applyFont="1" applyFill="1" applyAlignment="1">
      <alignment vertical="center" wrapText="1"/>
    </xf>
    <xf numFmtId="0" fontId="1" fillId="3" borderId="0" xfId="14" applyFill="1"/>
    <xf numFmtId="165" fontId="38" fillId="3" borderId="0" xfId="15" applyFont="1" applyFill="1" applyBorder="1" applyAlignment="1" applyProtection="1">
      <alignment horizontal="left" wrapText="1"/>
    </xf>
    <xf numFmtId="0" fontId="11" fillId="3" borderId="9" xfId="14" applyFont="1" applyFill="1" applyBorder="1" applyAlignment="1">
      <alignment horizontal="center" vertical="center" wrapText="1"/>
    </xf>
    <xf numFmtId="165" fontId="11" fillId="3" borderId="9" xfId="15" applyFont="1" applyFill="1" applyBorder="1" applyAlignment="1" applyProtection="1">
      <alignment horizontal="center" vertical="center" wrapText="1"/>
    </xf>
    <xf numFmtId="0" fontId="32" fillId="3" borderId="11" xfId="14" applyFont="1" applyFill="1" applyBorder="1" applyAlignment="1">
      <alignment horizontal="center"/>
    </xf>
    <xf numFmtId="0" fontId="32" fillId="3" borderId="11" xfId="14" applyFont="1" applyFill="1" applyBorder="1" applyAlignment="1">
      <alignment horizontal="left" vertical="center" wrapText="1"/>
    </xf>
    <xf numFmtId="4" fontId="32" fillId="3" borderId="11" xfId="14" applyNumberFormat="1" applyFont="1" applyFill="1" applyBorder="1" applyAlignment="1">
      <alignment horizontal="right" vertical="center" wrapText="1"/>
    </xf>
    <xf numFmtId="0" fontId="32" fillId="3" borderId="11" xfId="14" applyFont="1" applyFill="1" applyBorder="1" applyAlignment="1">
      <alignment horizontal="right" vertical="center" wrapText="1"/>
    </xf>
    <xf numFmtId="14" fontId="32" fillId="3" borderId="11" xfId="14" applyNumberFormat="1" applyFont="1" applyFill="1" applyBorder="1" applyAlignment="1">
      <alignment horizontal="left" vertical="center"/>
    </xf>
    <xf numFmtId="0" fontId="32" fillId="3" borderId="14" xfId="14" applyFont="1" applyFill="1" applyBorder="1" applyAlignment="1">
      <alignment horizontal="center"/>
    </xf>
    <xf numFmtId="0" fontId="32" fillId="3" borderId="14" xfId="14" applyFont="1" applyFill="1" applyBorder="1" applyAlignment="1">
      <alignment horizontal="left" vertical="center" wrapText="1"/>
    </xf>
    <xf numFmtId="4" fontId="32" fillId="3" borderId="14" xfId="14" applyNumberFormat="1" applyFont="1" applyFill="1" applyBorder="1" applyAlignment="1">
      <alignment horizontal="right" vertical="center" wrapText="1"/>
    </xf>
    <xf numFmtId="0" fontId="32" fillId="3" borderId="14" xfId="14" applyFont="1" applyFill="1" applyBorder="1" applyAlignment="1">
      <alignment horizontal="right" vertical="center" wrapText="1"/>
    </xf>
    <xf numFmtId="14" fontId="32" fillId="3" borderId="14" xfId="14" applyNumberFormat="1" applyFont="1" applyFill="1" applyBorder="1" applyAlignment="1">
      <alignment horizontal="left" vertical="center"/>
    </xf>
    <xf numFmtId="0" fontId="1" fillId="3" borderId="0" xfId="14" applyFill="1" applyAlignment="1">
      <alignment horizontal="center"/>
    </xf>
    <xf numFmtId="0" fontId="2" fillId="3" borderId="0" xfId="0" applyFont="1" applyFill="1"/>
    <xf numFmtId="0" fontId="5" fillId="3" borderId="19" xfId="0" applyFont="1" applyFill="1" applyBorder="1" applyAlignment="1">
      <alignment horizontal="center" vertical="center" wrapText="1"/>
    </xf>
    <xf numFmtId="14" fontId="5" fillId="2" borderId="8" xfId="0" applyNumberFormat="1" applyFont="1" applyFill="1" applyBorder="1" applyAlignment="1">
      <alignment horizontal="right" vertical="center" wrapText="1"/>
    </xf>
    <xf numFmtId="4" fontId="5" fillId="2" borderId="7" xfId="0" applyNumberFormat="1" applyFont="1" applyFill="1" applyBorder="1" applyAlignment="1">
      <alignment horizontal="right" vertical="center"/>
    </xf>
    <xf numFmtId="14" fontId="5" fillId="2" borderId="0" xfId="0" applyNumberFormat="1" applyFont="1" applyFill="1" applyAlignment="1">
      <alignment horizontal="right" vertical="center"/>
    </xf>
    <xf numFmtId="1" fontId="12" fillId="0" borderId="35" xfId="0" applyNumberFormat="1" applyFont="1" applyBorder="1" applyAlignment="1" applyProtection="1">
      <alignment horizontal="right" vertical="center" wrapText="1"/>
      <protection locked="0"/>
    </xf>
    <xf numFmtId="14" fontId="12" fillId="2" borderId="34" xfId="0" applyNumberFormat="1" applyFont="1" applyFill="1" applyBorder="1" applyAlignment="1" applyProtection="1">
      <alignment horizontal="right" vertical="center" wrapText="1"/>
      <protection locked="0"/>
    </xf>
    <xf numFmtId="0" fontId="12" fillId="2" borderId="34" xfId="0" applyFont="1" applyFill="1" applyBorder="1" applyAlignment="1" applyProtection="1">
      <alignment horizontal="left" vertical="center" wrapText="1"/>
      <protection locked="0"/>
    </xf>
    <xf numFmtId="165" fontId="12" fillId="2" borderId="34" xfId="12" applyFont="1" applyFill="1" applyBorder="1" applyAlignment="1" applyProtection="1">
      <alignment horizontal="right" vertical="center" wrapText="1"/>
      <protection locked="0"/>
    </xf>
    <xf numFmtId="0" fontId="12" fillId="3" borderId="34" xfId="0" applyFont="1" applyFill="1" applyBorder="1" applyAlignment="1" applyProtection="1">
      <alignment horizontal="left" vertical="center" wrapText="1"/>
      <protection locked="0"/>
    </xf>
    <xf numFmtId="0" fontId="12" fillId="2" borderId="34" xfId="0" applyFont="1" applyFill="1" applyBorder="1" applyAlignment="1" applyProtection="1">
      <alignment horizontal="center" vertical="center" wrapText="1"/>
      <protection locked="0"/>
    </xf>
    <xf numFmtId="0" fontId="12" fillId="3" borderId="34" xfId="0" applyFont="1" applyFill="1" applyBorder="1" applyAlignment="1" applyProtection="1">
      <alignment horizontal="center" vertical="center" wrapText="1"/>
      <protection locked="0"/>
    </xf>
    <xf numFmtId="14" fontId="12" fillId="2" borderId="36" xfId="0" applyNumberFormat="1" applyFont="1" applyFill="1" applyBorder="1" applyAlignment="1" applyProtection="1">
      <alignment horizontal="right" vertical="center" wrapText="1"/>
      <protection locked="0"/>
    </xf>
    <xf numFmtId="17" fontId="12" fillId="3" borderId="36" xfId="0" applyNumberFormat="1" applyFont="1" applyFill="1" applyBorder="1" applyAlignment="1" applyProtection="1">
      <alignment horizontal="center" vertical="center" wrapText="1"/>
      <protection locked="0"/>
    </xf>
    <xf numFmtId="0" fontId="12" fillId="2" borderId="36" xfId="0" applyFont="1" applyFill="1" applyBorder="1" applyAlignment="1" applyProtection="1">
      <alignment horizontal="left" vertical="center" wrapText="1"/>
      <protection locked="0"/>
    </xf>
    <xf numFmtId="165" fontId="12" fillId="2" borderId="36" xfId="12" applyFont="1" applyFill="1" applyBorder="1" applyAlignment="1" applyProtection="1">
      <alignment horizontal="right" vertical="center" wrapText="1"/>
      <protection locked="0"/>
    </xf>
    <xf numFmtId="0" fontId="12" fillId="3" borderId="36" xfId="0" applyFont="1" applyFill="1" applyBorder="1" applyAlignment="1" applyProtection="1">
      <alignment horizontal="left" vertical="center" wrapText="1"/>
      <protection locked="0"/>
    </xf>
    <xf numFmtId="0" fontId="12" fillId="2" borderId="36" xfId="0" applyFont="1" applyFill="1" applyBorder="1" applyAlignment="1" applyProtection="1">
      <alignment horizontal="center" vertical="center" wrapText="1"/>
      <protection locked="0"/>
    </xf>
    <xf numFmtId="0" fontId="12" fillId="3" borderId="36" xfId="0" applyFont="1" applyFill="1" applyBorder="1" applyAlignment="1" applyProtection="1">
      <alignment horizontal="center" vertical="center" wrapText="1"/>
      <protection locked="0"/>
    </xf>
    <xf numFmtId="0" fontId="12" fillId="2" borderId="37" xfId="0" applyFont="1" applyFill="1" applyBorder="1" applyAlignment="1">
      <alignment horizontal="right" vertical="center" wrapText="1"/>
    </xf>
    <xf numFmtId="14" fontId="12" fillId="2" borderId="38" xfId="0" applyNumberFormat="1" applyFont="1" applyFill="1" applyBorder="1" applyAlignment="1" applyProtection="1">
      <alignment horizontal="right" vertical="center" wrapText="1"/>
      <protection locked="0"/>
    </xf>
    <xf numFmtId="0" fontId="12" fillId="3" borderId="39" xfId="0" applyFont="1" applyFill="1" applyBorder="1" applyAlignment="1">
      <alignment horizontal="right" vertical="center" wrapText="1"/>
    </xf>
    <xf numFmtId="14" fontId="12" fillId="3" borderId="36" xfId="0" applyNumberFormat="1" applyFont="1" applyFill="1" applyBorder="1" applyAlignment="1" applyProtection="1">
      <alignment horizontal="right" vertical="center" wrapText="1"/>
      <protection locked="0"/>
    </xf>
    <xf numFmtId="17" fontId="12" fillId="3" borderId="36" xfId="0" applyNumberFormat="1" applyFont="1" applyFill="1" applyBorder="1" applyAlignment="1" applyProtection="1">
      <alignment horizontal="right" vertical="center" wrapText="1"/>
      <protection locked="0"/>
    </xf>
    <xf numFmtId="165" fontId="12" fillId="3" borderId="36" xfId="12" applyFont="1" applyFill="1" applyBorder="1" applyAlignment="1" applyProtection="1">
      <alignment horizontal="right" vertical="center" wrapText="1"/>
      <protection locked="0"/>
    </xf>
    <xf numFmtId="0" fontId="12" fillId="2" borderId="39" xfId="0" applyFont="1" applyFill="1" applyBorder="1" applyAlignment="1">
      <alignment horizontal="right" vertical="center" wrapText="1"/>
    </xf>
    <xf numFmtId="14" fontId="32" fillId="2" borderId="36" xfId="0" applyNumberFormat="1" applyFont="1" applyFill="1" applyBorder="1" applyAlignment="1" applyProtection="1">
      <alignment horizontal="right" vertical="center" wrapText="1"/>
      <protection locked="0"/>
    </xf>
    <xf numFmtId="17" fontId="32" fillId="2" borderId="36" xfId="0" applyNumberFormat="1" applyFont="1" applyFill="1" applyBorder="1" applyAlignment="1" applyProtection="1">
      <alignment horizontal="right" vertical="center" wrapText="1"/>
      <protection locked="0"/>
    </xf>
    <xf numFmtId="0" fontId="32" fillId="2" borderId="36" xfId="0" applyFont="1" applyFill="1" applyBorder="1" applyAlignment="1" applyProtection="1">
      <alignment horizontal="left" vertical="center" wrapText="1"/>
      <protection locked="0"/>
    </xf>
    <xf numFmtId="165" fontId="32" fillId="2" borderId="36" xfId="12" applyFont="1" applyFill="1" applyBorder="1" applyAlignment="1" applyProtection="1">
      <alignment horizontal="right" vertical="center" wrapText="1"/>
      <protection locked="0"/>
    </xf>
    <xf numFmtId="0" fontId="32" fillId="3" borderId="36" xfId="0" applyFont="1" applyFill="1" applyBorder="1" applyAlignment="1" applyProtection="1">
      <alignment horizontal="left" vertical="center" wrapText="1"/>
      <protection locked="0"/>
    </xf>
    <xf numFmtId="0" fontId="32" fillId="2" borderId="36" xfId="0" applyFont="1" applyFill="1" applyBorder="1" applyAlignment="1" applyProtection="1">
      <alignment horizontal="center" vertical="center" wrapText="1"/>
      <protection locked="0"/>
    </xf>
    <xf numFmtId="0" fontId="32" fillId="3" borderId="36" xfId="0" applyFont="1" applyFill="1" applyBorder="1" applyAlignment="1" applyProtection="1">
      <alignment horizontal="center" vertical="center" wrapText="1"/>
      <protection locked="0"/>
    </xf>
    <xf numFmtId="14" fontId="12" fillId="2" borderId="40" xfId="0" applyNumberFormat="1" applyFont="1" applyFill="1" applyBorder="1" applyAlignment="1" applyProtection="1">
      <alignment horizontal="right" vertical="center" wrapText="1"/>
      <protection locked="0"/>
    </xf>
    <xf numFmtId="17" fontId="12" fillId="2" borderId="36" xfId="0" applyNumberFormat="1" applyFont="1" applyFill="1" applyBorder="1" applyAlignment="1" applyProtection="1">
      <alignment horizontal="right" vertical="center" wrapText="1"/>
      <protection locked="0"/>
    </xf>
    <xf numFmtId="165" fontId="32" fillId="3" borderId="36" xfId="12" applyFont="1" applyFill="1" applyBorder="1" applyAlignment="1" applyProtection="1">
      <alignment horizontal="right" vertical="center" wrapText="1"/>
      <protection locked="0"/>
    </xf>
    <xf numFmtId="14" fontId="32" fillId="2" borderId="40" xfId="0" applyNumberFormat="1" applyFont="1" applyFill="1" applyBorder="1" applyAlignment="1" applyProtection="1">
      <alignment horizontal="right" vertical="center" wrapText="1"/>
      <protection locked="0"/>
    </xf>
    <xf numFmtId="14" fontId="12" fillId="2" borderId="40" xfId="0" applyNumberFormat="1" applyFont="1" applyFill="1" applyBorder="1" applyAlignment="1" applyProtection="1">
      <alignment horizontal="center" vertical="center" wrapText="1"/>
      <protection locked="0"/>
    </xf>
    <xf numFmtId="0" fontId="35" fillId="2" borderId="36" xfId="0" applyFont="1" applyFill="1" applyBorder="1" applyAlignment="1" applyProtection="1">
      <alignment horizontal="center" vertical="center" wrapText="1"/>
      <protection locked="0"/>
    </xf>
    <xf numFmtId="0" fontId="12" fillId="0" borderId="36" xfId="0" applyFont="1" applyBorder="1" applyAlignment="1" applyProtection="1">
      <alignment horizontal="left" vertical="center" wrapText="1"/>
      <protection locked="0"/>
    </xf>
    <xf numFmtId="14" fontId="12" fillId="0" borderId="36" xfId="0" applyNumberFormat="1" applyFont="1" applyBorder="1" applyAlignment="1" applyProtection="1">
      <alignment horizontal="right" vertical="center" wrapText="1"/>
      <protection locked="0"/>
    </xf>
    <xf numFmtId="17" fontId="12" fillId="0" borderId="36" xfId="0" applyNumberFormat="1" applyFont="1" applyBorder="1" applyAlignment="1" applyProtection="1">
      <alignment horizontal="right" vertical="center" wrapText="1"/>
      <protection locked="0"/>
    </xf>
    <xf numFmtId="165" fontId="12" fillId="0" borderId="36" xfId="12" applyFont="1" applyFill="1" applyBorder="1" applyAlignment="1" applyProtection="1">
      <alignment horizontal="right" vertical="center" wrapText="1"/>
      <protection locked="0"/>
    </xf>
    <xf numFmtId="0" fontId="12" fillId="0" borderId="36" xfId="0" applyFont="1" applyBorder="1" applyAlignment="1" applyProtection="1">
      <alignment horizontal="center" vertical="center" wrapText="1"/>
      <protection locked="0"/>
    </xf>
    <xf numFmtId="14" fontId="32" fillId="3" borderId="36" xfId="0" applyNumberFormat="1" applyFont="1" applyFill="1" applyBorder="1" applyAlignment="1" applyProtection="1">
      <alignment horizontal="right" vertical="center" wrapText="1"/>
      <protection locked="0"/>
    </xf>
    <xf numFmtId="17" fontId="32" fillId="3" borderId="36" xfId="0" applyNumberFormat="1" applyFont="1" applyFill="1" applyBorder="1" applyAlignment="1" applyProtection="1">
      <alignment horizontal="right" vertical="center" wrapText="1"/>
      <protection locked="0"/>
    </xf>
    <xf numFmtId="0" fontId="12" fillId="2" borderId="40" xfId="0" applyFont="1" applyFill="1" applyBorder="1" applyAlignment="1" applyProtection="1">
      <alignment horizontal="right" vertical="center" wrapText="1"/>
      <protection locked="0"/>
    </xf>
    <xf numFmtId="17" fontId="32" fillId="3" borderId="36" xfId="0" applyNumberFormat="1" applyFont="1" applyFill="1" applyBorder="1" applyAlignment="1" applyProtection="1">
      <alignment horizontal="center" vertical="center" wrapText="1"/>
      <protection locked="0"/>
    </xf>
    <xf numFmtId="0" fontId="12" fillId="3" borderId="36" xfId="0" applyFont="1" applyFill="1" applyBorder="1" applyAlignment="1" applyProtection="1">
      <alignment vertical="center" wrapText="1"/>
      <protection locked="0"/>
    </xf>
    <xf numFmtId="165" fontId="33" fillId="3" borderId="36" xfId="12" applyFont="1" applyFill="1" applyBorder="1" applyAlignment="1" applyProtection="1">
      <alignment horizontal="right" vertical="center" wrapText="1"/>
      <protection locked="0"/>
    </xf>
    <xf numFmtId="17" fontId="12" fillId="2" borderId="36" xfId="0" applyNumberFormat="1" applyFont="1" applyFill="1" applyBorder="1" applyAlignment="1" applyProtection="1">
      <alignment horizontal="center" vertical="center" wrapText="1"/>
      <protection locked="0"/>
    </xf>
    <xf numFmtId="0" fontId="12" fillId="2" borderId="40" xfId="0" applyFont="1" applyFill="1" applyBorder="1" applyAlignment="1" applyProtection="1">
      <alignment horizontal="center" vertical="center" wrapText="1"/>
      <protection locked="0"/>
    </xf>
    <xf numFmtId="0" fontId="2" fillId="3" borderId="3" xfId="0" applyFont="1" applyFill="1" applyBorder="1" applyAlignment="1">
      <alignment horizontal="center" vertical="center"/>
    </xf>
    <xf numFmtId="0" fontId="10" fillId="3" borderId="18" xfId="0" applyFont="1" applyFill="1" applyBorder="1" applyAlignment="1">
      <alignment horizontal="center" vertical="center" wrapText="1"/>
    </xf>
    <xf numFmtId="0" fontId="2" fillId="0" borderId="18" xfId="0" applyFont="1" applyBorder="1"/>
    <xf numFmtId="0" fontId="15" fillId="3" borderId="0" xfId="0" applyFont="1" applyFill="1" applyAlignment="1" applyProtection="1">
      <alignment horizontal="left" vertical="top"/>
      <protection locked="0"/>
    </xf>
    <xf numFmtId="0" fontId="5" fillId="3" borderId="41" xfId="0" applyFont="1" applyFill="1" applyBorder="1" applyAlignment="1">
      <alignment horizontal="center" vertical="center" wrapText="1"/>
    </xf>
    <xf numFmtId="0" fontId="10" fillId="3" borderId="41" xfId="0" applyFont="1" applyFill="1" applyBorder="1" applyAlignment="1">
      <alignment horizontal="center" vertical="center"/>
    </xf>
    <xf numFmtId="0" fontId="14" fillId="3" borderId="19" xfId="4" applyFont="1" applyFill="1" applyBorder="1" applyAlignment="1">
      <alignment vertical="center" wrapText="1"/>
    </xf>
    <xf numFmtId="165" fontId="0" fillId="3" borderId="42" xfId="0" applyNumberFormat="1" applyFill="1" applyBorder="1" applyAlignment="1">
      <alignment horizontal="right" vertical="center"/>
    </xf>
    <xf numFmtId="10" fontId="2" fillId="3" borderId="23" xfId="9" applyNumberFormat="1" applyFont="1" applyFill="1" applyBorder="1" applyAlignment="1" applyProtection="1">
      <alignment horizontal="right" vertical="center"/>
    </xf>
    <xf numFmtId="165" fontId="0" fillId="3" borderId="43" xfId="0" applyNumberFormat="1" applyFill="1" applyBorder="1" applyAlignment="1">
      <alignment horizontal="right" vertical="center"/>
    </xf>
    <xf numFmtId="10" fontId="2" fillId="3" borderId="44" xfId="9" applyNumberFormat="1" applyFont="1" applyFill="1" applyBorder="1" applyAlignment="1" applyProtection="1">
      <alignment horizontal="right" vertical="center"/>
    </xf>
    <xf numFmtId="165" fontId="0" fillId="3" borderId="45" xfId="0" applyNumberFormat="1" applyFill="1" applyBorder="1" applyAlignment="1">
      <alignment horizontal="right" vertical="center"/>
    </xf>
    <xf numFmtId="10" fontId="2" fillId="3" borderId="46" xfId="9" applyNumberFormat="1" applyFont="1" applyFill="1" applyBorder="1" applyAlignment="1" applyProtection="1">
      <alignment horizontal="right" vertical="center"/>
    </xf>
    <xf numFmtId="0" fontId="5" fillId="3" borderId="19" xfId="4" applyFont="1" applyFill="1" applyBorder="1" applyAlignment="1">
      <alignment horizontal="center" vertical="center" wrapText="1"/>
    </xf>
    <xf numFmtId="0" fontId="10" fillId="2" borderId="13" xfId="0" applyFont="1" applyFill="1" applyBorder="1" applyAlignment="1">
      <alignment horizontal="left" vertical="center" wrapText="1"/>
    </xf>
    <xf numFmtId="165" fontId="40" fillId="12" borderId="52" xfId="0" applyNumberFormat="1" applyFont="1" applyFill="1" applyBorder="1" applyAlignment="1" applyProtection="1">
      <alignment horizontal="right" vertical="center"/>
      <protection locked="0"/>
    </xf>
    <xf numFmtId="0" fontId="36" fillId="12" borderId="47" xfId="0" applyFont="1" applyFill="1" applyBorder="1" applyAlignment="1" applyProtection="1">
      <alignment horizontal="center" vertical="center"/>
      <protection locked="0"/>
    </xf>
    <xf numFmtId="0" fontId="40" fillId="12" borderId="0" xfId="0" applyFont="1" applyFill="1" applyProtection="1">
      <protection locked="0"/>
    </xf>
    <xf numFmtId="0" fontId="41" fillId="12" borderId="47" xfId="0" applyFont="1" applyFill="1" applyBorder="1" applyAlignment="1" applyProtection="1">
      <alignment vertical="center"/>
      <protection locked="0"/>
    </xf>
    <xf numFmtId="0" fontId="41" fillId="12" borderId="47" xfId="0" applyFont="1" applyFill="1" applyBorder="1" applyAlignment="1" applyProtection="1">
      <alignment horizontal="center" vertical="center"/>
      <protection locked="0"/>
    </xf>
    <xf numFmtId="0" fontId="41" fillId="12" borderId="48" xfId="0" applyFont="1" applyFill="1" applyBorder="1" applyAlignment="1" applyProtection="1">
      <alignment horizontal="center" vertical="center"/>
      <protection locked="0"/>
    </xf>
    <xf numFmtId="0" fontId="41" fillId="12" borderId="49" xfId="0" applyFont="1" applyFill="1" applyBorder="1" applyAlignment="1" applyProtection="1">
      <alignment horizontal="center" vertical="center"/>
      <protection locked="0"/>
    </xf>
    <xf numFmtId="0" fontId="41" fillId="12" borderId="50" xfId="0" applyFont="1" applyFill="1" applyBorder="1" applyAlignment="1" applyProtection="1">
      <alignment vertical="center"/>
      <protection locked="0"/>
    </xf>
    <xf numFmtId="165" fontId="40" fillId="13" borderId="53" xfId="0" applyNumberFormat="1" applyFont="1" applyFill="1" applyBorder="1" applyAlignment="1" applyProtection="1">
      <alignment horizontal="center" vertical="center"/>
      <protection locked="0"/>
    </xf>
    <xf numFmtId="165" fontId="40" fillId="12" borderId="51" xfId="0" applyNumberFormat="1" applyFont="1" applyFill="1" applyBorder="1" applyAlignment="1" applyProtection="1">
      <alignment horizontal="right" vertical="center"/>
      <protection locked="0"/>
    </xf>
    <xf numFmtId="165" fontId="40" fillId="12" borderId="53" xfId="0" applyNumberFormat="1" applyFont="1" applyFill="1" applyBorder="1" applyAlignment="1" applyProtection="1">
      <alignment horizontal="right" vertical="center"/>
      <protection locked="0"/>
    </xf>
    <xf numFmtId="0" fontId="41" fillId="12" borderId="53" xfId="0" applyFont="1" applyFill="1" applyBorder="1" applyAlignment="1" applyProtection="1">
      <alignment vertical="center"/>
      <protection locked="0"/>
    </xf>
    <xf numFmtId="0" fontId="41" fillId="12" borderId="52" xfId="0" applyFont="1" applyFill="1" applyBorder="1" applyAlignment="1" applyProtection="1">
      <alignment vertical="center"/>
      <protection locked="0"/>
    </xf>
    <xf numFmtId="0" fontId="41" fillId="12" borderId="48" xfId="0" applyFont="1" applyFill="1" applyBorder="1" applyAlignment="1" applyProtection="1">
      <alignment vertical="center"/>
      <protection locked="0"/>
    </xf>
    <xf numFmtId="165" fontId="40" fillId="12" borderId="48" xfId="0" applyNumberFormat="1" applyFont="1" applyFill="1" applyBorder="1" applyAlignment="1" applyProtection="1">
      <alignment horizontal="right" vertical="center"/>
      <protection locked="0"/>
    </xf>
    <xf numFmtId="0" fontId="41" fillId="12" borderId="48" xfId="0" applyFont="1" applyFill="1" applyBorder="1" applyAlignment="1" applyProtection="1">
      <alignment horizontal="center" vertical="center" wrapText="1"/>
      <protection locked="0"/>
    </xf>
    <xf numFmtId="0" fontId="29" fillId="13" borderId="0" xfId="0" applyFont="1" applyFill="1" applyAlignment="1">
      <alignment horizontal="left" vertical="center" wrapText="1"/>
    </xf>
    <xf numFmtId="0" fontId="42" fillId="3" borderId="0" xfId="0" applyFont="1" applyFill="1" applyAlignment="1" applyProtection="1">
      <alignment horizontal="center" vertical="center" wrapText="1"/>
      <protection locked="0"/>
    </xf>
    <xf numFmtId="165" fontId="13" fillId="3" borderId="0" xfId="12" applyFont="1" applyFill="1" applyBorder="1" applyAlignment="1" applyProtection="1">
      <alignment horizontal="right" vertical="center"/>
      <protection locked="0"/>
    </xf>
    <xf numFmtId="49" fontId="2" fillId="3" borderId="15" xfId="0" applyNumberFormat="1" applyFont="1" applyFill="1" applyBorder="1" applyAlignment="1" applyProtection="1">
      <alignment horizontal="left" wrapText="1"/>
      <protection locked="0"/>
    </xf>
    <xf numFmtId="49" fontId="2" fillId="3" borderId="20" xfId="0" applyNumberFormat="1" applyFont="1" applyFill="1" applyBorder="1" applyAlignment="1" applyProtection="1">
      <alignment horizontal="left" wrapText="1"/>
      <protection locked="0"/>
    </xf>
    <xf numFmtId="49" fontId="2" fillId="3" borderId="20" xfId="3" applyNumberFormat="1" applyFill="1" applyBorder="1" applyAlignment="1" applyProtection="1">
      <alignment horizontal="left" wrapText="1"/>
      <protection locked="0"/>
    </xf>
    <xf numFmtId="0" fontId="12" fillId="2" borderId="14" xfId="0" applyFont="1" applyFill="1" applyBorder="1" applyAlignment="1" applyProtection="1">
      <alignment horizontal="left" vertical="center" wrapText="1"/>
      <protection locked="0"/>
    </xf>
    <xf numFmtId="0" fontId="12" fillId="3" borderId="14" xfId="0" applyFont="1" applyFill="1" applyBorder="1" applyAlignment="1" applyProtection="1">
      <alignment horizontal="left" vertical="center" wrapText="1"/>
      <protection locked="0"/>
    </xf>
    <xf numFmtId="1" fontId="12" fillId="2" borderId="14" xfId="0" applyNumberFormat="1" applyFont="1" applyFill="1" applyBorder="1" applyAlignment="1" applyProtection="1">
      <alignment horizontal="left" vertical="center" wrapText="1"/>
      <protection locked="0"/>
    </xf>
    <xf numFmtId="0" fontId="2" fillId="3" borderId="14" xfId="0" applyFont="1" applyFill="1" applyBorder="1" applyAlignment="1" applyProtection="1">
      <alignment horizontal="left" vertical="center" wrapText="1"/>
      <protection locked="0"/>
    </xf>
    <xf numFmtId="0" fontId="12" fillId="3" borderId="14" xfId="0" applyFont="1" applyFill="1" applyBorder="1" applyAlignment="1" applyProtection="1">
      <alignment vertical="center" wrapText="1"/>
      <protection locked="0"/>
    </xf>
    <xf numFmtId="0" fontId="12" fillId="2" borderId="14" xfId="0" applyFont="1" applyFill="1" applyBorder="1" applyAlignment="1" applyProtection="1">
      <alignment vertical="center" wrapText="1"/>
      <protection locked="0"/>
    </xf>
    <xf numFmtId="0" fontId="32" fillId="13" borderId="14" xfId="0" applyFont="1" applyFill="1" applyBorder="1" applyAlignment="1">
      <alignment vertical="center" wrapText="1"/>
    </xf>
    <xf numFmtId="0" fontId="32" fillId="12" borderId="14" xfId="0" applyFont="1" applyFill="1" applyBorder="1" applyAlignment="1">
      <alignment horizontal="left" vertical="center" wrapText="1"/>
    </xf>
    <xf numFmtId="0" fontId="32" fillId="13" borderId="14" xfId="0" applyFont="1" applyFill="1" applyBorder="1" applyAlignment="1">
      <alignment horizontal="left" vertical="center" wrapText="1"/>
    </xf>
    <xf numFmtId="1" fontId="32" fillId="12" borderId="14" xfId="0" applyNumberFormat="1" applyFont="1" applyFill="1" applyBorder="1" applyAlignment="1">
      <alignment horizontal="left" vertical="center" wrapText="1"/>
    </xf>
    <xf numFmtId="0" fontId="35" fillId="2" borderId="36" xfId="0" applyFont="1" applyFill="1" applyBorder="1" applyAlignment="1" applyProtection="1">
      <alignment horizontal="left" vertical="center" wrapText="1"/>
      <protection locked="0"/>
    </xf>
    <xf numFmtId="49" fontId="12" fillId="2" borderId="36" xfId="0" applyNumberFormat="1" applyFont="1" applyFill="1" applyBorder="1" applyAlignment="1" applyProtection="1">
      <alignment horizontal="left" vertical="center" wrapText="1"/>
      <protection locked="0"/>
    </xf>
    <xf numFmtId="167" fontId="12" fillId="2" borderId="36" xfId="0" applyNumberFormat="1" applyFont="1" applyFill="1" applyBorder="1" applyAlignment="1" applyProtection="1">
      <alignment horizontal="left" vertical="center" wrapText="1"/>
      <protection locked="0"/>
    </xf>
    <xf numFmtId="49" fontId="12" fillId="0" borderId="36" xfId="0" applyNumberFormat="1" applyFont="1" applyBorder="1" applyAlignment="1" applyProtection="1">
      <alignment horizontal="left" vertical="center" wrapText="1"/>
      <protection locked="0"/>
    </xf>
    <xf numFmtId="0" fontId="35" fillId="3" borderId="36" xfId="0" applyFont="1" applyFill="1" applyBorder="1" applyAlignment="1" applyProtection="1">
      <alignment horizontal="left" vertical="center" wrapText="1"/>
      <protection locked="0"/>
    </xf>
    <xf numFmtId="14" fontId="12" fillId="2" borderId="14" xfId="0" applyNumberFormat="1" applyFont="1" applyFill="1" applyBorder="1" applyAlignment="1" applyProtection="1">
      <alignment horizontal="left" vertical="center" wrapText="1"/>
      <protection locked="0"/>
    </xf>
    <xf numFmtId="14" fontId="12" fillId="2" borderId="40" xfId="0" applyNumberFormat="1" applyFont="1" applyFill="1" applyBorder="1" applyAlignment="1" applyProtection="1">
      <alignment horizontal="left" vertical="center" wrapText="1"/>
      <protection locked="0"/>
    </xf>
    <xf numFmtId="14" fontId="32" fillId="2" borderId="40" xfId="0" applyNumberFormat="1" applyFont="1" applyFill="1" applyBorder="1" applyAlignment="1" applyProtection="1">
      <alignment horizontal="left" vertical="center" wrapText="1"/>
      <protection locked="0"/>
    </xf>
    <xf numFmtId="14" fontId="12" fillId="3" borderId="40" xfId="0" applyNumberFormat="1" applyFont="1" applyFill="1" applyBorder="1" applyAlignment="1" applyProtection="1">
      <alignment horizontal="left" vertical="center" wrapText="1"/>
      <protection locked="0"/>
    </xf>
    <xf numFmtId="14" fontId="35" fillId="2" borderId="40" xfId="0" applyNumberFormat="1" applyFont="1" applyFill="1" applyBorder="1" applyAlignment="1" applyProtection="1">
      <alignment horizontal="left" vertical="center" wrapText="1"/>
      <protection locked="0"/>
    </xf>
    <xf numFmtId="14" fontId="12" fillId="0" borderId="40" xfId="0" applyNumberFormat="1" applyFont="1" applyBorder="1" applyAlignment="1" applyProtection="1">
      <alignment horizontal="left" vertical="center" wrapText="1"/>
      <protection locked="0"/>
    </xf>
    <xf numFmtId="14" fontId="32" fillId="3" borderId="40" xfId="0" applyNumberFormat="1" applyFont="1" applyFill="1" applyBorder="1" applyAlignment="1" applyProtection="1">
      <alignment horizontal="left" vertical="center" wrapText="1"/>
      <protection locked="0"/>
    </xf>
    <xf numFmtId="0" fontId="12" fillId="2" borderId="40" xfId="0" applyFont="1" applyFill="1" applyBorder="1" applyAlignment="1" applyProtection="1">
      <alignment horizontal="left" vertical="center" wrapText="1"/>
      <protection locked="0"/>
    </xf>
    <xf numFmtId="0" fontId="11" fillId="3" borderId="6" xfId="0" applyFont="1" applyFill="1" applyBorder="1" applyAlignment="1">
      <alignment horizontal="center" vertical="center" wrapText="1"/>
    </xf>
    <xf numFmtId="0" fontId="11" fillId="3" borderId="32" xfId="0" applyFont="1" applyFill="1" applyBorder="1" applyAlignment="1">
      <alignment horizontal="center" vertical="center" wrapText="1"/>
    </xf>
    <xf numFmtId="165" fontId="11" fillId="3" borderId="32" xfId="12" applyFont="1" applyFill="1" applyBorder="1" applyAlignment="1" applyProtection="1">
      <alignment horizontal="center" vertical="center"/>
    </xf>
    <xf numFmtId="165" fontId="11" fillId="3" borderId="32" xfId="12" applyFont="1" applyFill="1" applyBorder="1" applyAlignment="1" applyProtection="1">
      <alignment horizontal="center" vertical="center" wrapText="1"/>
    </xf>
    <xf numFmtId="0" fontId="11" fillId="3" borderId="24" xfId="0" applyFont="1" applyFill="1" applyBorder="1" applyAlignment="1">
      <alignment horizontal="center" vertical="center" wrapText="1"/>
    </xf>
    <xf numFmtId="0" fontId="12" fillId="3" borderId="14" xfId="0" applyFont="1" applyFill="1" applyBorder="1" applyAlignment="1" applyProtection="1">
      <alignment horizontal="left" vertical="center"/>
      <protection locked="0"/>
    </xf>
    <xf numFmtId="17" fontId="12" fillId="3" borderId="14" xfId="0" applyNumberFormat="1" applyFont="1" applyFill="1" applyBorder="1" applyAlignment="1" applyProtection="1">
      <alignment horizontal="right" vertical="center" wrapText="1"/>
      <protection locked="0"/>
    </xf>
    <xf numFmtId="165" fontId="12" fillId="3" borderId="14" xfId="12" applyFont="1" applyFill="1" applyBorder="1" applyAlignment="1" applyProtection="1">
      <alignment horizontal="right" vertical="center" wrapText="1"/>
      <protection locked="0"/>
    </xf>
    <xf numFmtId="0" fontId="32" fillId="3" borderId="14" xfId="0" applyFont="1" applyFill="1" applyBorder="1" applyAlignment="1" applyProtection="1">
      <alignment horizontal="left" vertical="center" wrapText="1"/>
      <protection locked="0"/>
    </xf>
    <xf numFmtId="0" fontId="32" fillId="2" borderId="14" xfId="0" applyFont="1" applyFill="1" applyBorder="1" applyAlignment="1" applyProtection="1">
      <alignment horizontal="left" vertical="center" wrapText="1"/>
      <protection locked="0"/>
    </xf>
    <xf numFmtId="165" fontId="32" fillId="3" borderId="14" xfId="12" applyFont="1" applyFill="1" applyBorder="1" applyAlignment="1" applyProtection="1">
      <alignment horizontal="right" vertical="center" wrapText="1"/>
      <protection locked="0"/>
    </xf>
    <xf numFmtId="0" fontId="0" fillId="3" borderId="0" xfId="0" applyFill="1" applyAlignment="1" applyProtection="1">
      <alignment wrapText="1"/>
      <protection locked="0"/>
    </xf>
    <xf numFmtId="166" fontId="10" fillId="2" borderId="32" xfId="0" applyNumberFormat="1"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2" fillId="2" borderId="55" xfId="0" applyFont="1" applyFill="1" applyBorder="1" applyAlignment="1">
      <alignment horizontal="right" vertical="center" wrapText="1"/>
    </xf>
    <xf numFmtId="14" fontId="12" fillId="2" borderId="56" xfId="0" applyNumberFormat="1" applyFont="1" applyFill="1" applyBorder="1" applyAlignment="1" applyProtection="1">
      <alignment horizontal="right" vertical="center" wrapText="1"/>
      <protection locked="0"/>
    </xf>
    <xf numFmtId="17" fontId="12" fillId="2" borderId="56" xfId="0" applyNumberFormat="1" applyFont="1" applyFill="1" applyBorder="1" applyAlignment="1" applyProtection="1">
      <alignment horizontal="right" vertical="center" wrapText="1"/>
      <protection locked="0"/>
    </xf>
    <xf numFmtId="0" fontId="12" fillId="2" borderId="56" xfId="0" applyFont="1" applyFill="1" applyBorder="1" applyAlignment="1" applyProtection="1">
      <alignment horizontal="left" vertical="center" wrapText="1"/>
      <protection locked="0"/>
    </xf>
    <xf numFmtId="165" fontId="12" fillId="2" borderId="56" xfId="12" applyFont="1" applyFill="1" applyBorder="1" applyAlignment="1" applyProtection="1">
      <alignment horizontal="right" vertical="center" wrapText="1"/>
      <protection locked="0"/>
    </xf>
    <xf numFmtId="0" fontId="12" fillId="3" borderId="56" xfId="0" applyFont="1" applyFill="1" applyBorder="1" applyAlignment="1" applyProtection="1">
      <alignment horizontal="left" vertical="center" wrapText="1"/>
      <protection locked="0"/>
    </xf>
    <xf numFmtId="0" fontId="12" fillId="2" borderId="56" xfId="0" applyFont="1" applyFill="1" applyBorder="1" applyAlignment="1" applyProtection="1">
      <alignment horizontal="center" vertical="center" wrapText="1"/>
      <protection locked="0"/>
    </xf>
    <xf numFmtId="14" fontId="12" fillId="2" borderId="57" xfId="0" applyNumberFormat="1" applyFont="1" applyFill="1" applyBorder="1" applyAlignment="1" applyProtection="1">
      <alignment horizontal="left" vertical="center" wrapText="1"/>
      <protection locked="0"/>
    </xf>
    <xf numFmtId="0" fontId="12" fillId="2" borderId="14" xfId="0" applyFont="1" applyFill="1" applyBorder="1" applyAlignment="1">
      <alignment horizontal="right" vertical="center" wrapText="1"/>
    </xf>
    <xf numFmtId="14" fontId="12" fillId="2" borderId="14" xfId="0" applyNumberFormat="1" applyFont="1" applyFill="1" applyBorder="1" applyAlignment="1" applyProtection="1">
      <alignment horizontal="right" vertical="center" wrapText="1"/>
      <protection locked="0"/>
    </xf>
    <xf numFmtId="17" fontId="12" fillId="2" borderId="14" xfId="0" applyNumberFormat="1" applyFont="1" applyFill="1" applyBorder="1" applyAlignment="1" applyProtection="1">
      <alignment horizontal="right" vertical="center" wrapText="1"/>
      <protection locked="0"/>
    </xf>
    <xf numFmtId="165" fontId="12" fillId="2" borderId="14" xfId="12" applyFont="1" applyFill="1" applyBorder="1" applyAlignment="1" applyProtection="1">
      <alignment horizontal="right" vertical="center" wrapText="1"/>
      <protection locked="0"/>
    </xf>
    <xf numFmtId="14" fontId="12" fillId="3" borderId="14" xfId="0" applyNumberFormat="1" applyFont="1" applyFill="1" applyBorder="1" applyAlignment="1" applyProtection="1">
      <alignment horizontal="right" vertical="center" wrapText="1"/>
      <protection locked="0"/>
    </xf>
    <xf numFmtId="17" fontId="32" fillId="2" borderId="14" xfId="0" applyNumberFormat="1" applyFont="1" applyFill="1" applyBorder="1" applyAlignment="1" applyProtection="1">
      <alignment horizontal="right" vertical="center" wrapText="1"/>
      <protection locked="0"/>
    </xf>
    <xf numFmtId="14" fontId="32" fillId="2" borderId="14" xfId="0" applyNumberFormat="1" applyFont="1" applyFill="1" applyBorder="1" applyAlignment="1" applyProtection="1">
      <alignment horizontal="right" vertical="center" wrapText="1"/>
      <protection locked="0"/>
    </xf>
    <xf numFmtId="165" fontId="32" fillId="2" borderId="14" xfId="12" applyFont="1" applyFill="1" applyBorder="1" applyAlignment="1" applyProtection="1">
      <alignment horizontal="right" vertical="center" wrapText="1"/>
      <protection locked="0"/>
    </xf>
    <xf numFmtId="0" fontId="32" fillId="3" borderId="14" xfId="0" applyFont="1" applyFill="1" applyBorder="1" applyAlignment="1" applyProtection="1">
      <alignment vertical="center" wrapText="1"/>
      <protection locked="0"/>
    </xf>
    <xf numFmtId="0" fontId="32" fillId="2" borderId="14" xfId="0" applyFont="1" applyFill="1" applyBorder="1" applyAlignment="1" applyProtection="1">
      <alignment vertical="center" wrapText="1"/>
      <protection locked="0"/>
    </xf>
    <xf numFmtId="1" fontId="32" fillId="2" borderId="14" xfId="0" applyNumberFormat="1" applyFont="1" applyFill="1" applyBorder="1" applyAlignment="1" applyProtection="1">
      <alignment horizontal="left" vertical="center" wrapText="1"/>
      <protection locked="0"/>
    </xf>
    <xf numFmtId="14" fontId="32" fillId="2" borderId="14" xfId="0" applyNumberFormat="1" applyFont="1" applyFill="1" applyBorder="1" applyAlignment="1" applyProtection="1">
      <alignment horizontal="left" vertical="center" wrapText="1"/>
      <protection locked="0"/>
    </xf>
    <xf numFmtId="3" fontId="12" fillId="2" borderId="14" xfId="0" applyNumberFormat="1" applyFont="1" applyFill="1" applyBorder="1" applyAlignment="1" applyProtection="1">
      <alignment horizontal="left" vertical="center" wrapText="1"/>
      <protection locked="0"/>
    </xf>
    <xf numFmtId="49" fontId="32" fillId="3" borderId="14" xfId="0" applyNumberFormat="1" applyFont="1" applyFill="1" applyBorder="1" applyAlignment="1" applyProtection="1">
      <alignment horizontal="left" vertical="center" wrapText="1"/>
      <protection locked="0"/>
    </xf>
    <xf numFmtId="14" fontId="12" fillId="3" borderId="14" xfId="0" applyNumberFormat="1" applyFont="1" applyFill="1" applyBorder="1" applyAlignment="1" applyProtection="1">
      <alignment horizontal="left" vertical="center" wrapText="1"/>
      <protection locked="0"/>
    </xf>
    <xf numFmtId="0" fontId="12" fillId="2" borderId="14" xfId="0" applyFont="1" applyFill="1" applyBorder="1" applyAlignment="1" applyProtection="1">
      <alignment horizontal="center" vertical="center" wrapText="1"/>
      <protection locked="0"/>
    </xf>
    <xf numFmtId="0" fontId="32" fillId="2" borderId="14"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4" fontId="12" fillId="2" borderId="14" xfId="0" applyNumberFormat="1" applyFont="1" applyFill="1" applyBorder="1" applyAlignment="1" applyProtection="1">
      <alignment horizontal="center" vertical="center" wrapText="1"/>
      <protection locked="0"/>
    </xf>
    <xf numFmtId="16" fontId="12" fillId="2" borderId="14" xfId="0" applyNumberFormat="1" applyFont="1" applyFill="1" applyBorder="1" applyAlignment="1" applyProtection="1">
      <alignment horizontal="left" vertical="center" wrapText="1"/>
      <protection locked="0"/>
    </xf>
    <xf numFmtId="0" fontId="32" fillId="3" borderId="14" xfId="0" applyFont="1" applyFill="1" applyBorder="1" applyAlignment="1" applyProtection="1">
      <alignment horizontal="center" vertical="center" wrapText="1"/>
      <protection locked="0"/>
    </xf>
    <xf numFmtId="0" fontId="2" fillId="3" borderId="14"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wrapText="1"/>
      <protection locked="0"/>
    </xf>
    <xf numFmtId="0" fontId="30" fillId="2" borderId="0" xfId="0" applyFont="1" applyFill="1" applyAlignment="1" applyProtection="1">
      <alignment horizontal="center"/>
      <protection locked="0"/>
    </xf>
    <xf numFmtId="0" fontId="0" fillId="14" borderId="0" xfId="0" applyFill="1" applyAlignment="1" applyProtection="1">
      <alignment horizontal="center" vertical="center" wrapText="1"/>
      <protection locked="0"/>
    </xf>
    <xf numFmtId="0" fontId="2" fillId="14" borderId="54" xfId="0" applyFont="1" applyFill="1" applyBorder="1" applyAlignment="1" applyProtection="1">
      <alignment horizontal="center" vertical="center" wrapText="1"/>
      <protection locked="0"/>
    </xf>
    <xf numFmtId="0" fontId="12" fillId="14" borderId="14" xfId="0" applyFont="1" applyFill="1" applyBorder="1" applyAlignment="1" applyProtection="1">
      <alignment horizontal="center" vertical="center" wrapText="1"/>
      <protection locked="0"/>
    </xf>
    <xf numFmtId="0" fontId="12" fillId="14" borderId="0" xfId="0" applyFont="1" applyFill="1" applyAlignment="1" applyProtection="1">
      <alignment horizontal="center" vertical="center" wrapText="1"/>
      <protection locked="0"/>
    </xf>
    <xf numFmtId="0" fontId="31" fillId="14" borderId="0" xfId="0" applyFont="1" applyFill="1" applyAlignment="1" applyProtection="1">
      <alignment horizontal="center" vertical="center" wrapText="1"/>
      <protection locked="0"/>
    </xf>
    <xf numFmtId="0" fontId="16" fillId="14" borderId="0" xfId="0" applyFont="1" applyFill="1" applyAlignment="1" applyProtection="1">
      <alignment horizontal="right" vertical="center" wrapText="1"/>
      <protection locked="0"/>
    </xf>
    <xf numFmtId="0" fontId="0" fillId="14" borderId="0" xfId="0" applyFill="1" applyAlignment="1" applyProtection="1">
      <alignment wrapText="1"/>
      <protection locked="0"/>
    </xf>
    <xf numFmtId="1" fontId="5" fillId="14" borderId="0" xfId="0" applyNumberFormat="1" applyFont="1" applyFill="1" applyAlignment="1">
      <alignment horizontal="right" vertical="center" wrapText="1"/>
    </xf>
    <xf numFmtId="1" fontId="10" fillId="14" borderId="32" xfId="0" applyNumberFormat="1" applyFont="1" applyFill="1" applyBorder="1" applyAlignment="1">
      <alignment horizontal="center" vertical="center" wrapText="1"/>
    </xf>
    <xf numFmtId="1" fontId="12" fillId="14" borderId="14" xfId="0" applyNumberFormat="1" applyFont="1" applyFill="1" applyBorder="1" applyAlignment="1" applyProtection="1">
      <alignment horizontal="right" vertical="center" wrapText="1"/>
      <protection locked="0"/>
    </xf>
    <xf numFmtId="0" fontId="12" fillId="14" borderId="14" xfId="0" applyFont="1" applyFill="1" applyBorder="1" applyAlignment="1" applyProtection="1">
      <alignment wrapText="1"/>
      <protection locked="0"/>
    </xf>
    <xf numFmtId="1" fontId="12" fillId="14" borderId="11" xfId="0" applyNumberFormat="1" applyFont="1" applyFill="1" applyBorder="1" applyAlignment="1" applyProtection="1">
      <alignment horizontal="right" vertical="center" wrapText="1"/>
      <protection locked="0"/>
    </xf>
    <xf numFmtId="0" fontId="12" fillId="14" borderId="11" xfId="0" applyFont="1" applyFill="1" applyBorder="1" applyAlignment="1" applyProtection="1">
      <alignment wrapText="1"/>
      <protection locked="0"/>
    </xf>
    <xf numFmtId="0" fontId="0" fillId="14" borderId="11" xfId="0" applyFill="1" applyBorder="1" applyAlignment="1" applyProtection="1">
      <alignment wrapText="1"/>
      <protection locked="0"/>
    </xf>
    <xf numFmtId="0" fontId="0" fillId="14" borderId="14" xfId="0" applyFill="1" applyBorder="1" applyAlignment="1" applyProtection="1">
      <alignment wrapText="1"/>
      <protection locked="0"/>
    </xf>
    <xf numFmtId="1" fontId="16" fillId="14" borderId="0" xfId="0" applyNumberFormat="1" applyFont="1" applyFill="1" applyAlignment="1" applyProtection="1">
      <alignment horizontal="right" vertical="center" wrapText="1"/>
      <protection locked="0"/>
    </xf>
    <xf numFmtId="0" fontId="12" fillId="3" borderId="55" xfId="0" applyFont="1" applyFill="1" applyBorder="1" applyAlignment="1">
      <alignment horizontal="right" vertical="center" wrapText="1"/>
    </xf>
    <xf numFmtId="17" fontId="12" fillId="3" borderId="56" xfId="0" applyNumberFormat="1" applyFont="1" applyFill="1" applyBorder="1" applyAlignment="1" applyProtection="1">
      <alignment horizontal="center" vertical="center" wrapText="1"/>
      <protection locked="0"/>
    </xf>
    <xf numFmtId="165" fontId="12" fillId="3" borderId="56" xfId="12" applyFont="1" applyFill="1" applyBorder="1" applyAlignment="1" applyProtection="1">
      <alignment horizontal="right" vertical="center" wrapText="1"/>
      <protection locked="0"/>
    </xf>
    <xf numFmtId="0" fontId="12" fillId="3" borderId="14" xfId="0" applyFont="1" applyFill="1" applyBorder="1" applyAlignment="1">
      <alignment horizontal="right" vertical="center" wrapText="1"/>
    </xf>
    <xf numFmtId="17" fontId="32" fillId="3" borderId="14" xfId="0" applyNumberFormat="1" applyFont="1" applyFill="1" applyBorder="1" applyAlignment="1" applyProtection="1">
      <alignment horizontal="center" vertical="center" wrapText="1"/>
      <protection locked="0"/>
    </xf>
    <xf numFmtId="17" fontId="12" fillId="3" borderId="14" xfId="0" applyNumberFormat="1" applyFont="1" applyFill="1" applyBorder="1" applyAlignment="1" applyProtection="1">
      <alignment horizontal="center" vertical="center" wrapText="1"/>
      <protection locked="0"/>
    </xf>
    <xf numFmtId="4" fontId="12" fillId="3" borderId="14" xfId="0" applyNumberFormat="1" applyFont="1" applyFill="1" applyBorder="1" applyAlignment="1" applyProtection="1">
      <alignment horizontal="left" vertical="center" wrapText="1"/>
      <protection locked="0"/>
    </xf>
    <xf numFmtId="4" fontId="12" fillId="3" borderId="36" xfId="0" applyNumberFormat="1" applyFont="1" applyFill="1" applyBorder="1" applyAlignment="1" applyProtection="1">
      <alignment horizontal="left" vertical="center" wrapText="1"/>
      <protection locked="0"/>
    </xf>
    <xf numFmtId="49" fontId="32" fillId="3" borderId="36" xfId="0" applyNumberFormat="1" applyFont="1" applyFill="1" applyBorder="1" applyAlignment="1" applyProtection="1">
      <alignment horizontal="left" vertical="center" wrapText="1"/>
      <protection locked="0"/>
    </xf>
    <xf numFmtId="3" fontId="12" fillId="3" borderId="36" xfId="0" applyNumberFormat="1" applyFont="1" applyFill="1" applyBorder="1" applyAlignment="1" applyProtection="1">
      <alignment horizontal="left" vertical="center" wrapText="1"/>
      <protection locked="0"/>
    </xf>
    <xf numFmtId="49" fontId="12" fillId="3" borderId="36" xfId="0" applyNumberFormat="1" applyFont="1" applyFill="1" applyBorder="1" applyAlignment="1" applyProtection="1">
      <alignment horizontal="left" vertical="center" wrapText="1"/>
      <protection locked="0"/>
    </xf>
    <xf numFmtId="0" fontId="2" fillId="2" borderId="0" xfId="0" applyFont="1" applyFill="1" applyAlignment="1" applyProtection="1">
      <alignment horizontal="center" vertical="center" wrapText="1"/>
      <protection locked="0"/>
    </xf>
    <xf numFmtId="1" fontId="12" fillId="3" borderId="14" xfId="0" applyNumberFormat="1" applyFont="1" applyFill="1" applyBorder="1" applyAlignment="1" applyProtection="1">
      <alignment horizontal="left" vertical="center" wrapText="1"/>
      <protection locked="0"/>
    </xf>
    <xf numFmtId="1" fontId="12" fillId="3" borderId="14" xfId="0" applyNumberFormat="1" applyFont="1" applyFill="1" applyBorder="1" applyAlignment="1" applyProtection="1">
      <alignment horizontal="left" wrapText="1"/>
      <protection locked="0"/>
    </xf>
    <xf numFmtId="0" fontId="12" fillId="4" borderId="14" xfId="0" applyFont="1" applyFill="1" applyBorder="1" applyAlignment="1" applyProtection="1">
      <alignment horizontal="left" vertical="center"/>
      <protection locked="0"/>
    </xf>
    <xf numFmtId="17" fontId="12" fillId="4" borderId="14" xfId="0" applyNumberFormat="1" applyFont="1" applyFill="1" applyBorder="1" applyAlignment="1" applyProtection="1">
      <alignment horizontal="right" vertical="center" wrapText="1"/>
      <protection locked="0"/>
    </xf>
    <xf numFmtId="0" fontId="12" fillId="4" borderId="14" xfId="0" applyFont="1" applyFill="1" applyBorder="1" applyAlignment="1" applyProtection="1">
      <alignment horizontal="left" vertical="center" wrapText="1"/>
      <protection locked="0"/>
    </xf>
    <xf numFmtId="165" fontId="12" fillId="4" borderId="14" xfId="12" applyFont="1" applyFill="1" applyBorder="1" applyAlignment="1" applyProtection="1">
      <alignment horizontal="right" vertical="center" wrapText="1"/>
      <protection locked="0"/>
    </xf>
    <xf numFmtId="0" fontId="32" fillId="4" borderId="14" xfId="0" applyFont="1" applyFill="1" applyBorder="1" applyAlignment="1" applyProtection="1">
      <alignment horizontal="left" vertical="center" wrapText="1"/>
      <protection locked="0"/>
    </xf>
    <xf numFmtId="14" fontId="32" fillId="3" borderId="14" xfId="0" applyNumberFormat="1" applyFont="1" applyFill="1" applyBorder="1" applyAlignment="1" applyProtection="1">
      <alignment horizontal="left" vertical="center" wrapText="1"/>
      <protection locked="0"/>
    </xf>
    <xf numFmtId="14" fontId="12" fillId="3" borderId="57" xfId="0" applyNumberFormat="1" applyFont="1" applyFill="1" applyBorder="1" applyAlignment="1" applyProtection="1">
      <alignment horizontal="left" vertical="center" wrapText="1"/>
      <protection locked="0"/>
    </xf>
    <xf numFmtId="1" fontId="12" fillId="14" borderId="33" xfId="0" applyNumberFormat="1" applyFont="1" applyFill="1" applyBorder="1" applyAlignment="1" applyProtection="1">
      <alignment horizontal="right" vertical="center" wrapText="1"/>
      <protection locked="0"/>
    </xf>
    <xf numFmtId="0" fontId="0" fillId="3" borderId="0" xfId="0" applyFill="1" applyAlignment="1" applyProtection="1">
      <alignment horizontal="center" wrapText="1"/>
      <protection locked="0"/>
    </xf>
    <xf numFmtId="1" fontId="12" fillId="15" borderId="14" xfId="0" applyNumberFormat="1" applyFont="1" applyFill="1" applyBorder="1" applyAlignment="1" applyProtection="1">
      <alignment horizontal="right" vertical="center" wrapText="1"/>
      <protection locked="0"/>
    </xf>
    <xf numFmtId="0" fontId="12" fillId="15" borderId="14" xfId="0" applyFont="1" applyFill="1" applyBorder="1" applyAlignment="1" applyProtection="1">
      <alignment wrapText="1"/>
      <protection locked="0"/>
    </xf>
    <xf numFmtId="1" fontId="10" fillId="15" borderId="32" xfId="0" applyNumberFormat="1" applyFont="1" applyFill="1" applyBorder="1" applyAlignment="1">
      <alignment horizontal="center" vertical="center" wrapText="1"/>
    </xf>
    <xf numFmtId="0" fontId="12" fillId="2" borderId="0" xfId="0" applyFont="1" applyFill="1" applyAlignment="1" applyProtection="1">
      <alignment horizontal="center" vertical="center" wrapText="1"/>
      <protection locked="0"/>
    </xf>
    <xf numFmtId="14" fontId="12" fillId="3" borderId="56" xfId="0" applyNumberFormat="1" applyFont="1" applyFill="1" applyBorder="1" applyAlignment="1" applyProtection="1">
      <alignment horizontal="left" vertical="center" wrapText="1"/>
      <protection locked="0"/>
    </xf>
    <xf numFmtId="14" fontId="12" fillId="3" borderId="36" xfId="0" applyNumberFormat="1" applyFont="1" applyFill="1" applyBorder="1" applyAlignment="1" applyProtection="1">
      <alignment horizontal="left" vertical="center" wrapText="1"/>
      <protection locked="0"/>
    </xf>
    <xf numFmtId="14" fontId="32" fillId="3" borderId="36" xfId="0" applyNumberFormat="1" applyFont="1" applyFill="1" applyBorder="1" applyAlignment="1" applyProtection="1">
      <alignment horizontal="left" vertical="center" wrapText="1"/>
      <protection locked="0"/>
    </xf>
    <xf numFmtId="14" fontId="12" fillId="2" borderId="36" xfId="0" applyNumberFormat="1" applyFont="1" applyFill="1" applyBorder="1" applyAlignment="1" applyProtection="1">
      <alignment horizontal="left" vertical="center" wrapText="1"/>
      <protection locked="0"/>
    </xf>
    <xf numFmtId="0" fontId="2" fillId="15" borderId="54" xfId="0" applyFont="1" applyFill="1" applyBorder="1" applyAlignment="1" applyProtection="1">
      <alignment horizontal="center" vertical="center" wrapText="1"/>
      <protection locked="0"/>
    </xf>
    <xf numFmtId="0" fontId="12" fillId="15" borderId="14" xfId="0" applyFont="1" applyFill="1" applyBorder="1" applyAlignment="1" applyProtection="1">
      <alignment horizontal="center" vertical="center" wrapText="1"/>
      <protection locked="0"/>
    </xf>
    <xf numFmtId="0" fontId="43" fillId="15" borderId="14" xfId="0" applyFont="1" applyFill="1" applyBorder="1" applyAlignment="1" applyProtection="1">
      <alignment horizontal="center" vertical="center" wrapText="1"/>
      <protection locked="0"/>
    </xf>
    <xf numFmtId="1" fontId="12" fillId="15" borderId="11" xfId="0" applyNumberFormat="1" applyFont="1" applyFill="1" applyBorder="1" applyAlignment="1" applyProtection="1">
      <alignment horizontal="right" vertical="center" wrapText="1"/>
      <protection locked="0"/>
    </xf>
    <xf numFmtId="0" fontId="12" fillId="15" borderId="11" xfId="0" applyFont="1" applyFill="1" applyBorder="1" applyAlignment="1" applyProtection="1">
      <alignment wrapText="1"/>
      <protection locked="0"/>
    </xf>
    <xf numFmtId="0" fontId="12" fillId="15" borderId="0" xfId="0" applyFont="1" applyFill="1" applyAlignment="1" applyProtection="1">
      <alignment horizontal="center" vertical="center" wrapText="1"/>
      <protection locked="0"/>
    </xf>
    <xf numFmtId="1" fontId="12" fillId="15" borderId="33" xfId="0" applyNumberFormat="1" applyFont="1" applyFill="1" applyBorder="1" applyAlignment="1" applyProtection="1">
      <alignment horizontal="right" vertical="center" wrapText="1"/>
      <protection locked="0"/>
    </xf>
    <xf numFmtId="1" fontId="32" fillId="3" borderId="14" xfId="0" applyNumberFormat="1" applyFont="1" applyFill="1" applyBorder="1" applyAlignment="1" applyProtection="1">
      <alignment horizontal="left" vertical="center" wrapText="1"/>
      <protection locked="0"/>
    </xf>
    <xf numFmtId="0" fontId="32" fillId="3" borderId="14" xfId="0" applyFont="1" applyFill="1" applyBorder="1" applyAlignment="1" applyProtection="1">
      <alignment horizontal="justify" vertical="center" wrapText="1"/>
      <protection locked="0"/>
    </xf>
    <xf numFmtId="0" fontId="32" fillId="2" borderId="36" xfId="0" applyFont="1" applyFill="1" applyBorder="1" applyAlignment="1" applyProtection="1">
      <alignment horizontal="justify" vertical="center" wrapText="1"/>
      <protection locked="0"/>
    </xf>
    <xf numFmtId="0" fontId="12" fillId="3" borderId="14" xfId="0" applyFont="1" applyFill="1" applyBorder="1" applyAlignment="1" applyProtection="1">
      <alignment horizontal="justify" vertical="center" wrapText="1"/>
      <protection locked="0"/>
    </xf>
    <xf numFmtId="0" fontId="12" fillId="2" borderId="36" xfId="0" applyFont="1" applyFill="1" applyBorder="1" applyAlignment="1" applyProtection="1">
      <alignment horizontal="justify" vertical="center" wrapText="1"/>
      <protection locked="0"/>
    </xf>
    <xf numFmtId="0" fontId="12" fillId="3" borderId="36" xfId="0" applyFont="1" applyFill="1" applyBorder="1" applyAlignment="1" applyProtection="1">
      <alignment horizontal="justify" vertical="center" wrapText="1"/>
      <protection locked="0"/>
    </xf>
    <xf numFmtId="0" fontId="32" fillId="3" borderId="36" xfId="0" applyFont="1" applyFill="1" applyBorder="1" applyAlignment="1" applyProtection="1">
      <alignment horizontal="justify" vertical="center" wrapText="1"/>
      <protection locked="0"/>
    </xf>
    <xf numFmtId="0" fontId="0" fillId="2" borderId="0" xfId="0" applyFill="1" applyAlignment="1" applyProtection="1">
      <alignment horizontal="justify" vertical="center" wrapText="1"/>
      <protection locked="0"/>
    </xf>
    <xf numFmtId="14" fontId="12" fillId="3" borderId="40" xfId="0" applyNumberFormat="1" applyFont="1" applyFill="1" applyBorder="1" applyAlignment="1" applyProtection="1">
      <alignment horizontal="right" vertical="center" wrapText="1"/>
      <protection locked="0"/>
    </xf>
    <xf numFmtId="17" fontId="32" fillId="3" borderId="14" xfId="0" applyNumberFormat="1" applyFont="1" applyFill="1" applyBorder="1" applyAlignment="1" applyProtection="1">
      <alignment horizontal="right" vertical="center" wrapText="1"/>
      <protection locked="0"/>
    </xf>
    <xf numFmtId="14" fontId="12" fillId="3" borderId="14" xfId="0" applyNumberFormat="1" applyFont="1" applyFill="1" applyBorder="1" applyAlignment="1" applyProtection="1">
      <alignment horizontal="center" vertical="center" wrapText="1"/>
      <protection locked="0"/>
    </xf>
    <xf numFmtId="0" fontId="10" fillId="2" borderId="32" xfId="0" applyFont="1" applyFill="1" applyBorder="1" applyAlignment="1">
      <alignment horizontal="right" vertical="center" wrapText="1"/>
    </xf>
    <xf numFmtId="0" fontId="44" fillId="3" borderId="14" xfId="0" applyFont="1" applyFill="1" applyBorder="1" applyAlignment="1" applyProtection="1">
      <alignment horizontal="left" vertical="center" wrapText="1"/>
      <protection locked="0"/>
    </xf>
    <xf numFmtId="0" fontId="2" fillId="3" borderId="0" xfId="0" applyFont="1" applyFill="1" applyAlignment="1" applyProtection="1">
      <alignment horizontal="justify" vertical="center" wrapText="1"/>
      <protection locked="0"/>
    </xf>
    <xf numFmtId="0" fontId="12" fillId="10" borderId="14" xfId="0" applyFont="1" applyFill="1" applyBorder="1" applyProtection="1">
      <protection locked="0"/>
    </xf>
    <xf numFmtId="1" fontId="12" fillId="10" borderId="14" xfId="0" applyNumberFormat="1" applyFont="1" applyFill="1" applyBorder="1" applyAlignment="1" applyProtection="1">
      <alignment horizontal="right" vertical="center" wrapText="1"/>
      <protection locked="0"/>
    </xf>
    <xf numFmtId="0" fontId="2" fillId="10" borderId="14" xfId="0" applyFont="1" applyFill="1" applyBorder="1" applyAlignment="1" applyProtection="1">
      <alignment horizontal="left" vertical="center" wrapText="1"/>
      <protection locked="0"/>
    </xf>
    <xf numFmtId="14" fontId="32" fillId="3" borderId="14" xfId="0" applyNumberFormat="1" applyFont="1" applyFill="1" applyBorder="1" applyAlignment="1" applyProtection="1">
      <alignment horizontal="right" vertical="center" wrapText="1"/>
      <protection locked="0"/>
    </xf>
    <xf numFmtId="4" fontId="12" fillId="3" borderId="14" xfId="0" applyNumberFormat="1" applyFont="1" applyFill="1" applyBorder="1" applyAlignment="1" applyProtection="1">
      <alignment horizontal="justify" vertical="center" wrapText="1"/>
      <protection locked="0"/>
    </xf>
    <xf numFmtId="0" fontId="12" fillId="10" borderId="14" xfId="0" applyFont="1" applyFill="1" applyBorder="1" applyAlignment="1" applyProtection="1">
      <alignment horizontal="center" vertical="center" wrapText="1"/>
      <protection locked="0"/>
    </xf>
    <xf numFmtId="0" fontId="0" fillId="10" borderId="14" xfId="0" applyFill="1" applyBorder="1" applyAlignment="1" applyProtection="1">
      <alignment horizontal="center" vertical="center" wrapText="1"/>
      <protection locked="0"/>
    </xf>
    <xf numFmtId="1" fontId="10" fillId="10" borderId="32" xfId="0" applyNumberFormat="1" applyFont="1" applyFill="1" applyBorder="1" applyAlignment="1">
      <alignment horizontal="center" vertical="center" wrapText="1"/>
    </xf>
    <xf numFmtId="1" fontId="10" fillId="10" borderId="9" xfId="0" applyNumberFormat="1" applyFont="1" applyFill="1" applyBorder="1" applyAlignment="1">
      <alignment horizontal="center" vertical="center" wrapText="1"/>
    </xf>
    <xf numFmtId="0" fontId="2" fillId="10" borderId="54" xfId="0" applyFont="1" applyFill="1" applyBorder="1" applyAlignment="1" applyProtection="1">
      <alignment horizontal="center" vertical="center" wrapText="1"/>
      <protection locked="0"/>
    </xf>
    <xf numFmtId="0" fontId="0" fillId="10" borderId="11" xfId="0" applyFill="1" applyBorder="1" applyAlignment="1" applyProtection="1">
      <alignment wrapText="1"/>
      <protection locked="0"/>
    </xf>
    <xf numFmtId="0" fontId="0" fillId="10" borderId="0" xfId="0" applyFill="1" applyAlignment="1" applyProtection="1">
      <alignment horizontal="center" vertical="center" wrapText="1"/>
      <protection locked="0"/>
    </xf>
    <xf numFmtId="0" fontId="0" fillId="10" borderId="14" xfId="0" applyFill="1" applyBorder="1" applyAlignment="1" applyProtection="1">
      <alignment wrapText="1"/>
      <protection locked="0"/>
    </xf>
    <xf numFmtId="4" fontId="34" fillId="3" borderId="14" xfId="0" applyNumberFormat="1" applyFont="1" applyFill="1" applyBorder="1" applyAlignment="1">
      <alignment horizontal="right" vertical="center"/>
    </xf>
    <xf numFmtId="4" fontId="34" fillId="3" borderId="14" xfId="0" applyNumberFormat="1" applyFont="1" applyFill="1" applyBorder="1" applyAlignment="1">
      <alignment vertical="center"/>
    </xf>
    <xf numFmtId="49" fontId="12" fillId="3" borderId="14" xfId="0" applyNumberFormat="1" applyFont="1" applyFill="1" applyBorder="1" applyAlignment="1" applyProtection="1">
      <alignment horizontal="left" vertical="center" wrapText="1"/>
      <protection locked="0"/>
    </xf>
    <xf numFmtId="1" fontId="12" fillId="3" borderId="36" xfId="0" applyNumberFormat="1" applyFont="1" applyFill="1" applyBorder="1" applyAlignment="1" applyProtection="1">
      <alignment horizontal="left" vertical="center" wrapText="1"/>
      <protection locked="0"/>
    </xf>
    <xf numFmtId="14" fontId="32" fillId="3" borderId="40" xfId="0" applyNumberFormat="1" applyFont="1" applyFill="1" applyBorder="1" applyAlignment="1" applyProtection="1">
      <alignment horizontal="right" vertical="center" wrapText="1"/>
      <protection locked="0"/>
    </xf>
    <xf numFmtId="0" fontId="2" fillId="10" borderId="14" xfId="0" applyFont="1" applyFill="1" applyBorder="1" applyAlignment="1" applyProtection="1">
      <alignment horizontal="center" vertical="center" wrapText="1"/>
      <protection locked="0"/>
    </xf>
    <xf numFmtId="0" fontId="12" fillId="2" borderId="21" xfId="0" applyFont="1" applyFill="1" applyBorder="1" applyAlignment="1">
      <alignment horizontal="right" vertical="center" wrapText="1"/>
    </xf>
    <xf numFmtId="1" fontId="10" fillId="2" borderId="32" xfId="0" applyNumberFormat="1" applyFont="1" applyFill="1" applyBorder="1" applyAlignment="1">
      <alignment horizontal="center" vertical="center" wrapText="1"/>
    </xf>
    <xf numFmtId="0" fontId="12" fillId="3" borderId="56" xfId="0" applyFont="1" applyFill="1" applyBorder="1" applyAlignment="1" applyProtection="1">
      <alignment horizontal="center" vertical="center" wrapText="1"/>
      <protection locked="0"/>
    </xf>
    <xf numFmtId="0" fontId="12" fillId="2" borderId="57" xfId="0" applyFont="1" applyFill="1" applyBorder="1" applyAlignment="1" applyProtection="1">
      <alignment horizontal="center" vertical="center" wrapText="1"/>
      <protection locked="0"/>
    </xf>
    <xf numFmtId="14" fontId="12" fillId="2" borderId="14" xfId="0" applyNumberFormat="1" applyFont="1" applyFill="1" applyBorder="1" applyAlignment="1" applyProtection="1">
      <alignment horizontal="center" vertical="center" wrapText="1"/>
      <protection locked="0"/>
    </xf>
    <xf numFmtId="0" fontId="12" fillId="3" borderId="14" xfId="0" applyFont="1" applyFill="1" applyBorder="1" applyAlignment="1" applyProtection="1">
      <alignment horizontal="right" vertical="center" wrapText="1"/>
      <protection locked="0"/>
    </xf>
    <xf numFmtId="0" fontId="2" fillId="3" borderId="14" xfId="0" applyFont="1" applyFill="1" applyBorder="1" applyAlignment="1" applyProtection="1">
      <alignment horizontal="left" vertical="center"/>
      <protection locked="0"/>
    </xf>
    <xf numFmtId="0" fontId="2" fillId="3" borderId="14" xfId="0" applyFont="1" applyFill="1" applyBorder="1" applyProtection="1">
      <protection locked="0"/>
    </xf>
    <xf numFmtId="165" fontId="2" fillId="3" borderId="14" xfId="12" applyFont="1" applyFill="1" applyBorder="1" applyProtection="1">
      <protection locked="0"/>
    </xf>
    <xf numFmtId="0" fontId="12" fillId="4" borderId="14" xfId="0" applyFont="1" applyFill="1" applyBorder="1" applyAlignment="1" applyProtection="1">
      <alignment horizontal="justify" vertical="center" wrapText="1"/>
      <protection locked="0"/>
    </xf>
    <xf numFmtId="14" fontId="12" fillId="4" borderId="14" xfId="0" applyNumberFormat="1" applyFont="1" applyFill="1" applyBorder="1" applyAlignment="1" applyProtection="1">
      <alignment horizontal="right" vertical="center" wrapText="1"/>
      <protection locked="0"/>
    </xf>
    <xf numFmtId="0" fontId="12" fillId="4" borderId="14" xfId="0" applyFont="1" applyFill="1" applyBorder="1" applyAlignment="1" applyProtection="1">
      <alignment horizontal="center" vertical="center" wrapText="1"/>
      <protection locked="0"/>
    </xf>
    <xf numFmtId="1" fontId="12" fillId="4" borderId="14" xfId="0" applyNumberFormat="1" applyFont="1" applyFill="1" applyBorder="1" applyAlignment="1" applyProtection="1">
      <alignment horizontal="left" vertical="center" wrapText="1"/>
      <protection locked="0"/>
    </xf>
    <xf numFmtId="14" fontId="32" fillId="4" borderId="14" xfId="0" applyNumberFormat="1" applyFont="1" applyFill="1" applyBorder="1" applyAlignment="1" applyProtection="1">
      <alignment horizontal="right" vertical="center" wrapText="1"/>
      <protection locked="0"/>
    </xf>
    <xf numFmtId="1" fontId="32" fillId="4" borderId="14" xfId="0" applyNumberFormat="1" applyFont="1" applyFill="1" applyBorder="1" applyAlignment="1" applyProtection="1">
      <alignment horizontal="left" vertical="center" wrapText="1"/>
      <protection locked="0"/>
    </xf>
    <xf numFmtId="0" fontId="32" fillId="4" borderId="14" xfId="0" applyFont="1" applyFill="1" applyBorder="1" applyAlignment="1" applyProtection="1">
      <alignment horizontal="center" vertical="center" wrapText="1"/>
      <protection locked="0"/>
    </xf>
    <xf numFmtId="0" fontId="32" fillId="4" borderId="14" xfId="0" applyFont="1" applyFill="1" applyBorder="1" applyAlignment="1" applyProtection="1">
      <alignment horizontal="justify" vertical="center" wrapText="1"/>
      <protection locked="0"/>
    </xf>
    <xf numFmtId="165" fontId="32" fillId="4" borderId="14" xfId="12" applyFont="1" applyFill="1" applyBorder="1" applyAlignment="1" applyProtection="1">
      <alignment horizontal="right" vertical="center" wrapText="1"/>
      <protection locked="0"/>
    </xf>
    <xf numFmtId="0" fontId="4" fillId="2" borderId="0" xfId="0" applyFont="1" applyFill="1" applyAlignment="1">
      <alignment horizontal="center" vertical="center" wrapText="1"/>
    </xf>
    <xf numFmtId="0" fontId="4" fillId="2" borderId="0" xfId="0" applyFont="1" applyFill="1" applyAlignment="1">
      <alignment horizontal="center" vertical="center"/>
    </xf>
    <xf numFmtId="0" fontId="36" fillId="12" borderId="0" xfId="0" applyFont="1" applyFill="1" applyAlignment="1" applyProtection="1">
      <alignment horizontal="center" vertical="center"/>
      <protection locked="0"/>
    </xf>
    <xf numFmtId="0" fontId="2" fillId="0" borderId="0" xfId="0" applyFont="1" applyProtection="1">
      <protection locked="0"/>
    </xf>
    <xf numFmtId="0" fontId="36" fillId="12" borderId="47" xfId="0" applyFont="1" applyFill="1" applyBorder="1" applyAlignment="1" applyProtection="1">
      <alignment horizontal="center" vertical="center"/>
      <protection locked="0"/>
    </xf>
    <xf numFmtId="0" fontId="2" fillId="0" borderId="47" xfId="0" applyFont="1" applyBorder="1" applyProtection="1">
      <protection locked="0"/>
    </xf>
    <xf numFmtId="0" fontId="5" fillId="2" borderId="8"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0" xfId="0" applyFont="1" applyFill="1" applyAlignment="1">
      <alignment horizontal="center" vertical="center"/>
    </xf>
    <xf numFmtId="0" fontId="4" fillId="3" borderId="0" xfId="0" applyFont="1" applyFill="1" applyAlignment="1">
      <alignment horizontal="center" vertical="center" wrapText="1"/>
    </xf>
    <xf numFmtId="0" fontId="14" fillId="2" borderId="31" xfId="4" applyFont="1" applyFill="1" applyBorder="1" applyAlignment="1">
      <alignment horizontal="left" vertical="center" wrapText="1"/>
    </xf>
    <xf numFmtId="0" fontId="14" fillId="2" borderId="16" xfId="4" applyFont="1" applyFill="1" applyBorder="1" applyAlignment="1">
      <alignment horizontal="left" vertical="center" wrapText="1"/>
    </xf>
    <xf numFmtId="0" fontId="14" fillId="2" borderId="17" xfId="4"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2" borderId="1" xfId="4" applyFont="1" applyFill="1" applyBorder="1" applyAlignment="1">
      <alignment horizontal="center" vertical="center" wrapText="1"/>
    </xf>
    <xf numFmtId="0" fontId="5" fillId="3" borderId="5" xfId="0" applyFont="1" applyFill="1" applyBorder="1" applyAlignment="1">
      <alignment horizontal="center" vertical="center" wrapText="1"/>
    </xf>
    <xf numFmtId="0" fontId="18" fillId="2" borderId="0" xfId="4" applyFont="1" applyFill="1" applyAlignment="1">
      <alignment horizontal="left" vertical="center" wrapText="1"/>
    </xf>
    <xf numFmtId="0" fontId="18" fillId="2" borderId="5" xfId="4" applyFont="1" applyFill="1" applyBorder="1" applyAlignment="1">
      <alignment horizontal="left" vertical="center" wrapText="1"/>
    </xf>
    <xf numFmtId="0" fontId="14" fillId="2" borderId="6" xfId="4" applyFont="1" applyFill="1" applyBorder="1" applyAlignment="1">
      <alignment horizontal="left" vertical="center" wrapText="1"/>
    </xf>
    <xf numFmtId="0" fontId="14" fillId="2" borderId="0" xfId="4" applyFont="1" applyFill="1" applyAlignment="1">
      <alignment horizontal="left" vertical="center" wrapText="1"/>
    </xf>
    <xf numFmtId="0" fontId="14" fillId="2" borderId="5" xfId="4" applyFont="1" applyFill="1" applyBorder="1" applyAlignment="1">
      <alignment horizontal="left" vertical="center" wrapText="1"/>
    </xf>
    <xf numFmtId="0" fontId="18" fillId="2" borderId="6" xfId="4" applyFont="1" applyFill="1" applyBorder="1" applyAlignment="1">
      <alignment horizontal="left" vertical="center" wrapText="1"/>
    </xf>
    <xf numFmtId="0" fontId="14" fillId="2" borderId="6" xfId="4" applyFont="1" applyFill="1" applyBorder="1" applyAlignment="1">
      <alignment horizontal="center" vertical="center" wrapText="1"/>
    </xf>
    <xf numFmtId="0" fontId="14" fillId="2" borderId="0" xfId="4" applyFont="1" applyFill="1" applyAlignment="1">
      <alignment horizontal="center" vertical="center" wrapText="1"/>
    </xf>
    <xf numFmtId="0" fontId="14" fillId="2" borderId="5" xfId="4"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3" borderId="5" xfId="0" applyFont="1" applyFill="1" applyBorder="1" applyAlignment="1">
      <alignment horizontal="center"/>
    </xf>
    <xf numFmtId="0" fontId="5" fillId="3" borderId="0" xfId="0" applyFont="1" applyFill="1" applyAlignment="1">
      <alignment horizontal="center" vertical="center" wrapText="1"/>
    </xf>
    <xf numFmtId="0" fontId="4" fillId="3" borderId="20" xfId="0" applyFont="1" applyFill="1" applyBorder="1" applyAlignment="1">
      <alignment horizontal="center" vertical="center" wrapText="1"/>
    </xf>
    <xf numFmtId="0" fontId="5" fillId="3" borderId="5" xfId="0" applyFont="1" applyFill="1" applyBorder="1" applyAlignment="1">
      <alignment horizontal="center" vertical="center"/>
    </xf>
    <xf numFmtId="0" fontId="5" fillId="3" borderId="25" xfId="0" applyFont="1" applyFill="1" applyBorder="1" applyAlignment="1">
      <alignment horizontal="center" vertical="center"/>
    </xf>
    <xf numFmtId="4" fontId="10" fillId="2" borderId="6" xfId="0" applyNumberFormat="1" applyFont="1" applyFill="1" applyBorder="1" applyAlignment="1">
      <alignment horizontal="center" vertical="center"/>
    </xf>
    <xf numFmtId="4" fontId="10" fillId="2" borderId="0" xfId="0" applyNumberFormat="1" applyFont="1" applyFill="1" applyAlignment="1">
      <alignment horizontal="center" vertical="center"/>
    </xf>
    <xf numFmtId="4" fontId="10" fillId="2" borderId="5" xfId="0" applyNumberFormat="1" applyFont="1" applyFill="1" applyBorder="1" applyAlignment="1">
      <alignment horizontal="center" vertical="center"/>
    </xf>
    <xf numFmtId="4" fontId="10" fillId="2" borderId="6" xfId="0" applyNumberFormat="1" applyFont="1" applyFill="1" applyBorder="1" applyAlignment="1">
      <alignment horizontal="center" vertical="center" wrapText="1"/>
    </xf>
    <xf numFmtId="4" fontId="10" fillId="2" borderId="0" xfId="0" applyNumberFormat="1" applyFont="1" applyFill="1" applyAlignment="1">
      <alignment horizontal="center" vertical="center" wrapText="1"/>
    </xf>
    <xf numFmtId="4" fontId="10" fillId="2" borderId="5" xfId="0" applyNumberFormat="1" applyFont="1" applyFill="1" applyBorder="1" applyAlignment="1">
      <alignment horizontal="center" vertical="center" wrapText="1"/>
    </xf>
    <xf numFmtId="0" fontId="5" fillId="2" borderId="5" xfId="0" applyFont="1" applyFill="1" applyBorder="1" applyAlignment="1">
      <alignment horizontal="center" vertical="center"/>
    </xf>
    <xf numFmtId="165" fontId="11" fillId="2" borderId="6" xfId="12" applyFont="1" applyFill="1" applyBorder="1" applyAlignment="1" applyProtection="1">
      <alignment horizontal="center" vertical="center"/>
    </xf>
    <xf numFmtId="165" fontId="11" fillId="2" borderId="0" xfId="12" applyFont="1" applyFill="1" applyBorder="1" applyAlignment="1" applyProtection="1">
      <alignment horizontal="center" vertical="center"/>
    </xf>
    <xf numFmtId="165" fontId="11" fillId="2" borderId="5" xfId="12" applyFont="1" applyFill="1" applyBorder="1" applyAlignment="1" applyProtection="1">
      <alignment horizontal="center" vertical="center"/>
    </xf>
    <xf numFmtId="0" fontId="11" fillId="2" borderId="0" xfId="0" applyFont="1" applyFill="1" applyAlignment="1">
      <alignment horizontal="left" vertical="center"/>
    </xf>
    <xf numFmtId="0" fontId="11" fillId="3" borderId="3" xfId="0" applyFont="1" applyFill="1" applyBorder="1" applyAlignment="1">
      <alignment horizontal="left" vertical="center"/>
    </xf>
    <xf numFmtId="0" fontId="5" fillId="2" borderId="5" xfId="0" applyFont="1" applyFill="1" applyBorder="1" applyAlignment="1">
      <alignment horizontal="center" vertical="center" wrapText="1"/>
    </xf>
    <xf numFmtId="0" fontId="5" fillId="2" borderId="0" xfId="0" applyFont="1" applyFill="1" applyAlignment="1">
      <alignment horizontal="center" vertical="center" wrapText="1"/>
    </xf>
    <xf numFmtId="0" fontId="36" fillId="3" borderId="0" xfId="14" applyFont="1" applyFill="1" applyAlignment="1" applyProtection="1">
      <alignment horizontal="center" vertical="center"/>
      <protection locked="0"/>
    </xf>
    <xf numFmtId="0" fontId="0" fillId="4" borderId="0" xfId="0" applyFill="1" applyAlignment="1">
      <alignment horizontal="center" vertical="center"/>
    </xf>
    <xf numFmtId="0" fontId="26" fillId="3" borderId="0" xfId="0" applyFont="1" applyFill="1" applyAlignment="1" applyProtection="1">
      <alignment horizontal="center"/>
      <protection locked="0"/>
    </xf>
  </cellXfs>
  <cellStyles count="16">
    <cellStyle name="Moeda 2" xfId="1" xr:uid="{00000000-0005-0000-0000-000000000000}"/>
    <cellStyle name="Moeda 2 2" xfId="13" xr:uid="{00000000-0005-0000-0000-000001000000}"/>
    <cellStyle name="Moeda 3" xfId="2" xr:uid="{00000000-0005-0000-0000-000002000000}"/>
    <cellStyle name="Normal" xfId="0" builtinId="0"/>
    <cellStyle name="Normal 10" xfId="3" xr:uid="{00000000-0005-0000-0000-000004000000}"/>
    <cellStyle name="Normal 2" xfId="4" xr:uid="{00000000-0005-0000-0000-000005000000}"/>
    <cellStyle name="Normal 3" xfId="5" xr:uid="{00000000-0005-0000-0000-000006000000}"/>
    <cellStyle name="Normal 3 3" xfId="6" xr:uid="{00000000-0005-0000-0000-000007000000}"/>
    <cellStyle name="Normal 4" xfId="7" xr:uid="{00000000-0005-0000-0000-000008000000}"/>
    <cellStyle name="Normal 5" xfId="8" xr:uid="{00000000-0005-0000-0000-000009000000}"/>
    <cellStyle name="Normal 6" xfId="14" xr:uid="{00000000-0005-0000-0000-00000A000000}"/>
    <cellStyle name="Porcentagem" xfId="9" builtinId="5"/>
    <cellStyle name="Porcentagem 2" xfId="10" xr:uid="{00000000-0005-0000-0000-00000C000000}"/>
    <cellStyle name="Separador de milhares 2" xfId="11" xr:uid="{00000000-0005-0000-0000-00000E000000}"/>
    <cellStyle name="Vírgula" xfId="12" builtinId="3"/>
    <cellStyle name="Vírgula 2" xfId="15" xr:uid="{00000000-0005-0000-0000-00000F000000}"/>
  </cellStyles>
  <dxfs count="0"/>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2047875</xdr:colOff>
      <xdr:row>6</xdr:row>
      <xdr:rowOff>114300</xdr:rowOff>
    </xdr:from>
    <xdr:to>
      <xdr:col>0</xdr:col>
      <xdr:colOff>5419725</xdr:colOff>
      <xdr:row>8</xdr:row>
      <xdr:rowOff>211454</xdr:rowOff>
    </xdr:to>
    <xdr:pic>
      <xdr:nvPicPr>
        <xdr:cNvPr id="2" name="Imagem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7875" y="2943225"/>
          <a:ext cx="3371850" cy="887729"/>
        </a:xfrm>
        <a:prstGeom prst="rect">
          <a:avLst/>
        </a:prstGeom>
      </xdr:spPr>
    </xdr:pic>
    <xdr:clientData/>
  </xdr:twoCellAnchor>
  <xdr:twoCellAnchor editAs="oneCell">
    <xdr:from>
      <xdr:col>0</xdr:col>
      <xdr:colOff>6048375</xdr:colOff>
      <xdr:row>6</xdr:row>
      <xdr:rowOff>314325</xdr:rowOff>
    </xdr:from>
    <xdr:to>
      <xdr:col>0</xdr:col>
      <xdr:colOff>8239125</xdr:colOff>
      <xdr:row>8</xdr:row>
      <xdr:rowOff>238125</xdr:rowOff>
    </xdr:to>
    <xdr:pic>
      <xdr:nvPicPr>
        <xdr:cNvPr id="3" name="image1.png" descr="Descrição: https://ci6.googleusercontent.com/proxy/td5-8mfYmuDyClpwjvKtLjTKYWoy2mEZ8pJBiNfvh4S24FB6ZjzwyTNVmtld3sVzFpnNyNTQkSAs2cy8I7UfLUweCPwMq-aWEJYD2UiiSUdTuxM6rMqOS0Zck2vJ3waYQzaHfWTMPfA2Xa231YPQqM033ehuGeQrZ1PexSO7-WE8agLa=s0-d-e1-ft#https://drive.google.com/a/appa.art.br/uc?id=0B_OLNVRqH9o1X25rVG5ZLWVZYXFkQnVnU3RDTDB1T3BHRXR3&amp;export=downloa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a:xfrm>
          <a:off x="6048375" y="3143250"/>
          <a:ext cx="2190750" cy="714375"/>
        </a:xfrm>
        <a:prstGeom prst="rect">
          <a:avLst/>
        </a:prstGeom>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3">
    <tabColor theme="0"/>
    <pageSetUpPr fitToPage="1"/>
  </sheetPr>
  <dimension ref="A1:D44"/>
  <sheetViews>
    <sheetView tabSelected="1" zoomScaleSheetLayoutView="100" zoomScalePageLayoutView="85" workbookViewId="0">
      <selection activeCell="A2" sqref="A2"/>
    </sheetView>
  </sheetViews>
  <sheetFormatPr defaultColWidth="9.140625" defaultRowHeight="12.75"/>
  <cols>
    <col min="1" max="1" width="159.85546875" style="204" customWidth="1"/>
    <col min="2" max="16384" width="9.140625" style="204"/>
  </cols>
  <sheetData>
    <row r="1" spans="1:4" ht="60" customHeight="1">
      <c r="A1" s="442" t="s">
        <v>460</v>
      </c>
    </row>
    <row r="2" spans="1:4" ht="69.75" customHeight="1">
      <c r="A2" s="206"/>
    </row>
    <row r="3" spans="1:4" ht="41.25" customHeight="1">
      <c r="A3" s="207" t="s">
        <v>366</v>
      </c>
    </row>
    <row r="4" spans="1:4" ht="15.75">
      <c r="A4" s="208"/>
    </row>
    <row r="5" spans="1:4" ht="18">
      <c r="A5" s="209" t="s">
        <v>22</v>
      </c>
    </row>
    <row r="6" spans="1:4" ht="18">
      <c r="A6" s="668" t="s">
        <v>2132</v>
      </c>
    </row>
    <row r="7" spans="1:4" ht="42" customHeight="1">
      <c r="A7" s="210"/>
    </row>
    <row r="8" spans="1:4" ht="20.25">
      <c r="A8" s="205"/>
    </row>
    <row r="9" spans="1:4" s="212" customFormat="1" ht="43.5" customHeight="1">
      <c r="A9" s="211"/>
    </row>
    <row r="10" spans="1:4" s="212" customFormat="1" ht="24.75" customHeight="1">
      <c r="A10" s="211" t="s">
        <v>329</v>
      </c>
    </row>
    <row r="11" spans="1:4" ht="30" customHeight="1">
      <c r="A11" s="213" t="s">
        <v>391</v>
      </c>
    </row>
    <row r="13" spans="1:4" ht="15.75">
      <c r="A13" s="211" t="s">
        <v>389</v>
      </c>
    </row>
    <row r="14" spans="1:4" ht="15">
      <c r="A14" s="413" t="s">
        <v>364</v>
      </c>
    </row>
    <row r="16" spans="1:4" hidden="1">
      <c r="A16" s="358" t="s">
        <v>364</v>
      </c>
      <c r="C16" s="204">
        <v>1</v>
      </c>
      <c r="D16" s="204" t="s">
        <v>349</v>
      </c>
    </row>
    <row r="17" spans="1:4" hidden="1">
      <c r="A17" s="358" t="s">
        <v>365</v>
      </c>
      <c r="C17" s="204">
        <v>2</v>
      </c>
      <c r="D17" s="204" t="s">
        <v>350</v>
      </c>
    </row>
    <row r="18" spans="1:4" hidden="1">
      <c r="A18" s="358" t="s">
        <v>366</v>
      </c>
      <c r="C18" s="204">
        <v>3</v>
      </c>
      <c r="D18" s="204" t="s">
        <v>339</v>
      </c>
    </row>
    <row r="19" spans="1:4" hidden="1">
      <c r="A19" s="358" t="s">
        <v>367</v>
      </c>
      <c r="C19" s="204">
        <v>4</v>
      </c>
      <c r="D19" s="204" t="s">
        <v>340</v>
      </c>
    </row>
    <row r="20" spans="1:4" hidden="1">
      <c r="A20" s="358" t="s">
        <v>369</v>
      </c>
      <c r="C20" s="204">
        <v>5</v>
      </c>
      <c r="D20" s="204" t="s">
        <v>341</v>
      </c>
    </row>
    <row r="21" spans="1:4" hidden="1">
      <c r="A21" s="358" t="s">
        <v>370</v>
      </c>
      <c r="C21" s="204">
        <v>6</v>
      </c>
      <c r="D21" s="204" t="s">
        <v>342</v>
      </c>
    </row>
    <row r="22" spans="1:4" hidden="1">
      <c r="A22" s="358" t="s">
        <v>371</v>
      </c>
      <c r="C22" s="204">
        <v>7</v>
      </c>
      <c r="D22" s="204" t="s">
        <v>343</v>
      </c>
    </row>
    <row r="23" spans="1:4" hidden="1">
      <c r="A23" s="358" t="s">
        <v>372</v>
      </c>
      <c r="C23" s="204">
        <v>8</v>
      </c>
      <c r="D23" s="204" t="s">
        <v>344</v>
      </c>
    </row>
    <row r="24" spans="1:4" hidden="1">
      <c r="A24" s="358" t="s">
        <v>373</v>
      </c>
      <c r="C24" s="204">
        <v>9</v>
      </c>
      <c r="D24" s="204" t="s">
        <v>345</v>
      </c>
    </row>
    <row r="25" spans="1:4" hidden="1">
      <c r="A25" s="358" t="s">
        <v>374</v>
      </c>
      <c r="C25" s="204">
        <v>10</v>
      </c>
      <c r="D25" s="204" t="s">
        <v>346</v>
      </c>
    </row>
    <row r="26" spans="1:4" hidden="1">
      <c r="A26" s="358" t="s">
        <v>375</v>
      </c>
      <c r="C26" s="204">
        <v>11</v>
      </c>
      <c r="D26" s="204" t="s">
        <v>347</v>
      </c>
    </row>
    <row r="27" spans="1:4" hidden="1">
      <c r="A27" s="358" t="s">
        <v>376</v>
      </c>
      <c r="C27" s="204">
        <v>12</v>
      </c>
      <c r="D27" s="204" t="s">
        <v>348</v>
      </c>
    </row>
    <row r="28" spans="1:4" hidden="1">
      <c r="A28" s="358" t="s">
        <v>377</v>
      </c>
    </row>
    <row r="29" spans="1:4" hidden="1">
      <c r="A29" s="358" t="s">
        <v>378</v>
      </c>
    </row>
    <row r="30" spans="1:4" hidden="1">
      <c r="A30" s="358" t="s">
        <v>379</v>
      </c>
    </row>
    <row r="31" spans="1:4" hidden="1">
      <c r="A31" s="358" t="s">
        <v>380</v>
      </c>
    </row>
    <row r="32" spans="1:4" hidden="1">
      <c r="A32" s="358" t="s">
        <v>381</v>
      </c>
    </row>
    <row r="33" spans="1:1" hidden="1">
      <c r="A33" s="358" t="s">
        <v>382</v>
      </c>
    </row>
    <row r="34" spans="1:1" hidden="1">
      <c r="A34" s="358" t="s">
        <v>383</v>
      </c>
    </row>
    <row r="35" spans="1:1" hidden="1">
      <c r="A35" s="358" t="s">
        <v>384</v>
      </c>
    </row>
    <row r="36" spans="1:1" hidden="1">
      <c r="A36" s="358" t="s">
        <v>385</v>
      </c>
    </row>
    <row r="37" spans="1:1" hidden="1">
      <c r="A37" s="358" t="s">
        <v>386</v>
      </c>
    </row>
    <row r="38" spans="1:1" hidden="1">
      <c r="A38" s="358" t="s">
        <v>387</v>
      </c>
    </row>
    <row r="39" spans="1:1" hidden="1">
      <c r="A39" s="358" t="s">
        <v>388</v>
      </c>
    </row>
    <row r="40" spans="1:1">
      <c r="A40" s="358"/>
    </row>
    <row r="41" spans="1:1">
      <c r="A41" s="358"/>
    </row>
    <row r="42" spans="1:1">
      <c r="A42" s="358"/>
    </row>
    <row r="43" spans="1:1">
      <c r="A43" s="358"/>
    </row>
    <row r="44" spans="1:1">
      <c r="A44" s="358"/>
    </row>
  </sheetData>
  <sheetProtection sheet="1" scenarios="1" formatCells="0"/>
  <phoneticPr fontId="0" type="noConversion"/>
  <dataValidations count="1">
    <dataValidation type="list" allowBlank="1" showInputMessage="1" showErrorMessage="1" error="Selecionar número do RGF na lista suspensa." sqref="A3 A14" xr:uid="{00000000-0002-0000-0000-000000000000}">
      <formula1>$A$16:$A$39</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0">
    <tabColor theme="6" tint="-0.249977111117893"/>
    <pageSetUpPr fitToPage="1"/>
  </sheetPr>
  <dimension ref="A1:I524"/>
  <sheetViews>
    <sheetView zoomScaleSheetLayoutView="85" workbookViewId="0">
      <pane ySplit="4" topLeftCell="A5" activePane="bottomLeft" state="frozen"/>
      <selection activeCell="G29" sqref="G29"/>
      <selection pane="bottomLeft" activeCell="E11" sqref="E11"/>
    </sheetView>
  </sheetViews>
  <sheetFormatPr defaultColWidth="9.140625" defaultRowHeight="12.75"/>
  <cols>
    <col min="1" max="1" width="11.5703125" style="225" customWidth="1"/>
    <col min="2" max="2" width="18.42578125" style="225" customWidth="1"/>
    <col min="3" max="3" width="21.5703125" style="225" customWidth="1"/>
    <col min="4" max="4" width="12.28515625" style="226" customWidth="1"/>
    <col min="5" max="5" width="12.7109375" style="226" bestFit="1" customWidth="1"/>
    <col min="6" max="6" width="23.42578125" style="225" customWidth="1"/>
    <col min="7" max="7" width="20.42578125" style="225" customWidth="1"/>
    <col min="8" max="8" width="15.140625" style="225" customWidth="1"/>
    <col min="9" max="9" width="22.28515625" style="225" customWidth="1"/>
    <col min="10" max="16384" width="9.140625" style="204"/>
  </cols>
  <sheetData>
    <row r="1" spans="1:9" ht="27" customHeight="1">
      <c r="A1" s="630" t="str">
        <f>Capa!A1</f>
        <v>III Termo de Aditivo ao Contrato de Gestão nº 05/20 celebrado entre a Fundação Clóvis Salgado e a Associação Pró-Cultura e Promoção das Artes</v>
      </c>
      <c r="B1" s="630"/>
      <c r="C1" s="630"/>
      <c r="D1" s="630"/>
      <c r="E1" s="630"/>
      <c r="F1" s="630"/>
      <c r="G1" s="630"/>
      <c r="H1" s="630"/>
      <c r="I1" s="630"/>
    </row>
    <row r="2" spans="1:9" ht="20.25" customHeight="1">
      <c r="A2" s="630" t="str">
        <f>Capa!A3</f>
        <v>3º Relatório Gerencial Financeiro</v>
      </c>
      <c r="B2" s="630"/>
      <c r="C2" s="630"/>
      <c r="D2" s="630"/>
      <c r="E2" s="630"/>
      <c r="F2" s="630"/>
      <c r="G2" s="630"/>
      <c r="H2" s="630"/>
      <c r="I2" s="630"/>
    </row>
    <row r="3" spans="1:9" ht="20.25" customHeight="1" thickBot="1">
      <c r="A3" s="650" t="s">
        <v>361</v>
      </c>
      <c r="B3" s="650"/>
      <c r="C3" s="650"/>
      <c r="D3" s="650"/>
      <c r="E3" s="650"/>
      <c r="F3" s="650"/>
      <c r="G3" s="650"/>
      <c r="H3" s="650"/>
      <c r="I3" s="650"/>
    </row>
    <row r="4" spans="1:9" s="217" customFormat="1" ht="43.5" customHeight="1" thickBot="1">
      <c r="A4" s="215" t="s">
        <v>73</v>
      </c>
      <c r="B4" s="215" t="s">
        <v>74</v>
      </c>
      <c r="C4" s="215" t="s">
        <v>44</v>
      </c>
      <c r="D4" s="216" t="s">
        <v>288</v>
      </c>
      <c r="E4" s="215" t="s">
        <v>30</v>
      </c>
      <c r="F4" s="215" t="s">
        <v>31</v>
      </c>
      <c r="G4" s="215" t="s">
        <v>32</v>
      </c>
      <c r="H4" s="215" t="s">
        <v>95</v>
      </c>
      <c r="I4" s="215" t="s">
        <v>181</v>
      </c>
    </row>
    <row r="5" spans="1:9" s="214" customFormat="1">
      <c r="A5" s="335"/>
      <c r="B5" s="336"/>
      <c r="C5" s="336"/>
      <c r="D5" s="340"/>
      <c r="E5" s="341"/>
      <c r="F5" s="336"/>
      <c r="G5" s="336"/>
      <c r="H5" s="336"/>
      <c r="I5" s="336"/>
    </row>
    <row r="6" spans="1:9" s="214" customFormat="1">
      <c r="A6" s="335"/>
      <c r="B6" s="336"/>
      <c r="C6" s="218"/>
      <c r="D6" s="219"/>
      <c r="E6" s="220"/>
      <c r="F6" s="336"/>
      <c r="G6" s="218"/>
      <c r="H6" s="336"/>
      <c r="I6" s="218"/>
    </row>
    <row r="7" spans="1:9" s="214" customFormat="1">
      <c r="A7" s="335"/>
      <c r="B7" s="336"/>
      <c r="C7" s="218"/>
      <c r="D7" s="219"/>
      <c r="E7" s="220"/>
      <c r="F7" s="336"/>
      <c r="G7" s="218"/>
      <c r="H7" s="336"/>
      <c r="I7" s="218"/>
    </row>
    <row r="8" spans="1:9" s="214" customFormat="1">
      <c r="A8" s="335"/>
      <c r="B8" s="336"/>
      <c r="C8" s="218"/>
      <c r="D8" s="219"/>
      <c r="E8" s="220"/>
      <c r="F8" s="336"/>
      <c r="G8" s="218"/>
      <c r="H8" s="336"/>
      <c r="I8" s="218"/>
    </row>
    <row r="9" spans="1:9" s="214" customFormat="1">
      <c r="A9" s="335"/>
      <c r="B9" s="336"/>
      <c r="C9" s="218"/>
      <c r="D9" s="219"/>
      <c r="E9" s="220"/>
      <c r="F9" s="336"/>
      <c r="G9" s="218"/>
      <c r="H9" s="336"/>
      <c r="I9" s="218"/>
    </row>
    <row r="10" spans="1:9" s="214" customFormat="1">
      <c r="A10" s="335"/>
      <c r="B10" s="336"/>
      <c r="C10" s="218"/>
      <c r="D10" s="219"/>
      <c r="E10" s="220"/>
      <c r="F10" s="336"/>
      <c r="G10" s="218"/>
      <c r="H10" s="336"/>
      <c r="I10" s="218"/>
    </row>
    <row r="11" spans="1:9" s="214" customFormat="1">
      <c r="A11" s="335"/>
      <c r="B11" s="336"/>
      <c r="C11" s="218"/>
      <c r="D11" s="219"/>
      <c r="E11" s="220"/>
      <c r="F11" s="336"/>
      <c r="G11" s="218"/>
      <c r="H11" s="336"/>
      <c r="I11" s="218"/>
    </row>
    <row r="12" spans="1:9" s="214" customFormat="1">
      <c r="A12" s="335"/>
      <c r="B12" s="336"/>
      <c r="C12" s="218"/>
      <c r="D12" s="219"/>
      <c r="E12" s="220"/>
      <c r="F12" s="336"/>
      <c r="G12" s="218"/>
      <c r="H12" s="336"/>
      <c r="I12" s="218"/>
    </row>
    <row r="13" spans="1:9" s="214" customFormat="1">
      <c r="A13" s="335"/>
      <c r="B13" s="336"/>
      <c r="C13" s="218"/>
      <c r="D13" s="219"/>
      <c r="E13" s="220"/>
      <c r="F13" s="336"/>
      <c r="G13" s="218"/>
      <c r="H13" s="336"/>
      <c r="I13" s="218"/>
    </row>
    <row r="14" spans="1:9" s="214" customFormat="1">
      <c r="A14" s="335"/>
      <c r="B14" s="336"/>
      <c r="C14" s="218"/>
      <c r="D14" s="219"/>
      <c r="E14" s="220"/>
      <c r="F14" s="336"/>
      <c r="G14" s="218"/>
      <c r="H14" s="336"/>
      <c r="I14" s="218"/>
    </row>
    <row r="15" spans="1:9" s="214" customFormat="1">
      <c r="A15" s="335"/>
      <c r="B15" s="336"/>
      <c r="C15" s="218"/>
      <c r="D15" s="219"/>
      <c r="E15" s="220"/>
      <c r="F15" s="336"/>
      <c r="G15" s="218"/>
      <c r="H15" s="336"/>
      <c r="I15" s="218"/>
    </row>
    <row r="16" spans="1:9" s="214" customFormat="1">
      <c r="A16" s="335"/>
      <c r="B16" s="336"/>
      <c r="C16" s="218"/>
      <c r="D16" s="219"/>
      <c r="E16" s="220"/>
      <c r="F16" s="336"/>
      <c r="G16" s="218"/>
      <c r="H16" s="336"/>
      <c r="I16" s="218"/>
    </row>
    <row r="17" spans="1:9" s="214" customFormat="1">
      <c r="A17" s="335"/>
      <c r="B17" s="336"/>
      <c r="C17" s="218"/>
      <c r="D17" s="219"/>
      <c r="E17" s="220"/>
      <c r="F17" s="336"/>
      <c r="G17" s="218"/>
      <c r="H17" s="336"/>
      <c r="I17" s="218"/>
    </row>
    <row r="18" spans="1:9" s="214" customFormat="1">
      <c r="A18" s="218"/>
      <c r="B18" s="218"/>
      <c r="C18" s="218"/>
      <c r="D18" s="219"/>
      <c r="E18" s="220"/>
      <c r="F18" s="218"/>
      <c r="G18" s="218"/>
      <c r="H18" s="218"/>
      <c r="I18" s="218"/>
    </row>
    <row r="19" spans="1:9" s="214" customFormat="1">
      <c r="A19" s="335"/>
      <c r="B19" s="336"/>
      <c r="C19" s="336"/>
      <c r="D19" s="340"/>
      <c r="E19" s="341"/>
      <c r="F19" s="336"/>
      <c r="G19" s="336"/>
      <c r="H19" s="336"/>
      <c r="I19" s="336"/>
    </row>
    <row r="20" spans="1:9" s="214" customFormat="1">
      <c r="A20" s="218"/>
      <c r="B20" s="218"/>
      <c r="C20" s="218"/>
      <c r="D20" s="219"/>
      <c r="E20" s="220"/>
      <c r="F20" s="218"/>
      <c r="G20" s="218"/>
      <c r="H20" s="218"/>
      <c r="I20" s="218"/>
    </row>
    <row r="21" spans="1:9" s="214" customFormat="1">
      <c r="A21" s="218"/>
      <c r="B21" s="218"/>
      <c r="C21" s="218"/>
      <c r="D21" s="219"/>
      <c r="E21" s="220"/>
      <c r="F21" s="218"/>
      <c r="G21" s="218"/>
      <c r="H21" s="218"/>
      <c r="I21" s="218"/>
    </row>
    <row r="22" spans="1:9" s="214" customFormat="1">
      <c r="A22" s="218"/>
      <c r="B22" s="218"/>
      <c r="C22" s="218"/>
      <c r="D22" s="219"/>
      <c r="E22" s="220"/>
      <c r="F22" s="218"/>
      <c r="G22" s="218"/>
      <c r="H22" s="218"/>
      <c r="I22" s="218"/>
    </row>
    <row r="23" spans="1:9" s="214" customFormat="1">
      <c r="A23" s="218"/>
      <c r="B23" s="218"/>
      <c r="C23" s="218"/>
      <c r="D23" s="219"/>
      <c r="E23" s="220"/>
      <c r="F23" s="218"/>
      <c r="G23" s="218"/>
      <c r="H23" s="218"/>
      <c r="I23" s="218"/>
    </row>
    <row r="24" spans="1:9" s="214" customFormat="1">
      <c r="A24" s="218"/>
      <c r="B24" s="218"/>
      <c r="C24" s="218"/>
      <c r="D24" s="219"/>
      <c r="E24" s="220"/>
      <c r="F24" s="218"/>
      <c r="G24" s="218"/>
      <c r="H24" s="218"/>
      <c r="I24" s="218"/>
    </row>
    <row r="25" spans="1:9" s="214" customFormat="1">
      <c r="A25" s="218"/>
      <c r="B25" s="218"/>
      <c r="C25" s="218"/>
      <c r="D25" s="219"/>
      <c r="E25" s="220"/>
      <c r="F25" s="218"/>
      <c r="G25" s="218"/>
      <c r="H25" s="218"/>
      <c r="I25" s="218"/>
    </row>
    <row r="26" spans="1:9" s="214" customFormat="1">
      <c r="A26" s="218"/>
      <c r="B26" s="218"/>
      <c r="C26" s="218"/>
      <c r="D26" s="219"/>
      <c r="E26" s="220"/>
      <c r="F26" s="218"/>
      <c r="G26" s="218"/>
      <c r="H26" s="218"/>
      <c r="I26" s="218"/>
    </row>
    <row r="27" spans="1:9" s="214" customFormat="1">
      <c r="A27" s="218"/>
      <c r="B27" s="218"/>
      <c r="C27" s="218"/>
      <c r="D27" s="219"/>
      <c r="E27" s="220"/>
      <c r="F27" s="218"/>
      <c r="G27" s="218"/>
      <c r="H27" s="218"/>
      <c r="I27" s="218"/>
    </row>
    <row r="28" spans="1:9" s="214" customFormat="1">
      <c r="A28" s="218"/>
      <c r="B28" s="218"/>
      <c r="C28" s="218"/>
      <c r="D28" s="219"/>
      <c r="E28" s="220"/>
      <c r="F28" s="218"/>
      <c r="G28" s="218"/>
      <c r="H28" s="218"/>
      <c r="I28" s="218"/>
    </row>
    <row r="29" spans="1:9" s="214" customFormat="1">
      <c r="A29" s="218"/>
      <c r="B29" s="218"/>
      <c r="C29" s="218"/>
      <c r="D29" s="219"/>
      <c r="E29" s="220"/>
      <c r="F29" s="218"/>
      <c r="G29" s="218"/>
      <c r="H29" s="218"/>
      <c r="I29" s="218"/>
    </row>
    <row r="30" spans="1:9" s="214" customFormat="1">
      <c r="A30" s="218"/>
      <c r="B30" s="218"/>
      <c r="C30" s="218"/>
      <c r="D30" s="219"/>
      <c r="E30" s="220"/>
      <c r="F30" s="218"/>
      <c r="G30" s="218"/>
      <c r="H30" s="218"/>
      <c r="I30" s="218"/>
    </row>
    <row r="31" spans="1:9" s="214" customFormat="1">
      <c r="A31" s="218"/>
      <c r="B31" s="218"/>
      <c r="C31" s="218"/>
      <c r="D31" s="219"/>
      <c r="E31" s="220"/>
      <c r="F31" s="218"/>
      <c r="G31" s="218"/>
      <c r="H31" s="218"/>
      <c r="I31" s="218"/>
    </row>
    <row r="32" spans="1:9" s="214" customFormat="1">
      <c r="A32" s="218"/>
      <c r="B32" s="218"/>
      <c r="C32" s="218"/>
      <c r="D32" s="219"/>
      <c r="E32" s="220"/>
      <c r="F32" s="218"/>
      <c r="G32" s="218"/>
      <c r="H32" s="218"/>
      <c r="I32" s="218"/>
    </row>
    <row r="33" spans="1:9" s="214" customFormat="1">
      <c r="A33" s="218"/>
      <c r="B33" s="218"/>
      <c r="C33" s="218"/>
      <c r="D33" s="219"/>
      <c r="E33" s="220"/>
      <c r="F33" s="218"/>
      <c r="G33" s="218"/>
      <c r="H33" s="218"/>
      <c r="I33" s="218"/>
    </row>
    <row r="34" spans="1:9" s="214" customFormat="1">
      <c r="A34" s="218"/>
      <c r="B34" s="218"/>
      <c r="C34" s="218"/>
      <c r="D34" s="219"/>
      <c r="E34" s="220"/>
      <c r="F34" s="218"/>
      <c r="G34" s="218"/>
      <c r="H34" s="218"/>
      <c r="I34" s="218"/>
    </row>
    <row r="35" spans="1:9" s="214" customFormat="1">
      <c r="A35" s="218"/>
      <c r="B35" s="218"/>
      <c r="C35" s="218"/>
      <c r="D35" s="219"/>
      <c r="E35" s="220"/>
      <c r="F35" s="218"/>
      <c r="G35" s="218"/>
      <c r="H35" s="218"/>
      <c r="I35" s="218"/>
    </row>
    <row r="36" spans="1:9" s="214" customFormat="1">
      <c r="A36" s="218"/>
      <c r="B36" s="218"/>
      <c r="C36" s="218"/>
      <c r="D36" s="219"/>
      <c r="E36" s="220"/>
      <c r="F36" s="218"/>
      <c r="G36" s="218"/>
      <c r="H36" s="218"/>
      <c r="I36" s="218"/>
    </row>
    <row r="37" spans="1:9" s="214" customFormat="1">
      <c r="A37" s="218"/>
      <c r="B37" s="218"/>
      <c r="C37" s="218"/>
      <c r="D37" s="219"/>
      <c r="E37" s="220"/>
      <c r="F37" s="218"/>
      <c r="G37" s="218"/>
      <c r="H37" s="218"/>
      <c r="I37" s="218"/>
    </row>
    <row r="38" spans="1:9" s="214" customFormat="1">
      <c r="A38" s="218"/>
      <c r="B38" s="218"/>
      <c r="C38" s="218"/>
      <c r="D38" s="219"/>
      <c r="E38" s="220"/>
      <c r="F38" s="218"/>
      <c r="G38" s="218"/>
      <c r="H38" s="218"/>
      <c r="I38" s="218"/>
    </row>
    <row r="39" spans="1:9" s="214" customFormat="1">
      <c r="A39" s="218"/>
      <c r="B39" s="218"/>
      <c r="C39" s="218"/>
      <c r="D39" s="219"/>
      <c r="E39" s="220"/>
      <c r="F39" s="218"/>
      <c r="G39" s="218"/>
      <c r="H39" s="218"/>
      <c r="I39" s="218"/>
    </row>
    <row r="40" spans="1:9" s="214" customFormat="1">
      <c r="A40" s="218"/>
      <c r="B40" s="218"/>
      <c r="C40" s="218"/>
      <c r="D40" s="219"/>
      <c r="E40" s="220"/>
      <c r="F40" s="218"/>
      <c r="G40" s="218"/>
      <c r="H40" s="218"/>
      <c r="I40" s="218"/>
    </row>
    <row r="41" spans="1:9" s="214" customFormat="1">
      <c r="A41" s="218"/>
      <c r="B41" s="218"/>
      <c r="C41" s="218"/>
      <c r="D41" s="219"/>
      <c r="E41" s="220"/>
      <c r="F41" s="218"/>
      <c r="G41" s="218"/>
      <c r="H41" s="218"/>
      <c r="I41" s="218"/>
    </row>
    <row r="42" spans="1:9" s="214" customFormat="1">
      <c r="A42" s="218"/>
      <c r="B42" s="218"/>
      <c r="C42" s="218"/>
      <c r="D42" s="219"/>
      <c r="E42" s="220"/>
      <c r="F42" s="218"/>
      <c r="G42" s="218"/>
      <c r="H42" s="218"/>
      <c r="I42" s="218"/>
    </row>
    <row r="43" spans="1:9" s="214" customFormat="1">
      <c r="A43" s="218"/>
      <c r="B43" s="218"/>
      <c r="C43" s="218"/>
      <c r="D43" s="219"/>
      <c r="E43" s="220"/>
      <c r="F43" s="218"/>
      <c r="G43" s="218"/>
      <c r="H43" s="218"/>
      <c r="I43" s="218"/>
    </row>
    <row r="44" spans="1:9" s="214" customFormat="1">
      <c r="A44" s="218"/>
      <c r="B44" s="218"/>
      <c r="C44" s="218"/>
      <c r="D44" s="219"/>
      <c r="E44" s="220"/>
      <c r="F44" s="218"/>
      <c r="G44" s="218"/>
      <c r="H44" s="218"/>
      <c r="I44" s="218"/>
    </row>
    <row r="45" spans="1:9" s="214" customFormat="1">
      <c r="A45" s="218"/>
      <c r="B45" s="218"/>
      <c r="C45" s="218"/>
      <c r="D45" s="219"/>
      <c r="E45" s="220"/>
      <c r="F45" s="218"/>
      <c r="G45" s="218"/>
      <c r="H45" s="218"/>
      <c r="I45" s="218"/>
    </row>
    <row r="46" spans="1:9" s="214" customFormat="1">
      <c r="A46" s="218"/>
      <c r="B46" s="218"/>
      <c r="C46" s="218"/>
      <c r="D46" s="219"/>
      <c r="E46" s="220"/>
      <c r="F46" s="218"/>
      <c r="G46" s="218"/>
      <c r="H46" s="218"/>
      <c r="I46" s="218"/>
    </row>
    <row r="47" spans="1:9" s="214" customFormat="1">
      <c r="A47" s="218"/>
      <c r="B47" s="218"/>
      <c r="C47" s="218"/>
      <c r="D47" s="219"/>
      <c r="E47" s="220"/>
      <c r="F47" s="218"/>
      <c r="G47" s="218"/>
      <c r="H47" s="218"/>
      <c r="I47" s="218"/>
    </row>
    <row r="48" spans="1:9" s="214" customFormat="1">
      <c r="A48" s="218"/>
      <c r="B48" s="218"/>
      <c r="C48" s="218"/>
      <c r="D48" s="219"/>
      <c r="E48" s="220"/>
      <c r="F48" s="218"/>
      <c r="G48" s="218"/>
      <c r="H48" s="218"/>
      <c r="I48" s="218"/>
    </row>
    <row r="49" spans="1:9" s="214" customFormat="1">
      <c r="A49" s="218"/>
      <c r="B49" s="218"/>
      <c r="C49" s="218"/>
      <c r="D49" s="219"/>
      <c r="E49" s="220"/>
      <c r="F49" s="218"/>
      <c r="G49" s="218"/>
      <c r="H49" s="218"/>
      <c r="I49" s="218"/>
    </row>
    <row r="50" spans="1:9" s="214" customFormat="1">
      <c r="A50" s="218"/>
      <c r="B50" s="218"/>
      <c r="C50" s="218"/>
      <c r="D50" s="219"/>
      <c r="E50" s="220"/>
      <c r="F50" s="218"/>
      <c r="G50" s="218"/>
      <c r="H50" s="218"/>
      <c r="I50" s="218"/>
    </row>
    <row r="51" spans="1:9" s="214" customFormat="1">
      <c r="A51" s="218"/>
      <c r="B51" s="218"/>
      <c r="C51" s="218"/>
      <c r="D51" s="219"/>
      <c r="E51" s="220"/>
      <c r="F51" s="218"/>
      <c r="G51" s="218"/>
      <c r="H51" s="218"/>
      <c r="I51" s="218"/>
    </row>
    <row r="52" spans="1:9" s="214" customFormat="1">
      <c r="A52" s="218"/>
      <c r="B52" s="218"/>
      <c r="C52" s="218"/>
      <c r="D52" s="219"/>
      <c r="E52" s="220"/>
      <c r="F52" s="218"/>
      <c r="G52" s="218"/>
      <c r="H52" s="218"/>
      <c r="I52" s="218"/>
    </row>
    <row r="53" spans="1:9" s="214" customFormat="1">
      <c r="A53" s="218"/>
      <c r="B53" s="218"/>
      <c r="C53" s="218"/>
      <c r="D53" s="219"/>
      <c r="E53" s="220"/>
      <c r="F53" s="218"/>
      <c r="G53" s="218"/>
      <c r="H53" s="218"/>
      <c r="I53" s="218"/>
    </row>
    <row r="54" spans="1:9" s="214" customFormat="1">
      <c r="A54" s="218"/>
      <c r="B54" s="218"/>
      <c r="C54" s="218"/>
      <c r="D54" s="219"/>
      <c r="E54" s="220"/>
      <c r="F54" s="218"/>
      <c r="G54" s="218"/>
      <c r="H54" s="218"/>
      <c r="I54" s="218"/>
    </row>
    <row r="55" spans="1:9" s="214" customFormat="1">
      <c r="A55" s="218"/>
      <c r="B55" s="218"/>
      <c r="C55" s="218"/>
      <c r="D55" s="219"/>
      <c r="E55" s="220"/>
      <c r="F55" s="218"/>
      <c r="G55" s="218"/>
      <c r="H55" s="218"/>
      <c r="I55" s="218"/>
    </row>
    <row r="56" spans="1:9" s="214" customFormat="1">
      <c r="A56" s="218"/>
      <c r="B56" s="218"/>
      <c r="C56" s="218"/>
      <c r="D56" s="219"/>
      <c r="E56" s="220"/>
      <c r="F56" s="218"/>
      <c r="G56" s="218"/>
      <c r="H56" s="218"/>
      <c r="I56" s="218"/>
    </row>
    <row r="57" spans="1:9" s="214" customFormat="1">
      <c r="A57" s="218"/>
      <c r="B57" s="218"/>
      <c r="C57" s="218"/>
      <c r="D57" s="219"/>
      <c r="E57" s="220"/>
      <c r="F57" s="218"/>
      <c r="G57" s="218"/>
      <c r="H57" s="218"/>
      <c r="I57" s="218"/>
    </row>
    <row r="58" spans="1:9" s="214" customFormat="1">
      <c r="A58" s="218"/>
      <c r="B58" s="218"/>
      <c r="C58" s="218"/>
      <c r="D58" s="219"/>
      <c r="E58" s="220"/>
      <c r="F58" s="218"/>
      <c r="G58" s="218"/>
      <c r="H58" s="218"/>
      <c r="I58" s="218"/>
    </row>
    <row r="59" spans="1:9" s="214" customFormat="1">
      <c r="A59" s="218"/>
      <c r="B59" s="218"/>
      <c r="C59" s="218"/>
      <c r="D59" s="219"/>
      <c r="E59" s="220"/>
      <c r="F59" s="218"/>
      <c r="G59" s="218"/>
      <c r="H59" s="218"/>
      <c r="I59" s="218"/>
    </row>
    <row r="60" spans="1:9" s="214" customFormat="1">
      <c r="A60" s="218"/>
      <c r="B60" s="218"/>
      <c r="C60" s="218"/>
      <c r="D60" s="219"/>
      <c r="E60" s="220"/>
      <c r="F60" s="218"/>
      <c r="G60" s="218"/>
      <c r="H60" s="218"/>
      <c r="I60" s="218"/>
    </row>
    <row r="61" spans="1:9" s="214" customFormat="1">
      <c r="A61" s="218"/>
      <c r="B61" s="218"/>
      <c r="C61" s="218"/>
      <c r="D61" s="219"/>
      <c r="E61" s="220"/>
      <c r="F61" s="218"/>
      <c r="G61" s="218"/>
      <c r="H61" s="218"/>
      <c r="I61" s="218"/>
    </row>
    <row r="62" spans="1:9" s="214" customFormat="1">
      <c r="A62" s="218"/>
      <c r="B62" s="218"/>
      <c r="C62" s="218"/>
      <c r="D62" s="219"/>
      <c r="E62" s="220"/>
      <c r="F62" s="218"/>
      <c r="G62" s="218"/>
      <c r="H62" s="218"/>
      <c r="I62" s="218"/>
    </row>
    <row r="63" spans="1:9" s="214" customFormat="1">
      <c r="A63" s="218"/>
      <c r="B63" s="218"/>
      <c r="C63" s="218"/>
      <c r="D63" s="219"/>
      <c r="E63" s="220"/>
      <c r="F63" s="218"/>
      <c r="G63" s="218"/>
      <c r="H63" s="218"/>
      <c r="I63" s="218"/>
    </row>
    <row r="64" spans="1:9" s="214" customFormat="1">
      <c r="A64" s="218"/>
      <c r="B64" s="218"/>
      <c r="C64" s="218"/>
      <c r="D64" s="219"/>
      <c r="E64" s="220"/>
      <c r="F64" s="218"/>
      <c r="G64" s="218"/>
      <c r="H64" s="218"/>
      <c r="I64" s="218"/>
    </row>
    <row r="65" spans="1:9" s="214" customFormat="1">
      <c r="A65" s="218"/>
      <c r="B65" s="218"/>
      <c r="C65" s="218"/>
      <c r="D65" s="219"/>
      <c r="E65" s="220"/>
      <c r="F65" s="218"/>
      <c r="G65" s="218"/>
      <c r="H65" s="218"/>
      <c r="I65" s="218"/>
    </row>
    <row r="66" spans="1:9" s="214" customFormat="1">
      <c r="A66" s="218"/>
      <c r="B66" s="218"/>
      <c r="C66" s="218"/>
      <c r="D66" s="219"/>
      <c r="E66" s="220"/>
      <c r="F66" s="218"/>
      <c r="G66" s="218"/>
      <c r="H66" s="218"/>
      <c r="I66" s="218"/>
    </row>
    <row r="67" spans="1:9" s="214" customFormat="1">
      <c r="A67" s="218"/>
      <c r="B67" s="218"/>
      <c r="C67" s="218"/>
      <c r="D67" s="219"/>
      <c r="E67" s="220"/>
      <c r="F67" s="218"/>
      <c r="G67" s="218"/>
      <c r="H67" s="218"/>
      <c r="I67" s="218"/>
    </row>
    <row r="68" spans="1:9" s="214" customFormat="1">
      <c r="A68" s="218"/>
      <c r="B68" s="218"/>
      <c r="C68" s="218"/>
      <c r="D68" s="219"/>
      <c r="E68" s="220"/>
      <c r="F68" s="218"/>
      <c r="G68" s="218"/>
      <c r="H68" s="218"/>
      <c r="I68" s="218"/>
    </row>
    <row r="69" spans="1:9" s="214" customFormat="1">
      <c r="A69" s="218"/>
      <c r="B69" s="218"/>
      <c r="C69" s="218"/>
      <c r="D69" s="219"/>
      <c r="E69" s="220"/>
      <c r="F69" s="218"/>
      <c r="G69" s="218"/>
      <c r="H69" s="218"/>
      <c r="I69" s="218"/>
    </row>
    <row r="70" spans="1:9" s="214" customFormat="1">
      <c r="A70" s="218"/>
      <c r="B70" s="218"/>
      <c r="C70" s="218"/>
      <c r="D70" s="219"/>
      <c r="E70" s="220"/>
      <c r="F70" s="218"/>
      <c r="G70" s="218"/>
      <c r="H70" s="218"/>
      <c r="I70" s="218"/>
    </row>
    <row r="71" spans="1:9" s="214" customFormat="1">
      <c r="A71" s="218"/>
      <c r="B71" s="218"/>
      <c r="C71" s="218"/>
      <c r="D71" s="219"/>
      <c r="E71" s="220"/>
      <c r="F71" s="218"/>
      <c r="G71" s="218"/>
      <c r="H71" s="218"/>
      <c r="I71" s="218"/>
    </row>
    <row r="72" spans="1:9" s="214" customFormat="1">
      <c r="A72" s="218"/>
      <c r="B72" s="218"/>
      <c r="C72" s="218"/>
      <c r="D72" s="219"/>
      <c r="E72" s="220"/>
      <c r="F72" s="218"/>
      <c r="G72" s="218"/>
      <c r="H72" s="218"/>
      <c r="I72" s="218"/>
    </row>
    <row r="73" spans="1:9" s="214" customFormat="1">
      <c r="A73" s="218"/>
      <c r="B73" s="218"/>
      <c r="C73" s="218"/>
      <c r="D73" s="219"/>
      <c r="E73" s="220"/>
      <c r="F73" s="218"/>
      <c r="G73" s="218"/>
      <c r="H73" s="218"/>
      <c r="I73" s="218"/>
    </row>
    <row r="74" spans="1:9" s="214" customFormat="1">
      <c r="A74" s="218"/>
      <c r="B74" s="218"/>
      <c r="C74" s="218"/>
      <c r="D74" s="219"/>
      <c r="E74" s="220"/>
      <c r="F74" s="218"/>
      <c r="G74" s="218"/>
      <c r="H74" s="218"/>
      <c r="I74" s="218"/>
    </row>
    <row r="75" spans="1:9" s="214" customFormat="1">
      <c r="A75" s="218"/>
      <c r="B75" s="218"/>
      <c r="C75" s="218"/>
      <c r="D75" s="219"/>
      <c r="E75" s="220"/>
      <c r="F75" s="218"/>
      <c r="G75" s="218"/>
      <c r="H75" s="218"/>
      <c r="I75" s="218"/>
    </row>
    <row r="76" spans="1:9" s="214" customFormat="1">
      <c r="A76" s="218"/>
      <c r="B76" s="218"/>
      <c r="C76" s="218"/>
      <c r="D76" s="219"/>
      <c r="E76" s="220"/>
      <c r="F76" s="218"/>
      <c r="G76" s="218"/>
      <c r="H76" s="218"/>
      <c r="I76" s="218"/>
    </row>
    <row r="77" spans="1:9" s="214" customFormat="1">
      <c r="A77" s="218"/>
      <c r="B77" s="218"/>
      <c r="C77" s="218"/>
      <c r="D77" s="219"/>
      <c r="E77" s="220"/>
      <c r="F77" s="218"/>
      <c r="G77" s="218"/>
      <c r="H77" s="218"/>
      <c r="I77" s="218"/>
    </row>
    <row r="78" spans="1:9" s="214" customFormat="1">
      <c r="A78" s="218"/>
      <c r="B78" s="218"/>
      <c r="C78" s="218"/>
      <c r="D78" s="219"/>
      <c r="E78" s="220"/>
      <c r="F78" s="218"/>
      <c r="G78" s="218"/>
      <c r="H78" s="218"/>
      <c r="I78" s="218"/>
    </row>
    <row r="79" spans="1:9" s="214" customFormat="1">
      <c r="A79" s="218"/>
      <c r="B79" s="218"/>
      <c r="C79" s="218"/>
      <c r="D79" s="219"/>
      <c r="E79" s="220"/>
      <c r="F79" s="218"/>
      <c r="G79" s="218"/>
      <c r="H79" s="218"/>
      <c r="I79" s="218"/>
    </row>
    <row r="80" spans="1:9" s="214" customFormat="1">
      <c r="A80" s="218"/>
      <c r="B80" s="218"/>
      <c r="C80" s="218"/>
      <c r="D80" s="219"/>
      <c r="E80" s="220"/>
      <c r="F80" s="218"/>
      <c r="G80" s="218"/>
      <c r="H80" s="218"/>
      <c r="I80" s="218"/>
    </row>
    <row r="81" spans="1:9" s="214" customFormat="1">
      <c r="A81" s="218"/>
      <c r="B81" s="218"/>
      <c r="C81" s="218"/>
      <c r="D81" s="219"/>
      <c r="E81" s="220"/>
      <c r="F81" s="218"/>
      <c r="G81" s="218"/>
      <c r="H81" s="218"/>
      <c r="I81" s="218"/>
    </row>
    <row r="82" spans="1:9" s="214" customFormat="1">
      <c r="A82" s="218"/>
      <c r="B82" s="218"/>
      <c r="C82" s="218"/>
      <c r="D82" s="219"/>
      <c r="E82" s="220"/>
      <c r="F82" s="218"/>
      <c r="G82" s="218"/>
      <c r="H82" s="218"/>
      <c r="I82" s="218"/>
    </row>
    <row r="83" spans="1:9" s="214" customFormat="1">
      <c r="A83" s="218"/>
      <c r="B83" s="218"/>
      <c r="C83" s="218"/>
      <c r="D83" s="219"/>
      <c r="E83" s="220"/>
      <c r="F83" s="218"/>
      <c r="G83" s="218"/>
      <c r="H83" s="218"/>
      <c r="I83" s="218"/>
    </row>
    <row r="84" spans="1:9" s="214" customFormat="1">
      <c r="A84" s="218"/>
      <c r="B84" s="218"/>
      <c r="C84" s="218"/>
      <c r="D84" s="219"/>
      <c r="E84" s="220"/>
      <c r="F84" s="218"/>
      <c r="G84" s="218"/>
      <c r="H84" s="218"/>
      <c r="I84" s="218"/>
    </row>
    <row r="85" spans="1:9" s="214" customFormat="1">
      <c r="A85" s="218"/>
      <c r="B85" s="218"/>
      <c r="C85" s="218"/>
      <c r="D85" s="219"/>
      <c r="E85" s="220"/>
      <c r="F85" s="218"/>
      <c r="G85" s="218"/>
      <c r="H85" s="218"/>
      <c r="I85" s="218"/>
    </row>
    <row r="86" spans="1:9" s="214" customFormat="1">
      <c r="A86" s="218"/>
      <c r="B86" s="218"/>
      <c r="C86" s="218"/>
      <c r="D86" s="219"/>
      <c r="E86" s="220"/>
      <c r="F86" s="218"/>
      <c r="G86" s="218"/>
      <c r="H86" s="218"/>
      <c r="I86" s="218"/>
    </row>
    <row r="87" spans="1:9" s="214" customFormat="1">
      <c r="A87" s="218"/>
      <c r="B87" s="218"/>
      <c r="C87" s="218"/>
      <c r="D87" s="219"/>
      <c r="E87" s="220"/>
      <c r="F87" s="218"/>
      <c r="G87" s="218"/>
      <c r="H87" s="218"/>
      <c r="I87" s="218"/>
    </row>
    <row r="88" spans="1:9" s="214" customFormat="1">
      <c r="A88" s="218"/>
      <c r="B88" s="218"/>
      <c r="C88" s="218"/>
      <c r="D88" s="219"/>
      <c r="E88" s="220"/>
      <c r="F88" s="218"/>
      <c r="G88" s="218"/>
      <c r="H88" s="218"/>
      <c r="I88" s="218"/>
    </row>
    <row r="89" spans="1:9" s="214" customFormat="1">
      <c r="A89" s="218"/>
      <c r="B89" s="218"/>
      <c r="C89" s="218"/>
      <c r="D89" s="219"/>
      <c r="E89" s="220"/>
      <c r="F89" s="218"/>
      <c r="G89" s="218"/>
      <c r="H89" s="218"/>
      <c r="I89" s="218"/>
    </row>
    <row r="90" spans="1:9" s="214" customFormat="1">
      <c r="A90" s="218"/>
      <c r="B90" s="218"/>
      <c r="C90" s="218"/>
      <c r="D90" s="219"/>
      <c r="E90" s="220"/>
      <c r="F90" s="218"/>
      <c r="G90" s="218"/>
      <c r="H90" s="218"/>
      <c r="I90" s="218"/>
    </row>
    <row r="91" spans="1:9" s="214" customFormat="1">
      <c r="A91" s="218"/>
      <c r="B91" s="218"/>
      <c r="C91" s="218"/>
      <c r="D91" s="219"/>
      <c r="E91" s="220"/>
      <c r="F91" s="218"/>
      <c r="G91" s="218"/>
      <c r="H91" s="218"/>
      <c r="I91" s="218"/>
    </row>
    <row r="92" spans="1:9" s="214" customFormat="1">
      <c r="A92" s="218"/>
      <c r="B92" s="218"/>
      <c r="C92" s="218"/>
      <c r="D92" s="219"/>
      <c r="E92" s="220"/>
      <c r="F92" s="218"/>
      <c r="G92" s="218"/>
      <c r="H92" s="218"/>
      <c r="I92" s="218"/>
    </row>
    <row r="93" spans="1:9" s="214" customFormat="1">
      <c r="A93" s="218"/>
      <c r="B93" s="218"/>
      <c r="C93" s="218"/>
      <c r="D93" s="219"/>
      <c r="E93" s="220"/>
      <c r="F93" s="218"/>
      <c r="G93" s="218"/>
      <c r="H93" s="218"/>
      <c r="I93" s="218"/>
    </row>
    <row r="94" spans="1:9" s="214" customFormat="1" ht="13.5" thickBot="1">
      <c r="A94" s="218"/>
      <c r="B94" s="218"/>
      <c r="C94" s="218"/>
      <c r="D94" s="219"/>
      <c r="E94" s="220"/>
      <c r="F94" s="218"/>
      <c r="G94" s="218"/>
      <c r="H94" s="218"/>
      <c r="I94" s="218"/>
    </row>
    <row r="95" spans="1:9" ht="22.5" customHeight="1" thickBot="1">
      <c r="A95" s="221"/>
      <c r="B95" s="221"/>
      <c r="C95" s="222" t="s">
        <v>273</v>
      </c>
      <c r="D95" s="223">
        <f>SUM(D5:D94)</f>
        <v>0</v>
      </c>
      <c r="E95" s="221"/>
      <c r="F95" s="221"/>
      <c r="G95" s="221"/>
      <c r="H95" s="224"/>
      <c r="I95" s="224"/>
    </row>
    <row r="510" spans="6:6" ht="25.5" hidden="1">
      <c r="F510" s="203" t="s">
        <v>224</v>
      </c>
    </row>
    <row r="511" spans="6:6" ht="25.5" hidden="1">
      <c r="F511" s="203" t="s">
        <v>225</v>
      </c>
    </row>
    <row r="512" spans="6:6" ht="25.5" hidden="1">
      <c r="F512" s="203" t="s">
        <v>226</v>
      </c>
    </row>
    <row r="513" spans="6:6" ht="25.5" hidden="1">
      <c r="F513" s="203" t="s">
        <v>227</v>
      </c>
    </row>
    <row r="514" spans="6:6" ht="38.25" hidden="1">
      <c r="F514" s="203" t="s">
        <v>228</v>
      </c>
    </row>
    <row r="515" spans="6:6" ht="25.5" hidden="1">
      <c r="F515" s="203" t="s">
        <v>229</v>
      </c>
    </row>
    <row r="516" spans="6:6" ht="38.25" hidden="1">
      <c r="F516" s="203" t="s">
        <v>230</v>
      </c>
    </row>
    <row r="517" spans="6:6" ht="51" hidden="1">
      <c r="F517" s="203" t="s">
        <v>231</v>
      </c>
    </row>
    <row r="518" spans="6:6" hidden="1">
      <c r="F518" s="203" t="s">
        <v>232</v>
      </c>
    </row>
    <row r="519" spans="6:6" ht="25.5" hidden="1">
      <c r="F519" s="203" t="s">
        <v>233</v>
      </c>
    </row>
    <row r="520" spans="6:6" hidden="1">
      <c r="F520" s="203" t="s">
        <v>234</v>
      </c>
    </row>
    <row r="521" spans="6:6" ht="25.5" hidden="1">
      <c r="F521" s="203" t="s">
        <v>235</v>
      </c>
    </row>
    <row r="522" spans="6:6" hidden="1">
      <c r="F522" s="203" t="s">
        <v>72</v>
      </c>
    </row>
    <row r="523" spans="6:6" hidden="1"/>
    <row r="524" spans="6:6" hidden="1"/>
  </sheetData>
  <sheetProtection sheet="1" objects="1" scenarios="1" formatRows="0" insertRows="0"/>
  <mergeCells count="3">
    <mergeCell ref="A3:I3"/>
    <mergeCell ref="A1:I1"/>
    <mergeCell ref="A2:I2"/>
  </mergeCells>
  <phoneticPr fontId="0" type="noConversion"/>
  <dataValidations count="1">
    <dataValidation type="list" allowBlank="1" showInputMessage="1" showErrorMessage="1" sqref="C5:C94" xr:uid="{00000000-0002-0000-0800-000000000000}">
      <formula1>$F$510:$F$523</formula1>
    </dataValidation>
  </dataValidations>
  <pageMargins left="0.19685039370078741" right="0.19685039370078741" top="0.59055118110236227" bottom="0.59055118110236227" header="0" footer="0"/>
  <pageSetup paperSize="9" scale="93" fitToHeight="0" pageOrder="overThenDown" orientation="landscape" r:id="rId1"/>
  <headerFooter>
    <oddFoote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tabColor rgb="FF92D050"/>
    <pageSetUpPr fitToPage="1"/>
  </sheetPr>
  <dimension ref="A1:IV2000"/>
  <sheetViews>
    <sheetView zoomScaleSheetLayoutView="100" workbookViewId="0">
      <pane xSplit="6" ySplit="3" topLeftCell="G4" activePane="bottomRight" state="frozen"/>
      <selection activeCell="G29" sqref="G29"/>
      <selection pane="topRight" activeCell="G29" sqref="G29"/>
      <selection pane="bottomLeft" activeCell="G29" sqref="G29"/>
      <selection pane="bottomRight" activeCell="F8" sqref="F8"/>
    </sheetView>
  </sheetViews>
  <sheetFormatPr defaultColWidth="9.140625" defaultRowHeight="12.75"/>
  <cols>
    <col min="1" max="1" width="7.7109375" style="110" customWidth="1"/>
    <col min="2" max="2" width="10.5703125" style="92" bestFit="1" customWidth="1"/>
    <col min="3" max="3" width="6.85546875" style="92" customWidth="1"/>
    <col min="4" max="4" width="15.42578125" style="57" customWidth="1"/>
    <col min="5" max="5" width="23.5703125" style="57" customWidth="1"/>
    <col min="6" max="6" width="14.5703125" style="56" customWidth="1"/>
    <col min="7" max="7" width="44.140625" style="55" customWidth="1"/>
    <col min="8" max="8" width="25.28515625" style="55" customWidth="1"/>
    <col min="9" max="9" width="23.85546875" style="101" customWidth="1"/>
    <col min="10" max="10" width="19.7109375" style="321" customWidth="1"/>
    <col min="11" max="11" width="17.28515625" style="55" customWidth="1"/>
    <col min="12" max="12" width="14.7109375" style="101" customWidth="1"/>
    <col min="13" max="13" width="20.140625" style="55" customWidth="1"/>
    <col min="14" max="14" width="12.42578125" style="55" customWidth="1"/>
    <col min="15" max="16" width="7.42578125" style="531" customWidth="1"/>
    <col min="17" max="17" width="23.7109375" style="522" customWidth="1"/>
    <col min="18" max="19" width="9.140625" style="516"/>
    <col min="20" max="16384" width="9.140625" style="91"/>
  </cols>
  <sheetData>
    <row r="1" spans="1:56" ht="18" customHeight="1">
      <c r="A1" s="630" t="str">
        <f>Capa!A1</f>
        <v>III Termo de Aditivo ao Contrato de Gestão nº 05/20 celebrado entre a Fundação Clóvis Salgado e a Associação Pró-Cultura e Promoção das Artes</v>
      </c>
      <c r="B1" s="630"/>
      <c r="C1" s="630"/>
      <c r="D1" s="630"/>
      <c r="E1" s="630"/>
      <c r="F1" s="630"/>
      <c r="G1" s="630"/>
      <c r="H1" s="630"/>
      <c r="I1" s="630"/>
      <c r="J1" s="630"/>
      <c r="K1" s="630"/>
      <c r="L1" s="630"/>
      <c r="M1" s="630"/>
      <c r="N1" s="630"/>
      <c r="O1" s="521">
        <f>IF(Resumo!$C$5="","",MONTH(Resumo!$C$5))</f>
        <v>1</v>
      </c>
      <c r="P1" s="521">
        <f>YEAR(Resumo!$C$5)</f>
        <v>2022</v>
      </c>
    </row>
    <row r="2" spans="1:56" ht="18" customHeight="1" thickBot="1">
      <c r="A2" s="664" t="str">
        <f>"Tabela 9 - Diário de Entradas e Saídas do Contrato de Gestão - "&amp;LEFT(Capa!A14,1)&amp;"º Período Avaliatório"</f>
        <v>Tabela 9 - Diário de Entradas e Saídas do Contrato de Gestão - 1º Período Avaliatório</v>
      </c>
      <c r="B2" s="664"/>
      <c r="C2" s="664"/>
      <c r="D2" s="664"/>
      <c r="E2" s="664"/>
      <c r="F2" s="664"/>
      <c r="G2" s="664"/>
      <c r="H2" s="664"/>
      <c r="I2" s="664"/>
      <c r="J2" s="664"/>
      <c r="K2" s="664"/>
      <c r="L2" s="664"/>
      <c r="M2" s="664"/>
      <c r="N2" s="664"/>
      <c r="O2" s="523"/>
      <c r="P2" s="523"/>
    </row>
    <row r="3" spans="1:56" s="94" customFormat="1" ht="39" customHeight="1">
      <c r="A3" s="482" t="s">
        <v>97</v>
      </c>
      <c r="B3" s="482" t="s">
        <v>280</v>
      </c>
      <c r="C3" s="483" t="s">
        <v>283</v>
      </c>
      <c r="D3" s="482" t="s">
        <v>35</v>
      </c>
      <c r="E3" s="483" t="s">
        <v>44</v>
      </c>
      <c r="F3" s="483" t="s">
        <v>272</v>
      </c>
      <c r="G3" s="483" t="s">
        <v>55</v>
      </c>
      <c r="H3" s="483" t="s">
        <v>305</v>
      </c>
      <c r="I3" s="314" t="s">
        <v>54</v>
      </c>
      <c r="J3" s="483" t="s">
        <v>56</v>
      </c>
      <c r="K3" s="483" t="s">
        <v>76</v>
      </c>
      <c r="L3" s="314" t="s">
        <v>52</v>
      </c>
      <c r="M3" s="483" t="s">
        <v>75</v>
      </c>
      <c r="N3" s="483" t="s">
        <v>165</v>
      </c>
      <c r="O3" s="524" t="s">
        <v>281</v>
      </c>
      <c r="P3" s="524" t="s">
        <v>282</v>
      </c>
      <c r="Q3" s="524" t="s">
        <v>35</v>
      </c>
      <c r="R3" s="517" t="s">
        <v>479</v>
      </c>
      <c r="S3" s="517" t="s">
        <v>480</v>
      </c>
    </row>
    <row r="4" spans="1:56" ht="45.75" customHeight="1">
      <c r="A4" s="492">
        <f>IF(B4="","",ROW()-ROW($A$3))</f>
        <v>1</v>
      </c>
      <c r="B4" s="493">
        <v>44585</v>
      </c>
      <c r="C4" s="494">
        <v>44562</v>
      </c>
      <c r="D4" s="447" t="s">
        <v>34</v>
      </c>
      <c r="E4" s="447" t="s">
        <v>330</v>
      </c>
      <c r="F4" s="495">
        <v>820980</v>
      </c>
      <c r="G4" s="448" t="s">
        <v>496</v>
      </c>
      <c r="H4" s="447" t="s">
        <v>310</v>
      </c>
      <c r="I4" s="451" t="s">
        <v>622</v>
      </c>
      <c r="J4" s="452" t="s">
        <v>475</v>
      </c>
      <c r="K4" s="447" t="s">
        <v>476</v>
      </c>
      <c r="L4" s="448" t="s">
        <v>477</v>
      </c>
      <c r="M4" s="449" t="s">
        <v>310</v>
      </c>
      <c r="N4" s="462">
        <v>44585</v>
      </c>
      <c r="O4" s="525">
        <f t="shared" ref="O4:P8" si="0">IF(B4=0,0,IF(YEAR(B4)=$P$1,MONTH(B4)-$O$1+1,(YEAR(B4)-$P$1)*12-$O$1+1+MONTH(B4)))</f>
        <v>1</v>
      </c>
      <c r="P4" s="525">
        <f t="shared" si="0"/>
        <v>1</v>
      </c>
      <c r="Q4" s="526" t="str">
        <f>SUBSTITUTE(D4," ","_")</f>
        <v>Receitas</v>
      </c>
      <c r="R4" s="518" t="s">
        <v>310</v>
      </c>
      <c r="S4" s="518" t="s">
        <v>310</v>
      </c>
    </row>
    <row r="5" spans="1:56" s="323" customFormat="1" ht="24">
      <c r="A5" s="492">
        <f t="shared" ref="A5:A68" si="1">IF(B5="","",ROW()-ROW($A$3))</f>
        <v>2</v>
      </c>
      <c r="B5" s="496">
        <v>44592</v>
      </c>
      <c r="C5" s="497">
        <v>44562</v>
      </c>
      <c r="D5" s="448" t="s">
        <v>295</v>
      </c>
      <c r="E5" s="448" t="s">
        <v>295</v>
      </c>
      <c r="F5" s="477">
        <v>1332.55</v>
      </c>
      <c r="G5" s="448" t="s">
        <v>509</v>
      </c>
      <c r="H5" s="448" t="s">
        <v>310</v>
      </c>
      <c r="I5" s="451" t="s">
        <v>622</v>
      </c>
      <c r="J5" s="452" t="s">
        <v>475</v>
      </c>
      <c r="K5" s="447" t="s">
        <v>476</v>
      </c>
      <c r="L5" s="448" t="s">
        <v>477</v>
      </c>
      <c r="M5" s="449" t="s">
        <v>310</v>
      </c>
      <c r="N5" s="462">
        <v>44585</v>
      </c>
      <c r="O5" s="525">
        <f t="shared" si="0"/>
        <v>1</v>
      </c>
      <c r="P5" s="525">
        <f t="shared" si="0"/>
        <v>1</v>
      </c>
      <c r="Q5" s="526" t="str">
        <f>SUBSTITUTE(D5," ","_")</f>
        <v>Rendimentos_de_Aplicações_Fin.</v>
      </c>
      <c r="R5" s="518" t="s">
        <v>310</v>
      </c>
      <c r="S5" s="518" t="s">
        <v>310</v>
      </c>
      <c r="T5" s="481"/>
      <c r="U5" s="481"/>
      <c r="V5" s="481"/>
      <c r="W5" s="481"/>
      <c r="X5" s="481"/>
      <c r="Y5" s="481"/>
      <c r="Z5" s="481"/>
      <c r="AA5" s="481"/>
      <c r="AB5" s="481"/>
      <c r="AC5" s="481"/>
      <c r="AD5" s="481"/>
      <c r="AE5" s="481"/>
      <c r="AF5" s="481"/>
      <c r="AG5" s="481"/>
      <c r="AH5" s="481"/>
      <c r="AI5" s="481"/>
      <c r="AJ5" s="481"/>
      <c r="AK5" s="481"/>
      <c r="AL5" s="481"/>
      <c r="AM5" s="481"/>
      <c r="AN5" s="481"/>
      <c r="AO5" s="481"/>
      <c r="AP5" s="481"/>
      <c r="AQ5" s="481"/>
      <c r="AR5" s="481"/>
      <c r="AS5" s="481"/>
      <c r="AT5" s="481"/>
      <c r="AU5" s="481"/>
      <c r="AV5" s="481"/>
      <c r="AW5" s="481"/>
      <c r="AX5" s="481"/>
      <c r="AY5" s="481"/>
      <c r="AZ5" s="481"/>
      <c r="BA5" s="481"/>
      <c r="BB5" s="481"/>
      <c r="BC5" s="481"/>
      <c r="BD5" s="481"/>
    </row>
    <row r="6" spans="1:56" ht="60">
      <c r="A6" s="492">
        <f t="shared" si="1"/>
        <v>3</v>
      </c>
      <c r="B6" s="498">
        <v>44596</v>
      </c>
      <c r="C6" s="497">
        <v>44562</v>
      </c>
      <c r="D6" s="448" t="s">
        <v>271</v>
      </c>
      <c r="E6" s="448" t="s">
        <v>9</v>
      </c>
      <c r="F6" s="499">
        <v>2462.5500000000002</v>
      </c>
      <c r="G6" s="478" t="s">
        <v>485</v>
      </c>
      <c r="H6" s="448" t="s">
        <v>9</v>
      </c>
      <c r="I6" s="500" t="s">
        <v>497</v>
      </c>
      <c r="J6" s="501" t="s">
        <v>498</v>
      </c>
      <c r="K6" s="479" t="s">
        <v>499</v>
      </c>
      <c r="L6" s="478" t="s">
        <v>500</v>
      </c>
      <c r="M6" s="479">
        <v>1560</v>
      </c>
      <c r="N6" s="462">
        <v>44596</v>
      </c>
      <c r="O6" s="525">
        <f t="shared" si="0"/>
        <v>2</v>
      </c>
      <c r="P6" s="525">
        <f t="shared" si="0"/>
        <v>1</v>
      </c>
      <c r="Q6" s="526" t="str">
        <f>SUBSTITUTE(D6," ","_")</f>
        <v>Gastos_Gerais</v>
      </c>
      <c r="R6" s="518" t="s">
        <v>501</v>
      </c>
      <c r="S6" s="518">
        <v>2632</v>
      </c>
    </row>
    <row r="7" spans="1:56" ht="24">
      <c r="A7" s="492">
        <f t="shared" si="1"/>
        <v>4</v>
      </c>
      <c r="B7" s="493">
        <v>44617</v>
      </c>
      <c r="C7" s="497">
        <v>44562</v>
      </c>
      <c r="D7" s="448" t="s">
        <v>271</v>
      </c>
      <c r="E7" s="448" t="s">
        <v>67</v>
      </c>
      <c r="F7" s="495">
        <v>53.3</v>
      </c>
      <c r="G7" s="448" t="s">
        <v>506</v>
      </c>
      <c r="H7" s="448" t="s">
        <v>310</v>
      </c>
      <c r="I7" s="451" t="s">
        <v>504</v>
      </c>
      <c r="J7" s="452" t="s">
        <v>310</v>
      </c>
      <c r="K7" s="447" t="s">
        <v>507</v>
      </c>
      <c r="L7" s="448" t="s">
        <v>508</v>
      </c>
      <c r="M7" s="447" t="s">
        <v>310</v>
      </c>
      <c r="N7" s="462">
        <v>44617</v>
      </c>
      <c r="O7" s="525">
        <f t="shared" si="0"/>
        <v>2</v>
      </c>
      <c r="P7" s="525">
        <f t="shared" si="0"/>
        <v>1</v>
      </c>
      <c r="Q7" s="526" t="str">
        <f>SUBSTITUTE(D7," ","_")</f>
        <v>Gastos_Gerais</v>
      </c>
      <c r="R7" s="518" t="s">
        <v>310</v>
      </c>
      <c r="S7" s="518" t="s">
        <v>310</v>
      </c>
    </row>
    <row r="8" spans="1:56" ht="24">
      <c r="A8" s="492">
        <f t="shared" si="1"/>
        <v>5</v>
      </c>
      <c r="B8" s="496">
        <v>44620</v>
      </c>
      <c r="C8" s="497">
        <v>44593</v>
      </c>
      <c r="D8" s="448" t="s">
        <v>295</v>
      </c>
      <c r="E8" s="448" t="s">
        <v>295</v>
      </c>
      <c r="F8" s="477">
        <v>5713.69</v>
      </c>
      <c r="G8" s="448" t="s">
        <v>510</v>
      </c>
      <c r="H8" s="448" t="s">
        <v>310</v>
      </c>
      <c r="I8" s="451" t="s">
        <v>622</v>
      </c>
      <c r="J8" s="452" t="s">
        <v>475</v>
      </c>
      <c r="K8" s="447" t="s">
        <v>476</v>
      </c>
      <c r="L8" s="448" t="s">
        <v>477</v>
      </c>
      <c r="M8" s="449" t="s">
        <v>310</v>
      </c>
      <c r="N8" s="462">
        <v>44620</v>
      </c>
      <c r="O8" s="525">
        <f t="shared" si="0"/>
        <v>2</v>
      </c>
      <c r="P8" s="525">
        <f t="shared" si="0"/>
        <v>2</v>
      </c>
      <c r="Q8" s="526" t="str">
        <f>SUBSTITUTE(D8," ","_")</f>
        <v>Rendimentos_de_Aplicações_Fin.</v>
      </c>
      <c r="R8" s="518" t="s">
        <v>310</v>
      </c>
      <c r="S8" s="518" t="s">
        <v>310</v>
      </c>
    </row>
    <row r="9" spans="1:56" ht="24">
      <c r="A9" s="492">
        <f t="shared" si="1"/>
        <v>6</v>
      </c>
      <c r="B9" s="493">
        <v>44620</v>
      </c>
      <c r="C9" s="494">
        <v>44593</v>
      </c>
      <c r="D9" s="447" t="s">
        <v>271</v>
      </c>
      <c r="E9" s="447" t="s">
        <v>78</v>
      </c>
      <c r="F9" s="495">
        <v>0.69</v>
      </c>
      <c r="G9" s="448" t="s">
        <v>511</v>
      </c>
      <c r="H9" s="447" t="s">
        <v>310</v>
      </c>
      <c r="I9" s="451" t="s">
        <v>504</v>
      </c>
      <c r="J9" s="452" t="s">
        <v>310</v>
      </c>
      <c r="K9" s="447" t="s">
        <v>507</v>
      </c>
      <c r="L9" s="448" t="s">
        <v>508</v>
      </c>
      <c r="M9" s="447" t="s">
        <v>310</v>
      </c>
      <c r="N9" s="462">
        <v>44620</v>
      </c>
      <c r="O9" s="525">
        <f t="shared" ref="O9:O71" si="2">IF(B9=0,0,IF(YEAR(B9)=$P$1,MONTH(B9)-$O$1+1,(YEAR(B9)-$P$1)*12-$O$1+1+MONTH(B9)))</f>
        <v>2</v>
      </c>
      <c r="P9" s="525">
        <f t="shared" ref="P9:P71" si="3">IF(C9=0,0,IF(YEAR(C9)=$P$1,MONTH(C9)-$O$1+1,(YEAR(C9)-$P$1)*12-$O$1+1+MONTH(C9)))</f>
        <v>2</v>
      </c>
      <c r="Q9" s="526" t="str">
        <f t="shared" ref="Q9:Q71" si="4">SUBSTITUTE(D9," ","_")</f>
        <v>Gastos_Gerais</v>
      </c>
      <c r="R9" s="518" t="s">
        <v>310</v>
      </c>
      <c r="S9" s="518" t="s">
        <v>310</v>
      </c>
    </row>
    <row r="10" spans="1:56" ht="24">
      <c r="A10" s="492">
        <f t="shared" si="1"/>
        <v>7</v>
      </c>
      <c r="B10" s="493">
        <v>44620</v>
      </c>
      <c r="C10" s="494">
        <v>44593</v>
      </c>
      <c r="D10" s="447" t="s">
        <v>271</v>
      </c>
      <c r="E10" s="447" t="s">
        <v>68</v>
      </c>
      <c r="F10" s="495">
        <v>4.46</v>
      </c>
      <c r="G10" s="448" t="s">
        <v>512</v>
      </c>
      <c r="H10" s="447" t="s">
        <v>310</v>
      </c>
      <c r="I10" s="451" t="s">
        <v>504</v>
      </c>
      <c r="J10" s="452" t="s">
        <v>310</v>
      </c>
      <c r="K10" s="447" t="s">
        <v>507</v>
      </c>
      <c r="L10" s="448" t="s">
        <v>508</v>
      </c>
      <c r="M10" s="447" t="s">
        <v>310</v>
      </c>
      <c r="N10" s="462">
        <v>44620</v>
      </c>
      <c r="O10" s="525">
        <f>IF(B10=0,0,IF(YEAR(B10)=$P$1,MONTH(B10)-$O$1+1,(YEAR(B10)-$P$1)*12-$O$1+1+MONTH(B10)))</f>
        <v>2</v>
      </c>
      <c r="P10" s="525">
        <f>IF(C10=0,0,IF(YEAR(C10)=$P$1,MONTH(C10)-$O$1+1,(YEAR(C10)-$P$1)*12-$O$1+1+MONTH(C10)))</f>
        <v>2</v>
      </c>
      <c r="Q10" s="526" t="str">
        <f>SUBSTITUTE(D10," ","_")</f>
        <v>Gastos_Gerais</v>
      </c>
      <c r="R10" s="518" t="s">
        <v>310</v>
      </c>
      <c r="S10" s="518" t="s">
        <v>310</v>
      </c>
    </row>
    <row r="11" spans="1:56" ht="60">
      <c r="A11" s="492">
        <f t="shared" si="1"/>
        <v>8</v>
      </c>
      <c r="B11" s="498">
        <v>44627</v>
      </c>
      <c r="C11" s="497">
        <v>44593</v>
      </c>
      <c r="D11" s="448" t="s">
        <v>271</v>
      </c>
      <c r="E11" s="448" t="s">
        <v>9</v>
      </c>
      <c r="F11" s="499">
        <v>2462.5500000000002</v>
      </c>
      <c r="G11" s="478" t="s">
        <v>485</v>
      </c>
      <c r="H11" s="448" t="s">
        <v>9</v>
      </c>
      <c r="I11" s="500" t="s">
        <v>497</v>
      </c>
      <c r="J11" s="501" t="s">
        <v>498</v>
      </c>
      <c r="K11" s="479" t="s">
        <v>499</v>
      </c>
      <c r="L11" s="478" t="s">
        <v>500</v>
      </c>
      <c r="M11" s="479">
        <v>1599</v>
      </c>
      <c r="N11" s="462">
        <v>44624</v>
      </c>
      <c r="O11" s="525">
        <f>IF(B11=0,0,IF(YEAR(B11)=$P$1,MONTH(B11)-$O$1+1,(YEAR(B11)-$P$1)*12-$O$1+1+MONTH(B11)))</f>
        <v>3</v>
      </c>
      <c r="P11" s="525">
        <f>IF(C11=0,0,IF(YEAR(C11)=$P$1,MONTH(C11)-$O$1+1,(YEAR(C11)-$P$1)*12-$O$1+1+MONTH(C11)))</f>
        <v>2</v>
      </c>
      <c r="Q11" s="526" t="str">
        <f>SUBSTITUTE(D11," ","_")</f>
        <v>Gastos_Gerais</v>
      </c>
      <c r="R11" s="518" t="s">
        <v>501</v>
      </c>
      <c r="S11" s="518">
        <v>2632</v>
      </c>
    </row>
    <row r="12" spans="1:56" ht="132">
      <c r="A12" s="492">
        <f t="shared" si="1"/>
        <v>9</v>
      </c>
      <c r="B12" s="493">
        <v>44627</v>
      </c>
      <c r="C12" s="494">
        <v>44621</v>
      </c>
      <c r="D12" s="447" t="s">
        <v>271</v>
      </c>
      <c r="E12" s="447" t="s">
        <v>254</v>
      </c>
      <c r="F12" s="495">
        <v>5991.7</v>
      </c>
      <c r="G12" s="448" t="s">
        <v>517</v>
      </c>
      <c r="H12" s="447" t="s">
        <v>465</v>
      </c>
      <c r="I12" s="451" t="s">
        <v>536</v>
      </c>
      <c r="J12" s="452" t="s">
        <v>539</v>
      </c>
      <c r="K12" s="447" t="s">
        <v>537</v>
      </c>
      <c r="L12" s="448" t="s">
        <v>32</v>
      </c>
      <c r="M12" s="447">
        <v>13636681</v>
      </c>
      <c r="N12" s="462">
        <v>44628</v>
      </c>
      <c r="O12" s="525">
        <f t="shared" si="2"/>
        <v>3</v>
      </c>
      <c r="P12" s="525">
        <f t="shared" si="3"/>
        <v>3</v>
      </c>
      <c r="Q12" s="526" t="str">
        <f t="shared" si="4"/>
        <v>Gastos_Gerais</v>
      </c>
      <c r="R12" s="518" t="s">
        <v>538</v>
      </c>
      <c r="S12" s="518">
        <v>3017</v>
      </c>
    </row>
    <row r="13" spans="1:56" ht="72">
      <c r="A13" s="492">
        <f t="shared" si="1"/>
        <v>10</v>
      </c>
      <c r="B13" s="493">
        <v>44627</v>
      </c>
      <c r="C13" s="494">
        <v>44593</v>
      </c>
      <c r="D13" s="447" t="s">
        <v>271</v>
      </c>
      <c r="E13" s="447" t="s">
        <v>440</v>
      </c>
      <c r="F13" s="495">
        <v>34000</v>
      </c>
      <c r="G13" s="448" t="s">
        <v>486</v>
      </c>
      <c r="H13" s="447" t="s">
        <v>468</v>
      </c>
      <c r="I13" s="451" t="s">
        <v>541</v>
      </c>
      <c r="J13" s="452" t="s">
        <v>542</v>
      </c>
      <c r="K13" s="447" t="s">
        <v>543</v>
      </c>
      <c r="L13" s="448" t="s">
        <v>544</v>
      </c>
      <c r="M13" s="447">
        <v>3</v>
      </c>
      <c r="N13" s="462">
        <v>44617</v>
      </c>
      <c r="O13" s="525">
        <f t="shared" si="2"/>
        <v>3</v>
      </c>
      <c r="P13" s="525">
        <f t="shared" si="3"/>
        <v>2</v>
      </c>
      <c r="Q13" s="526" t="str">
        <f t="shared" si="4"/>
        <v>Gastos_Gerais</v>
      </c>
      <c r="R13" s="518" t="s">
        <v>540</v>
      </c>
      <c r="S13" s="518">
        <v>2920</v>
      </c>
    </row>
    <row r="14" spans="1:56" ht="36">
      <c r="A14" s="492">
        <f t="shared" si="1"/>
        <v>11</v>
      </c>
      <c r="B14" s="493">
        <v>44627</v>
      </c>
      <c r="C14" s="494">
        <v>44621</v>
      </c>
      <c r="D14" s="447" t="s">
        <v>271</v>
      </c>
      <c r="E14" s="447" t="s">
        <v>71</v>
      </c>
      <c r="F14" s="495">
        <v>11</v>
      </c>
      <c r="G14" s="448" t="s">
        <v>545</v>
      </c>
      <c r="H14" s="447" t="s">
        <v>468</v>
      </c>
      <c r="I14" s="453" t="s">
        <v>546</v>
      </c>
      <c r="J14" s="454" t="s">
        <v>547</v>
      </c>
      <c r="K14" s="454" t="s">
        <v>548</v>
      </c>
      <c r="L14" s="455" t="s">
        <v>477</v>
      </c>
      <c r="M14" s="456" t="s">
        <v>310</v>
      </c>
      <c r="N14" s="462">
        <v>44627</v>
      </c>
      <c r="O14" s="525">
        <f t="shared" si="2"/>
        <v>3</v>
      </c>
      <c r="P14" s="525">
        <f t="shared" si="3"/>
        <v>3</v>
      </c>
      <c r="Q14" s="526" t="str">
        <f t="shared" si="4"/>
        <v>Gastos_Gerais</v>
      </c>
      <c r="R14" s="518" t="s">
        <v>310</v>
      </c>
      <c r="S14" s="518" t="s">
        <v>310</v>
      </c>
    </row>
    <row r="15" spans="1:56" ht="36">
      <c r="A15" s="492">
        <f t="shared" si="1"/>
        <v>12</v>
      </c>
      <c r="B15" s="493">
        <v>44628</v>
      </c>
      <c r="C15" s="494">
        <v>44562</v>
      </c>
      <c r="D15" s="447" t="s">
        <v>315</v>
      </c>
      <c r="E15" s="447" t="s">
        <v>315</v>
      </c>
      <c r="F15" s="495">
        <v>1279.25</v>
      </c>
      <c r="G15" s="448" t="s">
        <v>514</v>
      </c>
      <c r="H15" s="447" t="s">
        <v>310</v>
      </c>
      <c r="I15" s="451" t="s">
        <v>513</v>
      </c>
      <c r="J15" s="452" t="s">
        <v>549</v>
      </c>
      <c r="K15" s="447" t="s">
        <v>499</v>
      </c>
      <c r="L15" s="448" t="s">
        <v>477</v>
      </c>
      <c r="M15" s="447" t="s">
        <v>310</v>
      </c>
      <c r="N15" s="462">
        <v>44628</v>
      </c>
      <c r="O15" s="525">
        <f t="shared" si="2"/>
        <v>3</v>
      </c>
      <c r="P15" s="525">
        <f t="shared" si="3"/>
        <v>1</v>
      </c>
      <c r="Q15" s="526" t="str">
        <f t="shared" si="4"/>
        <v>Transferência_para_Reserva_de_Recursos</v>
      </c>
      <c r="R15" s="518" t="s">
        <v>310</v>
      </c>
      <c r="S15" s="518" t="s">
        <v>310</v>
      </c>
    </row>
    <row r="16" spans="1:56" ht="24">
      <c r="A16" s="492">
        <f t="shared" si="1"/>
        <v>13</v>
      </c>
      <c r="B16" s="498">
        <v>44628</v>
      </c>
      <c r="C16" s="497">
        <v>44562</v>
      </c>
      <c r="D16" s="448" t="s">
        <v>271</v>
      </c>
      <c r="E16" s="448" t="s">
        <v>9</v>
      </c>
      <c r="F16" s="499">
        <v>150</v>
      </c>
      <c r="G16" s="478" t="s">
        <v>503</v>
      </c>
      <c r="H16" s="448" t="s">
        <v>9</v>
      </c>
      <c r="I16" s="500" t="s">
        <v>502</v>
      </c>
      <c r="J16" s="501" t="s">
        <v>310</v>
      </c>
      <c r="K16" s="479" t="s">
        <v>507</v>
      </c>
      <c r="L16" s="478" t="s">
        <v>550</v>
      </c>
      <c r="M16" s="502">
        <v>222047394980</v>
      </c>
      <c r="N16" s="462">
        <v>44628</v>
      </c>
      <c r="O16" s="525">
        <f t="shared" si="2"/>
        <v>3</v>
      </c>
      <c r="P16" s="525">
        <f t="shared" si="3"/>
        <v>1</v>
      </c>
      <c r="Q16" s="526" t="str">
        <f t="shared" si="4"/>
        <v>Gastos_Gerais</v>
      </c>
      <c r="R16" s="518" t="s">
        <v>310</v>
      </c>
      <c r="S16" s="518" t="s">
        <v>310</v>
      </c>
    </row>
    <row r="17" spans="1:19" ht="36">
      <c r="A17" s="492">
        <f t="shared" si="1"/>
        <v>14</v>
      </c>
      <c r="B17" s="493">
        <v>44628</v>
      </c>
      <c r="C17" s="494">
        <v>44593</v>
      </c>
      <c r="D17" s="447" t="s">
        <v>271</v>
      </c>
      <c r="E17" s="448" t="s">
        <v>90</v>
      </c>
      <c r="F17" s="495">
        <v>2500</v>
      </c>
      <c r="G17" s="448" t="s">
        <v>482</v>
      </c>
      <c r="H17" s="448" t="s">
        <v>309</v>
      </c>
      <c r="I17" s="451" t="s">
        <v>551</v>
      </c>
      <c r="J17" s="452" t="s">
        <v>552</v>
      </c>
      <c r="K17" s="447" t="s">
        <v>543</v>
      </c>
      <c r="L17" s="448" t="s">
        <v>544</v>
      </c>
      <c r="M17" s="447" t="s">
        <v>553</v>
      </c>
      <c r="N17" s="462">
        <v>44627</v>
      </c>
      <c r="O17" s="525">
        <f t="shared" si="2"/>
        <v>3</v>
      </c>
      <c r="P17" s="525">
        <f t="shared" si="3"/>
        <v>2</v>
      </c>
      <c r="Q17" s="526" t="str">
        <f t="shared" si="4"/>
        <v>Gastos_Gerais</v>
      </c>
      <c r="R17" s="518" t="s">
        <v>501</v>
      </c>
      <c r="S17" s="518">
        <v>2814</v>
      </c>
    </row>
    <row r="18" spans="1:19" ht="36">
      <c r="A18" s="492">
        <f t="shared" si="1"/>
        <v>15</v>
      </c>
      <c r="B18" s="493">
        <v>44628</v>
      </c>
      <c r="C18" s="494">
        <v>44621</v>
      </c>
      <c r="D18" s="447" t="s">
        <v>271</v>
      </c>
      <c r="E18" s="447" t="s">
        <v>71</v>
      </c>
      <c r="F18" s="495">
        <v>11</v>
      </c>
      <c r="G18" s="448" t="s">
        <v>554</v>
      </c>
      <c r="H18" s="448" t="s">
        <v>309</v>
      </c>
      <c r="I18" s="453" t="s">
        <v>546</v>
      </c>
      <c r="J18" s="454" t="s">
        <v>547</v>
      </c>
      <c r="K18" s="454" t="s">
        <v>548</v>
      </c>
      <c r="L18" s="455" t="s">
        <v>477</v>
      </c>
      <c r="M18" s="456" t="s">
        <v>310</v>
      </c>
      <c r="N18" s="462">
        <v>44627</v>
      </c>
      <c r="O18" s="525">
        <f>IF(B18=0,0,IF(YEAR(B18)=$P$1,MONTH(B18)-$O$1+1,(YEAR(B18)-$P$1)*12-$O$1+1+MONTH(B18)))</f>
        <v>3</v>
      </c>
      <c r="P18" s="525">
        <f>IF(C18=0,0,IF(YEAR(C18)=$P$1,MONTH(C18)-$O$1+1,(YEAR(C18)-$P$1)*12-$O$1+1+MONTH(C18)))</f>
        <v>3</v>
      </c>
      <c r="Q18" s="526" t="str">
        <f>SUBSTITUTE(D18," ","_")</f>
        <v>Gastos_Gerais</v>
      </c>
      <c r="R18" s="518" t="s">
        <v>310</v>
      </c>
      <c r="S18" s="518" t="s">
        <v>310</v>
      </c>
    </row>
    <row r="19" spans="1:19" ht="48">
      <c r="A19" s="492">
        <f t="shared" si="1"/>
        <v>16</v>
      </c>
      <c r="B19" s="493">
        <v>44631</v>
      </c>
      <c r="C19" s="494">
        <v>44593</v>
      </c>
      <c r="D19" s="447" t="s">
        <v>271</v>
      </c>
      <c r="E19" s="447" t="s">
        <v>90</v>
      </c>
      <c r="F19" s="495">
        <v>7349.25</v>
      </c>
      <c r="G19" s="447" t="s">
        <v>523</v>
      </c>
      <c r="H19" s="447" t="s">
        <v>309</v>
      </c>
      <c r="I19" s="451" t="s">
        <v>581</v>
      </c>
      <c r="J19" s="452" t="s">
        <v>582</v>
      </c>
      <c r="K19" s="447" t="s">
        <v>543</v>
      </c>
      <c r="L19" s="448" t="s">
        <v>32</v>
      </c>
      <c r="M19" s="447" t="s">
        <v>583</v>
      </c>
      <c r="N19" s="462">
        <v>44630</v>
      </c>
      <c r="O19" s="525">
        <f t="shared" si="2"/>
        <v>3</v>
      </c>
      <c r="P19" s="525">
        <f t="shared" si="3"/>
        <v>2</v>
      </c>
      <c r="Q19" s="526" t="str">
        <f t="shared" si="4"/>
        <v>Gastos_Gerais</v>
      </c>
      <c r="R19" s="518" t="s">
        <v>501</v>
      </c>
      <c r="S19" s="518">
        <v>2158</v>
      </c>
    </row>
    <row r="20" spans="1:19" ht="36">
      <c r="A20" s="492">
        <f t="shared" si="1"/>
        <v>17</v>
      </c>
      <c r="B20" s="493">
        <v>44631</v>
      </c>
      <c r="C20" s="494">
        <v>44621</v>
      </c>
      <c r="D20" s="447" t="s">
        <v>271</v>
      </c>
      <c r="E20" s="447" t="s">
        <v>71</v>
      </c>
      <c r="F20" s="495">
        <v>11</v>
      </c>
      <c r="G20" s="448" t="s">
        <v>585</v>
      </c>
      <c r="H20" s="447" t="s">
        <v>309</v>
      </c>
      <c r="I20" s="453" t="s">
        <v>546</v>
      </c>
      <c r="J20" s="454" t="s">
        <v>547</v>
      </c>
      <c r="K20" s="454" t="s">
        <v>548</v>
      </c>
      <c r="L20" s="455" t="s">
        <v>477</v>
      </c>
      <c r="M20" s="456" t="s">
        <v>310</v>
      </c>
      <c r="N20" s="462">
        <v>44631</v>
      </c>
      <c r="O20" s="525">
        <f t="shared" si="2"/>
        <v>3</v>
      </c>
      <c r="P20" s="525">
        <f t="shared" si="3"/>
        <v>3</v>
      </c>
      <c r="Q20" s="526" t="str">
        <f t="shared" si="4"/>
        <v>Gastos_Gerais</v>
      </c>
      <c r="R20" s="518" t="s">
        <v>310</v>
      </c>
      <c r="S20" s="518" t="s">
        <v>310</v>
      </c>
    </row>
    <row r="21" spans="1:19" ht="84">
      <c r="A21" s="492">
        <f t="shared" si="1"/>
        <v>18</v>
      </c>
      <c r="B21" s="493">
        <v>44634</v>
      </c>
      <c r="C21" s="494">
        <v>44621</v>
      </c>
      <c r="D21" s="447" t="s">
        <v>271</v>
      </c>
      <c r="E21" s="447" t="s">
        <v>457</v>
      </c>
      <c r="F21" s="495">
        <v>8218.92</v>
      </c>
      <c r="G21" s="447" t="s">
        <v>494</v>
      </c>
      <c r="H21" s="447" t="s">
        <v>468</v>
      </c>
      <c r="I21" s="451" t="s">
        <v>613</v>
      </c>
      <c r="J21" s="452" t="s">
        <v>587</v>
      </c>
      <c r="K21" s="447" t="s">
        <v>543</v>
      </c>
      <c r="L21" s="448" t="s">
        <v>32</v>
      </c>
      <c r="M21" s="447" t="s">
        <v>614</v>
      </c>
      <c r="N21" s="462">
        <v>44634</v>
      </c>
      <c r="O21" s="525">
        <f t="shared" si="2"/>
        <v>3</v>
      </c>
      <c r="P21" s="525">
        <f t="shared" si="3"/>
        <v>3</v>
      </c>
      <c r="Q21" s="526" t="str">
        <f t="shared" si="4"/>
        <v>Gastos_Gerais</v>
      </c>
      <c r="R21" s="518" t="s">
        <v>540</v>
      </c>
      <c r="S21" s="518">
        <v>2887</v>
      </c>
    </row>
    <row r="22" spans="1:19" ht="108">
      <c r="A22" s="492">
        <f t="shared" si="1"/>
        <v>19</v>
      </c>
      <c r="B22" s="493">
        <v>44634</v>
      </c>
      <c r="C22" s="494">
        <v>44621</v>
      </c>
      <c r="D22" s="447" t="s">
        <v>271</v>
      </c>
      <c r="E22" s="447" t="s">
        <v>183</v>
      </c>
      <c r="F22" s="495">
        <v>3031.49</v>
      </c>
      <c r="G22" s="447" t="s">
        <v>487</v>
      </c>
      <c r="H22" s="447" t="s">
        <v>461</v>
      </c>
      <c r="I22" s="451" t="s">
        <v>586</v>
      </c>
      <c r="J22" s="452" t="s">
        <v>587</v>
      </c>
      <c r="K22" s="447" t="s">
        <v>543</v>
      </c>
      <c r="L22" s="448" t="s">
        <v>32</v>
      </c>
      <c r="M22" s="447" t="s">
        <v>588</v>
      </c>
      <c r="N22" s="462">
        <v>44631</v>
      </c>
      <c r="O22" s="525">
        <f t="shared" ref="O22:O31" si="5">IF(B22=0,0,IF(YEAR(B22)=$P$1,MONTH(B22)-$O$1+1,(YEAR(B22)-$P$1)*12-$O$1+1+MONTH(B22)))</f>
        <v>3</v>
      </c>
      <c r="P22" s="525">
        <f>IF(C22=0,0,IF(YEAR(C22)=$P$1,MONTH(C22)-$O$1+1,(YEAR(C22)-$P$1)*12-$O$1+1+MONTH(C22)))</f>
        <v>3</v>
      </c>
      <c r="Q22" s="526" t="str">
        <f>SUBSTITUTE(D22," ","_")</f>
        <v>Gastos_Gerais</v>
      </c>
      <c r="R22" s="518" t="s">
        <v>540</v>
      </c>
      <c r="S22" s="518">
        <v>2917</v>
      </c>
    </row>
    <row r="23" spans="1:19" ht="48">
      <c r="A23" s="492">
        <f t="shared" si="1"/>
        <v>20</v>
      </c>
      <c r="B23" s="493">
        <v>44634</v>
      </c>
      <c r="C23" s="494">
        <v>44593</v>
      </c>
      <c r="D23" s="447" t="s">
        <v>271</v>
      </c>
      <c r="E23" s="447" t="s">
        <v>442</v>
      </c>
      <c r="F23" s="495">
        <v>3429.65</v>
      </c>
      <c r="G23" s="447" t="s">
        <v>590</v>
      </c>
      <c r="H23" s="447" t="s">
        <v>309</v>
      </c>
      <c r="I23" s="451" t="s">
        <v>591</v>
      </c>
      <c r="J23" s="452" t="s">
        <v>593</v>
      </c>
      <c r="K23" s="447" t="s">
        <v>543</v>
      </c>
      <c r="L23" s="448" t="s">
        <v>32</v>
      </c>
      <c r="M23" s="447" t="s">
        <v>594</v>
      </c>
      <c r="N23" s="462">
        <v>44631</v>
      </c>
      <c r="O23" s="525">
        <f t="shared" si="5"/>
        <v>3</v>
      </c>
      <c r="P23" s="525">
        <f>IF(C23=0,0,IF(YEAR(C23)=$P$1,MONTH(C23)-$O$1+1,(YEAR(C23)-$P$1)*12-$O$1+1+MONTH(C23)))</f>
        <v>2</v>
      </c>
      <c r="Q23" s="526" t="str">
        <f>SUBSTITUTE(D23," ","_")</f>
        <v>Gastos_Gerais</v>
      </c>
      <c r="R23" s="518" t="s">
        <v>501</v>
      </c>
      <c r="S23" s="518">
        <v>2893</v>
      </c>
    </row>
    <row r="24" spans="1:19" ht="48">
      <c r="A24" s="492">
        <f t="shared" si="1"/>
        <v>21</v>
      </c>
      <c r="B24" s="493">
        <v>44634</v>
      </c>
      <c r="C24" s="494">
        <v>44593</v>
      </c>
      <c r="D24" s="447" t="s">
        <v>271</v>
      </c>
      <c r="E24" s="447" t="s">
        <v>436</v>
      </c>
      <c r="F24" s="495">
        <v>8407.5</v>
      </c>
      <c r="G24" s="447" t="s">
        <v>596</v>
      </c>
      <c r="H24" s="447" t="s">
        <v>468</v>
      </c>
      <c r="I24" s="451" t="s">
        <v>597</v>
      </c>
      <c r="J24" s="452" t="s">
        <v>598</v>
      </c>
      <c r="K24" s="447" t="s">
        <v>543</v>
      </c>
      <c r="L24" s="448" t="s">
        <v>32</v>
      </c>
      <c r="M24" s="447" t="s">
        <v>599</v>
      </c>
      <c r="N24" s="462">
        <v>44631</v>
      </c>
      <c r="O24" s="525">
        <f t="shared" si="5"/>
        <v>3</v>
      </c>
      <c r="P24" s="525">
        <f>IF(C24=0,0,IF(YEAR(C24)=$P$1,MONTH(C24)-$O$1+1,(YEAR(C24)-$P$1)*12-$O$1+1+MONTH(C24)))</f>
        <v>2</v>
      </c>
      <c r="Q24" s="526" t="str">
        <f>SUBSTITUTE(D24," ","_")</f>
        <v>Gastos_Gerais</v>
      </c>
      <c r="R24" s="518" t="s">
        <v>501</v>
      </c>
      <c r="S24" s="518">
        <v>2960</v>
      </c>
    </row>
    <row r="25" spans="1:19" ht="60">
      <c r="A25" s="492">
        <f t="shared" si="1"/>
        <v>22</v>
      </c>
      <c r="B25" s="493">
        <v>44634</v>
      </c>
      <c r="C25" s="494">
        <v>44621</v>
      </c>
      <c r="D25" s="447" t="s">
        <v>271</v>
      </c>
      <c r="E25" s="447" t="s">
        <v>442</v>
      </c>
      <c r="F25" s="495">
        <v>5879.4</v>
      </c>
      <c r="G25" s="447" t="s">
        <v>601</v>
      </c>
      <c r="H25" s="447" t="s">
        <v>461</v>
      </c>
      <c r="I25" s="451" t="s">
        <v>602</v>
      </c>
      <c r="J25" s="452" t="s">
        <v>603</v>
      </c>
      <c r="K25" s="447" t="s">
        <v>543</v>
      </c>
      <c r="L25" s="448" t="s">
        <v>32</v>
      </c>
      <c r="M25" s="447" t="s">
        <v>604</v>
      </c>
      <c r="N25" s="462">
        <v>44631</v>
      </c>
      <c r="O25" s="525">
        <f t="shared" si="5"/>
        <v>3</v>
      </c>
      <c r="P25" s="525">
        <f>IF(C25=0,0,IF(YEAR(C25)=$P$1,MONTH(C25)-$O$1+1,(YEAR(C25)-$P$1)*12-$O$1+1+MONTH(C25)))</f>
        <v>3</v>
      </c>
      <c r="Q25" s="526" t="str">
        <f>SUBSTITUTE(D25," ","_")</f>
        <v>Gastos_Gerais</v>
      </c>
      <c r="R25" s="518" t="s">
        <v>501</v>
      </c>
      <c r="S25" s="518">
        <v>2871</v>
      </c>
    </row>
    <row r="26" spans="1:19" ht="36">
      <c r="A26" s="492">
        <f t="shared" si="1"/>
        <v>23</v>
      </c>
      <c r="B26" s="493">
        <v>44634</v>
      </c>
      <c r="C26" s="494">
        <v>44621</v>
      </c>
      <c r="D26" s="447" t="s">
        <v>271</v>
      </c>
      <c r="E26" s="447" t="s">
        <v>442</v>
      </c>
      <c r="F26" s="495">
        <v>14698.5</v>
      </c>
      <c r="G26" s="447" t="s">
        <v>532</v>
      </c>
      <c r="H26" s="447" t="s">
        <v>465</v>
      </c>
      <c r="I26" s="451" t="s">
        <v>606</v>
      </c>
      <c r="J26" s="452" t="s">
        <v>607</v>
      </c>
      <c r="K26" s="447" t="s">
        <v>543</v>
      </c>
      <c r="L26" s="448" t="s">
        <v>32</v>
      </c>
      <c r="M26" s="447" t="s">
        <v>594</v>
      </c>
      <c r="N26" s="462">
        <v>44631</v>
      </c>
      <c r="O26" s="525">
        <f t="shared" si="5"/>
        <v>3</v>
      </c>
      <c r="P26" s="525">
        <f>IF(C26=0,0,IF(YEAR(C26)=$P$1,MONTH(C26)-$O$1+1,(YEAR(C26)-$P$1)*12-$O$1+1+MONTH(C26)))</f>
        <v>3</v>
      </c>
      <c r="Q26" s="526" t="str">
        <f>SUBSTITUTE(D26," ","_")</f>
        <v>Gastos_Gerais</v>
      </c>
      <c r="R26" s="518" t="s">
        <v>501</v>
      </c>
      <c r="S26" s="518">
        <v>3032</v>
      </c>
    </row>
    <row r="27" spans="1:19" ht="36">
      <c r="A27" s="492">
        <f t="shared" si="1"/>
        <v>24</v>
      </c>
      <c r="B27" s="493">
        <v>44634</v>
      </c>
      <c r="C27" s="494">
        <v>44621</v>
      </c>
      <c r="D27" s="447" t="s">
        <v>271</v>
      </c>
      <c r="E27" s="447" t="s">
        <v>71</v>
      </c>
      <c r="F27" s="495">
        <v>11</v>
      </c>
      <c r="G27" s="448" t="s">
        <v>609</v>
      </c>
      <c r="H27" s="447" t="s">
        <v>469</v>
      </c>
      <c r="I27" s="453" t="s">
        <v>546</v>
      </c>
      <c r="J27" s="454" t="s">
        <v>547</v>
      </c>
      <c r="K27" s="454" t="s">
        <v>548</v>
      </c>
      <c r="L27" s="455" t="s">
        <v>477</v>
      </c>
      <c r="M27" s="456" t="s">
        <v>310</v>
      </c>
      <c r="N27" s="462">
        <v>44634</v>
      </c>
      <c r="O27" s="525">
        <f t="shared" si="5"/>
        <v>3</v>
      </c>
      <c r="P27" s="525">
        <f t="shared" si="3"/>
        <v>3</v>
      </c>
      <c r="Q27" s="526" t="str">
        <f t="shared" si="4"/>
        <v>Gastos_Gerais</v>
      </c>
      <c r="R27" s="518" t="s">
        <v>310</v>
      </c>
      <c r="S27" s="518" t="s">
        <v>310</v>
      </c>
    </row>
    <row r="28" spans="1:19" ht="36">
      <c r="A28" s="492">
        <f t="shared" si="1"/>
        <v>25</v>
      </c>
      <c r="B28" s="493">
        <v>44634</v>
      </c>
      <c r="C28" s="494">
        <v>44621</v>
      </c>
      <c r="D28" s="447" t="s">
        <v>271</v>
      </c>
      <c r="E28" s="447" t="s">
        <v>71</v>
      </c>
      <c r="F28" s="495">
        <v>11</v>
      </c>
      <c r="G28" s="448" t="s">
        <v>610</v>
      </c>
      <c r="H28" s="447" t="s">
        <v>309</v>
      </c>
      <c r="I28" s="453" t="s">
        <v>546</v>
      </c>
      <c r="J28" s="454" t="s">
        <v>547</v>
      </c>
      <c r="K28" s="454" t="s">
        <v>548</v>
      </c>
      <c r="L28" s="455" t="s">
        <v>477</v>
      </c>
      <c r="M28" s="456" t="s">
        <v>310</v>
      </c>
      <c r="N28" s="462">
        <v>44634</v>
      </c>
      <c r="O28" s="525">
        <f t="shared" si="5"/>
        <v>3</v>
      </c>
      <c r="P28" s="525">
        <f t="shared" si="3"/>
        <v>3</v>
      </c>
      <c r="Q28" s="526" t="str">
        <f t="shared" si="4"/>
        <v>Gastos_Gerais</v>
      </c>
      <c r="R28" s="518" t="s">
        <v>310</v>
      </c>
      <c r="S28" s="518" t="s">
        <v>310</v>
      </c>
    </row>
    <row r="29" spans="1:19" ht="36">
      <c r="A29" s="492">
        <f t="shared" si="1"/>
        <v>26</v>
      </c>
      <c r="B29" s="493">
        <v>44634</v>
      </c>
      <c r="C29" s="494">
        <v>44621</v>
      </c>
      <c r="D29" s="447" t="s">
        <v>271</v>
      </c>
      <c r="E29" s="447" t="s">
        <v>71</v>
      </c>
      <c r="F29" s="495">
        <v>11</v>
      </c>
      <c r="G29" s="448" t="s">
        <v>585</v>
      </c>
      <c r="H29" s="447" t="s">
        <v>469</v>
      </c>
      <c r="I29" s="453" t="s">
        <v>546</v>
      </c>
      <c r="J29" s="454" t="s">
        <v>547</v>
      </c>
      <c r="K29" s="454" t="s">
        <v>548</v>
      </c>
      <c r="L29" s="455" t="s">
        <v>477</v>
      </c>
      <c r="M29" s="456" t="s">
        <v>310</v>
      </c>
      <c r="N29" s="462">
        <v>44634</v>
      </c>
      <c r="O29" s="525">
        <f t="shared" si="5"/>
        <v>3</v>
      </c>
      <c r="P29" s="525">
        <f t="shared" si="3"/>
        <v>3</v>
      </c>
      <c r="Q29" s="526" t="str">
        <f t="shared" si="4"/>
        <v>Gastos_Gerais</v>
      </c>
      <c r="R29" s="518" t="s">
        <v>310</v>
      </c>
      <c r="S29" s="518" t="s">
        <v>310</v>
      </c>
    </row>
    <row r="30" spans="1:19" ht="36">
      <c r="A30" s="492">
        <f t="shared" si="1"/>
        <v>27</v>
      </c>
      <c r="B30" s="493">
        <v>44634</v>
      </c>
      <c r="C30" s="494">
        <v>44621</v>
      </c>
      <c r="D30" s="447" t="s">
        <v>271</v>
      </c>
      <c r="E30" s="447" t="s">
        <v>71</v>
      </c>
      <c r="F30" s="495">
        <v>11</v>
      </c>
      <c r="G30" s="448" t="s">
        <v>585</v>
      </c>
      <c r="H30" s="447" t="s">
        <v>461</v>
      </c>
      <c r="I30" s="453" t="s">
        <v>546</v>
      </c>
      <c r="J30" s="454" t="s">
        <v>547</v>
      </c>
      <c r="K30" s="454" t="s">
        <v>548</v>
      </c>
      <c r="L30" s="455" t="s">
        <v>477</v>
      </c>
      <c r="M30" s="456" t="s">
        <v>310</v>
      </c>
      <c r="N30" s="462">
        <v>44634</v>
      </c>
      <c r="O30" s="525">
        <f t="shared" si="5"/>
        <v>3</v>
      </c>
      <c r="P30" s="525">
        <f t="shared" si="3"/>
        <v>3</v>
      </c>
      <c r="Q30" s="526" t="str">
        <f t="shared" si="4"/>
        <v>Gastos_Gerais</v>
      </c>
      <c r="R30" s="518" t="s">
        <v>310</v>
      </c>
      <c r="S30" s="518" t="s">
        <v>310</v>
      </c>
    </row>
    <row r="31" spans="1:19" ht="36">
      <c r="A31" s="492">
        <f t="shared" si="1"/>
        <v>28</v>
      </c>
      <c r="B31" s="493">
        <v>44634</v>
      </c>
      <c r="C31" s="494">
        <v>44621</v>
      </c>
      <c r="D31" s="447" t="s">
        <v>271</v>
      </c>
      <c r="E31" s="447" t="s">
        <v>71</v>
      </c>
      <c r="F31" s="495">
        <v>11</v>
      </c>
      <c r="G31" s="448" t="s">
        <v>585</v>
      </c>
      <c r="H31" s="447" t="s">
        <v>465</v>
      </c>
      <c r="I31" s="453" t="s">
        <v>546</v>
      </c>
      <c r="J31" s="454" t="s">
        <v>547</v>
      </c>
      <c r="K31" s="454" t="s">
        <v>548</v>
      </c>
      <c r="L31" s="455" t="s">
        <v>477</v>
      </c>
      <c r="M31" s="456" t="s">
        <v>310</v>
      </c>
      <c r="N31" s="462">
        <v>44634</v>
      </c>
      <c r="O31" s="525">
        <f t="shared" si="5"/>
        <v>3</v>
      </c>
      <c r="P31" s="525">
        <f t="shared" si="3"/>
        <v>3</v>
      </c>
      <c r="Q31" s="526" t="str">
        <f t="shared" si="4"/>
        <v>Gastos_Gerais</v>
      </c>
      <c r="R31" s="518" t="s">
        <v>310</v>
      </c>
      <c r="S31" s="518" t="s">
        <v>310</v>
      </c>
    </row>
    <row r="32" spans="1:19" ht="48">
      <c r="A32" s="492">
        <f t="shared" si="1"/>
        <v>29</v>
      </c>
      <c r="B32" s="493">
        <v>44638</v>
      </c>
      <c r="C32" s="494">
        <v>44562</v>
      </c>
      <c r="D32" s="447" t="s">
        <v>271</v>
      </c>
      <c r="E32" s="447" t="s">
        <v>9</v>
      </c>
      <c r="F32" s="495">
        <v>930</v>
      </c>
      <c r="G32" s="447" t="s">
        <v>618</v>
      </c>
      <c r="H32" s="448" t="s">
        <v>9</v>
      </c>
      <c r="I32" s="448" t="s">
        <v>619</v>
      </c>
      <c r="J32" s="447" t="s">
        <v>475</v>
      </c>
      <c r="K32" s="447" t="s">
        <v>620</v>
      </c>
      <c r="L32" s="455" t="s">
        <v>477</v>
      </c>
      <c r="M32" s="456" t="s">
        <v>310</v>
      </c>
      <c r="N32" s="462">
        <v>44638</v>
      </c>
      <c r="O32" s="525">
        <f t="shared" si="2"/>
        <v>3</v>
      </c>
      <c r="P32" s="525">
        <f t="shared" si="3"/>
        <v>1</v>
      </c>
      <c r="Q32" s="526" t="str">
        <f t="shared" si="4"/>
        <v>Gastos_Gerais</v>
      </c>
      <c r="R32" s="518" t="s">
        <v>310</v>
      </c>
      <c r="S32" s="518" t="s">
        <v>310</v>
      </c>
    </row>
    <row r="33" spans="1:19" ht="24">
      <c r="A33" s="492">
        <f t="shared" si="1"/>
        <v>30</v>
      </c>
      <c r="B33" s="493">
        <v>44638</v>
      </c>
      <c r="C33" s="494">
        <v>44562</v>
      </c>
      <c r="D33" s="447" t="s">
        <v>271</v>
      </c>
      <c r="E33" s="447" t="s">
        <v>9</v>
      </c>
      <c r="F33" s="480">
        <v>57.45</v>
      </c>
      <c r="G33" s="478" t="s">
        <v>505</v>
      </c>
      <c r="H33" s="448" t="s">
        <v>9</v>
      </c>
      <c r="I33" s="500" t="s">
        <v>621</v>
      </c>
      <c r="J33" s="500" t="s">
        <v>310</v>
      </c>
      <c r="K33" s="478" t="s">
        <v>507</v>
      </c>
      <c r="L33" s="478" t="s">
        <v>508</v>
      </c>
      <c r="M33" s="479" t="s">
        <v>310</v>
      </c>
      <c r="N33" s="503">
        <v>44638</v>
      </c>
      <c r="O33" s="525">
        <f t="shared" si="2"/>
        <v>3</v>
      </c>
      <c r="P33" s="525">
        <f t="shared" si="3"/>
        <v>1</v>
      </c>
      <c r="Q33" s="526" t="str">
        <f t="shared" si="4"/>
        <v>Gastos_Gerais</v>
      </c>
      <c r="R33" s="518" t="s">
        <v>310</v>
      </c>
      <c r="S33" s="518" t="s">
        <v>310</v>
      </c>
    </row>
    <row r="34" spans="1:19" ht="72">
      <c r="A34" s="492">
        <f t="shared" si="1"/>
        <v>31</v>
      </c>
      <c r="B34" s="498">
        <v>44641</v>
      </c>
      <c r="C34" s="497">
        <v>44621</v>
      </c>
      <c r="D34" s="479" t="s">
        <v>271</v>
      </c>
      <c r="E34" s="479" t="s">
        <v>300</v>
      </c>
      <c r="F34" s="480">
        <v>2520</v>
      </c>
      <c r="G34" s="478" t="s">
        <v>573</v>
      </c>
      <c r="H34" s="479" t="s">
        <v>465</v>
      </c>
      <c r="I34" s="500" t="s">
        <v>625</v>
      </c>
      <c r="J34" s="500" t="s">
        <v>626</v>
      </c>
      <c r="K34" s="478" t="s">
        <v>627</v>
      </c>
      <c r="L34" s="478" t="s">
        <v>32</v>
      </c>
      <c r="M34" s="479">
        <v>102743</v>
      </c>
      <c r="N34" s="503">
        <v>44637</v>
      </c>
      <c r="O34" s="525">
        <f t="shared" si="2"/>
        <v>3</v>
      </c>
      <c r="P34" s="525">
        <f t="shared" si="3"/>
        <v>3</v>
      </c>
      <c r="Q34" s="526" t="str">
        <f t="shared" si="4"/>
        <v>Gastos_Gerais</v>
      </c>
      <c r="R34" s="518" t="s">
        <v>540</v>
      </c>
      <c r="S34" s="518">
        <v>3119</v>
      </c>
    </row>
    <row r="35" spans="1:19" ht="96">
      <c r="A35" s="492">
        <f t="shared" si="1"/>
        <v>32</v>
      </c>
      <c r="B35" s="498">
        <v>44641</v>
      </c>
      <c r="C35" s="497">
        <v>44621</v>
      </c>
      <c r="D35" s="479" t="s">
        <v>271</v>
      </c>
      <c r="E35" s="447" t="s">
        <v>434</v>
      </c>
      <c r="F35" s="495">
        <v>7839.2</v>
      </c>
      <c r="G35" s="448" t="s">
        <v>527</v>
      </c>
      <c r="H35" s="447" t="s">
        <v>467</v>
      </c>
      <c r="I35" s="451" t="s">
        <v>628</v>
      </c>
      <c r="J35" s="452" t="s">
        <v>629</v>
      </c>
      <c r="K35" s="447" t="s">
        <v>543</v>
      </c>
      <c r="L35" s="448" t="s">
        <v>32</v>
      </c>
      <c r="M35" s="447">
        <v>164</v>
      </c>
      <c r="N35" s="462">
        <v>44638</v>
      </c>
      <c r="O35" s="525">
        <f t="shared" si="2"/>
        <v>3</v>
      </c>
      <c r="P35" s="525">
        <f t="shared" si="3"/>
        <v>3</v>
      </c>
      <c r="Q35" s="526" t="str">
        <f t="shared" si="4"/>
        <v>Gastos_Gerais</v>
      </c>
      <c r="R35" s="518" t="s">
        <v>540</v>
      </c>
      <c r="S35" s="518">
        <v>3022</v>
      </c>
    </row>
    <row r="36" spans="1:19" ht="36">
      <c r="A36" s="492">
        <f t="shared" si="1"/>
        <v>33</v>
      </c>
      <c r="B36" s="498">
        <v>44641</v>
      </c>
      <c r="C36" s="494">
        <v>44621</v>
      </c>
      <c r="D36" s="447" t="s">
        <v>271</v>
      </c>
      <c r="E36" s="447" t="s">
        <v>71</v>
      </c>
      <c r="F36" s="495">
        <v>11</v>
      </c>
      <c r="G36" s="448" t="s">
        <v>630</v>
      </c>
      <c r="H36" s="447" t="s">
        <v>467</v>
      </c>
      <c r="I36" s="453" t="s">
        <v>546</v>
      </c>
      <c r="J36" s="454" t="s">
        <v>547</v>
      </c>
      <c r="K36" s="454" t="s">
        <v>548</v>
      </c>
      <c r="L36" s="455" t="s">
        <v>477</v>
      </c>
      <c r="M36" s="456" t="s">
        <v>310</v>
      </c>
      <c r="N36" s="503">
        <v>44641</v>
      </c>
      <c r="O36" s="525">
        <f t="shared" si="2"/>
        <v>3</v>
      </c>
      <c r="P36" s="525">
        <f>IF(C36=0,0,IF(YEAR(C36)=$P$1,MONTH(C36)-$O$1+1,(YEAR(C36)-$P$1)*12-$O$1+1+MONTH(C36)))</f>
        <v>3</v>
      </c>
      <c r="Q36" s="526" t="str">
        <f>SUBSTITUTE(D36," ","_")</f>
        <v>Gastos_Gerais</v>
      </c>
      <c r="R36" s="518" t="s">
        <v>310</v>
      </c>
      <c r="S36" s="518" t="s">
        <v>310</v>
      </c>
    </row>
    <row r="37" spans="1:19" ht="48">
      <c r="A37" s="492">
        <f t="shared" si="1"/>
        <v>34</v>
      </c>
      <c r="B37" s="493">
        <v>44642</v>
      </c>
      <c r="C37" s="476">
        <v>44621</v>
      </c>
      <c r="D37" s="448" t="s">
        <v>271</v>
      </c>
      <c r="E37" s="448" t="s">
        <v>328</v>
      </c>
      <c r="F37" s="495">
        <v>4763.08</v>
      </c>
      <c r="G37" s="448" t="s">
        <v>528</v>
      </c>
      <c r="H37" s="447" t="s">
        <v>467</v>
      </c>
      <c r="I37" s="451" t="s">
        <v>633</v>
      </c>
      <c r="J37" s="452" t="s">
        <v>634</v>
      </c>
      <c r="K37" s="447" t="s">
        <v>543</v>
      </c>
      <c r="L37" s="448" t="s">
        <v>544</v>
      </c>
      <c r="M37" s="447" t="s">
        <v>635</v>
      </c>
      <c r="N37" s="462">
        <v>44641</v>
      </c>
      <c r="O37" s="525">
        <f t="shared" si="2"/>
        <v>3</v>
      </c>
      <c r="P37" s="525">
        <f t="shared" si="3"/>
        <v>3</v>
      </c>
      <c r="Q37" s="526" t="str">
        <f t="shared" si="4"/>
        <v>Gastos_Gerais</v>
      </c>
      <c r="R37" s="518" t="s">
        <v>538</v>
      </c>
      <c r="S37" s="518">
        <v>3112</v>
      </c>
    </row>
    <row r="38" spans="1:19" ht="60">
      <c r="A38" s="492">
        <f t="shared" si="1"/>
        <v>35</v>
      </c>
      <c r="B38" s="493">
        <v>44642</v>
      </c>
      <c r="C38" s="476">
        <v>44621</v>
      </c>
      <c r="D38" s="448" t="s">
        <v>271</v>
      </c>
      <c r="E38" s="448" t="s">
        <v>448</v>
      </c>
      <c r="F38" s="495">
        <v>2500</v>
      </c>
      <c r="G38" s="447" t="s">
        <v>637</v>
      </c>
      <c r="H38" s="447" t="s">
        <v>461</v>
      </c>
      <c r="I38" s="451" t="s">
        <v>638</v>
      </c>
      <c r="J38" s="452" t="s">
        <v>639</v>
      </c>
      <c r="K38" s="447" t="s">
        <v>543</v>
      </c>
      <c r="L38" s="448" t="s">
        <v>544</v>
      </c>
      <c r="M38" s="447">
        <v>349</v>
      </c>
      <c r="N38" s="462">
        <v>44641</v>
      </c>
      <c r="O38" s="525">
        <f t="shared" si="2"/>
        <v>3</v>
      </c>
      <c r="P38" s="525">
        <f t="shared" si="3"/>
        <v>3</v>
      </c>
      <c r="Q38" s="526" t="str">
        <f t="shared" si="4"/>
        <v>Gastos_Gerais</v>
      </c>
      <c r="R38" s="518" t="s">
        <v>501</v>
      </c>
      <c r="S38" s="518">
        <v>3130</v>
      </c>
    </row>
    <row r="39" spans="1:19" ht="72">
      <c r="A39" s="492">
        <f t="shared" si="1"/>
        <v>36</v>
      </c>
      <c r="B39" s="493">
        <v>44642</v>
      </c>
      <c r="C39" s="476">
        <v>44621</v>
      </c>
      <c r="D39" s="448" t="s">
        <v>271</v>
      </c>
      <c r="E39" s="448" t="s">
        <v>328</v>
      </c>
      <c r="F39" s="495">
        <v>2151.13</v>
      </c>
      <c r="G39" s="448" t="s">
        <v>556</v>
      </c>
      <c r="H39" s="447" t="s">
        <v>465</v>
      </c>
      <c r="I39" s="451" t="s">
        <v>633</v>
      </c>
      <c r="J39" s="452" t="s">
        <v>634</v>
      </c>
      <c r="K39" s="447" t="s">
        <v>543</v>
      </c>
      <c r="L39" s="448" t="s">
        <v>544</v>
      </c>
      <c r="M39" s="447" t="s">
        <v>640</v>
      </c>
      <c r="N39" s="462">
        <v>44641</v>
      </c>
      <c r="O39" s="525">
        <f t="shared" si="2"/>
        <v>3</v>
      </c>
      <c r="P39" s="525">
        <f t="shared" si="3"/>
        <v>3</v>
      </c>
      <c r="Q39" s="526" t="str">
        <f t="shared" si="4"/>
        <v>Gastos_Gerais</v>
      </c>
      <c r="R39" s="518" t="s">
        <v>501</v>
      </c>
      <c r="S39" s="518">
        <v>3110</v>
      </c>
    </row>
    <row r="40" spans="1:19" ht="60">
      <c r="A40" s="492">
        <f t="shared" si="1"/>
        <v>37</v>
      </c>
      <c r="B40" s="498">
        <v>44642</v>
      </c>
      <c r="C40" s="476">
        <v>44621</v>
      </c>
      <c r="D40" s="448" t="s">
        <v>271</v>
      </c>
      <c r="E40" s="448" t="s">
        <v>445</v>
      </c>
      <c r="F40" s="499">
        <v>2075.92</v>
      </c>
      <c r="G40" s="478" t="s">
        <v>642</v>
      </c>
      <c r="H40" s="479" t="s">
        <v>461</v>
      </c>
      <c r="I40" s="500" t="s">
        <v>644</v>
      </c>
      <c r="J40" s="501" t="s">
        <v>643</v>
      </c>
      <c r="K40" s="447" t="s">
        <v>543</v>
      </c>
      <c r="L40" s="478" t="s">
        <v>500</v>
      </c>
      <c r="M40" s="447">
        <v>1644</v>
      </c>
      <c r="N40" s="503">
        <v>44641</v>
      </c>
      <c r="O40" s="525">
        <f t="shared" si="2"/>
        <v>3</v>
      </c>
      <c r="P40" s="525">
        <f t="shared" si="3"/>
        <v>3</v>
      </c>
      <c r="Q40" s="526" t="str">
        <f t="shared" si="4"/>
        <v>Gastos_Gerais</v>
      </c>
      <c r="R40" s="518" t="s">
        <v>501</v>
      </c>
      <c r="S40" s="518">
        <v>3159</v>
      </c>
    </row>
    <row r="41" spans="1:19" ht="48">
      <c r="A41" s="492">
        <f t="shared" si="1"/>
        <v>38</v>
      </c>
      <c r="B41" s="498">
        <v>44642</v>
      </c>
      <c r="C41" s="494">
        <v>44621</v>
      </c>
      <c r="D41" s="447" t="s">
        <v>271</v>
      </c>
      <c r="E41" s="447" t="s">
        <v>71</v>
      </c>
      <c r="F41" s="495">
        <v>11</v>
      </c>
      <c r="G41" s="448" t="s">
        <v>647</v>
      </c>
      <c r="H41" s="447" t="s">
        <v>467</v>
      </c>
      <c r="I41" s="453" t="s">
        <v>546</v>
      </c>
      <c r="J41" s="454" t="s">
        <v>547</v>
      </c>
      <c r="K41" s="454" t="s">
        <v>548</v>
      </c>
      <c r="L41" s="455" t="s">
        <v>477</v>
      </c>
      <c r="M41" s="456" t="s">
        <v>310</v>
      </c>
      <c r="N41" s="462">
        <v>44634</v>
      </c>
      <c r="O41" s="525">
        <f t="shared" si="2"/>
        <v>3</v>
      </c>
      <c r="P41" s="525">
        <f>IF(C41=0,0,IF(YEAR(C41)=$P$1,MONTH(C41)-$O$1+1,(YEAR(C41)-$P$1)*12-$O$1+1+MONTH(C41)))</f>
        <v>3</v>
      </c>
      <c r="Q41" s="526" t="str">
        <f>SUBSTITUTE(D41," ","_")</f>
        <v>Gastos_Gerais</v>
      </c>
      <c r="R41" s="518" t="s">
        <v>310</v>
      </c>
      <c r="S41" s="518" t="s">
        <v>310</v>
      </c>
    </row>
    <row r="42" spans="1:19" ht="36">
      <c r="A42" s="492">
        <f t="shared" si="1"/>
        <v>39</v>
      </c>
      <c r="B42" s="498">
        <v>44642</v>
      </c>
      <c r="C42" s="494">
        <v>44621</v>
      </c>
      <c r="D42" s="447" t="s">
        <v>271</v>
      </c>
      <c r="E42" s="447" t="s">
        <v>71</v>
      </c>
      <c r="F42" s="495">
        <v>11</v>
      </c>
      <c r="G42" s="448" t="s">
        <v>648</v>
      </c>
      <c r="H42" s="447" t="s">
        <v>461</v>
      </c>
      <c r="I42" s="453" t="s">
        <v>546</v>
      </c>
      <c r="J42" s="454" t="s">
        <v>547</v>
      </c>
      <c r="K42" s="454" t="s">
        <v>548</v>
      </c>
      <c r="L42" s="455" t="s">
        <v>477</v>
      </c>
      <c r="M42" s="456" t="s">
        <v>310</v>
      </c>
      <c r="N42" s="503">
        <v>44642</v>
      </c>
      <c r="O42" s="525">
        <f t="shared" si="2"/>
        <v>3</v>
      </c>
      <c r="P42" s="525">
        <f>IF(C42=0,0,IF(YEAR(C42)=$P$1,MONTH(C42)-$O$1+1,(YEAR(C42)-$P$1)*12-$O$1+1+MONTH(C42)))</f>
        <v>3</v>
      </c>
      <c r="Q42" s="526" t="str">
        <f>SUBSTITUTE(D42," ","_")</f>
        <v>Gastos_Gerais</v>
      </c>
      <c r="R42" s="518" t="s">
        <v>310</v>
      </c>
      <c r="S42" s="518" t="s">
        <v>310</v>
      </c>
    </row>
    <row r="43" spans="1:19" ht="48">
      <c r="A43" s="492">
        <f t="shared" si="1"/>
        <v>40</v>
      </c>
      <c r="B43" s="498">
        <v>44642</v>
      </c>
      <c r="C43" s="494">
        <v>44621</v>
      </c>
      <c r="D43" s="447" t="s">
        <v>271</v>
      </c>
      <c r="E43" s="447" t="s">
        <v>71</v>
      </c>
      <c r="F43" s="495">
        <v>11</v>
      </c>
      <c r="G43" s="448" t="s">
        <v>649</v>
      </c>
      <c r="H43" s="447" t="s">
        <v>465</v>
      </c>
      <c r="I43" s="453" t="s">
        <v>546</v>
      </c>
      <c r="J43" s="454" t="s">
        <v>547</v>
      </c>
      <c r="K43" s="454" t="s">
        <v>548</v>
      </c>
      <c r="L43" s="455" t="s">
        <v>477</v>
      </c>
      <c r="M43" s="456" t="s">
        <v>310</v>
      </c>
      <c r="N43" s="503">
        <v>44642</v>
      </c>
      <c r="O43" s="525">
        <f t="shared" si="2"/>
        <v>3</v>
      </c>
      <c r="P43" s="525">
        <f>IF(C43=0,0,IF(YEAR(C43)=$P$1,MONTH(C43)-$O$1+1,(YEAR(C43)-$P$1)*12-$O$1+1+MONTH(C43)))</f>
        <v>3</v>
      </c>
      <c r="Q43" s="526" t="str">
        <f>SUBSTITUTE(D43," ","_")</f>
        <v>Gastos_Gerais</v>
      </c>
      <c r="R43" s="518" t="s">
        <v>310</v>
      </c>
      <c r="S43" s="518" t="s">
        <v>310</v>
      </c>
    </row>
    <row r="44" spans="1:19" ht="36">
      <c r="A44" s="492">
        <f t="shared" si="1"/>
        <v>41</v>
      </c>
      <c r="B44" s="498">
        <v>44642</v>
      </c>
      <c r="C44" s="494">
        <v>44621</v>
      </c>
      <c r="D44" s="447" t="s">
        <v>271</v>
      </c>
      <c r="E44" s="447" t="s">
        <v>71</v>
      </c>
      <c r="F44" s="495">
        <v>11</v>
      </c>
      <c r="G44" s="448" t="s">
        <v>650</v>
      </c>
      <c r="H44" s="479" t="s">
        <v>461</v>
      </c>
      <c r="I44" s="453" t="s">
        <v>546</v>
      </c>
      <c r="J44" s="454" t="s">
        <v>547</v>
      </c>
      <c r="K44" s="454" t="s">
        <v>548</v>
      </c>
      <c r="L44" s="455" t="s">
        <v>477</v>
      </c>
      <c r="M44" s="456" t="s">
        <v>310</v>
      </c>
      <c r="N44" s="503">
        <v>44642</v>
      </c>
      <c r="O44" s="525">
        <f t="shared" si="2"/>
        <v>3</v>
      </c>
      <c r="P44" s="525">
        <f>IF(C44=0,0,IF(YEAR(C44)=$P$1,MONTH(C44)-$O$1+1,(YEAR(C44)-$P$1)*12-$O$1+1+MONTH(C44)))</f>
        <v>3</v>
      </c>
      <c r="Q44" s="526" t="str">
        <f>SUBSTITUTE(D44," ","_")</f>
        <v>Gastos_Gerais</v>
      </c>
      <c r="R44" s="518" t="s">
        <v>310</v>
      </c>
      <c r="S44" s="518" t="s">
        <v>310</v>
      </c>
    </row>
    <row r="45" spans="1:19" ht="60">
      <c r="A45" s="492">
        <f t="shared" si="1"/>
        <v>42</v>
      </c>
      <c r="B45" s="493">
        <v>44643</v>
      </c>
      <c r="C45" s="476">
        <v>44621</v>
      </c>
      <c r="D45" s="448" t="s">
        <v>271</v>
      </c>
      <c r="E45" s="448" t="s">
        <v>445</v>
      </c>
      <c r="F45" s="495">
        <v>2500</v>
      </c>
      <c r="G45" s="447" t="s">
        <v>651</v>
      </c>
      <c r="H45" s="447" t="s">
        <v>461</v>
      </c>
      <c r="I45" s="451" t="s">
        <v>652</v>
      </c>
      <c r="J45" s="452" t="s">
        <v>653</v>
      </c>
      <c r="K45" s="447" t="s">
        <v>499</v>
      </c>
      <c r="L45" s="448" t="s">
        <v>544</v>
      </c>
      <c r="M45" s="447">
        <v>408</v>
      </c>
      <c r="N45" s="462">
        <v>44641</v>
      </c>
      <c r="O45" s="525">
        <f t="shared" si="2"/>
        <v>3</v>
      </c>
      <c r="P45" s="525">
        <f t="shared" si="3"/>
        <v>3</v>
      </c>
      <c r="Q45" s="526" t="str">
        <f t="shared" si="4"/>
        <v>Gastos_Gerais</v>
      </c>
      <c r="R45" s="518" t="s">
        <v>501</v>
      </c>
      <c r="S45" s="518">
        <v>3168</v>
      </c>
    </row>
    <row r="46" spans="1:19" ht="72">
      <c r="A46" s="492">
        <f t="shared" si="1"/>
        <v>43</v>
      </c>
      <c r="B46" s="493">
        <v>44644</v>
      </c>
      <c r="C46" s="476">
        <v>44621</v>
      </c>
      <c r="D46" s="448" t="s">
        <v>271</v>
      </c>
      <c r="E46" s="448" t="s">
        <v>205</v>
      </c>
      <c r="F46" s="495">
        <v>790</v>
      </c>
      <c r="G46" s="447" t="s">
        <v>570</v>
      </c>
      <c r="H46" s="447" t="s">
        <v>467</v>
      </c>
      <c r="I46" s="451" t="s">
        <v>654</v>
      </c>
      <c r="J46" s="452" t="s">
        <v>655</v>
      </c>
      <c r="K46" s="447" t="s">
        <v>499</v>
      </c>
      <c r="L46" s="448" t="s">
        <v>544</v>
      </c>
      <c r="M46" s="504">
        <v>32327249</v>
      </c>
      <c r="N46" s="462">
        <v>44642</v>
      </c>
      <c r="O46" s="525">
        <f t="shared" si="2"/>
        <v>3</v>
      </c>
      <c r="P46" s="525">
        <f t="shared" si="3"/>
        <v>3</v>
      </c>
      <c r="Q46" s="526" t="str">
        <f t="shared" si="4"/>
        <v>Gastos_Gerais</v>
      </c>
      <c r="R46" s="518" t="s">
        <v>540</v>
      </c>
      <c r="S46" s="518">
        <v>3028</v>
      </c>
    </row>
    <row r="47" spans="1:19" ht="60">
      <c r="A47" s="492">
        <f t="shared" si="1"/>
        <v>44</v>
      </c>
      <c r="B47" s="493">
        <v>44644</v>
      </c>
      <c r="C47" s="476">
        <v>44621</v>
      </c>
      <c r="D47" s="448" t="s">
        <v>271</v>
      </c>
      <c r="E47" s="448" t="s">
        <v>445</v>
      </c>
      <c r="F47" s="495">
        <v>2075.92</v>
      </c>
      <c r="G47" s="447" t="s">
        <v>656</v>
      </c>
      <c r="H47" s="447" t="s">
        <v>461</v>
      </c>
      <c r="I47" s="451" t="s">
        <v>658</v>
      </c>
      <c r="J47" s="452" t="s">
        <v>657</v>
      </c>
      <c r="K47" s="447" t="s">
        <v>499</v>
      </c>
      <c r="L47" s="448" t="s">
        <v>500</v>
      </c>
      <c r="M47" s="447">
        <v>1646</v>
      </c>
      <c r="N47" s="462">
        <v>44643</v>
      </c>
      <c r="O47" s="525">
        <f t="shared" si="2"/>
        <v>3</v>
      </c>
      <c r="P47" s="525">
        <f t="shared" si="3"/>
        <v>3</v>
      </c>
      <c r="Q47" s="526" t="str">
        <f t="shared" si="4"/>
        <v>Gastos_Gerais</v>
      </c>
      <c r="R47" s="518" t="s">
        <v>501</v>
      </c>
      <c r="S47" s="518">
        <v>3180</v>
      </c>
    </row>
    <row r="48" spans="1:19" ht="84">
      <c r="A48" s="492">
        <f t="shared" si="1"/>
        <v>45</v>
      </c>
      <c r="B48" s="493">
        <v>44644</v>
      </c>
      <c r="C48" s="476">
        <v>44621</v>
      </c>
      <c r="D48" s="448" t="s">
        <v>271</v>
      </c>
      <c r="E48" s="448" t="s">
        <v>448</v>
      </c>
      <c r="F48" s="495">
        <v>4899.5</v>
      </c>
      <c r="G48" s="447" t="s">
        <v>1219</v>
      </c>
      <c r="H48" s="447" t="s">
        <v>467</v>
      </c>
      <c r="I48" s="451" t="s">
        <v>662</v>
      </c>
      <c r="J48" s="452" t="s">
        <v>663</v>
      </c>
      <c r="K48" s="447" t="s">
        <v>543</v>
      </c>
      <c r="L48" s="448" t="s">
        <v>544</v>
      </c>
      <c r="M48" s="447" t="s">
        <v>599</v>
      </c>
      <c r="N48" s="462">
        <v>44643</v>
      </c>
      <c r="O48" s="525">
        <f t="shared" si="2"/>
        <v>3</v>
      </c>
      <c r="P48" s="525">
        <f t="shared" si="3"/>
        <v>3</v>
      </c>
      <c r="Q48" s="526" t="str">
        <f t="shared" si="4"/>
        <v>Gastos_Gerais</v>
      </c>
      <c r="R48" s="518" t="s">
        <v>501</v>
      </c>
      <c r="S48" s="518">
        <v>3083</v>
      </c>
    </row>
    <row r="49" spans="1:19" ht="48">
      <c r="A49" s="492">
        <f t="shared" si="1"/>
        <v>46</v>
      </c>
      <c r="B49" s="493">
        <v>44644</v>
      </c>
      <c r="C49" s="476">
        <v>44621</v>
      </c>
      <c r="D49" s="448" t="s">
        <v>271</v>
      </c>
      <c r="E49" s="448" t="s">
        <v>448</v>
      </c>
      <c r="F49" s="495">
        <v>1875</v>
      </c>
      <c r="G49" s="447" t="s">
        <v>665</v>
      </c>
      <c r="H49" s="447" t="s">
        <v>468</v>
      </c>
      <c r="I49" s="451" t="s">
        <v>666</v>
      </c>
      <c r="J49" s="452" t="s">
        <v>667</v>
      </c>
      <c r="K49" s="447" t="s">
        <v>543</v>
      </c>
      <c r="L49" s="448" t="s">
        <v>668</v>
      </c>
      <c r="M49" s="447">
        <v>2936</v>
      </c>
      <c r="N49" s="462">
        <v>44642</v>
      </c>
      <c r="O49" s="525">
        <f t="shared" si="2"/>
        <v>3</v>
      </c>
      <c r="P49" s="525">
        <f t="shared" si="3"/>
        <v>3</v>
      </c>
      <c r="Q49" s="526" t="str">
        <f t="shared" si="4"/>
        <v>Gastos_Gerais</v>
      </c>
      <c r="R49" s="518" t="s">
        <v>501</v>
      </c>
      <c r="S49" s="518">
        <v>2970</v>
      </c>
    </row>
    <row r="50" spans="1:19" ht="72">
      <c r="A50" s="492">
        <f t="shared" si="1"/>
        <v>47</v>
      </c>
      <c r="B50" s="493">
        <v>44644</v>
      </c>
      <c r="C50" s="476">
        <v>44621</v>
      </c>
      <c r="D50" s="448" t="s">
        <v>271</v>
      </c>
      <c r="E50" s="448" t="s">
        <v>448</v>
      </c>
      <c r="F50" s="495">
        <v>1260</v>
      </c>
      <c r="G50" s="447" t="s">
        <v>565</v>
      </c>
      <c r="H50" s="447" t="s">
        <v>461</v>
      </c>
      <c r="I50" s="451" t="s">
        <v>669</v>
      </c>
      <c r="J50" s="452" t="s">
        <v>670</v>
      </c>
      <c r="K50" s="447" t="s">
        <v>543</v>
      </c>
      <c r="L50" s="448" t="s">
        <v>500</v>
      </c>
      <c r="M50" s="447">
        <v>1643</v>
      </c>
      <c r="N50" s="462">
        <v>44641</v>
      </c>
      <c r="O50" s="525">
        <f t="shared" si="2"/>
        <v>3</v>
      </c>
      <c r="P50" s="525">
        <f t="shared" si="3"/>
        <v>3</v>
      </c>
      <c r="Q50" s="526" t="str">
        <f t="shared" si="4"/>
        <v>Gastos_Gerais</v>
      </c>
      <c r="R50" s="518" t="s">
        <v>501</v>
      </c>
      <c r="S50" s="518">
        <v>3131</v>
      </c>
    </row>
    <row r="51" spans="1:19" ht="36">
      <c r="A51" s="492">
        <f t="shared" si="1"/>
        <v>48</v>
      </c>
      <c r="B51" s="493">
        <v>44644</v>
      </c>
      <c r="C51" s="494">
        <v>44621</v>
      </c>
      <c r="D51" s="447" t="s">
        <v>271</v>
      </c>
      <c r="E51" s="447" t="s">
        <v>71</v>
      </c>
      <c r="F51" s="495">
        <v>11</v>
      </c>
      <c r="G51" s="448" t="s">
        <v>674</v>
      </c>
      <c r="H51" s="447" t="s">
        <v>467</v>
      </c>
      <c r="I51" s="453" t="s">
        <v>546</v>
      </c>
      <c r="J51" s="454" t="s">
        <v>547</v>
      </c>
      <c r="K51" s="454" t="s">
        <v>548</v>
      </c>
      <c r="L51" s="455" t="s">
        <v>477</v>
      </c>
      <c r="M51" s="456" t="s">
        <v>310</v>
      </c>
      <c r="N51" s="462">
        <v>44644</v>
      </c>
      <c r="O51" s="525">
        <f t="shared" ref="O51:O56" si="6">IF(B51=0,0,IF(YEAR(B51)=$P$1,MONTH(B51)-$O$1+1,(YEAR(B51)-$P$1)*12-$O$1+1+MONTH(B51)))</f>
        <v>3</v>
      </c>
      <c r="P51" s="525">
        <f t="shared" si="3"/>
        <v>3</v>
      </c>
      <c r="Q51" s="526" t="str">
        <f t="shared" si="4"/>
        <v>Gastos_Gerais</v>
      </c>
      <c r="R51" s="518" t="s">
        <v>310</v>
      </c>
      <c r="S51" s="518" t="s">
        <v>310</v>
      </c>
    </row>
    <row r="52" spans="1:19" ht="36">
      <c r="A52" s="492">
        <f t="shared" si="1"/>
        <v>49</v>
      </c>
      <c r="B52" s="493">
        <v>44644</v>
      </c>
      <c r="C52" s="494">
        <v>44621</v>
      </c>
      <c r="D52" s="447" t="s">
        <v>271</v>
      </c>
      <c r="E52" s="447" t="s">
        <v>71</v>
      </c>
      <c r="F52" s="495">
        <v>11</v>
      </c>
      <c r="G52" s="448" t="s">
        <v>675</v>
      </c>
      <c r="H52" s="447" t="s">
        <v>468</v>
      </c>
      <c r="I52" s="453" t="s">
        <v>546</v>
      </c>
      <c r="J52" s="454" t="s">
        <v>547</v>
      </c>
      <c r="K52" s="454" t="s">
        <v>548</v>
      </c>
      <c r="L52" s="455" t="s">
        <v>477</v>
      </c>
      <c r="M52" s="456" t="s">
        <v>310</v>
      </c>
      <c r="N52" s="462">
        <v>44644</v>
      </c>
      <c r="O52" s="525">
        <f t="shared" si="6"/>
        <v>3</v>
      </c>
      <c r="P52" s="525">
        <f t="shared" si="3"/>
        <v>3</v>
      </c>
      <c r="Q52" s="526" t="str">
        <f t="shared" si="4"/>
        <v>Gastos_Gerais</v>
      </c>
      <c r="R52" s="518" t="s">
        <v>310</v>
      </c>
      <c r="S52" s="518" t="s">
        <v>310</v>
      </c>
    </row>
    <row r="53" spans="1:19" ht="36">
      <c r="A53" s="492">
        <f t="shared" si="1"/>
        <v>50</v>
      </c>
      <c r="B53" s="493">
        <v>44644</v>
      </c>
      <c r="C53" s="494">
        <v>44621</v>
      </c>
      <c r="D53" s="447" t="s">
        <v>271</v>
      </c>
      <c r="E53" s="447" t="s">
        <v>71</v>
      </c>
      <c r="F53" s="495">
        <v>11</v>
      </c>
      <c r="G53" s="448" t="s">
        <v>676</v>
      </c>
      <c r="H53" s="447" t="s">
        <v>461</v>
      </c>
      <c r="I53" s="453" t="s">
        <v>546</v>
      </c>
      <c r="J53" s="454" t="s">
        <v>547</v>
      </c>
      <c r="K53" s="454" t="s">
        <v>548</v>
      </c>
      <c r="L53" s="455" t="s">
        <v>477</v>
      </c>
      <c r="M53" s="456" t="s">
        <v>310</v>
      </c>
      <c r="N53" s="462">
        <v>44644</v>
      </c>
      <c r="O53" s="525">
        <f t="shared" si="6"/>
        <v>3</v>
      </c>
      <c r="P53" s="525">
        <f t="shared" si="3"/>
        <v>3</v>
      </c>
      <c r="Q53" s="526" t="str">
        <f t="shared" si="4"/>
        <v>Gastos_Gerais</v>
      </c>
      <c r="R53" s="518" t="s">
        <v>310</v>
      </c>
      <c r="S53" s="518" t="s">
        <v>310</v>
      </c>
    </row>
    <row r="54" spans="1:19" ht="36">
      <c r="A54" s="492">
        <f t="shared" si="1"/>
        <v>51</v>
      </c>
      <c r="B54" s="493">
        <v>44644</v>
      </c>
      <c r="C54" s="494">
        <v>44621</v>
      </c>
      <c r="D54" s="447" t="s">
        <v>271</v>
      </c>
      <c r="E54" s="447" t="s">
        <v>71</v>
      </c>
      <c r="F54" s="495">
        <v>11</v>
      </c>
      <c r="G54" s="448" t="s">
        <v>673</v>
      </c>
      <c r="H54" s="447" t="s">
        <v>461</v>
      </c>
      <c r="I54" s="453" t="s">
        <v>546</v>
      </c>
      <c r="J54" s="454" t="s">
        <v>547</v>
      </c>
      <c r="K54" s="454" t="s">
        <v>548</v>
      </c>
      <c r="L54" s="455" t="s">
        <v>477</v>
      </c>
      <c r="M54" s="456" t="s">
        <v>310</v>
      </c>
      <c r="N54" s="462">
        <v>44644</v>
      </c>
      <c r="O54" s="525">
        <f t="shared" si="6"/>
        <v>3</v>
      </c>
      <c r="P54" s="525">
        <f t="shared" si="3"/>
        <v>3</v>
      </c>
      <c r="Q54" s="526" t="str">
        <f t="shared" si="4"/>
        <v>Gastos_Gerais</v>
      </c>
      <c r="R54" s="518" t="s">
        <v>310</v>
      </c>
      <c r="S54" s="518" t="s">
        <v>310</v>
      </c>
    </row>
    <row r="55" spans="1:19" ht="36">
      <c r="A55" s="492">
        <f t="shared" si="1"/>
        <v>52</v>
      </c>
      <c r="B55" s="493">
        <v>44645</v>
      </c>
      <c r="C55" s="494">
        <v>44593</v>
      </c>
      <c r="D55" s="447" t="s">
        <v>315</v>
      </c>
      <c r="E55" s="447" t="s">
        <v>315</v>
      </c>
      <c r="F55" s="495">
        <v>5479.99</v>
      </c>
      <c r="G55" s="448" t="s">
        <v>515</v>
      </c>
      <c r="H55" s="447" t="s">
        <v>310</v>
      </c>
      <c r="I55" s="451" t="s">
        <v>513</v>
      </c>
      <c r="J55" s="452" t="s">
        <v>549</v>
      </c>
      <c r="K55" s="447" t="s">
        <v>499</v>
      </c>
      <c r="L55" s="448" t="s">
        <v>477</v>
      </c>
      <c r="M55" s="447" t="s">
        <v>310</v>
      </c>
      <c r="N55" s="462">
        <v>44645</v>
      </c>
      <c r="O55" s="525">
        <f t="shared" si="6"/>
        <v>3</v>
      </c>
      <c r="P55" s="525">
        <f>IF(C55=0,0,IF(YEAR(C55)=$P$1,MONTH(C55)-$O$1+1,(YEAR(C55)-$P$1)*12-$O$1+1+MONTH(C55)))</f>
        <v>2</v>
      </c>
      <c r="Q55" s="526" t="str">
        <f>SUBSTITUTE(D55," ","_")</f>
        <v>Transferência_para_Reserva_de_Recursos</v>
      </c>
      <c r="R55" s="518" t="s">
        <v>310</v>
      </c>
      <c r="S55" s="518" t="s">
        <v>310</v>
      </c>
    </row>
    <row r="56" spans="1:19" ht="24">
      <c r="A56" s="492">
        <f t="shared" si="1"/>
        <v>53</v>
      </c>
      <c r="B56" s="493">
        <v>44645</v>
      </c>
      <c r="C56" s="494">
        <v>44593</v>
      </c>
      <c r="D56" s="448" t="s">
        <v>271</v>
      </c>
      <c r="E56" s="448" t="s">
        <v>67</v>
      </c>
      <c r="F56" s="495">
        <v>228.55</v>
      </c>
      <c r="G56" s="448" t="s">
        <v>677</v>
      </c>
      <c r="H56" s="448" t="s">
        <v>310</v>
      </c>
      <c r="I56" s="451" t="s">
        <v>504</v>
      </c>
      <c r="J56" s="452" t="s">
        <v>310</v>
      </c>
      <c r="K56" s="447" t="s">
        <v>507</v>
      </c>
      <c r="L56" s="448" t="s">
        <v>508</v>
      </c>
      <c r="M56" s="447" t="s">
        <v>310</v>
      </c>
      <c r="N56" s="462">
        <v>44645</v>
      </c>
      <c r="O56" s="525">
        <f t="shared" si="6"/>
        <v>3</v>
      </c>
      <c r="P56" s="525">
        <f>IF(C56=0,0,IF(YEAR(C56)=$P$1,MONTH(C56)-$O$1+1,(YEAR(C56)-$P$1)*12-$O$1+1+MONTH(C56)))</f>
        <v>2</v>
      </c>
      <c r="Q56" s="526" t="str">
        <f>SUBSTITUTE(D56," ","_")</f>
        <v>Gastos_Gerais</v>
      </c>
      <c r="R56" s="518" t="s">
        <v>310</v>
      </c>
      <c r="S56" s="518" t="s">
        <v>310</v>
      </c>
    </row>
    <row r="57" spans="1:19" ht="60">
      <c r="A57" s="492">
        <f t="shared" si="1"/>
        <v>54</v>
      </c>
      <c r="B57" s="493">
        <v>44645</v>
      </c>
      <c r="C57" s="476">
        <v>44621</v>
      </c>
      <c r="D57" s="448" t="s">
        <v>271</v>
      </c>
      <c r="E57" s="448" t="s">
        <v>445</v>
      </c>
      <c r="F57" s="495">
        <v>1680</v>
      </c>
      <c r="G57" s="447" t="s">
        <v>678</v>
      </c>
      <c r="H57" s="447" t="s">
        <v>461</v>
      </c>
      <c r="I57" s="451" t="s">
        <v>679</v>
      </c>
      <c r="J57" s="452" t="s">
        <v>680</v>
      </c>
      <c r="K57" s="447" t="s">
        <v>543</v>
      </c>
      <c r="L57" s="448" t="s">
        <v>500</v>
      </c>
      <c r="M57" s="447">
        <v>1641</v>
      </c>
      <c r="N57" s="462">
        <v>44641</v>
      </c>
      <c r="O57" s="525">
        <f t="shared" si="2"/>
        <v>3</v>
      </c>
      <c r="P57" s="525">
        <f t="shared" si="3"/>
        <v>3</v>
      </c>
      <c r="Q57" s="526" t="str">
        <f t="shared" si="4"/>
        <v>Gastos_Gerais</v>
      </c>
      <c r="R57" s="518" t="s">
        <v>501</v>
      </c>
      <c r="S57" s="518">
        <v>3164</v>
      </c>
    </row>
    <row r="58" spans="1:19" ht="24">
      <c r="A58" s="492">
        <f t="shared" si="1"/>
        <v>55</v>
      </c>
      <c r="B58" s="493">
        <v>44648</v>
      </c>
      <c r="C58" s="476">
        <v>44621</v>
      </c>
      <c r="D58" s="448" t="s">
        <v>271</v>
      </c>
      <c r="E58" s="448" t="s">
        <v>434</v>
      </c>
      <c r="F58" s="495">
        <v>7000</v>
      </c>
      <c r="G58" s="447" t="s">
        <v>690</v>
      </c>
      <c r="H58" s="447" t="s">
        <v>467</v>
      </c>
      <c r="I58" s="451" t="s">
        <v>692</v>
      </c>
      <c r="J58" s="452" t="s">
        <v>691</v>
      </c>
      <c r="K58" s="447" t="s">
        <v>499</v>
      </c>
      <c r="L58" s="448" t="s">
        <v>544</v>
      </c>
      <c r="M58" s="447">
        <v>51</v>
      </c>
      <c r="N58" s="462">
        <v>44644</v>
      </c>
      <c r="O58" s="525">
        <f t="shared" si="2"/>
        <v>3</v>
      </c>
      <c r="P58" s="525">
        <f t="shared" si="3"/>
        <v>3</v>
      </c>
      <c r="Q58" s="526" t="str">
        <f t="shared" si="4"/>
        <v>Gastos_Gerais</v>
      </c>
      <c r="R58" s="518" t="s">
        <v>540</v>
      </c>
      <c r="S58" s="518">
        <v>3201</v>
      </c>
    </row>
    <row r="59" spans="1:19" ht="60">
      <c r="A59" s="492">
        <f t="shared" si="1"/>
        <v>56</v>
      </c>
      <c r="B59" s="493">
        <v>44648</v>
      </c>
      <c r="C59" s="476">
        <v>44621</v>
      </c>
      <c r="D59" s="448" t="s">
        <v>271</v>
      </c>
      <c r="E59" s="448" t="s">
        <v>445</v>
      </c>
      <c r="F59" s="495">
        <v>1260</v>
      </c>
      <c r="G59" s="447" t="s">
        <v>693</v>
      </c>
      <c r="H59" s="447" t="s">
        <v>461</v>
      </c>
      <c r="I59" s="451" t="s">
        <v>694</v>
      </c>
      <c r="J59" s="452" t="s">
        <v>695</v>
      </c>
      <c r="K59" s="447" t="s">
        <v>499</v>
      </c>
      <c r="L59" s="448" t="s">
        <v>500</v>
      </c>
      <c r="M59" s="447">
        <v>1650</v>
      </c>
      <c r="N59" s="462">
        <v>44644</v>
      </c>
      <c r="O59" s="525">
        <f t="shared" si="2"/>
        <v>3</v>
      </c>
      <c r="P59" s="525">
        <f t="shared" si="3"/>
        <v>3</v>
      </c>
      <c r="Q59" s="526" t="str">
        <f t="shared" si="4"/>
        <v>Gastos_Gerais</v>
      </c>
      <c r="R59" s="518" t="s">
        <v>501</v>
      </c>
      <c r="S59" s="518">
        <v>3165</v>
      </c>
    </row>
    <row r="60" spans="1:19" ht="72">
      <c r="A60" s="492">
        <f t="shared" si="1"/>
        <v>57</v>
      </c>
      <c r="B60" s="493">
        <v>44648</v>
      </c>
      <c r="C60" s="476">
        <v>44621</v>
      </c>
      <c r="D60" s="448" t="s">
        <v>271</v>
      </c>
      <c r="E60" s="448" t="s">
        <v>445</v>
      </c>
      <c r="F60" s="495">
        <v>1260</v>
      </c>
      <c r="G60" s="447" t="s">
        <v>699</v>
      </c>
      <c r="H60" s="447" t="s">
        <v>461</v>
      </c>
      <c r="I60" s="451" t="s">
        <v>701</v>
      </c>
      <c r="J60" s="452" t="s">
        <v>702</v>
      </c>
      <c r="K60" s="447" t="s">
        <v>499</v>
      </c>
      <c r="L60" s="448" t="s">
        <v>500</v>
      </c>
      <c r="M60" s="447">
        <v>1648</v>
      </c>
      <c r="N60" s="462">
        <v>44643</v>
      </c>
      <c r="O60" s="525">
        <f t="shared" si="2"/>
        <v>3</v>
      </c>
      <c r="P60" s="525">
        <f t="shared" si="3"/>
        <v>3</v>
      </c>
      <c r="Q60" s="526" t="str">
        <f t="shared" si="4"/>
        <v>Gastos_Gerais</v>
      </c>
      <c r="R60" s="518" t="s">
        <v>501</v>
      </c>
      <c r="S60" s="518">
        <v>3177</v>
      </c>
    </row>
    <row r="61" spans="1:19" ht="96">
      <c r="A61" s="492">
        <f t="shared" si="1"/>
        <v>58</v>
      </c>
      <c r="B61" s="493">
        <v>44648</v>
      </c>
      <c r="C61" s="476">
        <v>44621</v>
      </c>
      <c r="D61" s="448" t="s">
        <v>271</v>
      </c>
      <c r="E61" s="448" t="s">
        <v>448</v>
      </c>
      <c r="F61" s="495">
        <v>300</v>
      </c>
      <c r="G61" s="447" t="s">
        <v>632</v>
      </c>
      <c r="H61" s="447" t="s">
        <v>461</v>
      </c>
      <c r="I61" s="451" t="s">
        <v>705</v>
      </c>
      <c r="J61" s="452" t="s">
        <v>706</v>
      </c>
      <c r="K61" s="447" t="s">
        <v>537</v>
      </c>
      <c r="L61" s="448" t="s">
        <v>763</v>
      </c>
      <c r="M61" s="447" t="s">
        <v>310</v>
      </c>
      <c r="N61" s="462">
        <v>44648</v>
      </c>
      <c r="O61" s="525">
        <f t="shared" si="2"/>
        <v>3</v>
      </c>
      <c r="P61" s="525">
        <f t="shared" si="3"/>
        <v>3</v>
      </c>
      <c r="Q61" s="526" t="str">
        <f t="shared" si="4"/>
        <v>Gastos_Gerais</v>
      </c>
      <c r="R61" s="518" t="s">
        <v>540</v>
      </c>
      <c r="S61" s="518">
        <v>3259</v>
      </c>
    </row>
    <row r="62" spans="1:19" ht="72">
      <c r="A62" s="492">
        <f t="shared" si="1"/>
        <v>59</v>
      </c>
      <c r="B62" s="493">
        <v>44648</v>
      </c>
      <c r="C62" s="476">
        <v>44621</v>
      </c>
      <c r="D62" s="448" t="s">
        <v>271</v>
      </c>
      <c r="E62" s="448" t="s">
        <v>448</v>
      </c>
      <c r="F62" s="495">
        <v>675.92</v>
      </c>
      <c r="G62" s="447" t="s">
        <v>574</v>
      </c>
      <c r="H62" s="447" t="s">
        <v>465</v>
      </c>
      <c r="I62" s="451" t="s">
        <v>707</v>
      </c>
      <c r="J62" s="452" t="s">
        <v>708</v>
      </c>
      <c r="K62" s="447" t="s">
        <v>543</v>
      </c>
      <c r="L62" s="448" t="s">
        <v>544</v>
      </c>
      <c r="M62" s="447" t="s">
        <v>709</v>
      </c>
      <c r="N62" s="462">
        <v>44645</v>
      </c>
      <c r="O62" s="525">
        <f t="shared" si="2"/>
        <v>3</v>
      </c>
      <c r="P62" s="525">
        <f t="shared" si="3"/>
        <v>3</v>
      </c>
      <c r="Q62" s="526" t="str">
        <f t="shared" si="4"/>
        <v>Gastos_Gerais</v>
      </c>
      <c r="R62" s="518" t="s">
        <v>540</v>
      </c>
      <c r="S62" s="518">
        <v>3189</v>
      </c>
    </row>
    <row r="63" spans="1:19" ht="36">
      <c r="A63" s="492">
        <f t="shared" si="1"/>
        <v>60</v>
      </c>
      <c r="B63" s="493">
        <v>44648</v>
      </c>
      <c r="C63" s="494">
        <v>44621</v>
      </c>
      <c r="D63" s="447" t="s">
        <v>271</v>
      </c>
      <c r="E63" s="447" t="s">
        <v>71</v>
      </c>
      <c r="F63" s="495">
        <v>11</v>
      </c>
      <c r="G63" s="448" t="s">
        <v>673</v>
      </c>
      <c r="H63" s="447" t="s">
        <v>461</v>
      </c>
      <c r="I63" s="453" t="s">
        <v>546</v>
      </c>
      <c r="J63" s="454" t="s">
        <v>547</v>
      </c>
      <c r="K63" s="454" t="s">
        <v>548</v>
      </c>
      <c r="L63" s="455" t="s">
        <v>477</v>
      </c>
      <c r="M63" s="456" t="s">
        <v>310</v>
      </c>
      <c r="N63" s="462">
        <v>44648</v>
      </c>
      <c r="O63" s="525">
        <f t="shared" si="2"/>
        <v>3</v>
      </c>
      <c r="P63" s="525">
        <f>IF(C63=0,0,IF(YEAR(C63)=$P$1,MONTH(C63)-$O$1+1,(YEAR(C63)-$P$1)*12-$O$1+1+MONTH(C63)))</f>
        <v>3</v>
      </c>
      <c r="Q63" s="526" t="str">
        <f>SUBSTITUTE(D63," ","_")</f>
        <v>Gastos_Gerais</v>
      </c>
      <c r="R63" s="518" t="s">
        <v>310</v>
      </c>
      <c r="S63" s="518" t="s">
        <v>310</v>
      </c>
    </row>
    <row r="64" spans="1:19" ht="36">
      <c r="A64" s="492">
        <f t="shared" si="1"/>
        <v>61</v>
      </c>
      <c r="B64" s="493">
        <v>44648</v>
      </c>
      <c r="C64" s="494">
        <v>44621</v>
      </c>
      <c r="D64" s="447" t="s">
        <v>271</v>
      </c>
      <c r="E64" s="447" t="s">
        <v>71</v>
      </c>
      <c r="F64" s="495">
        <v>11</v>
      </c>
      <c r="G64" s="448" t="s">
        <v>713</v>
      </c>
      <c r="H64" s="447" t="s">
        <v>465</v>
      </c>
      <c r="I64" s="453" t="s">
        <v>546</v>
      </c>
      <c r="J64" s="454" t="s">
        <v>547</v>
      </c>
      <c r="K64" s="454" t="s">
        <v>548</v>
      </c>
      <c r="L64" s="455" t="s">
        <v>477</v>
      </c>
      <c r="M64" s="456" t="s">
        <v>310</v>
      </c>
      <c r="N64" s="462">
        <v>44648</v>
      </c>
      <c r="O64" s="525">
        <f t="shared" si="2"/>
        <v>3</v>
      </c>
      <c r="P64" s="525">
        <f>IF(C64=0,0,IF(YEAR(C64)=$P$1,MONTH(C64)-$O$1+1,(YEAR(C64)-$P$1)*12-$O$1+1+MONTH(C64)))</f>
        <v>3</v>
      </c>
      <c r="Q64" s="526" t="str">
        <f>SUBSTITUTE(D64," ","_")</f>
        <v>Gastos_Gerais</v>
      </c>
      <c r="R64" s="518" t="s">
        <v>310</v>
      </c>
      <c r="S64" s="518" t="s">
        <v>310</v>
      </c>
    </row>
    <row r="65" spans="1:19" ht="36">
      <c r="A65" s="492">
        <f t="shared" si="1"/>
        <v>62</v>
      </c>
      <c r="B65" s="493">
        <v>44649</v>
      </c>
      <c r="C65" s="476">
        <v>44621</v>
      </c>
      <c r="D65" s="448" t="s">
        <v>271</v>
      </c>
      <c r="E65" s="448" t="s">
        <v>434</v>
      </c>
      <c r="F65" s="495">
        <v>989</v>
      </c>
      <c r="G65" s="447" t="s">
        <v>571</v>
      </c>
      <c r="H65" s="448" t="s">
        <v>467</v>
      </c>
      <c r="I65" s="451" t="s">
        <v>714</v>
      </c>
      <c r="J65" s="452" t="s">
        <v>715</v>
      </c>
      <c r="K65" s="447" t="s">
        <v>499</v>
      </c>
      <c r="L65" s="448" t="s">
        <v>500</v>
      </c>
      <c r="M65" s="447">
        <v>1652</v>
      </c>
      <c r="N65" s="462">
        <v>44644</v>
      </c>
      <c r="O65" s="525">
        <f t="shared" si="2"/>
        <v>3</v>
      </c>
      <c r="P65" s="525">
        <f t="shared" si="3"/>
        <v>3</v>
      </c>
      <c r="Q65" s="526" t="str">
        <f t="shared" si="4"/>
        <v>Gastos_Gerais</v>
      </c>
      <c r="R65" s="518" t="s">
        <v>540</v>
      </c>
      <c r="S65" s="518">
        <v>3026</v>
      </c>
    </row>
    <row r="66" spans="1:19" ht="36">
      <c r="A66" s="492">
        <f t="shared" si="1"/>
        <v>63</v>
      </c>
      <c r="B66" s="493">
        <v>44649</v>
      </c>
      <c r="C66" s="476">
        <v>44621</v>
      </c>
      <c r="D66" s="448" t="s">
        <v>271</v>
      </c>
      <c r="E66" s="448" t="s">
        <v>457</v>
      </c>
      <c r="F66" s="495">
        <v>6584.9</v>
      </c>
      <c r="G66" s="447" t="s">
        <v>720</v>
      </c>
      <c r="H66" s="447" t="s">
        <v>468</v>
      </c>
      <c r="I66" s="451" t="s">
        <v>719</v>
      </c>
      <c r="J66" s="452" t="s">
        <v>718</v>
      </c>
      <c r="K66" s="447" t="s">
        <v>543</v>
      </c>
      <c r="L66" s="448" t="s">
        <v>544</v>
      </c>
      <c r="M66" s="447" t="s">
        <v>721</v>
      </c>
      <c r="N66" s="462">
        <v>44645</v>
      </c>
      <c r="O66" s="525">
        <f t="shared" si="2"/>
        <v>3</v>
      </c>
      <c r="P66" s="525">
        <f t="shared" si="3"/>
        <v>3</v>
      </c>
      <c r="Q66" s="526" t="str">
        <f t="shared" si="4"/>
        <v>Gastos_Gerais</v>
      </c>
      <c r="R66" s="518" t="s">
        <v>540</v>
      </c>
      <c r="S66" s="518">
        <v>3075</v>
      </c>
    </row>
    <row r="67" spans="1:19" ht="48">
      <c r="A67" s="492">
        <f t="shared" si="1"/>
        <v>64</v>
      </c>
      <c r="B67" s="493">
        <v>44649</v>
      </c>
      <c r="C67" s="476">
        <v>44621</v>
      </c>
      <c r="D67" s="448" t="s">
        <v>271</v>
      </c>
      <c r="E67" s="448" t="s">
        <v>457</v>
      </c>
      <c r="F67" s="495">
        <v>18445.419999999998</v>
      </c>
      <c r="G67" s="447" t="s">
        <v>555</v>
      </c>
      <c r="H67" s="447" t="s">
        <v>468</v>
      </c>
      <c r="I67" s="451" t="s">
        <v>719</v>
      </c>
      <c r="J67" s="452" t="s">
        <v>718</v>
      </c>
      <c r="K67" s="447" t="s">
        <v>543</v>
      </c>
      <c r="L67" s="448" t="s">
        <v>544</v>
      </c>
      <c r="M67" s="447" t="s">
        <v>723</v>
      </c>
      <c r="N67" s="462">
        <v>44645</v>
      </c>
      <c r="O67" s="525">
        <f t="shared" si="2"/>
        <v>3</v>
      </c>
      <c r="P67" s="525">
        <f t="shared" si="3"/>
        <v>3</v>
      </c>
      <c r="Q67" s="526" t="str">
        <f t="shared" si="4"/>
        <v>Gastos_Gerais</v>
      </c>
      <c r="R67" s="518" t="s">
        <v>540</v>
      </c>
      <c r="S67" s="518">
        <v>3121</v>
      </c>
    </row>
    <row r="68" spans="1:19" ht="36">
      <c r="A68" s="492">
        <f t="shared" si="1"/>
        <v>65</v>
      </c>
      <c r="B68" s="493">
        <v>44649</v>
      </c>
      <c r="C68" s="494">
        <v>44621</v>
      </c>
      <c r="D68" s="447" t="s">
        <v>271</v>
      </c>
      <c r="E68" s="447" t="s">
        <v>71</v>
      </c>
      <c r="F68" s="495">
        <v>11</v>
      </c>
      <c r="G68" s="448" t="s">
        <v>725</v>
      </c>
      <c r="H68" s="447" t="s">
        <v>468</v>
      </c>
      <c r="I68" s="453" t="s">
        <v>546</v>
      </c>
      <c r="J68" s="454" t="s">
        <v>547</v>
      </c>
      <c r="K68" s="454" t="s">
        <v>548</v>
      </c>
      <c r="L68" s="455" t="s">
        <v>477</v>
      </c>
      <c r="M68" s="456" t="s">
        <v>310</v>
      </c>
      <c r="N68" s="462">
        <v>44649</v>
      </c>
      <c r="O68" s="525">
        <f>IF(B68=0,0,IF(YEAR(B68)=$P$1,MONTH(B68)-$O$1+1,(YEAR(B68)-$P$1)*12-$O$1+1+MONTH(B68)))</f>
        <v>3</v>
      </c>
      <c r="P68" s="525">
        <f t="shared" si="3"/>
        <v>3</v>
      </c>
      <c r="Q68" s="526" t="str">
        <f t="shared" si="4"/>
        <v>Gastos_Gerais</v>
      </c>
      <c r="R68" s="518" t="s">
        <v>310</v>
      </c>
      <c r="S68" s="518" t="s">
        <v>310</v>
      </c>
    </row>
    <row r="69" spans="1:19" ht="36">
      <c r="A69" s="492">
        <f t="shared" ref="A69:A132" si="7">IF(B69="","",ROW()-ROW($A$3))</f>
        <v>66</v>
      </c>
      <c r="B69" s="493">
        <v>44649</v>
      </c>
      <c r="C69" s="494">
        <v>44621</v>
      </c>
      <c r="D69" s="447" t="s">
        <v>271</v>
      </c>
      <c r="E69" s="447" t="s">
        <v>71</v>
      </c>
      <c r="F69" s="495">
        <v>11</v>
      </c>
      <c r="G69" s="448" t="s">
        <v>726</v>
      </c>
      <c r="H69" s="447" t="s">
        <v>468</v>
      </c>
      <c r="I69" s="453" t="s">
        <v>546</v>
      </c>
      <c r="J69" s="454" t="s">
        <v>547</v>
      </c>
      <c r="K69" s="454" t="s">
        <v>548</v>
      </c>
      <c r="L69" s="455" t="s">
        <v>477</v>
      </c>
      <c r="M69" s="456" t="s">
        <v>310</v>
      </c>
      <c r="N69" s="462">
        <v>44649</v>
      </c>
      <c r="O69" s="525">
        <f>IF(B69=0,0,IF(YEAR(B69)=$P$1,MONTH(B69)-$O$1+1,(YEAR(B69)-$P$1)*12-$O$1+1+MONTH(B69)))</f>
        <v>3</v>
      </c>
      <c r="P69" s="525">
        <f t="shared" si="3"/>
        <v>3</v>
      </c>
      <c r="Q69" s="526" t="str">
        <f t="shared" si="4"/>
        <v>Gastos_Gerais</v>
      </c>
      <c r="R69" s="518" t="s">
        <v>310</v>
      </c>
      <c r="S69" s="518" t="s">
        <v>310</v>
      </c>
    </row>
    <row r="70" spans="1:19" ht="60">
      <c r="A70" s="492">
        <f t="shared" si="7"/>
        <v>67</v>
      </c>
      <c r="B70" s="493">
        <v>44650</v>
      </c>
      <c r="C70" s="476">
        <v>44621</v>
      </c>
      <c r="D70" s="448" t="s">
        <v>271</v>
      </c>
      <c r="E70" s="448" t="s">
        <v>450</v>
      </c>
      <c r="F70" s="495">
        <v>819.99</v>
      </c>
      <c r="G70" s="447" t="s">
        <v>557</v>
      </c>
      <c r="H70" s="447" t="s">
        <v>468</v>
      </c>
      <c r="I70" s="451" t="s">
        <v>727</v>
      </c>
      <c r="J70" s="452" t="s">
        <v>728</v>
      </c>
      <c r="K70" s="447" t="s">
        <v>537</v>
      </c>
      <c r="L70" s="448" t="s">
        <v>729</v>
      </c>
      <c r="M70" s="449">
        <v>1005100050278</v>
      </c>
      <c r="N70" s="462">
        <v>44631</v>
      </c>
      <c r="O70" s="525">
        <f t="shared" si="2"/>
        <v>3</v>
      </c>
      <c r="P70" s="525">
        <f t="shared" si="3"/>
        <v>3</v>
      </c>
      <c r="Q70" s="526" t="str">
        <f t="shared" si="4"/>
        <v>Gastos_Gerais</v>
      </c>
      <c r="R70" s="518" t="s">
        <v>540</v>
      </c>
      <c r="S70" s="518">
        <v>3063</v>
      </c>
    </row>
    <row r="71" spans="1:19" ht="60">
      <c r="A71" s="492">
        <f t="shared" si="7"/>
        <v>68</v>
      </c>
      <c r="B71" s="493">
        <v>44650</v>
      </c>
      <c r="C71" s="476">
        <v>44621</v>
      </c>
      <c r="D71" s="448" t="s">
        <v>271</v>
      </c>
      <c r="E71" s="448" t="s">
        <v>434</v>
      </c>
      <c r="F71" s="495">
        <v>1469.85</v>
      </c>
      <c r="G71" s="448" t="s">
        <v>579</v>
      </c>
      <c r="H71" s="447" t="s">
        <v>461</v>
      </c>
      <c r="I71" s="451" t="s">
        <v>730</v>
      </c>
      <c r="J71" s="452" t="s">
        <v>731</v>
      </c>
      <c r="K71" s="447" t="s">
        <v>543</v>
      </c>
      <c r="L71" s="448" t="s">
        <v>544</v>
      </c>
      <c r="M71" s="447" t="s">
        <v>732</v>
      </c>
      <c r="N71" s="462">
        <v>44649</v>
      </c>
      <c r="O71" s="525">
        <f t="shared" si="2"/>
        <v>3</v>
      </c>
      <c r="P71" s="525">
        <f t="shared" si="3"/>
        <v>3</v>
      </c>
      <c r="Q71" s="526" t="str">
        <f t="shared" si="4"/>
        <v>Gastos_Gerais</v>
      </c>
      <c r="R71" s="518" t="s">
        <v>501</v>
      </c>
      <c r="S71" s="518">
        <v>3208</v>
      </c>
    </row>
    <row r="72" spans="1:19" ht="72">
      <c r="A72" s="492">
        <f t="shared" si="7"/>
        <v>69</v>
      </c>
      <c r="B72" s="493">
        <v>44650</v>
      </c>
      <c r="C72" s="476">
        <v>44621</v>
      </c>
      <c r="D72" s="448" t="s">
        <v>271</v>
      </c>
      <c r="E72" s="448" t="s">
        <v>434</v>
      </c>
      <c r="F72" s="495">
        <v>1150</v>
      </c>
      <c r="G72" s="448" t="s">
        <v>575</v>
      </c>
      <c r="H72" s="447" t="s">
        <v>467</v>
      </c>
      <c r="I72" s="451" t="s">
        <v>734</v>
      </c>
      <c r="J72" s="452" t="s">
        <v>735</v>
      </c>
      <c r="K72" s="447" t="s">
        <v>543</v>
      </c>
      <c r="L72" s="448" t="s">
        <v>544</v>
      </c>
      <c r="M72" s="447" t="s">
        <v>553</v>
      </c>
      <c r="N72" s="462">
        <v>44645</v>
      </c>
      <c r="O72" s="525">
        <f t="shared" ref="O72:O135" si="8">IF(B72=0,0,IF(YEAR(B72)=$P$1,MONTH(B72)-$O$1+1,(YEAR(B72)-$P$1)*12-$O$1+1+MONTH(B72)))</f>
        <v>3</v>
      </c>
      <c r="P72" s="525">
        <f t="shared" ref="P72:P135" si="9">IF(C72=0,0,IF(YEAR(C72)=$P$1,MONTH(C72)-$O$1+1,(YEAR(C72)-$P$1)*12-$O$1+1+MONTH(C72)))</f>
        <v>3</v>
      </c>
      <c r="Q72" s="526" t="str">
        <f t="shared" ref="Q72:Q135" si="10">SUBSTITUTE(D72," ","_")</f>
        <v>Gastos_Gerais</v>
      </c>
      <c r="R72" s="518" t="s">
        <v>540</v>
      </c>
      <c r="S72" s="518">
        <v>3023</v>
      </c>
    </row>
    <row r="73" spans="1:19" ht="120">
      <c r="A73" s="492">
        <f t="shared" si="7"/>
        <v>70</v>
      </c>
      <c r="B73" s="493">
        <v>44650</v>
      </c>
      <c r="C73" s="476">
        <v>44621</v>
      </c>
      <c r="D73" s="448" t="s">
        <v>271</v>
      </c>
      <c r="E73" s="448" t="s">
        <v>448</v>
      </c>
      <c r="F73" s="495">
        <v>2000</v>
      </c>
      <c r="G73" s="447" t="s">
        <v>566</v>
      </c>
      <c r="H73" s="447" t="s">
        <v>470</v>
      </c>
      <c r="I73" s="451" t="s">
        <v>736</v>
      </c>
      <c r="J73" s="452" t="s">
        <v>737</v>
      </c>
      <c r="K73" s="447" t="s">
        <v>543</v>
      </c>
      <c r="L73" s="448" t="s">
        <v>544</v>
      </c>
      <c r="M73" s="447" t="s">
        <v>553</v>
      </c>
      <c r="N73" s="462">
        <v>44644</v>
      </c>
      <c r="O73" s="525">
        <f t="shared" si="8"/>
        <v>3</v>
      </c>
      <c r="P73" s="525">
        <f t="shared" si="9"/>
        <v>3</v>
      </c>
      <c r="Q73" s="526" t="str">
        <f t="shared" si="10"/>
        <v>Gastos_Gerais</v>
      </c>
      <c r="R73" s="518" t="s">
        <v>501</v>
      </c>
      <c r="S73" s="518">
        <v>3123</v>
      </c>
    </row>
    <row r="74" spans="1:19" ht="36">
      <c r="A74" s="492">
        <f t="shared" si="7"/>
        <v>71</v>
      </c>
      <c r="B74" s="493">
        <v>44650</v>
      </c>
      <c r="C74" s="494">
        <v>44621</v>
      </c>
      <c r="D74" s="447" t="s">
        <v>271</v>
      </c>
      <c r="E74" s="447" t="s">
        <v>71</v>
      </c>
      <c r="F74" s="495">
        <v>11</v>
      </c>
      <c r="G74" s="448" t="s">
        <v>738</v>
      </c>
      <c r="H74" s="447" t="s">
        <v>461</v>
      </c>
      <c r="I74" s="453" t="s">
        <v>546</v>
      </c>
      <c r="J74" s="454" t="s">
        <v>547</v>
      </c>
      <c r="K74" s="454" t="s">
        <v>548</v>
      </c>
      <c r="L74" s="455" t="s">
        <v>477</v>
      </c>
      <c r="M74" s="456" t="s">
        <v>310</v>
      </c>
      <c r="N74" s="462">
        <v>44650</v>
      </c>
      <c r="O74" s="525">
        <f t="shared" si="8"/>
        <v>3</v>
      </c>
      <c r="P74" s="525">
        <f t="shared" si="9"/>
        <v>3</v>
      </c>
      <c r="Q74" s="526" t="str">
        <f t="shared" si="10"/>
        <v>Gastos_Gerais</v>
      </c>
      <c r="R74" s="518" t="s">
        <v>310</v>
      </c>
      <c r="S74" s="518" t="s">
        <v>310</v>
      </c>
    </row>
    <row r="75" spans="1:19" ht="36">
      <c r="A75" s="492">
        <f t="shared" si="7"/>
        <v>72</v>
      </c>
      <c r="B75" s="493">
        <v>44650</v>
      </c>
      <c r="C75" s="494">
        <v>44621</v>
      </c>
      <c r="D75" s="447" t="s">
        <v>271</v>
      </c>
      <c r="E75" s="447" t="s">
        <v>71</v>
      </c>
      <c r="F75" s="495">
        <v>11</v>
      </c>
      <c r="G75" s="448" t="s">
        <v>739</v>
      </c>
      <c r="H75" s="447" t="s">
        <v>467</v>
      </c>
      <c r="I75" s="453" t="s">
        <v>546</v>
      </c>
      <c r="J75" s="454" t="s">
        <v>547</v>
      </c>
      <c r="K75" s="454" t="s">
        <v>548</v>
      </c>
      <c r="L75" s="455" t="s">
        <v>477</v>
      </c>
      <c r="M75" s="456" t="s">
        <v>310</v>
      </c>
      <c r="N75" s="462">
        <v>44650</v>
      </c>
      <c r="O75" s="525">
        <f>IF(B75=0,0,IF(YEAR(B75)=$P$1,MONTH(B75)-$O$1+1,(YEAR(B75)-$P$1)*12-$O$1+1+MONTH(B75)))</f>
        <v>3</v>
      </c>
      <c r="P75" s="525">
        <f>IF(C75=0,0,IF(YEAR(C75)=$P$1,MONTH(C75)-$O$1+1,(YEAR(C75)-$P$1)*12-$O$1+1+MONTH(C75)))</f>
        <v>3</v>
      </c>
      <c r="Q75" s="526" t="str">
        <f>SUBSTITUTE(D75," ","_")</f>
        <v>Gastos_Gerais</v>
      </c>
      <c r="R75" s="518" t="s">
        <v>310</v>
      </c>
      <c r="S75" s="518" t="s">
        <v>310</v>
      </c>
    </row>
    <row r="76" spans="1:19" ht="36">
      <c r="A76" s="492">
        <f t="shared" si="7"/>
        <v>73</v>
      </c>
      <c r="B76" s="493">
        <v>44650</v>
      </c>
      <c r="C76" s="494">
        <v>44621</v>
      </c>
      <c r="D76" s="447" t="s">
        <v>271</v>
      </c>
      <c r="E76" s="447" t="s">
        <v>71</v>
      </c>
      <c r="F76" s="495">
        <v>11</v>
      </c>
      <c r="G76" s="448" t="s">
        <v>740</v>
      </c>
      <c r="H76" s="447" t="s">
        <v>470</v>
      </c>
      <c r="I76" s="453" t="s">
        <v>546</v>
      </c>
      <c r="J76" s="454" t="s">
        <v>547</v>
      </c>
      <c r="K76" s="454" t="s">
        <v>548</v>
      </c>
      <c r="L76" s="455" t="s">
        <v>477</v>
      </c>
      <c r="M76" s="456" t="s">
        <v>310</v>
      </c>
      <c r="N76" s="462">
        <v>44650</v>
      </c>
      <c r="O76" s="525">
        <f>IF(B76=0,0,IF(YEAR(B76)=$P$1,MONTH(B76)-$O$1+1,(YEAR(B76)-$P$1)*12-$O$1+1+MONTH(B76)))</f>
        <v>3</v>
      </c>
      <c r="P76" s="525">
        <f>IF(C76=0,0,IF(YEAR(C76)=$P$1,MONTH(C76)-$O$1+1,(YEAR(C76)-$P$1)*12-$O$1+1+MONTH(C76)))</f>
        <v>3</v>
      </c>
      <c r="Q76" s="526" t="str">
        <f>SUBSTITUTE(D76," ","_")</f>
        <v>Gastos_Gerais</v>
      </c>
      <c r="R76" s="518" t="s">
        <v>310</v>
      </c>
      <c r="S76" s="518" t="s">
        <v>310</v>
      </c>
    </row>
    <row r="77" spans="1:19" ht="80.25" customHeight="1">
      <c r="A77" s="492">
        <f t="shared" si="7"/>
        <v>74</v>
      </c>
      <c r="B77" s="493">
        <v>44651</v>
      </c>
      <c r="C77" s="476">
        <v>44621</v>
      </c>
      <c r="D77" s="448" t="s">
        <v>271</v>
      </c>
      <c r="E77" s="448" t="s">
        <v>450</v>
      </c>
      <c r="F77" s="495">
        <v>7633.81</v>
      </c>
      <c r="G77" s="447" t="s">
        <v>563</v>
      </c>
      <c r="H77" s="447" t="s">
        <v>465</v>
      </c>
      <c r="I77" s="451" t="s">
        <v>744</v>
      </c>
      <c r="J77" s="452" t="s">
        <v>745</v>
      </c>
      <c r="K77" s="447" t="s">
        <v>537</v>
      </c>
      <c r="L77" s="448" t="s">
        <v>729</v>
      </c>
      <c r="M77" s="447" t="s">
        <v>746</v>
      </c>
      <c r="N77" s="462">
        <v>44643</v>
      </c>
      <c r="O77" s="525">
        <f t="shared" si="8"/>
        <v>3</v>
      </c>
      <c r="P77" s="525">
        <f t="shared" si="9"/>
        <v>3</v>
      </c>
      <c r="Q77" s="526" t="str">
        <f t="shared" si="10"/>
        <v>Gastos_Gerais</v>
      </c>
      <c r="R77" s="518" t="s">
        <v>540</v>
      </c>
      <c r="S77" s="518">
        <v>3098</v>
      </c>
    </row>
    <row r="78" spans="1:19" ht="90.75" customHeight="1">
      <c r="A78" s="492">
        <f t="shared" si="7"/>
        <v>75</v>
      </c>
      <c r="B78" s="493">
        <v>44651</v>
      </c>
      <c r="C78" s="476">
        <v>44593</v>
      </c>
      <c r="D78" s="448" t="s">
        <v>271</v>
      </c>
      <c r="E78" s="448" t="s">
        <v>445</v>
      </c>
      <c r="F78" s="495">
        <v>714</v>
      </c>
      <c r="G78" s="447" t="s">
        <v>747</v>
      </c>
      <c r="H78" s="447" t="s">
        <v>461</v>
      </c>
      <c r="I78" s="451" t="s">
        <v>748</v>
      </c>
      <c r="J78" s="452" t="s">
        <v>749</v>
      </c>
      <c r="K78" s="447" t="s">
        <v>543</v>
      </c>
      <c r="L78" s="448" t="s">
        <v>750</v>
      </c>
      <c r="M78" s="447">
        <v>1649</v>
      </c>
      <c r="N78" s="462">
        <v>44643</v>
      </c>
      <c r="O78" s="525">
        <f t="shared" si="8"/>
        <v>3</v>
      </c>
      <c r="P78" s="525">
        <f t="shared" si="9"/>
        <v>2</v>
      </c>
      <c r="Q78" s="526" t="str">
        <f t="shared" si="10"/>
        <v>Gastos_Gerais</v>
      </c>
      <c r="R78" s="518" t="s">
        <v>501</v>
      </c>
      <c r="S78" s="518">
        <v>3161</v>
      </c>
    </row>
    <row r="79" spans="1:19" ht="84">
      <c r="A79" s="492">
        <f t="shared" si="7"/>
        <v>76</v>
      </c>
      <c r="B79" s="493">
        <v>44651</v>
      </c>
      <c r="C79" s="476">
        <v>44621</v>
      </c>
      <c r="D79" s="448" t="s">
        <v>271</v>
      </c>
      <c r="E79" s="448" t="s">
        <v>448</v>
      </c>
      <c r="F79" s="495">
        <v>2234.6</v>
      </c>
      <c r="G79" s="448" t="s">
        <v>495</v>
      </c>
      <c r="H79" s="447" t="s">
        <v>468</v>
      </c>
      <c r="I79" s="451" t="s">
        <v>752</v>
      </c>
      <c r="J79" s="452" t="s">
        <v>753</v>
      </c>
      <c r="K79" s="447" t="s">
        <v>537</v>
      </c>
      <c r="L79" s="448" t="s">
        <v>544</v>
      </c>
      <c r="M79" s="504">
        <v>305747</v>
      </c>
      <c r="N79" s="462">
        <v>44623</v>
      </c>
      <c r="O79" s="525">
        <f t="shared" si="8"/>
        <v>3</v>
      </c>
      <c r="P79" s="525">
        <f t="shared" si="9"/>
        <v>3</v>
      </c>
      <c r="Q79" s="526" t="str">
        <f t="shared" si="10"/>
        <v>Gastos_Gerais</v>
      </c>
      <c r="R79" s="518" t="s">
        <v>538</v>
      </c>
      <c r="S79" s="518">
        <v>2995</v>
      </c>
    </row>
    <row r="80" spans="1:19" ht="36">
      <c r="A80" s="492">
        <f t="shared" si="7"/>
        <v>77</v>
      </c>
      <c r="B80" s="493">
        <v>44651</v>
      </c>
      <c r="C80" s="494">
        <v>44621</v>
      </c>
      <c r="D80" s="447" t="s">
        <v>271</v>
      </c>
      <c r="E80" s="447" t="s">
        <v>71</v>
      </c>
      <c r="F80" s="495">
        <v>11</v>
      </c>
      <c r="G80" s="448" t="s">
        <v>754</v>
      </c>
      <c r="H80" s="447" t="s">
        <v>461</v>
      </c>
      <c r="I80" s="453" t="s">
        <v>546</v>
      </c>
      <c r="J80" s="454" t="s">
        <v>547</v>
      </c>
      <c r="K80" s="454" t="s">
        <v>548</v>
      </c>
      <c r="L80" s="455" t="s">
        <v>477</v>
      </c>
      <c r="M80" s="456" t="s">
        <v>310</v>
      </c>
      <c r="N80" s="462">
        <v>44650</v>
      </c>
      <c r="O80" s="525">
        <f t="shared" si="8"/>
        <v>3</v>
      </c>
      <c r="P80" s="525">
        <f t="shared" si="9"/>
        <v>3</v>
      </c>
      <c r="Q80" s="526" t="str">
        <f t="shared" si="10"/>
        <v>Gastos_Gerais</v>
      </c>
      <c r="R80" s="518" t="s">
        <v>310</v>
      </c>
      <c r="S80" s="518" t="s">
        <v>310</v>
      </c>
    </row>
    <row r="81" spans="1:19" ht="24">
      <c r="A81" s="492">
        <f t="shared" si="7"/>
        <v>78</v>
      </c>
      <c r="B81" s="493">
        <v>44651</v>
      </c>
      <c r="C81" s="494">
        <v>44621</v>
      </c>
      <c r="D81" s="448" t="s">
        <v>295</v>
      </c>
      <c r="E81" s="448" t="s">
        <v>295</v>
      </c>
      <c r="F81" s="477">
        <v>6213.98</v>
      </c>
      <c r="G81" s="448" t="s">
        <v>755</v>
      </c>
      <c r="H81" s="448" t="s">
        <v>310</v>
      </c>
      <c r="I81" s="451" t="s">
        <v>622</v>
      </c>
      <c r="J81" s="452" t="s">
        <v>475</v>
      </c>
      <c r="K81" s="447" t="s">
        <v>476</v>
      </c>
      <c r="L81" s="448" t="s">
        <v>477</v>
      </c>
      <c r="M81" s="449" t="s">
        <v>310</v>
      </c>
      <c r="N81" s="462">
        <v>44651</v>
      </c>
      <c r="O81" s="525">
        <f t="shared" si="8"/>
        <v>3</v>
      </c>
      <c r="P81" s="525">
        <f t="shared" si="9"/>
        <v>3</v>
      </c>
      <c r="Q81" s="526" t="str">
        <f>SUBSTITUTE(D81," ","_")</f>
        <v>Rendimentos_de_Aplicações_Fin.</v>
      </c>
      <c r="R81" s="518" t="s">
        <v>310</v>
      </c>
      <c r="S81" s="518" t="s">
        <v>310</v>
      </c>
    </row>
    <row r="82" spans="1:19" ht="24">
      <c r="A82" s="492">
        <f t="shared" si="7"/>
        <v>79</v>
      </c>
      <c r="B82" s="493">
        <v>44651</v>
      </c>
      <c r="C82" s="494">
        <v>44621</v>
      </c>
      <c r="D82" s="447" t="s">
        <v>271</v>
      </c>
      <c r="E82" s="447" t="s">
        <v>78</v>
      </c>
      <c r="F82" s="495">
        <v>574.55999999999995</v>
      </c>
      <c r="G82" s="448" t="s">
        <v>756</v>
      </c>
      <c r="H82" s="447" t="s">
        <v>310</v>
      </c>
      <c r="I82" s="451" t="s">
        <v>504</v>
      </c>
      <c r="J82" s="452" t="s">
        <v>310</v>
      </c>
      <c r="K82" s="447" t="s">
        <v>507</v>
      </c>
      <c r="L82" s="448" t="s">
        <v>508</v>
      </c>
      <c r="M82" s="447" t="s">
        <v>310</v>
      </c>
      <c r="N82" s="462">
        <v>44651</v>
      </c>
      <c r="O82" s="525">
        <f t="shared" si="8"/>
        <v>3</v>
      </c>
      <c r="P82" s="525">
        <f t="shared" si="9"/>
        <v>3</v>
      </c>
      <c r="Q82" s="526" t="str">
        <f>SUBSTITUTE(D82," ","_")</f>
        <v>Gastos_Gerais</v>
      </c>
      <c r="R82" s="518" t="s">
        <v>310</v>
      </c>
      <c r="S82" s="518" t="s">
        <v>310</v>
      </c>
    </row>
    <row r="83" spans="1:19">
      <c r="A83" s="492" t="str">
        <f t="shared" si="7"/>
        <v/>
      </c>
      <c r="B83" s="493"/>
      <c r="C83" s="494"/>
      <c r="D83" s="447"/>
      <c r="E83" s="447"/>
      <c r="F83" s="495"/>
      <c r="G83" s="448"/>
      <c r="H83" s="447"/>
      <c r="I83" s="451"/>
      <c r="J83" s="452"/>
      <c r="K83" s="447"/>
      <c r="L83" s="448"/>
      <c r="M83" s="447"/>
      <c r="N83" s="462"/>
      <c r="O83" s="525">
        <f t="shared" si="8"/>
        <v>0</v>
      </c>
      <c r="P83" s="525">
        <f t="shared" si="9"/>
        <v>0</v>
      </c>
      <c r="Q83" s="526" t="str">
        <f>SUBSTITUTE(D83," ","_")</f>
        <v/>
      </c>
      <c r="R83" s="518"/>
      <c r="S83" s="518"/>
    </row>
    <row r="84" spans="1:19">
      <c r="A84" s="492" t="str">
        <f t="shared" si="7"/>
        <v/>
      </c>
      <c r="B84" s="493"/>
      <c r="C84" s="494"/>
      <c r="D84" s="447"/>
      <c r="E84" s="447"/>
      <c r="F84" s="495"/>
      <c r="G84" s="447"/>
      <c r="H84" s="447"/>
      <c r="I84" s="451"/>
      <c r="J84" s="452"/>
      <c r="K84" s="447"/>
      <c r="L84" s="448"/>
      <c r="M84" s="447"/>
      <c r="N84" s="462"/>
      <c r="O84" s="525">
        <f t="shared" si="8"/>
        <v>0</v>
      </c>
      <c r="P84" s="525">
        <f t="shared" si="9"/>
        <v>0</v>
      </c>
      <c r="Q84" s="526" t="str">
        <f t="shared" si="10"/>
        <v/>
      </c>
      <c r="R84" s="518"/>
      <c r="S84" s="518"/>
    </row>
    <row r="85" spans="1:19">
      <c r="A85" s="492" t="str">
        <f t="shared" si="7"/>
        <v/>
      </c>
      <c r="B85" s="493"/>
      <c r="C85" s="494"/>
      <c r="D85" s="447"/>
      <c r="E85" s="447"/>
      <c r="F85" s="495"/>
      <c r="G85" s="448"/>
      <c r="H85" s="447"/>
      <c r="I85" s="451"/>
      <c r="J85" s="452"/>
      <c r="K85" s="447"/>
      <c r="L85" s="448"/>
      <c r="M85" s="447"/>
      <c r="N85" s="462"/>
      <c r="O85" s="525">
        <f t="shared" si="8"/>
        <v>0</v>
      </c>
      <c r="P85" s="525">
        <f t="shared" si="9"/>
        <v>0</v>
      </c>
      <c r="Q85" s="526" t="str">
        <f t="shared" si="10"/>
        <v/>
      </c>
      <c r="R85" s="518"/>
      <c r="S85" s="518"/>
    </row>
    <row r="86" spans="1:19">
      <c r="A86" s="492" t="str">
        <f t="shared" si="7"/>
        <v/>
      </c>
      <c r="B86" s="493"/>
      <c r="C86" s="494"/>
      <c r="D86" s="447"/>
      <c r="E86" s="447"/>
      <c r="F86" s="495"/>
      <c r="G86" s="448"/>
      <c r="H86" s="447"/>
      <c r="I86" s="451"/>
      <c r="J86" s="452"/>
      <c r="K86" s="447"/>
      <c r="L86" s="448"/>
      <c r="M86" s="447"/>
      <c r="N86" s="462"/>
      <c r="O86" s="525">
        <f t="shared" si="8"/>
        <v>0</v>
      </c>
      <c r="P86" s="525">
        <f t="shared" si="9"/>
        <v>0</v>
      </c>
      <c r="Q86" s="526" t="str">
        <f t="shared" si="10"/>
        <v/>
      </c>
      <c r="R86" s="518"/>
      <c r="S86" s="518"/>
    </row>
    <row r="87" spans="1:19">
      <c r="A87" s="492" t="str">
        <f t="shared" si="7"/>
        <v/>
      </c>
      <c r="B87" s="493"/>
      <c r="C87" s="494"/>
      <c r="D87" s="447"/>
      <c r="E87" s="447"/>
      <c r="F87" s="495"/>
      <c r="G87" s="447"/>
      <c r="H87" s="447"/>
      <c r="I87" s="451"/>
      <c r="J87" s="452"/>
      <c r="K87" s="447"/>
      <c r="L87" s="448"/>
      <c r="M87" s="447"/>
      <c r="N87" s="462"/>
      <c r="O87" s="525">
        <f t="shared" si="8"/>
        <v>0</v>
      </c>
      <c r="P87" s="525">
        <f t="shared" si="9"/>
        <v>0</v>
      </c>
      <c r="Q87" s="526" t="str">
        <f t="shared" si="10"/>
        <v/>
      </c>
      <c r="R87" s="518"/>
      <c r="S87" s="518"/>
    </row>
    <row r="88" spans="1:19">
      <c r="A88" s="492" t="str">
        <f t="shared" si="7"/>
        <v/>
      </c>
      <c r="B88" s="493"/>
      <c r="C88" s="494"/>
      <c r="D88" s="447"/>
      <c r="E88" s="447"/>
      <c r="F88" s="495"/>
      <c r="G88" s="447"/>
      <c r="H88" s="447"/>
      <c r="I88" s="451"/>
      <c r="J88" s="452"/>
      <c r="K88" s="478"/>
      <c r="L88" s="478"/>
      <c r="M88" s="505"/>
      <c r="N88" s="503"/>
      <c r="O88" s="525">
        <f t="shared" si="8"/>
        <v>0</v>
      </c>
      <c r="P88" s="525">
        <f t="shared" si="9"/>
        <v>0</v>
      </c>
      <c r="Q88" s="526" t="str">
        <f t="shared" si="10"/>
        <v/>
      </c>
      <c r="R88" s="518"/>
      <c r="S88" s="518"/>
    </row>
    <row r="89" spans="1:19">
      <c r="A89" s="492" t="str">
        <f t="shared" si="7"/>
        <v/>
      </c>
      <c r="B89" s="493"/>
      <c r="C89" s="494"/>
      <c r="D89" s="447"/>
      <c r="E89" s="447"/>
      <c r="F89" s="495"/>
      <c r="G89" s="447"/>
      <c r="H89" s="447"/>
      <c r="I89" s="451"/>
      <c r="J89" s="452"/>
      <c r="K89" s="447"/>
      <c r="L89" s="448"/>
      <c r="M89" s="447"/>
      <c r="N89" s="462"/>
      <c r="O89" s="525">
        <f t="shared" si="8"/>
        <v>0</v>
      </c>
      <c r="P89" s="525">
        <f t="shared" si="9"/>
        <v>0</v>
      </c>
      <c r="Q89" s="526" t="str">
        <f t="shared" si="10"/>
        <v/>
      </c>
      <c r="R89" s="518"/>
      <c r="S89" s="518"/>
    </row>
    <row r="90" spans="1:19">
      <c r="A90" s="492" t="str">
        <f t="shared" si="7"/>
        <v/>
      </c>
      <c r="B90" s="493"/>
      <c r="C90" s="494"/>
      <c r="D90" s="447"/>
      <c r="E90" s="447"/>
      <c r="F90" s="495"/>
      <c r="G90" s="447"/>
      <c r="H90" s="447"/>
      <c r="I90" s="451"/>
      <c r="J90" s="452"/>
      <c r="K90" s="447"/>
      <c r="L90" s="448"/>
      <c r="M90" s="447"/>
      <c r="N90" s="462"/>
      <c r="O90" s="525">
        <f t="shared" si="8"/>
        <v>0</v>
      </c>
      <c r="P90" s="525">
        <f t="shared" si="9"/>
        <v>0</v>
      </c>
      <c r="Q90" s="526" t="str">
        <f t="shared" si="10"/>
        <v/>
      </c>
      <c r="R90" s="518"/>
      <c r="S90" s="518"/>
    </row>
    <row r="91" spans="1:19">
      <c r="A91" s="492" t="str">
        <f t="shared" si="7"/>
        <v/>
      </c>
      <c r="B91" s="493"/>
      <c r="C91" s="494"/>
      <c r="D91" s="447"/>
      <c r="E91" s="447"/>
      <c r="F91" s="495"/>
      <c r="G91" s="447"/>
      <c r="H91" s="447"/>
      <c r="I91" s="451"/>
      <c r="J91" s="452"/>
      <c r="K91" s="447"/>
      <c r="L91" s="448"/>
      <c r="M91" s="447"/>
      <c r="N91" s="462"/>
      <c r="O91" s="525">
        <f t="shared" si="8"/>
        <v>0</v>
      </c>
      <c r="P91" s="525">
        <f t="shared" si="9"/>
        <v>0</v>
      </c>
      <c r="Q91" s="526" t="str">
        <f t="shared" si="10"/>
        <v/>
      </c>
      <c r="R91" s="518"/>
      <c r="S91" s="518"/>
    </row>
    <row r="92" spans="1:19">
      <c r="A92" s="492" t="str">
        <f t="shared" si="7"/>
        <v/>
      </c>
      <c r="B92" s="493"/>
      <c r="C92" s="494"/>
      <c r="D92" s="447"/>
      <c r="E92" s="447"/>
      <c r="F92" s="495"/>
      <c r="G92" s="447"/>
      <c r="H92" s="447"/>
      <c r="I92" s="451"/>
      <c r="J92" s="452"/>
      <c r="K92" s="447"/>
      <c r="L92" s="448"/>
      <c r="M92" s="447"/>
      <c r="N92" s="462"/>
      <c r="O92" s="525">
        <f t="shared" si="8"/>
        <v>0</v>
      </c>
      <c r="P92" s="525">
        <f t="shared" si="9"/>
        <v>0</v>
      </c>
      <c r="Q92" s="526" t="str">
        <f t="shared" si="10"/>
        <v/>
      </c>
      <c r="R92" s="518"/>
      <c r="S92" s="518"/>
    </row>
    <row r="93" spans="1:19">
      <c r="A93" s="492" t="str">
        <f t="shared" si="7"/>
        <v/>
      </c>
      <c r="B93" s="498"/>
      <c r="C93" s="497"/>
      <c r="D93" s="479"/>
      <c r="E93" s="479"/>
      <c r="F93" s="499"/>
      <c r="G93" s="479"/>
      <c r="H93" s="479"/>
      <c r="I93" s="500"/>
      <c r="J93" s="501"/>
      <c r="K93" s="479"/>
      <c r="L93" s="478"/>
      <c r="M93" s="479"/>
      <c r="N93" s="503"/>
      <c r="O93" s="525">
        <f t="shared" si="8"/>
        <v>0</v>
      </c>
      <c r="P93" s="525">
        <f t="shared" si="9"/>
        <v>0</v>
      </c>
      <c r="Q93" s="526" t="str">
        <f t="shared" si="10"/>
        <v/>
      </c>
      <c r="R93" s="518"/>
      <c r="S93" s="518"/>
    </row>
    <row r="94" spans="1:19">
      <c r="A94" s="492" t="str">
        <f t="shared" si="7"/>
        <v/>
      </c>
      <c r="B94" s="493"/>
      <c r="C94" s="494"/>
      <c r="D94" s="447"/>
      <c r="E94" s="447"/>
      <c r="F94" s="495"/>
      <c r="G94" s="447"/>
      <c r="H94" s="447"/>
      <c r="I94" s="451"/>
      <c r="J94" s="452"/>
      <c r="K94" s="447"/>
      <c r="L94" s="448"/>
      <c r="M94" s="447"/>
      <c r="N94" s="462"/>
      <c r="O94" s="525">
        <f t="shared" si="8"/>
        <v>0</v>
      </c>
      <c r="P94" s="525">
        <f t="shared" si="9"/>
        <v>0</v>
      </c>
      <c r="Q94" s="526" t="str">
        <f t="shared" si="10"/>
        <v/>
      </c>
      <c r="R94" s="518"/>
      <c r="S94" s="518"/>
    </row>
    <row r="95" spans="1:19">
      <c r="A95" s="492" t="str">
        <f t="shared" si="7"/>
        <v/>
      </c>
      <c r="B95" s="493"/>
      <c r="C95" s="494"/>
      <c r="D95" s="447"/>
      <c r="E95" s="447"/>
      <c r="F95" s="495"/>
      <c r="G95" s="447"/>
      <c r="H95" s="447"/>
      <c r="I95" s="451"/>
      <c r="J95" s="452"/>
      <c r="K95" s="447"/>
      <c r="L95" s="448"/>
      <c r="M95" s="447"/>
      <c r="N95" s="462"/>
      <c r="O95" s="525">
        <f t="shared" si="8"/>
        <v>0</v>
      </c>
      <c r="P95" s="525">
        <f t="shared" si="9"/>
        <v>0</v>
      </c>
      <c r="Q95" s="526" t="str">
        <f t="shared" si="10"/>
        <v/>
      </c>
      <c r="R95" s="518"/>
      <c r="S95" s="518"/>
    </row>
    <row r="96" spans="1:19">
      <c r="A96" s="492" t="str">
        <f t="shared" si="7"/>
        <v/>
      </c>
      <c r="B96" s="493"/>
      <c r="C96" s="494"/>
      <c r="D96" s="447"/>
      <c r="E96" s="447"/>
      <c r="F96" s="495"/>
      <c r="G96" s="447"/>
      <c r="H96" s="447"/>
      <c r="I96" s="451"/>
      <c r="J96" s="452"/>
      <c r="K96" s="447"/>
      <c r="L96" s="448"/>
      <c r="M96" s="447"/>
      <c r="N96" s="462"/>
      <c r="O96" s="525">
        <f t="shared" si="8"/>
        <v>0</v>
      </c>
      <c r="P96" s="525">
        <f t="shared" si="9"/>
        <v>0</v>
      </c>
      <c r="Q96" s="526" t="str">
        <f t="shared" si="10"/>
        <v/>
      </c>
      <c r="R96" s="518"/>
      <c r="S96" s="518"/>
    </row>
    <row r="97" spans="1:256">
      <c r="A97" s="492" t="str">
        <f t="shared" si="7"/>
        <v/>
      </c>
      <c r="B97" s="493"/>
      <c r="C97" s="494"/>
      <c r="D97" s="447"/>
      <c r="E97" s="447"/>
      <c r="F97" s="495"/>
      <c r="G97" s="448"/>
      <c r="H97" s="447"/>
      <c r="I97" s="451"/>
      <c r="J97" s="452"/>
      <c r="K97" s="447"/>
      <c r="L97" s="448"/>
      <c r="M97" s="447"/>
      <c r="N97" s="462"/>
      <c r="O97" s="525">
        <f t="shared" si="8"/>
        <v>0</v>
      </c>
      <c r="P97" s="525">
        <f t="shared" si="9"/>
        <v>0</v>
      </c>
      <c r="Q97" s="526" t="str">
        <f t="shared" si="10"/>
        <v/>
      </c>
      <c r="R97" s="518"/>
      <c r="S97" s="518"/>
      <c r="T97" s="481"/>
      <c r="U97" s="481"/>
      <c r="V97" s="481"/>
      <c r="W97" s="481"/>
      <c r="X97" s="481"/>
      <c r="Y97" s="481"/>
      <c r="Z97" s="481"/>
      <c r="AA97" s="481"/>
      <c r="AB97" s="481"/>
      <c r="AC97" s="481"/>
      <c r="AD97" s="481"/>
      <c r="AE97" s="481"/>
      <c r="AF97" s="481"/>
      <c r="AG97" s="481"/>
      <c r="AH97" s="481"/>
      <c r="AI97" s="481"/>
      <c r="AJ97" s="481"/>
      <c r="AK97" s="481"/>
      <c r="AL97" s="481"/>
      <c r="AM97" s="481"/>
      <c r="AN97" s="481"/>
      <c r="AO97" s="481"/>
      <c r="AP97" s="481"/>
      <c r="AQ97" s="481"/>
      <c r="AR97" s="481"/>
      <c r="AS97" s="481"/>
      <c r="AT97" s="481"/>
      <c r="AU97" s="481"/>
      <c r="AV97" s="481"/>
      <c r="AW97" s="481"/>
      <c r="AX97" s="481"/>
      <c r="AY97" s="481"/>
      <c r="AZ97" s="481"/>
      <c r="BA97" s="481"/>
      <c r="BB97" s="481"/>
      <c r="BC97" s="481"/>
      <c r="BD97" s="481"/>
      <c r="BE97" s="481"/>
      <c r="BF97" s="481"/>
      <c r="BG97" s="481"/>
      <c r="BH97" s="481"/>
      <c r="BI97" s="481"/>
      <c r="BJ97" s="481"/>
      <c r="BK97" s="481"/>
      <c r="BL97" s="481"/>
      <c r="BM97" s="481"/>
      <c r="BN97" s="481"/>
      <c r="BO97" s="481"/>
      <c r="BP97" s="481"/>
      <c r="BQ97" s="481"/>
      <c r="BR97" s="481"/>
      <c r="BS97" s="481"/>
      <c r="BT97" s="481"/>
      <c r="BU97" s="481"/>
      <c r="BV97" s="481"/>
      <c r="BW97" s="481"/>
      <c r="BX97" s="481"/>
      <c r="BY97" s="481"/>
      <c r="BZ97" s="481"/>
      <c r="CA97" s="481"/>
      <c r="CB97" s="481"/>
      <c r="CC97" s="481"/>
      <c r="CD97" s="481"/>
      <c r="CE97" s="481"/>
      <c r="CF97" s="481"/>
      <c r="CG97" s="481"/>
      <c r="CH97" s="481"/>
      <c r="CI97" s="481"/>
      <c r="CJ97" s="481"/>
      <c r="CK97" s="481"/>
      <c r="CL97" s="481"/>
      <c r="CM97" s="481"/>
      <c r="CN97" s="481"/>
      <c r="CO97" s="481"/>
      <c r="CP97" s="481"/>
      <c r="CQ97" s="481"/>
      <c r="CR97" s="481"/>
      <c r="CS97" s="481"/>
      <c r="CT97" s="481"/>
      <c r="CU97" s="481"/>
      <c r="CV97" s="481"/>
      <c r="CW97" s="481"/>
      <c r="CX97" s="481"/>
      <c r="CY97" s="481"/>
      <c r="CZ97" s="481"/>
      <c r="DA97" s="481"/>
      <c r="DB97" s="481"/>
      <c r="DC97" s="481"/>
      <c r="DD97" s="481"/>
      <c r="DE97" s="481"/>
      <c r="DF97" s="481"/>
      <c r="DG97" s="481"/>
      <c r="DH97" s="481"/>
      <c r="DI97" s="481"/>
      <c r="DJ97" s="481"/>
      <c r="DK97" s="481"/>
      <c r="DL97" s="481"/>
      <c r="DM97" s="481"/>
      <c r="DN97" s="481"/>
      <c r="DO97" s="481"/>
      <c r="DP97" s="481"/>
      <c r="DQ97" s="481"/>
      <c r="DR97" s="481"/>
      <c r="DS97" s="481"/>
      <c r="DT97" s="481"/>
      <c r="DU97" s="481"/>
      <c r="DV97" s="481"/>
      <c r="DW97" s="481"/>
      <c r="DX97" s="481"/>
      <c r="DY97" s="481"/>
      <c r="DZ97" s="481"/>
      <c r="EA97" s="481"/>
      <c r="EB97" s="481"/>
      <c r="EC97" s="481"/>
      <c r="ED97" s="481"/>
      <c r="EE97" s="481"/>
      <c r="EF97" s="481"/>
      <c r="EG97" s="481"/>
      <c r="EH97" s="481"/>
      <c r="EI97" s="481"/>
      <c r="EJ97" s="481"/>
      <c r="EK97" s="481"/>
      <c r="EL97" s="481"/>
      <c r="EM97" s="481"/>
      <c r="EN97" s="481"/>
      <c r="EO97" s="481"/>
      <c r="EP97" s="481"/>
      <c r="EQ97" s="481"/>
      <c r="ER97" s="481"/>
      <c r="ES97" s="481"/>
      <c r="ET97" s="481"/>
      <c r="EU97" s="481"/>
      <c r="EV97" s="481"/>
      <c r="EW97" s="481"/>
      <c r="EX97" s="481"/>
      <c r="EY97" s="481"/>
      <c r="EZ97" s="481"/>
      <c r="FA97" s="481"/>
      <c r="FB97" s="481"/>
      <c r="FC97" s="481"/>
      <c r="FD97" s="481"/>
      <c r="FE97" s="481"/>
      <c r="FF97" s="481"/>
      <c r="FG97" s="481"/>
      <c r="FH97" s="481"/>
      <c r="FI97" s="481"/>
      <c r="FJ97" s="481"/>
      <c r="FK97" s="481"/>
      <c r="FL97" s="481"/>
      <c r="FM97" s="481"/>
      <c r="FN97" s="481"/>
      <c r="FO97" s="481"/>
      <c r="FP97" s="481"/>
      <c r="FQ97" s="481"/>
      <c r="FR97" s="481"/>
      <c r="FS97" s="481"/>
      <c r="FT97" s="481"/>
      <c r="FU97" s="481"/>
      <c r="FV97" s="481"/>
      <c r="FW97" s="481"/>
      <c r="FX97" s="481"/>
      <c r="FY97" s="481"/>
      <c r="FZ97" s="481"/>
      <c r="GA97" s="481"/>
      <c r="GB97" s="481"/>
      <c r="GC97" s="481"/>
      <c r="GD97" s="481"/>
      <c r="GE97" s="481"/>
      <c r="GF97" s="481"/>
      <c r="GG97" s="481"/>
      <c r="GH97" s="481"/>
      <c r="GI97" s="481"/>
      <c r="GJ97" s="481"/>
      <c r="GK97" s="481"/>
      <c r="GL97" s="481"/>
      <c r="GM97" s="481"/>
      <c r="GN97" s="481"/>
      <c r="GO97" s="481"/>
      <c r="GP97" s="481"/>
      <c r="GQ97" s="481"/>
      <c r="GR97" s="481"/>
      <c r="GS97" s="481"/>
      <c r="GT97" s="481"/>
      <c r="GU97" s="481"/>
      <c r="GV97" s="481"/>
      <c r="GW97" s="481"/>
      <c r="GX97" s="481"/>
      <c r="GY97" s="481"/>
      <c r="GZ97" s="481"/>
      <c r="HA97" s="481"/>
      <c r="HB97" s="481"/>
      <c r="HC97" s="481"/>
      <c r="HD97" s="481"/>
      <c r="HE97" s="481"/>
      <c r="HF97" s="481"/>
      <c r="HG97" s="481"/>
      <c r="HH97" s="481"/>
      <c r="HI97" s="481"/>
      <c r="HJ97" s="481"/>
      <c r="HK97" s="481"/>
      <c r="HL97" s="481"/>
      <c r="HM97" s="481"/>
      <c r="HN97" s="481"/>
      <c r="HO97" s="481"/>
      <c r="HP97" s="481"/>
      <c r="HQ97" s="481"/>
      <c r="HR97" s="481"/>
      <c r="HS97" s="481"/>
      <c r="HT97" s="481"/>
      <c r="HU97" s="481"/>
      <c r="HV97" s="481"/>
      <c r="HW97" s="481"/>
      <c r="HX97" s="481"/>
      <c r="HY97" s="481"/>
      <c r="HZ97" s="481"/>
      <c r="IA97" s="481"/>
      <c r="IB97" s="481"/>
      <c r="IC97" s="481"/>
      <c r="ID97" s="481"/>
      <c r="IE97" s="481"/>
      <c r="IF97" s="481"/>
      <c r="IG97" s="481"/>
      <c r="IH97" s="481"/>
      <c r="II97" s="481"/>
      <c r="IJ97" s="481"/>
      <c r="IK97" s="481"/>
      <c r="IL97" s="481"/>
      <c r="IM97" s="481"/>
      <c r="IN97" s="481"/>
      <c r="IO97" s="481"/>
      <c r="IP97" s="481"/>
      <c r="IQ97" s="481"/>
      <c r="IR97" s="481"/>
      <c r="IS97" s="481"/>
      <c r="IT97" s="481"/>
      <c r="IU97" s="481"/>
      <c r="IV97" s="481"/>
    </row>
    <row r="98" spans="1:256" s="323" customFormat="1">
      <c r="A98" s="492" t="str">
        <f t="shared" si="7"/>
        <v/>
      </c>
      <c r="B98" s="496"/>
      <c r="C98" s="476"/>
      <c r="D98" s="448"/>
      <c r="E98" s="448"/>
      <c r="F98" s="477"/>
      <c r="G98" s="448"/>
      <c r="H98" s="448"/>
      <c r="I98" s="451"/>
      <c r="J98" s="451"/>
      <c r="K98" s="448"/>
      <c r="L98" s="448"/>
      <c r="M98" s="448"/>
      <c r="N98" s="506"/>
      <c r="O98" s="525">
        <f t="shared" si="8"/>
        <v>0</v>
      </c>
      <c r="P98" s="525">
        <f t="shared" si="9"/>
        <v>0</v>
      </c>
      <c r="Q98" s="526" t="str">
        <f t="shared" si="10"/>
        <v/>
      </c>
      <c r="R98" s="518"/>
      <c r="S98" s="518"/>
      <c r="T98" s="481"/>
      <c r="U98" s="481"/>
      <c r="V98" s="481"/>
      <c r="W98" s="481"/>
      <c r="X98" s="481"/>
      <c r="Y98" s="481"/>
      <c r="Z98" s="481"/>
      <c r="AA98" s="481"/>
      <c r="AB98" s="481"/>
      <c r="AC98" s="481"/>
      <c r="AD98" s="481"/>
      <c r="AE98" s="481"/>
      <c r="AF98" s="481"/>
      <c r="AG98" s="481"/>
      <c r="AH98" s="481"/>
      <c r="AI98" s="481"/>
      <c r="AJ98" s="481"/>
      <c r="AK98" s="481"/>
      <c r="AL98" s="481"/>
      <c r="AM98" s="481"/>
      <c r="AN98" s="481"/>
      <c r="AO98" s="481"/>
      <c r="AP98" s="481"/>
      <c r="AQ98" s="481"/>
      <c r="AR98" s="481"/>
      <c r="AS98" s="481"/>
      <c r="AT98" s="481"/>
      <c r="AU98" s="481"/>
      <c r="AV98" s="481"/>
      <c r="AW98" s="481"/>
      <c r="AX98" s="481"/>
      <c r="AY98" s="481"/>
      <c r="AZ98" s="481"/>
      <c r="BA98" s="481"/>
      <c r="BB98" s="481"/>
      <c r="BC98" s="481"/>
      <c r="BD98" s="481"/>
      <c r="BE98" s="481"/>
      <c r="BF98" s="481"/>
      <c r="BG98" s="481"/>
      <c r="BH98" s="481"/>
      <c r="BI98" s="481"/>
      <c r="BJ98" s="481"/>
      <c r="BK98" s="481"/>
      <c r="BL98" s="481"/>
      <c r="BM98" s="481"/>
      <c r="BN98" s="481"/>
      <c r="BO98" s="481"/>
      <c r="BP98" s="481"/>
      <c r="BQ98" s="481"/>
      <c r="BR98" s="481"/>
      <c r="BS98" s="481"/>
      <c r="BT98" s="481"/>
      <c r="BU98" s="481"/>
      <c r="BV98" s="481"/>
      <c r="BW98" s="481"/>
      <c r="BX98" s="481"/>
      <c r="BY98" s="481"/>
      <c r="BZ98" s="481"/>
      <c r="CA98" s="481"/>
      <c r="CB98" s="481"/>
      <c r="CC98" s="481"/>
      <c r="CD98" s="481"/>
      <c r="CE98" s="481"/>
      <c r="CF98" s="481"/>
      <c r="CG98" s="481"/>
      <c r="CH98" s="481"/>
      <c r="CI98" s="481"/>
      <c r="CJ98" s="481"/>
      <c r="CK98" s="481"/>
      <c r="CL98" s="481"/>
      <c r="CM98" s="481"/>
      <c r="CN98" s="481"/>
      <c r="CO98" s="481"/>
      <c r="CP98" s="481"/>
      <c r="CQ98" s="481"/>
      <c r="CR98" s="481"/>
      <c r="CS98" s="481"/>
      <c r="CT98" s="481"/>
      <c r="CU98" s="481"/>
      <c r="CV98" s="481"/>
      <c r="CW98" s="481"/>
      <c r="CX98" s="481"/>
      <c r="CY98" s="481"/>
      <c r="CZ98" s="481"/>
      <c r="DA98" s="481"/>
      <c r="DB98" s="481"/>
      <c r="DC98" s="481"/>
      <c r="DD98" s="481"/>
      <c r="DE98" s="481"/>
      <c r="DF98" s="481"/>
      <c r="DG98" s="481"/>
      <c r="DH98" s="481"/>
      <c r="DI98" s="481"/>
      <c r="DJ98" s="481"/>
      <c r="DK98" s="481"/>
      <c r="DL98" s="481"/>
      <c r="DM98" s="481"/>
      <c r="DN98" s="481"/>
      <c r="DO98" s="481"/>
      <c r="DP98" s="481"/>
      <c r="DQ98" s="481"/>
      <c r="DR98" s="481"/>
      <c r="DS98" s="481"/>
      <c r="DT98" s="481"/>
      <c r="DU98" s="481"/>
      <c r="DV98" s="481"/>
      <c r="DW98" s="481"/>
      <c r="DX98" s="481"/>
      <c r="DY98" s="481"/>
      <c r="DZ98" s="481"/>
      <c r="EA98" s="481"/>
      <c r="EB98" s="481"/>
      <c r="EC98" s="481"/>
      <c r="ED98" s="481"/>
      <c r="EE98" s="481"/>
      <c r="EF98" s="481"/>
      <c r="EG98" s="481"/>
      <c r="EH98" s="481"/>
      <c r="EI98" s="481"/>
      <c r="EJ98" s="481"/>
      <c r="EK98" s="481"/>
      <c r="EL98" s="481"/>
      <c r="EM98" s="481"/>
      <c r="EN98" s="481"/>
      <c r="EO98" s="481"/>
      <c r="EP98" s="481"/>
      <c r="EQ98" s="481"/>
      <c r="ER98" s="481"/>
      <c r="ES98" s="481"/>
      <c r="ET98" s="481"/>
      <c r="EU98" s="481"/>
      <c r="EV98" s="481"/>
      <c r="EW98" s="481"/>
      <c r="EX98" s="481"/>
      <c r="EY98" s="481"/>
      <c r="EZ98" s="481"/>
      <c r="FA98" s="481"/>
      <c r="FB98" s="481"/>
      <c r="FC98" s="481"/>
      <c r="FD98" s="481"/>
      <c r="FE98" s="481"/>
      <c r="FF98" s="481"/>
      <c r="FG98" s="481"/>
      <c r="FH98" s="481"/>
      <c r="FI98" s="481"/>
      <c r="FJ98" s="481"/>
      <c r="FK98" s="481"/>
      <c r="FL98" s="481"/>
      <c r="FM98" s="481"/>
      <c r="FN98" s="481"/>
      <c r="FO98" s="481"/>
      <c r="FP98" s="481"/>
      <c r="FQ98" s="481"/>
      <c r="FR98" s="481"/>
      <c r="FS98" s="481"/>
      <c r="FT98" s="481"/>
      <c r="FU98" s="481"/>
      <c r="FV98" s="481"/>
      <c r="FW98" s="481"/>
      <c r="FX98" s="481"/>
      <c r="FY98" s="481"/>
      <c r="FZ98" s="481"/>
      <c r="GA98" s="481"/>
      <c r="GB98" s="481"/>
      <c r="GC98" s="481"/>
      <c r="GD98" s="481"/>
      <c r="GE98" s="481"/>
      <c r="GF98" s="481"/>
      <c r="GG98" s="481"/>
      <c r="GH98" s="481"/>
      <c r="GI98" s="481"/>
      <c r="GJ98" s="481"/>
      <c r="GK98" s="481"/>
      <c r="GL98" s="481"/>
      <c r="GM98" s="481"/>
      <c r="GN98" s="481"/>
      <c r="GO98" s="481"/>
      <c r="GP98" s="481"/>
      <c r="GQ98" s="481"/>
      <c r="GR98" s="481"/>
      <c r="GS98" s="481"/>
      <c r="GT98" s="481"/>
      <c r="GU98" s="481"/>
      <c r="GV98" s="481"/>
      <c r="GW98" s="481"/>
      <c r="GX98" s="481"/>
      <c r="GY98" s="481"/>
      <c r="GZ98" s="481"/>
      <c r="HA98" s="481"/>
      <c r="HB98" s="481"/>
      <c r="HC98" s="481"/>
      <c r="HD98" s="481"/>
      <c r="HE98" s="481"/>
      <c r="HF98" s="481"/>
      <c r="HG98" s="481"/>
      <c r="HH98" s="481"/>
      <c r="HI98" s="481"/>
      <c r="HJ98" s="481"/>
      <c r="HK98" s="481"/>
      <c r="HL98" s="481"/>
      <c r="HM98" s="481"/>
      <c r="HN98" s="481"/>
      <c r="HO98" s="481"/>
      <c r="HP98" s="481"/>
      <c r="HQ98" s="481"/>
      <c r="HR98" s="481"/>
      <c r="HS98" s="481"/>
      <c r="HT98" s="481"/>
      <c r="HU98" s="481"/>
      <c r="HV98" s="481"/>
      <c r="HW98" s="481"/>
      <c r="HX98" s="481"/>
      <c r="HY98" s="481"/>
      <c r="HZ98" s="481"/>
      <c r="IA98" s="481"/>
      <c r="IB98" s="481"/>
      <c r="IC98" s="481"/>
      <c r="ID98" s="481"/>
      <c r="IE98" s="481"/>
      <c r="IF98" s="481"/>
      <c r="IG98" s="481"/>
      <c r="IH98" s="481"/>
      <c r="II98" s="481"/>
      <c r="IJ98" s="481"/>
      <c r="IK98" s="481"/>
      <c r="IL98" s="481"/>
      <c r="IM98" s="481"/>
      <c r="IN98" s="481"/>
      <c r="IO98" s="481"/>
      <c r="IP98" s="481"/>
      <c r="IQ98" s="481"/>
      <c r="IR98" s="481"/>
      <c r="IS98" s="481"/>
      <c r="IT98" s="481"/>
      <c r="IU98" s="481"/>
      <c r="IV98" s="481"/>
    </row>
    <row r="99" spans="1:256">
      <c r="A99" s="492" t="str">
        <f t="shared" si="7"/>
        <v/>
      </c>
      <c r="B99" s="493"/>
      <c r="C99" s="494"/>
      <c r="D99" s="447"/>
      <c r="E99" s="447"/>
      <c r="F99" s="495"/>
      <c r="G99" s="447"/>
      <c r="H99" s="447"/>
      <c r="I99" s="451"/>
      <c r="J99" s="452"/>
      <c r="K99" s="447"/>
      <c r="L99" s="448"/>
      <c r="M99" s="447"/>
      <c r="N99" s="462"/>
      <c r="O99" s="525">
        <f t="shared" si="8"/>
        <v>0</v>
      </c>
      <c r="P99" s="525">
        <f t="shared" si="9"/>
        <v>0</v>
      </c>
      <c r="Q99" s="526" t="str">
        <f t="shared" si="10"/>
        <v/>
      </c>
      <c r="R99" s="518"/>
      <c r="S99" s="518"/>
    </row>
    <row r="100" spans="1:256">
      <c r="A100" s="492" t="str">
        <f t="shared" si="7"/>
        <v/>
      </c>
      <c r="B100" s="498"/>
      <c r="C100" s="497"/>
      <c r="D100" s="479"/>
      <c r="E100" s="479"/>
      <c r="F100" s="499"/>
      <c r="G100" s="479"/>
      <c r="H100" s="479"/>
      <c r="I100" s="500"/>
      <c r="J100" s="501"/>
      <c r="K100" s="479"/>
      <c r="L100" s="478"/>
      <c r="M100" s="479"/>
      <c r="N100" s="462"/>
      <c r="O100" s="525">
        <f t="shared" si="8"/>
        <v>0</v>
      </c>
      <c r="P100" s="525">
        <f t="shared" si="9"/>
        <v>0</v>
      </c>
      <c r="Q100" s="526" t="str">
        <f t="shared" si="10"/>
        <v/>
      </c>
      <c r="R100" s="518"/>
      <c r="S100" s="518"/>
    </row>
    <row r="101" spans="1:256">
      <c r="A101" s="492" t="str">
        <f t="shared" si="7"/>
        <v/>
      </c>
      <c r="B101" s="493"/>
      <c r="C101" s="494"/>
      <c r="D101" s="447"/>
      <c r="E101" s="447"/>
      <c r="F101" s="495"/>
      <c r="G101" s="447"/>
      <c r="H101" s="447"/>
      <c r="I101" s="451"/>
      <c r="J101" s="452"/>
      <c r="K101" s="447"/>
      <c r="L101" s="448"/>
      <c r="M101" s="447"/>
      <c r="N101" s="462"/>
      <c r="O101" s="525">
        <f t="shared" si="8"/>
        <v>0</v>
      </c>
      <c r="P101" s="525">
        <f t="shared" si="9"/>
        <v>0</v>
      </c>
      <c r="Q101" s="526" t="str">
        <f t="shared" si="10"/>
        <v/>
      </c>
      <c r="R101" s="518"/>
      <c r="S101" s="518"/>
    </row>
    <row r="102" spans="1:256">
      <c r="A102" s="492" t="str">
        <f t="shared" si="7"/>
        <v/>
      </c>
      <c r="B102" s="498"/>
      <c r="C102" s="497"/>
      <c r="D102" s="479"/>
      <c r="E102" s="479"/>
      <c r="F102" s="499"/>
      <c r="G102" s="479"/>
      <c r="H102" s="479"/>
      <c r="I102" s="500"/>
      <c r="J102" s="501"/>
      <c r="K102" s="479"/>
      <c r="L102" s="478"/>
      <c r="M102" s="447"/>
      <c r="N102" s="462"/>
      <c r="O102" s="525">
        <f t="shared" si="8"/>
        <v>0</v>
      </c>
      <c r="P102" s="525">
        <f t="shared" si="9"/>
        <v>0</v>
      </c>
      <c r="Q102" s="526" t="str">
        <f t="shared" si="10"/>
        <v/>
      </c>
      <c r="R102" s="518"/>
      <c r="S102" s="518"/>
    </row>
    <row r="103" spans="1:256">
      <c r="A103" s="492" t="str">
        <f t="shared" si="7"/>
        <v/>
      </c>
      <c r="B103" s="493"/>
      <c r="C103" s="494"/>
      <c r="D103" s="447"/>
      <c r="E103" s="447"/>
      <c r="F103" s="495"/>
      <c r="G103" s="447"/>
      <c r="H103" s="447"/>
      <c r="I103" s="451"/>
      <c r="J103" s="452"/>
      <c r="K103" s="447"/>
      <c r="L103" s="448"/>
      <c r="M103" s="447"/>
      <c r="N103" s="462"/>
      <c r="O103" s="525">
        <f t="shared" si="8"/>
        <v>0</v>
      </c>
      <c r="P103" s="525">
        <f t="shared" si="9"/>
        <v>0</v>
      </c>
      <c r="Q103" s="526" t="str">
        <f t="shared" si="10"/>
        <v/>
      </c>
      <c r="R103" s="518"/>
      <c r="S103" s="518"/>
    </row>
    <row r="104" spans="1:256">
      <c r="A104" s="492" t="str">
        <f t="shared" si="7"/>
        <v/>
      </c>
      <c r="B104" s="493"/>
      <c r="C104" s="494"/>
      <c r="D104" s="447"/>
      <c r="E104" s="447"/>
      <c r="F104" s="495"/>
      <c r="G104" s="447"/>
      <c r="H104" s="447"/>
      <c r="I104" s="451"/>
      <c r="J104" s="452"/>
      <c r="K104" s="447"/>
      <c r="L104" s="448"/>
      <c r="M104" s="447"/>
      <c r="N104" s="462"/>
      <c r="O104" s="525">
        <f t="shared" si="8"/>
        <v>0</v>
      </c>
      <c r="P104" s="525">
        <f t="shared" si="9"/>
        <v>0</v>
      </c>
      <c r="Q104" s="526" t="str">
        <f t="shared" si="10"/>
        <v/>
      </c>
      <c r="R104" s="518"/>
      <c r="S104" s="518"/>
    </row>
    <row r="105" spans="1:256">
      <c r="A105" s="492" t="str">
        <f t="shared" si="7"/>
        <v/>
      </c>
      <c r="B105" s="498"/>
      <c r="C105" s="497"/>
      <c r="D105" s="479"/>
      <c r="E105" s="479"/>
      <c r="F105" s="499"/>
      <c r="G105" s="479"/>
      <c r="H105" s="479"/>
      <c r="I105" s="500"/>
      <c r="J105" s="501"/>
      <c r="K105" s="479"/>
      <c r="L105" s="448"/>
      <c r="M105" s="447"/>
      <c r="N105" s="462"/>
      <c r="O105" s="525">
        <f t="shared" si="8"/>
        <v>0</v>
      </c>
      <c r="P105" s="525">
        <f t="shared" si="9"/>
        <v>0</v>
      </c>
      <c r="Q105" s="526" t="str">
        <f t="shared" si="10"/>
        <v/>
      </c>
      <c r="R105" s="518"/>
      <c r="S105" s="518"/>
    </row>
    <row r="106" spans="1:256">
      <c r="A106" s="492" t="str">
        <f t="shared" si="7"/>
        <v/>
      </c>
      <c r="B106" s="493"/>
      <c r="C106" s="494"/>
      <c r="D106" s="447"/>
      <c r="E106" s="447"/>
      <c r="F106" s="495"/>
      <c r="G106" s="447"/>
      <c r="H106" s="447"/>
      <c r="I106" s="451"/>
      <c r="J106" s="452"/>
      <c r="K106" s="447"/>
      <c r="L106" s="448"/>
      <c r="M106" s="447"/>
      <c r="N106" s="462"/>
      <c r="O106" s="525">
        <f t="shared" si="8"/>
        <v>0</v>
      </c>
      <c r="P106" s="525">
        <f t="shared" si="9"/>
        <v>0</v>
      </c>
      <c r="Q106" s="526" t="str">
        <f t="shared" si="10"/>
        <v/>
      </c>
      <c r="R106" s="518"/>
      <c r="S106" s="518"/>
    </row>
    <row r="107" spans="1:256">
      <c r="A107" s="492" t="str">
        <f t="shared" si="7"/>
        <v/>
      </c>
      <c r="B107" s="493"/>
      <c r="C107" s="494"/>
      <c r="D107" s="447"/>
      <c r="E107" s="447"/>
      <c r="F107" s="495"/>
      <c r="G107" s="447"/>
      <c r="H107" s="447"/>
      <c r="I107" s="451"/>
      <c r="J107" s="452"/>
      <c r="K107" s="447"/>
      <c r="L107" s="448"/>
      <c r="M107" s="447"/>
      <c r="N107" s="462"/>
      <c r="O107" s="525">
        <f t="shared" si="8"/>
        <v>0</v>
      </c>
      <c r="P107" s="525">
        <f t="shared" si="9"/>
        <v>0</v>
      </c>
      <c r="Q107" s="526" t="str">
        <f t="shared" si="10"/>
        <v/>
      </c>
      <c r="R107" s="518"/>
      <c r="S107" s="518"/>
    </row>
    <row r="108" spans="1:256">
      <c r="A108" s="492" t="str">
        <f t="shared" si="7"/>
        <v/>
      </c>
      <c r="B108" s="493"/>
      <c r="C108" s="494"/>
      <c r="D108" s="447"/>
      <c r="E108" s="447"/>
      <c r="F108" s="495"/>
      <c r="G108" s="447"/>
      <c r="H108" s="447"/>
      <c r="I108" s="451"/>
      <c r="J108" s="452"/>
      <c r="K108" s="447"/>
      <c r="L108" s="448"/>
      <c r="M108" s="447"/>
      <c r="N108" s="462"/>
      <c r="O108" s="525">
        <f t="shared" si="8"/>
        <v>0</v>
      </c>
      <c r="P108" s="525">
        <f t="shared" si="9"/>
        <v>0</v>
      </c>
      <c r="Q108" s="526" t="str">
        <f t="shared" si="10"/>
        <v/>
      </c>
      <c r="R108" s="518"/>
      <c r="S108" s="518"/>
    </row>
    <row r="109" spans="1:256">
      <c r="A109" s="492" t="str">
        <f t="shared" si="7"/>
        <v/>
      </c>
      <c r="B109" s="493"/>
      <c r="C109" s="494"/>
      <c r="D109" s="447"/>
      <c r="E109" s="447"/>
      <c r="F109" s="495"/>
      <c r="G109" s="447"/>
      <c r="H109" s="447"/>
      <c r="I109" s="451"/>
      <c r="J109" s="452"/>
      <c r="K109" s="447"/>
      <c r="L109" s="448"/>
      <c r="M109" s="447"/>
      <c r="N109" s="462"/>
      <c r="O109" s="525">
        <f t="shared" si="8"/>
        <v>0</v>
      </c>
      <c r="P109" s="525">
        <f t="shared" si="9"/>
        <v>0</v>
      </c>
      <c r="Q109" s="526" t="str">
        <f t="shared" si="10"/>
        <v/>
      </c>
      <c r="R109" s="518"/>
      <c r="S109" s="518"/>
    </row>
    <row r="110" spans="1:256">
      <c r="A110" s="492" t="str">
        <f t="shared" si="7"/>
        <v/>
      </c>
      <c r="B110" s="493"/>
      <c r="C110" s="494"/>
      <c r="D110" s="447"/>
      <c r="E110" s="447"/>
      <c r="F110" s="495"/>
      <c r="G110" s="447"/>
      <c r="H110" s="447"/>
      <c r="I110" s="451"/>
      <c r="J110" s="452"/>
      <c r="K110" s="447"/>
      <c r="L110" s="448"/>
      <c r="M110" s="447"/>
      <c r="N110" s="462"/>
      <c r="O110" s="525">
        <f t="shared" si="8"/>
        <v>0</v>
      </c>
      <c r="P110" s="525">
        <f t="shared" si="9"/>
        <v>0</v>
      </c>
      <c r="Q110" s="526" t="str">
        <f t="shared" si="10"/>
        <v/>
      </c>
      <c r="R110" s="518"/>
      <c r="S110" s="518"/>
    </row>
    <row r="111" spans="1:256">
      <c r="A111" s="492" t="str">
        <f t="shared" si="7"/>
        <v/>
      </c>
      <c r="B111" s="493"/>
      <c r="C111" s="494"/>
      <c r="D111" s="447"/>
      <c r="E111" s="447"/>
      <c r="F111" s="495"/>
      <c r="G111" s="447"/>
      <c r="H111" s="447"/>
      <c r="I111" s="451"/>
      <c r="J111" s="452"/>
      <c r="K111" s="447"/>
      <c r="L111" s="448"/>
      <c r="M111" s="447"/>
      <c r="N111" s="462"/>
      <c r="O111" s="525">
        <f t="shared" si="8"/>
        <v>0</v>
      </c>
      <c r="P111" s="525">
        <f t="shared" si="9"/>
        <v>0</v>
      </c>
      <c r="Q111" s="526" t="str">
        <f t="shared" si="10"/>
        <v/>
      </c>
      <c r="R111" s="518"/>
      <c r="S111" s="518"/>
    </row>
    <row r="112" spans="1:256">
      <c r="A112" s="492" t="str">
        <f t="shared" si="7"/>
        <v/>
      </c>
      <c r="B112" s="493"/>
      <c r="C112" s="494"/>
      <c r="D112" s="447"/>
      <c r="E112" s="447"/>
      <c r="F112" s="495"/>
      <c r="G112" s="447"/>
      <c r="H112" s="447"/>
      <c r="I112" s="451"/>
      <c r="J112" s="452"/>
      <c r="K112" s="447"/>
      <c r="L112" s="448"/>
      <c r="M112" s="447"/>
      <c r="N112" s="462"/>
      <c r="O112" s="525">
        <f t="shared" si="8"/>
        <v>0</v>
      </c>
      <c r="P112" s="525">
        <f t="shared" si="9"/>
        <v>0</v>
      </c>
      <c r="Q112" s="526" t="str">
        <f t="shared" si="10"/>
        <v/>
      </c>
      <c r="R112" s="518"/>
      <c r="S112" s="518"/>
    </row>
    <row r="113" spans="1:19">
      <c r="A113" s="492" t="str">
        <f t="shared" si="7"/>
        <v/>
      </c>
      <c r="B113" s="493"/>
      <c r="C113" s="494"/>
      <c r="D113" s="447"/>
      <c r="E113" s="447"/>
      <c r="F113" s="495"/>
      <c r="G113" s="447"/>
      <c r="H113" s="447"/>
      <c r="I113" s="451"/>
      <c r="J113" s="452"/>
      <c r="K113" s="447"/>
      <c r="L113" s="448"/>
      <c r="M113" s="447"/>
      <c r="N113" s="462"/>
      <c r="O113" s="525">
        <f t="shared" si="8"/>
        <v>0</v>
      </c>
      <c r="P113" s="525">
        <f t="shared" si="9"/>
        <v>0</v>
      </c>
      <c r="Q113" s="526" t="str">
        <f t="shared" si="10"/>
        <v/>
      </c>
      <c r="R113" s="518"/>
      <c r="S113" s="518"/>
    </row>
    <row r="114" spans="1:19">
      <c r="A114" s="492" t="str">
        <f t="shared" si="7"/>
        <v/>
      </c>
      <c r="B114" s="493"/>
      <c r="C114" s="494"/>
      <c r="D114" s="447"/>
      <c r="E114" s="447"/>
      <c r="F114" s="495"/>
      <c r="G114" s="447"/>
      <c r="H114" s="447"/>
      <c r="I114" s="451"/>
      <c r="J114" s="452"/>
      <c r="K114" s="447"/>
      <c r="L114" s="448"/>
      <c r="M114" s="447"/>
      <c r="N114" s="462"/>
      <c r="O114" s="525">
        <f t="shared" si="8"/>
        <v>0</v>
      </c>
      <c r="P114" s="525">
        <f t="shared" si="9"/>
        <v>0</v>
      </c>
      <c r="Q114" s="526" t="str">
        <f t="shared" si="10"/>
        <v/>
      </c>
      <c r="R114" s="518"/>
      <c r="S114" s="518"/>
    </row>
    <row r="115" spans="1:19">
      <c r="A115" s="492" t="str">
        <f t="shared" si="7"/>
        <v/>
      </c>
      <c r="B115" s="493"/>
      <c r="C115" s="494"/>
      <c r="D115" s="447"/>
      <c r="E115" s="447"/>
      <c r="F115" s="495"/>
      <c r="G115" s="447"/>
      <c r="H115" s="447"/>
      <c r="I115" s="451"/>
      <c r="J115" s="452"/>
      <c r="K115" s="447"/>
      <c r="L115" s="448"/>
      <c r="M115" s="447"/>
      <c r="N115" s="462"/>
      <c r="O115" s="525">
        <f t="shared" si="8"/>
        <v>0</v>
      </c>
      <c r="P115" s="525">
        <f t="shared" si="9"/>
        <v>0</v>
      </c>
      <c r="Q115" s="526" t="str">
        <f t="shared" si="10"/>
        <v/>
      </c>
      <c r="R115" s="518"/>
      <c r="S115" s="518"/>
    </row>
    <row r="116" spans="1:19">
      <c r="A116" s="492" t="str">
        <f t="shared" si="7"/>
        <v/>
      </c>
      <c r="B116" s="493"/>
      <c r="C116" s="494"/>
      <c r="D116" s="447"/>
      <c r="E116" s="447"/>
      <c r="F116" s="495"/>
      <c r="G116" s="447"/>
      <c r="H116" s="447"/>
      <c r="I116" s="451"/>
      <c r="J116" s="452"/>
      <c r="K116" s="447"/>
      <c r="L116" s="448"/>
      <c r="M116" s="447"/>
      <c r="N116" s="462"/>
      <c r="O116" s="525">
        <f t="shared" si="8"/>
        <v>0</v>
      </c>
      <c r="P116" s="525">
        <f t="shared" si="9"/>
        <v>0</v>
      </c>
      <c r="Q116" s="526" t="str">
        <f t="shared" si="10"/>
        <v/>
      </c>
      <c r="R116" s="518"/>
      <c r="S116" s="518"/>
    </row>
    <row r="117" spans="1:19">
      <c r="A117" s="492" t="str">
        <f t="shared" si="7"/>
        <v/>
      </c>
      <c r="B117" s="493"/>
      <c r="C117" s="494"/>
      <c r="D117" s="447"/>
      <c r="E117" s="447"/>
      <c r="F117" s="495"/>
      <c r="G117" s="447"/>
      <c r="H117" s="447"/>
      <c r="I117" s="451"/>
      <c r="J117" s="452"/>
      <c r="K117" s="447"/>
      <c r="L117" s="448"/>
      <c r="M117" s="447"/>
      <c r="N117" s="462"/>
      <c r="O117" s="525">
        <f t="shared" si="8"/>
        <v>0</v>
      </c>
      <c r="P117" s="525">
        <f t="shared" si="9"/>
        <v>0</v>
      </c>
      <c r="Q117" s="526" t="str">
        <f t="shared" si="10"/>
        <v/>
      </c>
      <c r="R117" s="518"/>
      <c r="S117" s="518"/>
    </row>
    <row r="118" spans="1:19">
      <c r="A118" s="492" t="str">
        <f t="shared" si="7"/>
        <v/>
      </c>
      <c r="B118" s="493"/>
      <c r="C118" s="494"/>
      <c r="D118" s="447"/>
      <c r="E118" s="447"/>
      <c r="F118" s="495"/>
      <c r="G118" s="447"/>
      <c r="H118" s="447"/>
      <c r="I118" s="451"/>
      <c r="J118" s="452"/>
      <c r="K118" s="447"/>
      <c r="L118" s="448"/>
      <c r="M118" s="447"/>
      <c r="N118" s="462"/>
      <c r="O118" s="525">
        <f t="shared" si="8"/>
        <v>0</v>
      </c>
      <c r="P118" s="525">
        <f t="shared" si="9"/>
        <v>0</v>
      </c>
      <c r="Q118" s="526" t="str">
        <f t="shared" si="10"/>
        <v/>
      </c>
      <c r="R118" s="518"/>
      <c r="S118" s="518"/>
    </row>
    <row r="119" spans="1:19">
      <c r="A119" s="492" t="str">
        <f t="shared" si="7"/>
        <v/>
      </c>
      <c r="B119" s="493"/>
      <c r="C119" s="494"/>
      <c r="D119" s="447"/>
      <c r="E119" s="447"/>
      <c r="F119" s="495"/>
      <c r="G119" s="447"/>
      <c r="H119" s="447"/>
      <c r="I119" s="451"/>
      <c r="J119" s="452"/>
      <c r="K119" s="447"/>
      <c r="L119" s="448"/>
      <c r="M119" s="447"/>
      <c r="N119" s="462"/>
      <c r="O119" s="525">
        <f t="shared" si="8"/>
        <v>0</v>
      </c>
      <c r="P119" s="525">
        <f t="shared" si="9"/>
        <v>0</v>
      </c>
      <c r="Q119" s="526" t="str">
        <f t="shared" si="10"/>
        <v/>
      </c>
      <c r="R119" s="518"/>
      <c r="S119" s="518"/>
    </row>
    <row r="120" spans="1:19">
      <c r="A120" s="492" t="str">
        <f t="shared" si="7"/>
        <v/>
      </c>
      <c r="B120" s="493"/>
      <c r="C120" s="494"/>
      <c r="D120" s="447"/>
      <c r="E120" s="447"/>
      <c r="F120" s="495"/>
      <c r="G120" s="447"/>
      <c r="H120" s="447"/>
      <c r="I120" s="448"/>
      <c r="J120" s="507"/>
      <c r="K120" s="447"/>
      <c r="L120" s="448"/>
      <c r="M120" s="447"/>
      <c r="N120" s="462"/>
      <c r="O120" s="525">
        <f t="shared" si="8"/>
        <v>0</v>
      </c>
      <c r="P120" s="525">
        <f t="shared" si="9"/>
        <v>0</v>
      </c>
      <c r="Q120" s="526" t="str">
        <f t="shared" si="10"/>
        <v/>
      </c>
      <c r="R120" s="518"/>
      <c r="S120" s="518"/>
    </row>
    <row r="121" spans="1:19">
      <c r="A121" s="492" t="str">
        <f t="shared" si="7"/>
        <v/>
      </c>
      <c r="B121" s="493"/>
      <c r="C121" s="494"/>
      <c r="D121" s="447"/>
      <c r="E121" s="447"/>
      <c r="F121" s="495"/>
      <c r="G121" s="448"/>
      <c r="H121" s="447"/>
      <c r="I121" s="448"/>
      <c r="J121" s="507"/>
      <c r="K121" s="447"/>
      <c r="L121" s="448"/>
      <c r="M121" s="447"/>
      <c r="N121" s="462"/>
      <c r="O121" s="525">
        <f t="shared" si="8"/>
        <v>0</v>
      </c>
      <c r="P121" s="525">
        <f t="shared" si="9"/>
        <v>0</v>
      </c>
      <c r="Q121" s="526" t="str">
        <f t="shared" si="10"/>
        <v/>
      </c>
      <c r="R121" s="518"/>
      <c r="S121" s="518"/>
    </row>
    <row r="122" spans="1:19">
      <c r="A122" s="492" t="str">
        <f t="shared" si="7"/>
        <v/>
      </c>
      <c r="B122" s="493"/>
      <c r="C122" s="494"/>
      <c r="D122" s="447"/>
      <c r="E122" s="447"/>
      <c r="F122" s="495"/>
      <c r="G122" s="479"/>
      <c r="H122" s="447"/>
      <c r="I122" s="448"/>
      <c r="J122" s="507"/>
      <c r="K122" s="447"/>
      <c r="L122" s="448"/>
      <c r="M122" s="447"/>
      <c r="N122" s="462"/>
      <c r="O122" s="525">
        <f t="shared" si="8"/>
        <v>0</v>
      </c>
      <c r="P122" s="525">
        <f t="shared" si="9"/>
        <v>0</v>
      </c>
      <c r="Q122" s="526" t="str">
        <f t="shared" si="10"/>
        <v/>
      </c>
      <c r="R122" s="518"/>
      <c r="S122" s="518"/>
    </row>
    <row r="123" spans="1:19">
      <c r="A123" s="492" t="str">
        <f t="shared" si="7"/>
        <v/>
      </c>
      <c r="B123" s="498"/>
      <c r="C123" s="497"/>
      <c r="D123" s="479"/>
      <c r="E123" s="479"/>
      <c r="F123" s="499"/>
      <c r="G123" s="479"/>
      <c r="H123" s="479"/>
      <c r="I123" s="478"/>
      <c r="J123" s="508"/>
      <c r="K123" s="479"/>
      <c r="L123" s="478"/>
      <c r="M123" s="479"/>
      <c r="N123" s="503"/>
      <c r="O123" s="525">
        <f t="shared" si="8"/>
        <v>0</v>
      </c>
      <c r="P123" s="525">
        <f t="shared" si="9"/>
        <v>0</v>
      </c>
      <c r="Q123" s="526" t="str">
        <f t="shared" si="10"/>
        <v/>
      </c>
      <c r="R123" s="518"/>
      <c r="S123" s="518"/>
    </row>
    <row r="124" spans="1:19">
      <c r="A124" s="492" t="str">
        <f t="shared" si="7"/>
        <v/>
      </c>
      <c r="B124" s="493"/>
      <c r="C124" s="494"/>
      <c r="D124" s="447"/>
      <c r="E124" s="447"/>
      <c r="F124" s="495"/>
      <c r="G124" s="447"/>
      <c r="H124" s="447"/>
      <c r="I124" s="448"/>
      <c r="J124" s="507"/>
      <c r="K124" s="447"/>
      <c r="L124" s="448"/>
      <c r="M124" s="447"/>
      <c r="N124" s="462"/>
      <c r="O124" s="525">
        <f t="shared" si="8"/>
        <v>0</v>
      </c>
      <c r="P124" s="525">
        <f t="shared" si="9"/>
        <v>0</v>
      </c>
      <c r="Q124" s="526" t="str">
        <f t="shared" si="10"/>
        <v/>
      </c>
      <c r="R124" s="518"/>
      <c r="S124" s="518"/>
    </row>
    <row r="125" spans="1:19">
      <c r="A125" s="492" t="str">
        <f t="shared" si="7"/>
        <v/>
      </c>
      <c r="B125" s="493"/>
      <c r="C125" s="494"/>
      <c r="D125" s="447"/>
      <c r="E125" s="447"/>
      <c r="F125" s="477"/>
      <c r="G125" s="447"/>
      <c r="H125" s="447"/>
      <c r="I125" s="448"/>
      <c r="J125" s="507"/>
      <c r="K125" s="447"/>
      <c r="L125" s="448"/>
      <c r="M125" s="447"/>
      <c r="N125" s="462"/>
      <c r="O125" s="525">
        <f t="shared" si="8"/>
        <v>0</v>
      </c>
      <c r="P125" s="525">
        <f t="shared" si="9"/>
        <v>0</v>
      </c>
      <c r="Q125" s="526" t="str">
        <f t="shared" si="10"/>
        <v/>
      </c>
      <c r="R125" s="518"/>
      <c r="S125" s="518"/>
    </row>
    <row r="126" spans="1:19">
      <c r="A126" s="492" t="str">
        <f t="shared" si="7"/>
        <v/>
      </c>
      <c r="B126" s="493"/>
      <c r="C126" s="494"/>
      <c r="D126" s="447"/>
      <c r="E126" s="447"/>
      <c r="F126" s="477"/>
      <c r="G126" s="447"/>
      <c r="H126" s="447"/>
      <c r="I126" s="448"/>
      <c r="J126" s="507"/>
      <c r="K126" s="447"/>
      <c r="L126" s="448"/>
      <c r="M126" s="447"/>
      <c r="N126" s="462"/>
      <c r="O126" s="525">
        <f t="shared" si="8"/>
        <v>0</v>
      </c>
      <c r="P126" s="525">
        <f t="shared" si="9"/>
        <v>0</v>
      </c>
      <c r="Q126" s="526" t="str">
        <f t="shared" si="10"/>
        <v/>
      </c>
      <c r="R126" s="518"/>
      <c r="S126" s="518"/>
    </row>
    <row r="127" spans="1:19">
      <c r="A127" s="492" t="str">
        <f t="shared" si="7"/>
        <v/>
      </c>
      <c r="B127" s="493"/>
      <c r="C127" s="494"/>
      <c r="D127" s="447"/>
      <c r="E127" s="447"/>
      <c r="F127" s="495"/>
      <c r="G127" s="447"/>
      <c r="H127" s="447"/>
      <c r="I127" s="448"/>
      <c r="J127" s="507"/>
      <c r="K127" s="447"/>
      <c r="L127" s="448"/>
      <c r="M127" s="447"/>
      <c r="N127" s="462"/>
      <c r="O127" s="525">
        <f t="shared" si="8"/>
        <v>0</v>
      </c>
      <c r="P127" s="525">
        <f t="shared" si="9"/>
        <v>0</v>
      </c>
      <c r="Q127" s="526" t="str">
        <f t="shared" si="10"/>
        <v/>
      </c>
      <c r="R127" s="518"/>
      <c r="S127" s="518"/>
    </row>
    <row r="128" spans="1:19">
      <c r="A128" s="492" t="str">
        <f t="shared" si="7"/>
        <v/>
      </c>
      <c r="B128" s="493"/>
      <c r="C128" s="494"/>
      <c r="D128" s="447"/>
      <c r="E128" s="447"/>
      <c r="F128" s="495"/>
      <c r="G128" s="447"/>
      <c r="H128" s="447"/>
      <c r="I128" s="448"/>
      <c r="J128" s="507"/>
      <c r="K128" s="447"/>
      <c r="L128" s="448"/>
      <c r="M128" s="447"/>
      <c r="N128" s="462"/>
      <c r="O128" s="525">
        <f t="shared" si="8"/>
        <v>0</v>
      </c>
      <c r="P128" s="525">
        <f t="shared" si="9"/>
        <v>0</v>
      </c>
      <c r="Q128" s="526" t="str">
        <f t="shared" si="10"/>
        <v/>
      </c>
      <c r="R128" s="518"/>
      <c r="S128" s="518"/>
    </row>
    <row r="129" spans="1:19">
      <c r="A129" s="492" t="str">
        <f t="shared" si="7"/>
        <v/>
      </c>
      <c r="B129" s="493"/>
      <c r="C129" s="494"/>
      <c r="D129" s="447"/>
      <c r="E129" s="447"/>
      <c r="F129" s="495"/>
      <c r="G129" s="447"/>
      <c r="H129" s="447"/>
      <c r="I129" s="448"/>
      <c r="J129" s="507"/>
      <c r="K129" s="447"/>
      <c r="L129" s="448"/>
      <c r="M129" s="447"/>
      <c r="N129" s="462"/>
      <c r="O129" s="525">
        <f t="shared" si="8"/>
        <v>0</v>
      </c>
      <c r="P129" s="525">
        <f t="shared" si="9"/>
        <v>0</v>
      </c>
      <c r="Q129" s="526" t="str">
        <f t="shared" si="10"/>
        <v/>
      </c>
      <c r="R129" s="518"/>
      <c r="S129" s="518"/>
    </row>
    <row r="130" spans="1:19">
      <c r="A130" s="492" t="str">
        <f t="shared" si="7"/>
        <v/>
      </c>
      <c r="B130" s="493"/>
      <c r="C130" s="494"/>
      <c r="D130" s="447"/>
      <c r="E130" s="447"/>
      <c r="F130" s="495"/>
      <c r="G130" s="447"/>
      <c r="H130" s="447"/>
      <c r="I130" s="448"/>
      <c r="J130" s="507"/>
      <c r="K130" s="447"/>
      <c r="L130" s="448"/>
      <c r="M130" s="447"/>
      <c r="N130" s="462"/>
      <c r="O130" s="525">
        <f t="shared" si="8"/>
        <v>0</v>
      </c>
      <c r="P130" s="525">
        <f t="shared" si="9"/>
        <v>0</v>
      </c>
      <c r="Q130" s="526" t="str">
        <f t="shared" si="10"/>
        <v/>
      </c>
      <c r="R130" s="518"/>
      <c r="S130" s="518"/>
    </row>
    <row r="131" spans="1:19">
      <c r="A131" s="492" t="str">
        <f t="shared" si="7"/>
        <v/>
      </c>
      <c r="B131" s="493"/>
      <c r="C131" s="494"/>
      <c r="D131" s="447"/>
      <c r="E131" s="447"/>
      <c r="F131" s="495"/>
      <c r="G131" s="447"/>
      <c r="H131" s="447"/>
      <c r="I131" s="448"/>
      <c r="J131" s="507"/>
      <c r="K131" s="447"/>
      <c r="L131" s="448"/>
      <c r="M131" s="447"/>
      <c r="N131" s="462"/>
      <c r="O131" s="525">
        <f t="shared" si="8"/>
        <v>0</v>
      </c>
      <c r="P131" s="525">
        <f t="shared" si="9"/>
        <v>0</v>
      </c>
      <c r="Q131" s="526" t="str">
        <f t="shared" si="10"/>
        <v/>
      </c>
      <c r="R131" s="518"/>
      <c r="S131" s="518"/>
    </row>
    <row r="132" spans="1:19">
      <c r="A132" s="492" t="str">
        <f t="shared" si="7"/>
        <v/>
      </c>
      <c r="B132" s="493"/>
      <c r="C132" s="494"/>
      <c r="D132" s="447"/>
      <c r="E132" s="447"/>
      <c r="F132" s="495"/>
      <c r="G132" s="447"/>
      <c r="H132" s="447"/>
      <c r="I132" s="448"/>
      <c r="J132" s="507"/>
      <c r="K132" s="447"/>
      <c r="L132" s="448"/>
      <c r="M132" s="447"/>
      <c r="N132" s="462"/>
      <c r="O132" s="525">
        <f t="shared" si="8"/>
        <v>0</v>
      </c>
      <c r="P132" s="525">
        <f t="shared" si="9"/>
        <v>0</v>
      </c>
      <c r="Q132" s="526" t="str">
        <f t="shared" si="10"/>
        <v/>
      </c>
      <c r="R132" s="518"/>
      <c r="S132" s="518"/>
    </row>
    <row r="133" spans="1:19">
      <c r="A133" s="492" t="str">
        <f t="shared" ref="A133:A196" si="11">IF(B133="","",ROW()-ROW($A$3))</f>
        <v/>
      </c>
      <c r="B133" s="493"/>
      <c r="C133" s="494"/>
      <c r="D133" s="447"/>
      <c r="E133" s="447"/>
      <c r="F133" s="495"/>
      <c r="G133" s="447"/>
      <c r="H133" s="447"/>
      <c r="I133" s="448"/>
      <c r="J133" s="507"/>
      <c r="K133" s="447"/>
      <c r="L133" s="448"/>
      <c r="M133" s="447"/>
      <c r="N133" s="462"/>
      <c r="O133" s="525">
        <f t="shared" si="8"/>
        <v>0</v>
      </c>
      <c r="P133" s="525">
        <f t="shared" si="9"/>
        <v>0</v>
      </c>
      <c r="Q133" s="526" t="str">
        <f t="shared" si="10"/>
        <v/>
      </c>
      <c r="R133" s="518"/>
      <c r="S133" s="518"/>
    </row>
    <row r="134" spans="1:19">
      <c r="A134" s="492" t="str">
        <f t="shared" si="11"/>
        <v/>
      </c>
      <c r="B134" s="493"/>
      <c r="C134" s="494"/>
      <c r="D134" s="447"/>
      <c r="E134" s="447"/>
      <c r="F134" s="495"/>
      <c r="G134" s="448"/>
      <c r="H134" s="447"/>
      <c r="I134" s="448"/>
      <c r="J134" s="507"/>
      <c r="K134" s="447"/>
      <c r="L134" s="448"/>
      <c r="M134" s="447"/>
      <c r="N134" s="462"/>
      <c r="O134" s="525">
        <f t="shared" si="8"/>
        <v>0</v>
      </c>
      <c r="P134" s="525">
        <f t="shared" si="9"/>
        <v>0</v>
      </c>
      <c r="Q134" s="526" t="str">
        <f t="shared" si="10"/>
        <v/>
      </c>
      <c r="R134" s="518"/>
      <c r="S134" s="518"/>
    </row>
    <row r="135" spans="1:19">
      <c r="A135" s="492" t="str">
        <f t="shared" si="11"/>
        <v/>
      </c>
      <c r="B135" s="493"/>
      <c r="C135" s="494"/>
      <c r="D135" s="447"/>
      <c r="E135" s="447"/>
      <c r="F135" s="495"/>
      <c r="G135" s="448"/>
      <c r="H135" s="447"/>
      <c r="I135" s="448"/>
      <c r="J135" s="507"/>
      <c r="K135" s="447"/>
      <c r="L135" s="448"/>
      <c r="M135" s="447"/>
      <c r="N135" s="462"/>
      <c r="O135" s="525">
        <f t="shared" si="8"/>
        <v>0</v>
      </c>
      <c r="P135" s="525">
        <f t="shared" si="9"/>
        <v>0</v>
      </c>
      <c r="Q135" s="526" t="str">
        <f t="shared" si="10"/>
        <v/>
      </c>
      <c r="R135" s="518"/>
      <c r="S135" s="518"/>
    </row>
    <row r="136" spans="1:19">
      <c r="A136" s="492" t="str">
        <f t="shared" si="11"/>
        <v/>
      </c>
      <c r="B136" s="493"/>
      <c r="C136" s="494"/>
      <c r="D136" s="447"/>
      <c r="E136" s="447"/>
      <c r="F136" s="495"/>
      <c r="G136" s="448"/>
      <c r="H136" s="447"/>
      <c r="I136" s="448"/>
      <c r="J136" s="507"/>
      <c r="K136" s="447"/>
      <c r="L136" s="448"/>
      <c r="M136" s="447"/>
      <c r="N136" s="462"/>
      <c r="O136" s="525">
        <f t="shared" ref="O136:O199" si="12">IF(B136=0,0,IF(YEAR(B136)=$P$1,MONTH(B136)-$O$1+1,(YEAR(B136)-$P$1)*12-$O$1+1+MONTH(B136)))</f>
        <v>0</v>
      </c>
      <c r="P136" s="525">
        <f t="shared" ref="P136:P199" si="13">IF(C136=0,0,IF(YEAR(C136)=$P$1,MONTH(C136)-$O$1+1,(YEAR(C136)-$P$1)*12-$O$1+1+MONTH(C136)))</f>
        <v>0</v>
      </c>
      <c r="Q136" s="526" t="str">
        <f t="shared" ref="Q136:Q199" si="14">SUBSTITUTE(D136," ","_")</f>
        <v/>
      </c>
      <c r="R136" s="518"/>
      <c r="S136" s="518"/>
    </row>
    <row r="137" spans="1:19">
      <c r="A137" s="492" t="str">
        <f t="shared" si="11"/>
        <v/>
      </c>
      <c r="B137" s="493"/>
      <c r="C137" s="494"/>
      <c r="D137" s="447"/>
      <c r="E137" s="447"/>
      <c r="F137" s="495"/>
      <c r="G137" s="448"/>
      <c r="H137" s="447"/>
      <c r="I137" s="448"/>
      <c r="J137" s="507"/>
      <c r="K137" s="447"/>
      <c r="L137" s="448"/>
      <c r="M137" s="447"/>
      <c r="N137" s="462"/>
      <c r="O137" s="525">
        <f t="shared" si="12"/>
        <v>0</v>
      </c>
      <c r="P137" s="525">
        <f t="shared" si="13"/>
        <v>0</v>
      </c>
      <c r="Q137" s="526" t="str">
        <f t="shared" si="14"/>
        <v/>
      </c>
      <c r="R137" s="518"/>
      <c r="S137" s="518"/>
    </row>
    <row r="138" spans="1:19">
      <c r="A138" s="492" t="str">
        <f t="shared" si="11"/>
        <v/>
      </c>
      <c r="B138" s="493"/>
      <c r="C138" s="494"/>
      <c r="D138" s="447"/>
      <c r="E138" s="447"/>
      <c r="F138" s="495"/>
      <c r="G138" s="448"/>
      <c r="H138" s="447"/>
      <c r="I138" s="448"/>
      <c r="J138" s="507"/>
      <c r="K138" s="447"/>
      <c r="L138" s="448"/>
      <c r="M138" s="447"/>
      <c r="N138" s="462"/>
      <c r="O138" s="525">
        <f t="shared" si="12"/>
        <v>0</v>
      </c>
      <c r="P138" s="525">
        <f t="shared" si="13"/>
        <v>0</v>
      </c>
      <c r="Q138" s="526" t="str">
        <f t="shared" si="14"/>
        <v/>
      </c>
      <c r="R138" s="518"/>
      <c r="S138" s="518"/>
    </row>
    <row r="139" spans="1:19">
      <c r="A139" s="492" t="str">
        <f t="shared" si="11"/>
        <v/>
      </c>
      <c r="B139" s="493"/>
      <c r="C139" s="494"/>
      <c r="D139" s="447"/>
      <c r="E139" s="447"/>
      <c r="F139" s="495"/>
      <c r="G139" s="448"/>
      <c r="H139" s="447"/>
      <c r="I139" s="448"/>
      <c r="J139" s="507"/>
      <c r="K139" s="447"/>
      <c r="L139" s="448"/>
      <c r="M139" s="447"/>
      <c r="N139" s="462"/>
      <c r="O139" s="525">
        <f t="shared" si="12"/>
        <v>0</v>
      </c>
      <c r="P139" s="525">
        <f t="shared" si="13"/>
        <v>0</v>
      </c>
      <c r="Q139" s="526" t="str">
        <f t="shared" si="14"/>
        <v/>
      </c>
      <c r="R139" s="518"/>
      <c r="S139" s="518"/>
    </row>
    <row r="140" spans="1:19">
      <c r="A140" s="492" t="str">
        <f t="shared" si="11"/>
        <v/>
      </c>
      <c r="B140" s="493"/>
      <c r="C140" s="494"/>
      <c r="D140" s="447"/>
      <c r="E140" s="447"/>
      <c r="F140" s="495"/>
      <c r="G140" s="448"/>
      <c r="H140" s="447"/>
      <c r="I140" s="448"/>
      <c r="J140" s="507"/>
      <c r="K140" s="447"/>
      <c r="L140" s="448"/>
      <c r="M140" s="448"/>
      <c r="N140" s="462"/>
      <c r="O140" s="525">
        <f t="shared" si="12"/>
        <v>0</v>
      </c>
      <c r="P140" s="525">
        <f t="shared" si="13"/>
        <v>0</v>
      </c>
      <c r="Q140" s="526" t="str">
        <f t="shared" si="14"/>
        <v/>
      </c>
      <c r="R140" s="518"/>
      <c r="S140" s="518"/>
    </row>
    <row r="141" spans="1:19">
      <c r="A141" s="492" t="str">
        <f t="shared" si="11"/>
        <v/>
      </c>
      <c r="B141" s="493"/>
      <c r="C141" s="494"/>
      <c r="D141" s="447"/>
      <c r="E141" s="447"/>
      <c r="F141" s="495"/>
      <c r="G141" s="448"/>
      <c r="H141" s="447"/>
      <c r="I141" s="448"/>
      <c r="J141" s="507"/>
      <c r="K141" s="447"/>
      <c r="L141" s="448"/>
      <c r="M141" s="447"/>
      <c r="N141" s="462"/>
      <c r="O141" s="525">
        <f t="shared" si="12"/>
        <v>0</v>
      </c>
      <c r="P141" s="525">
        <f t="shared" si="13"/>
        <v>0</v>
      </c>
      <c r="Q141" s="526" t="str">
        <f t="shared" si="14"/>
        <v/>
      </c>
      <c r="R141" s="518"/>
      <c r="S141" s="518"/>
    </row>
    <row r="142" spans="1:19">
      <c r="A142" s="492" t="str">
        <f t="shared" si="11"/>
        <v/>
      </c>
      <c r="B142" s="493"/>
      <c r="C142" s="494"/>
      <c r="D142" s="447"/>
      <c r="E142" s="447"/>
      <c r="F142" s="495"/>
      <c r="G142" s="448"/>
      <c r="H142" s="447"/>
      <c r="I142" s="448"/>
      <c r="J142" s="507"/>
      <c r="K142" s="447"/>
      <c r="L142" s="448"/>
      <c r="M142" s="447"/>
      <c r="N142" s="462"/>
      <c r="O142" s="525">
        <f t="shared" si="12"/>
        <v>0</v>
      </c>
      <c r="P142" s="525">
        <f t="shared" si="13"/>
        <v>0</v>
      </c>
      <c r="Q142" s="526" t="str">
        <f t="shared" si="14"/>
        <v/>
      </c>
      <c r="R142" s="518"/>
      <c r="S142" s="518"/>
    </row>
    <row r="143" spans="1:19">
      <c r="A143" s="492" t="str">
        <f t="shared" si="11"/>
        <v/>
      </c>
      <c r="B143" s="493"/>
      <c r="C143" s="494"/>
      <c r="D143" s="447"/>
      <c r="E143" s="447"/>
      <c r="F143" s="495"/>
      <c r="G143" s="448"/>
      <c r="H143" s="447"/>
      <c r="I143" s="448"/>
      <c r="J143" s="509"/>
      <c r="K143" s="448"/>
      <c r="L143" s="448"/>
      <c r="M143" s="448"/>
      <c r="N143" s="506"/>
      <c r="O143" s="525">
        <f t="shared" si="12"/>
        <v>0</v>
      </c>
      <c r="P143" s="525">
        <f t="shared" si="13"/>
        <v>0</v>
      </c>
      <c r="Q143" s="526" t="str">
        <f t="shared" si="14"/>
        <v/>
      </c>
      <c r="R143" s="518"/>
      <c r="S143" s="518"/>
    </row>
    <row r="144" spans="1:19">
      <c r="A144" s="492" t="str">
        <f t="shared" si="11"/>
        <v/>
      </c>
      <c r="B144" s="493"/>
      <c r="C144" s="494"/>
      <c r="D144" s="447"/>
      <c r="E144" s="447"/>
      <c r="F144" s="495"/>
      <c r="G144" s="448"/>
      <c r="H144" s="447"/>
      <c r="I144" s="448"/>
      <c r="J144" s="509"/>
      <c r="K144" s="448"/>
      <c r="L144" s="448"/>
      <c r="M144" s="448"/>
      <c r="N144" s="506"/>
      <c r="O144" s="525">
        <f t="shared" si="12"/>
        <v>0</v>
      </c>
      <c r="P144" s="525">
        <f t="shared" si="13"/>
        <v>0</v>
      </c>
      <c r="Q144" s="526" t="str">
        <f t="shared" si="14"/>
        <v/>
      </c>
      <c r="R144" s="518"/>
      <c r="S144" s="518"/>
    </row>
    <row r="145" spans="1:19">
      <c r="A145" s="492" t="str">
        <f t="shared" si="11"/>
        <v/>
      </c>
      <c r="B145" s="493"/>
      <c r="C145" s="494"/>
      <c r="D145" s="447"/>
      <c r="E145" s="447"/>
      <c r="F145" s="495"/>
      <c r="G145" s="448"/>
      <c r="H145" s="447"/>
      <c r="I145" s="448"/>
      <c r="J145" s="509"/>
      <c r="K145" s="448"/>
      <c r="L145" s="448"/>
      <c r="M145" s="448"/>
      <c r="N145" s="506"/>
      <c r="O145" s="525">
        <f t="shared" si="12"/>
        <v>0</v>
      </c>
      <c r="P145" s="525">
        <f t="shared" si="13"/>
        <v>0</v>
      </c>
      <c r="Q145" s="526" t="str">
        <f t="shared" si="14"/>
        <v/>
      </c>
      <c r="R145" s="518"/>
      <c r="S145" s="518"/>
    </row>
    <row r="146" spans="1:19">
      <c r="A146" s="492" t="str">
        <f t="shared" si="11"/>
        <v/>
      </c>
      <c r="B146" s="493"/>
      <c r="C146" s="494"/>
      <c r="D146" s="447"/>
      <c r="E146" s="447"/>
      <c r="F146" s="495"/>
      <c r="G146" s="448"/>
      <c r="H146" s="447"/>
      <c r="I146" s="448"/>
      <c r="J146" s="509"/>
      <c r="K146" s="448"/>
      <c r="L146" s="448"/>
      <c r="M146" s="448"/>
      <c r="N146" s="506"/>
      <c r="O146" s="525">
        <f t="shared" si="12"/>
        <v>0</v>
      </c>
      <c r="P146" s="525">
        <f t="shared" si="13"/>
        <v>0</v>
      </c>
      <c r="Q146" s="526" t="str">
        <f t="shared" si="14"/>
        <v/>
      </c>
      <c r="R146" s="518"/>
      <c r="S146" s="518"/>
    </row>
    <row r="147" spans="1:19">
      <c r="A147" s="492" t="str">
        <f t="shared" si="11"/>
        <v/>
      </c>
      <c r="B147" s="493"/>
      <c r="C147" s="494"/>
      <c r="D147" s="447"/>
      <c r="E147" s="447"/>
      <c r="F147" s="495"/>
      <c r="G147" s="448"/>
      <c r="H147" s="447"/>
      <c r="I147" s="448"/>
      <c r="J147" s="507"/>
      <c r="K147" s="447"/>
      <c r="L147" s="448"/>
      <c r="M147" s="447"/>
      <c r="N147" s="462"/>
      <c r="O147" s="525">
        <f t="shared" si="12"/>
        <v>0</v>
      </c>
      <c r="P147" s="525">
        <f t="shared" si="13"/>
        <v>0</v>
      </c>
      <c r="Q147" s="526" t="str">
        <f t="shared" si="14"/>
        <v/>
      </c>
      <c r="R147" s="518"/>
      <c r="S147" s="518"/>
    </row>
    <row r="148" spans="1:19">
      <c r="A148" s="492" t="str">
        <f t="shared" si="11"/>
        <v/>
      </c>
      <c r="B148" s="493"/>
      <c r="C148" s="494"/>
      <c r="D148" s="447"/>
      <c r="E148" s="447"/>
      <c r="F148" s="495"/>
      <c r="G148" s="448"/>
      <c r="H148" s="447"/>
      <c r="I148" s="448"/>
      <c r="J148" s="507"/>
      <c r="K148" s="447"/>
      <c r="L148" s="448"/>
      <c r="M148" s="447"/>
      <c r="N148" s="462"/>
      <c r="O148" s="525">
        <f t="shared" si="12"/>
        <v>0</v>
      </c>
      <c r="P148" s="525">
        <f t="shared" si="13"/>
        <v>0</v>
      </c>
      <c r="Q148" s="526" t="str">
        <f t="shared" si="14"/>
        <v/>
      </c>
      <c r="R148" s="518"/>
      <c r="S148" s="518"/>
    </row>
    <row r="149" spans="1:19">
      <c r="A149" s="492" t="str">
        <f t="shared" si="11"/>
        <v/>
      </c>
      <c r="B149" s="493"/>
      <c r="C149" s="494"/>
      <c r="D149" s="447"/>
      <c r="E149" s="447"/>
      <c r="F149" s="495"/>
      <c r="G149" s="448"/>
      <c r="H149" s="447"/>
      <c r="I149" s="448"/>
      <c r="J149" s="507"/>
      <c r="K149" s="447"/>
      <c r="L149" s="448"/>
      <c r="M149" s="447"/>
      <c r="N149" s="462"/>
      <c r="O149" s="525">
        <f t="shared" si="12"/>
        <v>0</v>
      </c>
      <c r="P149" s="525">
        <f t="shared" si="13"/>
        <v>0</v>
      </c>
      <c r="Q149" s="526" t="str">
        <f t="shared" si="14"/>
        <v/>
      </c>
      <c r="R149" s="518"/>
      <c r="S149" s="518"/>
    </row>
    <row r="150" spans="1:19">
      <c r="A150" s="492" t="str">
        <f t="shared" si="11"/>
        <v/>
      </c>
      <c r="B150" s="493"/>
      <c r="C150" s="494"/>
      <c r="D150" s="447"/>
      <c r="E150" s="447"/>
      <c r="F150" s="495"/>
      <c r="G150" s="448"/>
      <c r="H150" s="447"/>
      <c r="I150" s="448"/>
      <c r="J150" s="507"/>
      <c r="K150" s="447"/>
      <c r="L150" s="448"/>
      <c r="M150" s="447"/>
      <c r="N150" s="462"/>
      <c r="O150" s="525">
        <f t="shared" si="12"/>
        <v>0</v>
      </c>
      <c r="P150" s="525">
        <f t="shared" si="13"/>
        <v>0</v>
      </c>
      <c r="Q150" s="526" t="str">
        <f t="shared" si="14"/>
        <v/>
      </c>
      <c r="R150" s="518"/>
      <c r="S150" s="518"/>
    </row>
    <row r="151" spans="1:19">
      <c r="A151" s="492" t="str">
        <f t="shared" si="11"/>
        <v/>
      </c>
      <c r="B151" s="493"/>
      <c r="C151" s="494"/>
      <c r="D151" s="447"/>
      <c r="E151" s="447"/>
      <c r="F151" s="495"/>
      <c r="G151" s="447"/>
      <c r="H151" s="447"/>
      <c r="I151" s="448"/>
      <c r="J151" s="507"/>
      <c r="K151" s="478"/>
      <c r="L151" s="478"/>
      <c r="M151" s="505"/>
      <c r="N151" s="503"/>
      <c r="O151" s="525">
        <f t="shared" si="12"/>
        <v>0</v>
      </c>
      <c r="P151" s="525">
        <f t="shared" si="13"/>
        <v>0</v>
      </c>
      <c r="Q151" s="526" t="str">
        <f t="shared" si="14"/>
        <v/>
      </c>
      <c r="R151" s="518"/>
      <c r="S151" s="518"/>
    </row>
    <row r="152" spans="1:19">
      <c r="A152" s="492" t="str">
        <f t="shared" si="11"/>
        <v/>
      </c>
      <c r="B152" s="493"/>
      <c r="C152" s="494"/>
      <c r="D152" s="447"/>
      <c r="E152" s="447"/>
      <c r="F152" s="495"/>
      <c r="G152" s="448"/>
      <c r="H152" s="447"/>
      <c r="I152" s="448"/>
      <c r="J152" s="509"/>
      <c r="K152" s="448"/>
      <c r="L152" s="448"/>
      <c r="M152" s="447"/>
      <c r="N152" s="462"/>
      <c r="O152" s="525">
        <f t="shared" si="12"/>
        <v>0</v>
      </c>
      <c r="P152" s="525">
        <f t="shared" si="13"/>
        <v>0</v>
      </c>
      <c r="Q152" s="526" t="str">
        <f t="shared" si="14"/>
        <v/>
      </c>
      <c r="R152" s="518"/>
      <c r="S152" s="518"/>
    </row>
    <row r="153" spans="1:19">
      <c r="A153" s="492" t="str">
        <f t="shared" si="11"/>
        <v/>
      </c>
      <c r="B153" s="493"/>
      <c r="C153" s="494"/>
      <c r="D153" s="447"/>
      <c r="E153" s="447"/>
      <c r="F153" s="495"/>
      <c r="G153" s="448"/>
      <c r="H153" s="447"/>
      <c r="I153" s="448"/>
      <c r="J153" s="507"/>
      <c r="K153" s="447"/>
      <c r="L153" s="448"/>
      <c r="M153" s="447"/>
      <c r="N153" s="462"/>
      <c r="O153" s="525">
        <f t="shared" si="12"/>
        <v>0</v>
      </c>
      <c r="P153" s="525">
        <f t="shared" si="13"/>
        <v>0</v>
      </c>
      <c r="Q153" s="526" t="str">
        <f t="shared" si="14"/>
        <v/>
      </c>
      <c r="R153" s="518"/>
      <c r="S153" s="518"/>
    </row>
    <row r="154" spans="1:19">
      <c r="A154" s="492" t="str">
        <f t="shared" si="11"/>
        <v/>
      </c>
      <c r="B154" s="493"/>
      <c r="C154" s="494"/>
      <c r="D154" s="447"/>
      <c r="E154" s="447"/>
      <c r="F154" s="495"/>
      <c r="G154" s="447"/>
      <c r="H154" s="447"/>
      <c r="I154" s="448"/>
      <c r="J154" s="507"/>
      <c r="K154" s="447"/>
      <c r="L154" s="448"/>
      <c r="M154" s="447"/>
      <c r="N154" s="462"/>
      <c r="O154" s="525">
        <f t="shared" si="12"/>
        <v>0</v>
      </c>
      <c r="P154" s="525">
        <f t="shared" si="13"/>
        <v>0</v>
      </c>
      <c r="Q154" s="526" t="str">
        <f t="shared" si="14"/>
        <v/>
      </c>
      <c r="R154" s="518"/>
      <c r="S154" s="518"/>
    </row>
    <row r="155" spans="1:19">
      <c r="A155" s="492" t="str">
        <f t="shared" si="11"/>
        <v/>
      </c>
      <c r="B155" s="493"/>
      <c r="C155" s="494"/>
      <c r="D155" s="447"/>
      <c r="E155" s="447"/>
      <c r="F155" s="495"/>
      <c r="G155" s="447"/>
      <c r="H155" s="447"/>
      <c r="I155" s="448"/>
      <c r="J155" s="507"/>
      <c r="K155" s="447"/>
      <c r="L155" s="448"/>
      <c r="M155" s="447"/>
      <c r="N155" s="462"/>
      <c r="O155" s="525">
        <f t="shared" si="12"/>
        <v>0</v>
      </c>
      <c r="P155" s="525">
        <f t="shared" si="13"/>
        <v>0</v>
      </c>
      <c r="Q155" s="526" t="str">
        <f t="shared" si="14"/>
        <v/>
      </c>
      <c r="R155" s="518"/>
      <c r="S155" s="518"/>
    </row>
    <row r="156" spans="1:19">
      <c r="A156" s="492" t="str">
        <f t="shared" si="11"/>
        <v/>
      </c>
      <c r="B156" s="493"/>
      <c r="C156" s="494"/>
      <c r="D156" s="447"/>
      <c r="E156" s="447"/>
      <c r="F156" s="495"/>
      <c r="G156" s="447"/>
      <c r="H156" s="447"/>
      <c r="I156" s="448"/>
      <c r="J156" s="507"/>
      <c r="K156" s="447"/>
      <c r="L156" s="448"/>
      <c r="M156" s="447"/>
      <c r="N156" s="462"/>
      <c r="O156" s="525">
        <f t="shared" si="12"/>
        <v>0</v>
      </c>
      <c r="P156" s="525">
        <f t="shared" si="13"/>
        <v>0</v>
      </c>
      <c r="Q156" s="526" t="str">
        <f t="shared" si="14"/>
        <v/>
      </c>
      <c r="R156" s="518"/>
      <c r="S156" s="518"/>
    </row>
    <row r="157" spans="1:19">
      <c r="A157" s="492" t="str">
        <f t="shared" si="11"/>
        <v/>
      </c>
      <c r="B157" s="493"/>
      <c r="C157" s="494"/>
      <c r="D157" s="447"/>
      <c r="E157" s="447"/>
      <c r="F157" s="495"/>
      <c r="G157" s="447"/>
      <c r="H157" s="447"/>
      <c r="I157" s="448"/>
      <c r="J157" s="507"/>
      <c r="K157" s="447"/>
      <c r="L157" s="448"/>
      <c r="M157" s="447"/>
      <c r="N157" s="462"/>
      <c r="O157" s="525">
        <f t="shared" si="12"/>
        <v>0</v>
      </c>
      <c r="P157" s="525">
        <f t="shared" si="13"/>
        <v>0</v>
      </c>
      <c r="Q157" s="526" t="str">
        <f t="shared" si="14"/>
        <v/>
      </c>
      <c r="R157" s="518"/>
      <c r="S157" s="518"/>
    </row>
    <row r="158" spans="1:19">
      <c r="A158" s="492" t="str">
        <f t="shared" si="11"/>
        <v/>
      </c>
      <c r="B158" s="493"/>
      <c r="C158" s="494"/>
      <c r="D158" s="447"/>
      <c r="E158" s="447"/>
      <c r="F158" s="495"/>
      <c r="G158" s="447"/>
      <c r="H158" s="447"/>
      <c r="I158" s="448"/>
      <c r="J158" s="507"/>
      <c r="K158" s="447"/>
      <c r="L158" s="448"/>
      <c r="M158" s="447"/>
      <c r="N158" s="462"/>
      <c r="O158" s="525">
        <f t="shared" si="12"/>
        <v>0</v>
      </c>
      <c r="P158" s="525">
        <f t="shared" si="13"/>
        <v>0</v>
      </c>
      <c r="Q158" s="526" t="str">
        <f t="shared" si="14"/>
        <v/>
      </c>
      <c r="R158" s="518"/>
      <c r="S158" s="518"/>
    </row>
    <row r="159" spans="1:19">
      <c r="A159" s="492" t="str">
        <f t="shared" si="11"/>
        <v/>
      </c>
      <c r="B159" s="493"/>
      <c r="C159" s="494"/>
      <c r="D159" s="447"/>
      <c r="E159" s="447"/>
      <c r="F159" s="495"/>
      <c r="G159" s="447"/>
      <c r="H159" s="447"/>
      <c r="I159" s="448"/>
      <c r="J159" s="507"/>
      <c r="K159" s="447"/>
      <c r="L159" s="448"/>
      <c r="M159" s="447"/>
      <c r="N159" s="462"/>
      <c r="O159" s="525">
        <f t="shared" si="12"/>
        <v>0</v>
      </c>
      <c r="P159" s="525">
        <f t="shared" si="13"/>
        <v>0</v>
      </c>
      <c r="Q159" s="526" t="str">
        <f t="shared" si="14"/>
        <v/>
      </c>
      <c r="R159" s="518"/>
      <c r="S159" s="518"/>
    </row>
    <row r="160" spans="1:19">
      <c r="A160" s="492" t="str">
        <f t="shared" si="11"/>
        <v/>
      </c>
      <c r="B160" s="493"/>
      <c r="C160" s="494"/>
      <c r="D160" s="447"/>
      <c r="E160" s="447"/>
      <c r="F160" s="495"/>
      <c r="G160" s="447"/>
      <c r="H160" s="447"/>
      <c r="I160" s="448"/>
      <c r="J160" s="507"/>
      <c r="K160" s="447"/>
      <c r="L160" s="448"/>
      <c r="M160" s="447"/>
      <c r="N160" s="462"/>
      <c r="O160" s="525">
        <f t="shared" si="12"/>
        <v>0</v>
      </c>
      <c r="P160" s="525">
        <f t="shared" si="13"/>
        <v>0</v>
      </c>
      <c r="Q160" s="526" t="str">
        <f t="shared" si="14"/>
        <v/>
      </c>
      <c r="R160" s="518"/>
      <c r="S160" s="518"/>
    </row>
    <row r="161" spans="1:19">
      <c r="A161" s="492" t="str">
        <f t="shared" si="11"/>
        <v/>
      </c>
      <c r="B161" s="493"/>
      <c r="C161" s="494"/>
      <c r="D161" s="447"/>
      <c r="E161" s="447"/>
      <c r="F161" s="495"/>
      <c r="G161" s="447"/>
      <c r="H161" s="447"/>
      <c r="I161" s="448"/>
      <c r="J161" s="507"/>
      <c r="K161" s="447"/>
      <c r="L161" s="448"/>
      <c r="M161" s="447"/>
      <c r="N161" s="462"/>
      <c r="O161" s="525">
        <f t="shared" si="12"/>
        <v>0</v>
      </c>
      <c r="P161" s="525">
        <f t="shared" si="13"/>
        <v>0</v>
      </c>
      <c r="Q161" s="526" t="str">
        <f t="shared" si="14"/>
        <v/>
      </c>
      <c r="R161" s="518"/>
      <c r="S161" s="518"/>
    </row>
    <row r="162" spans="1:19">
      <c r="A162" s="492" t="str">
        <f t="shared" si="11"/>
        <v/>
      </c>
      <c r="B162" s="493"/>
      <c r="C162" s="494"/>
      <c r="D162" s="447"/>
      <c r="E162" s="447"/>
      <c r="F162" s="495"/>
      <c r="G162" s="447"/>
      <c r="H162" s="447"/>
      <c r="I162" s="448"/>
      <c r="J162" s="507"/>
      <c r="K162" s="447"/>
      <c r="L162" s="448"/>
      <c r="M162" s="447"/>
      <c r="N162" s="462"/>
      <c r="O162" s="525">
        <f t="shared" si="12"/>
        <v>0</v>
      </c>
      <c r="P162" s="525">
        <f t="shared" si="13"/>
        <v>0</v>
      </c>
      <c r="Q162" s="526" t="str">
        <f t="shared" si="14"/>
        <v/>
      </c>
      <c r="R162" s="518"/>
      <c r="S162" s="518"/>
    </row>
    <row r="163" spans="1:19">
      <c r="A163" s="492" t="str">
        <f t="shared" si="11"/>
        <v/>
      </c>
      <c r="B163" s="493"/>
      <c r="C163" s="494"/>
      <c r="D163" s="447"/>
      <c r="E163" s="447"/>
      <c r="F163" s="495"/>
      <c r="G163" s="447"/>
      <c r="H163" s="447"/>
      <c r="I163" s="448"/>
      <c r="J163" s="507"/>
      <c r="K163" s="447"/>
      <c r="L163" s="448"/>
      <c r="M163" s="447"/>
      <c r="N163" s="462"/>
      <c r="O163" s="525">
        <f t="shared" si="12"/>
        <v>0</v>
      </c>
      <c r="P163" s="525">
        <f t="shared" si="13"/>
        <v>0</v>
      </c>
      <c r="Q163" s="526" t="str">
        <f t="shared" si="14"/>
        <v/>
      </c>
      <c r="R163" s="518"/>
      <c r="S163" s="518"/>
    </row>
    <row r="164" spans="1:19">
      <c r="A164" s="492" t="str">
        <f t="shared" si="11"/>
        <v/>
      </c>
      <c r="B164" s="493"/>
      <c r="C164" s="494"/>
      <c r="D164" s="447"/>
      <c r="E164" s="447"/>
      <c r="F164" s="495"/>
      <c r="G164" s="447"/>
      <c r="H164" s="447"/>
      <c r="I164" s="448"/>
      <c r="J164" s="507"/>
      <c r="K164" s="447"/>
      <c r="L164" s="448"/>
      <c r="M164" s="447"/>
      <c r="N164" s="462"/>
      <c r="O164" s="525">
        <f t="shared" si="12"/>
        <v>0</v>
      </c>
      <c r="P164" s="525">
        <f t="shared" si="13"/>
        <v>0</v>
      </c>
      <c r="Q164" s="526" t="str">
        <f t="shared" si="14"/>
        <v/>
      </c>
      <c r="R164" s="518"/>
      <c r="S164" s="518"/>
    </row>
    <row r="165" spans="1:19">
      <c r="A165" s="492" t="str">
        <f t="shared" si="11"/>
        <v/>
      </c>
      <c r="B165" s="493"/>
      <c r="C165" s="494"/>
      <c r="D165" s="447"/>
      <c r="E165" s="447"/>
      <c r="F165" s="495"/>
      <c r="G165" s="448"/>
      <c r="H165" s="447"/>
      <c r="I165" s="448"/>
      <c r="J165" s="509"/>
      <c r="K165" s="448"/>
      <c r="L165" s="448"/>
      <c r="M165" s="447"/>
      <c r="N165" s="462"/>
      <c r="O165" s="525">
        <f t="shared" si="12"/>
        <v>0</v>
      </c>
      <c r="P165" s="525">
        <f t="shared" si="13"/>
        <v>0</v>
      </c>
      <c r="Q165" s="526" t="str">
        <f t="shared" si="14"/>
        <v/>
      </c>
      <c r="R165" s="518"/>
      <c r="S165" s="518"/>
    </row>
    <row r="166" spans="1:19">
      <c r="A166" s="492" t="str">
        <f t="shared" si="11"/>
        <v/>
      </c>
      <c r="B166" s="493"/>
      <c r="C166" s="494"/>
      <c r="D166" s="447"/>
      <c r="E166" s="447"/>
      <c r="F166" s="495"/>
      <c r="G166" s="448"/>
      <c r="H166" s="447"/>
      <c r="I166" s="448"/>
      <c r="J166" s="509"/>
      <c r="K166" s="448"/>
      <c r="L166" s="448"/>
      <c r="M166" s="447"/>
      <c r="N166" s="462"/>
      <c r="O166" s="525">
        <f t="shared" si="12"/>
        <v>0</v>
      </c>
      <c r="P166" s="525">
        <f t="shared" si="13"/>
        <v>0</v>
      </c>
      <c r="Q166" s="526" t="str">
        <f t="shared" si="14"/>
        <v/>
      </c>
      <c r="R166" s="518"/>
      <c r="S166" s="518"/>
    </row>
    <row r="167" spans="1:19">
      <c r="A167" s="492" t="str">
        <f t="shared" si="11"/>
        <v/>
      </c>
      <c r="B167" s="493"/>
      <c r="C167" s="494"/>
      <c r="D167" s="447"/>
      <c r="E167" s="447"/>
      <c r="F167" s="495"/>
      <c r="G167" s="448"/>
      <c r="H167" s="447"/>
      <c r="I167" s="448"/>
      <c r="J167" s="509"/>
      <c r="K167" s="448"/>
      <c r="L167" s="448"/>
      <c r="M167" s="447"/>
      <c r="N167" s="462"/>
      <c r="O167" s="525">
        <f t="shared" si="12"/>
        <v>0</v>
      </c>
      <c r="P167" s="525">
        <f t="shared" si="13"/>
        <v>0</v>
      </c>
      <c r="Q167" s="526" t="str">
        <f t="shared" si="14"/>
        <v/>
      </c>
      <c r="R167" s="518"/>
      <c r="S167" s="518"/>
    </row>
    <row r="168" spans="1:19">
      <c r="A168" s="492" t="str">
        <f t="shared" si="11"/>
        <v/>
      </c>
      <c r="B168" s="493"/>
      <c r="C168" s="494"/>
      <c r="D168" s="447"/>
      <c r="E168" s="447"/>
      <c r="F168" s="495"/>
      <c r="G168" s="448"/>
      <c r="H168" s="447"/>
      <c r="I168" s="448"/>
      <c r="J168" s="509"/>
      <c r="K168" s="448"/>
      <c r="L168" s="448"/>
      <c r="M168" s="447"/>
      <c r="N168" s="462"/>
      <c r="O168" s="525">
        <f t="shared" si="12"/>
        <v>0</v>
      </c>
      <c r="P168" s="525">
        <f t="shared" si="13"/>
        <v>0</v>
      </c>
      <c r="Q168" s="526" t="str">
        <f t="shared" si="14"/>
        <v/>
      </c>
      <c r="R168" s="518"/>
      <c r="S168" s="518"/>
    </row>
    <row r="169" spans="1:19">
      <c r="A169" s="492" t="str">
        <f t="shared" si="11"/>
        <v/>
      </c>
      <c r="B169" s="493"/>
      <c r="C169" s="494"/>
      <c r="D169" s="447"/>
      <c r="E169" s="447"/>
      <c r="F169" s="495"/>
      <c r="G169" s="448"/>
      <c r="H169" s="447"/>
      <c r="I169" s="448"/>
      <c r="J169" s="509"/>
      <c r="K169" s="448"/>
      <c r="L169" s="448"/>
      <c r="M169" s="447"/>
      <c r="N169" s="462"/>
      <c r="O169" s="525">
        <f t="shared" si="12"/>
        <v>0</v>
      </c>
      <c r="P169" s="525">
        <f t="shared" si="13"/>
        <v>0</v>
      </c>
      <c r="Q169" s="526" t="str">
        <f t="shared" si="14"/>
        <v/>
      </c>
      <c r="R169" s="518"/>
      <c r="S169" s="518"/>
    </row>
    <row r="170" spans="1:19">
      <c r="A170" s="492" t="str">
        <f t="shared" si="11"/>
        <v/>
      </c>
      <c r="B170" s="493"/>
      <c r="C170" s="494"/>
      <c r="D170" s="447"/>
      <c r="E170" s="447"/>
      <c r="F170" s="495"/>
      <c r="G170" s="448"/>
      <c r="H170" s="447"/>
      <c r="I170" s="448"/>
      <c r="J170" s="509"/>
      <c r="K170" s="448"/>
      <c r="L170" s="448"/>
      <c r="M170" s="447"/>
      <c r="N170" s="462"/>
      <c r="O170" s="525">
        <f t="shared" si="12"/>
        <v>0</v>
      </c>
      <c r="P170" s="525">
        <f t="shared" si="13"/>
        <v>0</v>
      </c>
      <c r="Q170" s="526" t="str">
        <f t="shared" si="14"/>
        <v/>
      </c>
      <c r="R170" s="518"/>
      <c r="S170" s="518"/>
    </row>
    <row r="171" spans="1:19">
      <c r="A171" s="492" t="str">
        <f t="shared" si="11"/>
        <v/>
      </c>
      <c r="B171" s="493"/>
      <c r="C171" s="494"/>
      <c r="D171" s="447"/>
      <c r="E171" s="447"/>
      <c r="F171" s="495"/>
      <c r="G171" s="448"/>
      <c r="H171" s="447"/>
      <c r="I171" s="448"/>
      <c r="J171" s="509"/>
      <c r="K171" s="448"/>
      <c r="L171" s="448"/>
      <c r="M171" s="447"/>
      <c r="N171" s="462"/>
      <c r="O171" s="525">
        <f t="shared" si="12"/>
        <v>0</v>
      </c>
      <c r="P171" s="525">
        <f t="shared" si="13"/>
        <v>0</v>
      </c>
      <c r="Q171" s="526" t="str">
        <f t="shared" si="14"/>
        <v/>
      </c>
      <c r="R171" s="518"/>
      <c r="S171" s="518"/>
    </row>
    <row r="172" spans="1:19">
      <c r="A172" s="492" t="str">
        <f t="shared" si="11"/>
        <v/>
      </c>
      <c r="B172" s="493"/>
      <c r="C172" s="494"/>
      <c r="D172" s="447"/>
      <c r="E172" s="447"/>
      <c r="F172" s="495"/>
      <c r="G172" s="448"/>
      <c r="H172" s="447"/>
      <c r="I172" s="448"/>
      <c r="J172" s="509"/>
      <c r="K172" s="448"/>
      <c r="L172" s="448"/>
      <c r="M172" s="447"/>
      <c r="N172" s="462"/>
      <c r="O172" s="525">
        <f t="shared" si="12"/>
        <v>0</v>
      </c>
      <c r="P172" s="525">
        <f t="shared" si="13"/>
        <v>0</v>
      </c>
      <c r="Q172" s="526" t="str">
        <f t="shared" si="14"/>
        <v/>
      </c>
      <c r="R172" s="518"/>
      <c r="S172" s="518"/>
    </row>
    <row r="173" spans="1:19">
      <c r="A173" s="492" t="str">
        <f t="shared" si="11"/>
        <v/>
      </c>
      <c r="B173" s="493"/>
      <c r="C173" s="494"/>
      <c r="D173" s="447"/>
      <c r="E173" s="447"/>
      <c r="F173" s="495"/>
      <c r="G173" s="447"/>
      <c r="H173" s="447"/>
      <c r="I173" s="448"/>
      <c r="J173" s="509"/>
      <c r="K173" s="448"/>
      <c r="L173" s="448"/>
      <c r="M173" s="447"/>
      <c r="N173" s="462"/>
      <c r="O173" s="525">
        <f t="shared" si="12"/>
        <v>0</v>
      </c>
      <c r="P173" s="525">
        <f t="shared" si="13"/>
        <v>0</v>
      </c>
      <c r="Q173" s="526" t="str">
        <f t="shared" si="14"/>
        <v/>
      </c>
      <c r="R173" s="518"/>
      <c r="S173" s="518"/>
    </row>
    <row r="174" spans="1:19">
      <c r="A174" s="492" t="str">
        <f t="shared" si="11"/>
        <v/>
      </c>
      <c r="B174" s="493"/>
      <c r="C174" s="494"/>
      <c r="D174" s="447"/>
      <c r="E174" s="447"/>
      <c r="F174" s="495"/>
      <c r="G174" s="448"/>
      <c r="H174" s="447"/>
      <c r="I174" s="448"/>
      <c r="J174" s="509"/>
      <c r="K174" s="448"/>
      <c r="L174" s="448"/>
      <c r="M174" s="447"/>
      <c r="N174" s="462"/>
      <c r="O174" s="525">
        <f t="shared" si="12"/>
        <v>0</v>
      </c>
      <c r="P174" s="525">
        <f t="shared" si="13"/>
        <v>0</v>
      </c>
      <c r="Q174" s="526" t="str">
        <f t="shared" si="14"/>
        <v/>
      </c>
      <c r="R174" s="518"/>
      <c r="S174" s="518"/>
    </row>
    <row r="175" spans="1:19">
      <c r="A175" s="492" t="str">
        <f t="shared" si="11"/>
        <v/>
      </c>
      <c r="B175" s="493"/>
      <c r="C175" s="494"/>
      <c r="D175" s="447"/>
      <c r="E175" s="447"/>
      <c r="F175" s="495"/>
      <c r="G175" s="448"/>
      <c r="H175" s="447"/>
      <c r="I175" s="448"/>
      <c r="J175" s="507"/>
      <c r="K175" s="447"/>
      <c r="L175" s="448"/>
      <c r="M175" s="447"/>
      <c r="N175" s="462"/>
      <c r="O175" s="525">
        <f t="shared" si="12"/>
        <v>0</v>
      </c>
      <c r="P175" s="525">
        <f t="shared" si="13"/>
        <v>0</v>
      </c>
      <c r="Q175" s="526" t="str">
        <f t="shared" si="14"/>
        <v/>
      </c>
      <c r="R175" s="518"/>
      <c r="S175" s="518"/>
    </row>
    <row r="176" spans="1:19">
      <c r="A176" s="492" t="str">
        <f t="shared" si="11"/>
        <v/>
      </c>
      <c r="B176" s="493"/>
      <c r="C176" s="494"/>
      <c r="D176" s="447"/>
      <c r="E176" s="447"/>
      <c r="F176" s="495"/>
      <c r="G176" s="448"/>
      <c r="H176" s="447"/>
      <c r="I176" s="448"/>
      <c r="J176" s="509"/>
      <c r="K176" s="448"/>
      <c r="L176" s="448"/>
      <c r="M176" s="447"/>
      <c r="N176" s="462"/>
      <c r="O176" s="525">
        <f t="shared" si="12"/>
        <v>0</v>
      </c>
      <c r="P176" s="525">
        <f t="shared" si="13"/>
        <v>0</v>
      </c>
      <c r="Q176" s="526" t="str">
        <f t="shared" si="14"/>
        <v/>
      </c>
      <c r="R176" s="518"/>
      <c r="S176" s="518"/>
    </row>
    <row r="177" spans="1:19">
      <c r="A177" s="492" t="str">
        <f t="shared" si="11"/>
        <v/>
      </c>
      <c r="B177" s="493"/>
      <c r="C177" s="494"/>
      <c r="D177" s="447"/>
      <c r="E177" s="447"/>
      <c r="F177" s="495"/>
      <c r="G177" s="447"/>
      <c r="H177" s="447"/>
      <c r="I177" s="448"/>
      <c r="J177" s="507"/>
      <c r="K177" s="447"/>
      <c r="L177" s="448"/>
      <c r="M177" s="447"/>
      <c r="N177" s="462"/>
      <c r="O177" s="525">
        <f t="shared" si="12"/>
        <v>0</v>
      </c>
      <c r="P177" s="525">
        <f t="shared" si="13"/>
        <v>0</v>
      </c>
      <c r="Q177" s="526" t="str">
        <f t="shared" si="14"/>
        <v/>
      </c>
      <c r="R177" s="518"/>
      <c r="S177" s="518"/>
    </row>
    <row r="178" spans="1:19">
      <c r="A178" s="492" t="str">
        <f t="shared" si="11"/>
        <v/>
      </c>
      <c r="B178" s="493"/>
      <c r="C178" s="494"/>
      <c r="D178" s="447"/>
      <c r="E178" s="447"/>
      <c r="F178" s="495"/>
      <c r="G178" s="448"/>
      <c r="H178" s="447"/>
      <c r="I178" s="448"/>
      <c r="J178" s="507"/>
      <c r="K178" s="447"/>
      <c r="L178" s="448"/>
      <c r="M178" s="447"/>
      <c r="N178" s="462"/>
      <c r="O178" s="525">
        <f t="shared" si="12"/>
        <v>0</v>
      </c>
      <c r="P178" s="525">
        <f t="shared" si="13"/>
        <v>0</v>
      </c>
      <c r="Q178" s="526" t="str">
        <f t="shared" si="14"/>
        <v/>
      </c>
      <c r="R178" s="518"/>
      <c r="S178" s="518"/>
    </row>
    <row r="179" spans="1:19">
      <c r="A179" s="492" t="str">
        <f t="shared" si="11"/>
        <v/>
      </c>
      <c r="B179" s="493"/>
      <c r="C179" s="494"/>
      <c r="D179" s="447"/>
      <c r="E179" s="447"/>
      <c r="F179" s="495"/>
      <c r="G179" s="447"/>
      <c r="H179" s="447"/>
      <c r="I179" s="448"/>
      <c r="J179" s="510"/>
      <c r="K179" s="478"/>
      <c r="L179" s="478"/>
      <c r="M179" s="505"/>
      <c r="N179" s="503"/>
      <c r="O179" s="525">
        <f t="shared" si="12"/>
        <v>0</v>
      </c>
      <c r="P179" s="525">
        <f t="shared" si="13"/>
        <v>0</v>
      </c>
      <c r="Q179" s="526" t="str">
        <f t="shared" si="14"/>
        <v/>
      </c>
      <c r="R179" s="518"/>
      <c r="S179" s="518"/>
    </row>
    <row r="180" spans="1:19">
      <c r="A180" s="492" t="str">
        <f t="shared" si="11"/>
        <v/>
      </c>
      <c r="B180" s="493"/>
      <c r="C180" s="494"/>
      <c r="D180" s="447"/>
      <c r="E180" s="447"/>
      <c r="F180" s="495"/>
      <c r="G180" s="447"/>
      <c r="H180" s="447"/>
      <c r="I180" s="448"/>
      <c r="J180" s="510"/>
      <c r="K180" s="447"/>
      <c r="L180" s="448"/>
      <c r="M180" s="447"/>
      <c r="N180" s="462"/>
      <c r="O180" s="525">
        <f t="shared" si="12"/>
        <v>0</v>
      </c>
      <c r="P180" s="525">
        <f t="shared" si="13"/>
        <v>0</v>
      </c>
      <c r="Q180" s="526" t="str">
        <f t="shared" si="14"/>
        <v/>
      </c>
      <c r="R180" s="518"/>
      <c r="S180" s="518"/>
    </row>
    <row r="181" spans="1:19">
      <c r="A181" s="492" t="str">
        <f t="shared" si="11"/>
        <v/>
      </c>
      <c r="B181" s="493"/>
      <c r="C181" s="494"/>
      <c r="D181" s="447"/>
      <c r="E181" s="447"/>
      <c r="F181" s="495"/>
      <c r="G181" s="447"/>
      <c r="H181" s="447"/>
      <c r="I181" s="448"/>
      <c r="J181" s="510"/>
      <c r="K181" s="447"/>
      <c r="L181" s="448"/>
      <c r="M181" s="447"/>
      <c r="N181" s="462"/>
      <c r="O181" s="525">
        <f t="shared" si="12"/>
        <v>0</v>
      </c>
      <c r="P181" s="525">
        <f t="shared" si="13"/>
        <v>0</v>
      </c>
      <c r="Q181" s="526" t="str">
        <f t="shared" si="14"/>
        <v/>
      </c>
      <c r="R181" s="518"/>
      <c r="S181" s="518"/>
    </row>
    <row r="182" spans="1:19">
      <c r="A182" s="492" t="str">
        <f t="shared" si="11"/>
        <v/>
      </c>
      <c r="B182" s="493"/>
      <c r="C182" s="494"/>
      <c r="D182" s="447"/>
      <c r="E182" s="447"/>
      <c r="F182" s="495"/>
      <c r="G182" s="447"/>
      <c r="H182" s="447"/>
      <c r="I182" s="448"/>
      <c r="J182" s="510"/>
      <c r="K182" s="447"/>
      <c r="L182" s="448"/>
      <c r="M182" s="447"/>
      <c r="N182" s="462"/>
      <c r="O182" s="525">
        <f t="shared" si="12"/>
        <v>0</v>
      </c>
      <c r="P182" s="525">
        <f t="shared" si="13"/>
        <v>0</v>
      </c>
      <c r="Q182" s="526" t="str">
        <f t="shared" si="14"/>
        <v/>
      </c>
      <c r="R182" s="518"/>
      <c r="S182" s="518"/>
    </row>
    <row r="183" spans="1:19">
      <c r="A183" s="492" t="str">
        <f t="shared" si="11"/>
        <v/>
      </c>
      <c r="B183" s="493"/>
      <c r="C183" s="494"/>
      <c r="D183" s="447"/>
      <c r="E183" s="447"/>
      <c r="F183" s="495"/>
      <c r="G183" s="447"/>
      <c r="H183" s="447"/>
      <c r="I183" s="448"/>
      <c r="J183" s="510"/>
      <c r="K183" s="447"/>
      <c r="L183" s="448"/>
      <c r="M183" s="447"/>
      <c r="N183" s="462"/>
      <c r="O183" s="525">
        <f t="shared" si="12"/>
        <v>0</v>
      </c>
      <c r="P183" s="525">
        <f t="shared" si="13"/>
        <v>0</v>
      </c>
      <c r="Q183" s="526" t="str">
        <f t="shared" si="14"/>
        <v/>
      </c>
      <c r="R183" s="518"/>
      <c r="S183" s="518"/>
    </row>
    <row r="184" spans="1:19">
      <c r="A184" s="492" t="str">
        <f t="shared" si="11"/>
        <v/>
      </c>
      <c r="B184" s="493"/>
      <c r="C184" s="494"/>
      <c r="D184" s="447"/>
      <c r="E184" s="447"/>
      <c r="F184" s="495"/>
      <c r="G184" s="447"/>
      <c r="H184" s="447"/>
      <c r="I184" s="448"/>
      <c r="J184" s="510"/>
      <c r="K184" s="447"/>
      <c r="L184" s="448"/>
      <c r="M184" s="447"/>
      <c r="N184" s="462"/>
      <c r="O184" s="525">
        <f t="shared" si="12"/>
        <v>0</v>
      </c>
      <c r="P184" s="525">
        <f t="shared" si="13"/>
        <v>0</v>
      </c>
      <c r="Q184" s="526" t="str">
        <f t="shared" si="14"/>
        <v/>
      </c>
      <c r="R184" s="518"/>
      <c r="S184" s="518"/>
    </row>
    <row r="185" spans="1:19">
      <c r="A185" s="492" t="str">
        <f t="shared" si="11"/>
        <v/>
      </c>
      <c r="B185" s="493"/>
      <c r="C185" s="494"/>
      <c r="D185" s="447"/>
      <c r="E185" s="447"/>
      <c r="F185" s="495"/>
      <c r="G185" s="447"/>
      <c r="H185" s="447"/>
      <c r="I185" s="448"/>
      <c r="J185" s="507"/>
      <c r="K185" s="447"/>
      <c r="L185" s="448"/>
      <c r="M185" s="447"/>
      <c r="N185" s="462"/>
      <c r="O185" s="525">
        <f t="shared" si="12"/>
        <v>0</v>
      </c>
      <c r="P185" s="525">
        <f t="shared" si="13"/>
        <v>0</v>
      </c>
      <c r="Q185" s="526" t="str">
        <f t="shared" si="14"/>
        <v/>
      </c>
      <c r="R185" s="518"/>
      <c r="S185" s="518"/>
    </row>
    <row r="186" spans="1:19">
      <c r="A186" s="492" t="str">
        <f t="shared" si="11"/>
        <v/>
      </c>
      <c r="B186" s="493"/>
      <c r="C186" s="494"/>
      <c r="D186" s="447"/>
      <c r="E186" s="447"/>
      <c r="F186" s="495"/>
      <c r="G186" s="448"/>
      <c r="H186" s="447"/>
      <c r="I186" s="448"/>
      <c r="J186" s="509"/>
      <c r="K186" s="448"/>
      <c r="L186" s="448"/>
      <c r="M186" s="447"/>
      <c r="N186" s="462"/>
      <c r="O186" s="525">
        <f t="shared" si="12"/>
        <v>0</v>
      </c>
      <c r="P186" s="525">
        <f t="shared" si="13"/>
        <v>0</v>
      </c>
      <c r="Q186" s="526" t="str">
        <f t="shared" si="14"/>
        <v/>
      </c>
      <c r="R186" s="518"/>
      <c r="S186" s="518"/>
    </row>
    <row r="187" spans="1:19">
      <c r="A187" s="492" t="str">
        <f t="shared" si="11"/>
        <v/>
      </c>
      <c r="B187" s="493"/>
      <c r="C187" s="494"/>
      <c r="D187" s="447"/>
      <c r="E187" s="447"/>
      <c r="F187" s="495"/>
      <c r="G187" s="448"/>
      <c r="H187" s="447"/>
      <c r="I187" s="448"/>
      <c r="J187" s="509"/>
      <c r="K187" s="448"/>
      <c r="L187" s="448"/>
      <c r="M187" s="447"/>
      <c r="N187" s="462"/>
      <c r="O187" s="525">
        <f t="shared" si="12"/>
        <v>0</v>
      </c>
      <c r="P187" s="525">
        <f t="shared" si="13"/>
        <v>0</v>
      </c>
      <c r="Q187" s="526" t="str">
        <f t="shared" si="14"/>
        <v/>
      </c>
      <c r="R187" s="518"/>
      <c r="S187" s="518"/>
    </row>
    <row r="188" spans="1:19">
      <c r="A188" s="492" t="str">
        <f t="shared" si="11"/>
        <v/>
      </c>
      <c r="B188" s="498"/>
      <c r="C188" s="497"/>
      <c r="D188" s="479"/>
      <c r="E188" s="479"/>
      <c r="F188" s="499"/>
      <c r="G188" s="479"/>
      <c r="H188" s="479"/>
      <c r="I188" s="478"/>
      <c r="J188" s="508"/>
      <c r="K188" s="479"/>
      <c r="L188" s="478"/>
      <c r="M188" s="447"/>
      <c r="N188" s="462"/>
      <c r="O188" s="525">
        <f t="shared" si="12"/>
        <v>0</v>
      </c>
      <c r="P188" s="525">
        <f t="shared" si="13"/>
        <v>0</v>
      </c>
      <c r="Q188" s="526" t="str">
        <f t="shared" si="14"/>
        <v/>
      </c>
      <c r="R188" s="518"/>
      <c r="S188" s="518"/>
    </row>
    <row r="189" spans="1:19">
      <c r="A189" s="492" t="str">
        <f t="shared" si="11"/>
        <v/>
      </c>
      <c r="B189" s="498"/>
      <c r="C189" s="497"/>
      <c r="D189" s="479"/>
      <c r="E189" s="479"/>
      <c r="F189" s="499"/>
      <c r="G189" s="479"/>
      <c r="H189" s="479"/>
      <c r="I189" s="448"/>
      <c r="J189" s="508"/>
      <c r="K189" s="479"/>
      <c r="L189" s="478"/>
      <c r="M189" s="447"/>
      <c r="N189" s="462"/>
      <c r="O189" s="525">
        <f t="shared" si="12"/>
        <v>0</v>
      </c>
      <c r="P189" s="525">
        <f t="shared" si="13"/>
        <v>0</v>
      </c>
      <c r="Q189" s="526" t="str">
        <f t="shared" si="14"/>
        <v/>
      </c>
      <c r="R189" s="518"/>
      <c r="S189" s="518"/>
    </row>
    <row r="190" spans="1:19">
      <c r="A190" s="492" t="str">
        <f t="shared" si="11"/>
        <v/>
      </c>
      <c r="B190" s="498"/>
      <c r="C190" s="497"/>
      <c r="D190" s="479"/>
      <c r="E190" s="479"/>
      <c r="F190" s="499"/>
      <c r="G190" s="479"/>
      <c r="H190" s="479"/>
      <c r="I190" s="478"/>
      <c r="J190" s="508"/>
      <c r="K190" s="479"/>
      <c r="L190" s="478"/>
      <c r="M190" s="447"/>
      <c r="N190" s="462"/>
      <c r="O190" s="525">
        <f t="shared" si="12"/>
        <v>0</v>
      </c>
      <c r="P190" s="525">
        <f t="shared" si="13"/>
        <v>0</v>
      </c>
      <c r="Q190" s="526" t="str">
        <f t="shared" si="14"/>
        <v/>
      </c>
      <c r="R190" s="518"/>
      <c r="S190" s="518"/>
    </row>
    <row r="191" spans="1:19">
      <c r="A191" s="492" t="str">
        <f t="shared" si="11"/>
        <v/>
      </c>
      <c r="B191" s="498"/>
      <c r="C191" s="497"/>
      <c r="D191" s="479"/>
      <c r="E191" s="479"/>
      <c r="F191" s="499"/>
      <c r="G191" s="479"/>
      <c r="H191" s="479"/>
      <c r="I191" s="478"/>
      <c r="J191" s="508"/>
      <c r="K191" s="479"/>
      <c r="L191" s="478"/>
      <c r="M191" s="447"/>
      <c r="N191" s="462"/>
      <c r="O191" s="525">
        <f t="shared" si="12"/>
        <v>0</v>
      </c>
      <c r="P191" s="525">
        <f t="shared" si="13"/>
        <v>0</v>
      </c>
      <c r="Q191" s="526" t="str">
        <f t="shared" si="14"/>
        <v/>
      </c>
      <c r="R191" s="518"/>
      <c r="S191" s="518"/>
    </row>
    <row r="192" spans="1:19">
      <c r="A192" s="492" t="str">
        <f t="shared" si="11"/>
        <v/>
      </c>
      <c r="B192" s="498"/>
      <c r="C192" s="497"/>
      <c r="D192" s="479"/>
      <c r="E192" s="479"/>
      <c r="F192" s="499"/>
      <c r="G192" s="479"/>
      <c r="H192" s="479"/>
      <c r="I192" s="478"/>
      <c r="J192" s="508"/>
      <c r="K192" s="479"/>
      <c r="L192" s="478"/>
      <c r="M192" s="447"/>
      <c r="N192" s="462"/>
      <c r="O192" s="525">
        <f t="shared" si="12"/>
        <v>0</v>
      </c>
      <c r="P192" s="525">
        <f t="shared" si="13"/>
        <v>0</v>
      </c>
      <c r="Q192" s="526" t="str">
        <f t="shared" si="14"/>
        <v/>
      </c>
      <c r="R192" s="518"/>
      <c r="S192" s="518"/>
    </row>
    <row r="193" spans="1:19">
      <c r="A193" s="492" t="str">
        <f t="shared" si="11"/>
        <v/>
      </c>
      <c r="B193" s="498"/>
      <c r="C193" s="497"/>
      <c r="D193" s="479"/>
      <c r="E193" s="479"/>
      <c r="F193" s="499"/>
      <c r="G193" s="479"/>
      <c r="H193" s="479"/>
      <c r="I193" s="478"/>
      <c r="J193" s="508"/>
      <c r="K193" s="479"/>
      <c r="L193" s="478"/>
      <c r="M193" s="447"/>
      <c r="N193" s="462"/>
      <c r="O193" s="525">
        <f t="shared" si="12"/>
        <v>0</v>
      </c>
      <c r="P193" s="525">
        <f t="shared" si="13"/>
        <v>0</v>
      </c>
      <c r="Q193" s="526" t="str">
        <f t="shared" si="14"/>
        <v/>
      </c>
      <c r="R193" s="518"/>
      <c r="S193" s="518"/>
    </row>
    <row r="194" spans="1:19">
      <c r="A194" s="492" t="str">
        <f t="shared" si="11"/>
        <v/>
      </c>
      <c r="B194" s="498"/>
      <c r="C194" s="497"/>
      <c r="D194" s="479"/>
      <c r="E194" s="479"/>
      <c r="F194" s="499"/>
      <c r="G194" s="479"/>
      <c r="H194" s="479"/>
      <c r="I194" s="478"/>
      <c r="J194" s="508"/>
      <c r="K194" s="479"/>
      <c r="L194" s="478"/>
      <c r="M194" s="447"/>
      <c r="N194" s="462"/>
      <c r="O194" s="525">
        <f t="shared" si="12"/>
        <v>0</v>
      </c>
      <c r="P194" s="525">
        <f t="shared" si="13"/>
        <v>0</v>
      </c>
      <c r="Q194" s="526" t="str">
        <f t="shared" si="14"/>
        <v/>
      </c>
      <c r="R194" s="518"/>
      <c r="S194" s="518"/>
    </row>
    <row r="195" spans="1:19">
      <c r="A195" s="492" t="str">
        <f t="shared" si="11"/>
        <v/>
      </c>
      <c r="B195" s="498"/>
      <c r="C195" s="497"/>
      <c r="D195" s="479"/>
      <c r="E195" s="479"/>
      <c r="F195" s="499"/>
      <c r="G195" s="479"/>
      <c r="H195" s="479"/>
      <c r="I195" s="478"/>
      <c r="J195" s="508"/>
      <c r="K195" s="479"/>
      <c r="L195" s="478"/>
      <c r="M195" s="447"/>
      <c r="N195" s="462"/>
      <c r="O195" s="525">
        <f t="shared" si="12"/>
        <v>0</v>
      </c>
      <c r="P195" s="525">
        <f t="shared" si="13"/>
        <v>0</v>
      </c>
      <c r="Q195" s="526" t="str">
        <f t="shared" si="14"/>
        <v/>
      </c>
      <c r="R195" s="518"/>
      <c r="S195" s="518"/>
    </row>
    <row r="196" spans="1:19">
      <c r="A196" s="492" t="str">
        <f t="shared" si="11"/>
        <v/>
      </c>
      <c r="B196" s="498"/>
      <c r="C196" s="497"/>
      <c r="D196" s="479"/>
      <c r="E196" s="479"/>
      <c r="F196" s="499"/>
      <c r="G196" s="479"/>
      <c r="H196" s="479"/>
      <c r="I196" s="478"/>
      <c r="J196" s="508"/>
      <c r="K196" s="479"/>
      <c r="L196" s="478"/>
      <c r="M196" s="447"/>
      <c r="N196" s="462"/>
      <c r="O196" s="525">
        <f t="shared" si="12"/>
        <v>0</v>
      </c>
      <c r="P196" s="525">
        <f t="shared" si="13"/>
        <v>0</v>
      </c>
      <c r="Q196" s="526" t="str">
        <f t="shared" si="14"/>
        <v/>
      </c>
      <c r="R196" s="518"/>
      <c r="S196" s="518"/>
    </row>
    <row r="197" spans="1:19">
      <c r="A197" s="492" t="str">
        <f t="shared" ref="A197:A260" si="15">IF(B197="","",ROW()-ROW($A$3))</f>
        <v/>
      </c>
      <c r="B197" s="498"/>
      <c r="C197" s="497"/>
      <c r="D197" s="479"/>
      <c r="E197" s="479"/>
      <c r="F197" s="499"/>
      <c r="G197" s="479"/>
      <c r="H197" s="479"/>
      <c r="I197" s="478"/>
      <c r="J197" s="508"/>
      <c r="K197" s="479"/>
      <c r="L197" s="478"/>
      <c r="M197" s="447"/>
      <c r="N197" s="462"/>
      <c r="O197" s="525">
        <f t="shared" si="12"/>
        <v>0</v>
      </c>
      <c r="P197" s="525">
        <f t="shared" si="13"/>
        <v>0</v>
      </c>
      <c r="Q197" s="526" t="str">
        <f t="shared" si="14"/>
        <v/>
      </c>
      <c r="R197" s="518"/>
      <c r="S197" s="518"/>
    </row>
    <row r="198" spans="1:19">
      <c r="A198" s="492" t="str">
        <f t="shared" si="15"/>
        <v/>
      </c>
      <c r="B198" s="498"/>
      <c r="C198" s="497"/>
      <c r="D198" s="479"/>
      <c r="E198" s="479"/>
      <c r="F198" s="499"/>
      <c r="G198" s="479"/>
      <c r="H198" s="479"/>
      <c r="I198" s="478"/>
      <c r="J198" s="508"/>
      <c r="K198" s="479"/>
      <c r="L198" s="478"/>
      <c r="M198" s="447"/>
      <c r="N198" s="462"/>
      <c r="O198" s="525">
        <f t="shared" si="12"/>
        <v>0</v>
      </c>
      <c r="P198" s="525">
        <f t="shared" si="13"/>
        <v>0</v>
      </c>
      <c r="Q198" s="526" t="str">
        <f t="shared" si="14"/>
        <v/>
      </c>
      <c r="R198" s="518"/>
      <c r="S198" s="518"/>
    </row>
    <row r="199" spans="1:19">
      <c r="A199" s="492" t="str">
        <f t="shared" si="15"/>
        <v/>
      </c>
      <c r="B199" s="498"/>
      <c r="C199" s="497"/>
      <c r="D199" s="479"/>
      <c r="E199" s="479"/>
      <c r="F199" s="499"/>
      <c r="G199" s="479"/>
      <c r="H199" s="479"/>
      <c r="I199" s="478"/>
      <c r="J199" s="508"/>
      <c r="K199" s="479"/>
      <c r="L199" s="478"/>
      <c r="M199" s="447"/>
      <c r="N199" s="462"/>
      <c r="O199" s="525">
        <f t="shared" si="12"/>
        <v>0</v>
      </c>
      <c r="P199" s="525">
        <f t="shared" si="13"/>
        <v>0</v>
      </c>
      <c r="Q199" s="526" t="str">
        <f t="shared" si="14"/>
        <v/>
      </c>
      <c r="R199" s="518"/>
      <c r="S199" s="518"/>
    </row>
    <row r="200" spans="1:19">
      <c r="A200" s="492" t="str">
        <f t="shared" si="15"/>
        <v/>
      </c>
      <c r="B200" s="498"/>
      <c r="C200" s="497"/>
      <c r="D200" s="479"/>
      <c r="E200" s="479"/>
      <c r="F200" s="499"/>
      <c r="G200" s="479"/>
      <c r="H200" s="479"/>
      <c r="I200" s="478"/>
      <c r="J200" s="508"/>
      <c r="K200" s="479"/>
      <c r="L200" s="478"/>
      <c r="M200" s="447"/>
      <c r="N200" s="462"/>
      <c r="O200" s="525">
        <f t="shared" ref="O200:O263" si="16">IF(B200=0,0,IF(YEAR(B200)=$P$1,MONTH(B200)-$O$1+1,(YEAR(B200)-$P$1)*12-$O$1+1+MONTH(B200)))</f>
        <v>0</v>
      </c>
      <c r="P200" s="525">
        <f t="shared" ref="P200:P263" si="17">IF(C200=0,0,IF(YEAR(C200)=$P$1,MONTH(C200)-$O$1+1,(YEAR(C200)-$P$1)*12-$O$1+1+MONTH(C200)))</f>
        <v>0</v>
      </c>
      <c r="Q200" s="526" t="str">
        <f t="shared" ref="Q200:Q263" si="18">SUBSTITUTE(D200," ","_")</f>
        <v/>
      </c>
      <c r="R200" s="518"/>
      <c r="S200" s="518"/>
    </row>
    <row r="201" spans="1:19">
      <c r="A201" s="492" t="str">
        <f t="shared" si="15"/>
        <v/>
      </c>
      <c r="B201" s="493"/>
      <c r="C201" s="494"/>
      <c r="D201" s="447"/>
      <c r="E201" s="447"/>
      <c r="F201" s="495"/>
      <c r="G201" s="447"/>
      <c r="H201" s="447"/>
      <c r="I201" s="448"/>
      <c r="J201" s="507"/>
      <c r="K201" s="447"/>
      <c r="L201" s="448"/>
      <c r="M201" s="447"/>
      <c r="N201" s="462"/>
      <c r="O201" s="525">
        <f t="shared" si="16"/>
        <v>0</v>
      </c>
      <c r="P201" s="525">
        <f t="shared" si="17"/>
        <v>0</v>
      </c>
      <c r="Q201" s="526" t="str">
        <f t="shared" si="18"/>
        <v/>
      </c>
      <c r="R201" s="518"/>
      <c r="S201" s="518"/>
    </row>
    <row r="202" spans="1:19">
      <c r="A202" s="492" t="str">
        <f t="shared" si="15"/>
        <v/>
      </c>
      <c r="B202" s="493"/>
      <c r="C202" s="494"/>
      <c r="D202" s="447"/>
      <c r="E202" s="447"/>
      <c r="F202" s="495"/>
      <c r="G202" s="448"/>
      <c r="H202" s="447"/>
      <c r="I202" s="448"/>
      <c r="J202" s="507"/>
      <c r="K202" s="447"/>
      <c r="L202" s="448"/>
      <c r="M202" s="447"/>
      <c r="N202" s="462"/>
      <c r="O202" s="525">
        <f t="shared" si="16"/>
        <v>0</v>
      </c>
      <c r="P202" s="525">
        <f t="shared" si="17"/>
        <v>0</v>
      </c>
      <c r="Q202" s="526" t="str">
        <f t="shared" si="18"/>
        <v/>
      </c>
      <c r="R202" s="518"/>
      <c r="S202" s="518"/>
    </row>
    <row r="203" spans="1:19">
      <c r="A203" s="492" t="str">
        <f t="shared" si="15"/>
        <v/>
      </c>
      <c r="B203" s="493"/>
      <c r="C203" s="494"/>
      <c r="D203" s="447"/>
      <c r="E203" s="447"/>
      <c r="F203" s="495"/>
      <c r="G203" s="478"/>
      <c r="H203" s="447"/>
      <c r="I203" s="448"/>
      <c r="J203" s="507"/>
      <c r="K203" s="447"/>
      <c r="L203" s="448"/>
      <c r="M203" s="447"/>
      <c r="N203" s="462"/>
      <c r="O203" s="525">
        <f t="shared" si="16"/>
        <v>0</v>
      </c>
      <c r="P203" s="525">
        <f t="shared" si="17"/>
        <v>0</v>
      </c>
      <c r="Q203" s="526" t="str">
        <f t="shared" si="18"/>
        <v/>
      </c>
      <c r="R203" s="518"/>
      <c r="S203" s="518"/>
    </row>
    <row r="204" spans="1:19">
      <c r="A204" s="492" t="str">
        <f t="shared" si="15"/>
        <v/>
      </c>
      <c r="B204" s="493"/>
      <c r="C204" s="494"/>
      <c r="D204" s="447"/>
      <c r="E204" s="447"/>
      <c r="F204" s="495"/>
      <c r="G204" s="447"/>
      <c r="H204" s="447"/>
      <c r="I204" s="448"/>
      <c r="J204" s="507"/>
      <c r="K204" s="447"/>
      <c r="L204" s="448"/>
      <c r="M204" s="447"/>
      <c r="N204" s="462"/>
      <c r="O204" s="525">
        <f t="shared" si="16"/>
        <v>0</v>
      </c>
      <c r="P204" s="525">
        <f t="shared" si="17"/>
        <v>0</v>
      </c>
      <c r="Q204" s="526" t="str">
        <f t="shared" si="18"/>
        <v/>
      </c>
      <c r="R204" s="518"/>
      <c r="S204" s="518"/>
    </row>
    <row r="205" spans="1:19">
      <c r="A205" s="492" t="str">
        <f t="shared" si="15"/>
        <v/>
      </c>
      <c r="B205" s="493"/>
      <c r="C205" s="494"/>
      <c r="D205" s="447"/>
      <c r="E205" s="447"/>
      <c r="F205" s="495"/>
      <c r="G205" s="511"/>
      <c r="H205" s="447"/>
      <c r="I205" s="448"/>
      <c r="J205" s="507"/>
      <c r="K205" s="447"/>
      <c r="L205" s="448"/>
      <c r="M205" s="447"/>
      <c r="N205" s="462"/>
      <c r="O205" s="525">
        <f t="shared" si="16"/>
        <v>0</v>
      </c>
      <c r="P205" s="525">
        <f t="shared" si="17"/>
        <v>0</v>
      </c>
      <c r="Q205" s="526" t="str">
        <f t="shared" si="18"/>
        <v/>
      </c>
      <c r="R205" s="518"/>
      <c r="S205" s="518"/>
    </row>
    <row r="206" spans="1:19">
      <c r="A206" s="492" t="str">
        <f t="shared" si="15"/>
        <v/>
      </c>
      <c r="B206" s="493"/>
      <c r="C206" s="494"/>
      <c r="D206" s="447"/>
      <c r="E206" s="447"/>
      <c r="F206" s="495"/>
      <c r="G206" s="447"/>
      <c r="H206" s="447"/>
      <c r="I206" s="448"/>
      <c r="J206" s="507"/>
      <c r="K206" s="447"/>
      <c r="L206" s="448"/>
      <c r="M206" s="447"/>
      <c r="N206" s="462"/>
      <c r="O206" s="525">
        <f t="shared" si="16"/>
        <v>0</v>
      </c>
      <c r="P206" s="525">
        <f t="shared" si="17"/>
        <v>0</v>
      </c>
      <c r="Q206" s="526" t="str">
        <f t="shared" si="18"/>
        <v/>
      </c>
      <c r="R206" s="518"/>
      <c r="S206" s="518"/>
    </row>
    <row r="207" spans="1:19">
      <c r="A207" s="492" t="str">
        <f t="shared" si="15"/>
        <v/>
      </c>
      <c r="B207" s="493"/>
      <c r="C207" s="494"/>
      <c r="D207" s="447"/>
      <c r="E207" s="447"/>
      <c r="F207" s="495"/>
      <c r="G207" s="447"/>
      <c r="H207" s="447"/>
      <c r="I207" s="448"/>
      <c r="J207" s="507"/>
      <c r="K207" s="447"/>
      <c r="L207" s="448"/>
      <c r="M207" s="447"/>
      <c r="N207" s="462"/>
      <c r="O207" s="525">
        <f t="shared" si="16"/>
        <v>0</v>
      </c>
      <c r="P207" s="525">
        <f t="shared" si="17"/>
        <v>0</v>
      </c>
      <c r="Q207" s="526" t="str">
        <f t="shared" si="18"/>
        <v/>
      </c>
      <c r="R207" s="518"/>
      <c r="S207" s="518"/>
    </row>
    <row r="208" spans="1:19">
      <c r="A208" s="492" t="str">
        <f t="shared" si="15"/>
        <v/>
      </c>
      <c r="B208" s="493"/>
      <c r="C208" s="494"/>
      <c r="D208" s="447"/>
      <c r="E208" s="447"/>
      <c r="F208" s="495"/>
      <c r="G208" s="447"/>
      <c r="H208" s="447"/>
      <c r="I208" s="448"/>
      <c r="J208" s="507"/>
      <c r="K208" s="447"/>
      <c r="L208" s="448"/>
      <c r="M208" s="447"/>
      <c r="N208" s="462"/>
      <c r="O208" s="525">
        <f t="shared" si="16"/>
        <v>0</v>
      </c>
      <c r="P208" s="525">
        <f t="shared" si="17"/>
        <v>0</v>
      </c>
      <c r="Q208" s="526" t="str">
        <f t="shared" si="18"/>
        <v/>
      </c>
      <c r="R208" s="518"/>
      <c r="S208" s="518"/>
    </row>
    <row r="209" spans="1:19">
      <c r="A209" s="492" t="str">
        <f t="shared" si="15"/>
        <v/>
      </c>
      <c r="B209" s="493"/>
      <c r="C209" s="494"/>
      <c r="D209" s="447"/>
      <c r="E209" s="447"/>
      <c r="F209" s="495"/>
      <c r="G209" s="447"/>
      <c r="H209" s="447"/>
      <c r="I209" s="448"/>
      <c r="J209" s="507"/>
      <c r="K209" s="447"/>
      <c r="L209" s="448"/>
      <c r="M209" s="447"/>
      <c r="N209" s="462"/>
      <c r="O209" s="525">
        <f t="shared" si="16"/>
        <v>0</v>
      </c>
      <c r="P209" s="525">
        <f t="shared" si="17"/>
        <v>0</v>
      </c>
      <c r="Q209" s="526" t="str">
        <f t="shared" si="18"/>
        <v/>
      </c>
      <c r="R209" s="518"/>
      <c r="S209" s="518"/>
    </row>
    <row r="210" spans="1:19">
      <c r="A210" s="492" t="str">
        <f t="shared" si="15"/>
        <v/>
      </c>
      <c r="B210" s="493"/>
      <c r="C210" s="494"/>
      <c r="D210" s="447"/>
      <c r="E210" s="447"/>
      <c r="F210" s="495"/>
      <c r="G210" s="447"/>
      <c r="H210" s="447"/>
      <c r="I210" s="448"/>
      <c r="J210" s="507"/>
      <c r="K210" s="447"/>
      <c r="L210" s="448"/>
      <c r="M210" s="447"/>
      <c r="N210" s="462"/>
      <c r="O210" s="525">
        <f t="shared" si="16"/>
        <v>0</v>
      </c>
      <c r="P210" s="525">
        <f t="shared" si="17"/>
        <v>0</v>
      </c>
      <c r="Q210" s="526" t="str">
        <f t="shared" si="18"/>
        <v/>
      </c>
      <c r="R210" s="518"/>
      <c r="S210" s="518"/>
    </row>
    <row r="211" spans="1:19">
      <c r="A211" s="492" t="str">
        <f t="shared" si="15"/>
        <v/>
      </c>
      <c r="B211" s="493"/>
      <c r="C211" s="494"/>
      <c r="D211" s="447"/>
      <c r="E211" s="447"/>
      <c r="F211" s="495"/>
      <c r="G211" s="447"/>
      <c r="H211" s="447"/>
      <c r="I211" s="448"/>
      <c r="J211" s="507"/>
      <c r="K211" s="447"/>
      <c r="L211" s="448"/>
      <c r="M211" s="447"/>
      <c r="N211" s="462"/>
      <c r="O211" s="525">
        <f t="shared" si="16"/>
        <v>0</v>
      </c>
      <c r="P211" s="525">
        <f t="shared" si="17"/>
        <v>0</v>
      </c>
      <c r="Q211" s="526" t="str">
        <f t="shared" si="18"/>
        <v/>
      </c>
      <c r="R211" s="518"/>
      <c r="S211" s="518"/>
    </row>
    <row r="212" spans="1:19">
      <c r="A212" s="492" t="str">
        <f t="shared" si="15"/>
        <v/>
      </c>
      <c r="B212" s="493"/>
      <c r="C212" s="494"/>
      <c r="D212" s="447"/>
      <c r="E212" s="447"/>
      <c r="F212" s="495"/>
      <c r="G212" s="447"/>
      <c r="H212" s="447"/>
      <c r="I212" s="448"/>
      <c r="J212" s="507"/>
      <c r="K212" s="447"/>
      <c r="L212" s="448"/>
      <c r="M212" s="447"/>
      <c r="N212" s="462"/>
      <c r="O212" s="525">
        <f t="shared" si="16"/>
        <v>0</v>
      </c>
      <c r="P212" s="525">
        <f t="shared" si="17"/>
        <v>0</v>
      </c>
      <c r="Q212" s="526" t="str">
        <f t="shared" si="18"/>
        <v/>
      </c>
      <c r="R212" s="518"/>
      <c r="S212" s="518"/>
    </row>
    <row r="213" spans="1:19">
      <c r="A213" s="492" t="str">
        <f t="shared" si="15"/>
        <v/>
      </c>
      <c r="B213" s="493"/>
      <c r="C213" s="494"/>
      <c r="D213" s="447"/>
      <c r="E213" s="447"/>
      <c r="F213" s="495"/>
      <c r="G213" s="447"/>
      <c r="H213" s="447"/>
      <c r="I213" s="448"/>
      <c r="J213" s="507"/>
      <c r="K213" s="447"/>
      <c r="L213" s="448"/>
      <c r="M213" s="447"/>
      <c r="N213" s="462"/>
      <c r="O213" s="525">
        <f t="shared" si="16"/>
        <v>0</v>
      </c>
      <c r="P213" s="525">
        <f t="shared" si="17"/>
        <v>0</v>
      </c>
      <c r="Q213" s="526" t="str">
        <f t="shared" si="18"/>
        <v/>
      </c>
      <c r="R213" s="518"/>
      <c r="S213" s="518"/>
    </row>
    <row r="214" spans="1:19">
      <c r="A214" s="492" t="str">
        <f t="shared" si="15"/>
        <v/>
      </c>
      <c r="B214" s="493"/>
      <c r="C214" s="494"/>
      <c r="D214" s="447"/>
      <c r="E214" s="447"/>
      <c r="F214" s="495"/>
      <c r="G214" s="447"/>
      <c r="H214" s="447"/>
      <c r="I214" s="448"/>
      <c r="J214" s="507"/>
      <c r="K214" s="447"/>
      <c r="L214" s="448"/>
      <c r="M214" s="447"/>
      <c r="N214" s="462"/>
      <c r="O214" s="525">
        <f t="shared" si="16"/>
        <v>0</v>
      </c>
      <c r="P214" s="525">
        <f t="shared" si="17"/>
        <v>0</v>
      </c>
      <c r="Q214" s="526" t="str">
        <f t="shared" si="18"/>
        <v/>
      </c>
      <c r="R214" s="518"/>
      <c r="S214" s="518"/>
    </row>
    <row r="215" spans="1:19">
      <c r="A215" s="492" t="str">
        <f t="shared" si="15"/>
        <v/>
      </c>
      <c r="B215" s="493"/>
      <c r="C215" s="494"/>
      <c r="D215" s="447"/>
      <c r="E215" s="447"/>
      <c r="F215" s="495"/>
      <c r="G215" s="447"/>
      <c r="H215" s="447"/>
      <c r="I215" s="448"/>
      <c r="J215" s="507"/>
      <c r="K215" s="447"/>
      <c r="L215" s="448"/>
      <c r="M215" s="447"/>
      <c r="N215" s="462"/>
      <c r="O215" s="525">
        <f t="shared" si="16"/>
        <v>0</v>
      </c>
      <c r="P215" s="525">
        <f t="shared" si="17"/>
        <v>0</v>
      </c>
      <c r="Q215" s="526" t="str">
        <f t="shared" si="18"/>
        <v/>
      </c>
      <c r="R215" s="518"/>
      <c r="S215" s="518"/>
    </row>
    <row r="216" spans="1:19">
      <c r="A216" s="492" t="str">
        <f t="shared" si="15"/>
        <v/>
      </c>
      <c r="B216" s="493"/>
      <c r="C216" s="494"/>
      <c r="D216" s="447"/>
      <c r="E216" s="447"/>
      <c r="F216" s="495"/>
      <c r="G216" s="447"/>
      <c r="H216" s="447"/>
      <c r="I216" s="448"/>
      <c r="J216" s="507"/>
      <c r="K216" s="447"/>
      <c r="L216" s="448"/>
      <c r="M216" s="447"/>
      <c r="N216" s="462"/>
      <c r="O216" s="525">
        <f t="shared" si="16"/>
        <v>0</v>
      </c>
      <c r="P216" s="525">
        <f t="shared" si="17"/>
        <v>0</v>
      </c>
      <c r="Q216" s="526" t="str">
        <f t="shared" si="18"/>
        <v/>
      </c>
      <c r="R216" s="518"/>
      <c r="S216" s="518"/>
    </row>
    <row r="217" spans="1:19">
      <c r="A217" s="492" t="str">
        <f t="shared" si="15"/>
        <v/>
      </c>
      <c r="B217" s="493"/>
      <c r="C217" s="494"/>
      <c r="D217" s="447"/>
      <c r="E217" s="447"/>
      <c r="F217" s="495"/>
      <c r="G217" s="447"/>
      <c r="H217" s="447"/>
      <c r="I217" s="448"/>
      <c r="J217" s="507"/>
      <c r="K217" s="447"/>
      <c r="L217" s="448"/>
      <c r="M217" s="447"/>
      <c r="N217" s="462"/>
      <c r="O217" s="525">
        <f t="shared" si="16"/>
        <v>0</v>
      </c>
      <c r="P217" s="525">
        <f t="shared" si="17"/>
        <v>0</v>
      </c>
      <c r="Q217" s="526" t="str">
        <f t="shared" si="18"/>
        <v/>
      </c>
      <c r="R217" s="518"/>
      <c r="S217" s="518"/>
    </row>
    <row r="218" spans="1:19">
      <c r="A218" s="492" t="str">
        <f t="shared" si="15"/>
        <v/>
      </c>
      <c r="B218" s="493"/>
      <c r="C218" s="494"/>
      <c r="D218" s="447"/>
      <c r="E218" s="447"/>
      <c r="F218" s="495"/>
      <c r="G218" s="447"/>
      <c r="H218" s="447"/>
      <c r="I218" s="448"/>
      <c r="J218" s="507"/>
      <c r="K218" s="447"/>
      <c r="L218" s="448"/>
      <c r="M218" s="447"/>
      <c r="N218" s="462"/>
      <c r="O218" s="525">
        <f t="shared" si="16"/>
        <v>0</v>
      </c>
      <c r="P218" s="525">
        <f t="shared" si="17"/>
        <v>0</v>
      </c>
      <c r="Q218" s="526" t="str">
        <f t="shared" si="18"/>
        <v/>
      </c>
      <c r="R218" s="518"/>
      <c r="S218" s="518"/>
    </row>
    <row r="219" spans="1:19">
      <c r="A219" s="492" t="str">
        <f t="shared" si="15"/>
        <v/>
      </c>
      <c r="B219" s="493"/>
      <c r="C219" s="494"/>
      <c r="D219" s="447"/>
      <c r="E219" s="447"/>
      <c r="F219" s="495"/>
      <c r="G219" s="447"/>
      <c r="H219" s="447"/>
      <c r="I219" s="448"/>
      <c r="J219" s="507"/>
      <c r="K219" s="447"/>
      <c r="L219" s="448"/>
      <c r="M219" s="447"/>
      <c r="N219" s="462"/>
      <c r="O219" s="525">
        <f t="shared" si="16"/>
        <v>0</v>
      </c>
      <c r="P219" s="525">
        <f t="shared" si="17"/>
        <v>0</v>
      </c>
      <c r="Q219" s="526" t="str">
        <f t="shared" si="18"/>
        <v/>
      </c>
      <c r="R219" s="518"/>
      <c r="S219" s="518"/>
    </row>
    <row r="220" spans="1:19">
      <c r="A220" s="492" t="str">
        <f t="shared" si="15"/>
        <v/>
      </c>
      <c r="B220" s="493"/>
      <c r="C220" s="494"/>
      <c r="D220" s="447"/>
      <c r="E220" s="447"/>
      <c r="F220" s="495"/>
      <c r="G220" s="447"/>
      <c r="H220" s="447"/>
      <c r="I220" s="448"/>
      <c r="J220" s="507"/>
      <c r="K220" s="447"/>
      <c r="L220" s="448"/>
      <c r="M220" s="447"/>
      <c r="N220" s="462"/>
      <c r="O220" s="525">
        <f t="shared" si="16"/>
        <v>0</v>
      </c>
      <c r="P220" s="525">
        <f t="shared" si="17"/>
        <v>0</v>
      </c>
      <c r="Q220" s="526" t="str">
        <f t="shared" si="18"/>
        <v/>
      </c>
      <c r="R220" s="518"/>
      <c r="S220" s="518"/>
    </row>
    <row r="221" spans="1:19">
      <c r="A221" s="492" t="str">
        <f t="shared" si="15"/>
        <v/>
      </c>
      <c r="B221" s="493"/>
      <c r="C221" s="494"/>
      <c r="D221" s="447"/>
      <c r="E221" s="447"/>
      <c r="F221" s="495"/>
      <c r="G221" s="447"/>
      <c r="H221" s="447"/>
      <c r="I221" s="448"/>
      <c r="J221" s="507"/>
      <c r="K221" s="447"/>
      <c r="L221" s="448"/>
      <c r="M221" s="447"/>
      <c r="N221" s="462"/>
      <c r="O221" s="525">
        <f t="shared" si="16"/>
        <v>0</v>
      </c>
      <c r="P221" s="525">
        <f t="shared" si="17"/>
        <v>0</v>
      </c>
      <c r="Q221" s="526" t="str">
        <f t="shared" si="18"/>
        <v/>
      </c>
      <c r="R221" s="518"/>
      <c r="S221" s="518"/>
    </row>
    <row r="222" spans="1:19">
      <c r="A222" s="492" t="str">
        <f t="shared" si="15"/>
        <v/>
      </c>
      <c r="B222" s="493"/>
      <c r="C222" s="494"/>
      <c r="D222" s="447"/>
      <c r="E222" s="447"/>
      <c r="F222" s="495"/>
      <c r="G222" s="447"/>
      <c r="H222" s="447"/>
      <c r="I222" s="448"/>
      <c r="J222" s="507"/>
      <c r="K222" s="447"/>
      <c r="L222" s="448"/>
      <c r="M222" s="447"/>
      <c r="N222" s="462"/>
      <c r="O222" s="525">
        <f t="shared" si="16"/>
        <v>0</v>
      </c>
      <c r="P222" s="525">
        <f t="shared" si="17"/>
        <v>0</v>
      </c>
      <c r="Q222" s="526" t="str">
        <f t="shared" si="18"/>
        <v/>
      </c>
      <c r="R222" s="518"/>
      <c r="S222" s="518"/>
    </row>
    <row r="223" spans="1:19">
      <c r="A223" s="492" t="str">
        <f t="shared" si="15"/>
        <v/>
      </c>
      <c r="B223" s="498"/>
      <c r="C223" s="497"/>
      <c r="D223" s="479"/>
      <c r="E223" s="479"/>
      <c r="F223" s="499"/>
      <c r="G223" s="448"/>
      <c r="H223" s="447"/>
      <c r="I223" s="448"/>
      <c r="J223" s="507"/>
      <c r="K223" s="447"/>
      <c r="L223" s="448"/>
      <c r="M223" s="447"/>
      <c r="N223" s="462"/>
      <c r="O223" s="525">
        <f t="shared" si="16"/>
        <v>0</v>
      </c>
      <c r="P223" s="525">
        <f t="shared" si="17"/>
        <v>0</v>
      </c>
      <c r="Q223" s="526" t="str">
        <f t="shared" si="18"/>
        <v/>
      </c>
      <c r="R223" s="518"/>
      <c r="S223" s="518"/>
    </row>
    <row r="224" spans="1:19">
      <c r="A224" s="492" t="str">
        <f t="shared" si="15"/>
        <v/>
      </c>
      <c r="B224" s="493"/>
      <c r="C224" s="497"/>
      <c r="D224" s="447"/>
      <c r="E224" s="447"/>
      <c r="F224" s="495"/>
      <c r="G224" s="448"/>
      <c r="H224" s="447"/>
      <c r="I224" s="448"/>
      <c r="J224" s="507"/>
      <c r="K224" s="447"/>
      <c r="L224" s="448"/>
      <c r="M224" s="447"/>
      <c r="N224" s="462"/>
      <c r="O224" s="525">
        <f t="shared" si="16"/>
        <v>0</v>
      </c>
      <c r="P224" s="525">
        <f t="shared" si="17"/>
        <v>0</v>
      </c>
      <c r="Q224" s="526" t="str">
        <f t="shared" si="18"/>
        <v/>
      </c>
      <c r="R224" s="518"/>
      <c r="S224" s="518"/>
    </row>
    <row r="225" spans="1:19">
      <c r="A225" s="492" t="str">
        <f t="shared" si="15"/>
        <v/>
      </c>
      <c r="B225" s="493"/>
      <c r="C225" s="494"/>
      <c r="D225" s="447"/>
      <c r="E225" s="447"/>
      <c r="F225" s="495"/>
      <c r="G225" s="447"/>
      <c r="H225" s="447"/>
      <c r="I225" s="448"/>
      <c r="J225" s="507"/>
      <c r="K225" s="447"/>
      <c r="L225" s="448"/>
      <c r="M225" s="447"/>
      <c r="N225" s="462"/>
      <c r="O225" s="525">
        <f t="shared" si="16"/>
        <v>0</v>
      </c>
      <c r="P225" s="525">
        <f t="shared" si="17"/>
        <v>0</v>
      </c>
      <c r="Q225" s="526" t="str">
        <f t="shared" si="18"/>
        <v/>
      </c>
      <c r="R225" s="518"/>
      <c r="S225" s="518"/>
    </row>
    <row r="226" spans="1:19">
      <c r="A226" s="492" t="str">
        <f t="shared" si="15"/>
        <v/>
      </c>
      <c r="B226" s="493"/>
      <c r="C226" s="494"/>
      <c r="D226" s="447"/>
      <c r="E226" s="447"/>
      <c r="F226" s="495"/>
      <c r="G226" s="478"/>
      <c r="H226" s="447"/>
      <c r="I226" s="478"/>
      <c r="J226" s="512"/>
      <c r="K226" s="478"/>
      <c r="L226" s="478"/>
      <c r="M226" s="447"/>
      <c r="N226" s="462"/>
      <c r="O226" s="525">
        <f t="shared" si="16"/>
        <v>0</v>
      </c>
      <c r="P226" s="525">
        <f t="shared" si="17"/>
        <v>0</v>
      </c>
      <c r="Q226" s="526" t="str">
        <f t="shared" si="18"/>
        <v/>
      </c>
      <c r="R226" s="518"/>
      <c r="S226" s="518"/>
    </row>
    <row r="227" spans="1:19">
      <c r="A227" s="492" t="str">
        <f t="shared" si="15"/>
        <v/>
      </c>
      <c r="B227" s="493"/>
      <c r="C227" s="494"/>
      <c r="D227" s="447"/>
      <c r="E227" s="447"/>
      <c r="F227" s="495"/>
      <c r="G227" s="478"/>
      <c r="H227" s="447"/>
      <c r="I227" s="478"/>
      <c r="J227" s="512"/>
      <c r="K227" s="478"/>
      <c r="L227" s="478"/>
      <c r="M227" s="447"/>
      <c r="N227" s="462"/>
      <c r="O227" s="525">
        <f t="shared" si="16"/>
        <v>0</v>
      </c>
      <c r="P227" s="525">
        <f t="shared" si="17"/>
        <v>0</v>
      </c>
      <c r="Q227" s="526" t="str">
        <f t="shared" si="18"/>
        <v/>
      </c>
      <c r="R227" s="518"/>
      <c r="S227" s="518"/>
    </row>
    <row r="228" spans="1:19">
      <c r="A228" s="492" t="str">
        <f t="shared" si="15"/>
        <v/>
      </c>
      <c r="B228" s="493"/>
      <c r="C228" s="494"/>
      <c r="D228" s="447"/>
      <c r="E228" s="447"/>
      <c r="F228" s="495"/>
      <c r="G228" s="447"/>
      <c r="H228" s="447"/>
      <c r="I228" s="448"/>
      <c r="J228" s="507"/>
      <c r="K228" s="447"/>
      <c r="L228" s="448"/>
      <c r="M228" s="447"/>
      <c r="N228" s="462"/>
      <c r="O228" s="525">
        <f t="shared" si="16"/>
        <v>0</v>
      </c>
      <c r="P228" s="525">
        <f t="shared" si="17"/>
        <v>0</v>
      </c>
      <c r="Q228" s="526" t="str">
        <f t="shared" si="18"/>
        <v/>
      </c>
      <c r="R228" s="518"/>
      <c r="S228" s="518"/>
    </row>
    <row r="229" spans="1:19">
      <c r="A229" s="492" t="str">
        <f t="shared" si="15"/>
        <v/>
      </c>
      <c r="B229" s="493"/>
      <c r="C229" s="494"/>
      <c r="D229" s="447"/>
      <c r="E229" s="447"/>
      <c r="F229" s="495"/>
      <c r="G229" s="447"/>
      <c r="H229" s="447"/>
      <c r="I229" s="448"/>
      <c r="J229" s="507"/>
      <c r="K229" s="447"/>
      <c r="L229" s="448"/>
      <c r="M229" s="447"/>
      <c r="N229" s="462"/>
      <c r="O229" s="525">
        <f t="shared" si="16"/>
        <v>0</v>
      </c>
      <c r="P229" s="525">
        <f t="shared" si="17"/>
        <v>0</v>
      </c>
      <c r="Q229" s="526" t="str">
        <f t="shared" si="18"/>
        <v/>
      </c>
      <c r="R229" s="518"/>
      <c r="S229" s="518"/>
    </row>
    <row r="230" spans="1:19">
      <c r="A230" s="492" t="str">
        <f t="shared" si="15"/>
        <v/>
      </c>
      <c r="B230" s="493"/>
      <c r="C230" s="494"/>
      <c r="D230" s="447"/>
      <c r="E230" s="447"/>
      <c r="F230" s="495"/>
      <c r="G230" s="447"/>
      <c r="H230" s="447"/>
      <c r="I230" s="448"/>
      <c r="J230" s="507"/>
      <c r="K230" s="447"/>
      <c r="L230" s="448"/>
      <c r="M230" s="447"/>
      <c r="N230" s="462"/>
      <c r="O230" s="525">
        <f t="shared" si="16"/>
        <v>0</v>
      </c>
      <c r="P230" s="525">
        <f t="shared" si="17"/>
        <v>0</v>
      </c>
      <c r="Q230" s="526" t="str">
        <f t="shared" si="18"/>
        <v/>
      </c>
      <c r="R230" s="518"/>
      <c r="S230" s="518"/>
    </row>
    <row r="231" spans="1:19">
      <c r="A231" s="492" t="str">
        <f t="shared" si="15"/>
        <v/>
      </c>
      <c r="B231" s="493"/>
      <c r="C231" s="494"/>
      <c r="D231" s="447"/>
      <c r="E231" s="447"/>
      <c r="F231" s="495"/>
      <c r="G231" s="447"/>
      <c r="H231" s="447"/>
      <c r="I231" s="448"/>
      <c r="J231" s="507"/>
      <c r="K231" s="447"/>
      <c r="L231" s="448"/>
      <c r="M231" s="447"/>
      <c r="N231" s="462"/>
      <c r="O231" s="525">
        <f t="shared" si="16"/>
        <v>0</v>
      </c>
      <c r="P231" s="525">
        <f t="shared" si="17"/>
        <v>0</v>
      </c>
      <c r="Q231" s="526" t="str">
        <f t="shared" si="18"/>
        <v/>
      </c>
      <c r="R231" s="518"/>
      <c r="S231" s="518"/>
    </row>
    <row r="232" spans="1:19">
      <c r="A232" s="492" t="str">
        <f t="shared" si="15"/>
        <v/>
      </c>
      <c r="B232" s="493"/>
      <c r="C232" s="494"/>
      <c r="D232" s="447"/>
      <c r="E232" s="447"/>
      <c r="F232" s="495"/>
      <c r="G232" s="447"/>
      <c r="H232" s="447"/>
      <c r="I232" s="448"/>
      <c r="J232" s="507"/>
      <c r="K232" s="447"/>
      <c r="L232" s="448"/>
      <c r="M232" s="447"/>
      <c r="N232" s="462"/>
      <c r="O232" s="525">
        <f t="shared" si="16"/>
        <v>0</v>
      </c>
      <c r="P232" s="525">
        <f t="shared" si="17"/>
        <v>0</v>
      </c>
      <c r="Q232" s="526" t="str">
        <f t="shared" si="18"/>
        <v/>
      </c>
      <c r="R232" s="518"/>
      <c r="S232" s="518"/>
    </row>
    <row r="233" spans="1:19">
      <c r="A233" s="492" t="str">
        <f t="shared" si="15"/>
        <v/>
      </c>
      <c r="B233" s="493"/>
      <c r="C233" s="494"/>
      <c r="D233" s="447"/>
      <c r="E233" s="447"/>
      <c r="F233" s="495"/>
      <c r="G233" s="447"/>
      <c r="H233" s="447"/>
      <c r="I233" s="448"/>
      <c r="J233" s="507"/>
      <c r="K233" s="447"/>
      <c r="L233" s="448"/>
      <c r="M233" s="447"/>
      <c r="N233" s="462"/>
      <c r="O233" s="525">
        <f t="shared" si="16"/>
        <v>0</v>
      </c>
      <c r="P233" s="525">
        <f t="shared" si="17"/>
        <v>0</v>
      </c>
      <c r="Q233" s="526" t="str">
        <f t="shared" si="18"/>
        <v/>
      </c>
      <c r="R233" s="518"/>
      <c r="S233" s="518"/>
    </row>
    <row r="234" spans="1:19">
      <c r="A234" s="492" t="str">
        <f t="shared" si="15"/>
        <v/>
      </c>
      <c r="B234" s="493"/>
      <c r="C234" s="494"/>
      <c r="D234" s="447"/>
      <c r="E234" s="447"/>
      <c r="F234" s="495"/>
      <c r="G234" s="447"/>
      <c r="H234" s="447"/>
      <c r="I234" s="448"/>
      <c r="J234" s="507"/>
      <c r="K234" s="447"/>
      <c r="L234" s="448"/>
      <c r="M234" s="447"/>
      <c r="N234" s="462"/>
      <c r="O234" s="525">
        <f t="shared" si="16"/>
        <v>0</v>
      </c>
      <c r="P234" s="525">
        <f t="shared" si="17"/>
        <v>0</v>
      </c>
      <c r="Q234" s="526" t="str">
        <f t="shared" si="18"/>
        <v/>
      </c>
      <c r="R234" s="518"/>
      <c r="S234" s="518"/>
    </row>
    <row r="235" spans="1:19">
      <c r="A235" s="492" t="str">
        <f t="shared" si="15"/>
        <v/>
      </c>
      <c r="B235" s="493"/>
      <c r="C235" s="494"/>
      <c r="D235" s="447"/>
      <c r="E235" s="447"/>
      <c r="F235" s="495"/>
      <c r="G235" s="447"/>
      <c r="H235" s="447"/>
      <c r="I235" s="448"/>
      <c r="J235" s="507"/>
      <c r="K235" s="447"/>
      <c r="L235" s="448"/>
      <c r="M235" s="447"/>
      <c r="N235" s="462"/>
      <c r="O235" s="525">
        <f t="shared" si="16"/>
        <v>0</v>
      </c>
      <c r="P235" s="525">
        <f t="shared" si="17"/>
        <v>0</v>
      </c>
      <c r="Q235" s="526" t="str">
        <f t="shared" si="18"/>
        <v/>
      </c>
      <c r="R235" s="518"/>
      <c r="S235" s="518"/>
    </row>
    <row r="236" spans="1:19">
      <c r="A236" s="492" t="str">
        <f t="shared" si="15"/>
        <v/>
      </c>
      <c r="B236" s="493"/>
      <c r="C236" s="494"/>
      <c r="D236" s="447"/>
      <c r="E236" s="447"/>
      <c r="F236" s="495"/>
      <c r="G236" s="447"/>
      <c r="H236" s="447"/>
      <c r="I236" s="448"/>
      <c r="J236" s="507"/>
      <c r="K236" s="447"/>
      <c r="L236" s="448"/>
      <c r="M236" s="447"/>
      <c r="N236" s="462"/>
      <c r="O236" s="525">
        <f t="shared" si="16"/>
        <v>0</v>
      </c>
      <c r="P236" s="525">
        <f t="shared" si="17"/>
        <v>0</v>
      </c>
      <c r="Q236" s="526" t="str">
        <f t="shared" si="18"/>
        <v/>
      </c>
      <c r="R236" s="518"/>
      <c r="S236" s="518"/>
    </row>
    <row r="237" spans="1:19">
      <c r="A237" s="492" t="str">
        <f t="shared" si="15"/>
        <v/>
      </c>
      <c r="B237" s="493"/>
      <c r="C237" s="494"/>
      <c r="D237" s="447"/>
      <c r="E237" s="447"/>
      <c r="F237" s="495"/>
      <c r="G237" s="447"/>
      <c r="H237" s="447"/>
      <c r="I237" s="448"/>
      <c r="J237" s="507"/>
      <c r="K237" s="447"/>
      <c r="L237" s="448"/>
      <c r="M237" s="447"/>
      <c r="N237" s="462"/>
      <c r="O237" s="525">
        <f t="shared" si="16"/>
        <v>0</v>
      </c>
      <c r="P237" s="525">
        <f t="shared" si="17"/>
        <v>0</v>
      </c>
      <c r="Q237" s="526" t="str">
        <f t="shared" si="18"/>
        <v/>
      </c>
      <c r="R237" s="518"/>
      <c r="S237" s="518"/>
    </row>
    <row r="238" spans="1:19">
      <c r="A238" s="492" t="str">
        <f t="shared" si="15"/>
        <v/>
      </c>
      <c r="B238" s="493"/>
      <c r="C238" s="494"/>
      <c r="D238" s="447"/>
      <c r="E238" s="447"/>
      <c r="F238" s="495"/>
      <c r="G238" s="447"/>
      <c r="H238" s="447"/>
      <c r="I238" s="448"/>
      <c r="J238" s="507"/>
      <c r="K238" s="447"/>
      <c r="L238" s="478"/>
      <c r="M238" s="505"/>
      <c r="N238" s="462"/>
      <c r="O238" s="525">
        <f t="shared" si="16"/>
        <v>0</v>
      </c>
      <c r="P238" s="525">
        <f t="shared" si="17"/>
        <v>0</v>
      </c>
      <c r="Q238" s="526" t="str">
        <f t="shared" si="18"/>
        <v/>
      </c>
      <c r="R238" s="518"/>
      <c r="S238" s="518"/>
    </row>
    <row r="239" spans="1:19">
      <c r="A239" s="492" t="str">
        <f t="shared" si="15"/>
        <v/>
      </c>
      <c r="B239" s="493"/>
      <c r="C239" s="494"/>
      <c r="D239" s="447"/>
      <c r="E239" s="447"/>
      <c r="F239" s="495"/>
      <c r="G239" s="447"/>
      <c r="H239" s="447"/>
      <c r="I239" s="448"/>
      <c r="J239" s="507"/>
      <c r="K239" s="447"/>
      <c r="L239" s="478"/>
      <c r="M239" s="505"/>
      <c r="N239" s="462"/>
      <c r="O239" s="525">
        <f t="shared" si="16"/>
        <v>0</v>
      </c>
      <c r="P239" s="525">
        <f t="shared" si="17"/>
        <v>0</v>
      </c>
      <c r="Q239" s="526" t="str">
        <f t="shared" si="18"/>
        <v/>
      </c>
      <c r="R239" s="518"/>
      <c r="S239" s="518"/>
    </row>
    <row r="240" spans="1:19">
      <c r="A240" s="492" t="str">
        <f t="shared" si="15"/>
        <v/>
      </c>
      <c r="B240" s="493"/>
      <c r="C240" s="494"/>
      <c r="D240" s="447"/>
      <c r="E240" s="447"/>
      <c r="F240" s="495"/>
      <c r="G240" s="447"/>
      <c r="H240" s="447"/>
      <c r="I240" s="448"/>
      <c r="J240" s="507"/>
      <c r="K240" s="447"/>
      <c r="L240" s="478"/>
      <c r="M240" s="505"/>
      <c r="N240" s="462"/>
      <c r="O240" s="525">
        <f t="shared" si="16"/>
        <v>0</v>
      </c>
      <c r="P240" s="525">
        <f t="shared" si="17"/>
        <v>0</v>
      </c>
      <c r="Q240" s="526" t="str">
        <f t="shared" si="18"/>
        <v/>
      </c>
      <c r="R240" s="518"/>
      <c r="S240" s="518"/>
    </row>
    <row r="241" spans="1:19">
      <c r="A241" s="492" t="str">
        <f t="shared" si="15"/>
        <v/>
      </c>
      <c r="B241" s="493"/>
      <c r="C241" s="494"/>
      <c r="D241" s="447"/>
      <c r="E241" s="447"/>
      <c r="F241" s="495"/>
      <c r="G241" s="447"/>
      <c r="H241" s="447"/>
      <c r="I241" s="448"/>
      <c r="J241" s="507"/>
      <c r="K241" s="447"/>
      <c r="L241" s="448"/>
      <c r="M241" s="505"/>
      <c r="N241" s="462"/>
      <c r="O241" s="525">
        <f t="shared" si="16"/>
        <v>0</v>
      </c>
      <c r="P241" s="525">
        <f t="shared" si="17"/>
        <v>0</v>
      </c>
      <c r="Q241" s="526" t="str">
        <f t="shared" si="18"/>
        <v/>
      </c>
      <c r="R241" s="518"/>
      <c r="S241" s="518"/>
    </row>
    <row r="242" spans="1:19">
      <c r="A242" s="492" t="str">
        <f t="shared" si="15"/>
        <v/>
      </c>
      <c r="B242" s="493"/>
      <c r="C242" s="494"/>
      <c r="D242" s="447"/>
      <c r="E242" s="447"/>
      <c r="F242" s="495"/>
      <c r="G242" s="447"/>
      <c r="H242" s="447"/>
      <c r="I242" s="448"/>
      <c r="J242" s="507"/>
      <c r="K242" s="447"/>
      <c r="L242" s="448"/>
      <c r="M242" s="447"/>
      <c r="N242" s="462"/>
      <c r="O242" s="525">
        <f t="shared" si="16"/>
        <v>0</v>
      </c>
      <c r="P242" s="525">
        <f t="shared" si="17"/>
        <v>0</v>
      </c>
      <c r="Q242" s="526" t="str">
        <f t="shared" si="18"/>
        <v/>
      </c>
      <c r="R242" s="518"/>
      <c r="S242" s="518"/>
    </row>
    <row r="243" spans="1:19">
      <c r="A243" s="492" t="str">
        <f t="shared" si="15"/>
        <v/>
      </c>
      <c r="B243" s="493"/>
      <c r="C243" s="494"/>
      <c r="D243" s="447"/>
      <c r="E243" s="447"/>
      <c r="F243" s="495"/>
      <c r="G243" s="447"/>
      <c r="H243" s="447"/>
      <c r="I243" s="448"/>
      <c r="J243" s="507"/>
      <c r="K243" s="447"/>
      <c r="L243" s="448"/>
      <c r="M243" s="447"/>
      <c r="N243" s="462"/>
      <c r="O243" s="525">
        <f t="shared" si="16"/>
        <v>0</v>
      </c>
      <c r="P243" s="525">
        <f t="shared" si="17"/>
        <v>0</v>
      </c>
      <c r="Q243" s="526" t="str">
        <f t="shared" si="18"/>
        <v/>
      </c>
      <c r="R243" s="518"/>
      <c r="S243" s="518"/>
    </row>
    <row r="244" spans="1:19">
      <c r="A244" s="492" t="str">
        <f t="shared" si="15"/>
        <v/>
      </c>
      <c r="B244" s="493"/>
      <c r="C244" s="494"/>
      <c r="D244" s="447"/>
      <c r="E244" s="447"/>
      <c r="F244" s="495"/>
      <c r="G244" s="447"/>
      <c r="H244" s="447"/>
      <c r="I244" s="448"/>
      <c r="J244" s="507"/>
      <c r="K244" s="447"/>
      <c r="L244" s="448"/>
      <c r="M244" s="447"/>
      <c r="N244" s="462"/>
      <c r="O244" s="525">
        <f t="shared" si="16"/>
        <v>0</v>
      </c>
      <c r="P244" s="525">
        <f t="shared" si="17"/>
        <v>0</v>
      </c>
      <c r="Q244" s="526" t="str">
        <f t="shared" si="18"/>
        <v/>
      </c>
      <c r="R244" s="518"/>
      <c r="S244" s="518"/>
    </row>
    <row r="245" spans="1:19">
      <c r="A245" s="492" t="str">
        <f t="shared" si="15"/>
        <v/>
      </c>
      <c r="B245" s="493"/>
      <c r="C245" s="494"/>
      <c r="D245" s="447"/>
      <c r="E245" s="447"/>
      <c r="F245" s="495"/>
      <c r="G245" s="448"/>
      <c r="H245" s="447"/>
      <c r="I245" s="448"/>
      <c r="J245" s="507"/>
      <c r="K245" s="447"/>
      <c r="L245" s="448"/>
      <c r="M245" s="447"/>
      <c r="N245" s="462"/>
      <c r="O245" s="525">
        <f t="shared" si="16"/>
        <v>0</v>
      </c>
      <c r="P245" s="525">
        <f t="shared" si="17"/>
        <v>0</v>
      </c>
      <c r="Q245" s="526" t="str">
        <f t="shared" si="18"/>
        <v/>
      </c>
      <c r="R245" s="518"/>
      <c r="S245" s="518"/>
    </row>
    <row r="246" spans="1:19">
      <c r="A246" s="492" t="str">
        <f t="shared" si="15"/>
        <v/>
      </c>
      <c r="B246" s="493"/>
      <c r="C246" s="494"/>
      <c r="D246" s="447"/>
      <c r="E246" s="447"/>
      <c r="F246" s="495"/>
      <c r="G246" s="447"/>
      <c r="H246" s="447"/>
      <c r="I246" s="448"/>
      <c r="J246" s="507"/>
      <c r="K246" s="447"/>
      <c r="L246" s="448"/>
      <c r="M246" s="447"/>
      <c r="N246" s="462"/>
      <c r="O246" s="525">
        <f t="shared" si="16"/>
        <v>0</v>
      </c>
      <c r="P246" s="525">
        <f t="shared" si="17"/>
        <v>0</v>
      </c>
      <c r="Q246" s="526" t="str">
        <f t="shared" si="18"/>
        <v/>
      </c>
      <c r="R246" s="518"/>
      <c r="S246" s="518"/>
    </row>
    <row r="247" spans="1:19">
      <c r="A247" s="492" t="str">
        <f t="shared" si="15"/>
        <v/>
      </c>
      <c r="B247" s="493"/>
      <c r="C247" s="494"/>
      <c r="D247" s="447"/>
      <c r="E247" s="447"/>
      <c r="F247" s="495"/>
      <c r="G247" s="448"/>
      <c r="H247" s="447"/>
      <c r="I247" s="448"/>
      <c r="J247" s="507"/>
      <c r="K247" s="447"/>
      <c r="L247" s="448"/>
      <c r="M247" s="447"/>
      <c r="N247" s="462"/>
      <c r="O247" s="525">
        <f t="shared" si="16"/>
        <v>0</v>
      </c>
      <c r="P247" s="525">
        <f t="shared" si="17"/>
        <v>0</v>
      </c>
      <c r="Q247" s="526" t="str">
        <f t="shared" si="18"/>
        <v/>
      </c>
      <c r="R247" s="518"/>
      <c r="S247" s="518"/>
    </row>
    <row r="248" spans="1:19">
      <c r="A248" s="492" t="str">
        <f t="shared" si="15"/>
        <v/>
      </c>
      <c r="B248" s="493"/>
      <c r="C248" s="494"/>
      <c r="D248" s="447"/>
      <c r="E248" s="447"/>
      <c r="F248" s="495"/>
      <c r="G248" s="447"/>
      <c r="H248" s="447"/>
      <c r="I248" s="448"/>
      <c r="J248" s="507"/>
      <c r="K248" s="447"/>
      <c r="L248" s="448"/>
      <c r="M248" s="447"/>
      <c r="N248" s="462"/>
      <c r="O248" s="525">
        <f t="shared" si="16"/>
        <v>0</v>
      </c>
      <c r="P248" s="525">
        <f t="shared" si="17"/>
        <v>0</v>
      </c>
      <c r="Q248" s="526" t="str">
        <f t="shared" si="18"/>
        <v/>
      </c>
      <c r="R248" s="518"/>
      <c r="S248" s="518"/>
    </row>
    <row r="249" spans="1:19">
      <c r="A249" s="492" t="str">
        <f t="shared" si="15"/>
        <v/>
      </c>
      <c r="B249" s="493"/>
      <c r="C249" s="494"/>
      <c r="D249" s="447"/>
      <c r="E249" s="447"/>
      <c r="F249" s="495"/>
      <c r="G249" s="447"/>
      <c r="H249" s="447"/>
      <c r="I249" s="448"/>
      <c r="J249" s="507"/>
      <c r="K249" s="447"/>
      <c r="L249" s="448"/>
      <c r="M249" s="447"/>
      <c r="N249" s="462"/>
      <c r="O249" s="525">
        <f t="shared" si="16"/>
        <v>0</v>
      </c>
      <c r="P249" s="525">
        <f t="shared" si="17"/>
        <v>0</v>
      </c>
      <c r="Q249" s="526" t="str">
        <f t="shared" si="18"/>
        <v/>
      </c>
      <c r="R249" s="518"/>
      <c r="S249" s="518"/>
    </row>
    <row r="250" spans="1:19">
      <c r="A250" s="492" t="str">
        <f t="shared" si="15"/>
        <v/>
      </c>
      <c r="B250" s="493"/>
      <c r="C250" s="494"/>
      <c r="D250" s="447"/>
      <c r="E250" s="447"/>
      <c r="F250" s="495"/>
      <c r="G250" s="448"/>
      <c r="H250" s="447"/>
      <c r="I250" s="448"/>
      <c r="J250" s="507"/>
      <c r="K250" s="447"/>
      <c r="L250" s="448"/>
      <c r="M250" s="447"/>
      <c r="N250" s="462"/>
      <c r="O250" s="525">
        <f t="shared" si="16"/>
        <v>0</v>
      </c>
      <c r="P250" s="525">
        <f t="shared" si="17"/>
        <v>0</v>
      </c>
      <c r="Q250" s="526" t="str">
        <f t="shared" si="18"/>
        <v/>
      </c>
      <c r="R250" s="518"/>
      <c r="S250" s="518"/>
    </row>
    <row r="251" spans="1:19">
      <c r="A251" s="492" t="str">
        <f t="shared" si="15"/>
        <v/>
      </c>
      <c r="B251" s="493"/>
      <c r="C251" s="494"/>
      <c r="D251" s="447"/>
      <c r="E251" s="447"/>
      <c r="F251" s="495"/>
      <c r="G251" s="448"/>
      <c r="H251" s="447"/>
      <c r="I251" s="448"/>
      <c r="J251" s="507"/>
      <c r="K251" s="447"/>
      <c r="L251" s="448"/>
      <c r="M251" s="447"/>
      <c r="N251" s="462"/>
      <c r="O251" s="525">
        <f t="shared" si="16"/>
        <v>0</v>
      </c>
      <c r="P251" s="525">
        <f t="shared" si="17"/>
        <v>0</v>
      </c>
      <c r="Q251" s="526" t="str">
        <f t="shared" si="18"/>
        <v/>
      </c>
      <c r="R251" s="518"/>
      <c r="S251" s="518"/>
    </row>
    <row r="252" spans="1:19">
      <c r="A252" s="484" t="str">
        <f t="shared" si="15"/>
        <v/>
      </c>
      <c r="B252" s="485"/>
      <c r="C252" s="486"/>
      <c r="D252" s="487"/>
      <c r="E252" s="487"/>
      <c r="F252" s="488"/>
      <c r="G252" s="487"/>
      <c r="H252" s="487"/>
      <c r="I252" s="489"/>
      <c r="J252" s="490"/>
      <c r="K252" s="487"/>
      <c r="L252" s="489"/>
      <c r="M252" s="487"/>
      <c r="N252" s="491"/>
      <c r="O252" s="527">
        <f t="shared" si="16"/>
        <v>0</v>
      </c>
      <c r="P252" s="527">
        <f t="shared" si="17"/>
        <v>0</v>
      </c>
      <c r="Q252" s="528" t="str">
        <f t="shared" si="18"/>
        <v/>
      </c>
      <c r="R252" s="519"/>
      <c r="S252" s="519"/>
    </row>
    <row r="253" spans="1:19">
      <c r="A253" s="383" t="str">
        <f t="shared" si="15"/>
        <v/>
      </c>
      <c r="B253" s="370"/>
      <c r="C253" s="392"/>
      <c r="D253" s="372"/>
      <c r="E253" s="372"/>
      <c r="F253" s="373"/>
      <c r="G253" s="372"/>
      <c r="H253" s="372"/>
      <c r="I253" s="374"/>
      <c r="J253" s="375"/>
      <c r="K253" s="372"/>
      <c r="L253" s="374"/>
      <c r="M253" s="372"/>
      <c r="N253" s="463"/>
      <c r="O253" s="527">
        <f t="shared" si="16"/>
        <v>0</v>
      </c>
      <c r="P253" s="527">
        <f t="shared" si="17"/>
        <v>0</v>
      </c>
      <c r="Q253" s="528" t="str">
        <f t="shared" si="18"/>
        <v/>
      </c>
      <c r="R253" s="519"/>
      <c r="S253" s="519"/>
    </row>
    <row r="254" spans="1:19">
      <c r="A254" s="383" t="str">
        <f t="shared" si="15"/>
        <v/>
      </c>
      <c r="B254" s="370"/>
      <c r="C254" s="392"/>
      <c r="D254" s="372"/>
      <c r="E254" s="372"/>
      <c r="F254" s="373"/>
      <c r="G254" s="372"/>
      <c r="H254" s="372"/>
      <c r="I254" s="374"/>
      <c r="J254" s="375"/>
      <c r="K254" s="372"/>
      <c r="L254" s="374"/>
      <c r="M254" s="372"/>
      <c r="N254" s="463"/>
      <c r="O254" s="527">
        <f t="shared" si="16"/>
        <v>0</v>
      </c>
      <c r="P254" s="527">
        <f t="shared" si="17"/>
        <v>0</v>
      </c>
      <c r="Q254" s="528" t="str">
        <f t="shared" si="18"/>
        <v/>
      </c>
      <c r="R254" s="519"/>
      <c r="S254" s="519"/>
    </row>
    <row r="255" spans="1:19">
      <c r="A255" s="383" t="str">
        <f t="shared" si="15"/>
        <v/>
      </c>
      <c r="B255" s="370"/>
      <c r="C255" s="392"/>
      <c r="D255" s="372"/>
      <c r="E255" s="372"/>
      <c r="F255" s="373"/>
      <c r="G255" s="372"/>
      <c r="H255" s="372"/>
      <c r="I255" s="374"/>
      <c r="J255" s="375"/>
      <c r="K255" s="372"/>
      <c r="L255" s="374"/>
      <c r="M255" s="372"/>
      <c r="N255" s="463"/>
      <c r="O255" s="527">
        <f t="shared" si="16"/>
        <v>0</v>
      </c>
      <c r="P255" s="527">
        <f t="shared" si="17"/>
        <v>0</v>
      </c>
      <c r="Q255" s="528" t="str">
        <f t="shared" si="18"/>
        <v/>
      </c>
      <c r="R255" s="519"/>
      <c r="S255" s="519"/>
    </row>
    <row r="256" spans="1:19">
      <c r="A256" s="383" t="str">
        <f t="shared" si="15"/>
        <v/>
      </c>
      <c r="B256" s="370"/>
      <c r="C256" s="392"/>
      <c r="D256" s="372"/>
      <c r="E256" s="372"/>
      <c r="F256" s="373"/>
      <c r="G256" s="372"/>
      <c r="H256" s="372"/>
      <c r="I256" s="374"/>
      <c r="J256" s="375"/>
      <c r="K256" s="372"/>
      <c r="L256" s="374"/>
      <c r="M256" s="372"/>
      <c r="N256" s="463"/>
      <c r="O256" s="527">
        <f t="shared" si="16"/>
        <v>0</v>
      </c>
      <c r="P256" s="527">
        <f t="shared" si="17"/>
        <v>0</v>
      </c>
      <c r="Q256" s="528" t="str">
        <f t="shared" si="18"/>
        <v/>
      </c>
      <c r="R256" s="519"/>
      <c r="S256" s="519"/>
    </row>
    <row r="257" spans="1:19">
      <c r="A257" s="383" t="str">
        <f t="shared" si="15"/>
        <v/>
      </c>
      <c r="B257" s="370"/>
      <c r="C257" s="392"/>
      <c r="D257" s="372"/>
      <c r="E257" s="372"/>
      <c r="F257" s="373"/>
      <c r="G257" s="372"/>
      <c r="H257" s="372"/>
      <c r="I257" s="374"/>
      <c r="J257" s="375"/>
      <c r="K257" s="372"/>
      <c r="L257" s="374"/>
      <c r="M257" s="372"/>
      <c r="N257" s="463"/>
      <c r="O257" s="527">
        <f t="shared" si="16"/>
        <v>0</v>
      </c>
      <c r="P257" s="527">
        <f t="shared" si="17"/>
        <v>0</v>
      </c>
      <c r="Q257" s="528" t="str">
        <f t="shared" si="18"/>
        <v/>
      </c>
      <c r="R257" s="519"/>
      <c r="S257" s="519"/>
    </row>
    <row r="258" spans="1:19">
      <c r="A258" s="383" t="str">
        <f t="shared" si="15"/>
        <v/>
      </c>
      <c r="B258" s="370"/>
      <c r="C258" s="392"/>
      <c r="D258" s="372"/>
      <c r="E258" s="372"/>
      <c r="F258" s="373"/>
      <c r="G258" s="374"/>
      <c r="H258" s="372"/>
      <c r="I258" s="374"/>
      <c r="J258" s="375"/>
      <c r="K258" s="372"/>
      <c r="L258" s="374"/>
      <c r="M258" s="372"/>
      <c r="N258" s="463"/>
      <c r="O258" s="527">
        <f t="shared" si="16"/>
        <v>0</v>
      </c>
      <c r="P258" s="527">
        <f t="shared" si="17"/>
        <v>0</v>
      </c>
      <c r="Q258" s="528" t="str">
        <f t="shared" si="18"/>
        <v/>
      </c>
      <c r="R258" s="519"/>
      <c r="S258" s="519"/>
    </row>
    <row r="259" spans="1:19">
      <c r="A259" s="383" t="str">
        <f t="shared" si="15"/>
        <v/>
      </c>
      <c r="B259" s="370"/>
      <c r="C259" s="392"/>
      <c r="D259" s="372"/>
      <c r="E259" s="372"/>
      <c r="F259" s="373"/>
      <c r="G259" s="374"/>
      <c r="H259" s="372"/>
      <c r="I259" s="374"/>
      <c r="J259" s="375"/>
      <c r="K259" s="372"/>
      <c r="L259" s="374"/>
      <c r="M259" s="372"/>
      <c r="N259" s="463"/>
      <c r="O259" s="527">
        <f t="shared" si="16"/>
        <v>0</v>
      </c>
      <c r="P259" s="527">
        <f t="shared" si="17"/>
        <v>0</v>
      </c>
      <c r="Q259" s="528" t="str">
        <f t="shared" si="18"/>
        <v/>
      </c>
      <c r="R259" s="519"/>
      <c r="S259" s="519"/>
    </row>
    <row r="260" spans="1:19">
      <c r="A260" s="383" t="str">
        <f t="shared" si="15"/>
        <v/>
      </c>
      <c r="B260" s="370"/>
      <c r="C260" s="392"/>
      <c r="D260" s="372"/>
      <c r="E260" s="372"/>
      <c r="F260" s="373"/>
      <c r="G260" s="374"/>
      <c r="H260" s="372"/>
      <c r="I260" s="374"/>
      <c r="J260" s="375"/>
      <c r="K260" s="372"/>
      <c r="L260" s="374"/>
      <c r="M260" s="372"/>
      <c r="N260" s="463"/>
      <c r="O260" s="527">
        <f t="shared" si="16"/>
        <v>0</v>
      </c>
      <c r="P260" s="527">
        <f t="shared" si="17"/>
        <v>0</v>
      </c>
      <c r="Q260" s="529" t="str">
        <f t="shared" si="18"/>
        <v/>
      </c>
    </row>
    <row r="261" spans="1:19">
      <c r="A261" s="383" t="str">
        <f t="shared" ref="A261:A324" si="19">IF(B261="","",ROW()-ROW($A$3))</f>
        <v/>
      </c>
      <c r="B261" s="370"/>
      <c r="C261" s="392"/>
      <c r="D261" s="372"/>
      <c r="E261" s="372"/>
      <c r="F261" s="373"/>
      <c r="G261" s="372"/>
      <c r="H261" s="372"/>
      <c r="I261" s="374"/>
      <c r="J261" s="375"/>
      <c r="K261" s="372"/>
      <c r="L261" s="374"/>
      <c r="M261" s="372"/>
      <c r="N261" s="463"/>
      <c r="O261" s="527">
        <f t="shared" si="16"/>
        <v>0</v>
      </c>
      <c r="P261" s="527">
        <f t="shared" si="17"/>
        <v>0</v>
      </c>
      <c r="Q261" s="529" t="str">
        <f t="shared" si="18"/>
        <v/>
      </c>
    </row>
    <row r="262" spans="1:19">
      <c r="A262" s="383" t="str">
        <f t="shared" si="19"/>
        <v/>
      </c>
      <c r="B262" s="370"/>
      <c r="C262" s="392"/>
      <c r="D262" s="372"/>
      <c r="E262" s="372"/>
      <c r="F262" s="373"/>
      <c r="G262" s="372"/>
      <c r="H262" s="372"/>
      <c r="I262" s="374"/>
      <c r="J262" s="375"/>
      <c r="K262" s="372"/>
      <c r="L262" s="374"/>
      <c r="M262" s="372"/>
      <c r="N262" s="463"/>
      <c r="O262" s="527">
        <f t="shared" si="16"/>
        <v>0</v>
      </c>
      <c r="P262" s="527">
        <f t="shared" si="17"/>
        <v>0</v>
      </c>
      <c r="Q262" s="529" t="str">
        <f t="shared" si="18"/>
        <v/>
      </c>
    </row>
    <row r="263" spans="1:19">
      <c r="A263" s="383" t="str">
        <f t="shared" si="19"/>
        <v/>
      </c>
      <c r="B263" s="370"/>
      <c r="C263" s="392"/>
      <c r="D263" s="372"/>
      <c r="E263" s="372"/>
      <c r="F263" s="373"/>
      <c r="G263" s="372"/>
      <c r="H263" s="372"/>
      <c r="I263" s="374"/>
      <c r="J263" s="375"/>
      <c r="K263" s="372"/>
      <c r="L263" s="374"/>
      <c r="M263" s="372"/>
      <c r="N263" s="463"/>
      <c r="O263" s="527">
        <f t="shared" si="16"/>
        <v>0</v>
      </c>
      <c r="P263" s="527">
        <f t="shared" si="17"/>
        <v>0</v>
      </c>
      <c r="Q263" s="529" t="str">
        <f t="shared" si="18"/>
        <v/>
      </c>
    </row>
    <row r="264" spans="1:19">
      <c r="A264" s="383" t="str">
        <f t="shared" si="19"/>
        <v/>
      </c>
      <c r="B264" s="370"/>
      <c r="C264" s="392"/>
      <c r="D264" s="372"/>
      <c r="E264" s="372"/>
      <c r="F264" s="373"/>
      <c r="G264" s="372"/>
      <c r="H264" s="372"/>
      <c r="I264" s="374"/>
      <c r="J264" s="375"/>
      <c r="K264" s="372"/>
      <c r="L264" s="374"/>
      <c r="M264" s="372"/>
      <c r="N264" s="463"/>
      <c r="O264" s="527">
        <f t="shared" ref="O264:O327" si="20">IF(B264=0,0,IF(YEAR(B264)=$P$1,MONTH(B264)-$O$1+1,(YEAR(B264)-$P$1)*12-$O$1+1+MONTH(B264)))</f>
        <v>0</v>
      </c>
      <c r="P264" s="527">
        <f t="shared" ref="P264:P327" si="21">IF(C264=0,0,IF(YEAR(C264)=$P$1,MONTH(C264)-$O$1+1,(YEAR(C264)-$P$1)*12-$O$1+1+MONTH(C264)))</f>
        <v>0</v>
      </c>
      <c r="Q264" s="529" t="str">
        <f t="shared" ref="Q264:Q327" si="22">SUBSTITUTE(D264," ","_")</f>
        <v/>
      </c>
    </row>
    <row r="265" spans="1:19">
      <c r="A265" s="383" t="str">
        <f t="shared" si="19"/>
        <v/>
      </c>
      <c r="B265" s="370"/>
      <c r="C265" s="392"/>
      <c r="D265" s="372"/>
      <c r="E265" s="372"/>
      <c r="F265" s="373"/>
      <c r="G265" s="372"/>
      <c r="H265" s="372"/>
      <c r="I265" s="374"/>
      <c r="J265" s="375"/>
      <c r="K265" s="372"/>
      <c r="L265" s="374"/>
      <c r="M265" s="372"/>
      <c r="N265" s="463"/>
      <c r="O265" s="527">
        <f t="shared" si="20"/>
        <v>0</v>
      </c>
      <c r="P265" s="527">
        <f t="shared" si="21"/>
        <v>0</v>
      </c>
      <c r="Q265" s="529" t="str">
        <f t="shared" si="22"/>
        <v/>
      </c>
    </row>
    <row r="266" spans="1:19">
      <c r="A266" s="383" t="str">
        <f t="shared" si="19"/>
        <v/>
      </c>
      <c r="B266" s="370"/>
      <c r="C266" s="392"/>
      <c r="D266" s="372"/>
      <c r="E266" s="372"/>
      <c r="F266" s="373"/>
      <c r="G266" s="372"/>
      <c r="H266" s="372"/>
      <c r="I266" s="374"/>
      <c r="J266" s="375"/>
      <c r="K266" s="372"/>
      <c r="L266" s="374"/>
      <c r="M266" s="372"/>
      <c r="N266" s="463"/>
      <c r="O266" s="527">
        <f t="shared" si="20"/>
        <v>0</v>
      </c>
      <c r="P266" s="527">
        <f t="shared" si="21"/>
        <v>0</v>
      </c>
      <c r="Q266" s="529" t="str">
        <f t="shared" si="22"/>
        <v/>
      </c>
    </row>
    <row r="267" spans="1:19">
      <c r="A267" s="383" t="str">
        <f t="shared" si="19"/>
        <v/>
      </c>
      <c r="B267" s="370"/>
      <c r="C267" s="392"/>
      <c r="D267" s="372"/>
      <c r="E267" s="372"/>
      <c r="F267" s="373"/>
      <c r="G267" s="372"/>
      <c r="H267" s="372"/>
      <c r="I267" s="374"/>
      <c r="J267" s="375"/>
      <c r="K267" s="372"/>
      <c r="L267" s="374"/>
      <c r="M267" s="372"/>
      <c r="N267" s="463"/>
      <c r="O267" s="527">
        <f t="shared" si="20"/>
        <v>0</v>
      </c>
      <c r="P267" s="527">
        <f t="shared" si="21"/>
        <v>0</v>
      </c>
      <c r="Q267" s="529" t="str">
        <f t="shared" si="22"/>
        <v/>
      </c>
    </row>
    <row r="268" spans="1:19">
      <c r="A268" s="383" t="str">
        <f t="shared" si="19"/>
        <v/>
      </c>
      <c r="B268" s="370"/>
      <c r="C268" s="392"/>
      <c r="D268" s="372"/>
      <c r="E268" s="372"/>
      <c r="F268" s="373"/>
      <c r="G268" s="372"/>
      <c r="H268" s="372"/>
      <c r="I268" s="374"/>
      <c r="J268" s="376"/>
      <c r="K268" s="372"/>
      <c r="L268" s="374"/>
      <c r="M268" s="372"/>
      <c r="N268" s="463"/>
      <c r="O268" s="527">
        <f t="shared" si="20"/>
        <v>0</v>
      </c>
      <c r="P268" s="527">
        <f t="shared" si="21"/>
        <v>0</v>
      </c>
      <c r="Q268" s="529" t="str">
        <f t="shared" si="22"/>
        <v/>
      </c>
    </row>
    <row r="269" spans="1:19">
      <c r="A269" s="383" t="str">
        <f t="shared" si="19"/>
        <v/>
      </c>
      <c r="B269" s="384"/>
      <c r="C269" s="385"/>
      <c r="D269" s="386"/>
      <c r="E269" s="386"/>
      <c r="F269" s="387"/>
      <c r="G269" s="372"/>
      <c r="H269" s="372"/>
      <c r="I269" s="374"/>
      <c r="J269" s="375"/>
      <c r="K269" s="372"/>
      <c r="L269" s="374"/>
      <c r="M269" s="372"/>
      <c r="N269" s="463"/>
      <c r="O269" s="527">
        <f t="shared" si="20"/>
        <v>0</v>
      </c>
      <c r="P269" s="527">
        <f t="shared" si="21"/>
        <v>0</v>
      </c>
      <c r="Q269" s="529" t="str">
        <f t="shared" si="22"/>
        <v/>
      </c>
    </row>
    <row r="270" spans="1:19">
      <c r="A270" s="383" t="str">
        <f t="shared" si="19"/>
        <v/>
      </c>
      <c r="B270" s="384"/>
      <c r="C270" s="385"/>
      <c r="D270" s="386"/>
      <c r="E270" s="386"/>
      <c r="F270" s="387"/>
      <c r="G270" s="372"/>
      <c r="H270" s="372"/>
      <c r="I270" s="374"/>
      <c r="J270" s="375"/>
      <c r="K270" s="372"/>
      <c r="L270" s="374"/>
      <c r="M270" s="372"/>
      <c r="N270" s="463"/>
      <c r="O270" s="527">
        <f t="shared" si="20"/>
        <v>0</v>
      </c>
      <c r="P270" s="527">
        <f t="shared" si="21"/>
        <v>0</v>
      </c>
      <c r="Q270" s="529" t="str">
        <f t="shared" si="22"/>
        <v/>
      </c>
    </row>
    <row r="271" spans="1:19">
      <c r="A271" s="383" t="str">
        <f t="shared" si="19"/>
        <v/>
      </c>
      <c r="B271" s="384"/>
      <c r="C271" s="385"/>
      <c r="D271" s="386"/>
      <c r="E271" s="386"/>
      <c r="F271" s="387"/>
      <c r="G271" s="372"/>
      <c r="H271" s="372"/>
      <c r="I271" s="374"/>
      <c r="J271" s="375"/>
      <c r="K271" s="372"/>
      <c r="L271" s="374"/>
      <c r="M271" s="372"/>
      <c r="N271" s="463"/>
      <c r="O271" s="527">
        <f t="shared" si="20"/>
        <v>0</v>
      </c>
      <c r="P271" s="527">
        <f t="shared" si="21"/>
        <v>0</v>
      </c>
      <c r="Q271" s="529" t="str">
        <f t="shared" si="22"/>
        <v/>
      </c>
    </row>
    <row r="272" spans="1:19">
      <c r="A272" s="383" t="str">
        <f t="shared" si="19"/>
        <v/>
      </c>
      <c r="B272" s="370"/>
      <c r="C272" s="392"/>
      <c r="D272" s="372"/>
      <c r="E272" s="372"/>
      <c r="F272" s="373"/>
      <c r="G272" s="374"/>
      <c r="H272" s="372"/>
      <c r="I272" s="374"/>
      <c r="J272" s="375"/>
      <c r="K272" s="372"/>
      <c r="L272" s="374"/>
      <c r="M272" s="372"/>
      <c r="N272" s="463"/>
      <c r="O272" s="527">
        <f t="shared" si="20"/>
        <v>0</v>
      </c>
      <c r="P272" s="527">
        <f t="shared" si="21"/>
        <v>0</v>
      </c>
      <c r="Q272" s="529" t="str">
        <f t="shared" si="22"/>
        <v/>
      </c>
    </row>
    <row r="273" spans="1:17">
      <c r="A273" s="383" t="str">
        <f t="shared" si="19"/>
        <v/>
      </c>
      <c r="B273" s="370"/>
      <c r="C273" s="392"/>
      <c r="D273" s="372"/>
      <c r="E273" s="372"/>
      <c r="F273" s="373"/>
      <c r="G273" s="372"/>
      <c r="H273" s="372"/>
      <c r="I273" s="374"/>
      <c r="J273" s="375"/>
      <c r="K273" s="372"/>
      <c r="L273" s="374"/>
      <c r="M273" s="372"/>
      <c r="N273" s="463"/>
      <c r="O273" s="527">
        <f t="shared" si="20"/>
        <v>0</v>
      </c>
      <c r="P273" s="527">
        <f t="shared" si="21"/>
        <v>0</v>
      </c>
      <c r="Q273" s="529" t="str">
        <f t="shared" si="22"/>
        <v/>
      </c>
    </row>
    <row r="274" spans="1:17">
      <c r="A274" s="383" t="str">
        <f t="shared" si="19"/>
        <v/>
      </c>
      <c r="B274" s="370"/>
      <c r="C274" s="392"/>
      <c r="D274" s="372"/>
      <c r="E274" s="372"/>
      <c r="F274" s="373"/>
      <c r="G274" s="372"/>
      <c r="H274" s="372"/>
      <c r="I274" s="374"/>
      <c r="J274" s="375"/>
      <c r="K274" s="372"/>
      <c r="L274" s="374"/>
      <c r="M274" s="372"/>
      <c r="N274" s="463"/>
      <c r="O274" s="527">
        <f t="shared" si="20"/>
        <v>0</v>
      </c>
      <c r="P274" s="527">
        <f t="shared" si="21"/>
        <v>0</v>
      </c>
      <c r="Q274" s="529" t="str">
        <f t="shared" si="22"/>
        <v/>
      </c>
    </row>
    <row r="275" spans="1:17">
      <c r="A275" s="383" t="str">
        <f t="shared" si="19"/>
        <v/>
      </c>
      <c r="B275" s="370"/>
      <c r="C275" s="392"/>
      <c r="D275" s="372"/>
      <c r="E275" s="372"/>
      <c r="F275" s="373"/>
      <c r="G275" s="372"/>
      <c r="H275" s="372"/>
      <c r="I275" s="374"/>
      <c r="J275" s="375"/>
      <c r="K275" s="372"/>
      <c r="L275" s="374"/>
      <c r="M275" s="372"/>
      <c r="N275" s="463"/>
      <c r="O275" s="527">
        <f t="shared" si="20"/>
        <v>0</v>
      </c>
      <c r="P275" s="527">
        <f t="shared" si="21"/>
        <v>0</v>
      </c>
      <c r="Q275" s="529" t="str">
        <f t="shared" si="22"/>
        <v/>
      </c>
    </row>
    <row r="276" spans="1:17">
      <c r="A276" s="383" t="str">
        <f t="shared" si="19"/>
        <v/>
      </c>
      <c r="B276" s="370"/>
      <c r="C276" s="392"/>
      <c r="D276" s="372"/>
      <c r="E276" s="372"/>
      <c r="F276" s="373"/>
      <c r="G276" s="372"/>
      <c r="H276" s="372"/>
      <c r="I276" s="374"/>
      <c r="J276" s="375"/>
      <c r="K276" s="372"/>
      <c r="L276" s="374"/>
      <c r="M276" s="372"/>
      <c r="N276" s="463"/>
      <c r="O276" s="527">
        <f t="shared" si="20"/>
        <v>0</v>
      </c>
      <c r="P276" s="527">
        <f t="shared" si="21"/>
        <v>0</v>
      </c>
      <c r="Q276" s="529" t="str">
        <f t="shared" si="22"/>
        <v/>
      </c>
    </row>
    <row r="277" spans="1:17">
      <c r="A277" s="383" t="str">
        <f t="shared" si="19"/>
        <v/>
      </c>
      <c r="B277" s="384"/>
      <c r="C277" s="385"/>
      <c r="D277" s="386"/>
      <c r="E277" s="386"/>
      <c r="F277" s="387"/>
      <c r="G277" s="386"/>
      <c r="H277" s="386"/>
      <c r="I277" s="388"/>
      <c r="J277" s="389"/>
      <c r="K277" s="372"/>
      <c r="L277" s="374"/>
      <c r="M277" s="372"/>
      <c r="N277" s="463"/>
      <c r="O277" s="527">
        <f t="shared" si="20"/>
        <v>0</v>
      </c>
      <c r="P277" s="527">
        <f t="shared" si="21"/>
        <v>0</v>
      </c>
      <c r="Q277" s="529" t="str">
        <f t="shared" si="22"/>
        <v/>
      </c>
    </row>
    <row r="278" spans="1:17">
      <c r="A278" s="383" t="str">
        <f t="shared" si="19"/>
        <v/>
      </c>
      <c r="B278" s="370"/>
      <c r="C278" s="392"/>
      <c r="D278" s="372"/>
      <c r="E278" s="372"/>
      <c r="F278" s="373"/>
      <c r="G278" s="372"/>
      <c r="H278" s="372"/>
      <c r="I278" s="374"/>
      <c r="J278" s="375"/>
      <c r="K278" s="372"/>
      <c r="L278" s="374"/>
      <c r="M278" s="372"/>
      <c r="N278" s="463"/>
      <c r="O278" s="527">
        <f t="shared" si="20"/>
        <v>0</v>
      </c>
      <c r="P278" s="527">
        <f t="shared" si="21"/>
        <v>0</v>
      </c>
      <c r="Q278" s="529" t="str">
        <f t="shared" si="22"/>
        <v/>
      </c>
    </row>
    <row r="279" spans="1:17">
      <c r="A279" s="383" t="str">
        <f t="shared" si="19"/>
        <v/>
      </c>
      <c r="B279" s="384"/>
      <c r="C279" s="385"/>
      <c r="D279" s="386"/>
      <c r="E279" s="386"/>
      <c r="F279" s="387"/>
      <c r="G279" s="386"/>
      <c r="H279" s="386"/>
      <c r="I279" s="388"/>
      <c r="J279" s="389"/>
      <c r="K279" s="386"/>
      <c r="L279" s="388"/>
      <c r="M279" s="386"/>
      <c r="N279" s="463"/>
      <c r="O279" s="527">
        <f t="shared" si="20"/>
        <v>0</v>
      </c>
      <c r="P279" s="527">
        <f t="shared" si="21"/>
        <v>0</v>
      </c>
      <c r="Q279" s="529" t="str">
        <f t="shared" si="22"/>
        <v/>
      </c>
    </row>
    <row r="280" spans="1:17">
      <c r="A280" s="383" t="str">
        <f t="shared" si="19"/>
        <v/>
      </c>
      <c r="B280" s="384"/>
      <c r="C280" s="385"/>
      <c r="D280" s="386"/>
      <c r="E280" s="386"/>
      <c r="F280" s="387"/>
      <c r="G280" s="386"/>
      <c r="H280" s="386"/>
      <c r="I280" s="388"/>
      <c r="J280" s="389"/>
      <c r="K280" s="386"/>
      <c r="L280" s="374"/>
      <c r="M280" s="372"/>
      <c r="N280" s="463"/>
      <c r="O280" s="527">
        <f t="shared" si="20"/>
        <v>0</v>
      </c>
      <c r="P280" s="527">
        <f t="shared" si="21"/>
        <v>0</v>
      </c>
      <c r="Q280" s="529" t="str">
        <f t="shared" si="22"/>
        <v/>
      </c>
    </row>
    <row r="281" spans="1:17">
      <c r="A281" s="383" t="str">
        <f t="shared" si="19"/>
        <v/>
      </c>
      <c r="B281" s="384"/>
      <c r="C281" s="385"/>
      <c r="D281" s="386"/>
      <c r="E281" s="386"/>
      <c r="F281" s="387"/>
      <c r="G281" s="386"/>
      <c r="H281" s="386"/>
      <c r="I281" s="388"/>
      <c r="J281" s="389"/>
      <c r="K281" s="386"/>
      <c r="L281" s="388"/>
      <c r="M281" s="386"/>
      <c r="N281" s="464"/>
      <c r="O281" s="527">
        <f t="shared" si="20"/>
        <v>0</v>
      </c>
      <c r="P281" s="527">
        <f t="shared" si="21"/>
        <v>0</v>
      </c>
      <c r="Q281" s="529" t="str">
        <f t="shared" si="22"/>
        <v/>
      </c>
    </row>
    <row r="282" spans="1:17">
      <c r="A282" s="383" t="str">
        <f t="shared" si="19"/>
        <v/>
      </c>
      <c r="B282" s="384"/>
      <c r="C282" s="385"/>
      <c r="D282" s="386"/>
      <c r="E282" s="386"/>
      <c r="F282" s="387"/>
      <c r="G282" s="386"/>
      <c r="H282" s="386"/>
      <c r="I282" s="388"/>
      <c r="J282" s="389"/>
      <c r="K282" s="386"/>
      <c r="L282" s="388"/>
      <c r="M282" s="372"/>
      <c r="N282" s="463"/>
      <c r="O282" s="527">
        <f t="shared" si="20"/>
        <v>0</v>
      </c>
      <c r="P282" s="527">
        <f t="shared" si="21"/>
        <v>0</v>
      </c>
      <c r="Q282" s="529" t="str">
        <f t="shared" si="22"/>
        <v/>
      </c>
    </row>
    <row r="283" spans="1:17">
      <c r="A283" s="383" t="str">
        <f t="shared" si="19"/>
        <v/>
      </c>
      <c r="B283" s="370"/>
      <c r="C283" s="392"/>
      <c r="D283" s="372"/>
      <c r="E283" s="372"/>
      <c r="F283" s="373"/>
      <c r="G283" s="372"/>
      <c r="H283" s="372"/>
      <c r="I283" s="374"/>
      <c r="J283" s="376"/>
      <c r="K283" s="374"/>
      <c r="L283" s="374"/>
      <c r="M283" s="372"/>
      <c r="N283" s="463"/>
      <c r="O283" s="527">
        <f t="shared" si="20"/>
        <v>0</v>
      </c>
      <c r="P283" s="527">
        <f t="shared" si="21"/>
        <v>0</v>
      </c>
      <c r="Q283" s="529" t="str">
        <f t="shared" si="22"/>
        <v/>
      </c>
    </row>
    <row r="284" spans="1:17">
      <c r="A284" s="383" t="str">
        <f t="shared" si="19"/>
        <v/>
      </c>
      <c r="B284" s="370"/>
      <c r="C284" s="392"/>
      <c r="D284" s="372"/>
      <c r="E284" s="372"/>
      <c r="F284" s="373"/>
      <c r="G284" s="372"/>
      <c r="H284" s="372"/>
      <c r="I284" s="374"/>
      <c r="J284" s="376"/>
      <c r="K284" s="374"/>
      <c r="L284" s="374"/>
      <c r="M284" s="372"/>
      <c r="N284" s="463"/>
      <c r="O284" s="527">
        <f t="shared" si="20"/>
        <v>0</v>
      </c>
      <c r="P284" s="527">
        <f t="shared" si="21"/>
        <v>0</v>
      </c>
      <c r="Q284" s="529" t="str">
        <f t="shared" si="22"/>
        <v/>
      </c>
    </row>
    <row r="285" spans="1:17">
      <c r="A285" s="383" t="str">
        <f t="shared" si="19"/>
        <v/>
      </c>
      <c r="B285" s="370"/>
      <c r="C285" s="392"/>
      <c r="D285" s="372"/>
      <c r="E285" s="372"/>
      <c r="F285" s="373"/>
      <c r="G285" s="372"/>
      <c r="H285" s="372"/>
      <c r="I285" s="374"/>
      <c r="J285" s="376"/>
      <c r="K285" s="374"/>
      <c r="L285" s="374"/>
      <c r="M285" s="372"/>
      <c r="N285" s="463"/>
      <c r="O285" s="527">
        <f t="shared" si="20"/>
        <v>0</v>
      </c>
      <c r="P285" s="527">
        <f t="shared" si="21"/>
        <v>0</v>
      </c>
      <c r="Q285" s="529" t="str">
        <f t="shared" si="22"/>
        <v/>
      </c>
    </row>
    <row r="286" spans="1:17">
      <c r="A286" s="383" t="str">
        <f t="shared" si="19"/>
        <v/>
      </c>
      <c r="B286" s="370"/>
      <c r="C286" s="392"/>
      <c r="D286" s="372"/>
      <c r="E286" s="372"/>
      <c r="F286" s="373"/>
      <c r="G286" s="372"/>
      <c r="H286" s="372"/>
      <c r="I286" s="374"/>
      <c r="J286" s="375"/>
      <c r="K286" s="372"/>
      <c r="L286" s="374"/>
      <c r="M286" s="372"/>
      <c r="N286" s="463"/>
      <c r="O286" s="527">
        <f t="shared" si="20"/>
        <v>0</v>
      </c>
      <c r="P286" s="527">
        <f t="shared" si="21"/>
        <v>0</v>
      </c>
      <c r="Q286" s="529" t="str">
        <f t="shared" si="22"/>
        <v/>
      </c>
    </row>
    <row r="287" spans="1:17">
      <c r="A287" s="383" t="str">
        <f t="shared" si="19"/>
        <v/>
      </c>
      <c r="B287" s="370"/>
      <c r="C287" s="392"/>
      <c r="D287" s="372"/>
      <c r="E287" s="372"/>
      <c r="F287" s="373"/>
      <c r="G287" s="372"/>
      <c r="H287" s="372"/>
      <c r="I287" s="374"/>
      <c r="J287" s="375"/>
      <c r="K287" s="372"/>
      <c r="L287" s="374"/>
      <c r="M287" s="372"/>
      <c r="N287" s="463"/>
      <c r="O287" s="527">
        <f t="shared" si="20"/>
        <v>0</v>
      </c>
      <c r="P287" s="527">
        <f t="shared" si="21"/>
        <v>0</v>
      </c>
      <c r="Q287" s="529" t="str">
        <f t="shared" si="22"/>
        <v/>
      </c>
    </row>
    <row r="288" spans="1:17">
      <c r="A288" s="383" t="str">
        <f t="shared" si="19"/>
        <v/>
      </c>
      <c r="B288" s="370"/>
      <c r="C288" s="392"/>
      <c r="D288" s="372"/>
      <c r="E288" s="372"/>
      <c r="F288" s="373"/>
      <c r="G288" s="372"/>
      <c r="H288" s="372"/>
      <c r="I288" s="374"/>
      <c r="J288" s="375"/>
      <c r="K288" s="372"/>
      <c r="L288" s="374"/>
      <c r="M288" s="372"/>
      <c r="N288" s="463"/>
      <c r="O288" s="527">
        <f t="shared" si="20"/>
        <v>0</v>
      </c>
      <c r="P288" s="527">
        <f t="shared" si="21"/>
        <v>0</v>
      </c>
      <c r="Q288" s="529" t="str">
        <f t="shared" si="22"/>
        <v/>
      </c>
    </row>
    <row r="289" spans="1:17">
      <c r="A289" s="383" t="str">
        <f t="shared" si="19"/>
        <v/>
      </c>
      <c r="B289" s="370"/>
      <c r="C289" s="392"/>
      <c r="D289" s="372"/>
      <c r="E289" s="372"/>
      <c r="F289" s="373"/>
      <c r="G289" s="372"/>
      <c r="H289" s="372"/>
      <c r="I289" s="374"/>
      <c r="J289" s="375"/>
      <c r="K289" s="372"/>
      <c r="L289" s="374"/>
      <c r="M289" s="372"/>
      <c r="N289" s="463"/>
      <c r="O289" s="527">
        <f t="shared" si="20"/>
        <v>0</v>
      </c>
      <c r="P289" s="527">
        <f t="shared" si="21"/>
        <v>0</v>
      </c>
      <c r="Q289" s="529" t="str">
        <f t="shared" si="22"/>
        <v/>
      </c>
    </row>
    <row r="290" spans="1:17">
      <c r="A290" s="383" t="str">
        <f t="shared" si="19"/>
        <v/>
      </c>
      <c r="B290" s="370"/>
      <c r="C290" s="392"/>
      <c r="D290" s="372"/>
      <c r="E290" s="372"/>
      <c r="F290" s="373"/>
      <c r="G290" s="372"/>
      <c r="H290" s="372"/>
      <c r="I290" s="374"/>
      <c r="J290" s="375"/>
      <c r="K290" s="372"/>
      <c r="L290" s="374"/>
      <c r="M290" s="372"/>
      <c r="N290" s="463"/>
      <c r="O290" s="527">
        <f t="shared" si="20"/>
        <v>0</v>
      </c>
      <c r="P290" s="527">
        <f t="shared" si="21"/>
        <v>0</v>
      </c>
      <c r="Q290" s="529" t="str">
        <f t="shared" si="22"/>
        <v/>
      </c>
    </row>
    <row r="291" spans="1:17">
      <c r="A291" s="383" t="str">
        <f t="shared" si="19"/>
        <v/>
      </c>
      <c r="B291" s="370"/>
      <c r="C291" s="392"/>
      <c r="D291" s="372"/>
      <c r="E291" s="372"/>
      <c r="F291" s="373"/>
      <c r="G291" s="372"/>
      <c r="H291" s="372"/>
      <c r="I291" s="374"/>
      <c r="J291" s="375"/>
      <c r="K291" s="372"/>
      <c r="L291" s="374"/>
      <c r="M291" s="372"/>
      <c r="N291" s="463"/>
      <c r="O291" s="527">
        <f t="shared" si="20"/>
        <v>0</v>
      </c>
      <c r="P291" s="527">
        <f t="shared" si="21"/>
        <v>0</v>
      </c>
      <c r="Q291" s="529" t="str">
        <f t="shared" si="22"/>
        <v/>
      </c>
    </row>
    <row r="292" spans="1:17">
      <c r="A292" s="383" t="str">
        <f t="shared" si="19"/>
        <v/>
      </c>
      <c r="B292" s="370"/>
      <c r="C292" s="392"/>
      <c r="D292" s="372"/>
      <c r="E292" s="372"/>
      <c r="F292" s="373"/>
      <c r="G292" s="372"/>
      <c r="H292" s="372"/>
      <c r="I292" s="374"/>
      <c r="J292" s="375"/>
      <c r="K292" s="372"/>
      <c r="L292" s="374"/>
      <c r="M292" s="372"/>
      <c r="N292" s="463"/>
      <c r="O292" s="527">
        <f t="shared" si="20"/>
        <v>0</v>
      </c>
      <c r="P292" s="527">
        <f t="shared" si="21"/>
        <v>0</v>
      </c>
      <c r="Q292" s="529" t="str">
        <f t="shared" si="22"/>
        <v/>
      </c>
    </row>
    <row r="293" spans="1:17">
      <c r="A293" s="383" t="str">
        <f t="shared" si="19"/>
        <v/>
      </c>
      <c r="B293" s="370"/>
      <c r="C293" s="392"/>
      <c r="D293" s="372"/>
      <c r="E293" s="372"/>
      <c r="F293" s="373"/>
      <c r="G293" s="372"/>
      <c r="H293" s="372"/>
      <c r="I293" s="374"/>
      <c r="J293" s="375"/>
      <c r="K293" s="372"/>
      <c r="L293" s="374"/>
      <c r="M293" s="372"/>
      <c r="N293" s="463"/>
      <c r="O293" s="527">
        <f t="shared" si="20"/>
        <v>0</v>
      </c>
      <c r="P293" s="527">
        <f t="shared" si="21"/>
        <v>0</v>
      </c>
      <c r="Q293" s="529" t="str">
        <f t="shared" si="22"/>
        <v/>
      </c>
    </row>
    <row r="294" spans="1:17">
      <c r="A294" s="383" t="str">
        <f t="shared" si="19"/>
        <v/>
      </c>
      <c r="B294" s="370"/>
      <c r="C294" s="392"/>
      <c r="D294" s="372"/>
      <c r="E294" s="372"/>
      <c r="F294" s="373"/>
      <c r="G294" s="372"/>
      <c r="H294" s="372"/>
      <c r="I294" s="374"/>
      <c r="J294" s="375"/>
      <c r="K294" s="372"/>
      <c r="L294" s="374"/>
      <c r="M294" s="372"/>
      <c r="N294" s="463"/>
      <c r="O294" s="527">
        <f t="shared" si="20"/>
        <v>0</v>
      </c>
      <c r="P294" s="527">
        <f t="shared" si="21"/>
        <v>0</v>
      </c>
      <c r="Q294" s="529" t="str">
        <f t="shared" si="22"/>
        <v/>
      </c>
    </row>
    <row r="295" spans="1:17">
      <c r="A295" s="383" t="str">
        <f t="shared" si="19"/>
        <v/>
      </c>
      <c r="B295" s="370"/>
      <c r="C295" s="392"/>
      <c r="D295" s="372"/>
      <c r="E295" s="372"/>
      <c r="F295" s="373"/>
      <c r="G295" s="372"/>
      <c r="H295" s="372"/>
      <c r="I295" s="374"/>
      <c r="J295" s="375"/>
      <c r="K295" s="372"/>
      <c r="L295" s="374"/>
      <c r="M295" s="372"/>
      <c r="N295" s="463"/>
      <c r="O295" s="527">
        <f t="shared" si="20"/>
        <v>0</v>
      </c>
      <c r="P295" s="527">
        <f t="shared" si="21"/>
        <v>0</v>
      </c>
      <c r="Q295" s="529" t="str">
        <f t="shared" si="22"/>
        <v/>
      </c>
    </row>
    <row r="296" spans="1:17">
      <c r="A296" s="383" t="str">
        <f t="shared" si="19"/>
        <v/>
      </c>
      <c r="B296" s="370"/>
      <c r="C296" s="392"/>
      <c r="D296" s="372"/>
      <c r="E296" s="372"/>
      <c r="F296" s="373"/>
      <c r="G296" s="372"/>
      <c r="H296" s="372"/>
      <c r="I296" s="374"/>
      <c r="J296" s="375"/>
      <c r="K296" s="372"/>
      <c r="L296" s="374"/>
      <c r="M296" s="372"/>
      <c r="N296" s="463"/>
      <c r="O296" s="527">
        <f t="shared" si="20"/>
        <v>0</v>
      </c>
      <c r="P296" s="527">
        <f t="shared" si="21"/>
        <v>0</v>
      </c>
      <c r="Q296" s="529" t="str">
        <f t="shared" si="22"/>
        <v/>
      </c>
    </row>
    <row r="297" spans="1:17">
      <c r="A297" s="383" t="str">
        <f t="shared" si="19"/>
        <v/>
      </c>
      <c r="B297" s="370"/>
      <c r="C297" s="392"/>
      <c r="D297" s="372"/>
      <c r="E297" s="372"/>
      <c r="F297" s="373"/>
      <c r="G297" s="372"/>
      <c r="H297" s="372"/>
      <c r="I297" s="374"/>
      <c r="J297" s="375"/>
      <c r="K297" s="372"/>
      <c r="L297" s="374"/>
      <c r="M297" s="372"/>
      <c r="N297" s="463"/>
      <c r="O297" s="527">
        <f t="shared" si="20"/>
        <v>0</v>
      </c>
      <c r="P297" s="527">
        <f t="shared" si="21"/>
        <v>0</v>
      </c>
      <c r="Q297" s="529" t="str">
        <f t="shared" si="22"/>
        <v/>
      </c>
    </row>
    <row r="298" spans="1:17">
      <c r="A298" s="383" t="str">
        <f t="shared" si="19"/>
        <v/>
      </c>
      <c r="B298" s="370"/>
      <c r="C298" s="392"/>
      <c r="D298" s="372"/>
      <c r="E298" s="372"/>
      <c r="F298" s="373"/>
      <c r="G298" s="372"/>
      <c r="H298" s="372"/>
      <c r="I298" s="374"/>
      <c r="J298" s="375"/>
      <c r="K298" s="372"/>
      <c r="L298" s="374"/>
      <c r="M298" s="372"/>
      <c r="N298" s="463"/>
      <c r="O298" s="527">
        <f t="shared" si="20"/>
        <v>0</v>
      </c>
      <c r="P298" s="527">
        <f t="shared" si="21"/>
        <v>0</v>
      </c>
      <c r="Q298" s="529" t="str">
        <f t="shared" si="22"/>
        <v/>
      </c>
    </row>
    <row r="299" spans="1:17">
      <c r="A299" s="383" t="str">
        <f t="shared" si="19"/>
        <v/>
      </c>
      <c r="B299" s="370"/>
      <c r="C299" s="392"/>
      <c r="D299" s="372"/>
      <c r="E299" s="372"/>
      <c r="F299" s="373"/>
      <c r="G299" s="372"/>
      <c r="H299" s="372"/>
      <c r="I299" s="374"/>
      <c r="J299" s="375"/>
      <c r="K299" s="372"/>
      <c r="L299" s="374"/>
      <c r="M299" s="372"/>
      <c r="N299" s="463"/>
      <c r="O299" s="527">
        <f t="shared" si="20"/>
        <v>0</v>
      </c>
      <c r="P299" s="527">
        <f t="shared" si="21"/>
        <v>0</v>
      </c>
      <c r="Q299" s="529" t="str">
        <f t="shared" si="22"/>
        <v/>
      </c>
    </row>
    <row r="300" spans="1:17">
      <c r="A300" s="383" t="str">
        <f t="shared" si="19"/>
        <v/>
      </c>
      <c r="B300" s="370"/>
      <c r="C300" s="392"/>
      <c r="D300" s="372"/>
      <c r="E300" s="372"/>
      <c r="F300" s="373"/>
      <c r="G300" s="372"/>
      <c r="H300" s="372"/>
      <c r="I300" s="374"/>
      <c r="J300" s="375"/>
      <c r="K300" s="372"/>
      <c r="L300" s="374"/>
      <c r="M300" s="372"/>
      <c r="N300" s="463"/>
      <c r="O300" s="527">
        <f t="shared" si="20"/>
        <v>0</v>
      </c>
      <c r="P300" s="527">
        <f t="shared" si="21"/>
        <v>0</v>
      </c>
      <c r="Q300" s="529" t="str">
        <f t="shared" si="22"/>
        <v/>
      </c>
    </row>
    <row r="301" spans="1:17">
      <c r="A301" s="383" t="str">
        <f t="shared" si="19"/>
        <v/>
      </c>
      <c r="B301" s="370"/>
      <c r="C301" s="392"/>
      <c r="D301" s="372"/>
      <c r="E301" s="372"/>
      <c r="F301" s="373"/>
      <c r="G301" s="372"/>
      <c r="H301" s="372"/>
      <c r="I301" s="374"/>
      <c r="J301" s="375"/>
      <c r="K301" s="372"/>
      <c r="L301" s="374"/>
      <c r="M301" s="372"/>
      <c r="N301" s="463"/>
      <c r="O301" s="527">
        <f t="shared" si="20"/>
        <v>0</v>
      </c>
      <c r="P301" s="527">
        <f t="shared" si="21"/>
        <v>0</v>
      </c>
      <c r="Q301" s="529" t="str">
        <f t="shared" si="22"/>
        <v/>
      </c>
    </row>
    <row r="302" spans="1:17">
      <c r="A302" s="383" t="str">
        <f t="shared" si="19"/>
        <v/>
      </c>
      <c r="B302" s="370"/>
      <c r="C302" s="392"/>
      <c r="D302" s="372"/>
      <c r="E302" s="372"/>
      <c r="F302" s="373"/>
      <c r="G302" s="386"/>
      <c r="H302" s="372"/>
      <c r="I302" s="374"/>
      <c r="J302" s="375"/>
      <c r="K302" s="372"/>
      <c r="L302" s="374"/>
      <c r="M302" s="372"/>
      <c r="N302" s="463"/>
      <c r="O302" s="527">
        <f t="shared" si="20"/>
        <v>0</v>
      </c>
      <c r="P302" s="527">
        <f t="shared" si="21"/>
        <v>0</v>
      </c>
      <c r="Q302" s="529" t="str">
        <f t="shared" si="22"/>
        <v/>
      </c>
    </row>
    <row r="303" spans="1:17">
      <c r="A303" s="383" t="str">
        <f t="shared" si="19"/>
        <v/>
      </c>
      <c r="B303" s="370"/>
      <c r="C303" s="392"/>
      <c r="D303" s="372"/>
      <c r="E303" s="372"/>
      <c r="F303" s="373"/>
      <c r="G303" s="374"/>
      <c r="H303" s="372"/>
      <c r="I303" s="374"/>
      <c r="J303" s="375"/>
      <c r="K303" s="372"/>
      <c r="L303" s="374"/>
      <c r="M303" s="372"/>
      <c r="N303" s="463"/>
      <c r="O303" s="527">
        <f t="shared" si="20"/>
        <v>0</v>
      </c>
      <c r="P303" s="527">
        <f t="shared" si="21"/>
        <v>0</v>
      </c>
      <c r="Q303" s="529" t="str">
        <f t="shared" si="22"/>
        <v/>
      </c>
    </row>
    <row r="304" spans="1:17">
      <c r="A304" s="383" t="str">
        <f t="shared" si="19"/>
        <v/>
      </c>
      <c r="B304" s="370"/>
      <c r="C304" s="392"/>
      <c r="D304" s="372"/>
      <c r="E304" s="372"/>
      <c r="F304" s="373"/>
      <c r="G304" s="374"/>
      <c r="H304" s="372"/>
      <c r="I304" s="374"/>
      <c r="J304" s="375"/>
      <c r="K304" s="372"/>
      <c r="L304" s="374"/>
      <c r="M304" s="372"/>
      <c r="N304" s="463"/>
      <c r="O304" s="527">
        <f t="shared" si="20"/>
        <v>0</v>
      </c>
      <c r="P304" s="527">
        <f t="shared" si="21"/>
        <v>0</v>
      </c>
      <c r="Q304" s="529" t="str">
        <f t="shared" si="22"/>
        <v/>
      </c>
    </row>
    <row r="305" spans="1:17">
      <c r="A305" s="383" t="str">
        <f t="shared" si="19"/>
        <v/>
      </c>
      <c r="B305" s="370"/>
      <c r="C305" s="392"/>
      <c r="D305" s="372"/>
      <c r="E305" s="372"/>
      <c r="F305" s="373"/>
      <c r="G305" s="374"/>
      <c r="H305" s="372"/>
      <c r="I305" s="374"/>
      <c r="J305" s="375"/>
      <c r="K305" s="372"/>
      <c r="L305" s="374"/>
      <c r="M305" s="372"/>
      <c r="N305" s="463"/>
      <c r="O305" s="527">
        <f t="shared" si="20"/>
        <v>0</v>
      </c>
      <c r="P305" s="527">
        <f t="shared" si="21"/>
        <v>0</v>
      </c>
      <c r="Q305" s="529" t="str">
        <f t="shared" si="22"/>
        <v/>
      </c>
    </row>
    <row r="306" spans="1:17">
      <c r="A306" s="383" t="str">
        <f t="shared" si="19"/>
        <v/>
      </c>
      <c r="B306" s="370"/>
      <c r="C306" s="392"/>
      <c r="D306" s="372"/>
      <c r="E306" s="372"/>
      <c r="F306" s="373"/>
      <c r="G306" s="372"/>
      <c r="H306" s="372"/>
      <c r="I306" s="374"/>
      <c r="J306" s="375"/>
      <c r="K306" s="372"/>
      <c r="L306" s="374"/>
      <c r="M306" s="372"/>
      <c r="N306" s="463"/>
      <c r="O306" s="527">
        <f t="shared" si="20"/>
        <v>0</v>
      </c>
      <c r="P306" s="527">
        <f t="shared" si="21"/>
        <v>0</v>
      </c>
      <c r="Q306" s="529" t="str">
        <f t="shared" si="22"/>
        <v/>
      </c>
    </row>
    <row r="307" spans="1:17">
      <c r="A307" s="383" t="str">
        <f t="shared" si="19"/>
        <v/>
      </c>
      <c r="B307" s="370"/>
      <c r="C307" s="392"/>
      <c r="D307" s="372"/>
      <c r="E307" s="372"/>
      <c r="F307" s="373"/>
      <c r="G307" s="372"/>
      <c r="H307" s="372"/>
      <c r="I307" s="374"/>
      <c r="J307" s="375"/>
      <c r="K307" s="372"/>
      <c r="L307" s="374"/>
      <c r="M307" s="372"/>
      <c r="N307" s="463"/>
      <c r="O307" s="527">
        <f t="shared" si="20"/>
        <v>0</v>
      </c>
      <c r="P307" s="527">
        <f t="shared" si="21"/>
        <v>0</v>
      </c>
      <c r="Q307" s="529" t="str">
        <f t="shared" si="22"/>
        <v/>
      </c>
    </row>
    <row r="308" spans="1:17">
      <c r="A308" s="383" t="str">
        <f t="shared" si="19"/>
        <v/>
      </c>
      <c r="B308" s="370"/>
      <c r="C308" s="392"/>
      <c r="D308" s="372"/>
      <c r="E308" s="372"/>
      <c r="F308" s="373"/>
      <c r="G308" s="372"/>
      <c r="H308" s="372"/>
      <c r="I308" s="374"/>
      <c r="J308" s="396"/>
      <c r="K308" s="457"/>
      <c r="L308" s="461"/>
      <c r="M308" s="457"/>
      <c r="N308" s="466"/>
      <c r="O308" s="527">
        <f t="shared" si="20"/>
        <v>0</v>
      </c>
      <c r="P308" s="527">
        <f t="shared" si="21"/>
        <v>0</v>
      </c>
      <c r="Q308" s="529" t="str">
        <f t="shared" si="22"/>
        <v/>
      </c>
    </row>
    <row r="309" spans="1:17">
      <c r="A309" s="383" t="str">
        <f t="shared" si="19"/>
        <v/>
      </c>
      <c r="B309" s="370"/>
      <c r="C309" s="392"/>
      <c r="D309" s="372"/>
      <c r="E309" s="372"/>
      <c r="F309" s="373"/>
      <c r="G309" s="372"/>
      <c r="H309" s="372"/>
      <c r="I309" s="374"/>
      <c r="J309" s="375"/>
      <c r="K309" s="372"/>
      <c r="L309" s="374"/>
      <c r="M309" s="458"/>
      <c r="N309" s="463"/>
      <c r="O309" s="527">
        <f t="shared" si="20"/>
        <v>0</v>
      </c>
      <c r="P309" s="527">
        <f t="shared" si="21"/>
        <v>0</v>
      </c>
      <c r="Q309" s="529" t="str">
        <f t="shared" si="22"/>
        <v/>
      </c>
    </row>
    <row r="310" spans="1:17">
      <c r="A310" s="383" t="str">
        <f t="shared" si="19"/>
        <v/>
      </c>
      <c r="B310" s="370"/>
      <c r="C310" s="392"/>
      <c r="D310" s="372"/>
      <c r="E310" s="372"/>
      <c r="F310" s="373"/>
      <c r="G310" s="372"/>
      <c r="H310" s="372"/>
      <c r="I310" s="374"/>
      <c r="J310" s="375"/>
      <c r="K310" s="372"/>
      <c r="L310" s="374"/>
      <c r="M310" s="372"/>
      <c r="N310" s="463"/>
      <c r="O310" s="527">
        <f t="shared" si="20"/>
        <v>0</v>
      </c>
      <c r="P310" s="527">
        <f t="shared" si="21"/>
        <v>0</v>
      </c>
      <c r="Q310" s="529" t="str">
        <f t="shared" si="22"/>
        <v/>
      </c>
    </row>
    <row r="311" spans="1:17">
      <c r="A311" s="383" t="str">
        <f t="shared" si="19"/>
        <v/>
      </c>
      <c r="B311" s="370"/>
      <c r="C311" s="392"/>
      <c r="D311" s="372"/>
      <c r="E311" s="372"/>
      <c r="F311" s="373"/>
      <c r="G311" s="372"/>
      <c r="H311" s="372"/>
      <c r="I311" s="374"/>
      <c r="J311" s="375"/>
      <c r="K311" s="372"/>
      <c r="L311" s="374"/>
      <c r="M311" s="372"/>
      <c r="N311" s="463"/>
      <c r="O311" s="527">
        <f t="shared" si="20"/>
        <v>0</v>
      </c>
      <c r="P311" s="527">
        <f t="shared" si="21"/>
        <v>0</v>
      </c>
      <c r="Q311" s="529" t="str">
        <f t="shared" si="22"/>
        <v/>
      </c>
    </row>
    <row r="312" spans="1:17">
      <c r="A312" s="383" t="str">
        <f t="shared" si="19"/>
        <v/>
      </c>
      <c r="B312" s="370"/>
      <c r="C312" s="392"/>
      <c r="D312" s="372"/>
      <c r="E312" s="372"/>
      <c r="F312" s="373"/>
      <c r="G312" s="372"/>
      <c r="H312" s="372"/>
      <c r="I312" s="374"/>
      <c r="J312" s="375"/>
      <c r="K312" s="372"/>
      <c r="L312" s="374"/>
      <c r="M312" s="372"/>
      <c r="N312" s="463"/>
      <c r="O312" s="527">
        <f t="shared" si="20"/>
        <v>0</v>
      </c>
      <c r="P312" s="527">
        <f t="shared" si="21"/>
        <v>0</v>
      </c>
      <c r="Q312" s="529" t="str">
        <f t="shared" si="22"/>
        <v/>
      </c>
    </row>
    <row r="313" spans="1:17">
      <c r="A313" s="383" t="str">
        <f t="shared" si="19"/>
        <v/>
      </c>
      <c r="B313" s="370"/>
      <c r="C313" s="392"/>
      <c r="D313" s="372"/>
      <c r="E313" s="372"/>
      <c r="F313" s="373"/>
      <c r="G313" s="372"/>
      <c r="H313" s="372"/>
      <c r="I313" s="374"/>
      <c r="J313" s="375"/>
      <c r="K313" s="372"/>
      <c r="L313" s="374"/>
      <c r="M313" s="372"/>
      <c r="N313" s="463"/>
      <c r="O313" s="527">
        <f t="shared" si="20"/>
        <v>0</v>
      </c>
      <c r="P313" s="527">
        <f t="shared" si="21"/>
        <v>0</v>
      </c>
      <c r="Q313" s="529" t="str">
        <f t="shared" si="22"/>
        <v/>
      </c>
    </row>
    <row r="314" spans="1:17">
      <c r="A314" s="383" t="str">
        <f t="shared" si="19"/>
        <v/>
      </c>
      <c r="B314" s="370"/>
      <c r="C314" s="392"/>
      <c r="D314" s="372"/>
      <c r="E314" s="372"/>
      <c r="F314" s="373"/>
      <c r="G314" s="372"/>
      <c r="H314" s="372"/>
      <c r="I314" s="374"/>
      <c r="J314" s="375"/>
      <c r="K314" s="372"/>
      <c r="L314" s="374"/>
      <c r="M314" s="372"/>
      <c r="N314" s="463"/>
      <c r="O314" s="527">
        <f t="shared" si="20"/>
        <v>0</v>
      </c>
      <c r="P314" s="527">
        <f t="shared" si="21"/>
        <v>0</v>
      </c>
      <c r="Q314" s="529" t="str">
        <f t="shared" si="22"/>
        <v/>
      </c>
    </row>
    <row r="315" spans="1:17">
      <c r="A315" s="383" t="str">
        <f t="shared" si="19"/>
        <v/>
      </c>
      <c r="B315" s="370"/>
      <c r="C315" s="392"/>
      <c r="D315" s="372"/>
      <c r="E315" s="372"/>
      <c r="F315" s="373"/>
      <c r="G315" s="372"/>
      <c r="H315" s="372"/>
      <c r="I315" s="374"/>
      <c r="J315" s="375"/>
      <c r="K315" s="372"/>
      <c r="L315" s="374"/>
      <c r="M315" s="372"/>
      <c r="N315" s="463"/>
      <c r="O315" s="527">
        <f t="shared" si="20"/>
        <v>0</v>
      </c>
      <c r="P315" s="527">
        <f t="shared" si="21"/>
        <v>0</v>
      </c>
      <c r="Q315" s="529" t="str">
        <f t="shared" si="22"/>
        <v/>
      </c>
    </row>
    <row r="316" spans="1:17">
      <c r="A316" s="383" t="str">
        <f t="shared" si="19"/>
        <v/>
      </c>
      <c r="B316" s="370"/>
      <c r="C316" s="392"/>
      <c r="D316" s="372"/>
      <c r="E316" s="372"/>
      <c r="F316" s="373"/>
      <c r="G316" s="372"/>
      <c r="H316" s="372"/>
      <c r="I316" s="374"/>
      <c r="J316" s="375"/>
      <c r="K316" s="372"/>
      <c r="L316" s="374"/>
      <c r="M316" s="372"/>
      <c r="N316" s="463"/>
      <c r="O316" s="527">
        <f t="shared" si="20"/>
        <v>0</v>
      </c>
      <c r="P316" s="527">
        <f t="shared" si="21"/>
        <v>0</v>
      </c>
      <c r="Q316" s="529" t="str">
        <f t="shared" si="22"/>
        <v/>
      </c>
    </row>
    <row r="317" spans="1:17">
      <c r="A317" s="383" t="str">
        <f t="shared" si="19"/>
        <v/>
      </c>
      <c r="B317" s="370"/>
      <c r="C317" s="392"/>
      <c r="D317" s="372"/>
      <c r="E317" s="372"/>
      <c r="F317" s="373"/>
      <c r="G317" s="374"/>
      <c r="H317" s="372"/>
      <c r="I317" s="374"/>
      <c r="J317" s="375"/>
      <c r="K317" s="372"/>
      <c r="L317" s="374"/>
      <c r="M317" s="372"/>
      <c r="N317" s="463"/>
      <c r="O317" s="527">
        <f t="shared" si="20"/>
        <v>0</v>
      </c>
      <c r="P317" s="527">
        <f t="shared" si="21"/>
        <v>0</v>
      </c>
      <c r="Q317" s="529" t="str">
        <f t="shared" si="22"/>
        <v/>
      </c>
    </row>
    <row r="318" spans="1:17">
      <c r="A318" s="383" t="str">
        <f t="shared" si="19"/>
        <v/>
      </c>
      <c r="B318" s="370"/>
      <c r="C318" s="392"/>
      <c r="D318" s="372"/>
      <c r="E318" s="372"/>
      <c r="F318" s="373"/>
      <c r="G318" s="374"/>
      <c r="H318" s="372"/>
      <c r="I318" s="374"/>
      <c r="J318" s="375"/>
      <c r="K318" s="372"/>
      <c r="L318" s="374"/>
      <c r="M318" s="372"/>
      <c r="N318" s="463"/>
      <c r="O318" s="527">
        <f t="shared" si="20"/>
        <v>0</v>
      </c>
      <c r="P318" s="527">
        <f t="shared" si="21"/>
        <v>0</v>
      </c>
      <c r="Q318" s="529" t="str">
        <f t="shared" si="22"/>
        <v/>
      </c>
    </row>
    <row r="319" spans="1:17">
      <c r="A319" s="383" t="str">
        <f t="shared" si="19"/>
        <v/>
      </c>
      <c r="B319" s="370"/>
      <c r="C319" s="392"/>
      <c r="D319" s="372"/>
      <c r="E319" s="372"/>
      <c r="F319" s="373"/>
      <c r="G319" s="374"/>
      <c r="H319" s="372"/>
      <c r="I319" s="374"/>
      <c r="J319" s="375"/>
      <c r="K319" s="372"/>
      <c r="L319" s="374"/>
      <c r="M319" s="372"/>
      <c r="N319" s="463"/>
      <c r="O319" s="527">
        <f t="shared" si="20"/>
        <v>0</v>
      </c>
      <c r="P319" s="527">
        <f t="shared" si="21"/>
        <v>0</v>
      </c>
      <c r="Q319" s="529" t="str">
        <f t="shared" si="22"/>
        <v/>
      </c>
    </row>
    <row r="320" spans="1:17">
      <c r="A320" s="383" t="str">
        <f t="shared" si="19"/>
        <v/>
      </c>
      <c r="B320" s="384"/>
      <c r="C320" s="385"/>
      <c r="D320" s="386"/>
      <c r="E320" s="386"/>
      <c r="F320" s="387"/>
      <c r="G320" s="386"/>
      <c r="H320" s="386"/>
      <c r="I320" s="388"/>
      <c r="J320" s="389"/>
      <c r="K320" s="386"/>
      <c r="L320" s="388"/>
      <c r="M320" s="386"/>
      <c r="N320" s="464"/>
      <c r="O320" s="527">
        <f t="shared" si="20"/>
        <v>0</v>
      </c>
      <c r="P320" s="527">
        <f t="shared" si="21"/>
        <v>0</v>
      </c>
      <c r="Q320" s="529" t="str">
        <f t="shared" si="22"/>
        <v/>
      </c>
    </row>
    <row r="321" spans="1:17">
      <c r="A321" s="383" t="str">
        <f t="shared" si="19"/>
        <v/>
      </c>
      <c r="B321" s="370"/>
      <c r="C321" s="392"/>
      <c r="D321" s="372"/>
      <c r="E321" s="372"/>
      <c r="F321" s="373"/>
      <c r="G321" s="374"/>
      <c r="H321" s="372"/>
      <c r="I321" s="374"/>
      <c r="J321" s="375"/>
      <c r="K321" s="372"/>
      <c r="L321" s="374"/>
      <c r="M321" s="372"/>
      <c r="N321" s="463"/>
      <c r="O321" s="527">
        <f t="shared" si="20"/>
        <v>0</v>
      </c>
      <c r="P321" s="527">
        <f t="shared" si="21"/>
        <v>0</v>
      </c>
      <c r="Q321" s="529" t="str">
        <f t="shared" si="22"/>
        <v/>
      </c>
    </row>
    <row r="322" spans="1:17">
      <c r="A322" s="383" t="str">
        <f t="shared" si="19"/>
        <v/>
      </c>
      <c r="B322" s="370"/>
      <c r="C322" s="392"/>
      <c r="D322" s="372"/>
      <c r="E322" s="372"/>
      <c r="F322" s="373"/>
      <c r="G322" s="374"/>
      <c r="H322" s="372"/>
      <c r="I322" s="374"/>
      <c r="J322" s="375"/>
      <c r="K322" s="372"/>
      <c r="L322" s="374"/>
      <c r="M322" s="372"/>
      <c r="N322" s="463"/>
      <c r="O322" s="527">
        <f t="shared" si="20"/>
        <v>0</v>
      </c>
      <c r="P322" s="527">
        <f t="shared" si="21"/>
        <v>0</v>
      </c>
      <c r="Q322" s="529" t="str">
        <f t="shared" si="22"/>
        <v/>
      </c>
    </row>
    <row r="323" spans="1:17">
      <c r="A323" s="383" t="str">
        <f t="shared" si="19"/>
        <v/>
      </c>
      <c r="B323" s="370"/>
      <c r="C323" s="392"/>
      <c r="D323" s="372"/>
      <c r="E323" s="372"/>
      <c r="F323" s="373"/>
      <c r="G323" s="374"/>
      <c r="H323" s="372"/>
      <c r="I323" s="374"/>
      <c r="J323" s="375"/>
      <c r="K323" s="372"/>
      <c r="L323" s="374"/>
      <c r="M323" s="372"/>
      <c r="N323" s="463"/>
      <c r="O323" s="527">
        <f t="shared" si="20"/>
        <v>0</v>
      </c>
      <c r="P323" s="527">
        <f t="shared" si="21"/>
        <v>0</v>
      </c>
      <c r="Q323" s="529" t="str">
        <f t="shared" si="22"/>
        <v/>
      </c>
    </row>
    <row r="324" spans="1:17">
      <c r="A324" s="383" t="str">
        <f t="shared" si="19"/>
        <v/>
      </c>
      <c r="B324" s="370"/>
      <c r="C324" s="392"/>
      <c r="D324" s="372"/>
      <c r="E324" s="372"/>
      <c r="F324" s="373"/>
      <c r="G324" s="374"/>
      <c r="H324" s="372"/>
      <c r="I324" s="374"/>
      <c r="J324" s="375"/>
      <c r="K324" s="372"/>
      <c r="L324" s="374"/>
      <c r="M324" s="372"/>
      <c r="N324" s="463"/>
      <c r="O324" s="527">
        <f t="shared" si="20"/>
        <v>0</v>
      </c>
      <c r="P324" s="527">
        <f t="shared" si="21"/>
        <v>0</v>
      </c>
      <c r="Q324" s="529" t="str">
        <f t="shared" si="22"/>
        <v/>
      </c>
    </row>
    <row r="325" spans="1:17">
      <c r="A325" s="383" t="str">
        <f t="shared" ref="A325:A388" si="23">IF(B325="","",ROW()-ROW($A$3))</f>
        <v/>
      </c>
      <c r="B325" s="370"/>
      <c r="C325" s="392"/>
      <c r="D325" s="372"/>
      <c r="E325" s="372"/>
      <c r="F325" s="373"/>
      <c r="G325" s="374"/>
      <c r="H325" s="372"/>
      <c r="I325" s="374"/>
      <c r="J325" s="375"/>
      <c r="K325" s="372"/>
      <c r="L325" s="374"/>
      <c r="M325" s="372"/>
      <c r="N325" s="463"/>
      <c r="O325" s="527">
        <f t="shared" si="20"/>
        <v>0</v>
      </c>
      <c r="P325" s="527">
        <f t="shared" si="21"/>
        <v>0</v>
      </c>
      <c r="Q325" s="529" t="str">
        <f t="shared" si="22"/>
        <v/>
      </c>
    </row>
    <row r="326" spans="1:17">
      <c r="A326" s="383" t="str">
        <f t="shared" si="23"/>
        <v/>
      </c>
      <c r="B326" s="370"/>
      <c r="C326" s="392"/>
      <c r="D326" s="372"/>
      <c r="E326" s="372"/>
      <c r="F326" s="373"/>
      <c r="G326" s="374"/>
      <c r="H326" s="372"/>
      <c r="I326" s="374"/>
      <c r="J326" s="375"/>
      <c r="K326" s="372"/>
      <c r="L326" s="374"/>
      <c r="M326" s="372"/>
      <c r="N326" s="463"/>
      <c r="O326" s="527">
        <f t="shared" si="20"/>
        <v>0</v>
      </c>
      <c r="P326" s="527">
        <f t="shared" si="21"/>
        <v>0</v>
      </c>
      <c r="Q326" s="529" t="str">
        <f t="shared" si="22"/>
        <v/>
      </c>
    </row>
    <row r="327" spans="1:17">
      <c r="A327" s="383" t="str">
        <f t="shared" si="23"/>
        <v/>
      </c>
      <c r="B327" s="370"/>
      <c r="C327" s="392"/>
      <c r="D327" s="372"/>
      <c r="E327" s="372"/>
      <c r="F327" s="373"/>
      <c r="G327" s="374"/>
      <c r="H327" s="372"/>
      <c r="I327" s="374"/>
      <c r="J327" s="375"/>
      <c r="K327" s="372"/>
      <c r="L327" s="374"/>
      <c r="M327" s="372"/>
      <c r="N327" s="463"/>
      <c r="O327" s="527">
        <f t="shared" si="20"/>
        <v>0</v>
      </c>
      <c r="P327" s="527">
        <f t="shared" si="21"/>
        <v>0</v>
      </c>
      <c r="Q327" s="529" t="str">
        <f t="shared" si="22"/>
        <v/>
      </c>
    </row>
    <row r="328" spans="1:17">
      <c r="A328" s="383" t="str">
        <f t="shared" si="23"/>
        <v/>
      </c>
      <c r="B328" s="370"/>
      <c r="C328" s="392"/>
      <c r="D328" s="372"/>
      <c r="E328" s="372"/>
      <c r="F328" s="373"/>
      <c r="G328" s="374"/>
      <c r="H328" s="372"/>
      <c r="I328" s="374"/>
      <c r="J328" s="375"/>
      <c r="K328" s="372"/>
      <c r="L328" s="374"/>
      <c r="M328" s="372"/>
      <c r="N328" s="463"/>
      <c r="O328" s="527">
        <f t="shared" ref="O328:O391" si="24">IF(B328=0,0,IF(YEAR(B328)=$P$1,MONTH(B328)-$O$1+1,(YEAR(B328)-$P$1)*12-$O$1+1+MONTH(B328)))</f>
        <v>0</v>
      </c>
      <c r="P328" s="527">
        <f t="shared" ref="P328:P391" si="25">IF(C328=0,0,IF(YEAR(C328)=$P$1,MONTH(C328)-$O$1+1,(YEAR(C328)-$P$1)*12-$O$1+1+MONTH(C328)))</f>
        <v>0</v>
      </c>
      <c r="Q328" s="529" t="str">
        <f t="shared" ref="Q328:Q391" si="26">SUBSTITUTE(D328," ","_")</f>
        <v/>
      </c>
    </row>
    <row r="329" spans="1:17">
      <c r="A329" s="383" t="str">
        <f t="shared" si="23"/>
        <v/>
      </c>
      <c r="B329" s="370"/>
      <c r="C329" s="392"/>
      <c r="D329" s="372"/>
      <c r="E329" s="372"/>
      <c r="F329" s="373"/>
      <c r="G329" s="372"/>
      <c r="H329" s="372"/>
      <c r="I329" s="374"/>
      <c r="J329" s="375"/>
      <c r="K329" s="372"/>
      <c r="L329" s="374"/>
      <c r="M329" s="372"/>
      <c r="N329" s="463"/>
      <c r="O329" s="527">
        <f t="shared" si="24"/>
        <v>0</v>
      </c>
      <c r="P329" s="527">
        <f t="shared" si="25"/>
        <v>0</v>
      </c>
      <c r="Q329" s="529" t="str">
        <f t="shared" si="26"/>
        <v/>
      </c>
    </row>
    <row r="330" spans="1:17">
      <c r="A330" s="383" t="str">
        <f t="shared" si="23"/>
        <v/>
      </c>
      <c r="B330" s="370"/>
      <c r="C330" s="392"/>
      <c r="D330" s="372"/>
      <c r="E330" s="372"/>
      <c r="F330" s="373"/>
      <c r="G330" s="372"/>
      <c r="H330" s="372"/>
      <c r="I330" s="374"/>
      <c r="J330" s="375"/>
      <c r="K330" s="372"/>
      <c r="L330" s="374"/>
      <c r="M330" s="372"/>
      <c r="N330" s="463"/>
      <c r="O330" s="527">
        <f t="shared" si="24"/>
        <v>0</v>
      </c>
      <c r="P330" s="527">
        <f t="shared" si="25"/>
        <v>0</v>
      </c>
      <c r="Q330" s="529" t="str">
        <f t="shared" si="26"/>
        <v/>
      </c>
    </row>
    <row r="331" spans="1:17">
      <c r="A331" s="383" t="str">
        <f t="shared" si="23"/>
        <v/>
      </c>
      <c r="B331" s="370"/>
      <c r="C331" s="392"/>
      <c r="D331" s="372"/>
      <c r="E331" s="372"/>
      <c r="F331" s="373"/>
      <c r="G331" s="374"/>
      <c r="H331" s="372"/>
      <c r="I331" s="374"/>
      <c r="J331" s="376"/>
      <c r="K331" s="374"/>
      <c r="L331" s="374"/>
      <c r="M331" s="372"/>
      <c r="N331" s="463"/>
      <c r="O331" s="527">
        <f t="shared" si="24"/>
        <v>0</v>
      </c>
      <c r="P331" s="527">
        <f t="shared" si="25"/>
        <v>0</v>
      </c>
      <c r="Q331" s="529" t="str">
        <f t="shared" si="26"/>
        <v/>
      </c>
    </row>
    <row r="332" spans="1:17">
      <c r="A332" s="383" t="str">
        <f t="shared" si="23"/>
        <v/>
      </c>
      <c r="B332" s="370"/>
      <c r="C332" s="392"/>
      <c r="D332" s="372"/>
      <c r="E332" s="372"/>
      <c r="F332" s="373"/>
      <c r="G332" s="372"/>
      <c r="H332" s="372"/>
      <c r="I332" s="374"/>
      <c r="J332" s="376"/>
      <c r="K332" s="374"/>
      <c r="L332" s="374"/>
      <c r="M332" s="372"/>
      <c r="N332" s="463"/>
      <c r="O332" s="527">
        <f t="shared" si="24"/>
        <v>0</v>
      </c>
      <c r="P332" s="527">
        <f t="shared" si="25"/>
        <v>0</v>
      </c>
      <c r="Q332" s="529" t="str">
        <f t="shared" si="26"/>
        <v/>
      </c>
    </row>
    <row r="333" spans="1:17">
      <c r="A333" s="383" t="str">
        <f t="shared" si="23"/>
        <v/>
      </c>
      <c r="B333" s="370"/>
      <c r="C333" s="392"/>
      <c r="D333" s="372"/>
      <c r="E333" s="372"/>
      <c r="F333" s="373"/>
      <c r="G333" s="372"/>
      <c r="H333" s="372"/>
      <c r="I333" s="374"/>
      <c r="J333" s="376"/>
      <c r="K333" s="374"/>
      <c r="L333" s="374"/>
      <c r="M333" s="372"/>
      <c r="N333" s="463"/>
      <c r="O333" s="527">
        <f t="shared" si="24"/>
        <v>0</v>
      </c>
      <c r="P333" s="527">
        <f t="shared" si="25"/>
        <v>0</v>
      </c>
      <c r="Q333" s="529" t="str">
        <f t="shared" si="26"/>
        <v/>
      </c>
    </row>
    <row r="334" spans="1:17">
      <c r="A334" s="383" t="str">
        <f t="shared" si="23"/>
        <v/>
      </c>
      <c r="B334" s="370"/>
      <c r="C334" s="392"/>
      <c r="D334" s="372"/>
      <c r="E334" s="372"/>
      <c r="F334" s="373"/>
      <c r="G334" s="372"/>
      <c r="H334" s="372"/>
      <c r="I334" s="374"/>
      <c r="J334" s="376"/>
      <c r="K334" s="374"/>
      <c r="L334" s="374"/>
      <c r="M334" s="372"/>
      <c r="N334" s="463"/>
      <c r="O334" s="527">
        <f t="shared" si="24"/>
        <v>0</v>
      </c>
      <c r="P334" s="527">
        <f t="shared" si="25"/>
        <v>0</v>
      </c>
      <c r="Q334" s="529" t="str">
        <f t="shared" si="26"/>
        <v/>
      </c>
    </row>
    <row r="335" spans="1:17">
      <c r="A335" s="383" t="str">
        <f t="shared" si="23"/>
        <v/>
      </c>
      <c r="B335" s="370"/>
      <c r="C335" s="392"/>
      <c r="D335" s="372"/>
      <c r="E335" s="372"/>
      <c r="F335" s="373"/>
      <c r="G335" s="372"/>
      <c r="H335" s="372"/>
      <c r="I335" s="374"/>
      <c r="J335" s="376"/>
      <c r="K335" s="374"/>
      <c r="L335" s="374"/>
      <c r="M335" s="372"/>
      <c r="N335" s="463"/>
      <c r="O335" s="527">
        <f t="shared" si="24"/>
        <v>0</v>
      </c>
      <c r="P335" s="527">
        <f t="shared" si="25"/>
        <v>0</v>
      </c>
      <c r="Q335" s="529" t="str">
        <f t="shared" si="26"/>
        <v/>
      </c>
    </row>
    <row r="336" spans="1:17">
      <c r="A336" s="383" t="str">
        <f t="shared" si="23"/>
        <v/>
      </c>
      <c r="B336" s="370"/>
      <c r="C336" s="392"/>
      <c r="D336" s="372"/>
      <c r="E336" s="372"/>
      <c r="F336" s="373"/>
      <c r="G336" s="372"/>
      <c r="H336" s="372"/>
      <c r="I336" s="374"/>
      <c r="J336" s="376"/>
      <c r="K336" s="374"/>
      <c r="L336" s="374"/>
      <c r="M336" s="372"/>
      <c r="N336" s="463"/>
      <c r="O336" s="527">
        <f t="shared" si="24"/>
        <v>0</v>
      </c>
      <c r="P336" s="527">
        <f t="shared" si="25"/>
        <v>0</v>
      </c>
      <c r="Q336" s="529" t="str">
        <f t="shared" si="26"/>
        <v/>
      </c>
    </row>
    <row r="337" spans="1:17">
      <c r="A337" s="383" t="str">
        <f t="shared" si="23"/>
        <v/>
      </c>
      <c r="B337" s="370"/>
      <c r="C337" s="392"/>
      <c r="D337" s="372"/>
      <c r="E337" s="372"/>
      <c r="F337" s="373"/>
      <c r="G337" s="372"/>
      <c r="H337" s="372"/>
      <c r="I337" s="374"/>
      <c r="J337" s="376"/>
      <c r="K337" s="374"/>
      <c r="L337" s="374"/>
      <c r="M337" s="372"/>
      <c r="N337" s="463"/>
      <c r="O337" s="527">
        <f t="shared" si="24"/>
        <v>0</v>
      </c>
      <c r="P337" s="527">
        <f t="shared" si="25"/>
        <v>0</v>
      </c>
      <c r="Q337" s="529" t="str">
        <f t="shared" si="26"/>
        <v/>
      </c>
    </row>
    <row r="338" spans="1:17">
      <c r="A338" s="383" t="str">
        <f t="shared" si="23"/>
        <v/>
      </c>
      <c r="B338" s="370"/>
      <c r="C338" s="392"/>
      <c r="D338" s="372"/>
      <c r="E338" s="372"/>
      <c r="F338" s="373"/>
      <c r="G338" s="372"/>
      <c r="H338" s="372"/>
      <c r="I338" s="374"/>
      <c r="J338" s="376"/>
      <c r="K338" s="374"/>
      <c r="L338" s="374"/>
      <c r="M338" s="372"/>
      <c r="N338" s="463"/>
      <c r="O338" s="527">
        <f t="shared" si="24"/>
        <v>0</v>
      </c>
      <c r="P338" s="527">
        <f t="shared" si="25"/>
        <v>0</v>
      </c>
      <c r="Q338" s="529" t="str">
        <f t="shared" si="26"/>
        <v/>
      </c>
    </row>
    <row r="339" spans="1:17">
      <c r="A339" s="383" t="str">
        <f t="shared" si="23"/>
        <v/>
      </c>
      <c r="B339" s="370"/>
      <c r="C339" s="392"/>
      <c r="D339" s="372"/>
      <c r="E339" s="372"/>
      <c r="F339" s="373"/>
      <c r="G339" s="372"/>
      <c r="H339" s="372"/>
      <c r="I339" s="374"/>
      <c r="J339" s="376"/>
      <c r="K339" s="374"/>
      <c r="L339" s="374"/>
      <c r="M339" s="372"/>
      <c r="N339" s="463"/>
      <c r="O339" s="527">
        <f t="shared" si="24"/>
        <v>0</v>
      </c>
      <c r="P339" s="527">
        <f t="shared" si="25"/>
        <v>0</v>
      </c>
      <c r="Q339" s="529" t="str">
        <f t="shared" si="26"/>
        <v/>
      </c>
    </row>
    <row r="340" spans="1:17">
      <c r="A340" s="383" t="str">
        <f t="shared" si="23"/>
        <v/>
      </c>
      <c r="B340" s="370"/>
      <c r="C340" s="392"/>
      <c r="D340" s="372"/>
      <c r="E340" s="372"/>
      <c r="F340" s="373"/>
      <c r="G340" s="372"/>
      <c r="H340" s="372"/>
      <c r="I340" s="374"/>
      <c r="J340" s="376"/>
      <c r="K340" s="374"/>
      <c r="L340" s="374"/>
      <c r="M340" s="372"/>
      <c r="N340" s="463"/>
      <c r="O340" s="527">
        <f t="shared" si="24"/>
        <v>0</v>
      </c>
      <c r="P340" s="527">
        <f t="shared" si="25"/>
        <v>0</v>
      </c>
      <c r="Q340" s="529" t="str">
        <f t="shared" si="26"/>
        <v/>
      </c>
    </row>
    <row r="341" spans="1:17">
      <c r="A341" s="383" t="str">
        <f t="shared" si="23"/>
        <v/>
      </c>
      <c r="B341" s="370"/>
      <c r="C341" s="392"/>
      <c r="D341" s="372"/>
      <c r="E341" s="372"/>
      <c r="F341" s="373"/>
      <c r="G341" s="374"/>
      <c r="H341" s="372"/>
      <c r="I341" s="374"/>
      <c r="J341" s="376"/>
      <c r="K341" s="374"/>
      <c r="L341" s="374"/>
      <c r="M341" s="372"/>
      <c r="N341" s="463"/>
      <c r="O341" s="527">
        <f t="shared" si="24"/>
        <v>0</v>
      </c>
      <c r="P341" s="527">
        <f t="shared" si="25"/>
        <v>0</v>
      </c>
      <c r="Q341" s="529" t="str">
        <f t="shared" si="26"/>
        <v/>
      </c>
    </row>
    <row r="342" spans="1:17">
      <c r="A342" s="383" t="str">
        <f t="shared" si="23"/>
        <v/>
      </c>
      <c r="B342" s="370"/>
      <c r="C342" s="392"/>
      <c r="D342" s="372"/>
      <c r="E342" s="372"/>
      <c r="F342" s="373"/>
      <c r="G342" s="374"/>
      <c r="H342" s="372"/>
      <c r="I342" s="374"/>
      <c r="J342" s="375"/>
      <c r="K342" s="372"/>
      <c r="L342" s="374"/>
      <c r="M342" s="372"/>
      <c r="N342" s="463"/>
      <c r="O342" s="527">
        <f t="shared" si="24"/>
        <v>0</v>
      </c>
      <c r="P342" s="527">
        <f t="shared" si="25"/>
        <v>0</v>
      </c>
      <c r="Q342" s="529" t="str">
        <f t="shared" si="26"/>
        <v/>
      </c>
    </row>
    <row r="343" spans="1:17">
      <c r="A343" s="383" t="str">
        <f t="shared" si="23"/>
        <v/>
      </c>
      <c r="B343" s="370"/>
      <c r="C343" s="392"/>
      <c r="D343" s="372"/>
      <c r="E343" s="372"/>
      <c r="F343" s="373"/>
      <c r="G343" s="374"/>
      <c r="H343" s="372"/>
      <c r="I343" s="374"/>
      <c r="J343" s="375"/>
      <c r="K343" s="372"/>
      <c r="L343" s="374"/>
      <c r="M343" s="372"/>
      <c r="N343" s="463"/>
      <c r="O343" s="527">
        <f t="shared" si="24"/>
        <v>0</v>
      </c>
      <c r="P343" s="527">
        <f t="shared" si="25"/>
        <v>0</v>
      </c>
      <c r="Q343" s="529" t="str">
        <f t="shared" si="26"/>
        <v/>
      </c>
    </row>
    <row r="344" spans="1:17">
      <c r="A344" s="383" t="str">
        <f t="shared" si="23"/>
        <v/>
      </c>
      <c r="B344" s="370"/>
      <c r="C344" s="392"/>
      <c r="D344" s="372"/>
      <c r="E344" s="372"/>
      <c r="F344" s="373"/>
      <c r="G344" s="374"/>
      <c r="H344" s="372"/>
      <c r="I344" s="374"/>
      <c r="J344" s="375"/>
      <c r="K344" s="372"/>
      <c r="L344" s="374"/>
      <c r="M344" s="372"/>
      <c r="N344" s="463"/>
      <c r="O344" s="527">
        <f t="shared" si="24"/>
        <v>0</v>
      </c>
      <c r="P344" s="527">
        <f t="shared" si="25"/>
        <v>0</v>
      </c>
      <c r="Q344" s="529" t="str">
        <f t="shared" si="26"/>
        <v/>
      </c>
    </row>
    <row r="345" spans="1:17">
      <c r="A345" s="383" t="str">
        <f t="shared" si="23"/>
        <v/>
      </c>
      <c r="B345" s="370"/>
      <c r="C345" s="392"/>
      <c r="D345" s="372"/>
      <c r="E345" s="372"/>
      <c r="F345" s="373"/>
      <c r="G345" s="372"/>
      <c r="H345" s="374"/>
      <c r="I345" s="374"/>
      <c r="J345" s="376"/>
      <c r="K345" s="374"/>
      <c r="L345" s="374"/>
      <c r="M345" s="372"/>
      <c r="N345" s="463"/>
      <c r="O345" s="527">
        <f t="shared" si="24"/>
        <v>0</v>
      </c>
      <c r="P345" s="527">
        <f t="shared" si="25"/>
        <v>0</v>
      </c>
      <c r="Q345" s="529" t="str">
        <f t="shared" si="26"/>
        <v/>
      </c>
    </row>
    <row r="346" spans="1:17">
      <c r="A346" s="383" t="str">
        <f t="shared" si="23"/>
        <v/>
      </c>
      <c r="B346" s="370"/>
      <c r="C346" s="392"/>
      <c r="D346" s="372"/>
      <c r="E346" s="372"/>
      <c r="F346" s="373"/>
      <c r="G346" s="374"/>
      <c r="H346" s="372"/>
      <c r="I346" s="374"/>
      <c r="J346" s="375"/>
      <c r="K346" s="372"/>
      <c r="L346" s="374"/>
      <c r="M346" s="372"/>
      <c r="N346" s="463"/>
      <c r="O346" s="527">
        <f t="shared" si="24"/>
        <v>0</v>
      </c>
      <c r="P346" s="527">
        <f t="shared" si="25"/>
        <v>0</v>
      </c>
      <c r="Q346" s="529" t="str">
        <f t="shared" si="26"/>
        <v/>
      </c>
    </row>
    <row r="347" spans="1:17">
      <c r="A347" s="383" t="str">
        <f t="shared" si="23"/>
        <v/>
      </c>
      <c r="B347" s="370"/>
      <c r="C347" s="392"/>
      <c r="D347" s="372"/>
      <c r="E347" s="372"/>
      <c r="F347" s="373"/>
      <c r="G347" s="372"/>
      <c r="H347" s="372"/>
      <c r="I347" s="374"/>
      <c r="J347" s="375"/>
      <c r="K347" s="372"/>
      <c r="L347" s="374"/>
      <c r="M347" s="372"/>
      <c r="N347" s="463"/>
      <c r="O347" s="527">
        <f t="shared" si="24"/>
        <v>0</v>
      </c>
      <c r="P347" s="527">
        <f t="shared" si="25"/>
        <v>0</v>
      </c>
      <c r="Q347" s="529" t="str">
        <f t="shared" si="26"/>
        <v/>
      </c>
    </row>
    <row r="348" spans="1:17">
      <c r="A348" s="383" t="str">
        <f t="shared" si="23"/>
        <v/>
      </c>
      <c r="B348" s="370"/>
      <c r="C348" s="392"/>
      <c r="D348" s="372"/>
      <c r="E348" s="372"/>
      <c r="F348" s="373"/>
      <c r="G348" s="372"/>
      <c r="H348" s="372"/>
      <c r="I348" s="374"/>
      <c r="J348" s="375"/>
      <c r="K348" s="372"/>
      <c r="L348" s="374"/>
      <c r="M348" s="372"/>
      <c r="N348" s="463"/>
      <c r="O348" s="527">
        <f t="shared" si="24"/>
        <v>0</v>
      </c>
      <c r="P348" s="527">
        <f t="shared" si="25"/>
        <v>0</v>
      </c>
      <c r="Q348" s="529" t="str">
        <f t="shared" si="26"/>
        <v/>
      </c>
    </row>
    <row r="349" spans="1:17">
      <c r="A349" s="383" t="str">
        <f t="shared" si="23"/>
        <v/>
      </c>
      <c r="B349" s="370"/>
      <c r="C349" s="392"/>
      <c r="D349" s="372"/>
      <c r="E349" s="372"/>
      <c r="F349" s="373"/>
      <c r="G349" s="372"/>
      <c r="H349" s="372"/>
      <c r="I349" s="374"/>
      <c r="J349" s="375"/>
      <c r="K349" s="372"/>
      <c r="L349" s="374"/>
      <c r="M349" s="372"/>
      <c r="N349" s="463"/>
      <c r="O349" s="527">
        <f t="shared" si="24"/>
        <v>0</v>
      </c>
      <c r="P349" s="527">
        <f t="shared" si="25"/>
        <v>0</v>
      </c>
      <c r="Q349" s="529" t="str">
        <f t="shared" si="26"/>
        <v/>
      </c>
    </row>
    <row r="350" spans="1:17">
      <c r="A350" s="383" t="str">
        <f t="shared" si="23"/>
        <v/>
      </c>
      <c r="B350" s="370"/>
      <c r="C350" s="392"/>
      <c r="D350" s="372"/>
      <c r="E350" s="372"/>
      <c r="F350" s="373"/>
      <c r="G350" s="372"/>
      <c r="H350" s="372"/>
      <c r="I350" s="374"/>
      <c r="J350" s="375"/>
      <c r="K350" s="372"/>
      <c r="L350" s="374"/>
      <c r="M350" s="372"/>
      <c r="N350" s="463"/>
      <c r="O350" s="527">
        <f t="shared" si="24"/>
        <v>0</v>
      </c>
      <c r="P350" s="527">
        <f t="shared" si="25"/>
        <v>0</v>
      </c>
      <c r="Q350" s="529" t="str">
        <f t="shared" si="26"/>
        <v/>
      </c>
    </row>
    <row r="351" spans="1:17">
      <c r="A351" s="383" t="str">
        <f t="shared" si="23"/>
        <v/>
      </c>
      <c r="B351" s="370"/>
      <c r="C351" s="392"/>
      <c r="D351" s="372"/>
      <c r="E351" s="372"/>
      <c r="F351" s="373"/>
      <c r="G351" s="372"/>
      <c r="H351" s="372"/>
      <c r="I351" s="374"/>
      <c r="J351" s="375"/>
      <c r="K351" s="372"/>
      <c r="L351" s="374"/>
      <c r="M351" s="372"/>
      <c r="N351" s="463"/>
      <c r="O351" s="527">
        <f t="shared" si="24"/>
        <v>0</v>
      </c>
      <c r="P351" s="527">
        <f t="shared" si="25"/>
        <v>0</v>
      </c>
      <c r="Q351" s="529" t="str">
        <f t="shared" si="26"/>
        <v/>
      </c>
    </row>
    <row r="352" spans="1:17">
      <c r="A352" s="383" t="str">
        <f t="shared" si="23"/>
        <v/>
      </c>
      <c r="B352" s="370"/>
      <c r="C352" s="392"/>
      <c r="D352" s="372"/>
      <c r="E352" s="372"/>
      <c r="F352" s="373"/>
      <c r="G352" s="372"/>
      <c r="H352" s="372"/>
      <c r="I352" s="374"/>
      <c r="J352" s="375"/>
      <c r="K352" s="372"/>
      <c r="L352" s="374"/>
      <c r="M352" s="372"/>
      <c r="N352" s="463"/>
      <c r="O352" s="527">
        <f t="shared" si="24"/>
        <v>0</v>
      </c>
      <c r="P352" s="527">
        <f t="shared" si="25"/>
        <v>0</v>
      </c>
      <c r="Q352" s="529" t="str">
        <f t="shared" si="26"/>
        <v/>
      </c>
    </row>
    <row r="353" spans="1:17">
      <c r="A353" s="383" t="str">
        <f t="shared" si="23"/>
        <v/>
      </c>
      <c r="B353" s="370"/>
      <c r="C353" s="392"/>
      <c r="D353" s="372"/>
      <c r="E353" s="372"/>
      <c r="F353" s="373"/>
      <c r="G353" s="372"/>
      <c r="H353" s="372"/>
      <c r="I353" s="374"/>
      <c r="J353" s="375"/>
      <c r="K353" s="372"/>
      <c r="L353" s="374"/>
      <c r="M353" s="372"/>
      <c r="N353" s="463"/>
      <c r="O353" s="527">
        <f t="shared" si="24"/>
        <v>0</v>
      </c>
      <c r="P353" s="527">
        <f t="shared" si="25"/>
        <v>0</v>
      </c>
      <c r="Q353" s="529" t="str">
        <f t="shared" si="26"/>
        <v/>
      </c>
    </row>
    <row r="354" spans="1:17">
      <c r="A354" s="383" t="str">
        <f t="shared" si="23"/>
        <v/>
      </c>
      <c r="B354" s="370"/>
      <c r="C354" s="392"/>
      <c r="D354" s="372"/>
      <c r="E354" s="372"/>
      <c r="F354" s="373"/>
      <c r="G354" s="372"/>
      <c r="H354" s="372"/>
      <c r="I354" s="374"/>
      <c r="J354" s="375"/>
      <c r="K354" s="372"/>
      <c r="L354" s="374"/>
      <c r="M354" s="372"/>
      <c r="N354" s="463"/>
      <c r="O354" s="527">
        <f t="shared" si="24"/>
        <v>0</v>
      </c>
      <c r="P354" s="527">
        <f t="shared" si="25"/>
        <v>0</v>
      </c>
      <c r="Q354" s="529" t="str">
        <f t="shared" si="26"/>
        <v/>
      </c>
    </row>
    <row r="355" spans="1:17">
      <c r="A355" s="383" t="str">
        <f t="shared" si="23"/>
        <v/>
      </c>
      <c r="B355" s="370"/>
      <c r="C355" s="392"/>
      <c r="D355" s="372"/>
      <c r="E355" s="372"/>
      <c r="F355" s="373"/>
      <c r="G355" s="372"/>
      <c r="H355" s="372"/>
      <c r="I355" s="374"/>
      <c r="J355" s="375"/>
      <c r="K355" s="372"/>
      <c r="L355" s="374"/>
      <c r="M355" s="372"/>
      <c r="N355" s="463"/>
      <c r="O355" s="527">
        <f t="shared" si="24"/>
        <v>0</v>
      </c>
      <c r="P355" s="527">
        <f t="shared" si="25"/>
        <v>0</v>
      </c>
      <c r="Q355" s="529" t="str">
        <f t="shared" si="26"/>
        <v/>
      </c>
    </row>
    <row r="356" spans="1:17">
      <c r="A356" s="383" t="str">
        <f t="shared" si="23"/>
        <v/>
      </c>
      <c r="B356" s="370"/>
      <c r="C356" s="392"/>
      <c r="D356" s="372"/>
      <c r="E356" s="372"/>
      <c r="F356" s="373"/>
      <c r="G356" s="372"/>
      <c r="H356" s="372"/>
      <c r="I356" s="374"/>
      <c r="J356" s="375"/>
      <c r="K356" s="372"/>
      <c r="L356" s="374"/>
      <c r="M356" s="372"/>
      <c r="N356" s="463"/>
      <c r="O356" s="527">
        <f t="shared" si="24"/>
        <v>0</v>
      </c>
      <c r="P356" s="527">
        <f t="shared" si="25"/>
        <v>0</v>
      </c>
      <c r="Q356" s="529" t="str">
        <f t="shared" si="26"/>
        <v/>
      </c>
    </row>
    <row r="357" spans="1:17">
      <c r="A357" s="383" t="str">
        <f t="shared" si="23"/>
        <v/>
      </c>
      <c r="B357" s="370"/>
      <c r="C357" s="392"/>
      <c r="D357" s="372"/>
      <c r="E357" s="372"/>
      <c r="F357" s="373"/>
      <c r="G357" s="372"/>
      <c r="H357" s="372"/>
      <c r="I357" s="374"/>
      <c r="J357" s="375"/>
      <c r="K357" s="372"/>
      <c r="L357" s="374"/>
      <c r="M357" s="372"/>
      <c r="N357" s="463"/>
      <c r="O357" s="527">
        <f t="shared" si="24"/>
        <v>0</v>
      </c>
      <c r="P357" s="527">
        <f t="shared" si="25"/>
        <v>0</v>
      </c>
      <c r="Q357" s="529" t="str">
        <f t="shared" si="26"/>
        <v/>
      </c>
    </row>
    <row r="358" spans="1:17">
      <c r="A358" s="383" t="str">
        <f t="shared" si="23"/>
        <v/>
      </c>
      <c r="B358" s="370"/>
      <c r="C358" s="392"/>
      <c r="D358" s="372"/>
      <c r="E358" s="372"/>
      <c r="F358" s="373"/>
      <c r="G358" s="372"/>
      <c r="H358" s="372"/>
      <c r="I358" s="374"/>
      <c r="J358" s="375"/>
      <c r="K358" s="372"/>
      <c r="L358" s="374"/>
      <c r="M358" s="372"/>
      <c r="N358" s="463"/>
      <c r="O358" s="527">
        <f t="shared" si="24"/>
        <v>0</v>
      </c>
      <c r="P358" s="527">
        <f t="shared" si="25"/>
        <v>0</v>
      </c>
      <c r="Q358" s="529" t="str">
        <f t="shared" si="26"/>
        <v/>
      </c>
    </row>
    <row r="359" spans="1:17">
      <c r="A359" s="383" t="str">
        <f t="shared" si="23"/>
        <v/>
      </c>
      <c r="B359" s="370"/>
      <c r="C359" s="392"/>
      <c r="D359" s="372"/>
      <c r="E359" s="372"/>
      <c r="F359" s="373"/>
      <c r="G359" s="372"/>
      <c r="H359" s="372"/>
      <c r="I359" s="374"/>
      <c r="J359" s="375"/>
      <c r="K359" s="372"/>
      <c r="L359" s="374"/>
      <c r="M359" s="372"/>
      <c r="N359" s="463"/>
      <c r="O359" s="527">
        <f t="shared" si="24"/>
        <v>0</v>
      </c>
      <c r="P359" s="527">
        <f t="shared" si="25"/>
        <v>0</v>
      </c>
      <c r="Q359" s="529" t="str">
        <f t="shared" si="26"/>
        <v/>
      </c>
    </row>
    <row r="360" spans="1:17">
      <c r="A360" s="383" t="str">
        <f t="shared" si="23"/>
        <v/>
      </c>
      <c r="B360" s="370"/>
      <c r="C360" s="392"/>
      <c r="D360" s="372"/>
      <c r="E360" s="372"/>
      <c r="F360" s="373"/>
      <c r="G360" s="372"/>
      <c r="H360" s="372"/>
      <c r="I360" s="374"/>
      <c r="J360" s="375"/>
      <c r="K360" s="372"/>
      <c r="L360" s="374"/>
      <c r="M360" s="372"/>
      <c r="N360" s="463"/>
      <c r="O360" s="527">
        <f t="shared" si="24"/>
        <v>0</v>
      </c>
      <c r="P360" s="527">
        <f t="shared" si="25"/>
        <v>0</v>
      </c>
      <c r="Q360" s="529" t="str">
        <f t="shared" si="26"/>
        <v/>
      </c>
    </row>
    <row r="361" spans="1:17">
      <c r="A361" s="383" t="str">
        <f t="shared" si="23"/>
        <v/>
      </c>
      <c r="B361" s="370"/>
      <c r="C361" s="392"/>
      <c r="D361" s="372"/>
      <c r="E361" s="372"/>
      <c r="F361" s="373"/>
      <c r="G361" s="372"/>
      <c r="H361" s="372"/>
      <c r="I361" s="374"/>
      <c r="J361" s="375"/>
      <c r="K361" s="372"/>
      <c r="L361" s="374"/>
      <c r="M361" s="372"/>
      <c r="N361" s="463"/>
      <c r="O361" s="527">
        <f t="shared" si="24"/>
        <v>0</v>
      </c>
      <c r="P361" s="527">
        <f t="shared" si="25"/>
        <v>0</v>
      </c>
      <c r="Q361" s="529" t="str">
        <f t="shared" si="26"/>
        <v/>
      </c>
    </row>
    <row r="362" spans="1:17">
      <c r="A362" s="383" t="str">
        <f t="shared" si="23"/>
        <v/>
      </c>
      <c r="B362" s="370"/>
      <c r="C362" s="392"/>
      <c r="D362" s="372"/>
      <c r="E362" s="372"/>
      <c r="F362" s="373"/>
      <c r="G362" s="372"/>
      <c r="H362" s="372"/>
      <c r="I362" s="374"/>
      <c r="J362" s="375"/>
      <c r="K362" s="372"/>
      <c r="L362" s="374"/>
      <c r="M362" s="372"/>
      <c r="N362" s="463"/>
      <c r="O362" s="527">
        <f t="shared" si="24"/>
        <v>0</v>
      </c>
      <c r="P362" s="527">
        <f t="shared" si="25"/>
        <v>0</v>
      </c>
      <c r="Q362" s="529" t="str">
        <f t="shared" si="26"/>
        <v/>
      </c>
    </row>
    <row r="363" spans="1:17">
      <c r="A363" s="383" t="str">
        <f t="shared" si="23"/>
        <v/>
      </c>
      <c r="B363" s="370"/>
      <c r="C363" s="392"/>
      <c r="D363" s="372"/>
      <c r="E363" s="372"/>
      <c r="F363" s="373"/>
      <c r="G363" s="372"/>
      <c r="H363" s="372"/>
      <c r="I363" s="374"/>
      <c r="J363" s="375"/>
      <c r="K363" s="372"/>
      <c r="L363" s="374"/>
      <c r="M363" s="372"/>
      <c r="N363" s="463"/>
      <c r="O363" s="527">
        <f t="shared" si="24"/>
        <v>0</v>
      </c>
      <c r="P363" s="527">
        <f t="shared" si="25"/>
        <v>0</v>
      </c>
      <c r="Q363" s="529" t="str">
        <f t="shared" si="26"/>
        <v/>
      </c>
    </row>
    <row r="364" spans="1:17">
      <c r="A364" s="383" t="str">
        <f t="shared" si="23"/>
        <v/>
      </c>
      <c r="B364" s="370"/>
      <c r="C364" s="392"/>
      <c r="D364" s="372"/>
      <c r="E364" s="372"/>
      <c r="F364" s="373"/>
      <c r="G364" s="372"/>
      <c r="H364" s="372"/>
      <c r="I364" s="374"/>
      <c r="J364" s="375"/>
      <c r="K364" s="372"/>
      <c r="L364" s="374"/>
      <c r="M364" s="372"/>
      <c r="N364" s="463"/>
      <c r="O364" s="527">
        <f t="shared" si="24"/>
        <v>0</v>
      </c>
      <c r="P364" s="527">
        <f t="shared" si="25"/>
        <v>0</v>
      </c>
      <c r="Q364" s="529" t="str">
        <f t="shared" si="26"/>
        <v/>
      </c>
    </row>
    <row r="365" spans="1:17">
      <c r="A365" s="383" t="str">
        <f t="shared" si="23"/>
        <v/>
      </c>
      <c r="B365" s="370"/>
      <c r="C365" s="392"/>
      <c r="D365" s="372"/>
      <c r="E365" s="372"/>
      <c r="F365" s="373"/>
      <c r="G365" s="372"/>
      <c r="H365" s="372"/>
      <c r="I365" s="374"/>
      <c r="J365" s="375"/>
      <c r="K365" s="372"/>
      <c r="L365" s="374"/>
      <c r="M365" s="372"/>
      <c r="N365" s="463"/>
      <c r="O365" s="527">
        <f t="shared" si="24"/>
        <v>0</v>
      </c>
      <c r="P365" s="527">
        <f t="shared" si="25"/>
        <v>0</v>
      </c>
      <c r="Q365" s="529" t="str">
        <f t="shared" si="26"/>
        <v/>
      </c>
    </row>
    <row r="366" spans="1:17">
      <c r="A366" s="383" t="str">
        <f t="shared" si="23"/>
        <v/>
      </c>
      <c r="B366" s="370"/>
      <c r="C366" s="392"/>
      <c r="D366" s="372"/>
      <c r="E366" s="372"/>
      <c r="F366" s="373"/>
      <c r="G366" s="372"/>
      <c r="H366" s="372"/>
      <c r="I366" s="374"/>
      <c r="J366" s="375"/>
      <c r="K366" s="372"/>
      <c r="L366" s="374"/>
      <c r="M366" s="372"/>
      <c r="N366" s="463"/>
      <c r="O366" s="527">
        <f t="shared" si="24"/>
        <v>0</v>
      </c>
      <c r="P366" s="527">
        <f t="shared" si="25"/>
        <v>0</v>
      </c>
      <c r="Q366" s="529" t="str">
        <f t="shared" si="26"/>
        <v/>
      </c>
    </row>
    <row r="367" spans="1:17">
      <c r="A367" s="383" t="str">
        <f t="shared" si="23"/>
        <v/>
      </c>
      <c r="B367" s="370"/>
      <c r="C367" s="392"/>
      <c r="D367" s="372"/>
      <c r="E367" s="372"/>
      <c r="F367" s="373"/>
      <c r="G367" s="372"/>
      <c r="H367" s="372"/>
      <c r="I367" s="374"/>
      <c r="J367" s="375"/>
      <c r="K367" s="372"/>
      <c r="L367" s="374"/>
      <c r="M367" s="372"/>
      <c r="N367" s="463"/>
      <c r="O367" s="527">
        <f t="shared" si="24"/>
        <v>0</v>
      </c>
      <c r="P367" s="527">
        <f t="shared" si="25"/>
        <v>0</v>
      </c>
      <c r="Q367" s="529" t="str">
        <f t="shared" si="26"/>
        <v/>
      </c>
    </row>
    <row r="368" spans="1:17">
      <c r="A368" s="383" t="str">
        <f t="shared" si="23"/>
        <v/>
      </c>
      <c r="B368" s="370"/>
      <c r="C368" s="392"/>
      <c r="D368" s="372"/>
      <c r="E368" s="372"/>
      <c r="F368" s="373"/>
      <c r="G368" s="372"/>
      <c r="H368" s="372"/>
      <c r="I368" s="374"/>
      <c r="J368" s="375"/>
      <c r="K368" s="372"/>
      <c r="L368" s="374"/>
      <c r="M368" s="372"/>
      <c r="N368" s="463"/>
      <c r="O368" s="527">
        <f t="shared" si="24"/>
        <v>0</v>
      </c>
      <c r="P368" s="527">
        <f t="shared" si="25"/>
        <v>0</v>
      </c>
      <c r="Q368" s="529" t="str">
        <f t="shared" si="26"/>
        <v/>
      </c>
    </row>
    <row r="369" spans="1:17">
      <c r="A369" s="383" t="str">
        <f t="shared" si="23"/>
        <v/>
      </c>
      <c r="B369" s="370"/>
      <c r="C369" s="392"/>
      <c r="D369" s="372"/>
      <c r="E369" s="372"/>
      <c r="F369" s="373"/>
      <c r="G369" s="372"/>
      <c r="H369" s="372"/>
      <c r="I369" s="374"/>
      <c r="J369" s="375"/>
      <c r="K369" s="372"/>
      <c r="L369" s="374"/>
      <c r="M369" s="372"/>
      <c r="N369" s="463"/>
      <c r="O369" s="527">
        <f t="shared" si="24"/>
        <v>0</v>
      </c>
      <c r="P369" s="527">
        <f t="shared" si="25"/>
        <v>0</v>
      </c>
      <c r="Q369" s="529" t="str">
        <f t="shared" si="26"/>
        <v/>
      </c>
    </row>
    <row r="370" spans="1:17">
      <c r="A370" s="383" t="str">
        <f t="shared" si="23"/>
        <v/>
      </c>
      <c r="B370" s="370"/>
      <c r="C370" s="392"/>
      <c r="D370" s="372"/>
      <c r="E370" s="372"/>
      <c r="F370" s="373"/>
      <c r="G370" s="372"/>
      <c r="H370" s="372"/>
      <c r="I370" s="374"/>
      <c r="J370" s="375"/>
      <c r="K370" s="372"/>
      <c r="L370" s="374"/>
      <c r="M370" s="372"/>
      <c r="N370" s="463"/>
      <c r="O370" s="527">
        <f t="shared" si="24"/>
        <v>0</v>
      </c>
      <c r="P370" s="527">
        <f t="shared" si="25"/>
        <v>0</v>
      </c>
      <c r="Q370" s="529" t="str">
        <f t="shared" si="26"/>
        <v/>
      </c>
    </row>
    <row r="371" spans="1:17">
      <c r="A371" s="383" t="str">
        <f t="shared" si="23"/>
        <v/>
      </c>
      <c r="B371" s="370"/>
      <c r="C371" s="392"/>
      <c r="D371" s="372"/>
      <c r="E371" s="372"/>
      <c r="F371" s="373"/>
      <c r="G371" s="372"/>
      <c r="H371" s="372"/>
      <c r="I371" s="374"/>
      <c r="J371" s="375"/>
      <c r="K371" s="372"/>
      <c r="L371" s="374"/>
      <c r="M371" s="372"/>
      <c r="N371" s="463"/>
      <c r="O371" s="527">
        <f t="shared" si="24"/>
        <v>0</v>
      </c>
      <c r="P371" s="527">
        <f t="shared" si="25"/>
        <v>0</v>
      </c>
      <c r="Q371" s="529" t="str">
        <f t="shared" si="26"/>
        <v/>
      </c>
    </row>
    <row r="372" spans="1:17">
      <c r="A372" s="383" t="str">
        <f t="shared" si="23"/>
        <v/>
      </c>
      <c r="B372" s="370"/>
      <c r="C372" s="392"/>
      <c r="D372" s="372"/>
      <c r="E372" s="372"/>
      <c r="F372" s="373"/>
      <c r="G372" s="372"/>
      <c r="H372" s="372"/>
      <c r="I372" s="374"/>
      <c r="J372" s="375"/>
      <c r="K372" s="372"/>
      <c r="L372" s="374"/>
      <c r="M372" s="372"/>
      <c r="N372" s="463"/>
      <c r="O372" s="527">
        <f t="shared" si="24"/>
        <v>0</v>
      </c>
      <c r="P372" s="527">
        <f t="shared" si="25"/>
        <v>0</v>
      </c>
      <c r="Q372" s="529" t="str">
        <f t="shared" si="26"/>
        <v/>
      </c>
    </row>
    <row r="373" spans="1:17">
      <c r="A373" s="383" t="str">
        <f t="shared" si="23"/>
        <v/>
      </c>
      <c r="B373" s="370"/>
      <c r="C373" s="392"/>
      <c r="D373" s="372"/>
      <c r="E373" s="372"/>
      <c r="F373" s="373"/>
      <c r="G373" s="372"/>
      <c r="H373" s="372"/>
      <c r="I373" s="374"/>
      <c r="J373" s="375"/>
      <c r="K373" s="372"/>
      <c r="L373" s="374"/>
      <c r="M373" s="372"/>
      <c r="N373" s="463"/>
      <c r="O373" s="527">
        <f t="shared" si="24"/>
        <v>0</v>
      </c>
      <c r="P373" s="527">
        <f t="shared" si="25"/>
        <v>0</v>
      </c>
      <c r="Q373" s="529" t="str">
        <f t="shared" si="26"/>
        <v/>
      </c>
    </row>
    <row r="374" spans="1:17">
      <c r="A374" s="383" t="str">
        <f t="shared" si="23"/>
        <v/>
      </c>
      <c r="B374" s="384"/>
      <c r="C374" s="385"/>
      <c r="D374" s="386"/>
      <c r="E374" s="386"/>
      <c r="F374" s="387"/>
      <c r="G374" s="386"/>
      <c r="H374" s="386"/>
      <c r="I374" s="388"/>
      <c r="J374" s="389"/>
      <c r="K374" s="386"/>
      <c r="L374" s="388"/>
      <c r="M374" s="372"/>
      <c r="N374" s="463"/>
      <c r="O374" s="527">
        <f t="shared" si="24"/>
        <v>0</v>
      </c>
      <c r="P374" s="527">
        <f t="shared" si="25"/>
        <v>0</v>
      </c>
      <c r="Q374" s="529" t="str">
        <f t="shared" si="26"/>
        <v/>
      </c>
    </row>
    <row r="375" spans="1:17">
      <c r="A375" s="383" t="str">
        <f t="shared" si="23"/>
        <v/>
      </c>
      <c r="B375" s="384"/>
      <c r="C375" s="385"/>
      <c r="D375" s="386"/>
      <c r="E375" s="386"/>
      <c r="F375" s="387"/>
      <c r="G375" s="386"/>
      <c r="H375" s="386"/>
      <c r="I375" s="388"/>
      <c r="J375" s="389"/>
      <c r="K375" s="386"/>
      <c r="L375" s="388"/>
      <c r="M375" s="372"/>
      <c r="N375" s="463"/>
      <c r="O375" s="527">
        <f t="shared" si="24"/>
        <v>0</v>
      </c>
      <c r="P375" s="527">
        <f t="shared" si="25"/>
        <v>0</v>
      </c>
      <c r="Q375" s="529" t="str">
        <f t="shared" si="26"/>
        <v/>
      </c>
    </row>
    <row r="376" spans="1:17">
      <c r="A376" s="383" t="str">
        <f t="shared" si="23"/>
        <v/>
      </c>
      <c r="B376" s="384"/>
      <c r="C376" s="385"/>
      <c r="D376" s="386"/>
      <c r="E376" s="386"/>
      <c r="F376" s="387"/>
      <c r="G376" s="386"/>
      <c r="H376" s="386"/>
      <c r="I376" s="388"/>
      <c r="J376" s="389"/>
      <c r="K376" s="386"/>
      <c r="L376" s="388"/>
      <c r="M376" s="372"/>
      <c r="N376" s="463"/>
      <c r="O376" s="527">
        <f t="shared" si="24"/>
        <v>0</v>
      </c>
      <c r="P376" s="527">
        <f t="shared" si="25"/>
        <v>0</v>
      </c>
      <c r="Q376" s="529" t="str">
        <f t="shared" si="26"/>
        <v/>
      </c>
    </row>
    <row r="377" spans="1:17">
      <c r="A377" s="383" t="str">
        <f t="shared" si="23"/>
        <v/>
      </c>
      <c r="B377" s="384"/>
      <c r="C377" s="385"/>
      <c r="D377" s="386"/>
      <c r="E377" s="386"/>
      <c r="F377" s="387"/>
      <c r="G377" s="386"/>
      <c r="H377" s="386"/>
      <c r="I377" s="388"/>
      <c r="J377" s="389"/>
      <c r="K377" s="386"/>
      <c r="L377" s="388"/>
      <c r="M377" s="372"/>
      <c r="N377" s="463"/>
      <c r="O377" s="527">
        <f t="shared" si="24"/>
        <v>0</v>
      </c>
      <c r="P377" s="527">
        <f t="shared" si="25"/>
        <v>0</v>
      </c>
      <c r="Q377" s="529" t="str">
        <f t="shared" si="26"/>
        <v/>
      </c>
    </row>
    <row r="378" spans="1:17">
      <c r="A378" s="383" t="str">
        <f t="shared" si="23"/>
        <v/>
      </c>
      <c r="B378" s="384"/>
      <c r="C378" s="385"/>
      <c r="D378" s="386"/>
      <c r="E378" s="386"/>
      <c r="F378" s="387"/>
      <c r="G378" s="386"/>
      <c r="H378" s="386"/>
      <c r="I378" s="388"/>
      <c r="J378" s="389"/>
      <c r="K378" s="386"/>
      <c r="L378" s="388"/>
      <c r="M378" s="372"/>
      <c r="N378" s="463"/>
      <c r="O378" s="527">
        <f t="shared" si="24"/>
        <v>0</v>
      </c>
      <c r="P378" s="527">
        <f t="shared" si="25"/>
        <v>0</v>
      </c>
      <c r="Q378" s="529" t="str">
        <f t="shared" si="26"/>
        <v/>
      </c>
    </row>
    <row r="379" spans="1:17">
      <c r="A379" s="383" t="str">
        <f t="shared" si="23"/>
        <v/>
      </c>
      <c r="B379" s="384"/>
      <c r="C379" s="385"/>
      <c r="D379" s="386"/>
      <c r="E379" s="386"/>
      <c r="F379" s="387"/>
      <c r="G379" s="386"/>
      <c r="H379" s="386"/>
      <c r="I379" s="388"/>
      <c r="J379" s="389"/>
      <c r="K379" s="386"/>
      <c r="L379" s="388"/>
      <c r="M379" s="372"/>
      <c r="N379" s="463"/>
      <c r="O379" s="527">
        <f t="shared" si="24"/>
        <v>0</v>
      </c>
      <c r="P379" s="527">
        <f t="shared" si="25"/>
        <v>0</v>
      </c>
      <c r="Q379" s="529" t="str">
        <f t="shared" si="26"/>
        <v/>
      </c>
    </row>
    <row r="380" spans="1:17">
      <c r="A380" s="383" t="str">
        <f t="shared" si="23"/>
        <v/>
      </c>
      <c r="B380" s="384"/>
      <c r="C380" s="385"/>
      <c r="D380" s="386"/>
      <c r="E380" s="386"/>
      <c r="F380" s="387"/>
      <c r="G380" s="386"/>
      <c r="H380" s="386"/>
      <c r="I380" s="388"/>
      <c r="J380" s="389"/>
      <c r="K380" s="386"/>
      <c r="L380" s="388"/>
      <c r="M380" s="372"/>
      <c r="N380" s="463"/>
      <c r="O380" s="527">
        <f t="shared" si="24"/>
        <v>0</v>
      </c>
      <c r="P380" s="527">
        <f t="shared" si="25"/>
        <v>0</v>
      </c>
      <c r="Q380" s="529" t="str">
        <f t="shared" si="26"/>
        <v/>
      </c>
    </row>
    <row r="381" spans="1:17">
      <c r="A381" s="383" t="str">
        <f t="shared" si="23"/>
        <v/>
      </c>
      <c r="B381" s="384"/>
      <c r="C381" s="385"/>
      <c r="D381" s="386"/>
      <c r="E381" s="386"/>
      <c r="F381" s="387"/>
      <c r="G381" s="386"/>
      <c r="H381" s="386"/>
      <c r="I381" s="388"/>
      <c r="J381" s="389"/>
      <c r="K381" s="386"/>
      <c r="L381" s="388"/>
      <c r="M381" s="372"/>
      <c r="N381" s="463"/>
      <c r="O381" s="527">
        <f t="shared" si="24"/>
        <v>0</v>
      </c>
      <c r="P381" s="527">
        <f t="shared" si="25"/>
        <v>0</v>
      </c>
      <c r="Q381" s="529" t="str">
        <f t="shared" si="26"/>
        <v/>
      </c>
    </row>
    <row r="382" spans="1:17">
      <c r="A382" s="383" t="str">
        <f t="shared" si="23"/>
        <v/>
      </c>
      <c r="B382" s="384"/>
      <c r="C382" s="385"/>
      <c r="D382" s="386"/>
      <c r="E382" s="386"/>
      <c r="F382" s="387"/>
      <c r="G382" s="386"/>
      <c r="H382" s="386"/>
      <c r="I382" s="388"/>
      <c r="J382" s="389"/>
      <c r="K382" s="386"/>
      <c r="L382" s="388"/>
      <c r="M382" s="372"/>
      <c r="N382" s="463"/>
      <c r="O382" s="527">
        <f t="shared" si="24"/>
        <v>0</v>
      </c>
      <c r="P382" s="527">
        <f t="shared" si="25"/>
        <v>0</v>
      </c>
      <c r="Q382" s="529" t="str">
        <f t="shared" si="26"/>
        <v/>
      </c>
    </row>
    <row r="383" spans="1:17">
      <c r="A383" s="383" t="str">
        <f t="shared" si="23"/>
        <v/>
      </c>
      <c r="B383" s="384"/>
      <c r="C383" s="385"/>
      <c r="D383" s="386"/>
      <c r="E383" s="386"/>
      <c r="F383" s="387"/>
      <c r="G383" s="386"/>
      <c r="H383" s="386"/>
      <c r="I383" s="388"/>
      <c r="J383" s="389"/>
      <c r="K383" s="386"/>
      <c r="L383" s="388"/>
      <c r="M383" s="372"/>
      <c r="N383" s="463"/>
      <c r="O383" s="527">
        <f t="shared" si="24"/>
        <v>0</v>
      </c>
      <c r="P383" s="527">
        <f t="shared" si="25"/>
        <v>0</v>
      </c>
      <c r="Q383" s="529" t="str">
        <f t="shared" si="26"/>
        <v/>
      </c>
    </row>
    <row r="384" spans="1:17">
      <c r="A384" s="383" t="str">
        <f t="shared" si="23"/>
        <v/>
      </c>
      <c r="B384" s="384"/>
      <c r="C384" s="385"/>
      <c r="D384" s="386"/>
      <c r="E384" s="386"/>
      <c r="F384" s="387"/>
      <c r="G384" s="386"/>
      <c r="H384" s="386"/>
      <c r="I384" s="388"/>
      <c r="J384" s="389"/>
      <c r="K384" s="386"/>
      <c r="L384" s="388"/>
      <c r="M384" s="372"/>
      <c r="N384" s="463"/>
      <c r="O384" s="527">
        <f t="shared" si="24"/>
        <v>0</v>
      </c>
      <c r="P384" s="527">
        <f t="shared" si="25"/>
        <v>0</v>
      </c>
      <c r="Q384" s="529" t="str">
        <f t="shared" si="26"/>
        <v/>
      </c>
    </row>
    <row r="385" spans="1:17">
      <c r="A385" s="383" t="str">
        <f t="shared" si="23"/>
        <v/>
      </c>
      <c r="B385" s="384"/>
      <c r="C385" s="385"/>
      <c r="D385" s="386"/>
      <c r="E385" s="386"/>
      <c r="F385" s="387"/>
      <c r="G385" s="386"/>
      <c r="H385" s="386"/>
      <c r="I385" s="388"/>
      <c r="J385" s="389"/>
      <c r="K385" s="386"/>
      <c r="L385" s="388"/>
      <c r="M385" s="372"/>
      <c r="N385" s="463"/>
      <c r="O385" s="527">
        <f t="shared" si="24"/>
        <v>0</v>
      </c>
      <c r="P385" s="527">
        <f t="shared" si="25"/>
        <v>0</v>
      </c>
      <c r="Q385" s="529" t="str">
        <f t="shared" si="26"/>
        <v/>
      </c>
    </row>
    <row r="386" spans="1:17">
      <c r="A386" s="383" t="str">
        <f t="shared" si="23"/>
        <v/>
      </c>
      <c r="B386" s="384"/>
      <c r="C386" s="385"/>
      <c r="D386" s="386"/>
      <c r="E386" s="386"/>
      <c r="F386" s="387"/>
      <c r="G386" s="386"/>
      <c r="H386" s="386"/>
      <c r="I386" s="388"/>
      <c r="J386" s="389"/>
      <c r="K386" s="386"/>
      <c r="L386" s="388"/>
      <c r="M386" s="372"/>
      <c r="N386" s="463"/>
      <c r="O386" s="527">
        <f t="shared" si="24"/>
        <v>0</v>
      </c>
      <c r="P386" s="527">
        <f t="shared" si="25"/>
        <v>0</v>
      </c>
      <c r="Q386" s="529" t="str">
        <f t="shared" si="26"/>
        <v/>
      </c>
    </row>
    <row r="387" spans="1:17">
      <c r="A387" s="383" t="str">
        <f t="shared" si="23"/>
        <v/>
      </c>
      <c r="B387" s="384"/>
      <c r="C387" s="385"/>
      <c r="D387" s="386"/>
      <c r="E387" s="386"/>
      <c r="F387" s="387"/>
      <c r="G387" s="386"/>
      <c r="H387" s="386"/>
      <c r="I387" s="388"/>
      <c r="J387" s="389"/>
      <c r="K387" s="386"/>
      <c r="L387" s="388"/>
      <c r="M387" s="372"/>
      <c r="N387" s="463"/>
      <c r="O387" s="527">
        <f t="shared" si="24"/>
        <v>0</v>
      </c>
      <c r="P387" s="527">
        <f t="shared" si="25"/>
        <v>0</v>
      </c>
      <c r="Q387" s="529" t="str">
        <f t="shared" si="26"/>
        <v/>
      </c>
    </row>
    <row r="388" spans="1:17">
      <c r="A388" s="383" t="str">
        <f t="shared" si="23"/>
        <v/>
      </c>
      <c r="B388" s="384"/>
      <c r="C388" s="385"/>
      <c r="D388" s="386"/>
      <c r="E388" s="386"/>
      <c r="F388" s="387"/>
      <c r="G388" s="386"/>
      <c r="H388" s="386"/>
      <c r="I388" s="388"/>
      <c r="J388" s="389"/>
      <c r="K388" s="386"/>
      <c r="L388" s="388"/>
      <c r="M388" s="372"/>
      <c r="N388" s="463"/>
      <c r="O388" s="527">
        <f t="shared" si="24"/>
        <v>0</v>
      </c>
      <c r="P388" s="527">
        <f t="shared" si="25"/>
        <v>0</v>
      </c>
      <c r="Q388" s="529" t="str">
        <f t="shared" si="26"/>
        <v/>
      </c>
    </row>
    <row r="389" spans="1:17">
      <c r="A389" s="383" t="str">
        <f t="shared" ref="A389:A452" si="27">IF(B389="","",ROW()-ROW($A$3))</f>
        <v/>
      </c>
      <c r="B389" s="370"/>
      <c r="C389" s="392"/>
      <c r="D389" s="372"/>
      <c r="E389" s="372"/>
      <c r="F389" s="373"/>
      <c r="G389" s="372"/>
      <c r="H389" s="372"/>
      <c r="I389" s="374"/>
      <c r="J389" s="375"/>
      <c r="K389" s="372"/>
      <c r="L389" s="374"/>
      <c r="M389" s="372"/>
      <c r="N389" s="463"/>
      <c r="O389" s="527">
        <f t="shared" si="24"/>
        <v>0</v>
      </c>
      <c r="P389" s="527">
        <f t="shared" si="25"/>
        <v>0</v>
      </c>
      <c r="Q389" s="529" t="str">
        <f t="shared" si="26"/>
        <v/>
      </c>
    </row>
    <row r="390" spans="1:17">
      <c r="A390" s="383" t="str">
        <f t="shared" si="27"/>
        <v/>
      </c>
      <c r="B390" s="370"/>
      <c r="C390" s="392"/>
      <c r="D390" s="372"/>
      <c r="E390" s="372"/>
      <c r="F390" s="373"/>
      <c r="G390" s="372"/>
      <c r="H390" s="372"/>
      <c r="I390" s="374"/>
      <c r="J390" s="375"/>
      <c r="K390" s="372"/>
      <c r="L390" s="374"/>
      <c r="M390" s="372"/>
      <c r="N390" s="463"/>
      <c r="O390" s="527">
        <f t="shared" si="24"/>
        <v>0</v>
      </c>
      <c r="P390" s="527">
        <f t="shared" si="25"/>
        <v>0</v>
      </c>
      <c r="Q390" s="529" t="str">
        <f t="shared" si="26"/>
        <v/>
      </c>
    </row>
    <row r="391" spans="1:17">
      <c r="A391" s="383" t="str">
        <f t="shared" si="27"/>
        <v/>
      </c>
      <c r="B391" s="370"/>
      <c r="C391" s="392"/>
      <c r="D391" s="372"/>
      <c r="E391" s="372"/>
      <c r="F391" s="373"/>
      <c r="G391" s="372"/>
      <c r="H391" s="372"/>
      <c r="I391" s="374"/>
      <c r="J391" s="375"/>
      <c r="K391" s="372"/>
      <c r="L391" s="374"/>
      <c r="M391" s="372"/>
      <c r="N391" s="463"/>
      <c r="O391" s="527">
        <f t="shared" si="24"/>
        <v>0</v>
      </c>
      <c r="P391" s="527">
        <f t="shared" si="25"/>
        <v>0</v>
      </c>
      <c r="Q391" s="529" t="str">
        <f t="shared" si="26"/>
        <v/>
      </c>
    </row>
    <row r="392" spans="1:17">
      <c r="A392" s="383" t="str">
        <f t="shared" si="27"/>
        <v/>
      </c>
      <c r="B392" s="370"/>
      <c r="C392" s="392"/>
      <c r="D392" s="372"/>
      <c r="E392" s="372"/>
      <c r="F392" s="373"/>
      <c r="G392" s="372"/>
      <c r="H392" s="372"/>
      <c r="I392" s="374"/>
      <c r="J392" s="375"/>
      <c r="K392" s="372"/>
      <c r="L392" s="374"/>
      <c r="M392" s="372"/>
      <c r="N392" s="463"/>
      <c r="O392" s="527">
        <f t="shared" ref="O392:O455" si="28">IF(B392=0,0,IF(YEAR(B392)=$P$1,MONTH(B392)-$O$1+1,(YEAR(B392)-$P$1)*12-$O$1+1+MONTH(B392)))</f>
        <v>0</v>
      </c>
      <c r="P392" s="527">
        <f t="shared" ref="P392:P455" si="29">IF(C392=0,0,IF(YEAR(C392)=$P$1,MONTH(C392)-$O$1+1,(YEAR(C392)-$P$1)*12-$O$1+1+MONTH(C392)))</f>
        <v>0</v>
      </c>
      <c r="Q392" s="529" t="str">
        <f t="shared" ref="Q392:Q455" si="30">SUBSTITUTE(D392," ","_")</f>
        <v/>
      </c>
    </row>
    <row r="393" spans="1:17">
      <c r="A393" s="383" t="str">
        <f t="shared" si="27"/>
        <v/>
      </c>
      <c r="B393" s="370"/>
      <c r="C393" s="392"/>
      <c r="D393" s="372"/>
      <c r="E393" s="372"/>
      <c r="F393" s="373"/>
      <c r="G393" s="372"/>
      <c r="H393" s="372"/>
      <c r="I393" s="374"/>
      <c r="J393" s="375"/>
      <c r="K393" s="372"/>
      <c r="L393" s="374"/>
      <c r="M393" s="372"/>
      <c r="N393" s="463"/>
      <c r="O393" s="527">
        <f t="shared" si="28"/>
        <v>0</v>
      </c>
      <c r="P393" s="527">
        <f t="shared" si="29"/>
        <v>0</v>
      </c>
      <c r="Q393" s="529" t="str">
        <f t="shared" si="30"/>
        <v/>
      </c>
    </row>
    <row r="394" spans="1:17">
      <c r="A394" s="383" t="str">
        <f t="shared" si="27"/>
        <v/>
      </c>
      <c r="B394" s="370"/>
      <c r="C394" s="392"/>
      <c r="D394" s="372"/>
      <c r="E394" s="372"/>
      <c r="F394" s="373"/>
      <c r="G394" s="372"/>
      <c r="H394" s="372"/>
      <c r="I394" s="374"/>
      <c r="J394" s="375"/>
      <c r="K394" s="372"/>
      <c r="L394" s="374"/>
      <c r="M394" s="372"/>
      <c r="N394" s="463"/>
      <c r="O394" s="527">
        <f t="shared" si="28"/>
        <v>0</v>
      </c>
      <c r="P394" s="527">
        <f t="shared" si="29"/>
        <v>0</v>
      </c>
      <c r="Q394" s="529" t="str">
        <f t="shared" si="30"/>
        <v/>
      </c>
    </row>
    <row r="395" spans="1:17">
      <c r="A395" s="383" t="str">
        <f t="shared" si="27"/>
        <v/>
      </c>
      <c r="B395" s="370"/>
      <c r="C395" s="392"/>
      <c r="D395" s="372"/>
      <c r="E395" s="372"/>
      <c r="F395" s="373"/>
      <c r="G395" s="372"/>
      <c r="H395" s="372"/>
      <c r="I395" s="374"/>
      <c r="J395" s="375"/>
      <c r="K395" s="372"/>
      <c r="L395" s="374"/>
      <c r="M395" s="372"/>
      <c r="N395" s="463"/>
      <c r="O395" s="527">
        <f t="shared" si="28"/>
        <v>0</v>
      </c>
      <c r="P395" s="527">
        <f t="shared" si="29"/>
        <v>0</v>
      </c>
      <c r="Q395" s="529" t="str">
        <f t="shared" si="30"/>
        <v/>
      </c>
    </row>
    <row r="396" spans="1:17">
      <c r="A396" s="383" t="str">
        <f t="shared" si="27"/>
        <v/>
      </c>
      <c r="B396" s="370"/>
      <c r="C396" s="392"/>
      <c r="D396" s="372"/>
      <c r="E396" s="372"/>
      <c r="F396" s="373"/>
      <c r="G396" s="372"/>
      <c r="H396" s="372"/>
      <c r="I396" s="374"/>
      <c r="J396" s="375"/>
      <c r="K396" s="372"/>
      <c r="L396" s="374"/>
      <c r="M396" s="372"/>
      <c r="N396" s="463"/>
      <c r="O396" s="527">
        <f t="shared" si="28"/>
        <v>0</v>
      </c>
      <c r="P396" s="527">
        <f t="shared" si="29"/>
        <v>0</v>
      </c>
      <c r="Q396" s="529" t="str">
        <f t="shared" si="30"/>
        <v/>
      </c>
    </row>
    <row r="397" spans="1:17">
      <c r="A397" s="383" t="str">
        <f t="shared" si="27"/>
        <v/>
      </c>
      <c r="B397" s="370"/>
      <c r="C397" s="392"/>
      <c r="D397" s="372"/>
      <c r="E397" s="372"/>
      <c r="F397" s="373"/>
      <c r="G397" s="372"/>
      <c r="H397" s="372"/>
      <c r="I397" s="374"/>
      <c r="J397" s="375"/>
      <c r="K397" s="372"/>
      <c r="L397" s="374"/>
      <c r="M397" s="372"/>
      <c r="N397" s="463"/>
      <c r="O397" s="527">
        <f t="shared" si="28"/>
        <v>0</v>
      </c>
      <c r="P397" s="527">
        <f t="shared" si="29"/>
        <v>0</v>
      </c>
      <c r="Q397" s="529" t="str">
        <f t="shared" si="30"/>
        <v/>
      </c>
    </row>
    <row r="398" spans="1:17">
      <c r="A398" s="383" t="str">
        <f t="shared" si="27"/>
        <v/>
      </c>
      <c r="B398" s="370"/>
      <c r="C398" s="392"/>
      <c r="D398" s="372"/>
      <c r="E398" s="372"/>
      <c r="F398" s="373"/>
      <c r="G398" s="372"/>
      <c r="H398" s="372"/>
      <c r="I398" s="374"/>
      <c r="J398" s="375"/>
      <c r="K398" s="372"/>
      <c r="L398" s="374"/>
      <c r="M398" s="372"/>
      <c r="N398" s="463"/>
      <c r="O398" s="527">
        <f t="shared" si="28"/>
        <v>0</v>
      </c>
      <c r="P398" s="527">
        <f t="shared" si="29"/>
        <v>0</v>
      </c>
      <c r="Q398" s="529" t="str">
        <f t="shared" si="30"/>
        <v/>
      </c>
    </row>
    <row r="399" spans="1:17">
      <c r="A399" s="383" t="str">
        <f t="shared" si="27"/>
        <v/>
      </c>
      <c r="B399" s="370"/>
      <c r="C399" s="392"/>
      <c r="D399" s="372"/>
      <c r="E399" s="372"/>
      <c r="F399" s="373"/>
      <c r="G399" s="372"/>
      <c r="H399" s="372"/>
      <c r="I399" s="374"/>
      <c r="J399" s="375"/>
      <c r="K399" s="372"/>
      <c r="L399" s="374"/>
      <c r="M399" s="372"/>
      <c r="N399" s="463"/>
      <c r="O399" s="527">
        <f t="shared" si="28"/>
        <v>0</v>
      </c>
      <c r="P399" s="527">
        <f t="shared" si="29"/>
        <v>0</v>
      </c>
      <c r="Q399" s="529" t="str">
        <f t="shared" si="30"/>
        <v/>
      </c>
    </row>
    <row r="400" spans="1:17">
      <c r="A400" s="383" t="str">
        <f t="shared" si="27"/>
        <v/>
      </c>
      <c r="B400" s="370"/>
      <c r="C400" s="392"/>
      <c r="D400" s="372"/>
      <c r="E400" s="372"/>
      <c r="F400" s="373"/>
      <c r="G400" s="372"/>
      <c r="H400" s="372"/>
      <c r="I400" s="374"/>
      <c r="J400" s="375"/>
      <c r="K400" s="372"/>
      <c r="L400" s="374"/>
      <c r="M400" s="372"/>
      <c r="N400" s="463"/>
      <c r="O400" s="527">
        <f t="shared" si="28"/>
        <v>0</v>
      </c>
      <c r="P400" s="527">
        <f t="shared" si="29"/>
        <v>0</v>
      </c>
      <c r="Q400" s="529" t="str">
        <f t="shared" si="30"/>
        <v/>
      </c>
    </row>
    <row r="401" spans="1:17">
      <c r="A401" s="383" t="str">
        <f t="shared" si="27"/>
        <v/>
      </c>
      <c r="B401" s="370"/>
      <c r="C401" s="392"/>
      <c r="D401" s="372"/>
      <c r="E401" s="372"/>
      <c r="F401" s="373"/>
      <c r="G401" s="372"/>
      <c r="H401" s="372"/>
      <c r="I401" s="374"/>
      <c r="J401" s="375"/>
      <c r="K401" s="372"/>
      <c r="L401" s="374"/>
      <c r="M401" s="372"/>
      <c r="N401" s="463"/>
      <c r="O401" s="527">
        <f t="shared" si="28"/>
        <v>0</v>
      </c>
      <c r="P401" s="527">
        <f t="shared" si="29"/>
        <v>0</v>
      </c>
      <c r="Q401" s="529" t="str">
        <f t="shared" si="30"/>
        <v/>
      </c>
    </row>
    <row r="402" spans="1:17">
      <c r="A402" s="383" t="str">
        <f t="shared" si="27"/>
        <v/>
      </c>
      <c r="B402" s="370"/>
      <c r="C402" s="392"/>
      <c r="D402" s="372"/>
      <c r="E402" s="372"/>
      <c r="F402" s="373"/>
      <c r="G402" s="372"/>
      <c r="H402" s="372"/>
      <c r="I402" s="374"/>
      <c r="J402" s="375"/>
      <c r="K402" s="372"/>
      <c r="L402" s="374"/>
      <c r="M402" s="372"/>
      <c r="N402" s="463"/>
      <c r="O402" s="527">
        <f t="shared" si="28"/>
        <v>0</v>
      </c>
      <c r="P402" s="527">
        <f t="shared" si="29"/>
        <v>0</v>
      </c>
      <c r="Q402" s="529" t="str">
        <f t="shared" si="30"/>
        <v/>
      </c>
    </row>
    <row r="403" spans="1:17">
      <c r="A403" s="383" t="str">
        <f t="shared" si="27"/>
        <v/>
      </c>
      <c r="B403" s="370"/>
      <c r="C403" s="392"/>
      <c r="D403" s="372"/>
      <c r="E403" s="372"/>
      <c r="F403" s="373"/>
      <c r="G403" s="372"/>
      <c r="H403" s="372"/>
      <c r="I403" s="374"/>
      <c r="J403" s="375"/>
      <c r="K403" s="372"/>
      <c r="L403" s="374"/>
      <c r="M403" s="372"/>
      <c r="N403" s="463"/>
      <c r="O403" s="527">
        <f t="shared" si="28"/>
        <v>0</v>
      </c>
      <c r="P403" s="527">
        <f t="shared" si="29"/>
        <v>0</v>
      </c>
      <c r="Q403" s="529" t="str">
        <f t="shared" si="30"/>
        <v/>
      </c>
    </row>
    <row r="404" spans="1:17">
      <c r="A404" s="383" t="str">
        <f t="shared" si="27"/>
        <v/>
      </c>
      <c r="B404" s="370"/>
      <c r="C404" s="392"/>
      <c r="D404" s="372"/>
      <c r="E404" s="372"/>
      <c r="F404" s="373"/>
      <c r="G404" s="372"/>
      <c r="H404" s="372"/>
      <c r="I404" s="374"/>
      <c r="J404" s="375"/>
      <c r="K404" s="372"/>
      <c r="L404" s="374"/>
      <c r="M404" s="372"/>
      <c r="N404" s="463"/>
      <c r="O404" s="527">
        <f t="shared" si="28"/>
        <v>0</v>
      </c>
      <c r="P404" s="527">
        <f t="shared" si="29"/>
        <v>0</v>
      </c>
      <c r="Q404" s="529" t="str">
        <f t="shared" si="30"/>
        <v/>
      </c>
    </row>
    <row r="405" spans="1:17">
      <c r="A405" s="383" t="str">
        <f t="shared" si="27"/>
        <v/>
      </c>
      <c r="B405" s="370"/>
      <c r="C405" s="392"/>
      <c r="D405" s="372"/>
      <c r="E405" s="372"/>
      <c r="F405" s="373"/>
      <c r="G405" s="372"/>
      <c r="H405" s="372"/>
      <c r="I405" s="374"/>
      <c r="J405" s="375"/>
      <c r="K405" s="372"/>
      <c r="L405" s="374"/>
      <c r="M405" s="372"/>
      <c r="N405" s="463"/>
      <c r="O405" s="527">
        <f t="shared" si="28"/>
        <v>0</v>
      </c>
      <c r="P405" s="527">
        <f t="shared" si="29"/>
        <v>0</v>
      </c>
      <c r="Q405" s="529" t="str">
        <f t="shared" si="30"/>
        <v/>
      </c>
    </row>
    <row r="406" spans="1:17">
      <c r="A406" s="383" t="str">
        <f t="shared" si="27"/>
        <v/>
      </c>
      <c r="B406" s="370"/>
      <c r="C406" s="392"/>
      <c r="D406" s="372"/>
      <c r="E406" s="372"/>
      <c r="F406" s="373"/>
      <c r="G406" s="372"/>
      <c r="H406" s="372"/>
      <c r="I406" s="374"/>
      <c r="J406" s="375"/>
      <c r="K406" s="372"/>
      <c r="L406" s="374"/>
      <c r="M406" s="372"/>
      <c r="N406" s="463"/>
      <c r="O406" s="527">
        <f t="shared" si="28"/>
        <v>0</v>
      </c>
      <c r="P406" s="527">
        <f t="shared" si="29"/>
        <v>0</v>
      </c>
      <c r="Q406" s="529" t="str">
        <f t="shared" si="30"/>
        <v/>
      </c>
    </row>
    <row r="407" spans="1:17">
      <c r="A407" s="383" t="str">
        <f t="shared" si="27"/>
        <v/>
      </c>
      <c r="B407" s="370"/>
      <c r="C407" s="392"/>
      <c r="D407" s="372"/>
      <c r="E407" s="372"/>
      <c r="F407" s="373"/>
      <c r="G407" s="372"/>
      <c r="H407" s="372"/>
      <c r="I407" s="374"/>
      <c r="J407" s="375"/>
      <c r="K407" s="372"/>
      <c r="L407" s="374"/>
      <c r="M407" s="372"/>
      <c r="N407" s="463"/>
      <c r="O407" s="527">
        <f t="shared" si="28"/>
        <v>0</v>
      </c>
      <c r="P407" s="527">
        <f t="shared" si="29"/>
        <v>0</v>
      </c>
      <c r="Q407" s="529" t="str">
        <f t="shared" si="30"/>
        <v/>
      </c>
    </row>
    <row r="408" spans="1:17">
      <c r="A408" s="383" t="str">
        <f t="shared" si="27"/>
        <v/>
      </c>
      <c r="B408" s="370"/>
      <c r="C408" s="392"/>
      <c r="D408" s="372"/>
      <c r="E408" s="372"/>
      <c r="F408" s="373"/>
      <c r="G408" s="397"/>
      <c r="H408" s="372"/>
      <c r="I408" s="374"/>
      <c r="J408" s="375"/>
      <c r="K408" s="372"/>
      <c r="L408" s="374"/>
      <c r="M408" s="372"/>
      <c r="N408" s="463"/>
      <c r="O408" s="527">
        <f t="shared" si="28"/>
        <v>0</v>
      </c>
      <c r="P408" s="527">
        <f t="shared" si="29"/>
        <v>0</v>
      </c>
      <c r="Q408" s="529" t="str">
        <f t="shared" si="30"/>
        <v/>
      </c>
    </row>
    <row r="409" spans="1:17">
      <c r="A409" s="383" t="str">
        <f t="shared" si="27"/>
        <v/>
      </c>
      <c r="B409" s="370"/>
      <c r="C409" s="392"/>
      <c r="D409" s="372"/>
      <c r="E409" s="372"/>
      <c r="F409" s="373"/>
      <c r="G409" s="372"/>
      <c r="H409" s="372"/>
      <c r="I409" s="374"/>
      <c r="J409" s="375"/>
      <c r="K409" s="372"/>
      <c r="L409" s="374"/>
      <c r="M409" s="372"/>
      <c r="N409" s="463"/>
      <c r="O409" s="527">
        <f t="shared" si="28"/>
        <v>0</v>
      </c>
      <c r="P409" s="527">
        <f t="shared" si="29"/>
        <v>0</v>
      </c>
      <c r="Q409" s="529" t="str">
        <f t="shared" si="30"/>
        <v/>
      </c>
    </row>
    <row r="410" spans="1:17">
      <c r="A410" s="383" t="str">
        <f t="shared" si="27"/>
        <v/>
      </c>
      <c r="B410" s="370"/>
      <c r="C410" s="392"/>
      <c r="D410" s="372"/>
      <c r="E410" s="372"/>
      <c r="F410" s="373"/>
      <c r="G410" s="372"/>
      <c r="H410" s="372"/>
      <c r="I410" s="374"/>
      <c r="J410" s="375"/>
      <c r="K410" s="372"/>
      <c r="L410" s="374"/>
      <c r="M410" s="372"/>
      <c r="N410" s="463"/>
      <c r="O410" s="527">
        <f t="shared" si="28"/>
        <v>0</v>
      </c>
      <c r="P410" s="527">
        <f t="shared" si="29"/>
        <v>0</v>
      </c>
      <c r="Q410" s="529" t="str">
        <f t="shared" si="30"/>
        <v/>
      </c>
    </row>
    <row r="411" spans="1:17">
      <c r="A411" s="383" t="str">
        <f t="shared" si="27"/>
        <v/>
      </c>
      <c r="B411" s="370"/>
      <c r="C411" s="392"/>
      <c r="D411" s="372"/>
      <c r="E411" s="372"/>
      <c r="F411" s="373"/>
      <c r="G411" s="372"/>
      <c r="H411" s="372"/>
      <c r="I411" s="374"/>
      <c r="J411" s="375"/>
      <c r="K411" s="372"/>
      <c r="L411" s="374"/>
      <c r="M411" s="372"/>
      <c r="N411" s="463"/>
      <c r="O411" s="527">
        <f t="shared" si="28"/>
        <v>0</v>
      </c>
      <c r="P411" s="527">
        <f t="shared" si="29"/>
        <v>0</v>
      </c>
      <c r="Q411" s="529" t="str">
        <f t="shared" si="30"/>
        <v/>
      </c>
    </row>
    <row r="412" spans="1:17">
      <c r="A412" s="383" t="str">
        <f t="shared" si="27"/>
        <v/>
      </c>
      <c r="B412" s="370"/>
      <c r="C412" s="392"/>
      <c r="D412" s="372"/>
      <c r="E412" s="372"/>
      <c r="F412" s="373"/>
      <c r="G412" s="372"/>
      <c r="H412" s="372"/>
      <c r="I412" s="374"/>
      <c r="J412" s="375"/>
      <c r="K412" s="372"/>
      <c r="L412" s="374"/>
      <c r="M412" s="372"/>
      <c r="N412" s="463"/>
      <c r="O412" s="527">
        <f t="shared" si="28"/>
        <v>0</v>
      </c>
      <c r="P412" s="527">
        <f t="shared" si="29"/>
        <v>0</v>
      </c>
      <c r="Q412" s="529" t="str">
        <f t="shared" si="30"/>
        <v/>
      </c>
    </row>
    <row r="413" spans="1:17">
      <c r="A413" s="383" t="str">
        <f t="shared" si="27"/>
        <v/>
      </c>
      <c r="B413" s="370"/>
      <c r="C413" s="392"/>
      <c r="D413" s="372"/>
      <c r="E413" s="372"/>
      <c r="F413" s="373"/>
      <c r="G413" s="372"/>
      <c r="H413" s="372"/>
      <c r="I413" s="374"/>
      <c r="J413" s="375"/>
      <c r="K413" s="372"/>
      <c r="L413" s="374"/>
      <c r="M413" s="372"/>
      <c r="N413" s="463"/>
      <c r="O413" s="527">
        <f t="shared" si="28"/>
        <v>0</v>
      </c>
      <c r="P413" s="527">
        <f t="shared" si="29"/>
        <v>0</v>
      </c>
      <c r="Q413" s="529" t="str">
        <f t="shared" si="30"/>
        <v/>
      </c>
    </row>
    <row r="414" spans="1:17">
      <c r="A414" s="383" t="str">
        <f t="shared" si="27"/>
        <v/>
      </c>
      <c r="B414" s="370"/>
      <c r="C414" s="392"/>
      <c r="D414" s="372"/>
      <c r="E414" s="372"/>
      <c r="F414" s="373"/>
      <c r="G414" s="372"/>
      <c r="H414" s="372"/>
      <c r="I414" s="374"/>
      <c r="J414" s="375"/>
      <c r="K414" s="372"/>
      <c r="L414" s="374"/>
      <c r="M414" s="372"/>
      <c r="N414" s="463"/>
      <c r="O414" s="527">
        <f t="shared" si="28"/>
        <v>0</v>
      </c>
      <c r="P414" s="527">
        <f t="shared" si="29"/>
        <v>0</v>
      </c>
      <c r="Q414" s="529" t="str">
        <f t="shared" si="30"/>
        <v/>
      </c>
    </row>
    <row r="415" spans="1:17">
      <c r="A415" s="383" t="str">
        <f t="shared" si="27"/>
        <v/>
      </c>
      <c r="B415" s="370"/>
      <c r="C415" s="392"/>
      <c r="D415" s="372"/>
      <c r="E415" s="372"/>
      <c r="F415" s="373"/>
      <c r="G415" s="372"/>
      <c r="H415" s="372"/>
      <c r="I415" s="374"/>
      <c r="J415" s="375"/>
      <c r="K415" s="372"/>
      <c r="L415" s="374"/>
      <c r="M415" s="372"/>
      <c r="N415" s="463"/>
      <c r="O415" s="527">
        <f t="shared" si="28"/>
        <v>0</v>
      </c>
      <c r="P415" s="527">
        <f t="shared" si="29"/>
        <v>0</v>
      </c>
      <c r="Q415" s="529" t="str">
        <f t="shared" si="30"/>
        <v/>
      </c>
    </row>
    <row r="416" spans="1:17">
      <c r="A416" s="383" t="str">
        <f t="shared" si="27"/>
        <v/>
      </c>
      <c r="B416" s="370"/>
      <c r="C416" s="392"/>
      <c r="D416" s="372"/>
      <c r="E416" s="372"/>
      <c r="F416" s="373"/>
      <c r="G416" s="372"/>
      <c r="H416" s="372"/>
      <c r="I416" s="374"/>
      <c r="J416" s="375"/>
      <c r="K416" s="372"/>
      <c r="L416" s="374"/>
      <c r="M416" s="372"/>
      <c r="N416" s="463"/>
      <c r="O416" s="527">
        <f t="shared" si="28"/>
        <v>0</v>
      </c>
      <c r="P416" s="527">
        <f t="shared" si="29"/>
        <v>0</v>
      </c>
      <c r="Q416" s="529" t="str">
        <f t="shared" si="30"/>
        <v/>
      </c>
    </row>
    <row r="417" spans="1:17">
      <c r="A417" s="383" t="str">
        <f t="shared" si="27"/>
        <v/>
      </c>
      <c r="B417" s="370"/>
      <c r="C417" s="392"/>
      <c r="D417" s="372"/>
      <c r="E417" s="372"/>
      <c r="F417" s="373"/>
      <c r="G417" s="372"/>
      <c r="H417" s="372"/>
      <c r="I417" s="374"/>
      <c r="J417" s="375"/>
      <c r="K417" s="372"/>
      <c r="L417" s="374"/>
      <c r="M417" s="372"/>
      <c r="N417" s="463"/>
      <c r="O417" s="527">
        <f t="shared" si="28"/>
        <v>0</v>
      </c>
      <c r="P417" s="527">
        <f t="shared" si="29"/>
        <v>0</v>
      </c>
      <c r="Q417" s="529" t="str">
        <f t="shared" si="30"/>
        <v/>
      </c>
    </row>
    <row r="418" spans="1:17">
      <c r="A418" s="383" t="str">
        <f t="shared" si="27"/>
        <v/>
      </c>
      <c r="B418" s="370"/>
      <c r="C418" s="392"/>
      <c r="D418" s="372"/>
      <c r="E418" s="372"/>
      <c r="F418" s="373"/>
      <c r="G418" s="372"/>
      <c r="H418" s="372"/>
      <c r="I418" s="374"/>
      <c r="J418" s="375"/>
      <c r="K418" s="372"/>
      <c r="L418" s="374"/>
      <c r="M418" s="372"/>
      <c r="N418" s="463"/>
      <c r="O418" s="527">
        <f t="shared" si="28"/>
        <v>0</v>
      </c>
      <c r="P418" s="527">
        <f t="shared" si="29"/>
        <v>0</v>
      </c>
      <c r="Q418" s="529" t="str">
        <f t="shared" si="30"/>
        <v/>
      </c>
    </row>
    <row r="419" spans="1:17">
      <c r="A419" s="383" t="str">
        <f t="shared" si="27"/>
        <v/>
      </c>
      <c r="B419" s="370"/>
      <c r="C419" s="392"/>
      <c r="D419" s="372"/>
      <c r="E419" s="372"/>
      <c r="F419" s="373"/>
      <c r="G419" s="372"/>
      <c r="H419" s="372"/>
      <c r="I419" s="374"/>
      <c r="J419" s="375"/>
      <c r="K419" s="372"/>
      <c r="L419" s="374"/>
      <c r="M419" s="372"/>
      <c r="N419" s="463"/>
      <c r="O419" s="527">
        <f t="shared" si="28"/>
        <v>0</v>
      </c>
      <c r="P419" s="527">
        <f t="shared" si="29"/>
        <v>0</v>
      </c>
      <c r="Q419" s="529" t="str">
        <f t="shared" si="30"/>
        <v/>
      </c>
    </row>
    <row r="420" spans="1:17">
      <c r="A420" s="383" t="str">
        <f t="shared" si="27"/>
        <v/>
      </c>
      <c r="B420" s="370"/>
      <c r="C420" s="392"/>
      <c r="D420" s="372"/>
      <c r="E420" s="372"/>
      <c r="F420" s="373"/>
      <c r="G420" s="372"/>
      <c r="H420" s="372"/>
      <c r="I420" s="374"/>
      <c r="J420" s="375"/>
      <c r="K420" s="372"/>
      <c r="L420" s="374"/>
      <c r="M420" s="372"/>
      <c r="N420" s="463"/>
      <c r="O420" s="527">
        <f t="shared" si="28"/>
        <v>0</v>
      </c>
      <c r="P420" s="527">
        <f t="shared" si="29"/>
        <v>0</v>
      </c>
      <c r="Q420" s="529" t="str">
        <f t="shared" si="30"/>
        <v/>
      </c>
    </row>
    <row r="421" spans="1:17">
      <c r="A421" s="383" t="str">
        <f t="shared" si="27"/>
        <v/>
      </c>
      <c r="B421" s="370"/>
      <c r="C421" s="392"/>
      <c r="D421" s="372"/>
      <c r="E421" s="372"/>
      <c r="F421" s="373"/>
      <c r="G421" s="372"/>
      <c r="H421" s="372"/>
      <c r="I421" s="374"/>
      <c r="J421" s="375"/>
      <c r="K421" s="372"/>
      <c r="L421" s="374"/>
      <c r="M421" s="372"/>
      <c r="N421" s="463"/>
      <c r="O421" s="527">
        <f t="shared" si="28"/>
        <v>0</v>
      </c>
      <c r="P421" s="527">
        <f t="shared" si="29"/>
        <v>0</v>
      </c>
      <c r="Q421" s="529" t="str">
        <f t="shared" si="30"/>
        <v/>
      </c>
    </row>
    <row r="422" spans="1:17">
      <c r="A422" s="383" t="str">
        <f t="shared" si="27"/>
        <v/>
      </c>
      <c r="B422" s="370"/>
      <c r="C422" s="392"/>
      <c r="D422" s="372"/>
      <c r="E422" s="372"/>
      <c r="F422" s="373"/>
      <c r="G422" s="372"/>
      <c r="H422" s="372"/>
      <c r="I422" s="374"/>
      <c r="J422" s="375"/>
      <c r="K422" s="372"/>
      <c r="L422" s="374"/>
      <c r="M422" s="372"/>
      <c r="N422" s="463"/>
      <c r="O422" s="527">
        <f t="shared" si="28"/>
        <v>0</v>
      </c>
      <c r="P422" s="527">
        <f t="shared" si="29"/>
        <v>0</v>
      </c>
      <c r="Q422" s="529" t="str">
        <f t="shared" si="30"/>
        <v/>
      </c>
    </row>
    <row r="423" spans="1:17">
      <c r="A423" s="383" t="str">
        <f t="shared" si="27"/>
        <v/>
      </c>
      <c r="B423" s="370"/>
      <c r="C423" s="392"/>
      <c r="D423" s="372"/>
      <c r="E423" s="372"/>
      <c r="F423" s="373"/>
      <c r="G423" s="372"/>
      <c r="H423" s="372"/>
      <c r="I423" s="374"/>
      <c r="J423" s="375"/>
      <c r="K423" s="372"/>
      <c r="L423" s="374"/>
      <c r="M423" s="372"/>
      <c r="N423" s="463"/>
      <c r="O423" s="527">
        <f t="shared" si="28"/>
        <v>0</v>
      </c>
      <c r="P423" s="527">
        <f t="shared" si="29"/>
        <v>0</v>
      </c>
      <c r="Q423" s="529" t="str">
        <f t="shared" si="30"/>
        <v/>
      </c>
    </row>
    <row r="424" spans="1:17">
      <c r="A424" s="383" t="str">
        <f t="shared" si="27"/>
        <v/>
      </c>
      <c r="B424" s="370"/>
      <c r="C424" s="392"/>
      <c r="D424" s="372"/>
      <c r="E424" s="372"/>
      <c r="F424" s="373"/>
      <c r="G424" s="372"/>
      <c r="H424" s="372"/>
      <c r="I424" s="374"/>
      <c r="J424" s="375"/>
      <c r="K424" s="372"/>
      <c r="L424" s="374"/>
      <c r="M424" s="372"/>
      <c r="N424" s="463"/>
      <c r="O424" s="527">
        <f t="shared" si="28"/>
        <v>0</v>
      </c>
      <c r="P424" s="527">
        <f t="shared" si="29"/>
        <v>0</v>
      </c>
      <c r="Q424" s="529" t="str">
        <f t="shared" si="30"/>
        <v/>
      </c>
    </row>
    <row r="425" spans="1:17">
      <c r="A425" s="383" t="str">
        <f t="shared" si="27"/>
        <v/>
      </c>
      <c r="B425" s="370"/>
      <c r="C425" s="392"/>
      <c r="D425" s="372"/>
      <c r="E425" s="372"/>
      <c r="F425" s="373"/>
      <c r="G425" s="372"/>
      <c r="H425" s="372"/>
      <c r="I425" s="374"/>
      <c r="J425" s="375"/>
      <c r="K425" s="372"/>
      <c r="L425" s="374"/>
      <c r="M425" s="372"/>
      <c r="N425" s="463"/>
      <c r="O425" s="527">
        <f t="shared" si="28"/>
        <v>0</v>
      </c>
      <c r="P425" s="527">
        <f t="shared" si="29"/>
        <v>0</v>
      </c>
      <c r="Q425" s="529" t="str">
        <f t="shared" si="30"/>
        <v/>
      </c>
    </row>
    <row r="426" spans="1:17">
      <c r="A426" s="383" t="str">
        <f t="shared" si="27"/>
        <v/>
      </c>
      <c r="B426" s="370"/>
      <c r="C426" s="392"/>
      <c r="D426" s="372"/>
      <c r="E426" s="372"/>
      <c r="F426" s="373"/>
      <c r="G426" s="372"/>
      <c r="H426" s="372"/>
      <c r="I426" s="374"/>
      <c r="J426" s="375"/>
      <c r="K426" s="372"/>
      <c r="L426" s="374"/>
      <c r="M426" s="372"/>
      <c r="N426" s="463"/>
      <c r="O426" s="527">
        <f t="shared" si="28"/>
        <v>0</v>
      </c>
      <c r="P426" s="527">
        <f t="shared" si="29"/>
        <v>0</v>
      </c>
      <c r="Q426" s="529" t="str">
        <f t="shared" si="30"/>
        <v/>
      </c>
    </row>
    <row r="427" spans="1:17">
      <c r="A427" s="383" t="str">
        <f t="shared" si="27"/>
        <v/>
      </c>
      <c r="B427" s="370"/>
      <c r="C427" s="392"/>
      <c r="D427" s="372"/>
      <c r="E427" s="372"/>
      <c r="F427" s="373"/>
      <c r="G427" s="372"/>
      <c r="H427" s="372"/>
      <c r="I427" s="374"/>
      <c r="J427" s="375"/>
      <c r="K427" s="372"/>
      <c r="L427" s="374"/>
      <c r="M427" s="372"/>
      <c r="N427" s="463"/>
      <c r="O427" s="527">
        <f t="shared" si="28"/>
        <v>0</v>
      </c>
      <c r="P427" s="527">
        <f t="shared" si="29"/>
        <v>0</v>
      </c>
      <c r="Q427" s="529" t="str">
        <f t="shared" si="30"/>
        <v/>
      </c>
    </row>
    <row r="428" spans="1:17">
      <c r="A428" s="383" t="str">
        <f t="shared" si="27"/>
        <v/>
      </c>
      <c r="B428" s="370"/>
      <c r="C428" s="392"/>
      <c r="D428" s="372"/>
      <c r="E428" s="372"/>
      <c r="F428" s="373"/>
      <c r="G428" s="372"/>
      <c r="H428" s="372"/>
      <c r="I428" s="374"/>
      <c r="J428" s="375"/>
      <c r="K428" s="372"/>
      <c r="L428" s="374"/>
      <c r="M428" s="372"/>
      <c r="N428" s="463"/>
      <c r="O428" s="527">
        <f t="shared" si="28"/>
        <v>0</v>
      </c>
      <c r="P428" s="527">
        <f t="shared" si="29"/>
        <v>0</v>
      </c>
      <c r="Q428" s="529" t="str">
        <f t="shared" si="30"/>
        <v/>
      </c>
    </row>
    <row r="429" spans="1:17">
      <c r="A429" s="383" t="str">
        <f t="shared" si="27"/>
        <v/>
      </c>
      <c r="B429" s="370"/>
      <c r="C429" s="392"/>
      <c r="D429" s="372"/>
      <c r="E429" s="372"/>
      <c r="F429" s="373"/>
      <c r="G429" s="372"/>
      <c r="H429" s="372"/>
      <c r="I429" s="374"/>
      <c r="J429" s="375"/>
      <c r="K429" s="372"/>
      <c r="L429" s="374"/>
      <c r="M429" s="372"/>
      <c r="N429" s="463"/>
      <c r="O429" s="527">
        <f t="shared" si="28"/>
        <v>0</v>
      </c>
      <c r="P429" s="527">
        <f t="shared" si="29"/>
        <v>0</v>
      </c>
      <c r="Q429" s="529" t="str">
        <f t="shared" si="30"/>
        <v/>
      </c>
    </row>
    <row r="430" spans="1:17">
      <c r="A430" s="383" t="str">
        <f t="shared" si="27"/>
        <v/>
      </c>
      <c r="B430" s="370"/>
      <c r="C430" s="392"/>
      <c r="D430" s="372"/>
      <c r="E430" s="372"/>
      <c r="F430" s="373"/>
      <c r="G430" s="372"/>
      <c r="H430" s="372"/>
      <c r="I430" s="374"/>
      <c r="J430" s="375"/>
      <c r="K430" s="372"/>
      <c r="L430" s="374"/>
      <c r="M430" s="372"/>
      <c r="N430" s="463"/>
      <c r="O430" s="527">
        <f t="shared" si="28"/>
        <v>0</v>
      </c>
      <c r="P430" s="527">
        <f t="shared" si="29"/>
        <v>0</v>
      </c>
      <c r="Q430" s="529" t="str">
        <f t="shared" si="30"/>
        <v/>
      </c>
    </row>
    <row r="431" spans="1:17">
      <c r="A431" s="383" t="str">
        <f t="shared" si="27"/>
        <v/>
      </c>
      <c r="B431" s="370"/>
      <c r="C431" s="392"/>
      <c r="D431" s="372"/>
      <c r="E431" s="372"/>
      <c r="F431" s="373"/>
      <c r="G431" s="372"/>
      <c r="H431" s="372"/>
      <c r="I431" s="374"/>
      <c r="J431" s="375"/>
      <c r="K431" s="372"/>
      <c r="L431" s="374"/>
      <c r="M431" s="372"/>
      <c r="N431" s="463"/>
      <c r="O431" s="527">
        <f t="shared" si="28"/>
        <v>0</v>
      </c>
      <c r="P431" s="527">
        <f t="shared" si="29"/>
        <v>0</v>
      </c>
      <c r="Q431" s="529" t="str">
        <f t="shared" si="30"/>
        <v/>
      </c>
    </row>
    <row r="432" spans="1:17">
      <c r="A432" s="383" t="str">
        <f t="shared" si="27"/>
        <v/>
      </c>
      <c r="B432" s="370"/>
      <c r="C432" s="392"/>
      <c r="D432" s="372"/>
      <c r="E432" s="372"/>
      <c r="F432" s="373"/>
      <c r="G432" s="372"/>
      <c r="H432" s="372"/>
      <c r="I432" s="374"/>
      <c r="J432" s="375"/>
      <c r="K432" s="372"/>
      <c r="L432" s="374"/>
      <c r="M432" s="372"/>
      <c r="N432" s="463"/>
      <c r="O432" s="527">
        <f t="shared" si="28"/>
        <v>0</v>
      </c>
      <c r="P432" s="527">
        <f t="shared" si="29"/>
        <v>0</v>
      </c>
      <c r="Q432" s="529" t="str">
        <f t="shared" si="30"/>
        <v/>
      </c>
    </row>
    <row r="433" spans="1:19" s="324" customFormat="1">
      <c r="A433" s="383" t="str">
        <f t="shared" si="27"/>
        <v/>
      </c>
      <c r="B433" s="398"/>
      <c r="C433" s="399"/>
      <c r="D433" s="397"/>
      <c r="E433" s="397"/>
      <c r="F433" s="400"/>
      <c r="G433" s="372"/>
      <c r="H433" s="397"/>
      <c r="I433" s="374"/>
      <c r="J433" s="375"/>
      <c r="K433" s="372"/>
      <c r="L433" s="374"/>
      <c r="M433" s="372"/>
      <c r="N433" s="463"/>
      <c r="O433" s="527">
        <f t="shared" si="28"/>
        <v>0</v>
      </c>
      <c r="P433" s="527">
        <f t="shared" si="29"/>
        <v>0</v>
      </c>
      <c r="Q433" s="529" t="str">
        <f t="shared" si="30"/>
        <v/>
      </c>
      <c r="R433" s="520"/>
      <c r="S433" s="520"/>
    </row>
    <row r="434" spans="1:19">
      <c r="A434" s="383" t="str">
        <f t="shared" si="27"/>
        <v/>
      </c>
      <c r="B434" s="384"/>
      <c r="C434" s="385"/>
      <c r="D434" s="386"/>
      <c r="E434" s="386"/>
      <c r="F434" s="387"/>
      <c r="G434" s="388"/>
      <c r="H434" s="386"/>
      <c r="I434" s="388"/>
      <c r="J434" s="389"/>
      <c r="K434" s="386"/>
      <c r="L434" s="388"/>
      <c r="M434" s="386"/>
      <c r="N434" s="464"/>
      <c r="O434" s="527">
        <f t="shared" si="28"/>
        <v>0</v>
      </c>
      <c r="P434" s="527">
        <f t="shared" si="29"/>
        <v>0</v>
      </c>
      <c r="Q434" s="529" t="str">
        <f t="shared" si="30"/>
        <v/>
      </c>
    </row>
    <row r="435" spans="1:19">
      <c r="A435" s="383" t="str">
        <f t="shared" si="27"/>
        <v/>
      </c>
      <c r="B435" s="370"/>
      <c r="C435" s="392"/>
      <c r="D435" s="372"/>
      <c r="E435" s="372"/>
      <c r="F435" s="373"/>
      <c r="G435" s="374"/>
      <c r="H435" s="372"/>
      <c r="I435" s="374"/>
      <c r="J435" s="376"/>
      <c r="K435" s="374"/>
      <c r="L435" s="374"/>
      <c r="M435" s="372"/>
      <c r="N435" s="463"/>
      <c r="O435" s="527">
        <f t="shared" si="28"/>
        <v>0</v>
      </c>
      <c r="P435" s="527">
        <f t="shared" si="29"/>
        <v>0</v>
      </c>
      <c r="Q435" s="529" t="str">
        <f t="shared" si="30"/>
        <v/>
      </c>
    </row>
    <row r="436" spans="1:19">
      <c r="A436" s="383" t="str">
        <f t="shared" si="27"/>
        <v/>
      </c>
      <c r="B436" s="370"/>
      <c r="C436" s="392"/>
      <c r="D436" s="372"/>
      <c r="E436" s="372"/>
      <c r="F436" s="373"/>
      <c r="G436" s="372"/>
      <c r="H436" s="372"/>
      <c r="I436" s="374"/>
      <c r="J436" s="375"/>
      <c r="K436" s="372"/>
      <c r="L436" s="374"/>
      <c r="M436" s="372"/>
      <c r="N436" s="463"/>
      <c r="O436" s="527">
        <f t="shared" si="28"/>
        <v>0</v>
      </c>
      <c r="P436" s="527">
        <f t="shared" si="29"/>
        <v>0</v>
      </c>
      <c r="Q436" s="529" t="str">
        <f t="shared" si="30"/>
        <v/>
      </c>
    </row>
    <row r="437" spans="1:19">
      <c r="A437" s="383" t="str">
        <f t="shared" si="27"/>
        <v/>
      </c>
      <c r="B437" s="370"/>
      <c r="C437" s="392"/>
      <c r="D437" s="372"/>
      <c r="E437" s="372"/>
      <c r="F437" s="373"/>
      <c r="G437" s="372"/>
      <c r="H437" s="372"/>
      <c r="I437" s="374"/>
      <c r="J437" s="375"/>
      <c r="K437" s="372"/>
      <c r="L437" s="374"/>
      <c r="M437" s="372"/>
      <c r="N437" s="463"/>
      <c r="O437" s="527">
        <f t="shared" si="28"/>
        <v>0</v>
      </c>
      <c r="P437" s="527">
        <f t="shared" si="29"/>
        <v>0</v>
      </c>
      <c r="Q437" s="529" t="str">
        <f t="shared" si="30"/>
        <v/>
      </c>
    </row>
    <row r="438" spans="1:19">
      <c r="A438" s="383" t="str">
        <f t="shared" si="27"/>
        <v/>
      </c>
      <c r="B438" s="370"/>
      <c r="C438" s="392"/>
      <c r="D438" s="372"/>
      <c r="E438" s="372"/>
      <c r="F438" s="373"/>
      <c r="G438" s="372"/>
      <c r="H438" s="372"/>
      <c r="I438" s="374"/>
      <c r="J438" s="375"/>
      <c r="K438" s="372"/>
      <c r="L438" s="374"/>
      <c r="M438" s="372"/>
      <c r="N438" s="463"/>
      <c r="O438" s="527">
        <f t="shared" si="28"/>
        <v>0</v>
      </c>
      <c r="P438" s="527">
        <f t="shared" si="29"/>
        <v>0</v>
      </c>
      <c r="Q438" s="529" t="str">
        <f t="shared" si="30"/>
        <v/>
      </c>
    </row>
    <row r="439" spans="1:19">
      <c r="A439" s="383" t="str">
        <f t="shared" si="27"/>
        <v/>
      </c>
      <c r="B439" s="370"/>
      <c r="C439" s="392"/>
      <c r="D439" s="372"/>
      <c r="E439" s="372"/>
      <c r="F439" s="373"/>
      <c r="G439" s="372"/>
      <c r="H439" s="372"/>
      <c r="I439" s="374"/>
      <c r="J439" s="375"/>
      <c r="K439" s="372"/>
      <c r="L439" s="374"/>
      <c r="M439" s="372"/>
      <c r="N439" s="463"/>
      <c r="O439" s="527">
        <f t="shared" si="28"/>
        <v>0</v>
      </c>
      <c r="P439" s="527">
        <f t="shared" si="29"/>
        <v>0</v>
      </c>
      <c r="Q439" s="529" t="str">
        <f t="shared" si="30"/>
        <v/>
      </c>
    </row>
    <row r="440" spans="1:19">
      <c r="A440" s="383" t="str">
        <f t="shared" si="27"/>
        <v/>
      </c>
      <c r="B440" s="370"/>
      <c r="C440" s="392"/>
      <c r="D440" s="372"/>
      <c r="E440" s="372"/>
      <c r="F440" s="373"/>
      <c r="G440" s="372"/>
      <c r="H440" s="372"/>
      <c r="I440" s="374"/>
      <c r="J440" s="375"/>
      <c r="K440" s="372"/>
      <c r="L440" s="374"/>
      <c r="M440" s="372"/>
      <c r="N440" s="463"/>
      <c r="O440" s="527">
        <f t="shared" si="28"/>
        <v>0</v>
      </c>
      <c r="P440" s="527">
        <f t="shared" si="29"/>
        <v>0</v>
      </c>
      <c r="Q440" s="529" t="str">
        <f t="shared" si="30"/>
        <v/>
      </c>
    </row>
    <row r="441" spans="1:19">
      <c r="A441" s="383" t="str">
        <f t="shared" si="27"/>
        <v/>
      </c>
      <c r="B441" s="370"/>
      <c r="C441" s="392"/>
      <c r="D441" s="372"/>
      <c r="E441" s="372"/>
      <c r="F441" s="373"/>
      <c r="G441" s="372"/>
      <c r="H441" s="372"/>
      <c r="I441" s="374"/>
      <c r="J441" s="375"/>
      <c r="K441" s="372"/>
      <c r="L441" s="374"/>
      <c r="M441" s="372"/>
      <c r="N441" s="463"/>
      <c r="O441" s="527">
        <f t="shared" si="28"/>
        <v>0</v>
      </c>
      <c r="P441" s="527">
        <f t="shared" si="29"/>
        <v>0</v>
      </c>
      <c r="Q441" s="529" t="str">
        <f t="shared" si="30"/>
        <v/>
      </c>
    </row>
    <row r="442" spans="1:19">
      <c r="A442" s="383" t="str">
        <f t="shared" si="27"/>
        <v/>
      </c>
      <c r="B442" s="370"/>
      <c r="C442" s="392"/>
      <c r="D442" s="372"/>
      <c r="E442" s="372"/>
      <c r="F442" s="373"/>
      <c r="G442" s="372"/>
      <c r="H442" s="372"/>
      <c r="I442" s="374"/>
      <c r="J442" s="375"/>
      <c r="K442" s="372"/>
      <c r="L442" s="374"/>
      <c r="M442" s="372"/>
      <c r="N442" s="463"/>
      <c r="O442" s="527">
        <f t="shared" si="28"/>
        <v>0</v>
      </c>
      <c r="P442" s="527">
        <f t="shared" si="29"/>
        <v>0</v>
      </c>
      <c r="Q442" s="529" t="str">
        <f t="shared" si="30"/>
        <v/>
      </c>
    </row>
    <row r="443" spans="1:19">
      <c r="A443" s="383" t="str">
        <f t="shared" si="27"/>
        <v/>
      </c>
      <c r="B443" s="370"/>
      <c r="C443" s="392"/>
      <c r="D443" s="372"/>
      <c r="E443" s="372"/>
      <c r="F443" s="373"/>
      <c r="G443" s="372"/>
      <c r="H443" s="372"/>
      <c r="I443" s="374"/>
      <c r="J443" s="375"/>
      <c r="K443" s="372"/>
      <c r="L443" s="374"/>
      <c r="M443" s="372"/>
      <c r="N443" s="463"/>
      <c r="O443" s="527">
        <f t="shared" si="28"/>
        <v>0</v>
      </c>
      <c r="P443" s="527">
        <f t="shared" si="29"/>
        <v>0</v>
      </c>
      <c r="Q443" s="529" t="str">
        <f t="shared" si="30"/>
        <v/>
      </c>
    </row>
    <row r="444" spans="1:19">
      <c r="A444" s="383" t="str">
        <f t="shared" si="27"/>
        <v/>
      </c>
      <c r="B444" s="370"/>
      <c r="C444" s="392"/>
      <c r="D444" s="372"/>
      <c r="E444" s="372"/>
      <c r="F444" s="373"/>
      <c r="G444" s="372"/>
      <c r="H444" s="372"/>
      <c r="I444" s="374"/>
      <c r="J444" s="375"/>
      <c r="K444" s="372"/>
      <c r="L444" s="374"/>
      <c r="M444" s="372"/>
      <c r="N444" s="463"/>
      <c r="O444" s="527">
        <f t="shared" si="28"/>
        <v>0</v>
      </c>
      <c r="P444" s="527">
        <f t="shared" si="29"/>
        <v>0</v>
      </c>
      <c r="Q444" s="529" t="str">
        <f t="shared" si="30"/>
        <v/>
      </c>
    </row>
    <row r="445" spans="1:19">
      <c r="A445" s="383" t="str">
        <f t="shared" si="27"/>
        <v/>
      </c>
      <c r="B445" s="370"/>
      <c r="C445" s="392"/>
      <c r="D445" s="372"/>
      <c r="E445" s="372"/>
      <c r="F445" s="373"/>
      <c r="G445" s="372"/>
      <c r="H445" s="372"/>
      <c r="I445" s="374"/>
      <c r="J445" s="375"/>
      <c r="K445" s="372"/>
      <c r="L445" s="374"/>
      <c r="M445" s="372"/>
      <c r="N445" s="463"/>
      <c r="O445" s="527">
        <f t="shared" si="28"/>
        <v>0</v>
      </c>
      <c r="P445" s="527">
        <f t="shared" si="29"/>
        <v>0</v>
      </c>
      <c r="Q445" s="529" t="str">
        <f t="shared" si="30"/>
        <v/>
      </c>
    </row>
    <row r="446" spans="1:19">
      <c r="A446" s="383" t="str">
        <f t="shared" si="27"/>
        <v/>
      </c>
      <c r="B446" s="370"/>
      <c r="C446" s="392"/>
      <c r="D446" s="372"/>
      <c r="E446" s="372"/>
      <c r="F446" s="373"/>
      <c r="G446" s="372"/>
      <c r="H446" s="372"/>
      <c r="I446" s="374"/>
      <c r="J446" s="375"/>
      <c r="K446" s="372"/>
      <c r="L446" s="374"/>
      <c r="M446" s="372"/>
      <c r="N446" s="463"/>
      <c r="O446" s="527">
        <f t="shared" si="28"/>
        <v>0</v>
      </c>
      <c r="P446" s="527">
        <f t="shared" si="29"/>
        <v>0</v>
      </c>
      <c r="Q446" s="529" t="str">
        <f t="shared" si="30"/>
        <v/>
      </c>
    </row>
    <row r="447" spans="1:19">
      <c r="A447" s="383" t="str">
        <f t="shared" si="27"/>
        <v/>
      </c>
      <c r="B447" s="370"/>
      <c r="C447" s="392"/>
      <c r="D447" s="372"/>
      <c r="E447" s="372"/>
      <c r="F447" s="373"/>
      <c r="G447" s="372"/>
      <c r="H447" s="372"/>
      <c r="I447" s="374"/>
      <c r="J447" s="375"/>
      <c r="K447" s="372"/>
      <c r="L447" s="374"/>
      <c r="M447" s="372"/>
      <c r="N447" s="463"/>
      <c r="O447" s="527">
        <f t="shared" si="28"/>
        <v>0</v>
      </c>
      <c r="P447" s="527">
        <f t="shared" si="29"/>
        <v>0</v>
      </c>
      <c r="Q447" s="529" t="str">
        <f t="shared" si="30"/>
        <v/>
      </c>
    </row>
    <row r="448" spans="1:19">
      <c r="A448" s="383" t="str">
        <f t="shared" si="27"/>
        <v/>
      </c>
      <c r="B448" s="370"/>
      <c r="C448" s="392"/>
      <c r="D448" s="372"/>
      <c r="E448" s="372"/>
      <c r="F448" s="373"/>
      <c r="G448" s="372"/>
      <c r="H448" s="372"/>
      <c r="I448" s="374"/>
      <c r="J448" s="375"/>
      <c r="K448" s="372"/>
      <c r="L448" s="374"/>
      <c r="M448" s="372"/>
      <c r="N448" s="463"/>
      <c r="O448" s="527">
        <f t="shared" si="28"/>
        <v>0</v>
      </c>
      <c r="P448" s="527">
        <f t="shared" si="29"/>
        <v>0</v>
      </c>
      <c r="Q448" s="529" t="str">
        <f t="shared" si="30"/>
        <v/>
      </c>
    </row>
    <row r="449" spans="1:17">
      <c r="A449" s="383" t="str">
        <f t="shared" si="27"/>
        <v/>
      </c>
      <c r="B449" s="370"/>
      <c r="C449" s="392"/>
      <c r="D449" s="372"/>
      <c r="E449" s="372"/>
      <c r="F449" s="373"/>
      <c r="G449" s="372"/>
      <c r="H449" s="372"/>
      <c r="I449" s="374"/>
      <c r="J449" s="375"/>
      <c r="K449" s="372"/>
      <c r="L449" s="374"/>
      <c r="M449" s="372"/>
      <c r="N449" s="463"/>
      <c r="O449" s="527">
        <f t="shared" si="28"/>
        <v>0</v>
      </c>
      <c r="P449" s="527">
        <f t="shared" si="29"/>
        <v>0</v>
      </c>
      <c r="Q449" s="529" t="str">
        <f t="shared" si="30"/>
        <v/>
      </c>
    </row>
    <row r="450" spans="1:17">
      <c r="A450" s="383" t="str">
        <f t="shared" si="27"/>
        <v/>
      </c>
      <c r="B450" s="370"/>
      <c r="C450" s="392"/>
      <c r="D450" s="372"/>
      <c r="E450" s="372"/>
      <c r="F450" s="373"/>
      <c r="G450" s="372"/>
      <c r="H450" s="372"/>
      <c r="I450" s="374"/>
      <c r="J450" s="375"/>
      <c r="K450" s="372"/>
      <c r="L450" s="374"/>
      <c r="M450" s="372"/>
      <c r="N450" s="463"/>
      <c r="O450" s="527">
        <f t="shared" si="28"/>
        <v>0</v>
      </c>
      <c r="P450" s="527">
        <f t="shared" si="29"/>
        <v>0</v>
      </c>
      <c r="Q450" s="529" t="str">
        <f t="shared" si="30"/>
        <v/>
      </c>
    </row>
    <row r="451" spans="1:17">
      <c r="A451" s="383" t="str">
        <f t="shared" si="27"/>
        <v/>
      </c>
      <c r="B451" s="370"/>
      <c r="C451" s="392"/>
      <c r="D451" s="372"/>
      <c r="E451" s="372"/>
      <c r="F451" s="373"/>
      <c r="G451" s="372"/>
      <c r="H451" s="372"/>
      <c r="I451" s="374"/>
      <c r="J451" s="375"/>
      <c r="K451" s="372"/>
      <c r="L451" s="374"/>
      <c r="M451" s="372"/>
      <c r="N451" s="463"/>
      <c r="O451" s="527">
        <f t="shared" si="28"/>
        <v>0</v>
      </c>
      <c r="P451" s="527">
        <f t="shared" si="29"/>
        <v>0</v>
      </c>
      <c r="Q451" s="529" t="str">
        <f t="shared" si="30"/>
        <v/>
      </c>
    </row>
    <row r="452" spans="1:17">
      <c r="A452" s="383" t="str">
        <f t="shared" si="27"/>
        <v/>
      </c>
      <c r="B452" s="370"/>
      <c r="C452" s="392"/>
      <c r="D452" s="372"/>
      <c r="E452" s="372"/>
      <c r="F452" s="373"/>
      <c r="G452" s="374"/>
      <c r="H452" s="372"/>
      <c r="I452" s="388"/>
      <c r="J452" s="389"/>
      <c r="K452" s="386"/>
      <c r="L452" s="388"/>
      <c r="M452" s="386"/>
      <c r="N452" s="463"/>
      <c r="O452" s="527">
        <f t="shared" si="28"/>
        <v>0</v>
      </c>
      <c r="P452" s="527">
        <f t="shared" si="29"/>
        <v>0</v>
      </c>
      <c r="Q452" s="529" t="str">
        <f t="shared" si="30"/>
        <v/>
      </c>
    </row>
    <row r="453" spans="1:17">
      <c r="A453" s="383" t="str">
        <f t="shared" ref="A453:A516" si="31">IF(B453="","",ROW()-ROW($A$3))</f>
        <v/>
      </c>
      <c r="B453" s="370"/>
      <c r="C453" s="392"/>
      <c r="D453" s="372"/>
      <c r="E453" s="372"/>
      <c r="F453" s="373"/>
      <c r="G453" s="372"/>
      <c r="H453" s="372"/>
      <c r="I453" s="374"/>
      <c r="J453" s="375"/>
      <c r="K453" s="372"/>
      <c r="L453" s="374"/>
      <c r="M453" s="372"/>
      <c r="N453" s="463"/>
      <c r="O453" s="527">
        <f t="shared" si="28"/>
        <v>0</v>
      </c>
      <c r="P453" s="527">
        <f t="shared" si="29"/>
        <v>0</v>
      </c>
      <c r="Q453" s="529" t="str">
        <f t="shared" si="30"/>
        <v/>
      </c>
    </row>
    <row r="454" spans="1:17">
      <c r="A454" s="383" t="str">
        <f t="shared" si="31"/>
        <v/>
      </c>
      <c r="B454" s="370"/>
      <c r="C454" s="385"/>
      <c r="D454" s="386"/>
      <c r="E454" s="386"/>
      <c r="F454" s="387"/>
      <c r="G454" s="388"/>
      <c r="H454" s="386"/>
      <c r="I454" s="388"/>
      <c r="J454" s="389"/>
      <c r="K454" s="386"/>
      <c r="L454" s="388"/>
      <c r="M454" s="386"/>
      <c r="N454" s="464"/>
      <c r="O454" s="527">
        <f t="shared" si="28"/>
        <v>0</v>
      </c>
      <c r="P454" s="527">
        <f t="shared" si="29"/>
        <v>0</v>
      </c>
      <c r="Q454" s="529" t="str">
        <f t="shared" si="30"/>
        <v/>
      </c>
    </row>
    <row r="455" spans="1:17">
      <c r="A455" s="383" t="str">
        <f t="shared" si="31"/>
        <v/>
      </c>
      <c r="B455" s="370"/>
      <c r="C455" s="392"/>
      <c r="D455" s="372"/>
      <c r="E455" s="372"/>
      <c r="F455" s="373"/>
      <c r="G455" s="374"/>
      <c r="H455" s="372"/>
      <c r="I455" s="374"/>
      <c r="J455" s="375"/>
      <c r="K455" s="372"/>
      <c r="L455" s="374"/>
      <c r="M455" s="372"/>
      <c r="N455" s="463"/>
      <c r="O455" s="527">
        <f t="shared" si="28"/>
        <v>0</v>
      </c>
      <c r="P455" s="527">
        <f t="shared" si="29"/>
        <v>0</v>
      </c>
      <c r="Q455" s="529" t="str">
        <f t="shared" si="30"/>
        <v/>
      </c>
    </row>
    <row r="456" spans="1:17">
      <c r="A456" s="383" t="str">
        <f t="shared" si="31"/>
        <v/>
      </c>
      <c r="B456" s="370"/>
      <c r="C456" s="392"/>
      <c r="D456" s="372"/>
      <c r="E456" s="372"/>
      <c r="F456" s="373"/>
      <c r="G456" s="372"/>
      <c r="H456" s="372"/>
      <c r="I456" s="374"/>
      <c r="J456" s="375"/>
      <c r="K456" s="372"/>
      <c r="L456" s="374"/>
      <c r="M456" s="372"/>
      <c r="N456" s="463"/>
      <c r="O456" s="527">
        <f t="shared" ref="O456:O519" si="32">IF(B456=0,0,IF(YEAR(B456)=$P$1,MONTH(B456)-$O$1+1,(YEAR(B456)-$P$1)*12-$O$1+1+MONTH(B456)))</f>
        <v>0</v>
      </c>
      <c r="P456" s="527">
        <f t="shared" ref="P456:P519" si="33">IF(C456=0,0,IF(YEAR(C456)=$P$1,MONTH(C456)-$O$1+1,(YEAR(C456)-$P$1)*12-$O$1+1+MONTH(C456)))</f>
        <v>0</v>
      </c>
      <c r="Q456" s="529" t="str">
        <f t="shared" ref="Q456:Q519" si="34">SUBSTITUTE(D456," ","_")</f>
        <v/>
      </c>
    </row>
    <row r="457" spans="1:17">
      <c r="A457" s="383" t="str">
        <f t="shared" si="31"/>
        <v/>
      </c>
      <c r="B457" s="370"/>
      <c r="C457" s="392"/>
      <c r="D457" s="372"/>
      <c r="E457" s="372"/>
      <c r="F457" s="373"/>
      <c r="G457" s="388"/>
      <c r="H457" s="372"/>
      <c r="I457" s="374"/>
      <c r="J457" s="390"/>
      <c r="K457" s="388"/>
      <c r="L457" s="388"/>
      <c r="M457" s="386"/>
      <c r="N457" s="464"/>
      <c r="O457" s="527">
        <f t="shared" si="32"/>
        <v>0</v>
      </c>
      <c r="P457" s="527">
        <f t="shared" si="33"/>
        <v>0</v>
      </c>
      <c r="Q457" s="529" t="str">
        <f t="shared" si="34"/>
        <v/>
      </c>
    </row>
    <row r="458" spans="1:17">
      <c r="A458" s="383" t="str">
        <f t="shared" si="31"/>
        <v/>
      </c>
      <c r="B458" s="370"/>
      <c r="C458" s="392"/>
      <c r="D458" s="372"/>
      <c r="E458" s="372"/>
      <c r="F458" s="373"/>
      <c r="G458" s="388"/>
      <c r="H458" s="372"/>
      <c r="I458" s="374"/>
      <c r="J458" s="390"/>
      <c r="K458" s="388"/>
      <c r="L458" s="388"/>
      <c r="M458" s="386"/>
      <c r="N458" s="464"/>
      <c r="O458" s="527">
        <f t="shared" si="32"/>
        <v>0</v>
      </c>
      <c r="P458" s="527">
        <f t="shared" si="33"/>
        <v>0</v>
      </c>
      <c r="Q458" s="529" t="str">
        <f t="shared" si="34"/>
        <v/>
      </c>
    </row>
    <row r="459" spans="1:17">
      <c r="A459" s="383" t="str">
        <f t="shared" si="31"/>
        <v/>
      </c>
      <c r="B459" s="370"/>
      <c r="C459" s="392"/>
      <c r="D459" s="372"/>
      <c r="E459" s="372"/>
      <c r="F459" s="373"/>
      <c r="G459" s="374"/>
      <c r="H459" s="372"/>
      <c r="I459" s="374"/>
      <c r="J459" s="375"/>
      <c r="K459" s="372"/>
      <c r="L459" s="374"/>
      <c r="M459" s="372"/>
      <c r="N459" s="463"/>
      <c r="O459" s="527">
        <f t="shared" si="32"/>
        <v>0</v>
      </c>
      <c r="P459" s="527">
        <f t="shared" si="33"/>
        <v>0</v>
      </c>
      <c r="Q459" s="529" t="str">
        <f t="shared" si="34"/>
        <v/>
      </c>
    </row>
    <row r="460" spans="1:17">
      <c r="A460" s="383" t="str">
        <f t="shared" si="31"/>
        <v/>
      </c>
      <c r="B460" s="370"/>
      <c r="C460" s="392"/>
      <c r="D460" s="372"/>
      <c r="E460" s="372"/>
      <c r="F460" s="373"/>
      <c r="G460" s="372"/>
      <c r="H460" s="372"/>
      <c r="I460" s="374"/>
      <c r="J460" s="375"/>
      <c r="K460" s="372"/>
      <c r="L460" s="374"/>
      <c r="M460" s="372"/>
      <c r="N460" s="463"/>
      <c r="O460" s="527">
        <f t="shared" si="32"/>
        <v>0</v>
      </c>
      <c r="P460" s="527">
        <f t="shared" si="33"/>
        <v>0</v>
      </c>
      <c r="Q460" s="529" t="str">
        <f t="shared" si="34"/>
        <v/>
      </c>
    </row>
    <row r="461" spans="1:17">
      <c r="A461" s="383" t="str">
        <f t="shared" si="31"/>
        <v/>
      </c>
      <c r="B461" s="370"/>
      <c r="C461" s="392"/>
      <c r="D461" s="372"/>
      <c r="E461" s="372"/>
      <c r="F461" s="373"/>
      <c r="G461" s="374"/>
      <c r="H461" s="372"/>
      <c r="I461" s="374"/>
      <c r="J461" s="375"/>
      <c r="K461" s="372"/>
      <c r="L461" s="374"/>
      <c r="M461" s="372"/>
      <c r="N461" s="463"/>
      <c r="O461" s="527">
        <f t="shared" si="32"/>
        <v>0</v>
      </c>
      <c r="P461" s="527">
        <f t="shared" si="33"/>
        <v>0</v>
      </c>
      <c r="Q461" s="529" t="str">
        <f t="shared" si="34"/>
        <v/>
      </c>
    </row>
    <row r="462" spans="1:17">
      <c r="A462" s="383" t="str">
        <f t="shared" si="31"/>
        <v/>
      </c>
      <c r="B462" s="370"/>
      <c r="C462" s="392"/>
      <c r="D462" s="372"/>
      <c r="E462" s="372"/>
      <c r="F462" s="373"/>
      <c r="G462" s="372"/>
      <c r="H462" s="372"/>
      <c r="I462" s="374"/>
      <c r="J462" s="375"/>
      <c r="K462" s="372"/>
      <c r="L462" s="374"/>
      <c r="M462" s="372"/>
      <c r="N462" s="463"/>
      <c r="O462" s="527">
        <f t="shared" si="32"/>
        <v>0</v>
      </c>
      <c r="P462" s="527">
        <f t="shared" si="33"/>
        <v>0</v>
      </c>
      <c r="Q462" s="529" t="str">
        <f t="shared" si="34"/>
        <v/>
      </c>
    </row>
    <row r="463" spans="1:17">
      <c r="A463" s="383" t="str">
        <f t="shared" si="31"/>
        <v/>
      </c>
      <c r="B463" s="370"/>
      <c r="C463" s="392"/>
      <c r="D463" s="372"/>
      <c r="E463" s="372"/>
      <c r="F463" s="373"/>
      <c r="G463" s="372"/>
      <c r="H463" s="372"/>
      <c r="I463" s="374"/>
      <c r="J463" s="375"/>
      <c r="K463" s="372"/>
      <c r="L463" s="374"/>
      <c r="M463" s="372"/>
      <c r="N463" s="463"/>
      <c r="O463" s="527">
        <f t="shared" si="32"/>
        <v>0</v>
      </c>
      <c r="P463" s="527">
        <f t="shared" si="33"/>
        <v>0</v>
      </c>
      <c r="Q463" s="529" t="str">
        <f t="shared" si="34"/>
        <v/>
      </c>
    </row>
    <row r="464" spans="1:17">
      <c r="A464" s="383" t="str">
        <f t="shared" si="31"/>
        <v/>
      </c>
      <c r="B464" s="370"/>
      <c r="C464" s="392"/>
      <c r="D464" s="372"/>
      <c r="E464" s="372"/>
      <c r="F464" s="373"/>
      <c r="G464" s="372"/>
      <c r="H464" s="372"/>
      <c r="I464" s="374"/>
      <c r="J464" s="375"/>
      <c r="K464" s="372"/>
      <c r="L464" s="374"/>
      <c r="M464" s="372"/>
      <c r="N464" s="463"/>
      <c r="O464" s="527">
        <f t="shared" si="32"/>
        <v>0</v>
      </c>
      <c r="P464" s="527">
        <f t="shared" si="33"/>
        <v>0</v>
      </c>
      <c r="Q464" s="529" t="str">
        <f t="shared" si="34"/>
        <v/>
      </c>
    </row>
    <row r="465" spans="1:19" s="325" customFormat="1">
      <c r="A465" s="383" t="str">
        <f t="shared" si="31"/>
        <v/>
      </c>
      <c r="B465" s="398"/>
      <c r="C465" s="399"/>
      <c r="D465" s="397"/>
      <c r="E465" s="397"/>
      <c r="F465" s="400"/>
      <c r="G465" s="397"/>
      <c r="H465" s="397"/>
      <c r="I465" s="374"/>
      <c r="J465" s="375"/>
      <c r="K465" s="372"/>
      <c r="L465" s="374"/>
      <c r="M465" s="372"/>
      <c r="N465" s="463"/>
      <c r="O465" s="527">
        <f t="shared" si="32"/>
        <v>0</v>
      </c>
      <c r="P465" s="527">
        <f t="shared" si="33"/>
        <v>0</v>
      </c>
      <c r="Q465" s="529" t="str">
        <f t="shared" si="34"/>
        <v/>
      </c>
      <c r="R465" s="516"/>
      <c r="S465" s="516"/>
    </row>
    <row r="466" spans="1:19">
      <c r="A466" s="383" t="str">
        <f t="shared" si="31"/>
        <v/>
      </c>
      <c r="B466" s="370"/>
      <c r="C466" s="392"/>
      <c r="D466" s="372"/>
      <c r="E466" s="372"/>
      <c r="F466" s="373"/>
      <c r="G466" s="372"/>
      <c r="H466" s="372"/>
      <c r="I466" s="374"/>
      <c r="J466" s="375"/>
      <c r="K466" s="372"/>
      <c r="L466" s="374"/>
      <c r="M466" s="372"/>
      <c r="N466" s="463"/>
      <c r="O466" s="527">
        <f t="shared" si="32"/>
        <v>0</v>
      </c>
      <c r="P466" s="527">
        <f t="shared" si="33"/>
        <v>0</v>
      </c>
      <c r="Q466" s="529" t="str">
        <f t="shared" si="34"/>
        <v/>
      </c>
    </row>
    <row r="467" spans="1:19">
      <c r="A467" s="383" t="str">
        <f t="shared" si="31"/>
        <v/>
      </c>
      <c r="B467" s="370"/>
      <c r="C467" s="392"/>
      <c r="D467" s="372"/>
      <c r="E467" s="372"/>
      <c r="F467" s="373"/>
      <c r="G467" s="372"/>
      <c r="H467" s="372"/>
      <c r="I467" s="374"/>
      <c r="J467" s="375"/>
      <c r="K467" s="372"/>
      <c r="L467" s="374"/>
      <c r="M467" s="372"/>
      <c r="N467" s="463"/>
      <c r="O467" s="527">
        <f t="shared" si="32"/>
        <v>0</v>
      </c>
      <c r="P467" s="527">
        <f t="shared" si="33"/>
        <v>0</v>
      </c>
      <c r="Q467" s="529" t="str">
        <f t="shared" si="34"/>
        <v/>
      </c>
    </row>
    <row r="468" spans="1:19">
      <c r="A468" s="383" t="str">
        <f t="shared" si="31"/>
        <v/>
      </c>
      <c r="B468" s="370"/>
      <c r="C468" s="392"/>
      <c r="D468" s="372"/>
      <c r="E468" s="372"/>
      <c r="F468" s="373"/>
      <c r="G468" s="372"/>
      <c r="H468" s="372"/>
      <c r="I468" s="374"/>
      <c r="J468" s="375"/>
      <c r="K468" s="372"/>
      <c r="L468" s="374"/>
      <c r="M468" s="372"/>
      <c r="N468" s="463"/>
      <c r="O468" s="527">
        <f t="shared" si="32"/>
        <v>0</v>
      </c>
      <c r="P468" s="527">
        <f t="shared" si="33"/>
        <v>0</v>
      </c>
      <c r="Q468" s="529" t="str">
        <f t="shared" si="34"/>
        <v/>
      </c>
    </row>
    <row r="469" spans="1:19">
      <c r="A469" s="383" t="str">
        <f t="shared" si="31"/>
        <v/>
      </c>
      <c r="B469" s="370"/>
      <c r="C469" s="392"/>
      <c r="D469" s="372"/>
      <c r="E469" s="372"/>
      <c r="F469" s="373"/>
      <c r="G469" s="397"/>
      <c r="H469" s="372"/>
      <c r="I469" s="374"/>
      <c r="J469" s="375"/>
      <c r="K469" s="372"/>
      <c r="L469" s="374"/>
      <c r="M469" s="372"/>
      <c r="N469" s="463"/>
      <c r="O469" s="527">
        <f t="shared" si="32"/>
        <v>0</v>
      </c>
      <c r="P469" s="527">
        <f t="shared" si="33"/>
        <v>0</v>
      </c>
      <c r="Q469" s="529" t="str">
        <f t="shared" si="34"/>
        <v/>
      </c>
    </row>
    <row r="470" spans="1:19">
      <c r="A470" s="383" t="str">
        <f t="shared" si="31"/>
        <v/>
      </c>
      <c r="B470" s="370"/>
      <c r="C470" s="392"/>
      <c r="D470" s="372"/>
      <c r="E470" s="372"/>
      <c r="F470" s="373"/>
      <c r="G470" s="372"/>
      <c r="H470" s="372"/>
      <c r="I470" s="374"/>
      <c r="J470" s="375"/>
      <c r="K470" s="372"/>
      <c r="L470" s="374"/>
      <c r="M470" s="372"/>
      <c r="N470" s="463"/>
      <c r="O470" s="527">
        <f t="shared" si="32"/>
        <v>0</v>
      </c>
      <c r="P470" s="527">
        <f t="shared" si="33"/>
        <v>0</v>
      </c>
      <c r="Q470" s="529" t="str">
        <f t="shared" si="34"/>
        <v/>
      </c>
    </row>
    <row r="471" spans="1:19">
      <c r="A471" s="383" t="str">
        <f t="shared" si="31"/>
        <v/>
      </c>
      <c r="B471" s="370"/>
      <c r="C471" s="392"/>
      <c r="D471" s="372"/>
      <c r="E471" s="372"/>
      <c r="F471" s="373"/>
      <c r="G471" s="372"/>
      <c r="H471" s="372"/>
      <c r="I471" s="374"/>
      <c r="J471" s="375"/>
      <c r="K471" s="372"/>
      <c r="L471" s="374"/>
      <c r="M471" s="372"/>
      <c r="N471" s="463"/>
      <c r="O471" s="527">
        <f t="shared" si="32"/>
        <v>0</v>
      </c>
      <c r="P471" s="527">
        <f t="shared" si="33"/>
        <v>0</v>
      </c>
      <c r="Q471" s="529" t="str">
        <f t="shared" si="34"/>
        <v/>
      </c>
    </row>
    <row r="472" spans="1:19">
      <c r="A472" s="383" t="str">
        <f t="shared" si="31"/>
        <v/>
      </c>
      <c r="B472" s="370"/>
      <c r="C472" s="392"/>
      <c r="D472" s="372"/>
      <c r="E472" s="372"/>
      <c r="F472" s="373"/>
      <c r="G472" s="372"/>
      <c r="H472" s="372"/>
      <c r="I472" s="374"/>
      <c r="J472" s="375"/>
      <c r="K472" s="372"/>
      <c r="L472" s="374"/>
      <c r="M472" s="372"/>
      <c r="N472" s="463"/>
      <c r="O472" s="527">
        <f t="shared" si="32"/>
        <v>0</v>
      </c>
      <c r="P472" s="527">
        <f t="shared" si="33"/>
        <v>0</v>
      </c>
      <c r="Q472" s="529" t="str">
        <f t="shared" si="34"/>
        <v/>
      </c>
    </row>
    <row r="473" spans="1:19">
      <c r="A473" s="383" t="str">
        <f t="shared" si="31"/>
        <v/>
      </c>
      <c r="B473" s="370"/>
      <c r="C473" s="392"/>
      <c r="D473" s="372"/>
      <c r="E473" s="372"/>
      <c r="F473" s="373"/>
      <c r="G473" s="372"/>
      <c r="H473" s="372"/>
      <c r="I473" s="374"/>
      <c r="J473" s="375"/>
      <c r="K473" s="372"/>
      <c r="L473" s="374"/>
      <c r="M473" s="372"/>
      <c r="N473" s="463"/>
      <c r="O473" s="527">
        <f t="shared" si="32"/>
        <v>0</v>
      </c>
      <c r="P473" s="527">
        <f t="shared" si="33"/>
        <v>0</v>
      </c>
      <c r="Q473" s="529" t="str">
        <f t="shared" si="34"/>
        <v/>
      </c>
    </row>
    <row r="474" spans="1:19">
      <c r="A474" s="383" t="str">
        <f t="shared" si="31"/>
        <v/>
      </c>
      <c r="B474" s="370"/>
      <c r="C474" s="392"/>
      <c r="D474" s="372"/>
      <c r="E474" s="372"/>
      <c r="F474" s="373"/>
      <c r="G474" s="372"/>
      <c r="H474" s="372"/>
      <c r="I474" s="374"/>
      <c r="J474" s="375"/>
      <c r="K474" s="372"/>
      <c r="L474" s="374"/>
      <c r="M474" s="372"/>
      <c r="N474" s="463"/>
      <c r="O474" s="527">
        <f t="shared" si="32"/>
        <v>0</v>
      </c>
      <c r="P474" s="527">
        <f t="shared" si="33"/>
        <v>0</v>
      </c>
      <c r="Q474" s="529" t="str">
        <f t="shared" si="34"/>
        <v/>
      </c>
    </row>
    <row r="475" spans="1:19">
      <c r="A475" s="383" t="str">
        <f t="shared" si="31"/>
        <v/>
      </c>
      <c r="B475" s="370"/>
      <c r="C475" s="392"/>
      <c r="D475" s="372"/>
      <c r="E475" s="372"/>
      <c r="F475" s="373"/>
      <c r="G475" s="372"/>
      <c r="H475" s="372"/>
      <c r="I475" s="374"/>
      <c r="J475" s="375"/>
      <c r="K475" s="372"/>
      <c r="L475" s="374"/>
      <c r="M475" s="372"/>
      <c r="N475" s="463"/>
      <c r="O475" s="527">
        <f t="shared" si="32"/>
        <v>0</v>
      </c>
      <c r="P475" s="527">
        <f t="shared" si="33"/>
        <v>0</v>
      </c>
      <c r="Q475" s="529" t="str">
        <f t="shared" si="34"/>
        <v/>
      </c>
    </row>
    <row r="476" spans="1:19">
      <c r="A476" s="383" t="str">
        <f t="shared" si="31"/>
        <v/>
      </c>
      <c r="B476" s="370"/>
      <c r="C476" s="392"/>
      <c r="D476" s="372"/>
      <c r="E476" s="372"/>
      <c r="F476" s="373"/>
      <c r="G476" s="372"/>
      <c r="H476" s="372"/>
      <c r="I476" s="374"/>
      <c r="J476" s="375"/>
      <c r="K476" s="372"/>
      <c r="L476" s="374"/>
      <c r="M476" s="372"/>
      <c r="N476" s="463"/>
      <c r="O476" s="527">
        <f t="shared" si="32"/>
        <v>0</v>
      </c>
      <c r="P476" s="527">
        <f t="shared" si="33"/>
        <v>0</v>
      </c>
      <c r="Q476" s="529" t="str">
        <f t="shared" si="34"/>
        <v/>
      </c>
    </row>
    <row r="477" spans="1:19">
      <c r="A477" s="383" t="str">
        <f t="shared" si="31"/>
        <v/>
      </c>
      <c r="B477" s="370"/>
      <c r="C477" s="392"/>
      <c r="D477" s="372"/>
      <c r="E477" s="372"/>
      <c r="F477" s="373"/>
      <c r="G477" s="372"/>
      <c r="H477" s="372"/>
      <c r="I477" s="374"/>
      <c r="J477" s="375"/>
      <c r="K477" s="372"/>
      <c r="L477" s="374"/>
      <c r="M477" s="372"/>
      <c r="N477" s="463"/>
      <c r="O477" s="527">
        <f t="shared" si="32"/>
        <v>0</v>
      </c>
      <c r="P477" s="527">
        <f t="shared" si="33"/>
        <v>0</v>
      </c>
      <c r="Q477" s="529" t="str">
        <f t="shared" si="34"/>
        <v/>
      </c>
    </row>
    <row r="478" spans="1:19">
      <c r="A478" s="383" t="str">
        <f t="shared" si="31"/>
        <v/>
      </c>
      <c r="B478" s="370"/>
      <c r="C478" s="392"/>
      <c r="D478" s="372"/>
      <c r="E478" s="372"/>
      <c r="F478" s="373"/>
      <c r="G478" s="372"/>
      <c r="H478" s="372"/>
      <c r="I478" s="374"/>
      <c r="J478" s="375"/>
      <c r="K478" s="372"/>
      <c r="L478" s="374"/>
      <c r="M478" s="372"/>
      <c r="N478" s="463"/>
      <c r="O478" s="527">
        <f t="shared" si="32"/>
        <v>0</v>
      </c>
      <c r="P478" s="527">
        <f t="shared" si="33"/>
        <v>0</v>
      </c>
      <c r="Q478" s="529" t="str">
        <f t="shared" si="34"/>
        <v/>
      </c>
    </row>
    <row r="479" spans="1:19">
      <c r="A479" s="383" t="str">
        <f t="shared" si="31"/>
        <v/>
      </c>
      <c r="B479" s="370"/>
      <c r="C479" s="392"/>
      <c r="D479" s="372"/>
      <c r="E479" s="372"/>
      <c r="F479" s="373"/>
      <c r="G479" s="372"/>
      <c r="H479" s="372"/>
      <c r="I479" s="374"/>
      <c r="J479" s="375"/>
      <c r="K479" s="372"/>
      <c r="L479" s="374"/>
      <c r="M479" s="372"/>
      <c r="N479" s="463"/>
      <c r="O479" s="527">
        <f t="shared" si="32"/>
        <v>0</v>
      </c>
      <c r="P479" s="527">
        <f t="shared" si="33"/>
        <v>0</v>
      </c>
      <c r="Q479" s="529" t="str">
        <f t="shared" si="34"/>
        <v/>
      </c>
    </row>
    <row r="480" spans="1:19">
      <c r="A480" s="383" t="str">
        <f t="shared" si="31"/>
        <v/>
      </c>
      <c r="B480" s="370"/>
      <c r="C480" s="392"/>
      <c r="D480" s="372"/>
      <c r="E480" s="372"/>
      <c r="F480" s="373"/>
      <c r="G480" s="372"/>
      <c r="H480" s="372"/>
      <c r="I480" s="374"/>
      <c r="J480" s="375"/>
      <c r="K480" s="372"/>
      <c r="L480" s="374"/>
      <c r="M480" s="372"/>
      <c r="N480" s="463"/>
      <c r="O480" s="527">
        <f t="shared" si="32"/>
        <v>0</v>
      </c>
      <c r="P480" s="527">
        <f t="shared" si="33"/>
        <v>0</v>
      </c>
      <c r="Q480" s="529" t="str">
        <f t="shared" si="34"/>
        <v/>
      </c>
    </row>
    <row r="481" spans="1:17">
      <c r="A481" s="383" t="str">
        <f t="shared" si="31"/>
        <v/>
      </c>
      <c r="B481" s="370"/>
      <c r="C481" s="392"/>
      <c r="D481" s="372"/>
      <c r="E481" s="372"/>
      <c r="F481" s="373"/>
      <c r="G481" s="372"/>
      <c r="H481" s="372"/>
      <c r="I481" s="374"/>
      <c r="J481" s="375"/>
      <c r="K481" s="372"/>
      <c r="L481" s="374"/>
      <c r="M481" s="372"/>
      <c r="N481" s="463"/>
      <c r="O481" s="527">
        <f t="shared" si="32"/>
        <v>0</v>
      </c>
      <c r="P481" s="527">
        <f t="shared" si="33"/>
        <v>0</v>
      </c>
      <c r="Q481" s="529" t="str">
        <f t="shared" si="34"/>
        <v/>
      </c>
    </row>
    <row r="482" spans="1:17">
      <c r="A482" s="383" t="str">
        <f t="shared" si="31"/>
        <v/>
      </c>
      <c r="B482" s="370"/>
      <c r="C482" s="392"/>
      <c r="D482" s="372"/>
      <c r="E482" s="372"/>
      <c r="F482" s="373"/>
      <c r="G482" s="372"/>
      <c r="H482" s="372"/>
      <c r="I482" s="374"/>
      <c r="J482" s="375"/>
      <c r="K482" s="372"/>
      <c r="L482" s="374"/>
      <c r="M482" s="372"/>
      <c r="N482" s="463"/>
      <c r="O482" s="527">
        <f t="shared" si="32"/>
        <v>0</v>
      </c>
      <c r="P482" s="527">
        <f t="shared" si="33"/>
        <v>0</v>
      </c>
      <c r="Q482" s="529" t="str">
        <f t="shared" si="34"/>
        <v/>
      </c>
    </row>
    <row r="483" spans="1:17">
      <c r="A483" s="383" t="str">
        <f t="shared" si="31"/>
        <v/>
      </c>
      <c r="B483" s="370"/>
      <c r="C483" s="392"/>
      <c r="D483" s="372"/>
      <c r="E483" s="372"/>
      <c r="F483" s="373"/>
      <c r="G483" s="372"/>
      <c r="H483" s="372"/>
      <c r="I483" s="374"/>
      <c r="J483" s="375"/>
      <c r="K483" s="372"/>
      <c r="L483" s="374"/>
      <c r="M483" s="372"/>
      <c r="N483" s="463"/>
      <c r="O483" s="527">
        <f t="shared" si="32"/>
        <v>0</v>
      </c>
      <c r="P483" s="527">
        <f t="shared" si="33"/>
        <v>0</v>
      </c>
      <c r="Q483" s="529" t="str">
        <f t="shared" si="34"/>
        <v/>
      </c>
    </row>
    <row r="484" spans="1:17">
      <c r="A484" s="383" t="str">
        <f t="shared" si="31"/>
        <v/>
      </c>
      <c r="B484" s="370"/>
      <c r="C484" s="392"/>
      <c r="D484" s="372"/>
      <c r="E484" s="372"/>
      <c r="F484" s="373"/>
      <c r="G484" s="372"/>
      <c r="H484" s="372"/>
      <c r="I484" s="374"/>
      <c r="J484" s="375"/>
      <c r="K484" s="372"/>
      <c r="L484" s="374"/>
      <c r="M484" s="372"/>
      <c r="N484" s="463"/>
      <c r="O484" s="527">
        <f t="shared" si="32"/>
        <v>0</v>
      </c>
      <c r="P484" s="527">
        <f t="shared" si="33"/>
        <v>0</v>
      </c>
      <c r="Q484" s="529" t="str">
        <f t="shared" si="34"/>
        <v/>
      </c>
    </row>
    <row r="485" spans="1:17">
      <c r="A485" s="383" t="str">
        <f t="shared" si="31"/>
        <v/>
      </c>
      <c r="B485" s="370"/>
      <c r="C485" s="392"/>
      <c r="D485" s="372"/>
      <c r="E485" s="372"/>
      <c r="F485" s="373"/>
      <c r="G485" s="372"/>
      <c r="H485" s="372"/>
      <c r="I485" s="374"/>
      <c r="J485" s="375"/>
      <c r="K485" s="372"/>
      <c r="L485" s="374"/>
      <c r="M485" s="372"/>
      <c r="N485" s="463"/>
      <c r="O485" s="527">
        <f t="shared" si="32"/>
        <v>0</v>
      </c>
      <c r="P485" s="527">
        <f t="shared" si="33"/>
        <v>0</v>
      </c>
      <c r="Q485" s="529" t="str">
        <f t="shared" si="34"/>
        <v/>
      </c>
    </row>
    <row r="486" spans="1:17">
      <c r="A486" s="383" t="str">
        <f t="shared" si="31"/>
        <v/>
      </c>
      <c r="B486" s="370"/>
      <c r="C486" s="392"/>
      <c r="D486" s="372"/>
      <c r="E486" s="372"/>
      <c r="F486" s="373"/>
      <c r="G486" s="372"/>
      <c r="H486" s="372"/>
      <c r="I486" s="374"/>
      <c r="J486" s="375"/>
      <c r="K486" s="372"/>
      <c r="L486" s="374"/>
      <c r="M486" s="372"/>
      <c r="N486" s="463"/>
      <c r="O486" s="527">
        <f t="shared" si="32"/>
        <v>0</v>
      </c>
      <c r="P486" s="527">
        <f t="shared" si="33"/>
        <v>0</v>
      </c>
      <c r="Q486" s="529" t="str">
        <f t="shared" si="34"/>
        <v/>
      </c>
    </row>
    <row r="487" spans="1:17">
      <c r="A487" s="383" t="str">
        <f t="shared" si="31"/>
        <v/>
      </c>
      <c r="B487" s="370"/>
      <c r="C487" s="392"/>
      <c r="D487" s="372"/>
      <c r="E487" s="372"/>
      <c r="F487" s="373"/>
      <c r="G487" s="372"/>
      <c r="H487" s="372"/>
      <c r="I487" s="374"/>
      <c r="J487" s="375"/>
      <c r="K487" s="372"/>
      <c r="L487" s="374"/>
      <c r="M487" s="372"/>
      <c r="N487" s="463"/>
      <c r="O487" s="527">
        <f t="shared" si="32"/>
        <v>0</v>
      </c>
      <c r="P487" s="527">
        <f t="shared" si="33"/>
        <v>0</v>
      </c>
      <c r="Q487" s="529" t="str">
        <f t="shared" si="34"/>
        <v/>
      </c>
    </row>
    <row r="488" spans="1:17">
      <c r="A488" s="383" t="str">
        <f t="shared" si="31"/>
        <v/>
      </c>
      <c r="B488" s="370"/>
      <c r="C488" s="392"/>
      <c r="D488" s="372"/>
      <c r="E488" s="372"/>
      <c r="F488" s="373"/>
      <c r="G488" s="372"/>
      <c r="H488" s="372"/>
      <c r="I488" s="374"/>
      <c r="J488" s="375"/>
      <c r="K488" s="372"/>
      <c r="L488" s="374"/>
      <c r="M488" s="372"/>
      <c r="N488" s="463"/>
      <c r="O488" s="527">
        <f t="shared" si="32"/>
        <v>0</v>
      </c>
      <c r="P488" s="527">
        <f t="shared" si="33"/>
        <v>0</v>
      </c>
      <c r="Q488" s="529" t="str">
        <f t="shared" si="34"/>
        <v/>
      </c>
    </row>
    <row r="489" spans="1:17">
      <c r="A489" s="383" t="str">
        <f t="shared" si="31"/>
        <v/>
      </c>
      <c r="B489" s="370"/>
      <c r="C489" s="392"/>
      <c r="D489" s="372"/>
      <c r="E489" s="372"/>
      <c r="F489" s="373"/>
      <c r="G489" s="372"/>
      <c r="H489" s="372"/>
      <c r="I489" s="374"/>
      <c r="J489" s="375"/>
      <c r="K489" s="372"/>
      <c r="L489" s="374"/>
      <c r="M489" s="372"/>
      <c r="N489" s="463"/>
      <c r="O489" s="527">
        <f t="shared" si="32"/>
        <v>0</v>
      </c>
      <c r="P489" s="527">
        <f t="shared" si="33"/>
        <v>0</v>
      </c>
      <c r="Q489" s="529" t="str">
        <f t="shared" si="34"/>
        <v/>
      </c>
    </row>
    <row r="490" spans="1:17">
      <c r="A490" s="383" t="str">
        <f t="shared" si="31"/>
        <v/>
      </c>
      <c r="B490" s="370"/>
      <c r="C490" s="392"/>
      <c r="D490" s="372"/>
      <c r="E490" s="372"/>
      <c r="F490" s="373"/>
      <c r="G490" s="372"/>
      <c r="H490" s="372"/>
      <c r="I490" s="374"/>
      <c r="J490" s="375"/>
      <c r="K490" s="372"/>
      <c r="L490" s="374"/>
      <c r="M490" s="372"/>
      <c r="N490" s="463"/>
      <c r="O490" s="527">
        <f t="shared" si="32"/>
        <v>0</v>
      </c>
      <c r="P490" s="527">
        <f t="shared" si="33"/>
        <v>0</v>
      </c>
      <c r="Q490" s="529" t="str">
        <f t="shared" si="34"/>
        <v/>
      </c>
    </row>
    <row r="491" spans="1:17">
      <c r="A491" s="383" t="str">
        <f t="shared" si="31"/>
        <v/>
      </c>
      <c r="B491" s="370"/>
      <c r="C491" s="392"/>
      <c r="D491" s="372"/>
      <c r="E491" s="372"/>
      <c r="F491" s="373"/>
      <c r="G491" s="372"/>
      <c r="H491" s="372"/>
      <c r="I491" s="374"/>
      <c r="J491" s="375"/>
      <c r="K491" s="372"/>
      <c r="L491" s="374"/>
      <c r="M491" s="372"/>
      <c r="N491" s="463"/>
      <c r="O491" s="527">
        <f t="shared" si="32"/>
        <v>0</v>
      </c>
      <c r="P491" s="527">
        <f t="shared" si="33"/>
        <v>0</v>
      </c>
      <c r="Q491" s="529" t="str">
        <f t="shared" si="34"/>
        <v/>
      </c>
    </row>
    <row r="492" spans="1:17">
      <c r="A492" s="383" t="str">
        <f t="shared" si="31"/>
        <v/>
      </c>
      <c r="B492" s="370"/>
      <c r="C492" s="392"/>
      <c r="D492" s="372"/>
      <c r="E492" s="372"/>
      <c r="F492" s="373"/>
      <c r="G492" s="372"/>
      <c r="H492" s="372"/>
      <c r="I492" s="374"/>
      <c r="J492" s="375"/>
      <c r="K492" s="372"/>
      <c r="L492" s="374"/>
      <c r="M492" s="372"/>
      <c r="N492" s="463"/>
      <c r="O492" s="527">
        <f t="shared" si="32"/>
        <v>0</v>
      </c>
      <c r="P492" s="527">
        <f t="shared" si="33"/>
        <v>0</v>
      </c>
      <c r="Q492" s="529" t="str">
        <f t="shared" si="34"/>
        <v/>
      </c>
    </row>
    <row r="493" spans="1:17">
      <c r="A493" s="383" t="str">
        <f t="shared" si="31"/>
        <v/>
      </c>
      <c r="B493" s="370"/>
      <c r="C493" s="392"/>
      <c r="D493" s="372"/>
      <c r="E493" s="372"/>
      <c r="F493" s="373"/>
      <c r="G493" s="372"/>
      <c r="H493" s="372"/>
      <c r="I493" s="374"/>
      <c r="J493" s="375"/>
      <c r="K493" s="372"/>
      <c r="L493" s="374"/>
      <c r="M493" s="372"/>
      <c r="N493" s="463"/>
      <c r="O493" s="527">
        <f t="shared" si="32"/>
        <v>0</v>
      </c>
      <c r="P493" s="527">
        <f t="shared" si="33"/>
        <v>0</v>
      </c>
      <c r="Q493" s="529" t="str">
        <f t="shared" si="34"/>
        <v/>
      </c>
    </row>
    <row r="494" spans="1:17">
      <c r="A494" s="383" t="str">
        <f t="shared" si="31"/>
        <v/>
      </c>
      <c r="B494" s="370"/>
      <c r="C494" s="392"/>
      <c r="D494" s="372"/>
      <c r="E494" s="372"/>
      <c r="F494" s="373"/>
      <c r="G494" s="372"/>
      <c r="H494" s="372"/>
      <c r="I494" s="374"/>
      <c r="J494" s="375"/>
      <c r="K494" s="372"/>
      <c r="L494" s="374"/>
      <c r="M494" s="372"/>
      <c r="N494" s="463"/>
      <c r="O494" s="527">
        <f t="shared" si="32"/>
        <v>0</v>
      </c>
      <c r="P494" s="527">
        <f t="shared" si="33"/>
        <v>0</v>
      </c>
      <c r="Q494" s="529" t="str">
        <f t="shared" si="34"/>
        <v/>
      </c>
    </row>
    <row r="495" spans="1:17">
      <c r="A495" s="383" t="str">
        <f t="shared" si="31"/>
        <v/>
      </c>
      <c r="B495" s="370"/>
      <c r="C495" s="392"/>
      <c r="D495" s="372"/>
      <c r="E495" s="372"/>
      <c r="F495" s="373"/>
      <c r="G495" s="372"/>
      <c r="H495" s="372"/>
      <c r="I495" s="374"/>
      <c r="J495" s="375"/>
      <c r="K495" s="372"/>
      <c r="L495" s="374"/>
      <c r="M495" s="372"/>
      <c r="N495" s="463"/>
      <c r="O495" s="527">
        <f t="shared" si="32"/>
        <v>0</v>
      </c>
      <c r="P495" s="527">
        <f t="shared" si="33"/>
        <v>0</v>
      </c>
      <c r="Q495" s="529" t="str">
        <f t="shared" si="34"/>
        <v/>
      </c>
    </row>
    <row r="496" spans="1:17">
      <c r="A496" s="383" t="str">
        <f t="shared" si="31"/>
        <v/>
      </c>
      <c r="B496" s="370"/>
      <c r="C496" s="392"/>
      <c r="D496" s="372"/>
      <c r="E496" s="372"/>
      <c r="F496" s="373"/>
      <c r="G496" s="372"/>
      <c r="H496" s="372"/>
      <c r="I496" s="374"/>
      <c r="J496" s="375"/>
      <c r="K496" s="372"/>
      <c r="L496" s="374"/>
      <c r="M496" s="372"/>
      <c r="N496" s="463"/>
      <c r="O496" s="527">
        <f t="shared" si="32"/>
        <v>0</v>
      </c>
      <c r="P496" s="527">
        <f t="shared" si="33"/>
        <v>0</v>
      </c>
      <c r="Q496" s="529" t="str">
        <f t="shared" si="34"/>
        <v/>
      </c>
    </row>
    <row r="497" spans="1:17">
      <c r="A497" s="383" t="str">
        <f t="shared" si="31"/>
        <v/>
      </c>
      <c r="B497" s="370"/>
      <c r="C497" s="392"/>
      <c r="D497" s="372"/>
      <c r="E497" s="372"/>
      <c r="F497" s="373"/>
      <c r="G497" s="372"/>
      <c r="H497" s="372"/>
      <c r="I497" s="374"/>
      <c r="J497" s="375"/>
      <c r="K497" s="372"/>
      <c r="L497" s="374"/>
      <c r="M497" s="372"/>
      <c r="N497" s="463"/>
      <c r="O497" s="527">
        <f t="shared" si="32"/>
        <v>0</v>
      </c>
      <c r="P497" s="527">
        <f t="shared" si="33"/>
        <v>0</v>
      </c>
      <c r="Q497" s="529" t="str">
        <f t="shared" si="34"/>
        <v/>
      </c>
    </row>
    <row r="498" spans="1:17">
      <c r="A498" s="383" t="str">
        <f t="shared" si="31"/>
        <v/>
      </c>
      <c r="B498" s="370"/>
      <c r="C498" s="392"/>
      <c r="D498" s="372"/>
      <c r="E498" s="372"/>
      <c r="F498" s="373"/>
      <c r="G498" s="372"/>
      <c r="H498" s="372"/>
      <c r="I498" s="374"/>
      <c r="J498" s="375"/>
      <c r="K498" s="372"/>
      <c r="L498" s="374"/>
      <c r="M498" s="372"/>
      <c r="N498" s="463"/>
      <c r="O498" s="527">
        <f t="shared" si="32"/>
        <v>0</v>
      </c>
      <c r="P498" s="527">
        <f t="shared" si="33"/>
        <v>0</v>
      </c>
      <c r="Q498" s="529" t="str">
        <f t="shared" si="34"/>
        <v/>
      </c>
    </row>
    <row r="499" spans="1:17">
      <c r="A499" s="383" t="str">
        <f t="shared" si="31"/>
        <v/>
      </c>
      <c r="B499" s="370"/>
      <c r="C499" s="392"/>
      <c r="D499" s="372"/>
      <c r="E499" s="372"/>
      <c r="F499" s="373"/>
      <c r="G499" s="372"/>
      <c r="H499" s="372"/>
      <c r="I499" s="374"/>
      <c r="J499" s="375"/>
      <c r="K499" s="372"/>
      <c r="L499" s="374"/>
      <c r="M499" s="372"/>
      <c r="N499" s="463"/>
      <c r="O499" s="527">
        <f t="shared" si="32"/>
        <v>0</v>
      </c>
      <c r="P499" s="527">
        <f t="shared" si="33"/>
        <v>0</v>
      </c>
      <c r="Q499" s="529" t="str">
        <f t="shared" si="34"/>
        <v/>
      </c>
    </row>
    <row r="500" spans="1:17">
      <c r="A500" s="383" t="str">
        <f t="shared" si="31"/>
        <v/>
      </c>
      <c r="B500" s="370"/>
      <c r="C500" s="392"/>
      <c r="D500" s="372"/>
      <c r="E500" s="372"/>
      <c r="F500" s="373"/>
      <c r="G500" s="372"/>
      <c r="H500" s="372"/>
      <c r="I500" s="374"/>
      <c r="J500" s="375"/>
      <c r="K500" s="372"/>
      <c r="L500" s="374"/>
      <c r="M500" s="372"/>
      <c r="N500" s="463"/>
      <c r="O500" s="527">
        <f t="shared" si="32"/>
        <v>0</v>
      </c>
      <c r="P500" s="527">
        <f t="shared" si="33"/>
        <v>0</v>
      </c>
      <c r="Q500" s="529" t="str">
        <f t="shared" si="34"/>
        <v/>
      </c>
    </row>
    <row r="501" spans="1:17">
      <c r="A501" s="383" t="str">
        <f t="shared" si="31"/>
        <v/>
      </c>
      <c r="B501" s="370"/>
      <c r="C501" s="392"/>
      <c r="D501" s="372"/>
      <c r="E501" s="372"/>
      <c r="F501" s="373"/>
      <c r="G501" s="374"/>
      <c r="H501" s="372"/>
      <c r="I501" s="374"/>
      <c r="J501" s="375"/>
      <c r="K501" s="372"/>
      <c r="L501" s="374"/>
      <c r="M501" s="372"/>
      <c r="N501" s="463"/>
      <c r="O501" s="527">
        <f t="shared" si="32"/>
        <v>0</v>
      </c>
      <c r="P501" s="527">
        <f t="shared" si="33"/>
        <v>0</v>
      </c>
      <c r="Q501" s="529" t="str">
        <f t="shared" si="34"/>
        <v/>
      </c>
    </row>
    <row r="502" spans="1:17">
      <c r="A502" s="383" t="str">
        <f t="shared" si="31"/>
        <v/>
      </c>
      <c r="B502" s="370"/>
      <c r="C502" s="392"/>
      <c r="D502" s="372"/>
      <c r="E502" s="372"/>
      <c r="F502" s="373"/>
      <c r="G502" s="374"/>
      <c r="H502" s="372"/>
      <c r="I502" s="374"/>
      <c r="J502" s="375"/>
      <c r="K502" s="372"/>
      <c r="L502" s="374"/>
      <c r="M502" s="372"/>
      <c r="N502" s="463"/>
      <c r="O502" s="527">
        <f t="shared" si="32"/>
        <v>0</v>
      </c>
      <c r="P502" s="527">
        <f t="shared" si="33"/>
        <v>0</v>
      </c>
      <c r="Q502" s="529" t="str">
        <f t="shared" si="34"/>
        <v/>
      </c>
    </row>
    <row r="503" spans="1:17">
      <c r="A503" s="383" t="str">
        <f t="shared" si="31"/>
        <v/>
      </c>
      <c r="B503" s="370"/>
      <c r="C503" s="392"/>
      <c r="D503" s="372"/>
      <c r="E503" s="372"/>
      <c r="F503" s="373"/>
      <c r="G503" s="372"/>
      <c r="H503" s="372"/>
      <c r="I503" s="374"/>
      <c r="J503" s="375"/>
      <c r="K503" s="372"/>
      <c r="L503" s="374"/>
      <c r="M503" s="372"/>
      <c r="N503" s="463"/>
      <c r="O503" s="527">
        <f t="shared" si="32"/>
        <v>0</v>
      </c>
      <c r="P503" s="527">
        <f t="shared" si="33"/>
        <v>0</v>
      </c>
      <c r="Q503" s="529" t="str">
        <f t="shared" si="34"/>
        <v/>
      </c>
    </row>
    <row r="504" spans="1:17">
      <c r="A504" s="383" t="str">
        <f t="shared" si="31"/>
        <v/>
      </c>
      <c r="B504" s="370"/>
      <c r="C504" s="392"/>
      <c r="D504" s="372"/>
      <c r="E504" s="372"/>
      <c r="F504" s="373"/>
      <c r="G504" s="372"/>
      <c r="H504" s="372"/>
      <c r="I504" s="374"/>
      <c r="J504" s="375"/>
      <c r="K504" s="372"/>
      <c r="L504" s="374"/>
      <c r="M504" s="372"/>
      <c r="N504" s="463"/>
      <c r="O504" s="527">
        <f t="shared" si="32"/>
        <v>0</v>
      </c>
      <c r="P504" s="527">
        <f t="shared" si="33"/>
        <v>0</v>
      </c>
      <c r="Q504" s="529" t="str">
        <f t="shared" si="34"/>
        <v/>
      </c>
    </row>
    <row r="505" spans="1:17">
      <c r="A505" s="383" t="str">
        <f t="shared" si="31"/>
        <v/>
      </c>
      <c r="B505" s="370"/>
      <c r="C505" s="392"/>
      <c r="D505" s="372"/>
      <c r="E505" s="372"/>
      <c r="F505" s="373"/>
      <c r="G505" s="374"/>
      <c r="H505" s="372"/>
      <c r="I505" s="374"/>
      <c r="J505" s="375"/>
      <c r="K505" s="372"/>
      <c r="L505" s="374"/>
      <c r="M505" s="372"/>
      <c r="N505" s="463"/>
      <c r="O505" s="527">
        <f t="shared" si="32"/>
        <v>0</v>
      </c>
      <c r="P505" s="527">
        <f t="shared" si="33"/>
        <v>0</v>
      </c>
      <c r="Q505" s="529" t="str">
        <f t="shared" si="34"/>
        <v/>
      </c>
    </row>
    <row r="506" spans="1:17">
      <c r="A506" s="383" t="str">
        <f t="shared" si="31"/>
        <v/>
      </c>
      <c r="B506" s="370"/>
      <c r="C506" s="392"/>
      <c r="D506" s="372"/>
      <c r="E506" s="372"/>
      <c r="F506" s="373"/>
      <c r="G506" s="374"/>
      <c r="H506" s="372"/>
      <c r="I506" s="374"/>
      <c r="J506" s="375"/>
      <c r="K506" s="372"/>
      <c r="L506" s="374"/>
      <c r="M506" s="372"/>
      <c r="N506" s="463"/>
      <c r="O506" s="527">
        <f t="shared" si="32"/>
        <v>0</v>
      </c>
      <c r="P506" s="527">
        <f t="shared" si="33"/>
        <v>0</v>
      </c>
      <c r="Q506" s="529" t="str">
        <f t="shared" si="34"/>
        <v/>
      </c>
    </row>
    <row r="507" spans="1:17">
      <c r="A507" s="383" t="str">
        <f t="shared" si="31"/>
        <v/>
      </c>
      <c r="B507" s="370"/>
      <c r="C507" s="392"/>
      <c r="D507" s="372"/>
      <c r="E507" s="372"/>
      <c r="F507" s="373"/>
      <c r="G507" s="372"/>
      <c r="H507" s="372"/>
      <c r="I507" s="374"/>
      <c r="J507" s="375"/>
      <c r="K507" s="372"/>
      <c r="L507" s="374"/>
      <c r="M507" s="372"/>
      <c r="N507" s="463"/>
      <c r="O507" s="527">
        <f t="shared" si="32"/>
        <v>0</v>
      </c>
      <c r="P507" s="527">
        <f t="shared" si="33"/>
        <v>0</v>
      </c>
      <c r="Q507" s="529" t="str">
        <f t="shared" si="34"/>
        <v/>
      </c>
    </row>
    <row r="508" spans="1:17">
      <c r="A508" s="383" t="str">
        <f t="shared" si="31"/>
        <v/>
      </c>
      <c r="B508" s="370"/>
      <c r="C508" s="392"/>
      <c r="D508" s="372"/>
      <c r="E508" s="372"/>
      <c r="F508" s="373"/>
      <c r="G508" s="372"/>
      <c r="H508" s="372"/>
      <c r="I508" s="374"/>
      <c r="J508" s="375"/>
      <c r="K508" s="372"/>
      <c r="L508" s="374"/>
      <c r="M508" s="372"/>
      <c r="N508" s="463"/>
      <c r="O508" s="527">
        <f t="shared" si="32"/>
        <v>0</v>
      </c>
      <c r="P508" s="527">
        <f t="shared" si="33"/>
        <v>0</v>
      </c>
      <c r="Q508" s="529" t="str">
        <f t="shared" si="34"/>
        <v/>
      </c>
    </row>
    <row r="509" spans="1:17">
      <c r="A509" s="383" t="str">
        <f t="shared" si="31"/>
        <v/>
      </c>
      <c r="B509" s="370"/>
      <c r="C509" s="392"/>
      <c r="D509" s="372"/>
      <c r="E509" s="372"/>
      <c r="F509" s="373"/>
      <c r="G509" s="372"/>
      <c r="H509" s="372"/>
      <c r="I509" s="374"/>
      <c r="J509" s="375"/>
      <c r="K509" s="372"/>
      <c r="L509" s="374"/>
      <c r="M509" s="372"/>
      <c r="N509" s="463"/>
      <c r="O509" s="527">
        <f t="shared" si="32"/>
        <v>0</v>
      </c>
      <c r="P509" s="527">
        <f t="shared" si="33"/>
        <v>0</v>
      </c>
      <c r="Q509" s="529" t="str">
        <f t="shared" si="34"/>
        <v/>
      </c>
    </row>
    <row r="510" spans="1:17">
      <c r="A510" s="383" t="str">
        <f t="shared" si="31"/>
        <v/>
      </c>
      <c r="B510" s="370"/>
      <c r="C510" s="392"/>
      <c r="D510" s="372"/>
      <c r="E510" s="372"/>
      <c r="F510" s="373"/>
      <c r="G510" s="372"/>
      <c r="H510" s="372"/>
      <c r="I510" s="374"/>
      <c r="J510" s="375"/>
      <c r="K510" s="372"/>
      <c r="L510" s="374"/>
      <c r="M510" s="372"/>
      <c r="N510" s="463"/>
      <c r="O510" s="527">
        <f t="shared" si="32"/>
        <v>0</v>
      </c>
      <c r="P510" s="527">
        <f t="shared" si="33"/>
        <v>0</v>
      </c>
      <c r="Q510" s="529" t="str">
        <f t="shared" si="34"/>
        <v/>
      </c>
    </row>
    <row r="511" spans="1:17">
      <c r="A511" s="383" t="str">
        <f t="shared" si="31"/>
        <v/>
      </c>
      <c r="B511" s="370"/>
      <c r="C511" s="392"/>
      <c r="D511" s="372"/>
      <c r="E511" s="372"/>
      <c r="F511" s="373"/>
      <c r="G511" s="372"/>
      <c r="H511" s="372"/>
      <c r="I511" s="374"/>
      <c r="J511" s="375"/>
      <c r="K511" s="372"/>
      <c r="L511" s="374"/>
      <c r="M511" s="372"/>
      <c r="N511" s="463"/>
      <c r="O511" s="527">
        <f t="shared" si="32"/>
        <v>0</v>
      </c>
      <c r="P511" s="527">
        <f t="shared" si="33"/>
        <v>0</v>
      </c>
      <c r="Q511" s="529" t="str">
        <f t="shared" si="34"/>
        <v/>
      </c>
    </row>
    <row r="512" spans="1:17">
      <c r="A512" s="383" t="str">
        <f t="shared" si="31"/>
        <v/>
      </c>
      <c r="B512" s="370"/>
      <c r="C512" s="392"/>
      <c r="D512" s="372"/>
      <c r="E512" s="372"/>
      <c r="F512" s="373"/>
      <c r="G512" s="372"/>
      <c r="H512" s="372"/>
      <c r="I512" s="374"/>
      <c r="J512" s="375"/>
      <c r="K512" s="372"/>
      <c r="L512" s="374"/>
      <c r="M512" s="372"/>
      <c r="N512" s="463"/>
      <c r="O512" s="527">
        <f t="shared" si="32"/>
        <v>0</v>
      </c>
      <c r="P512" s="527">
        <f t="shared" si="33"/>
        <v>0</v>
      </c>
      <c r="Q512" s="529" t="str">
        <f t="shared" si="34"/>
        <v/>
      </c>
    </row>
    <row r="513" spans="1:17">
      <c r="A513" s="383" t="str">
        <f t="shared" si="31"/>
        <v/>
      </c>
      <c r="B513" s="370"/>
      <c r="C513" s="392"/>
      <c r="D513" s="372"/>
      <c r="E513" s="372"/>
      <c r="F513" s="373"/>
      <c r="G513" s="372"/>
      <c r="H513" s="372"/>
      <c r="I513" s="374"/>
      <c r="J513" s="375"/>
      <c r="K513" s="372"/>
      <c r="L513" s="374"/>
      <c r="M513" s="372"/>
      <c r="N513" s="463"/>
      <c r="O513" s="527">
        <f t="shared" si="32"/>
        <v>0</v>
      </c>
      <c r="P513" s="527">
        <f t="shared" si="33"/>
        <v>0</v>
      </c>
      <c r="Q513" s="529" t="str">
        <f t="shared" si="34"/>
        <v/>
      </c>
    </row>
    <row r="514" spans="1:17">
      <c r="A514" s="383" t="str">
        <f t="shared" si="31"/>
        <v/>
      </c>
      <c r="B514" s="370"/>
      <c r="C514" s="392"/>
      <c r="D514" s="372"/>
      <c r="E514" s="372"/>
      <c r="F514" s="373"/>
      <c r="G514" s="372"/>
      <c r="H514" s="372"/>
      <c r="I514" s="374"/>
      <c r="J514" s="375"/>
      <c r="K514" s="372"/>
      <c r="L514" s="374"/>
      <c r="M514" s="372"/>
      <c r="N514" s="463"/>
      <c r="O514" s="527">
        <f t="shared" si="32"/>
        <v>0</v>
      </c>
      <c r="P514" s="527">
        <f t="shared" si="33"/>
        <v>0</v>
      </c>
      <c r="Q514" s="529" t="str">
        <f t="shared" si="34"/>
        <v/>
      </c>
    </row>
    <row r="515" spans="1:17">
      <c r="A515" s="383" t="str">
        <f t="shared" si="31"/>
        <v/>
      </c>
      <c r="B515" s="370"/>
      <c r="C515" s="392"/>
      <c r="D515" s="372"/>
      <c r="E515" s="372"/>
      <c r="F515" s="373"/>
      <c r="G515" s="372"/>
      <c r="H515" s="372"/>
      <c r="I515" s="374"/>
      <c r="J515" s="375"/>
      <c r="K515" s="372"/>
      <c r="L515" s="374"/>
      <c r="M515" s="372"/>
      <c r="N515" s="463"/>
      <c r="O515" s="527">
        <f t="shared" si="32"/>
        <v>0</v>
      </c>
      <c r="P515" s="527">
        <f t="shared" si="33"/>
        <v>0</v>
      </c>
      <c r="Q515" s="529" t="str">
        <f t="shared" si="34"/>
        <v/>
      </c>
    </row>
    <row r="516" spans="1:17">
      <c r="A516" s="383" t="str">
        <f t="shared" si="31"/>
        <v/>
      </c>
      <c r="B516" s="370"/>
      <c r="C516" s="392"/>
      <c r="D516" s="372"/>
      <c r="E516" s="372"/>
      <c r="F516" s="373"/>
      <c r="G516" s="372"/>
      <c r="H516" s="372"/>
      <c r="I516" s="374"/>
      <c r="J516" s="375"/>
      <c r="K516" s="372"/>
      <c r="L516" s="374"/>
      <c r="M516" s="372"/>
      <c r="N516" s="463"/>
      <c r="O516" s="527">
        <f t="shared" si="32"/>
        <v>0</v>
      </c>
      <c r="P516" s="527">
        <f t="shared" si="33"/>
        <v>0</v>
      </c>
      <c r="Q516" s="529" t="str">
        <f t="shared" si="34"/>
        <v/>
      </c>
    </row>
    <row r="517" spans="1:17">
      <c r="A517" s="383" t="str">
        <f t="shared" ref="A517:A580" si="35">IF(B517="","",ROW()-ROW($A$3))</f>
        <v/>
      </c>
      <c r="B517" s="370"/>
      <c r="C517" s="392"/>
      <c r="D517" s="372"/>
      <c r="E517" s="372"/>
      <c r="F517" s="373"/>
      <c r="G517" s="372"/>
      <c r="H517" s="372"/>
      <c r="I517" s="374"/>
      <c r="J517" s="375"/>
      <c r="K517" s="372"/>
      <c r="L517" s="374"/>
      <c r="M517" s="372"/>
      <c r="N517" s="463"/>
      <c r="O517" s="527">
        <f t="shared" si="32"/>
        <v>0</v>
      </c>
      <c r="P517" s="527">
        <f t="shared" si="33"/>
        <v>0</v>
      </c>
      <c r="Q517" s="529" t="str">
        <f t="shared" si="34"/>
        <v/>
      </c>
    </row>
    <row r="518" spans="1:17">
      <c r="A518" s="383" t="str">
        <f t="shared" si="35"/>
        <v/>
      </c>
      <c r="B518" s="370"/>
      <c r="C518" s="392"/>
      <c r="D518" s="372"/>
      <c r="E518" s="372"/>
      <c r="F518" s="373"/>
      <c r="G518" s="372"/>
      <c r="H518" s="372"/>
      <c r="I518" s="374"/>
      <c r="J518" s="376"/>
      <c r="K518" s="372"/>
      <c r="L518" s="374"/>
      <c r="M518" s="372"/>
      <c r="N518" s="463"/>
      <c r="O518" s="527">
        <f t="shared" si="32"/>
        <v>0</v>
      </c>
      <c r="P518" s="527">
        <f t="shared" si="33"/>
        <v>0</v>
      </c>
      <c r="Q518" s="529" t="str">
        <f t="shared" si="34"/>
        <v/>
      </c>
    </row>
    <row r="519" spans="1:17">
      <c r="A519" s="383" t="str">
        <f t="shared" si="35"/>
        <v/>
      </c>
      <c r="B519" s="370"/>
      <c r="C519" s="392"/>
      <c r="D519" s="372"/>
      <c r="E519" s="372"/>
      <c r="F519" s="373"/>
      <c r="G519" s="372"/>
      <c r="H519" s="372"/>
      <c r="I519" s="374"/>
      <c r="J519" s="375"/>
      <c r="K519" s="372"/>
      <c r="L519" s="374"/>
      <c r="M519" s="372"/>
      <c r="N519" s="463"/>
      <c r="O519" s="527">
        <f t="shared" si="32"/>
        <v>0</v>
      </c>
      <c r="P519" s="527">
        <f t="shared" si="33"/>
        <v>0</v>
      </c>
      <c r="Q519" s="529" t="str">
        <f t="shared" si="34"/>
        <v/>
      </c>
    </row>
    <row r="520" spans="1:17">
      <c r="A520" s="383" t="str">
        <f t="shared" si="35"/>
        <v/>
      </c>
      <c r="B520" s="370"/>
      <c r="C520" s="392"/>
      <c r="D520" s="372"/>
      <c r="E520" s="372"/>
      <c r="F520" s="373"/>
      <c r="G520" s="372"/>
      <c r="H520" s="372"/>
      <c r="I520" s="374"/>
      <c r="J520" s="375"/>
      <c r="K520" s="372"/>
      <c r="L520" s="374"/>
      <c r="M520" s="372"/>
      <c r="N520" s="463"/>
      <c r="O520" s="527">
        <f t="shared" ref="O520:O583" si="36">IF(B520=0,0,IF(YEAR(B520)=$P$1,MONTH(B520)-$O$1+1,(YEAR(B520)-$P$1)*12-$O$1+1+MONTH(B520)))</f>
        <v>0</v>
      </c>
      <c r="P520" s="527">
        <f t="shared" ref="P520:P583" si="37">IF(C520=0,0,IF(YEAR(C520)=$P$1,MONTH(C520)-$O$1+1,(YEAR(C520)-$P$1)*12-$O$1+1+MONTH(C520)))</f>
        <v>0</v>
      </c>
      <c r="Q520" s="529" t="str">
        <f t="shared" ref="Q520:Q583" si="38">SUBSTITUTE(D520," ","_")</f>
        <v/>
      </c>
    </row>
    <row r="521" spans="1:17">
      <c r="A521" s="383" t="str">
        <f t="shared" si="35"/>
        <v/>
      </c>
      <c r="B521" s="370"/>
      <c r="C521" s="392"/>
      <c r="D521" s="372"/>
      <c r="E521" s="372"/>
      <c r="F521" s="373"/>
      <c r="G521" s="372"/>
      <c r="H521" s="372"/>
      <c r="I521" s="374"/>
      <c r="J521" s="375"/>
      <c r="K521" s="372"/>
      <c r="L521" s="374"/>
      <c r="M521" s="372"/>
      <c r="N521" s="463"/>
      <c r="O521" s="527">
        <f t="shared" si="36"/>
        <v>0</v>
      </c>
      <c r="P521" s="527">
        <f t="shared" si="37"/>
        <v>0</v>
      </c>
      <c r="Q521" s="529" t="str">
        <f t="shared" si="38"/>
        <v/>
      </c>
    </row>
    <row r="522" spans="1:17">
      <c r="A522" s="383" t="str">
        <f t="shared" si="35"/>
        <v/>
      </c>
      <c r="B522" s="384"/>
      <c r="C522" s="385"/>
      <c r="D522" s="386"/>
      <c r="E522" s="386"/>
      <c r="F522" s="387"/>
      <c r="G522" s="386"/>
      <c r="H522" s="386"/>
      <c r="I522" s="388"/>
      <c r="J522" s="389"/>
      <c r="K522" s="386"/>
      <c r="L522" s="388"/>
      <c r="M522" s="386"/>
      <c r="N522" s="464"/>
      <c r="O522" s="527">
        <f t="shared" si="36"/>
        <v>0</v>
      </c>
      <c r="P522" s="527">
        <f t="shared" si="37"/>
        <v>0</v>
      </c>
      <c r="Q522" s="529" t="str">
        <f t="shared" si="38"/>
        <v/>
      </c>
    </row>
    <row r="523" spans="1:17">
      <c r="A523" s="383" t="str">
        <f t="shared" si="35"/>
        <v/>
      </c>
      <c r="B523" s="370"/>
      <c r="C523" s="392"/>
      <c r="D523" s="372"/>
      <c r="E523" s="372"/>
      <c r="F523" s="373"/>
      <c r="G523" s="374"/>
      <c r="H523" s="372"/>
      <c r="I523" s="374"/>
      <c r="J523" s="375"/>
      <c r="K523" s="372"/>
      <c r="L523" s="374"/>
      <c r="M523" s="372"/>
      <c r="N523" s="463"/>
      <c r="O523" s="527">
        <f t="shared" si="36"/>
        <v>0</v>
      </c>
      <c r="P523" s="527">
        <f t="shared" si="37"/>
        <v>0</v>
      </c>
      <c r="Q523" s="529" t="str">
        <f t="shared" si="38"/>
        <v/>
      </c>
    </row>
    <row r="524" spans="1:17">
      <c r="A524" s="383" t="str">
        <f t="shared" si="35"/>
        <v/>
      </c>
      <c r="B524" s="370"/>
      <c r="C524" s="392"/>
      <c r="D524" s="372"/>
      <c r="E524" s="372"/>
      <c r="F524" s="373"/>
      <c r="G524" s="372"/>
      <c r="H524" s="372"/>
      <c r="I524" s="374"/>
      <c r="J524" s="375"/>
      <c r="K524" s="372"/>
      <c r="L524" s="374"/>
      <c r="M524" s="372"/>
      <c r="N524" s="463"/>
      <c r="O524" s="527">
        <f t="shared" si="36"/>
        <v>0</v>
      </c>
      <c r="P524" s="527">
        <f t="shared" si="37"/>
        <v>0</v>
      </c>
      <c r="Q524" s="529" t="str">
        <f t="shared" si="38"/>
        <v/>
      </c>
    </row>
    <row r="525" spans="1:17">
      <c r="A525" s="383" t="str">
        <f t="shared" si="35"/>
        <v/>
      </c>
      <c r="B525" s="370"/>
      <c r="C525" s="392"/>
      <c r="D525" s="372"/>
      <c r="E525" s="372"/>
      <c r="F525" s="373"/>
      <c r="G525" s="372"/>
      <c r="H525" s="372"/>
      <c r="I525" s="374"/>
      <c r="J525" s="375"/>
      <c r="K525" s="372"/>
      <c r="L525" s="374"/>
      <c r="M525" s="372"/>
      <c r="N525" s="463"/>
      <c r="O525" s="527">
        <f t="shared" si="36"/>
        <v>0</v>
      </c>
      <c r="P525" s="527">
        <f t="shared" si="37"/>
        <v>0</v>
      </c>
      <c r="Q525" s="529" t="str">
        <f t="shared" si="38"/>
        <v/>
      </c>
    </row>
    <row r="526" spans="1:17">
      <c r="A526" s="383" t="str">
        <f t="shared" si="35"/>
        <v/>
      </c>
      <c r="B526" s="370"/>
      <c r="C526" s="392"/>
      <c r="D526" s="372"/>
      <c r="E526" s="372"/>
      <c r="F526" s="373"/>
      <c r="G526" s="372"/>
      <c r="H526" s="372"/>
      <c r="I526" s="374"/>
      <c r="J526" s="375"/>
      <c r="K526" s="372"/>
      <c r="L526" s="374"/>
      <c r="M526" s="372"/>
      <c r="N526" s="463"/>
      <c r="O526" s="527">
        <f t="shared" si="36"/>
        <v>0</v>
      </c>
      <c r="P526" s="527">
        <f t="shared" si="37"/>
        <v>0</v>
      </c>
      <c r="Q526" s="529" t="str">
        <f t="shared" si="38"/>
        <v/>
      </c>
    </row>
    <row r="527" spans="1:17">
      <c r="A527" s="383" t="str">
        <f t="shared" si="35"/>
        <v/>
      </c>
      <c r="B527" s="370"/>
      <c r="C527" s="392"/>
      <c r="D527" s="372"/>
      <c r="E527" s="372"/>
      <c r="F527" s="373"/>
      <c r="G527" s="372"/>
      <c r="H527" s="372"/>
      <c r="I527" s="374"/>
      <c r="J527" s="375"/>
      <c r="K527" s="372"/>
      <c r="L527" s="374"/>
      <c r="M527" s="372"/>
      <c r="N527" s="463"/>
      <c r="O527" s="527">
        <f t="shared" si="36"/>
        <v>0</v>
      </c>
      <c r="P527" s="527">
        <f t="shared" si="37"/>
        <v>0</v>
      </c>
      <c r="Q527" s="529" t="str">
        <f t="shared" si="38"/>
        <v/>
      </c>
    </row>
    <row r="528" spans="1:17">
      <c r="A528" s="383" t="str">
        <f t="shared" si="35"/>
        <v/>
      </c>
      <c r="B528" s="370"/>
      <c r="C528" s="392"/>
      <c r="D528" s="372"/>
      <c r="E528" s="372"/>
      <c r="F528" s="373"/>
      <c r="G528" s="372"/>
      <c r="H528" s="372"/>
      <c r="I528" s="374"/>
      <c r="J528" s="375"/>
      <c r="K528" s="372"/>
      <c r="L528" s="374"/>
      <c r="M528" s="372"/>
      <c r="N528" s="463"/>
      <c r="O528" s="527">
        <f t="shared" si="36"/>
        <v>0</v>
      </c>
      <c r="P528" s="527">
        <f t="shared" si="37"/>
        <v>0</v>
      </c>
      <c r="Q528" s="529" t="str">
        <f t="shared" si="38"/>
        <v/>
      </c>
    </row>
    <row r="529" spans="1:19">
      <c r="A529" s="383" t="str">
        <f t="shared" si="35"/>
        <v/>
      </c>
      <c r="B529" s="370"/>
      <c r="C529" s="392"/>
      <c r="D529" s="372"/>
      <c r="E529" s="372"/>
      <c r="F529" s="373"/>
      <c r="G529" s="372"/>
      <c r="H529" s="372"/>
      <c r="I529" s="374"/>
      <c r="J529" s="375"/>
      <c r="K529" s="372"/>
      <c r="L529" s="374"/>
      <c r="M529" s="372"/>
      <c r="N529" s="463"/>
      <c r="O529" s="527">
        <f t="shared" si="36"/>
        <v>0</v>
      </c>
      <c r="P529" s="527">
        <f t="shared" si="37"/>
        <v>0</v>
      </c>
      <c r="Q529" s="529" t="str">
        <f t="shared" si="38"/>
        <v/>
      </c>
    </row>
    <row r="530" spans="1:19">
      <c r="A530" s="383" t="str">
        <f t="shared" si="35"/>
        <v/>
      </c>
      <c r="B530" s="370"/>
      <c r="C530" s="392"/>
      <c r="D530" s="372"/>
      <c r="E530" s="372"/>
      <c r="F530" s="373"/>
      <c r="G530" s="372"/>
      <c r="H530" s="372"/>
      <c r="I530" s="374"/>
      <c r="J530" s="375"/>
      <c r="K530" s="372"/>
      <c r="L530" s="374"/>
      <c r="M530" s="372"/>
      <c r="N530" s="463"/>
      <c r="O530" s="527">
        <f t="shared" si="36"/>
        <v>0</v>
      </c>
      <c r="P530" s="527">
        <f t="shared" si="37"/>
        <v>0</v>
      </c>
      <c r="Q530" s="529" t="str">
        <f t="shared" si="38"/>
        <v/>
      </c>
    </row>
    <row r="531" spans="1:19">
      <c r="A531" s="383" t="str">
        <f t="shared" si="35"/>
        <v/>
      </c>
      <c r="B531" s="370"/>
      <c r="C531" s="392"/>
      <c r="D531" s="372"/>
      <c r="E531" s="372"/>
      <c r="F531" s="373"/>
      <c r="G531" s="372"/>
      <c r="H531" s="372"/>
      <c r="I531" s="374"/>
      <c r="J531" s="375"/>
      <c r="K531" s="372"/>
      <c r="L531" s="374"/>
      <c r="M531" s="372"/>
      <c r="N531" s="463"/>
      <c r="O531" s="527">
        <f t="shared" si="36"/>
        <v>0</v>
      </c>
      <c r="P531" s="527">
        <f t="shared" si="37"/>
        <v>0</v>
      </c>
      <c r="Q531" s="529" t="str">
        <f t="shared" si="38"/>
        <v/>
      </c>
    </row>
    <row r="532" spans="1:19">
      <c r="A532" s="383" t="str">
        <f t="shared" si="35"/>
        <v/>
      </c>
      <c r="B532" s="370"/>
      <c r="C532" s="392"/>
      <c r="D532" s="372"/>
      <c r="E532" s="372"/>
      <c r="F532" s="373"/>
      <c r="G532" s="372"/>
      <c r="H532" s="372"/>
      <c r="I532" s="374"/>
      <c r="J532" s="375"/>
      <c r="K532" s="372"/>
      <c r="L532" s="374"/>
      <c r="M532" s="372"/>
      <c r="N532" s="463"/>
      <c r="O532" s="527">
        <f t="shared" si="36"/>
        <v>0</v>
      </c>
      <c r="P532" s="527">
        <f t="shared" si="37"/>
        <v>0</v>
      </c>
      <c r="Q532" s="529" t="str">
        <f t="shared" si="38"/>
        <v/>
      </c>
    </row>
    <row r="533" spans="1:19">
      <c r="A533" s="383" t="str">
        <f t="shared" si="35"/>
        <v/>
      </c>
      <c r="B533" s="370"/>
      <c r="C533" s="392"/>
      <c r="D533" s="372"/>
      <c r="E533" s="372"/>
      <c r="F533" s="373"/>
      <c r="G533" s="372"/>
      <c r="H533" s="372"/>
      <c r="I533" s="374"/>
      <c r="J533" s="375"/>
      <c r="K533" s="372"/>
      <c r="L533" s="374"/>
      <c r="M533" s="372"/>
      <c r="N533" s="463"/>
      <c r="O533" s="527">
        <f t="shared" si="36"/>
        <v>0</v>
      </c>
      <c r="P533" s="527">
        <f t="shared" si="37"/>
        <v>0</v>
      </c>
      <c r="Q533" s="529" t="str">
        <f t="shared" si="38"/>
        <v/>
      </c>
    </row>
    <row r="534" spans="1:19">
      <c r="A534" s="383" t="str">
        <f t="shared" si="35"/>
        <v/>
      </c>
      <c r="B534" s="370"/>
      <c r="C534" s="392"/>
      <c r="D534" s="372"/>
      <c r="E534" s="372"/>
      <c r="F534" s="373"/>
      <c r="G534" s="372"/>
      <c r="H534" s="372"/>
      <c r="I534" s="374"/>
      <c r="J534" s="375"/>
      <c r="K534" s="372"/>
      <c r="L534" s="374"/>
      <c r="M534" s="372"/>
      <c r="N534" s="463"/>
      <c r="O534" s="527">
        <f t="shared" si="36"/>
        <v>0</v>
      </c>
      <c r="P534" s="527">
        <f t="shared" si="37"/>
        <v>0</v>
      </c>
      <c r="Q534" s="529" t="str">
        <f t="shared" si="38"/>
        <v/>
      </c>
    </row>
    <row r="535" spans="1:19">
      <c r="A535" s="383" t="str">
        <f t="shared" si="35"/>
        <v/>
      </c>
      <c r="B535" s="370"/>
      <c r="C535" s="392"/>
      <c r="D535" s="372"/>
      <c r="E535" s="372"/>
      <c r="F535" s="373"/>
      <c r="G535" s="372"/>
      <c r="H535" s="372"/>
      <c r="I535" s="374"/>
      <c r="J535" s="375"/>
      <c r="K535" s="372"/>
      <c r="L535" s="374"/>
      <c r="M535" s="372"/>
      <c r="N535" s="463"/>
      <c r="O535" s="527">
        <f t="shared" si="36"/>
        <v>0</v>
      </c>
      <c r="P535" s="527">
        <f t="shared" si="37"/>
        <v>0</v>
      </c>
      <c r="Q535" s="529" t="str">
        <f t="shared" si="38"/>
        <v/>
      </c>
    </row>
    <row r="536" spans="1:19">
      <c r="A536" s="383" t="str">
        <f t="shared" si="35"/>
        <v/>
      </c>
      <c r="B536" s="370"/>
      <c r="C536" s="392"/>
      <c r="D536" s="372"/>
      <c r="E536" s="372"/>
      <c r="F536" s="373"/>
      <c r="G536" s="372"/>
      <c r="H536" s="372"/>
      <c r="I536" s="374"/>
      <c r="J536" s="375"/>
      <c r="K536" s="372"/>
      <c r="L536" s="374"/>
      <c r="M536" s="372"/>
      <c r="N536" s="463"/>
      <c r="O536" s="527">
        <f t="shared" si="36"/>
        <v>0</v>
      </c>
      <c r="P536" s="527">
        <f t="shared" si="37"/>
        <v>0</v>
      </c>
      <c r="Q536" s="529" t="str">
        <f t="shared" si="38"/>
        <v/>
      </c>
    </row>
    <row r="537" spans="1:19">
      <c r="A537" s="383" t="str">
        <f t="shared" si="35"/>
        <v/>
      </c>
      <c r="B537" s="370"/>
      <c r="C537" s="392"/>
      <c r="D537" s="372"/>
      <c r="E537" s="372"/>
      <c r="F537" s="373"/>
      <c r="G537" s="372"/>
      <c r="H537" s="372"/>
      <c r="I537" s="374"/>
      <c r="J537" s="375"/>
      <c r="K537" s="372"/>
      <c r="L537" s="374"/>
      <c r="M537" s="372"/>
      <c r="N537" s="463"/>
      <c r="O537" s="527">
        <f t="shared" si="36"/>
        <v>0</v>
      </c>
      <c r="P537" s="527">
        <f t="shared" si="37"/>
        <v>0</v>
      </c>
      <c r="Q537" s="529" t="str">
        <f t="shared" si="38"/>
        <v/>
      </c>
    </row>
    <row r="538" spans="1:19" s="323" customFormat="1">
      <c r="A538" s="383" t="str">
        <f t="shared" si="35"/>
        <v/>
      </c>
      <c r="B538" s="370"/>
      <c r="C538" s="392"/>
      <c r="D538" s="372"/>
      <c r="E538" s="372"/>
      <c r="F538" s="373"/>
      <c r="G538" s="372"/>
      <c r="H538" s="397"/>
      <c r="I538" s="374"/>
      <c r="J538" s="375"/>
      <c r="K538" s="372"/>
      <c r="L538" s="374"/>
      <c r="M538" s="397"/>
      <c r="N538" s="467"/>
      <c r="O538" s="527">
        <f t="shared" si="36"/>
        <v>0</v>
      </c>
      <c r="P538" s="527">
        <f t="shared" si="37"/>
        <v>0</v>
      </c>
      <c r="Q538" s="529" t="str">
        <f t="shared" si="38"/>
        <v/>
      </c>
      <c r="R538" s="516"/>
      <c r="S538" s="516"/>
    </row>
    <row r="539" spans="1:19" s="323" customFormat="1">
      <c r="A539" s="383" t="str">
        <f t="shared" si="35"/>
        <v/>
      </c>
      <c r="B539" s="398"/>
      <c r="C539" s="399"/>
      <c r="D539" s="397"/>
      <c r="E539" s="397"/>
      <c r="F539" s="400"/>
      <c r="G539" s="372"/>
      <c r="H539" s="397"/>
      <c r="I539" s="374"/>
      <c r="J539" s="375"/>
      <c r="K539" s="372"/>
      <c r="L539" s="374"/>
      <c r="M539" s="397"/>
      <c r="N539" s="467"/>
      <c r="O539" s="527">
        <f t="shared" si="36"/>
        <v>0</v>
      </c>
      <c r="P539" s="527">
        <f t="shared" si="37"/>
        <v>0</v>
      </c>
      <c r="Q539" s="529" t="str">
        <f t="shared" si="38"/>
        <v/>
      </c>
      <c r="R539" s="516"/>
      <c r="S539" s="516"/>
    </row>
    <row r="540" spans="1:19">
      <c r="A540" s="383" t="str">
        <f t="shared" si="35"/>
        <v/>
      </c>
      <c r="B540" s="398"/>
      <c r="C540" s="399"/>
      <c r="D540" s="397"/>
      <c r="E540" s="397"/>
      <c r="F540" s="400"/>
      <c r="G540" s="372"/>
      <c r="H540" s="372"/>
      <c r="I540" s="374"/>
      <c r="J540" s="375"/>
      <c r="K540" s="372"/>
      <c r="L540" s="374"/>
      <c r="M540" s="397"/>
      <c r="N540" s="467"/>
      <c r="O540" s="527">
        <f t="shared" si="36"/>
        <v>0</v>
      </c>
      <c r="P540" s="527">
        <f t="shared" si="37"/>
        <v>0</v>
      </c>
      <c r="Q540" s="529" t="str">
        <f t="shared" si="38"/>
        <v/>
      </c>
    </row>
    <row r="541" spans="1:19">
      <c r="A541" s="383" t="str">
        <f t="shared" si="35"/>
        <v/>
      </c>
      <c r="B541" s="370"/>
      <c r="C541" s="392"/>
      <c r="D541" s="372"/>
      <c r="E541" s="372"/>
      <c r="F541" s="373"/>
      <c r="G541" s="372"/>
      <c r="H541" s="372"/>
      <c r="I541" s="374"/>
      <c r="J541" s="375"/>
      <c r="K541" s="372"/>
      <c r="L541" s="374"/>
      <c r="M541" s="372"/>
      <c r="N541" s="463"/>
      <c r="O541" s="527">
        <f t="shared" si="36"/>
        <v>0</v>
      </c>
      <c r="P541" s="527">
        <f t="shared" si="37"/>
        <v>0</v>
      </c>
      <c r="Q541" s="529" t="str">
        <f t="shared" si="38"/>
        <v/>
      </c>
    </row>
    <row r="542" spans="1:19">
      <c r="A542" s="383" t="str">
        <f t="shared" si="35"/>
        <v/>
      </c>
      <c r="B542" s="370"/>
      <c r="C542" s="392"/>
      <c r="D542" s="372"/>
      <c r="E542" s="372"/>
      <c r="F542" s="373"/>
      <c r="G542" s="372"/>
      <c r="H542" s="372"/>
      <c r="I542" s="374"/>
      <c r="J542" s="375"/>
      <c r="K542" s="372"/>
      <c r="L542" s="374"/>
      <c r="M542" s="372"/>
      <c r="N542" s="463"/>
      <c r="O542" s="527">
        <f t="shared" si="36"/>
        <v>0</v>
      </c>
      <c r="P542" s="527">
        <f t="shared" si="37"/>
        <v>0</v>
      </c>
      <c r="Q542" s="529" t="str">
        <f t="shared" si="38"/>
        <v/>
      </c>
    </row>
    <row r="543" spans="1:19">
      <c r="A543" s="383" t="str">
        <f t="shared" si="35"/>
        <v/>
      </c>
      <c r="B543" s="370"/>
      <c r="C543" s="392"/>
      <c r="D543" s="372"/>
      <c r="E543" s="372"/>
      <c r="F543" s="373"/>
      <c r="G543" s="372"/>
      <c r="H543" s="372"/>
      <c r="I543" s="374"/>
      <c r="J543" s="375"/>
      <c r="K543" s="372"/>
      <c r="L543" s="374"/>
      <c r="M543" s="372"/>
      <c r="N543" s="463"/>
      <c r="O543" s="527">
        <f t="shared" si="36"/>
        <v>0</v>
      </c>
      <c r="P543" s="527">
        <f t="shared" si="37"/>
        <v>0</v>
      </c>
      <c r="Q543" s="529" t="str">
        <f t="shared" si="38"/>
        <v/>
      </c>
    </row>
    <row r="544" spans="1:19">
      <c r="A544" s="383" t="str">
        <f t="shared" si="35"/>
        <v/>
      </c>
      <c r="B544" s="370"/>
      <c r="C544" s="392"/>
      <c r="D544" s="372"/>
      <c r="E544" s="372"/>
      <c r="F544" s="373"/>
      <c r="G544" s="372"/>
      <c r="H544" s="372"/>
      <c r="I544" s="374"/>
      <c r="J544" s="375"/>
      <c r="K544" s="372"/>
      <c r="L544" s="374"/>
      <c r="M544" s="372"/>
      <c r="N544" s="463"/>
      <c r="O544" s="527">
        <f t="shared" si="36"/>
        <v>0</v>
      </c>
      <c r="P544" s="527">
        <f t="shared" si="37"/>
        <v>0</v>
      </c>
      <c r="Q544" s="529" t="str">
        <f t="shared" si="38"/>
        <v/>
      </c>
    </row>
    <row r="545" spans="1:17">
      <c r="A545" s="383" t="str">
        <f t="shared" si="35"/>
        <v/>
      </c>
      <c r="B545" s="370"/>
      <c r="C545" s="392"/>
      <c r="D545" s="372"/>
      <c r="E545" s="372"/>
      <c r="F545" s="373"/>
      <c r="G545" s="374"/>
      <c r="H545" s="372"/>
      <c r="I545" s="374"/>
      <c r="J545" s="375"/>
      <c r="K545" s="372"/>
      <c r="L545" s="374"/>
      <c r="M545" s="372"/>
      <c r="N545" s="463"/>
      <c r="O545" s="527">
        <f t="shared" si="36"/>
        <v>0</v>
      </c>
      <c r="P545" s="527">
        <f t="shared" si="37"/>
        <v>0</v>
      </c>
      <c r="Q545" s="529" t="str">
        <f t="shared" si="38"/>
        <v/>
      </c>
    </row>
    <row r="546" spans="1:17">
      <c r="A546" s="383" t="str">
        <f t="shared" si="35"/>
        <v/>
      </c>
      <c r="B546" s="370"/>
      <c r="C546" s="392"/>
      <c r="D546" s="372"/>
      <c r="E546" s="372"/>
      <c r="F546" s="373"/>
      <c r="G546" s="372"/>
      <c r="H546" s="372"/>
      <c r="I546" s="374"/>
      <c r="J546" s="375"/>
      <c r="K546" s="372"/>
      <c r="L546" s="374"/>
      <c r="M546" s="372"/>
      <c r="N546" s="463"/>
      <c r="O546" s="527">
        <f t="shared" si="36"/>
        <v>0</v>
      </c>
      <c r="P546" s="527">
        <f t="shared" si="37"/>
        <v>0</v>
      </c>
      <c r="Q546" s="529" t="str">
        <f t="shared" si="38"/>
        <v/>
      </c>
    </row>
    <row r="547" spans="1:17">
      <c r="A547" s="383" t="str">
        <f t="shared" si="35"/>
        <v/>
      </c>
      <c r="B547" s="370"/>
      <c r="C547" s="392"/>
      <c r="D547" s="372"/>
      <c r="E547" s="372"/>
      <c r="F547" s="373"/>
      <c r="G547" s="372"/>
      <c r="H547" s="372"/>
      <c r="I547" s="374"/>
      <c r="J547" s="375"/>
      <c r="K547" s="372"/>
      <c r="L547" s="374"/>
      <c r="M547" s="372"/>
      <c r="N547" s="463"/>
      <c r="O547" s="527">
        <f t="shared" si="36"/>
        <v>0</v>
      </c>
      <c r="P547" s="527">
        <f t="shared" si="37"/>
        <v>0</v>
      </c>
      <c r="Q547" s="529" t="str">
        <f t="shared" si="38"/>
        <v/>
      </c>
    </row>
    <row r="548" spans="1:17">
      <c r="A548" s="383" t="str">
        <f t="shared" si="35"/>
        <v/>
      </c>
      <c r="B548" s="370"/>
      <c r="C548" s="392"/>
      <c r="D548" s="372"/>
      <c r="E548" s="372"/>
      <c r="F548" s="373"/>
      <c r="G548" s="372"/>
      <c r="H548" s="372"/>
      <c r="I548" s="374"/>
      <c r="J548" s="375"/>
      <c r="K548" s="372"/>
      <c r="L548" s="374"/>
      <c r="M548" s="372"/>
      <c r="N548" s="463"/>
      <c r="O548" s="527">
        <f t="shared" si="36"/>
        <v>0</v>
      </c>
      <c r="P548" s="527">
        <f t="shared" si="37"/>
        <v>0</v>
      </c>
      <c r="Q548" s="529" t="str">
        <f t="shared" si="38"/>
        <v/>
      </c>
    </row>
    <row r="549" spans="1:17">
      <c r="A549" s="383" t="str">
        <f t="shared" si="35"/>
        <v/>
      </c>
      <c r="B549" s="370"/>
      <c r="C549" s="392"/>
      <c r="D549" s="372"/>
      <c r="E549" s="372"/>
      <c r="F549" s="373"/>
      <c r="G549" s="372"/>
      <c r="H549" s="372"/>
      <c r="I549" s="374"/>
      <c r="J549" s="375"/>
      <c r="K549" s="372"/>
      <c r="L549" s="374"/>
      <c r="M549" s="372"/>
      <c r="N549" s="463"/>
      <c r="O549" s="527">
        <f t="shared" si="36"/>
        <v>0</v>
      </c>
      <c r="P549" s="527">
        <f t="shared" si="37"/>
        <v>0</v>
      </c>
      <c r="Q549" s="529" t="str">
        <f t="shared" si="38"/>
        <v/>
      </c>
    </row>
    <row r="550" spans="1:17">
      <c r="A550" s="383" t="str">
        <f t="shared" si="35"/>
        <v/>
      </c>
      <c r="B550" s="370"/>
      <c r="C550" s="392"/>
      <c r="D550" s="372"/>
      <c r="E550" s="372"/>
      <c r="F550" s="373"/>
      <c r="G550" s="374"/>
      <c r="H550" s="372"/>
      <c r="I550" s="388"/>
      <c r="J550" s="389"/>
      <c r="K550" s="386"/>
      <c r="L550" s="388"/>
      <c r="M550" s="386"/>
      <c r="N550" s="463"/>
      <c r="O550" s="527">
        <f t="shared" si="36"/>
        <v>0</v>
      </c>
      <c r="P550" s="527">
        <f t="shared" si="37"/>
        <v>0</v>
      </c>
      <c r="Q550" s="529" t="str">
        <f t="shared" si="38"/>
        <v/>
      </c>
    </row>
    <row r="551" spans="1:17">
      <c r="A551" s="383" t="str">
        <f t="shared" si="35"/>
        <v/>
      </c>
      <c r="B551" s="370"/>
      <c r="C551" s="392"/>
      <c r="D551" s="372"/>
      <c r="E551" s="372"/>
      <c r="F551" s="373"/>
      <c r="G551" s="386"/>
      <c r="H551" s="372"/>
      <c r="I551" s="388"/>
      <c r="J551" s="389"/>
      <c r="K551" s="386"/>
      <c r="L551" s="388"/>
      <c r="M551" s="386"/>
      <c r="N551" s="463"/>
      <c r="O551" s="527">
        <f t="shared" si="36"/>
        <v>0</v>
      </c>
      <c r="P551" s="527">
        <f t="shared" si="37"/>
        <v>0</v>
      </c>
      <c r="Q551" s="529" t="str">
        <f t="shared" si="38"/>
        <v/>
      </c>
    </row>
    <row r="552" spans="1:17">
      <c r="A552" s="383" t="str">
        <f t="shared" si="35"/>
        <v/>
      </c>
      <c r="B552" s="370"/>
      <c r="C552" s="392"/>
      <c r="D552" s="372"/>
      <c r="E552" s="372"/>
      <c r="F552" s="373"/>
      <c r="G552" s="374"/>
      <c r="H552" s="372"/>
      <c r="I552" s="388"/>
      <c r="J552" s="389"/>
      <c r="K552" s="386"/>
      <c r="L552" s="388"/>
      <c r="M552" s="386"/>
      <c r="N552" s="463"/>
      <c r="O552" s="527">
        <f t="shared" si="36"/>
        <v>0</v>
      </c>
      <c r="P552" s="527">
        <f t="shared" si="37"/>
        <v>0</v>
      </c>
      <c r="Q552" s="529" t="str">
        <f t="shared" si="38"/>
        <v/>
      </c>
    </row>
    <row r="553" spans="1:17">
      <c r="A553" s="383" t="str">
        <f t="shared" si="35"/>
        <v/>
      </c>
      <c r="B553" s="384"/>
      <c r="C553" s="385"/>
      <c r="D553" s="386"/>
      <c r="E553" s="386"/>
      <c r="F553" s="387"/>
      <c r="G553" s="386"/>
      <c r="H553" s="386"/>
      <c r="I553" s="386"/>
      <c r="J553" s="389"/>
      <c r="K553" s="386"/>
      <c r="L553" s="388"/>
      <c r="M553" s="372"/>
      <c r="N553" s="463"/>
      <c r="O553" s="527">
        <f t="shared" si="36"/>
        <v>0</v>
      </c>
      <c r="P553" s="527">
        <f t="shared" si="37"/>
        <v>0</v>
      </c>
      <c r="Q553" s="529" t="str">
        <f t="shared" si="38"/>
        <v/>
      </c>
    </row>
    <row r="554" spans="1:17">
      <c r="A554" s="383" t="str">
        <f t="shared" si="35"/>
        <v/>
      </c>
      <c r="B554" s="384"/>
      <c r="C554" s="385"/>
      <c r="D554" s="386"/>
      <c r="E554" s="386"/>
      <c r="F554" s="387"/>
      <c r="G554" s="386"/>
      <c r="H554" s="386"/>
      <c r="I554" s="388"/>
      <c r="J554" s="389"/>
      <c r="K554" s="386"/>
      <c r="L554" s="374"/>
      <c r="M554" s="372"/>
      <c r="N554" s="463"/>
      <c r="O554" s="527">
        <f t="shared" si="36"/>
        <v>0</v>
      </c>
      <c r="P554" s="527">
        <f t="shared" si="37"/>
        <v>0</v>
      </c>
      <c r="Q554" s="529" t="str">
        <f t="shared" si="38"/>
        <v/>
      </c>
    </row>
    <row r="555" spans="1:17">
      <c r="A555" s="383" t="str">
        <f t="shared" si="35"/>
        <v/>
      </c>
      <c r="B555" s="370"/>
      <c r="C555" s="392"/>
      <c r="D555" s="372"/>
      <c r="E555" s="372"/>
      <c r="F555" s="373"/>
      <c r="G555" s="372"/>
      <c r="H555" s="372"/>
      <c r="I555" s="374"/>
      <c r="J555" s="375"/>
      <c r="K555" s="372"/>
      <c r="L555" s="374"/>
      <c r="M555" s="372"/>
      <c r="N555" s="463"/>
      <c r="O555" s="527">
        <f t="shared" si="36"/>
        <v>0</v>
      </c>
      <c r="P555" s="527">
        <f t="shared" si="37"/>
        <v>0</v>
      </c>
      <c r="Q555" s="529" t="str">
        <f t="shared" si="38"/>
        <v/>
      </c>
    </row>
    <row r="556" spans="1:17">
      <c r="A556" s="383" t="str">
        <f t="shared" si="35"/>
        <v/>
      </c>
      <c r="B556" s="370"/>
      <c r="C556" s="392"/>
      <c r="D556" s="372"/>
      <c r="E556" s="372"/>
      <c r="F556" s="373"/>
      <c r="G556" s="372"/>
      <c r="H556" s="372"/>
      <c r="I556" s="374"/>
      <c r="J556" s="375"/>
      <c r="K556" s="372"/>
      <c r="L556" s="374"/>
      <c r="M556" s="372"/>
      <c r="N556" s="463"/>
      <c r="O556" s="527">
        <f t="shared" si="36"/>
        <v>0</v>
      </c>
      <c r="P556" s="527">
        <f t="shared" si="37"/>
        <v>0</v>
      </c>
      <c r="Q556" s="529" t="str">
        <f t="shared" si="38"/>
        <v/>
      </c>
    </row>
    <row r="557" spans="1:17">
      <c r="A557" s="383" t="str">
        <f t="shared" si="35"/>
        <v/>
      </c>
      <c r="B557" s="384"/>
      <c r="C557" s="385"/>
      <c r="D557" s="386"/>
      <c r="E557" s="386"/>
      <c r="F557" s="387"/>
      <c r="G557" s="386"/>
      <c r="H557" s="386"/>
      <c r="I557" s="388"/>
      <c r="J557" s="389"/>
      <c r="K557" s="386"/>
      <c r="L557" s="388"/>
      <c r="M557" s="386"/>
      <c r="N557" s="463"/>
      <c r="O557" s="527">
        <f t="shared" si="36"/>
        <v>0</v>
      </c>
      <c r="P557" s="527">
        <f t="shared" si="37"/>
        <v>0</v>
      </c>
      <c r="Q557" s="529" t="str">
        <f t="shared" si="38"/>
        <v/>
      </c>
    </row>
    <row r="558" spans="1:17">
      <c r="A558" s="383" t="str">
        <f t="shared" si="35"/>
        <v/>
      </c>
      <c r="B558" s="384"/>
      <c r="C558" s="385"/>
      <c r="D558" s="386"/>
      <c r="E558" s="386"/>
      <c r="F558" s="387"/>
      <c r="G558" s="386"/>
      <c r="H558" s="386"/>
      <c r="I558" s="388"/>
      <c r="J558" s="389"/>
      <c r="K558" s="386"/>
      <c r="L558" s="388"/>
      <c r="M558" s="386"/>
      <c r="N558" s="464"/>
      <c r="O558" s="527">
        <f t="shared" si="36"/>
        <v>0</v>
      </c>
      <c r="P558" s="527">
        <f t="shared" si="37"/>
        <v>0</v>
      </c>
      <c r="Q558" s="529" t="str">
        <f t="shared" si="38"/>
        <v/>
      </c>
    </row>
    <row r="559" spans="1:17">
      <c r="A559" s="383" t="str">
        <f t="shared" si="35"/>
        <v/>
      </c>
      <c r="B559" s="384"/>
      <c r="C559" s="385"/>
      <c r="D559" s="386"/>
      <c r="E559" s="386"/>
      <c r="F559" s="387"/>
      <c r="G559" s="386"/>
      <c r="H559" s="386"/>
      <c r="I559" s="388"/>
      <c r="J559" s="389"/>
      <c r="K559" s="386"/>
      <c r="L559" s="374"/>
      <c r="M559" s="372"/>
      <c r="N559" s="463"/>
      <c r="O559" s="527">
        <f t="shared" si="36"/>
        <v>0</v>
      </c>
      <c r="P559" s="527">
        <f t="shared" si="37"/>
        <v>0</v>
      </c>
      <c r="Q559" s="529" t="str">
        <f t="shared" si="38"/>
        <v/>
      </c>
    </row>
    <row r="560" spans="1:17">
      <c r="A560" s="383" t="str">
        <f t="shared" si="35"/>
        <v/>
      </c>
      <c r="B560" s="384"/>
      <c r="C560" s="385"/>
      <c r="D560" s="386"/>
      <c r="E560" s="386"/>
      <c r="F560" s="387"/>
      <c r="G560" s="386"/>
      <c r="H560" s="386"/>
      <c r="I560" s="388"/>
      <c r="J560" s="389"/>
      <c r="K560" s="386"/>
      <c r="L560" s="374"/>
      <c r="M560" s="372"/>
      <c r="N560" s="463"/>
      <c r="O560" s="527">
        <f t="shared" si="36"/>
        <v>0</v>
      </c>
      <c r="P560" s="527">
        <f t="shared" si="37"/>
        <v>0</v>
      </c>
      <c r="Q560" s="529" t="str">
        <f t="shared" si="38"/>
        <v/>
      </c>
    </row>
    <row r="561" spans="1:17">
      <c r="A561" s="383" t="str">
        <f t="shared" si="35"/>
        <v/>
      </c>
      <c r="B561" s="370"/>
      <c r="C561" s="392"/>
      <c r="D561" s="372"/>
      <c r="E561" s="372"/>
      <c r="F561" s="373"/>
      <c r="G561" s="372"/>
      <c r="H561" s="372"/>
      <c r="I561" s="374"/>
      <c r="J561" s="375"/>
      <c r="K561" s="372"/>
      <c r="L561" s="374"/>
      <c r="M561" s="372"/>
      <c r="N561" s="463"/>
      <c r="O561" s="527">
        <f t="shared" si="36"/>
        <v>0</v>
      </c>
      <c r="P561" s="527">
        <f t="shared" si="37"/>
        <v>0</v>
      </c>
      <c r="Q561" s="529" t="str">
        <f t="shared" si="38"/>
        <v/>
      </c>
    </row>
    <row r="562" spans="1:17">
      <c r="A562" s="383" t="str">
        <f t="shared" si="35"/>
        <v/>
      </c>
      <c r="B562" s="370"/>
      <c r="C562" s="392"/>
      <c r="D562" s="372"/>
      <c r="E562" s="372"/>
      <c r="F562" s="373"/>
      <c r="G562" s="372"/>
      <c r="H562" s="372"/>
      <c r="I562" s="374"/>
      <c r="J562" s="375"/>
      <c r="K562" s="372"/>
      <c r="L562" s="374"/>
      <c r="M562" s="372"/>
      <c r="N562" s="463"/>
      <c r="O562" s="527">
        <f t="shared" si="36"/>
        <v>0</v>
      </c>
      <c r="P562" s="527">
        <f t="shared" si="37"/>
        <v>0</v>
      </c>
      <c r="Q562" s="529" t="str">
        <f t="shared" si="38"/>
        <v/>
      </c>
    </row>
    <row r="563" spans="1:17">
      <c r="A563" s="383" t="str">
        <f t="shared" si="35"/>
        <v/>
      </c>
      <c r="B563" s="370"/>
      <c r="C563" s="392"/>
      <c r="D563" s="372"/>
      <c r="E563" s="372"/>
      <c r="F563" s="373"/>
      <c r="G563" s="372"/>
      <c r="H563" s="372"/>
      <c r="I563" s="374"/>
      <c r="J563" s="375"/>
      <c r="K563" s="372"/>
      <c r="L563" s="374"/>
      <c r="M563" s="372"/>
      <c r="N563" s="463"/>
      <c r="O563" s="527">
        <f t="shared" si="36"/>
        <v>0</v>
      </c>
      <c r="P563" s="527">
        <f t="shared" si="37"/>
        <v>0</v>
      </c>
      <c r="Q563" s="529" t="str">
        <f t="shared" si="38"/>
        <v/>
      </c>
    </row>
    <row r="564" spans="1:17">
      <c r="A564" s="383" t="str">
        <f t="shared" si="35"/>
        <v/>
      </c>
      <c r="B564" s="370"/>
      <c r="C564" s="392"/>
      <c r="D564" s="372"/>
      <c r="E564" s="372"/>
      <c r="F564" s="373"/>
      <c r="G564" s="372"/>
      <c r="H564" s="372"/>
      <c r="I564" s="374"/>
      <c r="J564" s="375"/>
      <c r="K564" s="372"/>
      <c r="L564" s="374"/>
      <c r="M564" s="372"/>
      <c r="N564" s="463"/>
      <c r="O564" s="527">
        <f t="shared" si="36"/>
        <v>0</v>
      </c>
      <c r="P564" s="527">
        <f t="shared" si="37"/>
        <v>0</v>
      </c>
      <c r="Q564" s="529" t="str">
        <f t="shared" si="38"/>
        <v/>
      </c>
    </row>
    <row r="565" spans="1:17">
      <c r="A565" s="383" t="str">
        <f t="shared" si="35"/>
        <v/>
      </c>
      <c r="B565" s="370"/>
      <c r="C565" s="392"/>
      <c r="D565" s="372"/>
      <c r="E565" s="372"/>
      <c r="F565" s="373"/>
      <c r="G565" s="372"/>
      <c r="H565" s="372"/>
      <c r="I565" s="374"/>
      <c r="J565" s="375"/>
      <c r="K565" s="372"/>
      <c r="L565" s="374"/>
      <c r="M565" s="372"/>
      <c r="N565" s="463"/>
      <c r="O565" s="527">
        <f t="shared" si="36"/>
        <v>0</v>
      </c>
      <c r="P565" s="527">
        <f t="shared" si="37"/>
        <v>0</v>
      </c>
      <c r="Q565" s="529" t="str">
        <f t="shared" si="38"/>
        <v/>
      </c>
    </row>
    <row r="566" spans="1:17">
      <c r="A566" s="383" t="str">
        <f t="shared" si="35"/>
        <v/>
      </c>
      <c r="B566" s="370"/>
      <c r="C566" s="392"/>
      <c r="D566" s="372"/>
      <c r="E566" s="372"/>
      <c r="F566" s="373"/>
      <c r="G566" s="372"/>
      <c r="H566" s="372"/>
      <c r="I566" s="374"/>
      <c r="J566" s="375"/>
      <c r="K566" s="372"/>
      <c r="L566" s="374"/>
      <c r="M566" s="372"/>
      <c r="N566" s="463"/>
      <c r="O566" s="527">
        <f t="shared" si="36"/>
        <v>0</v>
      </c>
      <c r="P566" s="527">
        <f t="shared" si="37"/>
        <v>0</v>
      </c>
      <c r="Q566" s="529" t="str">
        <f t="shared" si="38"/>
        <v/>
      </c>
    </row>
    <row r="567" spans="1:17">
      <c r="A567" s="383" t="str">
        <f t="shared" si="35"/>
        <v/>
      </c>
      <c r="B567" s="370"/>
      <c r="C567" s="392"/>
      <c r="D567" s="372"/>
      <c r="E567" s="372"/>
      <c r="F567" s="373"/>
      <c r="G567" s="372"/>
      <c r="H567" s="372"/>
      <c r="I567" s="374"/>
      <c r="J567" s="375"/>
      <c r="K567" s="372"/>
      <c r="L567" s="374"/>
      <c r="M567" s="372"/>
      <c r="N567" s="463"/>
      <c r="O567" s="527">
        <f t="shared" si="36"/>
        <v>0</v>
      </c>
      <c r="P567" s="527">
        <f t="shared" si="37"/>
        <v>0</v>
      </c>
      <c r="Q567" s="529" t="str">
        <f t="shared" si="38"/>
        <v/>
      </c>
    </row>
    <row r="568" spans="1:17">
      <c r="A568" s="383" t="str">
        <f t="shared" si="35"/>
        <v/>
      </c>
      <c r="B568" s="384"/>
      <c r="C568" s="385"/>
      <c r="D568" s="386"/>
      <c r="E568" s="386"/>
      <c r="F568" s="387"/>
      <c r="G568" s="386"/>
      <c r="H568" s="386"/>
      <c r="I568" s="388"/>
      <c r="J568" s="389"/>
      <c r="K568" s="386"/>
      <c r="L568" s="388"/>
      <c r="M568" s="386"/>
      <c r="N568" s="464"/>
      <c r="O568" s="527">
        <f t="shared" si="36"/>
        <v>0</v>
      </c>
      <c r="P568" s="527">
        <f t="shared" si="37"/>
        <v>0</v>
      </c>
      <c r="Q568" s="529" t="str">
        <f t="shared" si="38"/>
        <v/>
      </c>
    </row>
    <row r="569" spans="1:17">
      <c r="A569" s="383" t="str">
        <f t="shared" si="35"/>
        <v/>
      </c>
      <c r="B569" s="370"/>
      <c r="C569" s="392"/>
      <c r="D569" s="372"/>
      <c r="E569" s="372"/>
      <c r="F569" s="373"/>
      <c r="G569" s="372"/>
      <c r="H569" s="372"/>
      <c r="I569" s="374"/>
      <c r="J569" s="375"/>
      <c r="K569" s="372"/>
      <c r="L569" s="374"/>
      <c r="M569" s="372"/>
      <c r="N569" s="463"/>
      <c r="O569" s="527">
        <f t="shared" si="36"/>
        <v>0</v>
      </c>
      <c r="P569" s="527">
        <f t="shared" si="37"/>
        <v>0</v>
      </c>
      <c r="Q569" s="529" t="str">
        <f t="shared" si="38"/>
        <v/>
      </c>
    </row>
    <row r="570" spans="1:17">
      <c r="A570" s="383" t="str">
        <f t="shared" si="35"/>
        <v/>
      </c>
      <c r="B570" s="370"/>
      <c r="C570" s="392"/>
      <c r="D570" s="372"/>
      <c r="E570" s="372"/>
      <c r="F570" s="373"/>
      <c r="G570" s="372"/>
      <c r="H570" s="372"/>
      <c r="I570" s="374"/>
      <c r="J570" s="375"/>
      <c r="K570" s="372"/>
      <c r="L570" s="374"/>
      <c r="M570" s="372"/>
      <c r="N570" s="463"/>
      <c r="O570" s="527">
        <f t="shared" si="36"/>
        <v>0</v>
      </c>
      <c r="P570" s="527">
        <f t="shared" si="37"/>
        <v>0</v>
      </c>
      <c r="Q570" s="529" t="str">
        <f t="shared" si="38"/>
        <v/>
      </c>
    </row>
    <row r="571" spans="1:17">
      <c r="A571" s="383" t="str">
        <f t="shared" si="35"/>
        <v/>
      </c>
      <c r="B571" s="370"/>
      <c r="C571" s="392"/>
      <c r="D571" s="372"/>
      <c r="E571" s="372"/>
      <c r="F571" s="373"/>
      <c r="G571" s="372"/>
      <c r="H571" s="372"/>
      <c r="I571" s="374"/>
      <c r="J571" s="375"/>
      <c r="K571" s="372"/>
      <c r="L571" s="374"/>
      <c r="M571" s="372"/>
      <c r="N571" s="463"/>
      <c r="O571" s="527">
        <f t="shared" si="36"/>
        <v>0</v>
      </c>
      <c r="P571" s="527">
        <f t="shared" si="37"/>
        <v>0</v>
      </c>
      <c r="Q571" s="529" t="str">
        <f t="shared" si="38"/>
        <v/>
      </c>
    </row>
    <row r="572" spans="1:17">
      <c r="A572" s="383" t="str">
        <f t="shared" si="35"/>
        <v/>
      </c>
      <c r="B572" s="370"/>
      <c r="C572" s="392"/>
      <c r="D572" s="372"/>
      <c r="E572" s="372"/>
      <c r="F572" s="373"/>
      <c r="G572" s="372"/>
      <c r="H572" s="372"/>
      <c r="I572" s="374"/>
      <c r="J572" s="375"/>
      <c r="K572" s="372"/>
      <c r="L572" s="374"/>
      <c r="M572" s="372"/>
      <c r="N572" s="463"/>
      <c r="O572" s="527">
        <f t="shared" si="36"/>
        <v>0</v>
      </c>
      <c r="P572" s="527">
        <f t="shared" si="37"/>
        <v>0</v>
      </c>
      <c r="Q572" s="529" t="str">
        <f t="shared" si="38"/>
        <v/>
      </c>
    </row>
    <row r="573" spans="1:17">
      <c r="A573" s="383" t="str">
        <f t="shared" si="35"/>
        <v/>
      </c>
      <c r="B573" s="370"/>
      <c r="C573" s="392"/>
      <c r="D573" s="372"/>
      <c r="E573" s="372"/>
      <c r="F573" s="373"/>
      <c r="G573" s="372"/>
      <c r="H573" s="372"/>
      <c r="I573" s="374"/>
      <c r="J573" s="375"/>
      <c r="K573" s="372"/>
      <c r="L573" s="374"/>
      <c r="M573" s="372"/>
      <c r="N573" s="463"/>
      <c r="O573" s="527">
        <f t="shared" si="36"/>
        <v>0</v>
      </c>
      <c r="P573" s="527">
        <f t="shared" si="37"/>
        <v>0</v>
      </c>
      <c r="Q573" s="529" t="str">
        <f t="shared" si="38"/>
        <v/>
      </c>
    </row>
    <row r="574" spans="1:17">
      <c r="A574" s="383" t="str">
        <f t="shared" si="35"/>
        <v/>
      </c>
      <c r="B574" s="370"/>
      <c r="C574" s="392"/>
      <c r="D574" s="372"/>
      <c r="E574" s="372"/>
      <c r="F574" s="373"/>
      <c r="G574" s="372"/>
      <c r="H574" s="372"/>
      <c r="I574" s="374"/>
      <c r="J574" s="375"/>
      <c r="K574" s="372"/>
      <c r="L574" s="374"/>
      <c r="M574" s="372"/>
      <c r="N574" s="463"/>
      <c r="O574" s="527">
        <f t="shared" si="36"/>
        <v>0</v>
      </c>
      <c r="P574" s="527">
        <f t="shared" si="37"/>
        <v>0</v>
      </c>
      <c r="Q574" s="529" t="str">
        <f t="shared" si="38"/>
        <v/>
      </c>
    </row>
    <row r="575" spans="1:17">
      <c r="A575" s="383" t="str">
        <f t="shared" si="35"/>
        <v/>
      </c>
      <c r="B575" s="370"/>
      <c r="C575" s="392"/>
      <c r="D575" s="372"/>
      <c r="E575" s="372"/>
      <c r="F575" s="373"/>
      <c r="G575" s="372"/>
      <c r="H575" s="372"/>
      <c r="I575" s="374"/>
      <c r="J575" s="375"/>
      <c r="K575" s="372"/>
      <c r="L575" s="374"/>
      <c r="M575" s="372"/>
      <c r="N575" s="463"/>
      <c r="O575" s="527">
        <f t="shared" si="36"/>
        <v>0</v>
      </c>
      <c r="P575" s="527">
        <f t="shared" si="37"/>
        <v>0</v>
      </c>
      <c r="Q575" s="529" t="str">
        <f t="shared" si="38"/>
        <v/>
      </c>
    </row>
    <row r="576" spans="1:17">
      <c r="A576" s="383" t="str">
        <f t="shared" si="35"/>
        <v/>
      </c>
      <c r="B576" s="370"/>
      <c r="C576" s="392"/>
      <c r="D576" s="372"/>
      <c r="E576" s="372"/>
      <c r="F576" s="373"/>
      <c r="G576" s="372"/>
      <c r="H576" s="372"/>
      <c r="I576" s="374"/>
      <c r="J576" s="375"/>
      <c r="K576" s="372"/>
      <c r="L576" s="374"/>
      <c r="M576" s="372"/>
      <c r="N576" s="463"/>
      <c r="O576" s="527">
        <f t="shared" si="36"/>
        <v>0</v>
      </c>
      <c r="P576" s="527">
        <f t="shared" si="37"/>
        <v>0</v>
      </c>
      <c r="Q576" s="529" t="str">
        <f t="shared" si="38"/>
        <v/>
      </c>
    </row>
    <row r="577" spans="1:17">
      <c r="A577" s="383" t="str">
        <f t="shared" si="35"/>
        <v/>
      </c>
      <c r="B577" s="370"/>
      <c r="C577" s="392"/>
      <c r="D577" s="372"/>
      <c r="E577" s="372"/>
      <c r="F577" s="373"/>
      <c r="G577" s="372"/>
      <c r="H577" s="372"/>
      <c r="I577" s="374"/>
      <c r="J577" s="375"/>
      <c r="K577" s="372"/>
      <c r="L577" s="374"/>
      <c r="M577" s="372"/>
      <c r="N577" s="463"/>
      <c r="O577" s="527">
        <f t="shared" si="36"/>
        <v>0</v>
      </c>
      <c r="P577" s="527">
        <f t="shared" si="37"/>
        <v>0</v>
      </c>
      <c r="Q577" s="529" t="str">
        <f t="shared" si="38"/>
        <v/>
      </c>
    </row>
    <row r="578" spans="1:17">
      <c r="A578" s="383" t="str">
        <f t="shared" si="35"/>
        <v/>
      </c>
      <c r="B578" s="370"/>
      <c r="C578" s="392"/>
      <c r="D578" s="372"/>
      <c r="E578" s="372"/>
      <c r="F578" s="373"/>
      <c r="G578" s="372"/>
      <c r="H578" s="372"/>
      <c r="I578" s="374"/>
      <c r="J578" s="375"/>
      <c r="K578" s="372"/>
      <c r="L578" s="374"/>
      <c r="M578" s="372"/>
      <c r="N578" s="463"/>
      <c r="O578" s="527">
        <f t="shared" si="36"/>
        <v>0</v>
      </c>
      <c r="P578" s="527">
        <f t="shared" si="37"/>
        <v>0</v>
      </c>
      <c r="Q578" s="529" t="str">
        <f t="shared" si="38"/>
        <v/>
      </c>
    </row>
    <row r="579" spans="1:17">
      <c r="A579" s="383" t="str">
        <f t="shared" si="35"/>
        <v/>
      </c>
      <c r="B579" s="370"/>
      <c r="C579" s="392"/>
      <c r="D579" s="372"/>
      <c r="E579" s="372"/>
      <c r="F579" s="373"/>
      <c r="G579" s="372"/>
      <c r="H579" s="372"/>
      <c r="I579" s="374"/>
      <c r="J579" s="375"/>
      <c r="K579" s="372"/>
      <c r="L579" s="374"/>
      <c r="M579" s="372"/>
      <c r="N579" s="463"/>
      <c r="O579" s="527">
        <f t="shared" si="36"/>
        <v>0</v>
      </c>
      <c r="P579" s="527">
        <f t="shared" si="37"/>
        <v>0</v>
      </c>
      <c r="Q579" s="529" t="str">
        <f t="shared" si="38"/>
        <v/>
      </c>
    </row>
    <row r="580" spans="1:17">
      <c r="A580" s="383" t="str">
        <f t="shared" si="35"/>
        <v/>
      </c>
      <c r="B580" s="370"/>
      <c r="C580" s="392"/>
      <c r="D580" s="372"/>
      <c r="E580" s="372"/>
      <c r="F580" s="373"/>
      <c r="G580" s="372"/>
      <c r="H580" s="372"/>
      <c r="I580" s="374"/>
      <c r="J580" s="375"/>
      <c r="K580" s="372"/>
      <c r="L580" s="374"/>
      <c r="M580" s="372"/>
      <c r="N580" s="463"/>
      <c r="O580" s="527">
        <f t="shared" si="36"/>
        <v>0</v>
      </c>
      <c r="P580" s="527">
        <f t="shared" si="37"/>
        <v>0</v>
      </c>
      <c r="Q580" s="529" t="str">
        <f t="shared" si="38"/>
        <v/>
      </c>
    </row>
    <row r="581" spans="1:17">
      <c r="A581" s="383" t="str">
        <f t="shared" ref="A581:A644" si="39">IF(B581="","",ROW()-ROW($A$3))</f>
        <v/>
      </c>
      <c r="B581" s="370"/>
      <c r="C581" s="392"/>
      <c r="D581" s="372"/>
      <c r="E581" s="372"/>
      <c r="F581" s="373"/>
      <c r="G581" s="372"/>
      <c r="H581" s="372"/>
      <c r="I581" s="374"/>
      <c r="J581" s="375"/>
      <c r="K581" s="372"/>
      <c r="L581" s="374"/>
      <c r="M581" s="372"/>
      <c r="N581" s="463"/>
      <c r="O581" s="527">
        <f t="shared" si="36"/>
        <v>0</v>
      </c>
      <c r="P581" s="527">
        <f t="shared" si="37"/>
        <v>0</v>
      </c>
      <c r="Q581" s="529" t="str">
        <f t="shared" si="38"/>
        <v/>
      </c>
    </row>
    <row r="582" spans="1:17">
      <c r="A582" s="383" t="str">
        <f t="shared" si="39"/>
        <v/>
      </c>
      <c r="B582" s="370"/>
      <c r="C582" s="392"/>
      <c r="D582" s="372"/>
      <c r="E582" s="372"/>
      <c r="F582" s="373"/>
      <c r="G582" s="372"/>
      <c r="H582" s="372"/>
      <c r="I582" s="374"/>
      <c r="J582" s="375"/>
      <c r="K582" s="372"/>
      <c r="L582" s="374"/>
      <c r="M582" s="372"/>
      <c r="N582" s="463"/>
      <c r="O582" s="527">
        <f t="shared" si="36"/>
        <v>0</v>
      </c>
      <c r="P582" s="527">
        <f t="shared" si="37"/>
        <v>0</v>
      </c>
      <c r="Q582" s="529" t="str">
        <f t="shared" si="38"/>
        <v/>
      </c>
    </row>
    <row r="583" spans="1:17">
      <c r="A583" s="383" t="str">
        <f t="shared" si="39"/>
        <v/>
      </c>
      <c r="B583" s="370"/>
      <c r="C583" s="392"/>
      <c r="D583" s="372"/>
      <c r="E583" s="372"/>
      <c r="F583" s="373"/>
      <c r="G583" s="372"/>
      <c r="H583" s="372"/>
      <c r="I583" s="374"/>
      <c r="J583" s="375"/>
      <c r="K583" s="372"/>
      <c r="L583" s="374"/>
      <c r="M583" s="372"/>
      <c r="N583" s="463"/>
      <c r="O583" s="527">
        <f t="shared" si="36"/>
        <v>0</v>
      </c>
      <c r="P583" s="527">
        <f t="shared" si="37"/>
        <v>0</v>
      </c>
      <c r="Q583" s="529" t="str">
        <f t="shared" si="38"/>
        <v/>
      </c>
    </row>
    <row r="584" spans="1:17">
      <c r="A584" s="383" t="str">
        <f t="shared" si="39"/>
        <v/>
      </c>
      <c r="B584" s="370"/>
      <c r="C584" s="392"/>
      <c r="D584" s="372"/>
      <c r="E584" s="372"/>
      <c r="F584" s="373"/>
      <c r="G584" s="372"/>
      <c r="H584" s="372"/>
      <c r="I584" s="374"/>
      <c r="J584" s="375"/>
      <c r="K584" s="372"/>
      <c r="L584" s="374"/>
      <c r="M584" s="372"/>
      <c r="N584" s="463"/>
      <c r="O584" s="527">
        <f t="shared" ref="O584:O647" si="40">IF(B584=0,0,IF(YEAR(B584)=$P$1,MONTH(B584)-$O$1+1,(YEAR(B584)-$P$1)*12-$O$1+1+MONTH(B584)))</f>
        <v>0</v>
      </c>
      <c r="P584" s="527">
        <f t="shared" ref="P584:P647" si="41">IF(C584=0,0,IF(YEAR(C584)=$P$1,MONTH(C584)-$O$1+1,(YEAR(C584)-$P$1)*12-$O$1+1+MONTH(C584)))</f>
        <v>0</v>
      </c>
      <c r="Q584" s="529" t="str">
        <f t="shared" ref="Q584:Q647" si="42">SUBSTITUTE(D584," ","_")</f>
        <v/>
      </c>
    </row>
    <row r="585" spans="1:17">
      <c r="A585" s="383" t="str">
        <f t="shared" si="39"/>
        <v/>
      </c>
      <c r="B585" s="370"/>
      <c r="C585" s="392"/>
      <c r="D585" s="372"/>
      <c r="E585" s="372"/>
      <c r="F585" s="373"/>
      <c r="G585" s="372"/>
      <c r="H585" s="372"/>
      <c r="I585" s="374"/>
      <c r="J585" s="375"/>
      <c r="K585" s="372"/>
      <c r="L585" s="374"/>
      <c r="M585" s="372"/>
      <c r="N585" s="463"/>
      <c r="O585" s="527">
        <f t="shared" si="40"/>
        <v>0</v>
      </c>
      <c r="P585" s="527">
        <f t="shared" si="41"/>
        <v>0</v>
      </c>
      <c r="Q585" s="529" t="str">
        <f t="shared" si="42"/>
        <v/>
      </c>
    </row>
    <row r="586" spans="1:17">
      <c r="A586" s="383" t="str">
        <f t="shared" si="39"/>
        <v/>
      </c>
      <c r="B586" s="370"/>
      <c r="C586" s="392"/>
      <c r="D586" s="372"/>
      <c r="E586" s="372"/>
      <c r="F586" s="373"/>
      <c r="G586" s="372"/>
      <c r="H586" s="372"/>
      <c r="I586" s="374"/>
      <c r="J586" s="375"/>
      <c r="K586" s="372"/>
      <c r="L586" s="374"/>
      <c r="M586" s="372"/>
      <c r="N586" s="463"/>
      <c r="O586" s="527">
        <f t="shared" si="40"/>
        <v>0</v>
      </c>
      <c r="P586" s="527">
        <f t="shared" si="41"/>
        <v>0</v>
      </c>
      <c r="Q586" s="529" t="str">
        <f t="shared" si="42"/>
        <v/>
      </c>
    </row>
    <row r="587" spans="1:17">
      <c r="A587" s="383" t="str">
        <f t="shared" si="39"/>
        <v/>
      </c>
      <c r="B587" s="370"/>
      <c r="C587" s="392"/>
      <c r="D587" s="372"/>
      <c r="E587" s="372"/>
      <c r="F587" s="373"/>
      <c r="G587" s="372"/>
      <c r="H587" s="372"/>
      <c r="I587" s="374"/>
      <c r="J587" s="375"/>
      <c r="K587" s="372"/>
      <c r="L587" s="374"/>
      <c r="M587" s="372"/>
      <c r="N587" s="463"/>
      <c r="O587" s="527">
        <f t="shared" si="40"/>
        <v>0</v>
      </c>
      <c r="P587" s="527">
        <f t="shared" si="41"/>
        <v>0</v>
      </c>
      <c r="Q587" s="529" t="str">
        <f t="shared" si="42"/>
        <v/>
      </c>
    </row>
    <row r="588" spans="1:17">
      <c r="A588" s="383" t="str">
        <f t="shared" si="39"/>
        <v/>
      </c>
      <c r="B588" s="370"/>
      <c r="C588" s="392"/>
      <c r="D588" s="372"/>
      <c r="E588" s="372"/>
      <c r="F588" s="373"/>
      <c r="G588" s="372"/>
      <c r="H588" s="372"/>
      <c r="I588" s="374"/>
      <c r="J588" s="375"/>
      <c r="K588" s="372"/>
      <c r="L588" s="374"/>
      <c r="M588" s="372"/>
      <c r="N588" s="463"/>
      <c r="O588" s="527">
        <f t="shared" si="40"/>
        <v>0</v>
      </c>
      <c r="P588" s="527">
        <f t="shared" si="41"/>
        <v>0</v>
      </c>
      <c r="Q588" s="529" t="str">
        <f t="shared" si="42"/>
        <v/>
      </c>
    </row>
    <row r="589" spans="1:17">
      <c r="A589" s="383" t="str">
        <f t="shared" si="39"/>
        <v/>
      </c>
      <c r="B589" s="370"/>
      <c r="C589" s="392"/>
      <c r="D589" s="372"/>
      <c r="E589" s="372"/>
      <c r="F589" s="373"/>
      <c r="G589" s="372"/>
      <c r="H589" s="372"/>
      <c r="I589" s="374"/>
      <c r="J589" s="375"/>
      <c r="K589" s="372"/>
      <c r="L589" s="374"/>
      <c r="M589" s="372"/>
      <c r="N589" s="463"/>
      <c r="O589" s="527">
        <f t="shared" si="40"/>
        <v>0</v>
      </c>
      <c r="P589" s="527">
        <f t="shared" si="41"/>
        <v>0</v>
      </c>
      <c r="Q589" s="529" t="str">
        <f t="shared" si="42"/>
        <v/>
      </c>
    </row>
    <row r="590" spans="1:17">
      <c r="A590" s="383" t="str">
        <f t="shared" si="39"/>
        <v/>
      </c>
      <c r="B590" s="370"/>
      <c r="C590" s="392"/>
      <c r="D590" s="372"/>
      <c r="E590" s="372"/>
      <c r="F590" s="373"/>
      <c r="G590" s="372"/>
      <c r="H590" s="372"/>
      <c r="I590" s="374"/>
      <c r="J590" s="375"/>
      <c r="K590" s="372"/>
      <c r="L590" s="374"/>
      <c r="M590" s="372"/>
      <c r="N590" s="463"/>
      <c r="O590" s="527">
        <f t="shared" si="40"/>
        <v>0</v>
      </c>
      <c r="P590" s="527">
        <f t="shared" si="41"/>
        <v>0</v>
      </c>
      <c r="Q590" s="529" t="str">
        <f t="shared" si="42"/>
        <v/>
      </c>
    </row>
    <row r="591" spans="1:17">
      <c r="A591" s="383" t="str">
        <f t="shared" si="39"/>
        <v/>
      </c>
      <c r="B591" s="370"/>
      <c r="C591" s="392"/>
      <c r="D591" s="372"/>
      <c r="E591" s="372"/>
      <c r="F591" s="373"/>
      <c r="G591" s="372"/>
      <c r="H591" s="372"/>
      <c r="I591" s="374"/>
      <c r="J591" s="375"/>
      <c r="K591" s="372"/>
      <c r="L591" s="374"/>
      <c r="M591" s="372"/>
      <c r="N591" s="463"/>
      <c r="O591" s="527">
        <f t="shared" si="40"/>
        <v>0</v>
      </c>
      <c r="P591" s="527">
        <f t="shared" si="41"/>
        <v>0</v>
      </c>
      <c r="Q591" s="529" t="str">
        <f t="shared" si="42"/>
        <v/>
      </c>
    </row>
    <row r="592" spans="1:17">
      <c r="A592" s="383" t="str">
        <f t="shared" si="39"/>
        <v/>
      </c>
      <c r="B592" s="370"/>
      <c r="C592" s="392"/>
      <c r="D592" s="372"/>
      <c r="E592" s="372"/>
      <c r="F592" s="373"/>
      <c r="G592" s="372"/>
      <c r="H592" s="372"/>
      <c r="I592" s="374"/>
      <c r="J592" s="375"/>
      <c r="K592" s="372"/>
      <c r="L592" s="374"/>
      <c r="M592" s="372"/>
      <c r="N592" s="463"/>
      <c r="O592" s="527">
        <f t="shared" si="40"/>
        <v>0</v>
      </c>
      <c r="P592" s="527">
        <f t="shared" si="41"/>
        <v>0</v>
      </c>
      <c r="Q592" s="529" t="str">
        <f t="shared" si="42"/>
        <v/>
      </c>
    </row>
    <row r="593" spans="1:17">
      <c r="A593" s="383" t="str">
        <f t="shared" si="39"/>
        <v/>
      </c>
      <c r="B593" s="370"/>
      <c r="C593" s="392"/>
      <c r="D593" s="372"/>
      <c r="E593" s="372"/>
      <c r="F593" s="373"/>
      <c r="G593" s="372"/>
      <c r="H593" s="372"/>
      <c r="I593" s="374"/>
      <c r="J593" s="375"/>
      <c r="K593" s="372"/>
      <c r="L593" s="374"/>
      <c r="M593" s="372"/>
      <c r="N593" s="463"/>
      <c r="O593" s="527">
        <f t="shared" si="40"/>
        <v>0</v>
      </c>
      <c r="P593" s="527">
        <f t="shared" si="41"/>
        <v>0</v>
      </c>
      <c r="Q593" s="529" t="str">
        <f t="shared" si="42"/>
        <v/>
      </c>
    </row>
    <row r="594" spans="1:17">
      <c r="A594" s="383" t="str">
        <f t="shared" si="39"/>
        <v/>
      </c>
      <c r="B594" s="370"/>
      <c r="C594" s="392"/>
      <c r="D594" s="372"/>
      <c r="E594" s="372"/>
      <c r="F594" s="373"/>
      <c r="G594" s="372"/>
      <c r="H594" s="372"/>
      <c r="I594" s="374"/>
      <c r="J594" s="375"/>
      <c r="K594" s="372"/>
      <c r="L594" s="374"/>
      <c r="M594" s="372"/>
      <c r="N594" s="463"/>
      <c r="O594" s="527">
        <f t="shared" si="40"/>
        <v>0</v>
      </c>
      <c r="P594" s="527">
        <f t="shared" si="41"/>
        <v>0</v>
      </c>
      <c r="Q594" s="529" t="str">
        <f t="shared" si="42"/>
        <v/>
      </c>
    </row>
    <row r="595" spans="1:17">
      <c r="A595" s="383" t="str">
        <f t="shared" si="39"/>
        <v/>
      </c>
      <c r="B595" s="370"/>
      <c r="C595" s="392"/>
      <c r="D595" s="372"/>
      <c r="E595" s="372"/>
      <c r="F595" s="373"/>
      <c r="G595" s="372"/>
      <c r="H595" s="372"/>
      <c r="I595" s="374"/>
      <c r="J595" s="375"/>
      <c r="K595" s="372"/>
      <c r="L595" s="374"/>
      <c r="M595" s="372"/>
      <c r="N595" s="463"/>
      <c r="O595" s="527">
        <f t="shared" si="40"/>
        <v>0</v>
      </c>
      <c r="P595" s="527">
        <f t="shared" si="41"/>
        <v>0</v>
      </c>
      <c r="Q595" s="529" t="str">
        <f t="shared" si="42"/>
        <v/>
      </c>
    </row>
    <row r="596" spans="1:17">
      <c r="A596" s="383" t="str">
        <f t="shared" si="39"/>
        <v/>
      </c>
      <c r="B596" s="384"/>
      <c r="C596" s="385"/>
      <c r="D596" s="386"/>
      <c r="E596" s="386"/>
      <c r="F596" s="387"/>
      <c r="G596" s="386"/>
      <c r="H596" s="386"/>
      <c r="I596" s="388"/>
      <c r="J596" s="389"/>
      <c r="K596" s="386"/>
      <c r="L596" s="388"/>
      <c r="M596" s="386"/>
      <c r="N596" s="464"/>
      <c r="O596" s="527">
        <f t="shared" si="40"/>
        <v>0</v>
      </c>
      <c r="P596" s="527">
        <f t="shared" si="41"/>
        <v>0</v>
      </c>
      <c r="Q596" s="529" t="str">
        <f t="shared" si="42"/>
        <v/>
      </c>
    </row>
    <row r="597" spans="1:17">
      <c r="A597" s="383" t="str">
        <f t="shared" si="39"/>
        <v/>
      </c>
      <c r="B597" s="370"/>
      <c r="C597" s="392"/>
      <c r="D597" s="372"/>
      <c r="E597" s="372"/>
      <c r="F597" s="373"/>
      <c r="G597" s="372"/>
      <c r="H597" s="372"/>
      <c r="I597" s="374"/>
      <c r="J597" s="375"/>
      <c r="K597" s="372"/>
      <c r="L597" s="374"/>
      <c r="M597" s="372"/>
      <c r="N597" s="463"/>
      <c r="O597" s="527">
        <f t="shared" si="40"/>
        <v>0</v>
      </c>
      <c r="P597" s="527">
        <f t="shared" si="41"/>
        <v>0</v>
      </c>
      <c r="Q597" s="529" t="str">
        <f t="shared" si="42"/>
        <v/>
      </c>
    </row>
    <row r="598" spans="1:17">
      <c r="A598" s="383" t="str">
        <f t="shared" si="39"/>
        <v/>
      </c>
      <c r="B598" s="384"/>
      <c r="C598" s="385"/>
      <c r="D598" s="386"/>
      <c r="E598" s="386"/>
      <c r="F598" s="387"/>
      <c r="G598" s="374"/>
      <c r="H598" s="386"/>
      <c r="I598" s="374"/>
      <c r="J598" s="375"/>
      <c r="K598" s="372"/>
      <c r="L598" s="374"/>
      <c r="M598" s="372"/>
      <c r="N598" s="463"/>
      <c r="O598" s="527">
        <f t="shared" si="40"/>
        <v>0</v>
      </c>
      <c r="P598" s="527">
        <f t="shared" si="41"/>
        <v>0</v>
      </c>
      <c r="Q598" s="529" t="str">
        <f t="shared" si="42"/>
        <v/>
      </c>
    </row>
    <row r="599" spans="1:17">
      <c r="A599" s="383" t="str">
        <f t="shared" si="39"/>
        <v/>
      </c>
      <c r="B599" s="370"/>
      <c r="C599" s="392"/>
      <c r="D599" s="372"/>
      <c r="E599" s="372"/>
      <c r="F599" s="373"/>
      <c r="G599" s="372"/>
      <c r="H599" s="372"/>
      <c r="I599" s="374"/>
      <c r="J599" s="375"/>
      <c r="K599" s="372"/>
      <c r="L599" s="374"/>
      <c r="M599" s="372"/>
      <c r="N599" s="463"/>
      <c r="O599" s="527">
        <f t="shared" si="40"/>
        <v>0</v>
      </c>
      <c r="P599" s="527">
        <f t="shared" si="41"/>
        <v>0</v>
      </c>
      <c r="Q599" s="529" t="str">
        <f t="shared" si="42"/>
        <v/>
      </c>
    </row>
    <row r="600" spans="1:17">
      <c r="A600" s="383" t="str">
        <f t="shared" si="39"/>
        <v/>
      </c>
      <c r="B600" s="370"/>
      <c r="C600" s="392"/>
      <c r="D600" s="372"/>
      <c r="E600" s="372"/>
      <c r="F600" s="373"/>
      <c r="G600" s="372"/>
      <c r="H600" s="372"/>
      <c r="I600" s="374"/>
      <c r="J600" s="375"/>
      <c r="K600" s="372"/>
      <c r="L600" s="374"/>
      <c r="M600" s="372"/>
      <c r="N600" s="463"/>
      <c r="O600" s="527">
        <f t="shared" si="40"/>
        <v>0</v>
      </c>
      <c r="P600" s="527">
        <f t="shared" si="41"/>
        <v>0</v>
      </c>
      <c r="Q600" s="529" t="str">
        <f t="shared" si="42"/>
        <v/>
      </c>
    </row>
    <row r="601" spans="1:17">
      <c r="A601" s="383" t="str">
        <f t="shared" si="39"/>
        <v/>
      </c>
      <c r="B601" s="370"/>
      <c r="C601" s="392"/>
      <c r="D601" s="372"/>
      <c r="E601" s="372"/>
      <c r="F601" s="373"/>
      <c r="G601" s="372"/>
      <c r="H601" s="372"/>
      <c r="I601" s="374"/>
      <c r="J601" s="375"/>
      <c r="K601" s="372"/>
      <c r="L601" s="374"/>
      <c r="M601" s="372"/>
      <c r="N601" s="463"/>
      <c r="O601" s="527">
        <f t="shared" si="40"/>
        <v>0</v>
      </c>
      <c r="P601" s="527">
        <f t="shared" si="41"/>
        <v>0</v>
      </c>
      <c r="Q601" s="529" t="str">
        <f t="shared" si="42"/>
        <v/>
      </c>
    </row>
    <row r="602" spans="1:17">
      <c r="A602" s="383" t="str">
        <f t="shared" si="39"/>
        <v/>
      </c>
      <c r="B602" s="370"/>
      <c r="C602" s="392"/>
      <c r="D602" s="372"/>
      <c r="E602" s="372"/>
      <c r="F602" s="373"/>
      <c r="G602" s="372"/>
      <c r="H602" s="372"/>
      <c r="I602" s="374"/>
      <c r="J602" s="375"/>
      <c r="K602" s="372"/>
      <c r="L602" s="374"/>
      <c r="M602" s="372"/>
      <c r="N602" s="463"/>
      <c r="O602" s="527">
        <f t="shared" si="40"/>
        <v>0</v>
      </c>
      <c r="P602" s="527">
        <f t="shared" si="41"/>
        <v>0</v>
      </c>
      <c r="Q602" s="529" t="str">
        <f t="shared" si="42"/>
        <v/>
      </c>
    </row>
    <row r="603" spans="1:17">
      <c r="A603" s="383" t="str">
        <f t="shared" si="39"/>
        <v/>
      </c>
      <c r="B603" s="370"/>
      <c r="C603" s="392"/>
      <c r="D603" s="372"/>
      <c r="E603" s="372"/>
      <c r="F603" s="373"/>
      <c r="G603" s="372"/>
      <c r="H603" s="372"/>
      <c r="I603" s="374"/>
      <c r="J603" s="375"/>
      <c r="K603" s="372"/>
      <c r="L603" s="374"/>
      <c r="M603" s="372"/>
      <c r="N603" s="463"/>
      <c r="O603" s="527">
        <f t="shared" si="40"/>
        <v>0</v>
      </c>
      <c r="P603" s="527">
        <f t="shared" si="41"/>
        <v>0</v>
      </c>
      <c r="Q603" s="529" t="str">
        <f t="shared" si="42"/>
        <v/>
      </c>
    </row>
    <row r="604" spans="1:17">
      <c r="A604" s="383" t="str">
        <f t="shared" si="39"/>
        <v/>
      </c>
      <c r="B604" s="370"/>
      <c r="C604" s="392"/>
      <c r="D604" s="372"/>
      <c r="E604" s="372"/>
      <c r="F604" s="373"/>
      <c r="G604" s="372"/>
      <c r="H604" s="372"/>
      <c r="I604" s="374"/>
      <c r="J604" s="375"/>
      <c r="K604" s="372"/>
      <c r="L604" s="374"/>
      <c r="M604" s="372"/>
      <c r="N604" s="463"/>
      <c r="O604" s="527">
        <f t="shared" si="40"/>
        <v>0</v>
      </c>
      <c r="P604" s="527">
        <f t="shared" si="41"/>
        <v>0</v>
      </c>
      <c r="Q604" s="529" t="str">
        <f t="shared" si="42"/>
        <v/>
      </c>
    </row>
    <row r="605" spans="1:17">
      <c r="A605" s="383" t="str">
        <f t="shared" si="39"/>
        <v/>
      </c>
      <c r="B605" s="370"/>
      <c r="C605" s="392"/>
      <c r="D605" s="372"/>
      <c r="E605" s="372"/>
      <c r="F605" s="373"/>
      <c r="G605" s="372"/>
      <c r="H605" s="372"/>
      <c r="I605" s="374"/>
      <c r="J605" s="375"/>
      <c r="K605" s="372"/>
      <c r="L605" s="374"/>
      <c r="M605" s="372"/>
      <c r="N605" s="463"/>
      <c r="O605" s="527">
        <f t="shared" si="40"/>
        <v>0</v>
      </c>
      <c r="P605" s="527">
        <f t="shared" si="41"/>
        <v>0</v>
      </c>
      <c r="Q605" s="529" t="str">
        <f t="shared" si="42"/>
        <v/>
      </c>
    </row>
    <row r="606" spans="1:17">
      <c r="A606" s="383" t="str">
        <f t="shared" si="39"/>
        <v/>
      </c>
      <c r="B606" s="370"/>
      <c r="C606" s="392"/>
      <c r="D606" s="372"/>
      <c r="E606" s="372"/>
      <c r="F606" s="373"/>
      <c r="G606" s="372"/>
      <c r="H606" s="372"/>
      <c r="I606" s="374"/>
      <c r="J606" s="375"/>
      <c r="K606" s="372"/>
      <c r="L606" s="374"/>
      <c r="M606" s="372"/>
      <c r="N606" s="463"/>
      <c r="O606" s="527">
        <f t="shared" si="40"/>
        <v>0</v>
      </c>
      <c r="P606" s="527">
        <f t="shared" si="41"/>
        <v>0</v>
      </c>
      <c r="Q606" s="529" t="str">
        <f t="shared" si="42"/>
        <v/>
      </c>
    </row>
    <row r="607" spans="1:17">
      <c r="A607" s="383" t="str">
        <f t="shared" si="39"/>
        <v/>
      </c>
      <c r="B607" s="370"/>
      <c r="C607" s="392"/>
      <c r="D607" s="372"/>
      <c r="E607" s="372"/>
      <c r="F607" s="373"/>
      <c r="G607" s="372"/>
      <c r="H607" s="372"/>
      <c r="I607" s="374"/>
      <c r="J607" s="375"/>
      <c r="K607" s="372"/>
      <c r="L607" s="374"/>
      <c r="M607" s="372"/>
      <c r="N607" s="463"/>
      <c r="O607" s="527">
        <f t="shared" si="40"/>
        <v>0</v>
      </c>
      <c r="P607" s="527">
        <f t="shared" si="41"/>
        <v>0</v>
      </c>
      <c r="Q607" s="529" t="str">
        <f t="shared" si="42"/>
        <v/>
      </c>
    </row>
    <row r="608" spans="1:17">
      <c r="A608" s="383" t="str">
        <f t="shared" si="39"/>
        <v/>
      </c>
      <c r="B608" s="370"/>
      <c r="C608" s="392"/>
      <c r="D608" s="372"/>
      <c r="E608" s="372"/>
      <c r="F608" s="373"/>
      <c r="G608" s="372"/>
      <c r="H608" s="372"/>
      <c r="I608" s="374"/>
      <c r="J608" s="375"/>
      <c r="K608" s="372"/>
      <c r="L608" s="374"/>
      <c r="M608" s="372"/>
      <c r="N608" s="463"/>
      <c r="O608" s="527">
        <f t="shared" si="40"/>
        <v>0</v>
      </c>
      <c r="P608" s="527">
        <f t="shared" si="41"/>
        <v>0</v>
      </c>
      <c r="Q608" s="529" t="str">
        <f t="shared" si="42"/>
        <v/>
      </c>
    </row>
    <row r="609" spans="1:19">
      <c r="A609" s="383" t="str">
        <f t="shared" si="39"/>
        <v/>
      </c>
      <c r="B609" s="370"/>
      <c r="C609" s="392"/>
      <c r="D609" s="372"/>
      <c r="E609" s="372"/>
      <c r="F609" s="373"/>
      <c r="G609" s="372"/>
      <c r="H609" s="372"/>
      <c r="I609" s="374"/>
      <c r="J609" s="375"/>
      <c r="K609" s="372"/>
      <c r="L609" s="374"/>
      <c r="M609" s="459"/>
      <c r="N609" s="463"/>
      <c r="O609" s="527">
        <f t="shared" si="40"/>
        <v>0</v>
      </c>
      <c r="P609" s="527">
        <f t="shared" si="41"/>
        <v>0</v>
      </c>
      <c r="Q609" s="529" t="str">
        <f t="shared" si="42"/>
        <v/>
      </c>
    </row>
    <row r="610" spans="1:19">
      <c r="A610" s="383" t="str">
        <f t="shared" si="39"/>
        <v/>
      </c>
      <c r="B610" s="370"/>
      <c r="C610" s="392"/>
      <c r="D610" s="372"/>
      <c r="E610" s="372"/>
      <c r="F610" s="373"/>
      <c r="G610" s="374"/>
      <c r="H610" s="372"/>
      <c r="I610" s="374"/>
      <c r="J610" s="375"/>
      <c r="K610" s="372"/>
      <c r="L610" s="374"/>
      <c r="M610" s="372"/>
      <c r="N610" s="463"/>
      <c r="O610" s="527">
        <f t="shared" si="40"/>
        <v>0</v>
      </c>
      <c r="P610" s="527">
        <f t="shared" si="41"/>
        <v>0</v>
      </c>
      <c r="Q610" s="529" t="str">
        <f t="shared" si="42"/>
        <v/>
      </c>
    </row>
    <row r="611" spans="1:19">
      <c r="A611" s="383" t="str">
        <f t="shared" si="39"/>
        <v/>
      </c>
      <c r="B611" s="370"/>
      <c r="C611" s="392"/>
      <c r="D611" s="372"/>
      <c r="E611" s="372"/>
      <c r="F611" s="373"/>
      <c r="G611" s="372"/>
      <c r="H611" s="372"/>
      <c r="I611" s="374"/>
      <c r="J611" s="375"/>
      <c r="K611" s="372"/>
      <c r="L611" s="374"/>
      <c r="M611" s="372"/>
      <c r="N611" s="463"/>
      <c r="O611" s="527">
        <f t="shared" si="40"/>
        <v>0</v>
      </c>
      <c r="P611" s="527">
        <f t="shared" si="41"/>
        <v>0</v>
      </c>
      <c r="Q611" s="529" t="str">
        <f t="shared" si="42"/>
        <v/>
      </c>
    </row>
    <row r="612" spans="1:19" s="325" customFormat="1">
      <c r="A612" s="383" t="str">
        <f t="shared" si="39"/>
        <v/>
      </c>
      <c r="B612" s="370"/>
      <c r="C612" s="392"/>
      <c r="D612" s="372"/>
      <c r="E612" s="372"/>
      <c r="F612" s="373"/>
      <c r="G612" s="372"/>
      <c r="H612" s="372"/>
      <c r="I612" s="374"/>
      <c r="J612" s="375"/>
      <c r="K612" s="372"/>
      <c r="L612" s="374"/>
      <c r="M612" s="372"/>
      <c r="N612" s="463"/>
      <c r="O612" s="527">
        <f t="shared" si="40"/>
        <v>0</v>
      </c>
      <c r="P612" s="527">
        <f t="shared" si="41"/>
        <v>0</v>
      </c>
      <c r="Q612" s="529" t="str">
        <f t="shared" si="42"/>
        <v/>
      </c>
      <c r="R612" s="516"/>
      <c r="S612" s="516"/>
    </row>
    <row r="613" spans="1:19">
      <c r="A613" s="383" t="str">
        <f t="shared" si="39"/>
        <v/>
      </c>
      <c r="B613" s="370"/>
      <c r="C613" s="392"/>
      <c r="D613" s="372"/>
      <c r="E613" s="372"/>
      <c r="F613" s="373"/>
      <c r="G613" s="372"/>
      <c r="H613" s="372"/>
      <c r="I613" s="374"/>
      <c r="J613" s="375"/>
      <c r="K613" s="372"/>
      <c r="L613" s="374"/>
      <c r="M613" s="372"/>
      <c r="N613" s="463"/>
      <c r="O613" s="527">
        <f t="shared" si="40"/>
        <v>0</v>
      </c>
      <c r="P613" s="527">
        <f t="shared" si="41"/>
        <v>0</v>
      </c>
      <c r="Q613" s="529" t="str">
        <f t="shared" si="42"/>
        <v/>
      </c>
    </row>
    <row r="614" spans="1:19">
      <c r="A614" s="383" t="str">
        <f t="shared" si="39"/>
        <v/>
      </c>
      <c r="B614" s="370"/>
      <c r="C614" s="392"/>
      <c r="D614" s="372"/>
      <c r="E614" s="372"/>
      <c r="F614" s="373"/>
      <c r="G614" s="372"/>
      <c r="H614" s="372"/>
      <c r="I614" s="374"/>
      <c r="J614" s="375"/>
      <c r="K614" s="372"/>
      <c r="L614" s="374"/>
      <c r="M614" s="372"/>
      <c r="N614" s="463"/>
      <c r="O614" s="527">
        <f t="shared" si="40"/>
        <v>0</v>
      </c>
      <c r="P614" s="527">
        <f t="shared" si="41"/>
        <v>0</v>
      </c>
      <c r="Q614" s="529" t="str">
        <f t="shared" si="42"/>
        <v/>
      </c>
    </row>
    <row r="615" spans="1:19">
      <c r="A615" s="383" t="str">
        <f t="shared" si="39"/>
        <v/>
      </c>
      <c r="B615" s="370"/>
      <c r="C615" s="392"/>
      <c r="D615" s="372"/>
      <c r="E615" s="372"/>
      <c r="F615" s="373"/>
      <c r="G615" s="372"/>
      <c r="H615" s="372"/>
      <c r="I615" s="374"/>
      <c r="J615" s="375"/>
      <c r="K615" s="372"/>
      <c r="L615" s="374"/>
      <c r="M615" s="372"/>
      <c r="N615" s="463"/>
      <c r="O615" s="527">
        <f t="shared" si="40"/>
        <v>0</v>
      </c>
      <c r="P615" s="527">
        <f t="shared" si="41"/>
        <v>0</v>
      </c>
      <c r="Q615" s="529" t="str">
        <f t="shared" si="42"/>
        <v/>
      </c>
    </row>
    <row r="616" spans="1:19" s="323" customFormat="1">
      <c r="A616" s="383" t="str">
        <f t="shared" si="39"/>
        <v/>
      </c>
      <c r="B616" s="370"/>
      <c r="C616" s="392"/>
      <c r="D616" s="372"/>
      <c r="E616" s="372"/>
      <c r="F616" s="373"/>
      <c r="G616" s="372"/>
      <c r="H616" s="372"/>
      <c r="I616" s="374"/>
      <c r="J616" s="375"/>
      <c r="K616" s="372"/>
      <c r="L616" s="374"/>
      <c r="M616" s="372"/>
      <c r="N616" s="463"/>
      <c r="O616" s="527">
        <f t="shared" si="40"/>
        <v>0</v>
      </c>
      <c r="P616" s="527">
        <f t="shared" si="41"/>
        <v>0</v>
      </c>
      <c r="Q616" s="529" t="str">
        <f t="shared" si="42"/>
        <v/>
      </c>
      <c r="R616" s="516"/>
      <c r="S616" s="516"/>
    </row>
    <row r="617" spans="1:19">
      <c r="A617" s="383" t="str">
        <f t="shared" si="39"/>
        <v/>
      </c>
      <c r="B617" s="380"/>
      <c r="C617" s="381"/>
      <c r="D617" s="374"/>
      <c r="E617" s="374"/>
      <c r="F617" s="382"/>
      <c r="G617" s="372"/>
      <c r="H617" s="374"/>
      <c r="I617" s="374"/>
      <c r="J617" s="389"/>
      <c r="K617" s="374"/>
      <c r="L617" s="374"/>
      <c r="M617" s="374"/>
      <c r="N617" s="465"/>
      <c r="O617" s="527">
        <f t="shared" si="40"/>
        <v>0</v>
      </c>
      <c r="P617" s="527">
        <f t="shared" si="41"/>
        <v>0</v>
      </c>
      <c r="Q617" s="529" t="str">
        <f t="shared" si="42"/>
        <v/>
      </c>
    </row>
    <row r="618" spans="1:19">
      <c r="A618" s="383" t="str">
        <f t="shared" si="39"/>
        <v/>
      </c>
      <c r="B618" s="370"/>
      <c r="C618" s="392"/>
      <c r="D618" s="372"/>
      <c r="E618" s="372"/>
      <c r="F618" s="373"/>
      <c r="G618" s="372"/>
      <c r="H618" s="372"/>
      <c r="I618" s="374"/>
      <c r="J618" s="389"/>
      <c r="K618" s="372"/>
      <c r="L618" s="374"/>
      <c r="M618" s="372"/>
      <c r="N618" s="463"/>
      <c r="O618" s="527">
        <f t="shared" si="40"/>
        <v>0</v>
      </c>
      <c r="P618" s="527">
        <f t="shared" si="41"/>
        <v>0</v>
      </c>
      <c r="Q618" s="529" t="str">
        <f t="shared" si="42"/>
        <v/>
      </c>
    </row>
    <row r="619" spans="1:19">
      <c r="A619" s="383" t="str">
        <f t="shared" si="39"/>
        <v/>
      </c>
      <c r="B619" s="384"/>
      <c r="C619" s="385"/>
      <c r="D619" s="386"/>
      <c r="E619" s="386"/>
      <c r="F619" s="387"/>
      <c r="G619" s="386"/>
      <c r="H619" s="386"/>
      <c r="I619" s="388"/>
      <c r="J619" s="389"/>
      <c r="K619" s="386"/>
      <c r="L619" s="388"/>
      <c r="M619" s="386"/>
      <c r="N619" s="464"/>
      <c r="O619" s="527">
        <f t="shared" si="40"/>
        <v>0</v>
      </c>
      <c r="P619" s="527">
        <f t="shared" si="41"/>
        <v>0</v>
      </c>
      <c r="Q619" s="529" t="str">
        <f t="shared" si="42"/>
        <v/>
      </c>
    </row>
    <row r="620" spans="1:19">
      <c r="A620" s="383" t="str">
        <f t="shared" si="39"/>
        <v/>
      </c>
      <c r="B620" s="370"/>
      <c r="C620" s="392"/>
      <c r="D620" s="372"/>
      <c r="E620" s="372"/>
      <c r="F620" s="373"/>
      <c r="G620" s="372"/>
      <c r="H620" s="372"/>
      <c r="I620" s="374"/>
      <c r="J620" s="375"/>
      <c r="K620" s="372"/>
      <c r="L620" s="374"/>
      <c r="M620" s="372"/>
      <c r="N620" s="463"/>
      <c r="O620" s="527">
        <f t="shared" si="40"/>
        <v>0</v>
      </c>
      <c r="P620" s="527">
        <f t="shared" si="41"/>
        <v>0</v>
      </c>
      <c r="Q620" s="529" t="str">
        <f t="shared" si="42"/>
        <v/>
      </c>
    </row>
    <row r="621" spans="1:19">
      <c r="A621" s="383" t="str">
        <f t="shared" si="39"/>
        <v/>
      </c>
      <c r="B621" s="370"/>
      <c r="C621" s="392"/>
      <c r="D621" s="372"/>
      <c r="E621" s="372"/>
      <c r="F621" s="373"/>
      <c r="G621" s="372"/>
      <c r="H621" s="372"/>
      <c r="I621" s="374"/>
      <c r="J621" s="375"/>
      <c r="K621" s="372"/>
      <c r="L621" s="374"/>
      <c r="M621" s="372"/>
      <c r="N621" s="463"/>
      <c r="O621" s="527">
        <f t="shared" si="40"/>
        <v>0</v>
      </c>
      <c r="P621" s="527">
        <f t="shared" si="41"/>
        <v>0</v>
      </c>
      <c r="Q621" s="529" t="str">
        <f t="shared" si="42"/>
        <v/>
      </c>
    </row>
    <row r="622" spans="1:19">
      <c r="A622" s="383" t="str">
        <f t="shared" si="39"/>
        <v/>
      </c>
      <c r="B622" s="370"/>
      <c r="C622" s="392"/>
      <c r="D622" s="372"/>
      <c r="E622" s="372"/>
      <c r="F622" s="373"/>
      <c r="G622" s="372"/>
      <c r="H622" s="372"/>
      <c r="I622" s="374"/>
      <c r="J622" s="375"/>
      <c r="K622" s="372"/>
      <c r="L622" s="374"/>
      <c r="M622" s="372"/>
      <c r="N622" s="463"/>
      <c r="O622" s="527">
        <f t="shared" si="40"/>
        <v>0</v>
      </c>
      <c r="P622" s="527">
        <f t="shared" si="41"/>
        <v>0</v>
      </c>
      <c r="Q622" s="529" t="str">
        <f t="shared" si="42"/>
        <v/>
      </c>
    </row>
    <row r="623" spans="1:19" s="325" customFormat="1">
      <c r="A623" s="383" t="str">
        <f t="shared" si="39"/>
        <v/>
      </c>
      <c r="B623" s="380"/>
      <c r="C623" s="381"/>
      <c r="D623" s="374"/>
      <c r="E623" s="374"/>
      <c r="F623" s="382"/>
      <c r="G623" s="372"/>
      <c r="H623" s="374"/>
      <c r="I623" s="374"/>
      <c r="J623" s="375"/>
      <c r="K623" s="372"/>
      <c r="L623" s="374"/>
      <c r="M623" s="372"/>
      <c r="N623" s="463"/>
      <c r="O623" s="527">
        <f t="shared" si="40"/>
        <v>0</v>
      </c>
      <c r="P623" s="527">
        <f t="shared" si="41"/>
        <v>0</v>
      </c>
      <c r="Q623" s="529" t="str">
        <f t="shared" si="42"/>
        <v/>
      </c>
      <c r="R623" s="516"/>
      <c r="S623" s="516"/>
    </row>
    <row r="624" spans="1:19">
      <c r="A624" s="383" t="str">
        <f t="shared" si="39"/>
        <v/>
      </c>
      <c r="B624" s="370"/>
      <c r="C624" s="392"/>
      <c r="D624" s="372"/>
      <c r="E624" s="372"/>
      <c r="F624" s="373"/>
      <c r="G624" s="372"/>
      <c r="H624" s="372"/>
      <c r="I624" s="374"/>
      <c r="J624" s="375"/>
      <c r="K624" s="372"/>
      <c r="L624" s="374"/>
      <c r="M624" s="372"/>
      <c r="N624" s="463"/>
      <c r="O624" s="527">
        <f t="shared" si="40"/>
        <v>0</v>
      </c>
      <c r="P624" s="527">
        <f t="shared" si="41"/>
        <v>0</v>
      </c>
      <c r="Q624" s="529" t="str">
        <f t="shared" si="42"/>
        <v/>
      </c>
    </row>
    <row r="625" spans="1:17">
      <c r="A625" s="383" t="str">
        <f t="shared" si="39"/>
        <v/>
      </c>
      <c r="B625" s="370"/>
      <c r="C625" s="392"/>
      <c r="D625" s="372"/>
      <c r="E625" s="372"/>
      <c r="F625" s="373"/>
      <c r="G625" s="372"/>
      <c r="H625" s="372"/>
      <c r="I625" s="374"/>
      <c r="J625" s="375"/>
      <c r="K625" s="372"/>
      <c r="L625" s="374"/>
      <c r="M625" s="372"/>
      <c r="N625" s="463"/>
      <c r="O625" s="527">
        <f t="shared" si="40"/>
        <v>0</v>
      </c>
      <c r="P625" s="527">
        <f t="shared" si="41"/>
        <v>0</v>
      </c>
      <c r="Q625" s="529" t="str">
        <f t="shared" si="42"/>
        <v/>
      </c>
    </row>
    <row r="626" spans="1:17">
      <c r="A626" s="383" t="str">
        <f t="shared" si="39"/>
        <v/>
      </c>
      <c r="B626" s="370"/>
      <c r="C626" s="392"/>
      <c r="D626" s="372"/>
      <c r="E626" s="372"/>
      <c r="F626" s="373"/>
      <c r="G626" s="372"/>
      <c r="H626" s="372"/>
      <c r="I626" s="374"/>
      <c r="J626" s="375"/>
      <c r="K626" s="372"/>
      <c r="L626" s="374"/>
      <c r="M626" s="372"/>
      <c r="N626" s="463"/>
      <c r="O626" s="527">
        <f t="shared" si="40"/>
        <v>0</v>
      </c>
      <c r="P626" s="527">
        <f t="shared" si="41"/>
        <v>0</v>
      </c>
      <c r="Q626" s="529" t="str">
        <f t="shared" si="42"/>
        <v/>
      </c>
    </row>
    <row r="627" spans="1:17">
      <c r="A627" s="383" t="str">
        <f t="shared" si="39"/>
        <v/>
      </c>
      <c r="B627" s="370"/>
      <c r="C627" s="392"/>
      <c r="D627" s="372"/>
      <c r="E627" s="372"/>
      <c r="F627" s="373"/>
      <c r="G627" s="372"/>
      <c r="H627" s="372"/>
      <c r="I627" s="374"/>
      <c r="J627" s="375"/>
      <c r="K627" s="372"/>
      <c r="L627" s="374"/>
      <c r="M627" s="372"/>
      <c r="N627" s="463"/>
      <c r="O627" s="527">
        <f t="shared" si="40"/>
        <v>0</v>
      </c>
      <c r="P627" s="527">
        <f t="shared" si="41"/>
        <v>0</v>
      </c>
      <c r="Q627" s="529" t="str">
        <f t="shared" si="42"/>
        <v/>
      </c>
    </row>
    <row r="628" spans="1:17">
      <c r="A628" s="383" t="str">
        <f t="shared" si="39"/>
        <v/>
      </c>
      <c r="B628" s="370"/>
      <c r="C628" s="392"/>
      <c r="D628" s="372"/>
      <c r="E628" s="372"/>
      <c r="F628" s="373"/>
      <c r="G628" s="372"/>
      <c r="H628" s="372"/>
      <c r="I628" s="374"/>
      <c r="J628" s="375"/>
      <c r="K628" s="372"/>
      <c r="L628" s="374"/>
      <c r="M628" s="372"/>
      <c r="N628" s="463"/>
      <c r="O628" s="527">
        <f t="shared" si="40"/>
        <v>0</v>
      </c>
      <c r="P628" s="527">
        <f t="shared" si="41"/>
        <v>0</v>
      </c>
      <c r="Q628" s="529" t="str">
        <f t="shared" si="42"/>
        <v/>
      </c>
    </row>
    <row r="629" spans="1:17">
      <c r="A629" s="383" t="str">
        <f t="shared" si="39"/>
        <v/>
      </c>
      <c r="B629" s="370"/>
      <c r="C629" s="392"/>
      <c r="D629" s="372"/>
      <c r="E629" s="372"/>
      <c r="F629" s="373"/>
      <c r="G629" s="372"/>
      <c r="H629" s="372"/>
      <c r="I629" s="374"/>
      <c r="J629" s="375"/>
      <c r="K629" s="372"/>
      <c r="L629" s="374"/>
      <c r="M629" s="372"/>
      <c r="N629" s="463"/>
      <c r="O629" s="527">
        <f t="shared" si="40"/>
        <v>0</v>
      </c>
      <c r="P629" s="527">
        <f t="shared" si="41"/>
        <v>0</v>
      </c>
      <c r="Q629" s="529" t="str">
        <f t="shared" si="42"/>
        <v/>
      </c>
    </row>
    <row r="630" spans="1:17">
      <c r="A630" s="383" t="str">
        <f t="shared" si="39"/>
        <v/>
      </c>
      <c r="B630" s="370"/>
      <c r="C630" s="392"/>
      <c r="D630" s="372"/>
      <c r="E630" s="372"/>
      <c r="F630" s="373"/>
      <c r="G630" s="372"/>
      <c r="H630" s="372"/>
      <c r="I630" s="374"/>
      <c r="J630" s="375"/>
      <c r="K630" s="372"/>
      <c r="L630" s="374"/>
      <c r="M630" s="372"/>
      <c r="N630" s="463"/>
      <c r="O630" s="527">
        <f t="shared" si="40"/>
        <v>0</v>
      </c>
      <c r="P630" s="527">
        <f t="shared" si="41"/>
        <v>0</v>
      </c>
      <c r="Q630" s="529" t="str">
        <f t="shared" si="42"/>
        <v/>
      </c>
    </row>
    <row r="631" spans="1:17">
      <c r="A631" s="383" t="str">
        <f t="shared" si="39"/>
        <v/>
      </c>
      <c r="B631" s="370"/>
      <c r="C631" s="392"/>
      <c r="D631" s="372"/>
      <c r="E631" s="372"/>
      <c r="F631" s="373"/>
      <c r="G631" s="372"/>
      <c r="H631" s="372"/>
      <c r="I631" s="374"/>
      <c r="J631" s="375"/>
      <c r="K631" s="372"/>
      <c r="L631" s="374"/>
      <c r="M631" s="372"/>
      <c r="N631" s="463"/>
      <c r="O631" s="527">
        <f t="shared" si="40"/>
        <v>0</v>
      </c>
      <c r="P631" s="527">
        <f t="shared" si="41"/>
        <v>0</v>
      </c>
      <c r="Q631" s="529" t="str">
        <f t="shared" si="42"/>
        <v/>
      </c>
    </row>
    <row r="632" spans="1:17">
      <c r="A632" s="383" t="str">
        <f t="shared" si="39"/>
        <v/>
      </c>
      <c r="B632" s="370"/>
      <c r="C632" s="392"/>
      <c r="D632" s="372"/>
      <c r="E632" s="372"/>
      <c r="F632" s="373"/>
      <c r="G632" s="372"/>
      <c r="H632" s="372"/>
      <c r="I632" s="374"/>
      <c r="J632" s="375"/>
      <c r="K632" s="372"/>
      <c r="L632" s="374"/>
      <c r="M632" s="372"/>
      <c r="N632" s="463"/>
      <c r="O632" s="527">
        <f t="shared" si="40"/>
        <v>0</v>
      </c>
      <c r="P632" s="527">
        <f t="shared" si="41"/>
        <v>0</v>
      </c>
      <c r="Q632" s="529" t="str">
        <f t="shared" si="42"/>
        <v/>
      </c>
    </row>
    <row r="633" spans="1:17">
      <c r="A633" s="383" t="str">
        <f t="shared" si="39"/>
        <v/>
      </c>
      <c r="B633" s="370"/>
      <c r="C633" s="392"/>
      <c r="D633" s="372"/>
      <c r="E633" s="372"/>
      <c r="F633" s="373"/>
      <c r="G633" s="372"/>
      <c r="H633" s="372"/>
      <c r="I633" s="374"/>
      <c r="J633" s="375"/>
      <c r="K633" s="372"/>
      <c r="L633" s="374"/>
      <c r="M633" s="372"/>
      <c r="N633" s="463"/>
      <c r="O633" s="527">
        <f t="shared" si="40"/>
        <v>0</v>
      </c>
      <c r="P633" s="527">
        <f t="shared" si="41"/>
        <v>0</v>
      </c>
      <c r="Q633" s="529" t="str">
        <f t="shared" si="42"/>
        <v/>
      </c>
    </row>
    <row r="634" spans="1:17">
      <c r="A634" s="383" t="str">
        <f t="shared" si="39"/>
        <v/>
      </c>
      <c r="B634" s="370"/>
      <c r="C634" s="392"/>
      <c r="D634" s="372"/>
      <c r="E634" s="372"/>
      <c r="F634" s="373"/>
      <c r="G634" s="372"/>
      <c r="H634" s="372"/>
      <c r="I634" s="374"/>
      <c r="J634" s="375"/>
      <c r="K634" s="372"/>
      <c r="L634" s="374"/>
      <c r="M634" s="372"/>
      <c r="N634" s="463"/>
      <c r="O634" s="527">
        <f t="shared" si="40"/>
        <v>0</v>
      </c>
      <c r="P634" s="527">
        <f t="shared" si="41"/>
        <v>0</v>
      </c>
      <c r="Q634" s="529" t="str">
        <f t="shared" si="42"/>
        <v/>
      </c>
    </row>
    <row r="635" spans="1:17">
      <c r="A635" s="383" t="str">
        <f t="shared" si="39"/>
        <v/>
      </c>
      <c r="B635" s="370"/>
      <c r="C635" s="392"/>
      <c r="D635" s="372"/>
      <c r="E635" s="372"/>
      <c r="F635" s="373"/>
      <c r="G635" s="372"/>
      <c r="H635" s="372"/>
      <c r="I635" s="374"/>
      <c r="J635" s="375"/>
      <c r="K635" s="372"/>
      <c r="L635" s="374"/>
      <c r="M635" s="372"/>
      <c r="N635" s="463"/>
      <c r="O635" s="527">
        <f t="shared" si="40"/>
        <v>0</v>
      </c>
      <c r="P635" s="527">
        <f t="shared" si="41"/>
        <v>0</v>
      </c>
      <c r="Q635" s="529" t="str">
        <f t="shared" si="42"/>
        <v/>
      </c>
    </row>
    <row r="636" spans="1:17">
      <c r="A636" s="383" t="str">
        <f t="shared" si="39"/>
        <v/>
      </c>
      <c r="B636" s="370"/>
      <c r="C636" s="392"/>
      <c r="D636" s="372"/>
      <c r="E636" s="372"/>
      <c r="F636" s="373"/>
      <c r="G636" s="372"/>
      <c r="H636" s="372"/>
      <c r="I636" s="374"/>
      <c r="J636" s="375"/>
      <c r="K636" s="372"/>
      <c r="L636" s="374"/>
      <c r="M636" s="372"/>
      <c r="N636" s="463"/>
      <c r="O636" s="527">
        <f t="shared" si="40"/>
        <v>0</v>
      </c>
      <c r="P636" s="527">
        <f t="shared" si="41"/>
        <v>0</v>
      </c>
      <c r="Q636" s="529" t="str">
        <f t="shared" si="42"/>
        <v/>
      </c>
    </row>
    <row r="637" spans="1:17">
      <c r="A637" s="383" t="str">
        <f t="shared" si="39"/>
        <v/>
      </c>
      <c r="B637" s="370"/>
      <c r="C637" s="392"/>
      <c r="D637" s="372"/>
      <c r="E637" s="372"/>
      <c r="F637" s="373"/>
      <c r="G637" s="372"/>
      <c r="H637" s="372"/>
      <c r="I637" s="374"/>
      <c r="J637" s="375"/>
      <c r="K637" s="372"/>
      <c r="L637" s="374"/>
      <c r="M637" s="372"/>
      <c r="N637" s="463"/>
      <c r="O637" s="527">
        <f t="shared" si="40"/>
        <v>0</v>
      </c>
      <c r="P637" s="527">
        <f t="shared" si="41"/>
        <v>0</v>
      </c>
      <c r="Q637" s="529" t="str">
        <f t="shared" si="42"/>
        <v/>
      </c>
    </row>
    <row r="638" spans="1:17">
      <c r="A638" s="383" t="str">
        <f t="shared" si="39"/>
        <v/>
      </c>
      <c r="B638" s="370"/>
      <c r="C638" s="392"/>
      <c r="D638" s="372"/>
      <c r="E638" s="372"/>
      <c r="F638" s="373"/>
      <c r="G638" s="372"/>
      <c r="H638" s="372"/>
      <c r="I638" s="374"/>
      <c r="J638" s="375"/>
      <c r="K638" s="372"/>
      <c r="L638" s="374"/>
      <c r="M638" s="372"/>
      <c r="N638" s="463"/>
      <c r="O638" s="527">
        <f t="shared" si="40"/>
        <v>0</v>
      </c>
      <c r="P638" s="527">
        <f t="shared" si="41"/>
        <v>0</v>
      </c>
      <c r="Q638" s="529" t="str">
        <f t="shared" si="42"/>
        <v/>
      </c>
    </row>
    <row r="639" spans="1:17">
      <c r="A639" s="383" t="str">
        <f t="shared" si="39"/>
        <v/>
      </c>
      <c r="B639" s="370"/>
      <c r="C639" s="392"/>
      <c r="D639" s="372"/>
      <c r="E639" s="372"/>
      <c r="F639" s="373"/>
      <c r="G639" s="372"/>
      <c r="H639" s="372"/>
      <c r="I639" s="374"/>
      <c r="J639" s="375"/>
      <c r="K639" s="372"/>
      <c r="L639" s="374"/>
      <c r="M639" s="372"/>
      <c r="N639" s="463"/>
      <c r="O639" s="527">
        <f t="shared" si="40"/>
        <v>0</v>
      </c>
      <c r="P639" s="527">
        <f t="shared" si="41"/>
        <v>0</v>
      </c>
      <c r="Q639" s="529" t="str">
        <f t="shared" si="42"/>
        <v/>
      </c>
    </row>
    <row r="640" spans="1:17">
      <c r="A640" s="383" t="str">
        <f t="shared" si="39"/>
        <v/>
      </c>
      <c r="B640" s="370"/>
      <c r="C640" s="392"/>
      <c r="D640" s="372"/>
      <c r="E640" s="372"/>
      <c r="F640" s="373"/>
      <c r="G640" s="372"/>
      <c r="H640" s="372"/>
      <c r="I640" s="374"/>
      <c r="J640" s="375"/>
      <c r="K640" s="372"/>
      <c r="L640" s="374"/>
      <c r="M640" s="372"/>
      <c r="N640" s="463"/>
      <c r="O640" s="527">
        <f t="shared" si="40"/>
        <v>0</v>
      </c>
      <c r="P640" s="527">
        <f t="shared" si="41"/>
        <v>0</v>
      </c>
      <c r="Q640" s="529" t="str">
        <f t="shared" si="42"/>
        <v/>
      </c>
    </row>
    <row r="641" spans="1:19">
      <c r="A641" s="383" t="str">
        <f t="shared" si="39"/>
        <v/>
      </c>
      <c r="B641" s="370"/>
      <c r="C641" s="392"/>
      <c r="D641" s="372"/>
      <c r="E641" s="372"/>
      <c r="F641" s="373"/>
      <c r="G641" s="372"/>
      <c r="H641" s="372"/>
      <c r="I641" s="374"/>
      <c r="J641" s="375"/>
      <c r="K641" s="372"/>
      <c r="L641" s="374"/>
      <c r="M641" s="372"/>
      <c r="N641" s="463"/>
      <c r="O641" s="527">
        <f t="shared" si="40"/>
        <v>0</v>
      </c>
      <c r="P641" s="527">
        <f t="shared" si="41"/>
        <v>0</v>
      </c>
      <c r="Q641" s="529" t="str">
        <f t="shared" si="42"/>
        <v/>
      </c>
    </row>
    <row r="642" spans="1:19">
      <c r="A642" s="383" t="str">
        <f t="shared" si="39"/>
        <v/>
      </c>
      <c r="B642" s="370"/>
      <c r="C642" s="392"/>
      <c r="D642" s="372"/>
      <c r="E642" s="372"/>
      <c r="F642" s="373"/>
      <c r="G642" s="372"/>
      <c r="H642" s="372"/>
      <c r="I642" s="374"/>
      <c r="J642" s="375"/>
      <c r="K642" s="372"/>
      <c r="L642" s="374"/>
      <c r="M642" s="372"/>
      <c r="N642" s="463"/>
      <c r="O642" s="527">
        <f t="shared" si="40"/>
        <v>0</v>
      </c>
      <c r="P642" s="527">
        <f t="shared" si="41"/>
        <v>0</v>
      </c>
      <c r="Q642" s="529" t="str">
        <f t="shared" si="42"/>
        <v/>
      </c>
    </row>
    <row r="643" spans="1:19">
      <c r="A643" s="383" t="str">
        <f t="shared" si="39"/>
        <v/>
      </c>
      <c r="B643" s="370"/>
      <c r="C643" s="392"/>
      <c r="D643" s="372"/>
      <c r="E643" s="372"/>
      <c r="F643" s="373"/>
      <c r="G643" s="372"/>
      <c r="H643" s="372"/>
      <c r="I643" s="374"/>
      <c r="J643" s="375"/>
      <c r="K643" s="372"/>
      <c r="L643" s="374"/>
      <c r="M643" s="372"/>
      <c r="N643" s="463"/>
      <c r="O643" s="527">
        <f t="shared" si="40"/>
        <v>0</v>
      </c>
      <c r="P643" s="527">
        <f t="shared" si="41"/>
        <v>0</v>
      </c>
      <c r="Q643" s="529" t="str">
        <f t="shared" si="42"/>
        <v/>
      </c>
    </row>
    <row r="644" spans="1:19">
      <c r="A644" s="383" t="str">
        <f t="shared" si="39"/>
        <v/>
      </c>
      <c r="B644" s="370"/>
      <c r="C644" s="392"/>
      <c r="D644" s="372"/>
      <c r="E644" s="372"/>
      <c r="F644" s="373"/>
      <c r="G644" s="372"/>
      <c r="H644" s="372"/>
      <c r="I644" s="374"/>
      <c r="J644" s="375"/>
      <c r="K644" s="372"/>
      <c r="L644" s="374"/>
      <c r="M644" s="372"/>
      <c r="N644" s="463"/>
      <c r="O644" s="527">
        <f t="shared" si="40"/>
        <v>0</v>
      </c>
      <c r="P644" s="527">
        <f t="shared" si="41"/>
        <v>0</v>
      </c>
      <c r="Q644" s="529" t="str">
        <f t="shared" si="42"/>
        <v/>
      </c>
    </row>
    <row r="645" spans="1:19">
      <c r="A645" s="383" t="str">
        <f t="shared" ref="A645:A708" si="43">IF(B645="","",ROW()-ROW($A$3))</f>
        <v/>
      </c>
      <c r="B645" s="370"/>
      <c r="C645" s="392"/>
      <c r="D645" s="372"/>
      <c r="E645" s="372"/>
      <c r="F645" s="373"/>
      <c r="G645" s="372"/>
      <c r="H645" s="372"/>
      <c r="I645" s="374"/>
      <c r="J645" s="375"/>
      <c r="K645" s="372"/>
      <c r="L645" s="374"/>
      <c r="M645" s="372"/>
      <c r="N645" s="463"/>
      <c r="O645" s="527">
        <f t="shared" si="40"/>
        <v>0</v>
      </c>
      <c r="P645" s="527">
        <f t="shared" si="41"/>
        <v>0</v>
      </c>
      <c r="Q645" s="529" t="str">
        <f t="shared" si="42"/>
        <v/>
      </c>
    </row>
    <row r="646" spans="1:19">
      <c r="A646" s="383" t="str">
        <f t="shared" si="43"/>
        <v/>
      </c>
      <c r="B646" s="370"/>
      <c r="C646" s="392"/>
      <c r="D646" s="372"/>
      <c r="E646" s="372"/>
      <c r="F646" s="373"/>
      <c r="G646" s="372"/>
      <c r="H646" s="372"/>
      <c r="I646" s="374"/>
      <c r="J646" s="375"/>
      <c r="K646" s="372"/>
      <c r="L646" s="374"/>
      <c r="M646" s="372"/>
      <c r="N646" s="463"/>
      <c r="O646" s="527">
        <f t="shared" si="40"/>
        <v>0</v>
      </c>
      <c r="P646" s="527">
        <f t="shared" si="41"/>
        <v>0</v>
      </c>
      <c r="Q646" s="529" t="str">
        <f t="shared" si="42"/>
        <v/>
      </c>
    </row>
    <row r="647" spans="1:19">
      <c r="A647" s="383" t="str">
        <f t="shared" si="43"/>
        <v/>
      </c>
      <c r="B647" s="370"/>
      <c r="C647" s="392"/>
      <c r="D647" s="372"/>
      <c r="E647" s="372"/>
      <c r="F647" s="373"/>
      <c r="G647" s="372"/>
      <c r="H647" s="372"/>
      <c r="I647" s="374"/>
      <c r="J647" s="375"/>
      <c r="K647" s="372"/>
      <c r="L647" s="374"/>
      <c r="M647" s="372"/>
      <c r="N647" s="463"/>
      <c r="O647" s="527">
        <f t="shared" si="40"/>
        <v>0</v>
      </c>
      <c r="P647" s="527">
        <f t="shared" si="41"/>
        <v>0</v>
      </c>
      <c r="Q647" s="529" t="str">
        <f t="shared" si="42"/>
        <v/>
      </c>
    </row>
    <row r="648" spans="1:19">
      <c r="A648" s="383" t="str">
        <f t="shared" si="43"/>
        <v/>
      </c>
      <c r="B648" s="370"/>
      <c r="C648" s="392"/>
      <c r="D648" s="372"/>
      <c r="E648" s="372"/>
      <c r="F648" s="373"/>
      <c r="G648" s="372"/>
      <c r="H648" s="372"/>
      <c r="I648" s="374"/>
      <c r="J648" s="375"/>
      <c r="K648" s="372"/>
      <c r="L648" s="374"/>
      <c r="M648" s="372"/>
      <c r="N648" s="463"/>
      <c r="O648" s="527">
        <f t="shared" ref="O648:O711" si="44">IF(B648=0,0,IF(YEAR(B648)=$P$1,MONTH(B648)-$O$1+1,(YEAR(B648)-$P$1)*12-$O$1+1+MONTH(B648)))</f>
        <v>0</v>
      </c>
      <c r="P648" s="527">
        <f t="shared" ref="P648:P711" si="45">IF(C648=0,0,IF(YEAR(C648)=$P$1,MONTH(C648)-$O$1+1,(YEAR(C648)-$P$1)*12-$O$1+1+MONTH(C648)))</f>
        <v>0</v>
      </c>
      <c r="Q648" s="529" t="str">
        <f t="shared" ref="Q648:Q711" si="46">SUBSTITUTE(D648," ","_")</f>
        <v/>
      </c>
    </row>
    <row r="649" spans="1:19">
      <c r="A649" s="383" t="str">
        <f t="shared" si="43"/>
        <v/>
      </c>
      <c r="B649" s="370"/>
      <c r="C649" s="392"/>
      <c r="D649" s="372"/>
      <c r="E649" s="372"/>
      <c r="F649" s="373"/>
      <c r="G649" s="372"/>
      <c r="H649" s="372"/>
      <c r="I649" s="374"/>
      <c r="J649" s="375"/>
      <c r="K649" s="372"/>
      <c r="L649" s="374"/>
      <c r="M649" s="372"/>
      <c r="N649" s="463"/>
      <c r="O649" s="527">
        <f t="shared" si="44"/>
        <v>0</v>
      </c>
      <c r="P649" s="527">
        <f t="shared" si="45"/>
        <v>0</v>
      </c>
      <c r="Q649" s="529" t="str">
        <f t="shared" si="46"/>
        <v/>
      </c>
    </row>
    <row r="650" spans="1:19">
      <c r="A650" s="383" t="str">
        <f t="shared" si="43"/>
        <v/>
      </c>
      <c r="B650" s="370"/>
      <c r="C650" s="392"/>
      <c r="D650" s="372"/>
      <c r="E650" s="372"/>
      <c r="F650" s="373"/>
      <c r="G650" s="372"/>
      <c r="H650" s="372"/>
      <c r="I650" s="374"/>
      <c r="J650" s="375"/>
      <c r="K650" s="372"/>
      <c r="L650" s="374"/>
      <c r="M650" s="372"/>
      <c r="N650" s="463"/>
      <c r="O650" s="527">
        <f t="shared" si="44"/>
        <v>0</v>
      </c>
      <c r="P650" s="527">
        <f t="shared" si="45"/>
        <v>0</v>
      </c>
      <c r="Q650" s="529" t="str">
        <f t="shared" si="46"/>
        <v/>
      </c>
    </row>
    <row r="651" spans="1:19" s="325" customFormat="1">
      <c r="A651" s="383" t="str">
        <f t="shared" si="43"/>
        <v/>
      </c>
      <c r="B651" s="380"/>
      <c r="C651" s="381"/>
      <c r="D651" s="374"/>
      <c r="E651" s="374"/>
      <c r="F651" s="382"/>
      <c r="G651" s="374"/>
      <c r="H651" s="374"/>
      <c r="I651" s="374"/>
      <c r="J651" s="376"/>
      <c r="K651" s="374"/>
      <c r="L651" s="374"/>
      <c r="M651" s="374"/>
      <c r="N651" s="465"/>
      <c r="O651" s="527">
        <f t="shared" si="44"/>
        <v>0</v>
      </c>
      <c r="P651" s="527">
        <f t="shared" si="45"/>
        <v>0</v>
      </c>
      <c r="Q651" s="529" t="str">
        <f t="shared" si="46"/>
        <v/>
      </c>
      <c r="R651" s="516"/>
      <c r="S651" s="516"/>
    </row>
    <row r="652" spans="1:19">
      <c r="A652" s="383" t="str">
        <f t="shared" si="43"/>
        <v/>
      </c>
      <c r="B652" s="370"/>
      <c r="C652" s="392"/>
      <c r="D652" s="372"/>
      <c r="E652" s="372"/>
      <c r="F652" s="373"/>
      <c r="G652" s="372"/>
      <c r="H652" s="372"/>
      <c r="I652" s="374"/>
      <c r="J652" s="375"/>
      <c r="K652" s="372"/>
      <c r="L652" s="374"/>
      <c r="M652" s="372"/>
      <c r="N652" s="463"/>
      <c r="O652" s="527">
        <f t="shared" si="44"/>
        <v>0</v>
      </c>
      <c r="P652" s="527">
        <f t="shared" si="45"/>
        <v>0</v>
      </c>
      <c r="Q652" s="529" t="str">
        <f t="shared" si="46"/>
        <v/>
      </c>
    </row>
    <row r="653" spans="1:19" s="325" customFormat="1">
      <c r="A653" s="383" t="str">
        <f t="shared" si="43"/>
        <v/>
      </c>
      <c r="B653" s="380"/>
      <c r="C653" s="381"/>
      <c r="D653" s="374"/>
      <c r="E653" s="374"/>
      <c r="F653" s="382"/>
      <c r="G653" s="374"/>
      <c r="H653" s="374"/>
      <c r="I653" s="374"/>
      <c r="J653" s="376"/>
      <c r="K653" s="374"/>
      <c r="L653" s="374"/>
      <c r="M653" s="374"/>
      <c r="N653" s="465"/>
      <c r="O653" s="527">
        <f t="shared" si="44"/>
        <v>0</v>
      </c>
      <c r="P653" s="527">
        <f t="shared" si="45"/>
        <v>0</v>
      </c>
      <c r="Q653" s="529" t="str">
        <f t="shared" si="46"/>
        <v/>
      </c>
      <c r="R653" s="516"/>
      <c r="S653" s="516"/>
    </row>
    <row r="654" spans="1:19">
      <c r="A654" s="383" t="str">
        <f t="shared" si="43"/>
        <v/>
      </c>
      <c r="B654" s="370"/>
      <c r="C654" s="392"/>
      <c r="D654" s="372"/>
      <c r="E654" s="372"/>
      <c r="F654" s="373"/>
      <c r="G654" s="372"/>
      <c r="H654" s="372"/>
      <c r="I654" s="374"/>
      <c r="J654" s="375"/>
      <c r="K654" s="372"/>
      <c r="L654" s="374"/>
      <c r="M654" s="372"/>
      <c r="N654" s="463"/>
      <c r="O654" s="527">
        <f t="shared" si="44"/>
        <v>0</v>
      </c>
      <c r="P654" s="527">
        <f t="shared" si="45"/>
        <v>0</v>
      </c>
      <c r="Q654" s="529" t="str">
        <f t="shared" si="46"/>
        <v/>
      </c>
    </row>
    <row r="655" spans="1:19">
      <c r="A655" s="383" t="str">
        <f t="shared" si="43"/>
        <v/>
      </c>
      <c r="B655" s="370"/>
      <c r="C655" s="392"/>
      <c r="D655" s="372"/>
      <c r="E655" s="372"/>
      <c r="F655" s="373"/>
      <c r="G655" s="372"/>
      <c r="H655" s="372"/>
      <c r="I655" s="374"/>
      <c r="J655" s="375"/>
      <c r="K655" s="372"/>
      <c r="L655" s="374"/>
      <c r="M655" s="372"/>
      <c r="N655" s="463"/>
      <c r="O655" s="527">
        <f t="shared" si="44"/>
        <v>0</v>
      </c>
      <c r="P655" s="527">
        <f t="shared" si="45"/>
        <v>0</v>
      </c>
      <c r="Q655" s="529" t="str">
        <f t="shared" si="46"/>
        <v/>
      </c>
    </row>
    <row r="656" spans="1:19">
      <c r="A656" s="383" t="str">
        <f t="shared" si="43"/>
        <v/>
      </c>
      <c r="B656" s="370"/>
      <c r="C656" s="392"/>
      <c r="D656" s="372"/>
      <c r="E656" s="372"/>
      <c r="F656" s="373"/>
      <c r="G656" s="372"/>
      <c r="H656" s="372"/>
      <c r="I656" s="374"/>
      <c r="J656" s="375"/>
      <c r="K656" s="372"/>
      <c r="L656" s="374"/>
      <c r="M656" s="372"/>
      <c r="N656" s="463"/>
      <c r="O656" s="527">
        <f t="shared" si="44"/>
        <v>0</v>
      </c>
      <c r="P656" s="527">
        <f t="shared" si="45"/>
        <v>0</v>
      </c>
      <c r="Q656" s="529" t="str">
        <f t="shared" si="46"/>
        <v/>
      </c>
    </row>
    <row r="657" spans="1:17">
      <c r="A657" s="383" t="str">
        <f t="shared" si="43"/>
        <v/>
      </c>
      <c r="B657" s="370"/>
      <c r="C657" s="392"/>
      <c r="D657" s="372"/>
      <c r="E657" s="372"/>
      <c r="F657" s="373"/>
      <c r="G657" s="372"/>
      <c r="H657" s="372"/>
      <c r="I657" s="374"/>
      <c r="J657" s="375"/>
      <c r="K657" s="372"/>
      <c r="L657" s="374"/>
      <c r="M657" s="372"/>
      <c r="N657" s="463"/>
      <c r="O657" s="527">
        <f t="shared" si="44"/>
        <v>0</v>
      </c>
      <c r="P657" s="527">
        <f t="shared" si="45"/>
        <v>0</v>
      </c>
      <c r="Q657" s="529" t="str">
        <f t="shared" si="46"/>
        <v/>
      </c>
    </row>
    <row r="658" spans="1:17">
      <c r="A658" s="383" t="str">
        <f t="shared" si="43"/>
        <v/>
      </c>
      <c r="B658" s="370"/>
      <c r="C658" s="392"/>
      <c r="D658" s="372"/>
      <c r="E658" s="372"/>
      <c r="F658" s="373"/>
      <c r="G658" s="372"/>
      <c r="H658" s="372"/>
      <c r="I658" s="374"/>
      <c r="J658" s="375"/>
      <c r="K658" s="372"/>
      <c r="L658" s="374"/>
      <c r="M658" s="372"/>
      <c r="N658" s="463"/>
      <c r="O658" s="527">
        <f t="shared" si="44"/>
        <v>0</v>
      </c>
      <c r="P658" s="527">
        <f t="shared" si="45"/>
        <v>0</v>
      </c>
      <c r="Q658" s="529" t="str">
        <f t="shared" si="46"/>
        <v/>
      </c>
    </row>
    <row r="659" spans="1:17">
      <c r="A659" s="383" t="str">
        <f t="shared" si="43"/>
        <v/>
      </c>
      <c r="B659" s="370"/>
      <c r="C659" s="392"/>
      <c r="D659" s="372"/>
      <c r="E659" s="372"/>
      <c r="F659" s="373"/>
      <c r="G659" s="372"/>
      <c r="H659" s="372"/>
      <c r="I659" s="374"/>
      <c r="J659" s="375"/>
      <c r="K659" s="372"/>
      <c r="L659" s="374"/>
      <c r="M659" s="372"/>
      <c r="N659" s="463"/>
      <c r="O659" s="527">
        <f t="shared" si="44"/>
        <v>0</v>
      </c>
      <c r="P659" s="527">
        <f t="shared" si="45"/>
        <v>0</v>
      </c>
      <c r="Q659" s="529" t="str">
        <f t="shared" si="46"/>
        <v/>
      </c>
    </row>
    <row r="660" spans="1:17">
      <c r="A660" s="383" t="str">
        <f t="shared" si="43"/>
        <v/>
      </c>
      <c r="B660" s="370"/>
      <c r="C660" s="392"/>
      <c r="D660" s="372"/>
      <c r="E660" s="372"/>
      <c r="F660" s="373"/>
      <c r="G660" s="372"/>
      <c r="H660" s="372"/>
      <c r="I660" s="374"/>
      <c r="J660" s="375"/>
      <c r="K660" s="372"/>
      <c r="L660" s="374"/>
      <c r="M660" s="372"/>
      <c r="N660" s="463"/>
      <c r="O660" s="527">
        <f t="shared" si="44"/>
        <v>0</v>
      </c>
      <c r="P660" s="527">
        <f t="shared" si="45"/>
        <v>0</v>
      </c>
      <c r="Q660" s="529" t="str">
        <f t="shared" si="46"/>
        <v/>
      </c>
    </row>
    <row r="661" spans="1:17">
      <c r="A661" s="383" t="str">
        <f t="shared" si="43"/>
        <v/>
      </c>
      <c r="B661" s="370"/>
      <c r="C661" s="392"/>
      <c r="D661" s="372"/>
      <c r="E661" s="372"/>
      <c r="F661" s="373"/>
      <c r="G661" s="372"/>
      <c r="H661" s="372"/>
      <c r="I661" s="374"/>
      <c r="J661" s="375"/>
      <c r="K661" s="372"/>
      <c r="L661" s="374"/>
      <c r="M661" s="372"/>
      <c r="N661" s="463"/>
      <c r="O661" s="527">
        <f t="shared" si="44"/>
        <v>0</v>
      </c>
      <c r="P661" s="527">
        <f t="shared" si="45"/>
        <v>0</v>
      </c>
      <c r="Q661" s="529" t="str">
        <f t="shared" si="46"/>
        <v/>
      </c>
    </row>
    <row r="662" spans="1:17">
      <c r="A662" s="383" t="str">
        <f t="shared" si="43"/>
        <v/>
      </c>
      <c r="B662" s="370"/>
      <c r="C662" s="392"/>
      <c r="D662" s="372"/>
      <c r="E662" s="372"/>
      <c r="F662" s="373"/>
      <c r="G662" s="372"/>
      <c r="H662" s="372"/>
      <c r="I662" s="374"/>
      <c r="J662" s="375"/>
      <c r="K662" s="372"/>
      <c r="L662" s="374"/>
      <c r="M662" s="372"/>
      <c r="N662" s="463"/>
      <c r="O662" s="527">
        <f t="shared" si="44"/>
        <v>0</v>
      </c>
      <c r="P662" s="527">
        <f t="shared" si="45"/>
        <v>0</v>
      </c>
      <c r="Q662" s="529" t="str">
        <f t="shared" si="46"/>
        <v/>
      </c>
    </row>
    <row r="663" spans="1:17">
      <c r="A663" s="383" t="str">
        <f t="shared" si="43"/>
        <v/>
      </c>
      <c r="B663" s="370"/>
      <c r="C663" s="392"/>
      <c r="D663" s="372"/>
      <c r="E663" s="372"/>
      <c r="F663" s="373"/>
      <c r="G663" s="372"/>
      <c r="H663" s="372"/>
      <c r="I663" s="374"/>
      <c r="J663" s="375"/>
      <c r="K663" s="372"/>
      <c r="L663" s="374"/>
      <c r="M663" s="372"/>
      <c r="N663" s="463"/>
      <c r="O663" s="527">
        <f t="shared" si="44"/>
        <v>0</v>
      </c>
      <c r="P663" s="527">
        <f t="shared" si="45"/>
        <v>0</v>
      </c>
      <c r="Q663" s="529" t="str">
        <f t="shared" si="46"/>
        <v/>
      </c>
    </row>
    <row r="664" spans="1:17">
      <c r="A664" s="383" t="str">
        <f t="shared" si="43"/>
        <v/>
      </c>
      <c r="B664" s="370"/>
      <c r="C664" s="392"/>
      <c r="D664" s="372"/>
      <c r="E664" s="372"/>
      <c r="F664" s="373"/>
      <c r="G664" s="372"/>
      <c r="H664" s="372"/>
      <c r="I664" s="374"/>
      <c r="J664" s="375"/>
      <c r="K664" s="372"/>
      <c r="L664" s="374"/>
      <c r="M664" s="372"/>
      <c r="N664" s="463"/>
      <c r="O664" s="527">
        <f t="shared" si="44"/>
        <v>0</v>
      </c>
      <c r="P664" s="527">
        <f t="shared" si="45"/>
        <v>0</v>
      </c>
      <c r="Q664" s="529" t="str">
        <f t="shared" si="46"/>
        <v/>
      </c>
    </row>
    <row r="665" spans="1:17">
      <c r="A665" s="383" t="str">
        <f t="shared" si="43"/>
        <v/>
      </c>
      <c r="B665" s="370"/>
      <c r="C665" s="392"/>
      <c r="D665" s="372"/>
      <c r="E665" s="372"/>
      <c r="F665" s="373"/>
      <c r="G665" s="372"/>
      <c r="H665" s="372"/>
      <c r="I665" s="374"/>
      <c r="J665" s="375"/>
      <c r="K665" s="372"/>
      <c r="L665" s="374"/>
      <c r="M665" s="372"/>
      <c r="N665" s="463"/>
      <c r="O665" s="527">
        <f t="shared" si="44"/>
        <v>0</v>
      </c>
      <c r="P665" s="527">
        <f t="shared" si="45"/>
        <v>0</v>
      </c>
      <c r="Q665" s="529" t="str">
        <f t="shared" si="46"/>
        <v/>
      </c>
    </row>
    <row r="666" spans="1:17">
      <c r="A666" s="383" t="str">
        <f t="shared" si="43"/>
        <v/>
      </c>
      <c r="B666" s="370"/>
      <c r="C666" s="392"/>
      <c r="D666" s="372"/>
      <c r="E666" s="372"/>
      <c r="F666" s="373"/>
      <c r="G666" s="372"/>
      <c r="H666" s="372"/>
      <c r="I666" s="374"/>
      <c r="J666" s="375"/>
      <c r="K666" s="372"/>
      <c r="L666" s="374"/>
      <c r="M666" s="372"/>
      <c r="N666" s="463"/>
      <c r="O666" s="527">
        <f t="shared" si="44"/>
        <v>0</v>
      </c>
      <c r="P666" s="527">
        <f t="shared" si="45"/>
        <v>0</v>
      </c>
      <c r="Q666" s="529" t="str">
        <f t="shared" si="46"/>
        <v/>
      </c>
    </row>
    <row r="667" spans="1:17">
      <c r="A667" s="383" t="str">
        <f t="shared" si="43"/>
        <v/>
      </c>
      <c r="B667" s="370"/>
      <c r="C667" s="392"/>
      <c r="D667" s="372"/>
      <c r="E667" s="372"/>
      <c r="F667" s="373"/>
      <c r="G667" s="372"/>
      <c r="H667" s="372"/>
      <c r="I667" s="374"/>
      <c r="J667" s="375"/>
      <c r="K667" s="372"/>
      <c r="L667" s="374"/>
      <c r="M667" s="372"/>
      <c r="N667" s="463"/>
      <c r="O667" s="527">
        <f t="shared" si="44"/>
        <v>0</v>
      </c>
      <c r="P667" s="527">
        <f t="shared" si="45"/>
        <v>0</v>
      </c>
      <c r="Q667" s="529" t="str">
        <f t="shared" si="46"/>
        <v/>
      </c>
    </row>
    <row r="668" spans="1:17">
      <c r="A668" s="383" t="str">
        <f t="shared" si="43"/>
        <v/>
      </c>
      <c r="B668" s="370"/>
      <c r="C668" s="392"/>
      <c r="D668" s="372"/>
      <c r="E668" s="372"/>
      <c r="F668" s="373"/>
      <c r="G668" s="372"/>
      <c r="H668" s="372"/>
      <c r="I668" s="374"/>
      <c r="J668" s="375"/>
      <c r="K668" s="372"/>
      <c r="L668" s="374"/>
      <c r="M668" s="372"/>
      <c r="N668" s="463"/>
      <c r="O668" s="527">
        <f t="shared" si="44"/>
        <v>0</v>
      </c>
      <c r="P668" s="527">
        <f t="shared" si="45"/>
        <v>0</v>
      </c>
      <c r="Q668" s="529" t="str">
        <f t="shared" si="46"/>
        <v/>
      </c>
    </row>
    <row r="669" spans="1:17">
      <c r="A669" s="383" t="str">
        <f t="shared" si="43"/>
        <v/>
      </c>
      <c r="B669" s="370"/>
      <c r="C669" s="392"/>
      <c r="D669" s="372"/>
      <c r="E669" s="372"/>
      <c r="F669" s="373"/>
      <c r="G669" s="372"/>
      <c r="H669" s="372"/>
      <c r="I669" s="374"/>
      <c r="J669" s="375"/>
      <c r="K669" s="372"/>
      <c r="L669" s="374"/>
      <c r="M669" s="372"/>
      <c r="N669" s="463"/>
      <c r="O669" s="527">
        <f t="shared" si="44"/>
        <v>0</v>
      </c>
      <c r="P669" s="527">
        <f t="shared" si="45"/>
        <v>0</v>
      </c>
      <c r="Q669" s="529" t="str">
        <f t="shared" si="46"/>
        <v/>
      </c>
    </row>
    <row r="670" spans="1:17">
      <c r="A670" s="383" t="str">
        <f t="shared" si="43"/>
        <v/>
      </c>
      <c r="B670" s="370"/>
      <c r="C670" s="392"/>
      <c r="D670" s="372"/>
      <c r="E670" s="372"/>
      <c r="F670" s="373"/>
      <c r="G670" s="372"/>
      <c r="H670" s="372"/>
      <c r="I670" s="374"/>
      <c r="J670" s="375"/>
      <c r="K670" s="372"/>
      <c r="L670" s="374"/>
      <c r="M670" s="372"/>
      <c r="N670" s="463"/>
      <c r="O670" s="527">
        <f t="shared" si="44"/>
        <v>0</v>
      </c>
      <c r="P670" s="527">
        <f t="shared" si="45"/>
        <v>0</v>
      </c>
      <c r="Q670" s="529" t="str">
        <f t="shared" si="46"/>
        <v/>
      </c>
    </row>
    <row r="671" spans="1:17">
      <c r="A671" s="383" t="str">
        <f t="shared" si="43"/>
        <v/>
      </c>
      <c r="B671" s="370"/>
      <c r="C671" s="392"/>
      <c r="D671" s="372"/>
      <c r="E671" s="372"/>
      <c r="F671" s="373"/>
      <c r="G671" s="372"/>
      <c r="H671" s="372"/>
      <c r="I671" s="374"/>
      <c r="J671" s="375"/>
      <c r="K671" s="372"/>
      <c r="L671" s="374"/>
      <c r="M671" s="372"/>
      <c r="N671" s="463"/>
      <c r="O671" s="527">
        <f t="shared" si="44"/>
        <v>0</v>
      </c>
      <c r="P671" s="527">
        <f t="shared" si="45"/>
        <v>0</v>
      </c>
      <c r="Q671" s="529" t="str">
        <f t="shared" si="46"/>
        <v/>
      </c>
    </row>
    <row r="672" spans="1:17">
      <c r="A672" s="383" t="str">
        <f t="shared" si="43"/>
        <v/>
      </c>
      <c r="B672" s="370"/>
      <c r="C672" s="392"/>
      <c r="D672" s="372"/>
      <c r="E672" s="372"/>
      <c r="F672" s="373"/>
      <c r="G672" s="372"/>
      <c r="H672" s="372"/>
      <c r="I672" s="374"/>
      <c r="J672" s="375"/>
      <c r="K672" s="372"/>
      <c r="L672" s="374"/>
      <c r="M672" s="372"/>
      <c r="N672" s="463"/>
      <c r="O672" s="527">
        <f t="shared" si="44"/>
        <v>0</v>
      </c>
      <c r="P672" s="527">
        <f t="shared" si="45"/>
        <v>0</v>
      </c>
      <c r="Q672" s="529" t="str">
        <f t="shared" si="46"/>
        <v/>
      </c>
    </row>
    <row r="673" spans="1:19">
      <c r="A673" s="383" t="str">
        <f t="shared" si="43"/>
        <v/>
      </c>
      <c r="B673" s="370"/>
      <c r="C673" s="392"/>
      <c r="D673" s="372"/>
      <c r="E673" s="372"/>
      <c r="F673" s="373"/>
      <c r="G673" s="372"/>
      <c r="H673" s="372"/>
      <c r="I673" s="374"/>
      <c r="J673" s="375"/>
      <c r="K673" s="372"/>
      <c r="L673" s="374"/>
      <c r="M673" s="372"/>
      <c r="N673" s="463"/>
      <c r="O673" s="527">
        <f t="shared" si="44"/>
        <v>0</v>
      </c>
      <c r="P673" s="527">
        <f t="shared" si="45"/>
        <v>0</v>
      </c>
      <c r="Q673" s="529" t="str">
        <f t="shared" si="46"/>
        <v/>
      </c>
    </row>
    <row r="674" spans="1:19">
      <c r="A674" s="383" t="str">
        <f t="shared" si="43"/>
        <v/>
      </c>
      <c r="B674" s="370"/>
      <c r="C674" s="392"/>
      <c r="D674" s="372"/>
      <c r="E674" s="372"/>
      <c r="F674" s="373"/>
      <c r="G674" s="372"/>
      <c r="H674" s="372"/>
      <c r="I674" s="374"/>
      <c r="J674" s="375"/>
      <c r="K674" s="372"/>
      <c r="L674" s="374"/>
      <c r="M674" s="372"/>
      <c r="N674" s="463"/>
      <c r="O674" s="527">
        <f t="shared" si="44"/>
        <v>0</v>
      </c>
      <c r="P674" s="527">
        <f t="shared" si="45"/>
        <v>0</v>
      </c>
      <c r="Q674" s="529" t="str">
        <f t="shared" si="46"/>
        <v/>
      </c>
    </row>
    <row r="675" spans="1:19">
      <c r="A675" s="383" t="str">
        <f t="shared" si="43"/>
        <v/>
      </c>
      <c r="B675" s="370"/>
      <c r="C675" s="392"/>
      <c r="D675" s="372"/>
      <c r="E675" s="372"/>
      <c r="F675" s="373"/>
      <c r="G675" s="372"/>
      <c r="H675" s="372"/>
      <c r="I675" s="374"/>
      <c r="J675" s="375"/>
      <c r="K675" s="372"/>
      <c r="L675" s="374"/>
      <c r="M675" s="372"/>
      <c r="N675" s="463"/>
      <c r="O675" s="527">
        <f t="shared" si="44"/>
        <v>0</v>
      </c>
      <c r="P675" s="527">
        <f t="shared" si="45"/>
        <v>0</v>
      </c>
      <c r="Q675" s="529" t="str">
        <f t="shared" si="46"/>
        <v/>
      </c>
    </row>
    <row r="676" spans="1:19" s="325" customFormat="1">
      <c r="A676" s="383" t="str">
        <f t="shared" si="43"/>
        <v/>
      </c>
      <c r="B676" s="380"/>
      <c r="C676" s="381"/>
      <c r="D676" s="374"/>
      <c r="E676" s="374"/>
      <c r="F676" s="382"/>
      <c r="G676" s="374"/>
      <c r="H676" s="374"/>
      <c r="I676" s="374"/>
      <c r="J676" s="376"/>
      <c r="K676" s="374"/>
      <c r="L676" s="374"/>
      <c r="M676" s="374"/>
      <c r="N676" s="465"/>
      <c r="O676" s="527">
        <f t="shared" si="44"/>
        <v>0</v>
      </c>
      <c r="P676" s="527">
        <f t="shared" si="45"/>
        <v>0</v>
      </c>
      <c r="Q676" s="529" t="str">
        <f t="shared" si="46"/>
        <v/>
      </c>
      <c r="R676" s="516"/>
      <c r="S676" s="516"/>
    </row>
    <row r="677" spans="1:19">
      <c r="A677" s="383" t="str">
        <f t="shared" si="43"/>
        <v/>
      </c>
      <c r="B677" s="370"/>
      <c r="C677" s="392"/>
      <c r="D677" s="372"/>
      <c r="E677" s="372"/>
      <c r="F677" s="373"/>
      <c r="G677" s="372"/>
      <c r="H677" s="372"/>
      <c r="I677" s="374"/>
      <c r="J677" s="375"/>
      <c r="K677" s="372"/>
      <c r="L677" s="374"/>
      <c r="M677" s="372"/>
      <c r="N677" s="463"/>
      <c r="O677" s="527">
        <f t="shared" si="44"/>
        <v>0</v>
      </c>
      <c r="P677" s="527">
        <f t="shared" si="45"/>
        <v>0</v>
      </c>
      <c r="Q677" s="529" t="str">
        <f t="shared" si="46"/>
        <v/>
      </c>
    </row>
    <row r="678" spans="1:19">
      <c r="A678" s="383" t="str">
        <f t="shared" si="43"/>
        <v/>
      </c>
      <c r="B678" s="370"/>
      <c r="C678" s="392"/>
      <c r="D678" s="372"/>
      <c r="E678" s="372"/>
      <c r="F678" s="373"/>
      <c r="G678" s="372"/>
      <c r="H678" s="372"/>
      <c r="I678" s="374"/>
      <c r="J678" s="375"/>
      <c r="K678" s="372"/>
      <c r="L678" s="374"/>
      <c r="M678" s="372"/>
      <c r="N678" s="463"/>
      <c r="O678" s="527">
        <f t="shared" si="44"/>
        <v>0</v>
      </c>
      <c r="P678" s="527">
        <f t="shared" si="45"/>
        <v>0</v>
      </c>
      <c r="Q678" s="529" t="str">
        <f t="shared" si="46"/>
        <v/>
      </c>
    </row>
    <row r="679" spans="1:19">
      <c r="A679" s="383" t="str">
        <f t="shared" si="43"/>
        <v/>
      </c>
      <c r="B679" s="370"/>
      <c r="C679" s="392"/>
      <c r="D679" s="372"/>
      <c r="E679" s="372"/>
      <c r="F679" s="373"/>
      <c r="G679" s="372"/>
      <c r="H679" s="372"/>
      <c r="I679" s="374"/>
      <c r="J679" s="375"/>
      <c r="K679" s="372"/>
      <c r="L679" s="374"/>
      <c r="M679" s="372"/>
      <c r="N679" s="463"/>
      <c r="O679" s="527">
        <f t="shared" si="44"/>
        <v>0</v>
      </c>
      <c r="P679" s="527">
        <f t="shared" si="45"/>
        <v>0</v>
      </c>
      <c r="Q679" s="529" t="str">
        <f t="shared" si="46"/>
        <v/>
      </c>
    </row>
    <row r="680" spans="1:19">
      <c r="A680" s="383" t="str">
        <f t="shared" si="43"/>
        <v/>
      </c>
      <c r="B680" s="370"/>
      <c r="C680" s="392"/>
      <c r="D680" s="372"/>
      <c r="E680" s="372"/>
      <c r="F680" s="373"/>
      <c r="G680" s="372"/>
      <c r="H680" s="372"/>
      <c r="I680" s="374"/>
      <c r="J680" s="375"/>
      <c r="K680" s="372"/>
      <c r="L680" s="374"/>
      <c r="M680" s="372"/>
      <c r="N680" s="463"/>
      <c r="O680" s="527">
        <f t="shared" si="44"/>
        <v>0</v>
      </c>
      <c r="P680" s="527">
        <f t="shared" si="45"/>
        <v>0</v>
      </c>
      <c r="Q680" s="529" t="str">
        <f t="shared" si="46"/>
        <v/>
      </c>
    </row>
    <row r="681" spans="1:19">
      <c r="A681" s="383" t="str">
        <f t="shared" si="43"/>
        <v/>
      </c>
      <c r="B681" s="370"/>
      <c r="C681" s="392"/>
      <c r="D681" s="372"/>
      <c r="E681" s="372"/>
      <c r="F681" s="373"/>
      <c r="G681" s="372"/>
      <c r="H681" s="372"/>
      <c r="I681" s="374"/>
      <c r="J681" s="375"/>
      <c r="K681" s="372"/>
      <c r="L681" s="374"/>
      <c r="M681" s="372"/>
      <c r="N681" s="463"/>
      <c r="O681" s="527">
        <f t="shared" si="44"/>
        <v>0</v>
      </c>
      <c r="P681" s="527">
        <f t="shared" si="45"/>
        <v>0</v>
      </c>
      <c r="Q681" s="529" t="str">
        <f t="shared" si="46"/>
        <v/>
      </c>
    </row>
    <row r="682" spans="1:19">
      <c r="A682" s="383" t="str">
        <f t="shared" si="43"/>
        <v/>
      </c>
      <c r="B682" s="370"/>
      <c r="C682" s="392"/>
      <c r="D682" s="372"/>
      <c r="E682" s="372"/>
      <c r="F682" s="373"/>
      <c r="G682" s="372"/>
      <c r="H682" s="372"/>
      <c r="I682" s="374"/>
      <c r="J682" s="375"/>
      <c r="K682" s="372"/>
      <c r="L682" s="374"/>
      <c r="M682" s="372"/>
      <c r="N682" s="463"/>
      <c r="O682" s="527">
        <f t="shared" si="44"/>
        <v>0</v>
      </c>
      <c r="P682" s="527">
        <f t="shared" si="45"/>
        <v>0</v>
      </c>
      <c r="Q682" s="529" t="str">
        <f t="shared" si="46"/>
        <v/>
      </c>
    </row>
    <row r="683" spans="1:19">
      <c r="A683" s="383" t="str">
        <f t="shared" si="43"/>
        <v/>
      </c>
      <c r="B683" s="370"/>
      <c r="C683" s="392"/>
      <c r="D683" s="372"/>
      <c r="E683" s="372"/>
      <c r="F683" s="373"/>
      <c r="G683" s="372"/>
      <c r="H683" s="372"/>
      <c r="I683" s="374"/>
      <c r="J683" s="375"/>
      <c r="K683" s="372"/>
      <c r="L683" s="374"/>
      <c r="M683" s="372"/>
      <c r="N683" s="463"/>
      <c r="O683" s="527">
        <f t="shared" si="44"/>
        <v>0</v>
      </c>
      <c r="P683" s="527">
        <f t="shared" si="45"/>
        <v>0</v>
      </c>
      <c r="Q683" s="529" t="str">
        <f t="shared" si="46"/>
        <v/>
      </c>
    </row>
    <row r="684" spans="1:19">
      <c r="A684" s="383" t="str">
        <f t="shared" si="43"/>
        <v/>
      </c>
      <c r="B684" s="370"/>
      <c r="C684" s="392"/>
      <c r="D684" s="372"/>
      <c r="E684" s="372"/>
      <c r="F684" s="373"/>
      <c r="G684" s="372"/>
      <c r="H684" s="372"/>
      <c r="I684" s="374"/>
      <c r="J684" s="375"/>
      <c r="K684" s="372"/>
      <c r="L684" s="374"/>
      <c r="M684" s="372"/>
      <c r="N684" s="463"/>
      <c r="O684" s="527">
        <f t="shared" si="44"/>
        <v>0</v>
      </c>
      <c r="P684" s="527">
        <f t="shared" si="45"/>
        <v>0</v>
      </c>
      <c r="Q684" s="529" t="str">
        <f t="shared" si="46"/>
        <v/>
      </c>
    </row>
    <row r="685" spans="1:19" s="324" customFormat="1">
      <c r="A685" s="383" t="str">
        <f t="shared" si="43"/>
        <v/>
      </c>
      <c r="B685" s="398"/>
      <c r="C685" s="399"/>
      <c r="D685" s="397"/>
      <c r="E685" s="397"/>
      <c r="F685" s="400"/>
      <c r="G685" s="397"/>
      <c r="H685" s="397"/>
      <c r="I685" s="397"/>
      <c r="J685" s="401"/>
      <c r="K685" s="397"/>
      <c r="L685" s="397"/>
      <c r="M685" s="397"/>
      <c r="N685" s="467"/>
      <c r="O685" s="527">
        <f t="shared" si="44"/>
        <v>0</v>
      </c>
      <c r="P685" s="527">
        <f t="shared" si="45"/>
        <v>0</v>
      </c>
      <c r="Q685" s="529" t="str">
        <f t="shared" si="46"/>
        <v/>
      </c>
      <c r="R685" s="520"/>
      <c r="S685" s="520"/>
    </row>
    <row r="686" spans="1:19">
      <c r="A686" s="383" t="str">
        <f t="shared" si="43"/>
        <v/>
      </c>
      <c r="B686" s="370"/>
      <c r="C686" s="392"/>
      <c r="D686" s="372"/>
      <c r="E686" s="372"/>
      <c r="F686" s="373"/>
      <c r="G686" s="372"/>
      <c r="H686" s="372"/>
      <c r="I686" s="374"/>
      <c r="J686" s="375"/>
      <c r="K686" s="372"/>
      <c r="L686" s="374"/>
      <c r="M686" s="372"/>
      <c r="N686" s="463"/>
      <c r="O686" s="527">
        <f t="shared" si="44"/>
        <v>0</v>
      </c>
      <c r="P686" s="527">
        <f t="shared" si="45"/>
        <v>0</v>
      </c>
      <c r="Q686" s="529" t="str">
        <f t="shared" si="46"/>
        <v/>
      </c>
    </row>
    <row r="687" spans="1:19">
      <c r="A687" s="383" t="str">
        <f t="shared" si="43"/>
        <v/>
      </c>
      <c r="B687" s="370"/>
      <c r="C687" s="392"/>
      <c r="D687" s="372"/>
      <c r="E687" s="372"/>
      <c r="F687" s="373"/>
      <c r="G687" s="372"/>
      <c r="H687" s="372"/>
      <c r="I687" s="374"/>
      <c r="J687" s="375"/>
      <c r="K687" s="372"/>
      <c r="L687" s="374"/>
      <c r="M687" s="372"/>
      <c r="N687" s="463"/>
      <c r="O687" s="527">
        <f t="shared" si="44"/>
        <v>0</v>
      </c>
      <c r="P687" s="527">
        <f t="shared" si="45"/>
        <v>0</v>
      </c>
      <c r="Q687" s="529" t="str">
        <f t="shared" si="46"/>
        <v/>
      </c>
    </row>
    <row r="688" spans="1:19">
      <c r="A688" s="383" t="str">
        <f t="shared" si="43"/>
        <v/>
      </c>
      <c r="B688" s="370"/>
      <c r="C688" s="392"/>
      <c r="D688" s="372"/>
      <c r="E688" s="372"/>
      <c r="F688" s="373"/>
      <c r="G688" s="372"/>
      <c r="H688" s="372"/>
      <c r="I688" s="374"/>
      <c r="J688" s="375"/>
      <c r="K688" s="372"/>
      <c r="L688" s="374"/>
      <c r="M688" s="372"/>
      <c r="N688" s="463"/>
      <c r="O688" s="527">
        <f t="shared" si="44"/>
        <v>0</v>
      </c>
      <c r="P688" s="527">
        <f t="shared" si="45"/>
        <v>0</v>
      </c>
      <c r="Q688" s="529" t="str">
        <f t="shared" si="46"/>
        <v/>
      </c>
    </row>
    <row r="689" spans="1:19" s="323" customFormat="1">
      <c r="A689" s="383" t="str">
        <f t="shared" si="43"/>
        <v/>
      </c>
      <c r="B689" s="402"/>
      <c r="C689" s="403"/>
      <c r="D689" s="388"/>
      <c r="E689" s="388"/>
      <c r="F689" s="393"/>
      <c r="G689" s="374"/>
      <c r="H689" s="388"/>
      <c r="I689" s="374"/>
      <c r="J689" s="376"/>
      <c r="K689" s="388"/>
      <c r="L689" s="388"/>
      <c r="M689" s="388"/>
      <c r="N689" s="468"/>
      <c r="O689" s="527">
        <f t="shared" si="44"/>
        <v>0</v>
      </c>
      <c r="P689" s="527">
        <f t="shared" si="45"/>
        <v>0</v>
      </c>
      <c r="Q689" s="529" t="str">
        <f t="shared" si="46"/>
        <v/>
      </c>
      <c r="R689" s="516"/>
      <c r="S689" s="516"/>
    </row>
    <row r="690" spans="1:19">
      <c r="A690" s="383" t="str">
        <f t="shared" si="43"/>
        <v/>
      </c>
      <c r="B690" s="370"/>
      <c r="C690" s="392"/>
      <c r="D690" s="372"/>
      <c r="E690" s="372"/>
      <c r="F690" s="373"/>
      <c r="G690" s="372"/>
      <c r="H690" s="372"/>
      <c r="I690" s="374"/>
      <c r="J690" s="375"/>
      <c r="K690" s="372"/>
      <c r="L690" s="374"/>
      <c r="M690" s="372"/>
      <c r="N690" s="463"/>
      <c r="O690" s="527">
        <f t="shared" si="44"/>
        <v>0</v>
      </c>
      <c r="P690" s="527">
        <f t="shared" si="45"/>
        <v>0</v>
      </c>
      <c r="Q690" s="529" t="str">
        <f t="shared" si="46"/>
        <v/>
      </c>
    </row>
    <row r="691" spans="1:19">
      <c r="A691" s="383" t="str">
        <f t="shared" si="43"/>
        <v/>
      </c>
      <c r="B691" s="370"/>
      <c r="C691" s="392"/>
      <c r="D691" s="372"/>
      <c r="E691" s="372"/>
      <c r="F691" s="373"/>
      <c r="G691" s="372"/>
      <c r="H691" s="372"/>
      <c r="I691" s="374"/>
      <c r="J691" s="375"/>
      <c r="K691" s="372"/>
      <c r="L691" s="374"/>
      <c r="M691" s="372"/>
      <c r="N691" s="463"/>
      <c r="O691" s="527">
        <f t="shared" si="44"/>
        <v>0</v>
      </c>
      <c r="P691" s="527">
        <f t="shared" si="45"/>
        <v>0</v>
      </c>
      <c r="Q691" s="529" t="str">
        <f t="shared" si="46"/>
        <v/>
      </c>
    </row>
    <row r="692" spans="1:19">
      <c r="A692" s="383" t="str">
        <f t="shared" si="43"/>
        <v/>
      </c>
      <c r="B692" s="370"/>
      <c r="C692" s="392"/>
      <c r="D692" s="372"/>
      <c r="E692" s="372"/>
      <c r="F692" s="373"/>
      <c r="G692" s="372"/>
      <c r="H692" s="372"/>
      <c r="I692" s="374"/>
      <c r="J692" s="375"/>
      <c r="K692" s="372"/>
      <c r="L692" s="374"/>
      <c r="M692" s="372"/>
      <c r="N692" s="463"/>
      <c r="O692" s="527">
        <f t="shared" si="44"/>
        <v>0</v>
      </c>
      <c r="P692" s="527">
        <f t="shared" si="45"/>
        <v>0</v>
      </c>
      <c r="Q692" s="529" t="str">
        <f t="shared" si="46"/>
        <v/>
      </c>
    </row>
    <row r="693" spans="1:19" s="326" customFormat="1">
      <c r="A693" s="383" t="str">
        <f t="shared" si="43"/>
        <v/>
      </c>
      <c r="B693" s="380"/>
      <c r="C693" s="381"/>
      <c r="D693" s="374"/>
      <c r="E693" s="374"/>
      <c r="F693" s="382"/>
      <c r="G693" s="374"/>
      <c r="H693" s="374"/>
      <c r="I693" s="374"/>
      <c r="J693" s="376"/>
      <c r="K693" s="374"/>
      <c r="L693" s="374"/>
      <c r="M693" s="374"/>
      <c r="N693" s="465"/>
      <c r="O693" s="527">
        <f t="shared" si="44"/>
        <v>0</v>
      </c>
      <c r="P693" s="527">
        <f t="shared" si="45"/>
        <v>0</v>
      </c>
      <c r="Q693" s="529" t="str">
        <f t="shared" si="46"/>
        <v/>
      </c>
      <c r="R693" s="516"/>
      <c r="S693" s="516"/>
    </row>
    <row r="694" spans="1:19" s="326" customFormat="1">
      <c r="A694" s="383" t="str">
        <f t="shared" si="43"/>
        <v/>
      </c>
      <c r="B694" s="380"/>
      <c r="C694" s="381"/>
      <c r="D694" s="374"/>
      <c r="E694" s="374"/>
      <c r="F694" s="382"/>
      <c r="G694" s="374"/>
      <c r="H694" s="374"/>
      <c r="I694" s="374"/>
      <c r="J694" s="376"/>
      <c r="K694" s="374"/>
      <c r="L694" s="374"/>
      <c r="M694" s="374"/>
      <c r="N694" s="465"/>
      <c r="O694" s="527">
        <f t="shared" si="44"/>
        <v>0</v>
      </c>
      <c r="P694" s="527">
        <f t="shared" si="45"/>
        <v>0</v>
      </c>
      <c r="Q694" s="529" t="str">
        <f t="shared" si="46"/>
        <v/>
      </c>
      <c r="R694" s="516"/>
      <c r="S694" s="516"/>
    </row>
    <row r="695" spans="1:19">
      <c r="A695" s="383" t="str">
        <f t="shared" si="43"/>
        <v/>
      </c>
      <c r="B695" s="370"/>
      <c r="C695" s="392"/>
      <c r="D695" s="372"/>
      <c r="E695" s="372"/>
      <c r="F695" s="373"/>
      <c r="G695" s="372"/>
      <c r="H695" s="372"/>
      <c r="I695" s="374"/>
      <c r="J695" s="375"/>
      <c r="K695" s="372"/>
      <c r="L695" s="374"/>
      <c r="M695" s="372"/>
      <c r="N695" s="463"/>
      <c r="O695" s="527">
        <f t="shared" si="44"/>
        <v>0</v>
      </c>
      <c r="P695" s="527">
        <f t="shared" si="45"/>
        <v>0</v>
      </c>
      <c r="Q695" s="529" t="str">
        <f t="shared" si="46"/>
        <v/>
      </c>
    </row>
    <row r="696" spans="1:19">
      <c r="A696" s="383" t="str">
        <f t="shared" si="43"/>
        <v/>
      </c>
      <c r="B696" s="370"/>
      <c r="C696" s="392"/>
      <c r="D696" s="372"/>
      <c r="E696" s="372"/>
      <c r="F696" s="373"/>
      <c r="G696" s="372"/>
      <c r="H696" s="372"/>
      <c r="I696" s="374"/>
      <c r="J696" s="375"/>
      <c r="K696" s="372"/>
      <c r="L696" s="374"/>
      <c r="M696" s="372"/>
      <c r="N696" s="463"/>
      <c r="O696" s="527">
        <f t="shared" si="44"/>
        <v>0</v>
      </c>
      <c r="P696" s="527">
        <f t="shared" si="45"/>
        <v>0</v>
      </c>
      <c r="Q696" s="529" t="str">
        <f t="shared" si="46"/>
        <v/>
      </c>
    </row>
    <row r="697" spans="1:19">
      <c r="A697" s="383" t="str">
        <f t="shared" si="43"/>
        <v/>
      </c>
      <c r="B697" s="370"/>
      <c r="C697" s="392"/>
      <c r="D697" s="372"/>
      <c r="E697" s="372"/>
      <c r="F697" s="373"/>
      <c r="G697" s="372"/>
      <c r="H697" s="372"/>
      <c r="I697" s="374"/>
      <c r="J697" s="375"/>
      <c r="K697" s="372"/>
      <c r="L697" s="374"/>
      <c r="M697" s="372"/>
      <c r="N697" s="463"/>
      <c r="O697" s="527">
        <f t="shared" si="44"/>
        <v>0</v>
      </c>
      <c r="P697" s="527">
        <f t="shared" si="45"/>
        <v>0</v>
      </c>
      <c r="Q697" s="529" t="str">
        <f t="shared" si="46"/>
        <v/>
      </c>
    </row>
    <row r="698" spans="1:19">
      <c r="A698" s="383" t="str">
        <f t="shared" si="43"/>
        <v/>
      </c>
      <c r="B698" s="370"/>
      <c r="C698" s="392"/>
      <c r="D698" s="372"/>
      <c r="E698" s="372"/>
      <c r="F698" s="373"/>
      <c r="G698" s="372"/>
      <c r="H698" s="372"/>
      <c r="I698" s="374"/>
      <c r="J698" s="375"/>
      <c r="K698" s="372"/>
      <c r="L698" s="374"/>
      <c r="M698" s="372"/>
      <c r="N698" s="463"/>
      <c r="O698" s="527">
        <f t="shared" si="44"/>
        <v>0</v>
      </c>
      <c r="P698" s="527">
        <f t="shared" si="45"/>
        <v>0</v>
      </c>
      <c r="Q698" s="529" t="str">
        <f t="shared" si="46"/>
        <v/>
      </c>
    </row>
    <row r="699" spans="1:19">
      <c r="A699" s="383" t="str">
        <f t="shared" si="43"/>
        <v/>
      </c>
      <c r="B699" s="370"/>
      <c r="C699" s="392"/>
      <c r="D699" s="372"/>
      <c r="E699" s="372"/>
      <c r="F699" s="373"/>
      <c r="G699" s="372"/>
      <c r="H699" s="372"/>
      <c r="I699" s="374"/>
      <c r="J699" s="375"/>
      <c r="K699" s="372"/>
      <c r="L699" s="374"/>
      <c r="M699" s="372"/>
      <c r="N699" s="463"/>
      <c r="O699" s="527">
        <f t="shared" si="44"/>
        <v>0</v>
      </c>
      <c r="P699" s="527">
        <f t="shared" si="45"/>
        <v>0</v>
      </c>
      <c r="Q699" s="529" t="str">
        <f t="shared" si="46"/>
        <v/>
      </c>
    </row>
    <row r="700" spans="1:19">
      <c r="A700" s="383" t="str">
        <f t="shared" si="43"/>
        <v/>
      </c>
      <c r="B700" s="370"/>
      <c r="C700" s="392"/>
      <c r="D700" s="372"/>
      <c r="E700" s="372"/>
      <c r="F700" s="373"/>
      <c r="G700" s="372"/>
      <c r="H700" s="372"/>
      <c r="I700" s="374"/>
      <c r="J700" s="375"/>
      <c r="K700" s="372"/>
      <c r="L700" s="374"/>
      <c r="M700" s="372"/>
      <c r="N700" s="463"/>
      <c r="O700" s="527">
        <f t="shared" si="44"/>
        <v>0</v>
      </c>
      <c r="P700" s="527">
        <f t="shared" si="45"/>
        <v>0</v>
      </c>
      <c r="Q700" s="529" t="str">
        <f t="shared" si="46"/>
        <v/>
      </c>
    </row>
    <row r="701" spans="1:19">
      <c r="A701" s="383" t="str">
        <f t="shared" si="43"/>
        <v/>
      </c>
      <c r="B701" s="370"/>
      <c r="C701" s="392"/>
      <c r="D701" s="372"/>
      <c r="E701" s="372"/>
      <c r="F701" s="373"/>
      <c r="G701" s="372"/>
      <c r="H701" s="372"/>
      <c r="I701" s="374"/>
      <c r="J701" s="375"/>
      <c r="K701" s="372"/>
      <c r="L701" s="374"/>
      <c r="M701" s="372"/>
      <c r="N701" s="463"/>
      <c r="O701" s="527">
        <f t="shared" si="44"/>
        <v>0</v>
      </c>
      <c r="P701" s="527">
        <f t="shared" si="45"/>
        <v>0</v>
      </c>
      <c r="Q701" s="529" t="str">
        <f t="shared" si="46"/>
        <v/>
      </c>
    </row>
    <row r="702" spans="1:19">
      <c r="A702" s="383" t="str">
        <f t="shared" si="43"/>
        <v/>
      </c>
      <c r="B702" s="370"/>
      <c r="C702" s="392"/>
      <c r="D702" s="372"/>
      <c r="E702" s="372"/>
      <c r="F702" s="373"/>
      <c r="G702" s="372"/>
      <c r="H702" s="372"/>
      <c r="I702" s="374"/>
      <c r="J702" s="375"/>
      <c r="K702" s="372"/>
      <c r="L702" s="374"/>
      <c r="M702" s="372"/>
      <c r="N702" s="463"/>
      <c r="O702" s="527">
        <f t="shared" si="44"/>
        <v>0</v>
      </c>
      <c r="P702" s="527">
        <f t="shared" si="45"/>
        <v>0</v>
      </c>
      <c r="Q702" s="529" t="str">
        <f t="shared" si="46"/>
        <v/>
      </c>
    </row>
    <row r="703" spans="1:19">
      <c r="A703" s="383" t="str">
        <f t="shared" si="43"/>
        <v/>
      </c>
      <c r="B703" s="370"/>
      <c r="C703" s="392"/>
      <c r="D703" s="372"/>
      <c r="E703" s="372"/>
      <c r="F703" s="373"/>
      <c r="G703" s="372"/>
      <c r="H703" s="372"/>
      <c r="I703" s="374"/>
      <c r="J703" s="375"/>
      <c r="K703" s="372"/>
      <c r="L703" s="374"/>
      <c r="M703" s="372"/>
      <c r="N703" s="463"/>
      <c r="O703" s="527">
        <f t="shared" si="44"/>
        <v>0</v>
      </c>
      <c r="P703" s="527">
        <f t="shared" si="45"/>
        <v>0</v>
      </c>
      <c r="Q703" s="529" t="str">
        <f t="shared" si="46"/>
        <v/>
      </c>
    </row>
    <row r="704" spans="1:19">
      <c r="A704" s="383" t="str">
        <f t="shared" si="43"/>
        <v/>
      </c>
      <c r="B704" s="370"/>
      <c r="C704" s="392"/>
      <c r="D704" s="372"/>
      <c r="E704" s="372"/>
      <c r="F704" s="373"/>
      <c r="G704" s="372"/>
      <c r="H704" s="372"/>
      <c r="I704" s="374"/>
      <c r="J704" s="375"/>
      <c r="K704" s="372"/>
      <c r="L704" s="374"/>
      <c r="M704" s="372"/>
      <c r="N704" s="463"/>
      <c r="O704" s="527">
        <f t="shared" si="44"/>
        <v>0</v>
      </c>
      <c r="P704" s="527">
        <f t="shared" si="45"/>
        <v>0</v>
      </c>
      <c r="Q704" s="529" t="str">
        <f t="shared" si="46"/>
        <v/>
      </c>
    </row>
    <row r="705" spans="1:19">
      <c r="A705" s="383" t="str">
        <f t="shared" si="43"/>
        <v/>
      </c>
      <c r="B705" s="370"/>
      <c r="C705" s="392"/>
      <c r="D705" s="372"/>
      <c r="E705" s="372"/>
      <c r="F705" s="373"/>
      <c r="G705" s="372"/>
      <c r="H705" s="372"/>
      <c r="I705" s="374"/>
      <c r="J705" s="375"/>
      <c r="K705" s="372"/>
      <c r="L705" s="374"/>
      <c r="M705" s="372"/>
      <c r="N705" s="463"/>
      <c r="O705" s="527">
        <f t="shared" si="44"/>
        <v>0</v>
      </c>
      <c r="P705" s="527">
        <f t="shared" si="45"/>
        <v>0</v>
      </c>
      <c r="Q705" s="529" t="str">
        <f t="shared" si="46"/>
        <v/>
      </c>
    </row>
    <row r="706" spans="1:19">
      <c r="A706" s="383" t="str">
        <f t="shared" si="43"/>
        <v/>
      </c>
      <c r="B706" s="370"/>
      <c r="C706" s="392"/>
      <c r="D706" s="372"/>
      <c r="E706" s="372"/>
      <c r="F706" s="373"/>
      <c r="G706" s="372"/>
      <c r="H706" s="372"/>
      <c r="I706" s="374"/>
      <c r="J706" s="375"/>
      <c r="K706" s="372"/>
      <c r="L706" s="374"/>
      <c r="M706" s="372"/>
      <c r="N706" s="463"/>
      <c r="O706" s="527">
        <f t="shared" si="44"/>
        <v>0</v>
      </c>
      <c r="P706" s="527">
        <f t="shared" si="45"/>
        <v>0</v>
      </c>
      <c r="Q706" s="529" t="str">
        <f t="shared" si="46"/>
        <v/>
      </c>
    </row>
    <row r="707" spans="1:19">
      <c r="A707" s="383" t="str">
        <f t="shared" si="43"/>
        <v/>
      </c>
      <c r="B707" s="370"/>
      <c r="C707" s="392"/>
      <c r="D707" s="372"/>
      <c r="E707" s="372"/>
      <c r="F707" s="373"/>
      <c r="G707" s="372"/>
      <c r="H707" s="372"/>
      <c r="I707" s="374"/>
      <c r="J707" s="375"/>
      <c r="K707" s="372"/>
      <c r="L707" s="374"/>
      <c r="M707" s="372"/>
      <c r="N707" s="463"/>
      <c r="O707" s="527">
        <f t="shared" si="44"/>
        <v>0</v>
      </c>
      <c r="P707" s="527">
        <f t="shared" si="45"/>
        <v>0</v>
      </c>
      <c r="Q707" s="529" t="str">
        <f t="shared" si="46"/>
        <v/>
      </c>
    </row>
    <row r="708" spans="1:19">
      <c r="A708" s="383" t="str">
        <f t="shared" si="43"/>
        <v/>
      </c>
      <c r="B708" s="370"/>
      <c r="C708" s="392"/>
      <c r="D708" s="372"/>
      <c r="E708" s="372"/>
      <c r="F708" s="373"/>
      <c r="G708" s="372"/>
      <c r="H708" s="372"/>
      <c r="I708" s="374"/>
      <c r="J708" s="375"/>
      <c r="K708" s="372"/>
      <c r="L708" s="374"/>
      <c r="M708" s="372"/>
      <c r="N708" s="463"/>
      <c r="O708" s="527">
        <f t="shared" si="44"/>
        <v>0</v>
      </c>
      <c r="P708" s="527">
        <f t="shared" si="45"/>
        <v>0</v>
      </c>
      <c r="Q708" s="529" t="str">
        <f t="shared" si="46"/>
        <v/>
      </c>
    </row>
    <row r="709" spans="1:19">
      <c r="A709" s="383" t="str">
        <f t="shared" ref="A709:A772" si="47">IF(B709="","",ROW()-ROW($A$3))</f>
        <v/>
      </c>
      <c r="B709" s="370"/>
      <c r="C709" s="392"/>
      <c r="D709" s="372"/>
      <c r="E709" s="372"/>
      <c r="F709" s="373"/>
      <c r="G709" s="372"/>
      <c r="H709" s="372"/>
      <c r="I709" s="374"/>
      <c r="J709" s="375"/>
      <c r="K709" s="372"/>
      <c r="L709" s="374"/>
      <c r="M709" s="372"/>
      <c r="N709" s="463"/>
      <c r="O709" s="527">
        <f t="shared" si="44"/>
        <v>0</v>
      </c>
      <c r="P709" s="527">
        <f t="shared" si="45"/>
        <v>0</v>
      </c>
      <c r="Q709" s="529" t="str">
        <f t="shared" si="46"/>
        <v/>
      </c>
    </row>
    <row r="710" spans="1:19">
      <c r="A710" s="383" t="str">
        <f t="shared" si="47"/>
        <v/>
      </c>
      <c r="B710" s="370"/>
      <c r="C710" s="392"/>
      <c r="D710" s="372"/>
      <c r="E710" s="372"/>
      <c r="F710" s="373"/>
      <c r="G710" s="372"/>
      <c r="H710" s="372"/>
      <c r="I710" s="374"/>
      <c r="J710" s="375"/>
      <c r="K710" s="372"/>
      <c r="L710" s="374"/>
      <c r="M710" s="372"/>
      <c r="N710" s="463"/>
      <c r="O710" s="527">
        <f t="shared" si="44"/>
        <v>0</v>
      </c>
      <c r="P710" s="527">
        <f t="shared" si="45"/>
        <v>0</v>
      </c>
      <c r="Q710" s="529" t="str">
        <f t="shared" si="46"/>
        <v/>
      </c>
    </row>
    <row r="711" spans="1:19">
      <c r="A711" s="383" t="str">
        <f t="shared" si="47"/>
        <v/>
      </c>
      <c r="B711" s="370"/>
      <c r="C711" s="392"/>
      <c r="D711" s="372"/>
      <c r="E711" s="372"/>
      <c r="F711" s="373"/>
      <c r="G711" s="372"/>
      <c r="H711" s="372"/>
      <c r="I711" s="374"/>
      <c r="J711" s="375"/>
      <c r="K711" s="372"/>
      <c r="L711" s="374"/>
      <c r="M711" s="372"/>
      <c r="N711" s="463"/>
      <c r="O711" s="527">
        <f t="shared" si="44"/>
        <v>0</v>
      </c>
      <c r="P711" s="527">
        <f t="shared" si="45"/>
        <v>0</v>
      </c>
      <c r="Q711" s="529" t="str">
        <f t="shared" si="46"/>
        <v/>
      </c>
    </row>
    <row r="712" spans="1:19">
      <c r="A712" s="383" t="str">
        <f t="shared" si="47"/>
        <v/>
      </c>
      <c r="B712" s="370"/>
      <c r="C712" s="392"/>
      <c r="D712" s="372"/>
      <c r="E712" s="372"/>
      <c r="F712" s="373"/>
      <c r="G712" s="372"/>
      <c r="H712" s="372"/>
      <c r="I712" s="374"/>
      <c r="J712" s="375"/>
      <c r="K712" s="372"/>
      <c r="L712" s="374"/>
      <c r="M712" s="372"/>
      <c r="N712" s="463"/>
      <c r="O712" s="527">
        <f t="shared" ref="O712:O775" si="48">IF(B712=0,0,IF(YEAR(B712)=$P$1,MONTH(B712)-$O$1+1,(YEAR(B712)-$P$1)*12-$O$1+1+MONTH(B712)))</f>
        <v>0</v>
      </c>
      <c r="P712" s="527">
        <f t="shared" ref="P712:P775" si="49">IF(C712=0,0,IF(YEAR(C712)=$P$1,MONTH(C712)-$O$1+1,(YEAR(C712)-$P$1)*12-$O$1+1+MONTH(C712)))</f>
        <v>0</v>
      </c>
      <c r="Q712" s="529" t="str">
        <f t="shared" ref="Q712:Q775" si="50">SUBSTITUTE(D712," ","_")</f>
        <v/>
      </c>
    </row>
    <row r="713" spans="1:19">
      <c r="A713" s="383" t="str">
        <f t="shared" si="47"/>
        <v/>
      </c>
      <c r="B713" s="370"/>
      <c r="C713" s="392"/>
      <c r="D713" s="372"/>
      <c r="E713" s="372"/>
      <c r="F713" s="373"/>
      <c r="G713" s="372"/>
      <c r="H713" s="372"/>
      <c r="I713" s="374"/>
      <c r="J713" s="375"/>
      <c r="K713" s="372"/>
      <c r="L713" s="374"/>
      <c r="M713" s="372"/>
      <c r="N713" s="463"/>
      <c r="O713" s="527">
        <f t="shared" si="48"/>
        <v>0</v>
      </c>
      <c r="P713" s="527">
        <f t="shared" si="49"/>
        <v>0</v>
      </c>
      <c r="Q713" s="529" t="str">
        <f t="shared" si="50"/>
        <v/>
      </c>
    </row>
    <row r="714" spans="1:19">
      <c r="A714" s="383" t="str">
        <f t="shared" si="47"/>
        <v/>
      </c>
      <c r="B714" s="370"/>
      <c r="C714" s="392"/>
      <c r="D714" s="372"/>
      <c r="E714" s="372"/>
      <c r="F714" s="373"/>
      <c r="G714" s="372"/>
      <c r="H714" s="372"/>
      <c r="I714" s="374"/>
      <c r="J714" s="375"/>
      <c r="K714" s="372"/>
      <c r="L714" s="374"/>
      <c r="M714" s="372"/>
      <c r="N714" s="463"/>
      <c r="O714" s="527">
        <f t="shared" si="48"/>
        <v>0</v>
      </c>
      <c r="P714" s="527">
        <f t="shared" si="49"/>
        <v>0</v>
      </c>
      <c r="Q714" s="529" t="str">
        <f t="shared" si="50"/>
        <v/>
      </c>
    </row>
    <row r="715" spans="1:19">
      <c r="A715" s="383" t="str">
        <f t="shared" si="47"/>
        <v/>
      </c>
      <c r="B715" s="370"/>
      <c r="C715" s="392"/>
      <c r="D715" s="372"/>
      <c r="E715" s="372"/>
      <c r="F715" s="373"/>
      <c r="G715" s="372"/>
      <c r="H715" s="372"/>
      <c r="I715" s="374"/>
      <c r="J715" s="375"/>
      <c r="K715" s="372"/>
      <c r="L715" s="374"/>
      <c r="M715" s="372"/>
      <c r="N715" s="463"/>
      <c r="O715" s="527">
        <f t="shared" si="48"/>
        <v>0</v>
      </c>
      <c r="P715" s="527">
        <f t="shared" si="49"/>
        <v>0</v>
      </c>
      <c r="Q715" s="529" t="str">
        <f t="shared" si="50"/>
        <v/>
      </c>
    </row>
    <row r="716" spans="1:19">
      <c r="A716" s="383" t="str">
        <f t="shared" si="47"/>
        <v/>
      </c>
      <c r="B716" s="370"/>
      <c r="C716" s="392"/>
      <c r="D716" s="372"/>
      <c r="E716" s="372"/>
      <c r="F716" s="373"/>
      <c r="G716" s="372"/>
      <c r="H716" s="372"/>
      <c r="I716" s="374"/>
      <c r="J716" s="375"/>
      <c r="K716" s="372"/>
      <c r="L716" s="374"/>
      <c r="M716" s="372"/>
      <c r="N716" s="463"/>
      <c r="O716" s="527">
        <f t="shared" si="48"/>
        <v>0</v>
      </c>
      <c r="P716" s="527">
        <f t="shared" si="49"/>
        <v>0</v>
      </c>
      <c r="Q716" s="529" t="str">
        <f t="shared" si="50"/>
        <v/>
      </c>
    </row>
    <row r="717" spans="1:19">
      <c r="A717" s="383" t="str">
        <f t="shared" si="47"/>
        <v/>
      </c>
      <c r="B717" s="370"/>
      <c r="C717" s="392"/>
      <c r="D717" s="372"/>
      <c r="E717" s="372"/>
      <c r="F717" s="373"/>
      <c r="G717" s="372"/>
      <c r="H717" s="372"/>
      <c r="I717" s="374"/>
      <c r="J717" s="375"/>
      <c r="K717" s="372"/>
      <c r="L717" s="374"/>
      <c r="M717" s="372"/>
      <c r="N717" s="463"/>
      <c r="O717" s="527">
        <f t="shared" si="48"/>
        <v>0</v>
      </c>
      <c r="P717" s="527">
        <f t="shared" si="49"/>
        <v>0</v>
      </c>
      <c r="Q717" s="529" t="str">
        <f t="shared" si="50"/>
        <v/>
      </c>
    </row>
    <row r="718" spans="1:19">
      <c r="A718" s="383" t="str">
        <f t="shared" si="47"/>
        <v/>
      </c>
      <c r="B718" s="370"/>
      <c r="C718" s="392"/>
      <c r="D718" s="372"/>
      <c r="E718" s="372"/>
      <c r="F718" s="373"/>
      <c r="G718" s="372"/>
      <c r="H718" s="372"/>
      <c r="I718" s="374"/>
      <c r="J718" s="375"/>
      <c r="K718" s="372"/>
      <c r="L718" s="374"/>
      <c r="M718" s="372"/>
      <c r="N718" s="463"/>
      <c r="O718" s="527">
        <f t="shared" si="48"/>
        <v>0</v>
      </c>
      <c r="P718" s="527">
        <f t="shared" si="49"/>
        <v>0</v>
      </c>
      <c r="Q718" s="529" t="str">
        <f t="shared" si="50"/>
        <v/>
      </c>
    </row>
    <row r="719" spans="1:19">
      <c r="A719" s="383" t="str">
        <f t="shared" si="47"/>
        <v/>
      </c>
      <c r="B719" s="370"/>
      <c r="C719" s="392"/>
      <c r="D719" s="372"/>
      <c r="E719" s="372"/>
      <c r="F719" s="373"/>
      <c r="G719" s="372"/>
      <c r="H719" s="372"/>
      <c r="I719" s="374"/>
      <c r="J719" s="375"/>
      <c r="K719" s="372"/>
      <c r="L719" s="374"/>
      <c r="M719" s="372"/>
      <c r="N719" s="463"/>
      <c r="O719" s="527">
        <f t="shared" si="48"/>
        <v>0</v>
      </c>
      <c r="P719" s="527">
        <f t="shared" si="49"/>
        <v>0</v>
      </c>
      <c r="Q719" s="529" t="str">
        <f t="shared" si="50"/>
        <v/>
      </c>
    </row>
    <row r="720" spans="1:19" s="326" customFormat="1">
      <c r="A720" s="383" t="str">
        <f t="shared" si="47"/>
        <v/>
      </c>
      <c r="B720" s="380"/>
      <c r="C720" s="381"/>
      <c r="D720" s="374"/>
      <c r="E720" s="374"/>
      <c r="F720" s="382"/>
      <c r="G720" s="374"/>
      <c r="H720" s="374"/>
      <c r="I720" s="374"/>
      <c r="J720" s="376"/>
      <c r="K720" s="374"/>
      <c r="L720" s="374"/>
      <c r="M720" s="374"/>
      <c r="N720" s="465"/>
      <c r="O720" s="527">
        <f t="shared" si="48"/>
        <v>0</v>
      </c>
      <c r="P720" s="527">
        <f t="shared" si="49"/>
        <v>0</v>
      </c>
      <c r="Q720" s="529" t="str">
        <f t="shared" si="50"/>
        <v/>
      </c>
      <c r="R720" s="516"/>
      <c r="S720" s="516"/>
    </row>
    <row r="721" spans="1:19" s="326" customFormat="1">
      <c r="A721" s="383" t="str">
        <f t="shared" si="47"/>
        <v/>
      </c>
      <c r="B721" s="380"/>
      <c r="C721" s="381"/>
      <c r="D721" s="374"/>
      <c r="E721" s="374"/>
      <c r="F721" s="382"/>
      <c r="G721" s="374"/>
      <c r="H721" s="374"/>
      <c r="I721" s="374"/>
      <c r="J721" s="376"/>
      <c r="K721" s="374"/>
      <c r="L721" s="374"/>
      <c r="M721" s="374"/>
      <c r="N721" s="465"/>
      <c r="O721" s="527">
        <f t="shared" si="48"/>
        <v>0</v>
      </c>
      <c r="P721" s="527">
        <f t="shared" si="49"/>
        <v>0</v>
      </c>
      <c r="Q721" s="529" t="str">
        <f t="shared" si="50"/>
        <v/>
      </c>
      <c r="R721" s="516"/>
      <c r="S721" s="516"/>
    </row>
    <row r="722" spans="1:19">
      <c r="A722" s="383" t="str">
        <f t="shared" si="47"/>
        <v/>
      </c>
      <c r="B722" s="370"/>
      <c r="C722" s="392"/>
      <c r="D722" s="372"/>
      <c r="E722" s="372"/>
      <c r="F722" s="373"/>
      <c r="G722" s="372"/>
      <c r="H722" s="372"/>
      <c r="I722" s="374"/>
      <c r="J722" s="375"/>
      <c r="K722" s="372"/>
      <c r="L722" s="374"/>
      <c r="M722" s="372"/>
      <c r="N722" s="463"/>
      <c r="O722" s="527">
        <f t="shared" si="48"/>
        <v>0</v>
      </c>
      <c r="P722" s="527">
        <f t="shared" si="49"/>
        <v>0</v>
      </c>
      <c r="Q722" s="529" t="str">
        <f t="shared" si="50"/>
        <v/>
      </c>
    </row>
    <row r="723" spans="1:19">
      <c r="A723" s="383" t="str">
        <f t="shared" si="47"/>
        <v/>
      </c>
      <c r="B723" s="370"/>
      <c r="C723" s="392"/>
      <c r="D723" s="372"/>
      <c r="E723" s="372"/>
      <c r="F723" s="373"/>
      <c r="G723" s="372"/>
      <c r="H723" s="372"/>
      <c r="I723" s="374"/>
      <c r="J723" s="375"/>
      <c r="K723" s="372"/>
      <c r="L723" s="374"/>
      <c r="M723" s="372"/>
      <c r="N723" s="463"/>
      <c r="O723" s="527">
        <f t="shared" si="48"/>
        <v>0</v>
      </c>
      <c r="P723" s="527">
        <f t="shared" si="49"/>
        <v>0</v>
      </c>
      <c r="Q723" s="529" t="str">
        <f t="shared" si="50"/>
        <v/>
      </c>
    </row>
    <row r="724" spans="1:19">
      <c r="A724" s="383" t="str">
        <f t="shared" si="47"/>
        <v/>
      </c>
      <c r="B724" s="370"/>
      <c r="C724" s="392"/>
      <c r="D724" s="372"/>
      <c r="E724" s="372"/>
      <c r="F724" s="373"/>
      <c r="G724" s="372"/>
      <c r="H724" s="372"/>
      <c r="I724" s="374"/>
      <c r="J724" s="375"/>
      <c r="K724" s="372"/>
      <c r="L724" s="374"/>
      <c r="M724" s="372"/>
      <c r="N724" s="463"/>
      <c r="O724" s="527">
        <f t="shared" si="48"/>
        <v>0</v>
      </c>
      <c r="P724" s="527">
        <f t="shared" si="49"/>
        <v>0</v>
      </c>
      <c r="Q724" s="529" t="str">
        <f t="shared" si="50"/>
        <v/>
      </c>
    </row>
    <row r="725" spans="1:19">
      <c r="A725" s="383" t="str">
        <f t="shared" si="47"/>
        <v/>
      </c>
      <c r="B725" s="370"/>
      <c r="C725" s="392"/>
      <c r="D725" s="372"/>
      <c r="E725" s="372"/>
      <c r="F725" s="373"/>
      <c r="G725" s="372"/>
      <c r="H725" s="372"/>
      <c r="I725" s="374"/>
      <c r="J725" s="375"/>
      <c r="K725" s="372"/>
      <c r="L725" s="374"/>
      <c r="M725" s="372"/>
      <c r="N725" s="463"/>
      <c r="O725" s="527">
        <f t="shared" si="48"/>
        <v>0</v>
      </c>
      <c r="P725" s="527">
        <f t="shared" si="49"/>
        <v>0</v>
      </c>
      <c r="Q725" s="529" t="str">
        <f t="shared" si="50"/>
        <v/>
      </c>
    </row>
    <row r="726" spans="1:19">
      <c r="A726" s="383" t="str">
        <f t="shared" si="47"/>
        <v/>
      </c>
      <c r="B726" s="370"/>
      <c r="C726" s="392"/>
      <c r="D726" s="372"/>
      <c r="E726" s="372"/>
      <c r="F726" s="373"/>
      <c r="G726" s="372"/>
      <c r="H726" s="372"/>
      <c r="I726" s="374"/>
      <c r="J726" s="375"/>
      <c r="K726" s="372"/>
      <c r="L726" s="374"/>
      <c r="M726" s="372"/>
      <c r="N726" s="463"/>
      <c r="O726" s="527">
        <f t="shared" si="48"/>
        <v>0</v>
      </c>
      <c r="P726" s="527">
        <f t="shared" si="49"/>
        <v>0</v>
      </c>
      <c r="Q726" s="529" t="str">
        <f t="shared" si="50"/>
        <v/>
      </c>
    </row>
    <row r="727" spans="1:19">
      <c r="A727" s="383" t="str">
        <f t="shared" si="47"/>
        <v/>
      </c>
      <c r="B727" s="370"/>
      <c r="C727" s="392"/>
      <c r="D727" s="372"/>
      <c r="E727" s="372"/>
      <c r="F727" s="373"/>
      <c r="G727" s="372"/>
      <c r="H727" s="372"/>
      <c r="I727" s="374"/>
      <c r="J727" s="375"/>
      <c r="K727" s="372"/>
      <c r="L727" s="374"/>
      <c r="M727" s="372"/>
      <c r="N727" s="463"/>
      <c r="O727" s="527">
        <f t="shared" si="48"/>
        <v>0</v>
      </c>
      <c r="P727" s="527">
        <f t="shared" si="49"/>
        <v>0</v>
      </c>
      <c r="Q727" s="529" t="str">
        <f t="shared" si="50"/>
        <v/>
      </c>
    </row>
    <row r="728" spans="1:19">
      <c r="A728" s="383" t="str">
        <f t="shared" si="47"/>
        <v/>
      </c>
      <c r="B728" s="370"/>
      <c r="C728" s="392"/>
      <c r="D728" s="372"/>
      <c r="E728" s="372"/>
      <c r="F728" s="373"/>
      <c r="G728" s="372"/>
      <c r="H728" s="372"/>
      <c r="I728" s="374"/>
      <c r="J728" s="375"/>
      <c r="K728" s="372"/>
      <c r="L728" s="374"/>
      <c r="M728" s="372"/>
      <c r="N728" s="463"/>
      <c r="O728" s="527">
        <f t="shared" si="48"/>
        <v>0</v>
      </c>
      <c r="P728" s="527">
        <f t="shared" si="49"/>
        <v>0</v>
      </c>
      <c r="Q728" s="529" t="str">
        <f t="shared" si="50"/>
        <v/>
      </c>
    </row>
    <row r="729" spans="1:19">
      <c r="A729" s="383" t="str">
        <f t="shared" si="47"/>
        <v/>
      </c>
      <c r="B729" s="370"/>
      <c r="C729" s="392"/>
      <c r="D729" s="372"/>
      <c r="E729" s="372"/>
      <c r="F729" s="373"/>
      <c r="G729" s="372"/>
      <c r="H729" s="372"/>
      <c r="I729" s="374"/>
      <c r="J729" s="375"/>
      <c r="K729" s="372"/>
      <c r="L729" s="374"/>
      <c r="M729" s="372"/>
      <c r="N729" s="463"/>
      <c r="O729" s="527">
        <f t="shared" si="48"/>
        <v>0</v>
      </c>
      <c r="P729" s="527">
        <f t="shared" si="49"/>
        <v>0</v>
      </c>
      <c r="Q729" s="529" t="str">
        <f t="shared" si="50"/>
        <v/>
      </c>
    </row>
    <row r="730" spans="1:19">
      <c r="A730" s="383" t="str">
        <f t="shared" si="47"/>
        <v/>
      </c>
      <c r="B730" s="370"/>
      <c r="C730" s="392"/>
      <c r="D730" s="372"/>
      <c r="E730" s="372"/>
      <c r="F730" s="373"/>
      <c r="G730" s="372"/>
      <c r="H730" s="372"/>
      <c r="I730" s="374"/>
      <c r="J730" s="375"/>
      <c r="K730" s="372"/>
      <c r="L730" s="374"/>
      <c r="M730" s="372"/>
      <c r="N730" s="463"/>
      <c r="O730" s="527">
        <f t="shared" si="48"/>
        <v>0</v>
      </c>
      <c r="P730" s="527">
        <f t="shared" si="49"/>
        <v>0</v>
      </c>
      <c r="Q730" s="529" t="str">
        <f t="shared" si="50"/>
        <v/>
      </c>
    </row>
    <row r="731" spans="1:19">
      <c r="A731" s="383" t="str">
        <f t="shared" si="47"/>
        <v/>
      </c>
      <c r="B731" s="370"/>
      <c r="C731" s="392"/>
      <c r="D731" s="372"/>
      <c r="E731" s="372"/>
      <c r="F731" s="373"/>
      <c r="G731" s="372"/>
      <c r="H731" s="372"/>
      <c r="I731" s="374"/>
      <c r="J731" s="375"/>
      <c r="K731" s="372"/>
      <c r="L731" s="374"/>
      <c r="M731" s="372"/>
      <c r="N731" s="463"/>
      <c r="O731" s="527">
        <f t="shared" si="48"/>
        <v>0</v>
      </c>
      <c r="P731" s="527">
        <f t="shared" si="49"/>
        <v>0</v>
      </c>
      <c r="Q731" s="529" t="str">
        <f t="shared" si="50"/>
        <v/>
      </c>
    </row>
    <row r="732" spans="1:19">
      <c r="A732" s="383" t="str">
        <f t="shared" si="47"/>
        <v/>
      </c>
      <c r="B732" s="370"/>
      <c r="C732" s="392"/>
      <c r="D732" s="372"/>
      <c r="E732" s="372"/>
      <c r="F732" s="373"/>
      <c r="G732" s="372"/>
      <c r="H732" s="372"/>
      <c r="I732" s="374"/>
      <c r="J732" s="375"/>
      <c r="K732" s="372"/>
      <c r="L732" s="374"/>
      <c r="M732" s="372"/>
      <c r="N732" s="463"/>
      <c r="O732" s="527">
        <f t="shared" si="48"/>
        <v>0</v>
      </c>
      <c r="P732" s="527">
        <f t="shared" si="49"/>
        <v>0</v>
      </c>
      <c r="Q732" s="529" t="str">
        <f t="shared" si="50"/>
        <v/>
      </c>
    </row>
    <row r="733" spans="1:19">
      <c r="A733" s="383" t="str">
        <f t="shared" si="47"/>
        <v/>
      </c>
      <c r="B733" s="370"/>
      <c r="C733" s="392"/>
      <c r="D733" s="372"/>
      <c r="E733" s="372"/>
      <c r="F733" s="373"/>
      <c r="G733" s="372"/>
      <c r="H733" s="372"/>
      <c r="I733" s="374"/>
      <c r="J733" s="375"/>
      <c r="K733" s="372"/>
      <c r="L733" s="374"/>
      <c r="M733" s="372"/>
      <c r="N733" s="463"/>
      <c r="O733" s="527">
        <f t="shared" si="48"/>
        <v>0</v>
      </c>
      <c r="P733" s="527">
        <f t="shared" si="49"/>
        <v>0</v>
      </c>
      <c r="Q733" s="529" t="str">
        <f t="shared" si="50"/>
        <v/>
      </c>
    </row>
    <row r="734" spans="1:19">
      <c r="A734" s="383" t="str">
        <f t="shared" si="47"/>
        <v/>
      </c>
      <c r="B734" s="370"/>
      <c r="C734" s="392"/>
      <c r="D734" s="372"/>
      <c r="E734" s="372"/>
      <c r="F734" s="373"/>
      <c r="G734" s="372"/>
      <c r="H734" s="372"/>
      <c r="I734" s="374"/>
      <c r="J734" s="375"/>
      <c r="K734" s="372"/>
      <c r="L734" s="374"/>
      <c r="M734" s="372"/>
      <c r="N734" s="463"/>
      <c r="O734" s="527">
        <f t="shared" si="48"/>
        <v>0</v>
      </c>
      <c r="P734" s="527">
        <f t="shared" si="49"/>
        <v>0</v>
      </c>
      <c r="Q734" s="529" t="str">
        <f t="shared" si="50"/>
        <v/>
      </c>
    </row>
    <row r="735" spans="1:19">
      <c r="A735" s="383" t="str">
        <f t="shared" si="47"/>
        <v/>
      </c>
      <c r="B735" s="370"/>
      <c r="C735" s="392"/>
      <c r="D735" s="372"/>
      <c r="E735" s="372"/>
      <c r="F735" s="373"/>
      <c r="G735" s="372"/>
      <c r="H735" s="372"/>
      <c r="I735" s="374"/>
      <c r="J735" s="375"/>
      <c r="K735" s="372"/>
      <c r="L735" s="374"/>
      <c r="M735" s="372"/>
      <c r="N735" s="463"/>
      <c r="O735" s="527">
        <f t="shared" si="48"/>
        <v>0</v>
      </c>
      <c r="P735" s="527">
        <f t="shared" si="49"/>
        <v>0</v>
      </c>
      <c r="Q735" s="529" t="str">
        <f t="shared" si="50"/>
        <v/>
      </c>
    </row>
    <row r="736" spans="1:19">
      <c r="A736" s="383" t="str">
        <f t="shared" si="47"/>
        <v/>
      </c>
      <c r="B736" s="370"/>
      <c r="C736" s="392"/>
      <c r="D736" s="372"/>
      <c r="E736" s="372"/>
      <c r="F736" s="373"/>
      <c r="G736" s="372"/>
      <c r="H736" s="372"/>
      <c r="I736" s="374"/>
      <c r="J736" s="375"/>
      <c r="K736" s="372"/>
      <c r="L736" s="374"/>
      <c r="M736" s="372"/>
      <c r="N736" s="463"/>
      <c r="O736" s="527">
        <f t="shared" si="48"/>
        <v>0</v>
      </c>
      <c r="P736" s="527">
        <f t="shared" si="49"/>
        <v>0</v>
      </c>
      <c r="Q736" s="529" t="str">
        <f t="shared" si="50"/>
        <v/>
      </c>
    </row>
    <row r="737" spans="1:17">
      <c r="A737" s="383" t="str">
        <f t="shared" si="47"/>
        <v/>
      </c>
      <c r="B737" s="370"/>
      <c r="C737" s="392"/>
      <c r="D737" s="372"/>
      <c r="E737" s="372"/>
      <c r="F737" s="373"/>
      <c r="G737" s="372"/>
      <c r="H737" s="372"/>
      <c r="I737" s="374"/>
      <c r="J737" s="375"/>
      <c r="K737" s="372"/>
      <c r="L737" s="374"/>
      <c r="M737" s="372"/>
      <c r="N737" s="463"/>
      <c r="O737" s="527">
        <f t="shared" si="48"/>
        <v>0</v>
      </c>
      <c r="P737" s="527">
        <f t="shared" si="49"/>
        <v>0</v>
      </c>
      <c r="Q737" s="529" t="str">
        <f t="shared" si="50"/>
        <v/>
      </c>
    </row>
    <row r="738" spans="1:17">
      <c r="A738" s="383" t="str">
        <f t="shared" si="47"/>
        <v/>
      </c>
      <c r="B738" s="370"/>
      <c r="C738" s="392"/>
      <c r="D738" s="372"/>
      <c r="E738" s="372"/>
      <c r="F738" s="373"/>
      <c r="G738" s="372"/>
      <c r="H738" s="372"/>
      <c r="I738" s="374"/>
      <c r="J738" s="375"/>
      <c r="K738" s="372"/>
      <c r="L738" s="374"/>
      <c r="M738" s="372"/>
      <c r="N738" s="463"/>
      <c r="O738" s="527">
        <f t="shared" si="48"/>
        <v>0</v>
      </c>
      <c r="P738" s="527">
        <f t="shared" si="49"/>
        <v>0</v>
      </c>
      <c r="Q738" s="529" t="str">
        <f t="shared" si="50"/>
        <v/>
      </c>
    </row>
    <row r="739" spans="1:17">
      <c r="A739" s="383" t="str">
        <f t="shared" si="47"/>
        <v/>
      </c>
      <c r="B739" s="370"/>
      <c r="C739" s="392"/>
      <c r="D739" s="372"/>
      <c r="E739" s="372"/>
      <c r="F739" s="373"/>
      <c r="G739" s="372"/>
      <c r="H739" s="372"/>
      <c r="I739" s="374"/>
      <c r="J739" s="375"/>
      <c r="K739" s="372"/>
      <c r="L739" s="374"/>
      <c r="M739" s="372"/>
      <c r="N739" s="463"/>
      <c r="O739" s="527">
        <f t="shared" si="48"/>
        <v>0</v>
      </c>
      <c r="P739" s="527">
        <f t="shared" si="49"/>
        <v>0</v>
      </c>
      <c r="Q739" s="529" t="str">
        <f t="shared" si="50"/>
        <v/>
      </c>
    </row>
    <row r="740" spans="1:17">
      <c r="A740" s="383" t="str">
        <f t="shared" si="47"/>
        <v/>
      </c>
      <c r="B740" s="370"/>
      <c r="C740" s="392"/>
      <c r="D740" s="372"/>
      <c r="E740" s="372"/>
      <c r="F740" s="373"/>
      <c r="G740" s="372"/>
      <c r="H740" s="372"/>
      <c r="I740" s="374"/>
      <c r="J740" s="375"/>
      <c r="K740" s="372"/>
      <c r="L740" s="374"/>
      <c r="M740" s="372"/>
      <c r="N740" s="463"/>
      <c r="O740" s="527">
        <f t="shared" si="48"/>
        <v>0</v>
      </c>
      <c r="P740" s="527">
        <f t="shared" si="49"/>
        <v>0</v>
      </c>
      <c r="Q740" s="529" t="str">
        <f t="shared" si="50"/>
        <v/>
      </c>
    </row>
    <row r="741" spans="1:17">
      <c r="A741" s="383" t="str">
        <f t="shared" si="47"/>
        <v/>
      </c>
      <c r="B741" s="370"/>
      <c r="C741" s="392"/>
      <c r="D741" s="372"/>
      <c r="E741" s="372"/>
      <c r="F741" s="373"/>
      <c r="G741" s="372"/>
      <c r="H741" s="372"/>
      <c r="I741" s="374"/>
      <c r="J741" s="375"/>
      <c r="K741" s="372"/>
      <c r="L741" s="374"/>
      <c r="M741" s="372"/>
      <c r="N741" s="463"/>
      <c r="O741" s="527">
        <f t="shared" si="48"/>
        <v>0</v>
      </c>
      <c r="P741" s="527">
        <f t="shared" si="49"/>
        <v>0</v>
      </c>
      <c r="Q741" s="529" t="str">
        <f t="shared" si="50"/>
        <v/>
      </c>
    </row>
    <row r="742" spans="1:17">
      <c r="A742" s="383" t="str">
        <f t="shared" si="47"/>
        <v/>
      </c>
      <c r="B742" s="370"/>
      <c r="C742" s="392"/>
      <c r="D742" s="372"/>
      <c r="E742" s="372"/>
      <c r="F742" s="373"/>
      <c r="G742" s="372"/>
      <c r="H742" s="372"/>
      <c r="I742" s="374"/>
      <c r="J742" s="375"/>
      <c r="K742" s="372"/>
      <c r="L742" s="374"/>
      <c r="M742" s="372"/>
      <c r="N742" s="463"/>
      <c r="O742" s="527">
        <f t="shared" si="48"/>
        <v>0</v>
      </c>
      <c r="P742" s="527">
        <f t="shared" si="49"/>
        <v>0</v>
      </c>
      <c r="Q742" s="529" t="str">
        <f t="shared" si="50"/>
        <v/>
      </c>
    </row>
    <row r="743" spans="1:17">
      <c r="A743" s="383" t="str">
        <f t="shared" si="47"/>
        <v/>
      </c>
      <c r="B743" s="370"/>
      <c r="C743" s="392"/>
      <c r="D743" s="372"/>
      <c r="E743" s="372"/>
      <c r="F743" s="373"/>
      <c r="G743" s="372"/>
      <c r="H743" s="372"/>
      <c r="I743" s="374"/>
      <c r="J743" s="375"/>
      <c r="K743" s="372"/>
      <c r="L743" s="374"/>
      <c r="M743" s="372"/>
      <c r="N743" s="463"/>
      <c r="O743" s="527">
        <f t="shared" si="48"/>
        <v>0</v>
      </c>
      <c r="P743" s="527">
        <f t="shared" si="49"/>
        <v>0</v>
      </c>
      <c r="Q743" s="529" t="str">
        <f t="shared" si="50"/>
        <v/>
      </c>
    </row>
    <row r="744" spans="1:17">
      <c r="A744" s="383" t="str">
        <f t="shared" si="47"/>
        <v/>
      </c>
      <c r="B744" s="370"/>
      <c r="C744" s="392"/>
      <c r="D744" s="372"/>
      <c r="E744" s="372"/>
      <c r="F744" s="373"/>
      <c r="G744" s="372"/>
      <c r="H744" s="372"/>
      <c r="I744" s="374"/>
      <c r="J744" s="375"/>
      <c r="K744" s="372"/>
      <c r="L744" s="374"/>
      <c r="M744" s="372"/>
      <c r="N744" s="463"/>
      <c r="O744" s="527">
        <f t="shared" si="48"/>
        <v>0</v>
      </c>
      <c r="P744" s="527">
        <f t="shared" si="49"/>
        <v>0</v>
      </c>
      <c r="Q744" s="529" t="str">
        <f t="shared" si="50"/>
        <v/>
      </c>
    </row>
    <row r="745" spans="1:17">
      <c r="A745" s="383" t="str">
        <f t="shared" si="47"/>
        <v/>
      </c>
      <c r="B745" s="370"/>
      <c r="C745" s="392"/>
      <c r="D745" s="372"/>
      <c r="E745" s="372"/>
      <c r="F745" s="373"/>
      <c r="G745" s="372"/>
      <c r="H745" s="372"/>
      <c r="I745" s="374"/>
      <c r="J745" s="375"/>
      <c r="K745" s="372"/>
      <c r="L745" s="374"/>
      <c r="M745" s="372"/>
      <c r="N745" s="463"/>
      <c r="O745" s="527">
        <f t="shared" si="48"/>
        <v>0</v>
      </c>
      <c r="P745" s="527">
        <f t="shared" si="49"/>
        <v>0</v>
      </c>
      <c r="Q745" s="529" t="str">
        <f t="shared" si="50"/>
        <v/>
      </c>
    </row>
    <row r="746" spans="1:17">
      <c r="A746" s="383" t="str">
        <f t="shared" si="47"/>
        <v/>
      </c>
      <c r="B746" s="370"/>
      <c r="C746" s="392"/>
      <c r="D746" s="372"/>
      <c r="E746" s="372"/>
      <c r="F746" s="373"/>
      <c r="G746" s="372"/>
      <c r="H746" s="372"/>
      <c r="I746" s="374"/>
      <c r="J746" s="375"/>
      <c r="K746" s="372"/>
      <c r="L746" s="374"/>
      <c r="M746" s="372"/>
      <c r="N746" s="463"/>
      <c r="O746" s="527">
        <f t="shared" si="48"/>
        <v>0</v>
      </c>
      <c r="P746" s="527">
        <f t="shared" si="49"/>
        <v>0</v>
      </c>
      <c r="Q746" s="529" t="str">
        <f t="shared" si="50"/>
        <v/>
      </c>
    </row>
    <row r="747" spans="1:17">
      <c r="A747" s="383" t="str">
        <f t="shared" si="47"/>
        <v/>
      </c>
      <c r="B747" s="370"/>
      <c r="C747" s="392"/>
      <c r="D747" s="372"/>
      <c r="E747" s="372"/>
      <c r="F747" s="373"/>
      <c r="G747" s="372"/>
      <c r="H747" s="372"/>
      <c r="I747" s="374"/>
      <c r="J747" s="375"/>
      <c r="K747" s="372"/>
      <c r="L747" s="374"/>
      <c r="M747" s="372"/>
      <c r="N747" s="463"/>
      <c r="O747" s="527">
        <f t="shared" si="48"/>
        <v>0</v>
      </c>
      <c r="P747" s="527">
        <f t="shared" si="49"/>
        <v>0</v>
      </c>
      <c r="Q747" s="529" t="str">
        <f t="shared" si="50"/>
        <v/>
      </c>
    </row>
    <row r="748" spans="1:17">
      <c r="A748" s="383" t="str">
        <f t="shared" si="47"/>
        <v/>
      </c>
      <c r="B748" s="370"/>
      <c r="C748" s="392"/>
      <c r="D748" s="372"/>
      <c r="E748" s="372"/>
      <c r="F748" s="373"/>
      <c r="G748" s="372"/>
      <c r="H748" s="372"/>
      <c r="I748" s="374"/>
      <c r="J748" s="375"/>
      <c r="K748" s="372"/>
      <c r="L748" s="374"/>
      <c r="M748" s="372"/>
      <c r="N748" s="463"/>
      <c r="O748" s="527">
        <f t="shared" si="48"/>
        <v>0</v>
      </c>
      <c r="P748" s="527">
        <f t="shared" si="49"/>
        <v>0</v>
      </c>
      <c r="Q748" s="529" t="str">
        <f t="shared" si="50"/>
        <v/>
      </c>
    </row>
    <row r="749" spans="1:17">
      <c r="A749" s="383" t="str">
        <f t="shared" si="47"/>
        <v/>
      </c>
      <c r="B749" s="370"/>
      <c r="C749" s="392"/>
      <c r="D749" s="372"/>
      <c r="E749" s="372"/>
      <c r="F749" s="373"/>
      <c r="G749" s="372"/>
      <c r="H749" s="372"/>
      <c r="I749" s="374"/>
      <c r="J749" s="375"/>
      <c r="K749" s="372"/>
      <c r="L749" s="374"/>
      <c r="M749" s="372"/>
      <c r="N749" s="463"/>
      <c r="O749" s="527">
        <f t="shared" si="48"/>
        <v>0</v>
      </c>
      <c r="P749" s="527">
        <f t="shared" si="49"/>
        <v>0</v>
      </c>
      <c r="Q749" s="529" t="str">
        <f t="shared" si="50"/>
        <v/>
      </c>
    </row>
    <row r="750" spans="1:17">
      <c r="A750" s="383" t="str">
        <f t="shared" si="47"/>
        <v/>
      </c>
      <c r="B750" s="370"/>
      <c r="C750" s="392"/>
      <c r="D750" s="372"/>
      <c r="E750" s="372"/>
      <c r="F750" s="373"/>
      <c r="G750" s="372"/>
      <c r="H750" s="372"/>
      <c r="I750" s="374"/>
      <c r="J750" s="375"/>
      <c r="K750" s="372"/>
      <c r="L750" s="374"/>
      <c r="M750" s="372"/>
      <c r="N750" s="463"/>
      <c r="O750" s="527">
        <f t="shared" si="48"/>
        <v>0</v>
      </c>
      <c r="P750" s="527">
        <f t="shared" si="49"/>
        <v>0</v>
      </c>
      <c r="Q750" s="529" t="str">
        <f t="shared" si="50"/>
        <v/>
      </c>
    </row>
    <row r="751" spans="1:17">
      <c r="A751" s="383" t="str">
        <f t="shared" si="47"/>
        <v/>
      </c>
      <c r="B751" s="370"/>
      <c r="C751" s="392"/>
      <c r="D751" s="372"/>
      <c r="E751" s="372"/>
      <c r="F751" s="373"/>
      <c r="G751" s="372"/>
      <c r="H751" s="372"/>
      <c r="I751" s="374"/>
      <c r="J751" s="375"/>
      <c r="K751" s="372"/>
      <c r="L751" s="374"/>
      <c r="M751" s="372"/>
      <c r="N751" s="463"/>
      <c r="O751" s="527">
        <f t="shared" si="48"/>
        <v>0</v>
      </c>
      <c r="P751" s="527">
        <f t="shared" si="49"/>
        <v>0</v>
      </c>
      <c r="Q751" s="529" t="str">
        <f t="shared" si="50"/>
        <v/>
      </c>
    </row>
    <row r="752" spans="1:17">
      <c r="A752" s="383" t="str">
        <f t="shared" si="47"/>
        <v/>
      </c>
      <c r="B752" s="370"/>
      <c r="C752" s="392"/>
      <c r="D752" s="372"/>
      <c r="E752" s="372"/>
      <c r="F752" s="373"/>
      <c r="G752" s="372"/>
      <c r="H752" s="372"/>
      <c r="I752" s="374"/>
      <c r="J752" s="375"/>
      <c r="K752" s="372"/>
      <c r="L752" s="374"/>
      <c r="M752" s="372"/>
      <c r="N752" s="463"/>
      <c r="O752" s="527">
        <f t="shared" si="48"/>
        <v>0</v>
      </c>
      <c r="P752" s="527">
        <f t="shared" si="49"/>
        <v>0</v>
      </c>
      <c r="Q752" s="529" t="str">
        <f t="shared" si="50"/>
        <v/>
      </c>
    </row>
    <row r="753" spans="1:17">
      <c r="A753" s="383" t="str">
        <f t="shared" si="47"/>
        <v/>
      </c>
      <c r="B753" s="370"/>
      <c r="C753" s="392"/>
      <c r="D753" s="372"/>
      <c r="E753" s="372"/>
      <c r="F753" s="373"/>
      <c r="G753" s="372"/>
      <c r="H753" s="372"/>
      <c r="I753" s="374"/>
      <c r="J753" s="375"/>
      <c r="K753" s="372"/>
      <c r="L753" s="374"/>
      <c r="M753" s="372"/>
      <c r="N753" s="463"/>
      <c r="O753" s="527">
        <f t="shared" si="48"/>
        <v>0</v>
      </c>
      <c r="P753" s="527">
        <f t="shared" si="49"/>
        <v>0</v>
      </c>
      <c r="Q753" s="529" t="str">
        <f t="shared" si="50"/>
        <v/>
      </c>
    </row>
    <row r="754" spans="1:17">
      <c r="A754" s="383" t="str">
        <f t="shared" si="47"/>
        <v/>
      </c>
      <c r="B754" s="370"/>
      <c r="C754" s="392"/>
      <c r="D754" s="372"/>
      <c r="E754" s="372"/>
      <c r="F754" s="373"/>
      <c r="G754" s="372"/>
      <c r="H754" s="372"/>
      <c r="I754" s="374"/>
      <c r="J754" s="375"/>
      <c r="K754" s="372"/>
      <c r="L754" s="374"/>
      <c r="M754" s="372"/>
      <c r="N754" s="463"/>
      <c r="O754" s="527">
        <f t="shared" si="48"/>
        <v>0</v>
      </c>
      <c r="P754" s="527">
        <f t="shared" si="49"/>
        <v>0</v>
      </c>
      <c r="Q754" s="529" t="str">
        <f t="shared" si="50"/>
        <v/>
      </c>
    </row>
    <row r="755" spans="1:17">
      <c r="A755" s="383" t="str">
        <f t="shared" si="47"/>
        <v/>
      </c>
      <c r="B755" s="370"/>
      <c r="C755" s="392"/>
      <c r="D755" s="372"/>
      <c r="E755" s="372"/>
      <c r="F755" s="373"/>
      <c r="G755" s="372"/>
      <c r="H755" s="372"/>
      <c r="I755" s="374"/>
      <c r="J755" s="375"/>
      <c r="K755" s="372"/>
      <c r="L755" s="374"/>
      <c r="M755" s="372"/>
      <c r="N755" s="463"/>
      <c r="O755" s="527">
        <f t="shared" si="48"/>
        <v>0</v>
      </c>
      <c r="P755" s="527">
        <f t="shared" si="49"/>
        <v>0</v>
      </c>
      <c r="Q755" s="529" t="str">
        <f t="shared" si="50"/>
        <v/>
      </c>
    </row>
    <row r="756" spans="1:17">
      <c r="A756" s="383" t="str">
        <f t="shared" si="47"/>
        <v/>
      </c>
      <c r="B756" s="370"/>
      <c r="C756" s="392"/>
      <c r="D756" s="372"/>
      <c r="E756" s="372"/>
      <c r="F756" s="373"/>
      <c r="G756" s="372"/>
      <c r="H756" s="372"/>
      <c r="I756" s="374"/>
      <c r="J756" s="375"/>
      <c r="K756" s="372"/>
      <c r="L756" s="374"/>
      <c r="M756" s="372"/>
      <c r="N756" s="463"/>
      <c r="O756" s="527">
        <f t="shared" si="48"/>
        <v>0</v>
      </c>
      <c r="P756" s="527">
        <f t="shared" si="49"/>
        <v>0</v>
      </c>
      <c r="Q756" s="529" t="str">
        <f t="shared" si="50"/>
        <v/>
      </c>
    </row>
    <row r="757" spans="1:17">
      <c r="A757" s="383" t="str">
        <f t="shared" si="47"/>
        <v/>
      </c>
      <c r="B757" s="370"/>
      <c r="C757" s="392"/>
      <c r="D757" s="372"/>
      <c r="E757" s="372"/>
      <c r="F757" s="373"/>
      <c r="G757" s="372"/>
      <c r="H757" s="372"/>
      <c r="I757" s="374"/>
      <c r="J757" s="375"/>
      <c r="K757" s="372"/>
      <c r="L757" s="374"/>
      <c r="M757" s="372"/>
      <c r="N757" s="463"/>
      <c r="O757" s="527">
        <f t="shared" si="48"/>
        <v>0</v>
      </c>
      <c r="P757" s="527">
        <f t="shared" si="49"/>
        <v>0</v>
      </c>
      <c r="Q757" s="529" t="str">
        <f t="shared" si="50"/>
        <v/>
      </c>
    </row>
    <row r="758" spans="1:17">
      <c r="A758" s="383" t="str">
        <f t="shared" si="47"/>
        <v/>
      </c>
      <c r="B758" s="370"/>
      <c r="C758" s="392"/>
      <c r="D758" s="372"/>
      <c r="E758" s="372"/>
      <c r="F758" s="373"/>
      <c r="G758" s="372"/>
      <c r="H758" s="372"/>
      <c r="I758" s="374"/>
      <c r="J758" s="375"/>
      <c r="K758" s="372"/>
      <c r="L758" s="374"/>
      <c r="M758" s="372"/>
      <c r="N758" s="463"/>
      <c r="O758" s="527">
        <f t="shared" si="48"/>
        <v>0</v>
      </c>
      <c r="P758" s="527">
        <f t="shared" si="49"/>
        <v>0</v>
      </c>
      <c r="Q758" s="529" t="str">
        <f t="shared" si="50"/>
        <v/>
      </c>
    </row>
    <row r="759" spans="1:17">
      <c r="A759" s="383" t="str">
        <f t="shared" si="47"/>
        <v/>
      </c>
      <c r="B759" s="370"/>
      <c r="C759" s="392"/>
      <c r="D759" s="372"/>
      <c r="E759" s="372"/>
      <c r="F759" s="373"/>
      <c r="G759" s="372"/>
      <c r="H759" s="372"/>
      <c r="I759" s="374"/>
      <c r="J759" s="375"/>
      <c r="K759" s="372"/>
      <c r="L759" s="374"/>
      <c r="M759" s="372"/>
      <c r="N759" s="463"/>
      <c r="O759" s="527">
        <f t="shared" si="48"/>
        <v>0</v>
      </c>
      <c r="P759" s="527">
        <f t="shared" si="49"/>
        <v>0</v>
      </c>
      <c r="Q759" s="529" t="str">
        <f t="shared" si="50"/>
        <v/>
      </c>
    </row>
    <row r="760" spans="1:17">
      <c r="A760" s="383" t="str">
        <f t="shared" si="47"/>
        <v/>
      </c>
      <c r="B760" s="370"/>
      <c r="C760" s="392"/>
      <c r="D760" s="372"/>
      <c r="E760" s="372"/>
      <c r="F760" s="373"/>
      <c r="G760" s="372"/>
      <c r="H760" s="372"/>
      <c r="I760" s="374"/>
      <c r="J760" s="375"/>
      <c r="K760" s="372"/>
      <c r="L760" s="374"/>
      <c r="M760" s="372"/>
      <c r="N760" s="463"/>
      <c r="O760" s="527">
        <f t="shared" si="48"/>
        <v>0</v>
      </c>
      <c r="P760" s="527">
        <f t="shared" si="49"/>
        <v>0</v>
      </c>
      <c r="Q760" s="529" t="str">
        <f t="shared" si="50"/>
        <v/>
      </c>
    </row>
    <row r="761" spans="1:17">
      <c r="A761" s="383" t="str">
        <f t="shared" si="47"/>
        <v/>
      </c>
      <c r="B761" s="370"/>
      <c r="C761" s="392"/>
      <c r="D761" s="372"/>
      <c r="E761" s="372"/>
      <c r="F761" s="373"/>
      <c r="G761" s="372"/>
      <c r="H761" s="372"/>
      <c r="I761" s="374"/>
      <c r="J761" s="375"/>
      <c r="K761" s="372"/>
      <c r="L761" s="374"/>
      <c r="M761" s="372"/>
      <c r="N761" s="463"/>
      <c r="O761" s="527">
        <f t="shared" si="48"/>
        <v>0</v>
      </c>
      <c r="P761" s="527">
        <f t="shared" si="49"/>
        <v>0</v>
      </c>
      <c r="Q761" s="529" t="str">
        <f t="shared" si="50"/>
        <v/>
      </c>
    </row>
    <row r="762" spans="1:17">
      <c r="A762" s="383" t="str">
        <f t="shared" si="47"/>
        <v/>
      </c>
      <c r="B762" s="370"/>
      <c r="C762" s="392"/>
      <c r="D762" s="372"/>
      <c r="E762" s="372"/>
      <c r="F762" s="373"/>
      <c r="G762" s="372"/>
      <c r="H762" s="372"/>
      <c r="I762" s="374"/>
      <c r="J762" s="375"/>
      <c r="K762" s="372"/>
      <c r="L762" s="374"/>
      <c r="M762" s="372"/>
      <c r="N762" s="463"/>
      <c r="O762" s="527">
        <f t="shared" si="48"/>
        <v>0</v>
      </c>
      <c r="P762" s="527">
        <f t="shared" si="49"/>
        <v>0</v>
      </c>
      <c r="Q762" s="529" t="str">
        <f t="shared" si="50"/>
        <v/>
      </c>
    </row>
    <row r="763" spans="1:17">
      <c r="A763" s="383" t="str">
        <f t="shared" si="47"/>
        <v/>
      </c>
      <c r="B763" s="370"/>
      <c r="C763" s="392"/>
      <c r="D763" s="372"/>
      <c r="E763" s="372"/>
      <c r="F763" s="373"/>
      <c r="G763" s="372"/>
      <c r="H763" s="372"/>
      <c r="I763" s="374"/>
      <c r="J763" s="375"/>
      <c r="K763" s="372"/>
      <c r="L763" s="374"/>
      <c r="M763" s="372"/>
      <c r="N763" s="463"/>
      <c r="O763" s="527">
        <f t="shared" si="48"/>
        <v>0</v>
      </c>
      <c r="P763" s="527">
        <f t="shared" si="49"/>
        <v>0</v>
      </c>
      <c r="Q763" s="529" t="str">
        <f t="shared" si="50"/>
        <v/>
      </c>
    </row>
    <row r="764" spans="1:17">
      <c r="A764" s="383" t="str">
        <f t="shared" si="47"/>
        <v/>
      </c>
      <c r="B764" s="370"/>
      <c r="C764" s="392"/>
      <c r="D764" s="372"/>
      <c r="E764" s="372"/>
      <c r="F764" s="373"/>
      <c r="G764" s="372"/>
      <c r="H764" s="372"/>
      <c r="I764" s="374"/>
      <c r="J764" s="375"/>
      <c r="K764" s="372"/>
      <c r="L764" s="374"/>
      <c r="M764" s="372"/>
      <c r="N764" s="463"/>
      <c r="O764" s="527">
        <f t="shared" si="48"/>
        <v>0</v>
      </c>
      <c r="P764" s="527">
        <f t="shared" si="49"/>
        <v>0</v>
      </c>
      <c r="Q764" s="529" t="str">
        <f t="shared" si="50"/>
        <v/>
      </c>
    </row>
    <row r="765" spans="1:17">
      <c r="A765" s="383" t="str">
        <f t="shared" si="47"/>
        <v/>
      </c>
      <c r="B765" s="370"/>
      <c r="C765" s="392"/>
      <c r="D765" s="372"/>
      <c r="E765" s="372"/>
      <c r="F765" s="373"/>
      <c r="G765" s="372"/>
      <c r="H765" s="372"/>
      <c r="I765" s="374"/>
      <c r="J765" s="375"/>
      <c r="K765" s="372"/>
      <c r="L765" s="374"/>
      <c r="M765" s="372"/>
      <c r="N765" s="463"/>
      <c r="O765" s="527">
        <f t="shared" si="48"/>
        <v>0</v>
      </c>
      <c r="P765" s="527">
        <f t="shared" si="49"/>
        <v>0</v>
      </c>
      <c r="Q765" s="529" t="str">
        <f t="shared" si="50"/>
        <v/>
      </c>
    </row>
    <row r="766" spans="1:17">
      <c r="A766" s="383" t="str">
        <f t="shared" si="47"/>
        <v/>
      </c>
      <c r="B766" s="370"/>
      <c r="C766" s="392"/>
      <c r="D766" s="372"/>
      <c r="E766" s="372"/>
      <c r="F766" s="373"/>
      <c r="G766" s="372"/>
      <c r="H766" s="372"/>
      <c r="I766" s="374"/>
      <c r="J766" s="375"/>
      <c r="K766" s="372"/>
      <c r="L766" s="374"/>
      <c r="M766" s="372"/>
      <c r="N766" s="463"/>
      <c r="O766" s="527">
        <f t="shared" si="48"/>
        <v>0</v>
      </c>
      <c r="P766" s="527">
        <f t="shared" si="49"/>
        <v>0</v>
      </c>
      <c r="Q766" s="529" t="str">
        <f t="shared" si="50"/>
        <v/>
      </c>
    </row>
    <row r="767" spans="1:17">
      <c r="A767" s="383" t="str">
        <f t="shared" si="47"/>
        <v/>
      </c>
      <c r="B767" s="370"/>
      <c r="C767" s="392"/>
      <c r="D767" s="372"/>
      <c r="E767" s="372"/>
      <c r="F767" s="373"/>
      <c r="G767" s="372"/>
      <c r="H767" s="372"/>
      <c r="I767" s="374"/>
      <c r="J767" s="375"/>
      <c r="K767" s="372"/>
      <c r="L767" s="374"/>
      <c r="M767" s="372"/>
      <c r="N767" s="463"/>
      <c r="O767" s="527">
        <f t="shared" si="48"/>
        <v>0</v>
      </c>
      <c r="P767" s="527">
        <f t="shared" si="49"/>
        <v>0</v>
      </c>
      <c r="Q767" s="529" t="str">
        <f t="shared" si="50"/>
        <v/>
      </c>
    </row>
    <row r="768" spans="1:17">
      <c r="A768" s="383" t="str">
        <f t="shared" si="47"/>
        <v/>
      </c>
      <c r="B768" s="370"/>
      <c r="C768" s="392"/>
      <c r="D768" s="372"/>
      <c r="E768" s="372"/>
      <c r="F768" s="373"/>
      <c r="G768" s="372"/>
      <c r="H768" s="372"/>
      <c r="I768" s="374"/>
      <c r="J768" s="375"/>
      <c r="K768" s="372"/>
      <c r="L768" s="374"/>
      <c r="M768" s="372"/>
      <c r="N768" s="463"/>
      <c r="O768" s="527">
        <f t="shared" si="48"/>
        <v>0</v>
      </c>
      <c r="P768" s="527">
        <f t="shared" si="49"/>
        <v>0</v>
      </c>
      <c r="Q768" s="529" t="str">
        <f t="shared" si="50"/>
        <v/>
      </c>
    </row>
    <row r="769" spans="1:17">
      <c r="A769" s="383" t="str">
        <f t="shared" si="47"/>
        <v/>
      </c>
      <c r="B769" s="370"/>
      <c r="C769" s="392"/>
      <c r="D769" s="372"/>
      <c r="E769" s="372"/>
      <c r="F769" s="373"/>
      <c r="G769" s="372"/>
      <c r="H769" s="372"/>
      <c r="I769" s="374"/>
      <c r="J769" s="375"/>
      <c r="K769" s="372"/>
      <c r="L769" s="374"/>
      <c r="M769" s="372"/>
      <c r="N769" s="463"/>
      <c r="O769" s="527">
        <f t="shared" si="48"/>
        <v>0</v>
      </c>
      <c r="P769" s="527">
        <f t="shared" si="49"/>
        <v>0</v>
      </c>
      <c r="Q769" s="529" t="str">
        <f t="shared" si="50"/>
        <v/>
      </c>
    </row>
    <row r="770" spans="1:17">
      <c r="A770" s="383" t="str">
        <f t="shared" si="47"/>
        <v/>
      </c>
      <c r="B770" s="370"/>
      <c r="C770" s="392"/>
      <c r="D770" s="372"/>
      <c r="E770" s="372"/>
      <c r="F770" s="373"/>
      <c r="G770" s="372"/>
      <c r="H770" s="372"/>
      <c r="I770" s="374"/>
      <c r="J770" s="375"/>
      <c r="K770" s="372"/>
      <c r="L770" s="374"/>
      <c r="M770" s="372"/>
      <c r="N770" s="463"/>
      <c r="O770" s="527">
        <f t="shared" si="48"/>
        <v>0</v>
      </c>
      <c r="P770" s="527">
        <f t="shared" si="49"/>
        <v>0</v>
      </c>
      <c r="Q770" s="529" t="str">
        <f t="shared" si="50"/>
        <v/>
      </c>
    </row>
    <row r="771" spans="1:17">
      <c r="A771" s="383" t="str">
        <f t="shared" si="47"/>
        <v/>
      </c>
      <c r="B771" s="370"/>
      <c r="C771" s="392"/>
      <c r="D771" s="372"/>
      <c r="E771" s="372"/>
      <c r="F771" s="373"/>
      <c r="G771" s="372"/>
      <c r="H771" s="372"/>
      <c r="I771" s="374"/>
      <c r="J771" s="375"/>
      <c r="K771" s="372"/>
      <c r="L771" s="374"/>
      <c r="M771" s="372"/>
      <c r="N771" s="463"/>
      <c r="O771" s="527">
        <f t="shared" si="48"/>
        <v>0</v>
      </c>
      <c r="P771" s="527">
        <f t="shared" si="49"/>
        <v>0</v>
      </c>
      <c r="Q771" s="529" t="str">
        <f t="shared" si="50"/>
        <v/>
      </c>
    </row>
    <row r="772" spans="1:17">
      <c r="A772" s="383" t="str">
        <f t="shared" si="47"/>
        <v/>
      </c>
      <c r="B772" s="370"/>
      <c r="C772" s="392"/>
      <c r="D772" s="372"/>
      <c r="E772" s="372"/>
      <c r="F772" s="373"/>
      <c r="G772" s="372"/>
      <c r="H772" s="372"/>
      <c r="I772" s="374"/>
      <c r="J772" s="375"/>
      <c r="K772" s="372"/>
      <c r="L772" s="374"/>
      <c r="M772" s="372"/>
      <c r="N772" s="463"/>
      <c r="O772" s="527">
        <f t="shared" si="48"/>
        <v>0</v>
      </c>
      <c r="P772" s="527">
        <f t="shared" si="49"/>
        <v>0</v>
      </c>
      <c r="Q772" s="529" t="str">
        <f t="shared" si="50"/>
        <v/>
      </c>
    </row>
    <row r="773" spans="1:17">
      <c r="A773" s="383" t="str">
        <f t="shared" ref="A773:A836" si="51">IF(B773="","",ROW()-ROW($A$3))</f>
        <v/>
      </c>
      <c r="B773" s="370"/>
      <c r="C773" s="392"/>
      <c r="D773" s="372"/>
      <c r="E773" s="372"/>
      <c r="F773" s="373"/>
      <c r="G773" s="372"/>
      <c r="H773" s="372"/>
      <c r="I773" s="374"/>
      <c r="J773" s="375"/>
      <c r="K773" s="372"/>
      <c r="L773" s="374"/>
      <c r="M773" s="372"/>
      <c r="N773" s="463"/>
      <c r="O773" s="527">
        <f t="shared" si="48"/>
        <v>0</v>
      </c>
      <c r="P773" s="527">
        <f t="shared" si="49"/>
        <v>0</v>
      </c>
      <c r="Q773" s="529" t="str">
        <f t="shared" si="50"/>
        <v/>
      </c>
    </row>
    <row r="774" spans="1:17">
      <c r="A774" s="383" t="str">
        <f t="shared" si="51"/>
        <v/>
      </c>
      <c r="B774" s="370"/>
      <c r="C774" s="392"/>
      <c r="D774" s="372"/>
      <c r="E774" s="372"/>
      <c r="F774" s="373"/>
      <c r="G774" s="372"/>
      <c r="H774" s="372"/>
      <c r="I774" s="374"/>
      <c r="J774" s="375"/>
      <c r="K774" s="372"/>
      <c r="L774" s="374"/>
      <c r="M774" s="372"/>
      <c r="N774" s="463"/>
      <c r="O774" s="527">
        <f t="shared" si="48"/>
        <v>0</v>
      </c>
      <c r="P774" s="527">
        <f t="shared" si="49"/>
        <v>0</v>
      </c>
      <c r="Q774" s="529" t="str">
        <f t="shared" si="50"/>
        <v/>
      </c>
    </row>
    <row r="775" spans="1:17">
      <c r="A775" s="383" t="str">
        <f t="shared" si="51"/>
        <v/>
      </c>
      <c r="B775" s="370"/>
      <c r="C775" s="392"/>
      <c r="D775" s="372"/>
      <c r="E775" s="372"/>
      <c r="F775" s="373"/>
      <c r="G775" s="372"/>
      <c r="H775" s="372"/>
      <c r="I775" s="374"/>
      <c r="J775" s="375"/>
      <c r="K775" s="372"/>
      <c r="L775" s="374"/>
      <c r="M775" s="372"/>
      <c r="N775" s="463"/>
      <c r="O775" s="527">
        <f t="shared" si="48"/>
        <v>0</v>
      </c>
      <c r="P775" s="527">
        <f t="shared" si="49"/>
        <v>0</v>
      </c>
      <c r="Q775" s="529" t="str">
        <f t="shared" si="50"/>
        <v/>
      </c>
    </row>
    <row r="776" spans="1:17">
      <c r="A776" s="383" t="str">
        <f t="shared" si="51"/>
        <v/>
      </c>
      <c r="B776" s="370"/>
      <c r="C776" s="392"/>
      <c r="D776" s="372"/>
      <c r="E776" s="372"/>
      <c r="F776" s="373"/>
      <c r="G776" s="372"/>
      <c r="H776" s="372"/>
      <c r="I776" s="374"/>
      <c r="J776" s="375"/>
      <c r="K776" s="372"/>
      <c r="L776" s="374"/>
      <c r="M776" s="372"/>
      <c r="N776" s="463"/>
      <c r="O776" s="527">
        <f t="shared" ref="O776:O818" si="52">IF(B776=0,0,IF(YEAR(B776)=$P$1,MONTH(B776)-$O$1+1,(YEAR(B776)-$P$1)*12-$O$1+1+MONTH(B776)))</f>
        <v>0</v>
      </c>
      <c r="P776" s="527">
        <f t="shared" ref="P776:P818" si="53">IF(C776=0,0,IF(YEAR(C776)=$P$1,MONTH(C776)-$O$1+1,(YEAR(C776)-$P$1)*12-$O$1+1+MONTH(C776)))</f>
        <v>0</v>
      </c>
      <c r="Q776" s="529" t="str">
        <f t="shared" ref="Q776:Q818" si="54">SUBSTITUTE(D776," ","_")</f>
        <v/>
      </c>
    </row>
    <row r="777" spans="1:17">
      <c r="A777" s="383" t="str">
        <f t="shared" si="51"/>
        <v/>
      </c>
      <c r="B777" s="370"/>
      <c r="C777" s="392"/>
      <c r="D777" s="372"/>
      <c r="E777" s="372"/>
      <c r="F777" s="373"/>
      <c r="G777" s="372"/>
      <c r="H777" s="372"/>
      <c r="I777" s="374"/>
      <c r="J777" s="375"/>
      <c r="K777" s="372"/>
      <c r="L777" s="374"/>
      <c r="M777" s="372"/>
      <c r="N777" s="463"/>
      <c r="O777" s="527">
        <f t="shared" si="52"/>
        <v>0</v>
      </c>
      <c r="P777" s="527">
        <f t="shared" si="53"/>
        <v>0</v>
      </c>
      <c r="Q777" s="529" t="str">
        <f t="shared" si="54"/>
        <v/>
      </c>
    </row>
    <row r="778" spans="1:17">
      <c r="A778" s="383" t="str">
        <f t="shared" si="51"/>
        <v/>
      </c>
      <c r="B778" s="370"/>
      <c r="C778" s="392"/>
      <c r="D778" s="372"/>
      <c r="E778" s="372"/>
      <c r="F778" s="373"/>
      <c r="G778" s="372"/>
      <c r="H778" s="372"/>
      <c r="I778" s="374"/>
      <c r="J778" s="375"/>
      <c r="K778" s="372"/>
      <c r="L778" s="374"/>
      <c r="M778" s="372"/>
      <c r="N778" s="463"/>
      <c r="O778" s="527">
        <f t="shared" si="52"/>
        <v>0</v>
      </c>
      <c r="P778" s="527">
        <f t="shared" si="53"/>
        <v>0</v>
      </c>
      <c r="Q778" s="529" t="str">
        <f t="shared" si="54"/>
        <v/>
      </c>
    </row>
    <row r="779" spans="1:17">
      <c r="A779" s="383" t="str">
        <f t="shared" si="51"/>
        <v/>
      </c>
      <c r="B779" s="370"/>
      <c r="C779" s="392"/>
      <c r="D779" s="372"/>
      <c r="E779" s="372"/>
      <c r="F779" s="373"/>
      <c r="G779" s="372"/>
      <c r="H779" s="372"/>
      <c r="I779" s="374"/>
      <c r="J779" s="375"/>
      <c r="K779" s="372"/>
      <c r="L779" s="374"/>
      <c r="M779" s="372"/>
      <c r="N779" s="463"/>
      <c r="O779" s="527">
        <f t="shared" si="52"/>
        <v>0</v>
      </c>
      <c r="P779" s="527">
        <f t="shared" si="53"/>
        <v>0</v>
      </c>
      <c r="Q779" s="529" t="str">
        <f t="shared" si="54"/>
        <v/>
      </c>
    </row>
    <row r="780" spans="1:17">
      <c r="A780" s="383" t="str">
        <f t="shared" si="51"/>
        <v/>
      </c>
      <c r="B780" s="370"/>
      <c r="C780" s="392"/>
      <c r="D780" s="372"/>
      <c r="E780" s="372"/>
      <c r="F780" s="373"/>
      <c r="G780" s="372"/>
      <c r="H780" s="372"/>
      <c r="I780" s="374"/>
      <c r="J780" s="375"/>
      <c r="K780" s="372"/>
      <c r="L780" s="374"/>
      <c r="M780" s="372"/>
      <c r="N780" s="463"/>
      <c r="O780" s="527">
        <f t="shared" si="52"/>
        <v>0</v>
      </c>
      <c r="P780" s="527">
        <f t="shared" si="53"/>
        <v>0</v>
      </c>
      <c r="Q780" s="529" t="str">
        <f t="shared" si="54"/>
        <v/>
      </c>
    </row>
    <row r="781" spans="1:17">
      <c r="A781" s="383" t="str">
        <f t="shared" si="51"/>
        <v/>
      </c>
      <c r="B781" s="370"/>
      <c r="C781" s="392"/>
      <c r="D781" s="372"/>
      <c r="E781" s="372"/>
      <c r="F781" s="373"/>
      <c r="G781" s="372"/>
      <c r="H781" s="372"/>
      <c r="I781" s="374"/>
      <c r="J781" s="375"/>
      <c r="K781" s="372"/>
      <c r="L781" s="374"/>
      <c r="M781" s="372"/>
      <c r="N781" s="463"/>
      <c r="O781" s="527">
        <f t="shared" si="52"/>
        <v>0</v>
      </c>
      <c r="P781" s="527">
        <f t="shared" si="53"/>
        <v>0</v>
      </c>
      <c r="Q781" s="529" t="str">
        <f t="shared" si="54"/>
        <v/>
      </c>
    </row>
    <row r="782" spans="1:17">
      <c r="A782" s="383" t="str">
        <f t="shared" si="51"/>
        <v/>
      </c>
      <c r="B782" s="370"/>
      <c r="C782" s="392"/>
      <c r="D782" s="372"/>
      <c r="E782" s="372"/>
      <c r="F782" s="373"/>
      <c r="G782" s="372"/>
      <c r="H782" s="372"/>
      <c r="I782" s="374"/>
      <c r="J782" s="375"/>
      <c r="K782" s="372"/>
      <c r="L782" s="374"/>
      <c r="M782" s="372"/>
      <c r="N782" s="463"/>
      <c r="O782" s="527">
        <f t="shared" si="52"/>
        <v>0</v>
      </c>
      <c r="P782" s="527">
        <f t="shared" si="53"/>
        <v>0</v>
      </c>
      <c r="Q782" s="529" t="str">
        <f t="shared" si="54"/>
        <v/>
      </c>
    </row>
    <row r="783" spans="1:17">
      <c r="A783" s="383" t="str">
        <f t="shared" si="51"/>
        <v/>
      </c>
      <c r="B783" s="370"/>
      <c r="C783" s="392"/>
      <c r="D783" s="372"/>
      <c r="E783" s="372"/>
      <c r="F783" s="373"/>
      <c r="G783" s="372"/>
      <c r="H783" s="372"/>
      <c r="I783" s="374"/>
      <c r="J783" s="375"/>
      <c r="K783" s="372"/>
      <c r="L783" s="374"/>
      <c r="M783" s="372"/>
      <c r="N783" s="463"/>
      <c r="O783" s="527">
        <f t="shared" si="52"/>
        <v>0</v>
      </c>
      <c r="P783" s="527">
        <f t="shared" si="53"/>
        <v>0</v>
      </c>
      <c r="Q783" s="529" t="str">
        <f t="shared" si="54"/>
        <v/>
      </c>
    </row>
    <row r="784" spans="1:17">
      <c r="A784" s="383" t="str">
        <f t="shared" si="51"/>
        <v/>
      </c>
      <c r="B784" s="370"/>
      <c r="C784" s="392"/>
      <c r="D784" s="372"/>
      <c r="E784" s="372"/>
      <c r="F784" s="373"/>
      <c r="G784" s="372"/>
      <c r="H784" s="372"/>
      <c r="I784" s="374"/>
      <c r="J784" s="375"/>
      <c r="K784" s="372"/>
      <c r="L784" s="374"/>
      <c r="M784" s="372"/>
      <c r="N784" s="463"/>
      <c r="O784" s="527">
        <f t="shared" si="52"/>
        <v>0</v>
      </c>
      <c r="P784" s="527">
        <f t="shared" si="53"/>
        <v>0</v>
      </c>
      <c r="Q784" s="529" t="str">
        <f t="shared" si="54"/>
        <v/>
      </c>
    </row>
    <row r="785" spans="1:17">
      <c r="A785" s="383" t="str">
        <f t="shared" si="51"/>
        <v/>
      </c>
      <c r="B785" s="370"/>
      <c r="C785" s="392"/>
      <c r="D785" s="372"/>
      <c r="E785" s="372"/>
      <c r="F785" s="373"/>
      <c r="G785" s="372"/>
      <c r="H785" s="372"/>
      <c r="I785" s="374"/>
      <c r="J785" s="375"/>
      <c r="K785" s="372"/>
      <c r="L785" s="374"/>
      <c r="M785" s="372"/>
      <c r="N785" s="463"/>
      <c r="O785" s="527">
        <f t="shared" si="52"/>
        <v>0</v>
      </c>
      <c r="P785" s="527">
        <f t="shared" si="53"/>
        <v>0</v>
      </c>
      <c r="Q785" s="529" t="str">
        <f t="shared" si="54"/>
        <v/>
      </c>
    </row>
    <row r="786" spans="1:17">
      <c r="A786" s="383" t="str">
        <f t="shared" si="51"/>
        <v/>
      </c>
      <c r="B786" s="370"/>
      <c r="C786" s="392"/>
      <c r="D786" s="372"/>
      <c r="E786" s="372"/>
      <c r="F786" s="373"/>
      <c r="G786" s="372"/>
      <c r="H786" s="372"/>
      <c r="I786" s="374"/>
      <c r="J786" s="375"/>
      <c r="K786" s="372"/>
      <c r="L786" s="374"/>
      <c r="M786" s="372"/>
      <c r="N786" s="463"/>
      <c r="O786" s="527">
        <f t="shared" si="52"/>
        <v>0</v>
      </c>
      <c r="P786" s="527">
        <f t="shared" si="53"/>
        <v>0</v>
      </c>
      <c r="Q786" s="529" t="str">
        <f t="shared" si="54"/>
        <v/>
      </c>
    </row>
    <row r="787" spans="1:17">
      <c r="A787" s="383" t="str">
        <f t="shared" si="51"/>
        <v/>
      </c>
      <c r="B787" s="370"/>
      <c r="C787" s="392"/>
      <c r="D787" s="372"/>
      <c r="E787" s="372"/>
      <c r="F787" s="373"/>
      <c r="G787" s="372"/>
      <c r="H787" s="372"/>
      <c r="I787" s="374"/>
      <c r="J787" s="375"/>
      <c r="K787" s="372"/>
      <c r="L787" s="374"/>
      <c r="M787" s="372"/>
      <c r="N787" s="463"/>
      <c r="O787" s="527">
        <f t="shared" si="52"/>
        <v>0</v>
      </c>
      <c r="P787" s="527">
        <f t="shared" si="53"/>
        <v>0</v>
      </c>
      <c r="Q787" s="529" t="str">
        <f t="shared" si="54"/>
        <v/>
      </c>
    </row>
    <row r="788" spans="1:17">
      <c r="A788" s="383" t="str">
        <f t="shared" si="51"/>
        <v/>
      </c>
      <c r="B788" s="370"/>
      <c r="C788" s="392"/>
      <c r="D788" s="372"/>
      <c r="E788" s="372"/>
      <c r="F788" s="373"/>
      <c r="G788" s="372"/>
      <c r="H788" s="372"/>
      <c r="I788" s="374"/>
      <c r="J788" s="375"/>
      <c r="K788" s="372"/>
      <c r="L788" s="374"/>
      <c r="M788" s="372"/>
      <c r="N788" s="463"/>
      <c r="O788" s="527">
        <f t="shared" si="52"/>
        <v>0</v>
      </c>
      <c r="P788" s="527">
        <f t="shared" si="53"/>
        <v>0</v>
      </c>
      <c r="Q788" s="529" t="str">
        <f t="shared" si="54"/>
        <v/>
      </c>
    </row>
    <row r="789" spans="1:17">
      <c r="A789" s="383" t="str">
        <f t="shared" si="51"/>
        <v/>
      </c>
      <c r="B789" s="370"/>
      <c r="C789" s="392"/>
      <c r="D789" s="372"/>
      <c r="E789" s="372"/>
      <c r="F789" s="373"/>
      <c r="G789" s="372"/>
      <c r="H789" s="372"/>
      <c r="I789" s="374"/>
      <c r="J789" s="375"/>
      <c r="K789" s="372"/>
      <c r="L789" s="374"/>
      <c r="M789" s="372"/>
      <c r="N789" s="463"/>
      <c r="O789" s="527">
        <f t="shared" si="52"/>
        <v>0</v>
      </c>
      <c r="P789" s="527">
        <f t="shared" si="53"/>
        <v>0</v>
      </c>
      <c r="Q789" s="529" t="str">
        <f t="shared" si="54"/>
        <v/>
      </c>
    </row>
    <row r="790" spans="1:17">
      <c r="A790" s="383" t="str">
        <f t="shared" si="51"/>
        <v/>
      </c>
      <c r="B790" s="370"/>
      <c r="C790" s="392"/>
      <c r="D790" s="372"/>
      <c r="E790" s="372"/>
      <c r="F790" s="373"/>
      <c r="G790" s="372"/>
      <c r="H790" s="372"/>
      <c r="I790" s="374"/>
      <c r="J790" s="375"/>
      <c r="K790" s="372"/>
      <c r="L790" s="374"/>
      <c r="M790" s="372"/>
      <c r="N790" s="463"/>
      <c r="O790" s="527">
        <f t="shared" si="52"/>
        <v>0</v>
      </c>
      <c r="P790" s="527">
        <f t="shared" si="53"/>
        <v>0</v>
      </c>
      <c r="Q790" s="529" t="str">
        <f t="shared" si="54"/>
        <v/>
      </c>
    </row>
    <row r="791" spans="1:17">
      <c r="A791" s="383" t="str">
        <f t="shared" si="51"/>
        <v/>
      </c>
      <c r="B791" s="370"/>
      <c r="C791" s="392"/>
      <c r="D791" s="372"/>
      <c r="E791" s="372"/>
      <c r="F791" s="373"/>
      <c r="G791" s="372"/>
      <c r="H791" s="372"/>
      <c r="I791" s="374"/>
      <c r="J791" s="375"/>
      <c r="K791" s="372"/>
      <c r="L791" s="374"/>
      <c r="M791" s="372"/>
      <c r="N791" s="463"/>
      <c r="O791" s="527">
        <f t="shared" si="52"/>
        <v>0</v>
      </c>
      <c r="P791" s="527">
        <f t="shared" si="53"/>
        <v>0</v>
      </c>
      <c r="Q791" s="529" t="str">
        <f t="shared" si="54"/>
        <v/>
      </c>
    </row>
    <row r="792" spans="1:17">
      <c r="A792" s="383" t="str">
        <f t="shared" si="51"/>
        <v/>
      </c>
      <c r="B792" s="370"/>
      <c r="C792" s="392"/>
      <c r="D792" s="372"/>
      <c r="E792" s="372"/>
      <c r="F792" s="373"/>
      <c r="G792" s="372"/>
      <c r="H792" s="372"/>
      <c r="I792" s="374"/>
      <c r="J792" s="375"/>
      <c r="K792" s="372"/>
      <c r="L792" s="374"/>
      <c r="M792" s="372"/>
      <c r="N792" s="463"/>
      <c r="O792" s="527">
        <f t="shared" si="52"/>
        <v>0</v>
      </c>
      <c r="P792" s="527">
        <f t="shared" si="53"/>
        <v>0</v>
      </c>
      <c r="Q792" s="529" t="str">
        <f t="shared" si="54"/>
        <v/>
      </c>
    </row>
    <row r="793" spans="1:17">
      <c r="A793" s="383" t="str">
        <f t="shared" si="51"/>
        <v/>
      </c>
      <c r="B793" s="370"/>
      <c r="C793" s="392"/>
      <c r="D793" s="372"/>
      <c r="E793" s="372"/>
      <c r="F793" s="373"/>
      <c r="G793" s="372"/>
      <c r="H793" s="372"/>
      <c r="I793" s="374"/>
      <c r="J793" s="375"/>
      <c r="K793" s="372"/>
      <c r="L793" s="374"/>
      <c r="M793" s="372"/>
      <c r="N793" s="463"/>
      <c r="O793" s="527">
        <f t="shared" si="52"/>
        <v>0</v>
      </c>
      <c r="P793" s="527">
        <f t="shared" si="53"/>
        <v>0</v>
      </c>
      <c r="Q793" s="529" t="str">
        <f t="shared" si="54"/>
        <v/>
      </c>
    </row>
    <row r="794" spans="1:17">
      <c r="A794" s="383" t="str">
        <f t="shared" si="51"/>
        <v/>
      </c>
      <c r="B794" s="370"/>
      <c r="C794" s="392"/>
      <c r="D794" s="372"/>
      <c r="E794" s="372"/>
      <c r="F794" s="373"/>
      <c r="G794" s="372"/>
      <c r="H794" s="372"/>
      <c r="I794" s="374"/>
      <c r="J794" s="375"/>
      <c r="K794" s="372"/>
      <c r="L794" s="374"/>
      <c r="M794" s="372"/>
      <c r="N794" s="463"/>
      <c r="O794" s="527">
        <f t="shared" si="52"/>
        <v>0</v>
      </c>
      <c r="P794" s="527">
        <f t="shared" si="53"/>
        <v>0</v>
      </c>
      <c r="Q794" s="529" t="str">
        <f t="shared" si="54"/>
        <v/>
      </c>
    </row>
    <row r="795" spans="1:17">
      <c r="A795" s="383" t="str">
        <f t="shared" si="51"/>
        <v/>
      </c>
      <c r="B795" s="370"/>
      <c r="C795" s="392"/>
      <c r="D795" s="372"/>
      <c r="E795" s="372"/>
      <c r="F795" s="373"/>
      <c r="G795" s="372"/>
      <c r="H795" s="372"/>
      <c r="I795" s="374"/>
      <c r="J795" s="375"/>
      <c r="K795" s="372"/>
      <c r="L795" s="374"/>
      <c r="M795" s="372"/>
      <c r="N795" s="463"/>
      <c r="O795" s="527">
        <f t="shared" si="52"/>
        <v>0</v>
      </c>
      <c r="P795" s="527">
        <f t="shared" si="53"/>
        <v>0</v>
      </c>
      <c r="Q795" s="529" t="str">
        <f t="shared" si="54"/>
        <v/>
      </c>
    </row>
    <row r="796" spans="1:17">
      <c r="A796" s="383" t="str">
        <f t="shared" si="51"/>
        <v/>
      </c>
      <c r="B796" s="370"/>
      <c r="C796" s="392"/>
      <c r="D796" s="372"/>
      <c r="E796" s="372"/>
      <c r="F796" s="373"/>
      <c r="G796" s="372"/>
      <c r="H796" s="372"/>
      <c r="I796" s="374"/>
      <c r="J796" s="375"/>
      <c r="K796" s="372"/>
      <c r="L796" s="374"/>
      <c r="M796" s="372"/>
      <c r="N796" s="463"/>
      <c r="O796" s="527">
        <f t="shared" si="52"/>
        <v>0</v>
      </c>
      <c r="P796" s="527">
        <f t="shared" si="53"/>
        <v>0</v>
      </c>
      <c r="Q796" s="529" t="str">
        <f t="shared" si="54"/>
        <v/>
      </c>
    </row>
    <row r="797" spans="1:17">
      <c r="A797" s="383" t="str">
        <f t="shared" si="51"/>
        <v/>
      </c>
      <c r="B797" s="370"/>
      <c r="C797" s="392"/>
      <c r="D797" s="372"/>
      <c r="E797" s="372"/>
      <c r="F797" s="373"/>
      <c r="G797" s="372"/>
      <c r="H797" s="372"/>
      <c r="I797" s="374"/>
      <c r="J797" s="375"/>
      <c r="K797" s="372"/>
      <c r="L797" s="374"/>
      <c r="M797" s="372"/>
      <c r="N797" s="463"/>
      <c r="O797" s="527">
        <f t="shared" si="52"/>
        <v>0</v>
      </c>
      <c r="P797" s="527">
        <f t="shared" si="53"/>
        <v>0</v>
      </c>
      <c r="Q797" s="529" t="str">
        <f t="shared" si="54"/>
        <v/>
      </c>
    </row>
    <row r="798" spans="1:17">
      <c r="A798" s="383" t="str">
        <f t="shared" si="51"/>
        <v/>
      </c>
      <c r="B798" s="370"/>
      <c r="C798" s="392"/>
      <c r="D798" s="372"/>
      <c r="E798" s="372"/>
      <c r="F798" s="373"/>
      <c r="G798" s="372"/>
      <c r="H798" s="372"/>
      <c r="I798" s="374"/>
      <c r="J798" s="375"/>
      <c r="K798" s="372"/>
      <c r="L798" s="374"/>
      <c r="M798" s="372"/>
      <c r="N798" s="463"/>
      <c r="O798" s="527">
        <f t="shared" si="52"/>
        <v>0</v>
      </c>
      <c r="P798" s="527">
        <f t="shared" si="53"/>
        <v>0</v>
      </c>
      <c r="Q798" s="529" t="str">
        <f t="shared" si="54"/>
        <v/>
      </c>
    </row>
    <row r="799" spans="1:17">
      <c r="A799" s="383" t="str">
        <f t="shared" si="51"/>
        <v/>
      </c>
      <c r="B799" s="370"/>
      <c r="C799" s="392"/>
      <c r="D799" s="372"/>
      <c r="E799" s="372"/>
      <c r="F799" s="373"/>
      <c r="G799" s="372"/>
      <c r="H799" s="372"/>
      <c r="I799" s="374"/>
      <c r="J799" s="375"/>
      <c r="K799" s="372"/>
      <c r="L799" s="374"/>
      <c r="M799" s="372"/>
      <c r="N799" s="463"/>
      <c r="O799" s="527">
        <f t="shared" si="52"/>
        <v>0</v>
      </c>
      <c r="P799" s="527">
        <f t="shared" si="53"/>
        <v>0</v>
      </c>
      <c r="Q799" s="529" t="str">
        <f t="shared" si="54"/>
        <v/>
      </c>
    </row>
    <row r="800" spans="1:17">
      <c r="A800" s="383" t="str">
        <f t="shared" si="51"/>
        <v/>
      </c>
      <c r="B800" s="370"/>
      <c r="C800" s="392"/>
      <c r="D800" s="372"/>
      <c r="E800" s="372"/>
      <c r="F800" s="373"/>
      <c r="G800" s="372"/>
      <c r="H800" s="372"/>
      <c r="I800" s="374"/>
      <c r="J800" s="375"/>
      <c r="K800" s="372"/>
      <c r="L800" s="374"/>
      <c r="M800" s="372"/>
      <c r="N800" s="463"/>
      <c r="O800" s="527">
        <f t="shared" si="52"/>
        <v>0</v>
      </c>
      <c r="P800" s="527">
        <f t="shared" si="53"/>
        <v>0</v>
      </c>
      <c r="Q800" s="529" t="str">
        <f t="shared" si="54"/>
        <v/>
      </c>
    </row>
    <row r="801" spans="1:17">
      <c r="A801" s="383" t="str">
        <f t="shared" si="51"/>
        <v/>
      </c>
      <c r="B801" s="370"/>
      <c r="C801" s="392"/>
      <c r="D801" s="372"/>
      <c r="E801" s="372"/>
      <c r="F801" s="373"/>
      <c r="G801" s="372"/>
      <c r="H801" s="372"/>
      <c r="I801" s="374"/>
      <c r="J801" s="375"/>
      <c r="K801" s="372"/>
      <c r="L801" s="374"/>
      <c r="M801" s="372"/>
      <c r="N801" s="463"/>
      <c r="O801" s="527">
        <f t="shared" si="52"/>
        <v>0</v>
      </c>
      <c r="P801" s="527">
        <f t="shared" si="53"/>
        <v>0</v>
      </c>
      <c r="Q801" s="529" t="str">
        <f t="shared" si="54"/>
        <v/>
      </c>
    </row>
    <row r="802" spans="1:17">
      <c r="A802" s="383" t="str">
        <f t="shared" si="51"/>
        <v/>
      </c>
      <c r="B802" s="370"/>
      <c r="C802" s="392"/>
      <c r="D802" s="372"/>
      <c r="E802" s="372"/>
      <c r="F802" s="373"/>
      <c r="G802" s="372"/>
      <c r="H802" s="372"/>
      <c r="I802" s="374"/>
      <c r="J802" s="375"/>
      <c r="K802" s="372"/>
      <c r="L802" s="374"/>
      <c r="M802" s="372"/>
      <c r="N802" s="463"/>
      <c r="O802" s="527">
        <f t="shared" si="52"/>
        <v>0</v>
      </c>
      <c r="P802" s="527">
        <f t="shared" si="53"/>
        <v>0</v>
      </c>
      <c r="Q802" s="529" t="str">
        <f t="shared" si="54"/>
        <v/>
      </c>
    </row>
    <row r="803" spans="1:17">
      <c r="A803" s="383" t="str">
        <f t="shared" si="51"/>
        <v/>
      </c>
      <c r="B803" s="370"/>
      <c r="C803" s="392"/>
      <c r="D803" s="372"/>
      <c r="E803" s="372"/>
      <c r="F803" s="373"/>
      <c r="G803" s="372"/>
      <c r="H803" s="372"/>
      <c r="I803" s="374"/>
      <c r="J803" s="375"/>
      <c r="K803" s="372"/>
      <c r="L803" s="374"/>
      <c r="M803" s="372"/>
      <c r="N803" s="463"/>
      <c r="O803" s="527">
        <f t="shared" si="52"/>
        <v>0</v>
      </c>
      <c r="P803" s="527">
        <f t="shared" si="53"/>
        <v>0</v>
      </c>
      <c r="Q803" s="529" t="str">
        <f t="shared" si="54"/>
        <v/>
      </c>
    </row>
    <row r="804" spans="1:17">
      <c r="A804" s="383" t="str">
        <f t="shared" si="51"/>
        <v/>
      </c>
      <c r="B804" s="370"/>
      <c r="C804" s="392"/>
      <c r="D804" s="372"/>
      <c r="E804" s="372"/>
      <c r="F804" s="373"/>
      <c r="G804" s="372"/>
      <c r="H804" s="372"/>
      <c r="I804" s="374"/>
      <c r="J804" s="375"/>
      <c r="K804" s="372"/>
      <c r="L804" s="374"/>
      <c r="M804" s="372"/>
      <c r="N804" s="463"/>
      <c r="O804" s="527">
        <f t="shared" si="52"/>
        <v>0</v>
      </c>
      <c r="P804" s="527">
        <f t="shared" si="53"/>
        <v>0</v>
      </c>
      <c r="Q804" s="529" t="str">
        <f t="shared" si="54"/>
        <v/>
      </c>
    </row>
    <row r="805" spans="1:17">
      <c r="A805" s="383" t="str">
        <f t="shared" si="51"/>
        <v/>
      </c>
      <c r="B805" s="370"/>
      <c r="C805" s="392"/>
      <c r="D805" s="372"/>
      <c r="E805" s="372"/>
      <c r="F805" s="373"/>
      <c r="G805" s="372"/>
      <c r="H805" s="372"/>
      <c r="I805" s="374"/>
      <c r="J805" s="375"/>
      <c r="K805" s="372"/>
      <c r="L805" s="374"/>
      <c r="M805" s="372"/>
      <c r="N805" s="463"/>
      <c r="O805" s="527">
        <f t="shared" si="52"/>
        <v>0</v>
      </c>
      <c r="P805" s="527">
        <f t="shared" si="53"/>
        <v>0</v>
      </c>
      <c r="Q805" s="529" t="str">
        <f t="shared" si="54"/>
        <v/>
      </c>
    </row>
    <row r="806" spans="1:17">
      <c r="A806" s="383" t="str">
        <f t="shared" si="51"/>
        <v/>
      </c>
      <c r="B806" s="370"/>
      <c r="C806" s="392"/>
      <c r="D806" s="372"/>
      <c r="E806" s="372"/>
      <c r="F806" s="373"/>
      <c r="G806" s="372"/>
      <c r="H806" s="372"/>
      <c r="I806" s="374"/>
      <c r="J806" s="375"/>
      <c r="K806" s="372"/>
      <c r="L806" s="374"/>
      <c r="M806" s="372"/>
      <c r="N806" s="463"/>
      <c r="O806" s="527">
        <f t="shared" si="52"/>
        <v>0</v>
      </c>
      <c r="P806" s="527">
        <f t="shared" si="53"/>
        <v>0</v>
      </c>
      <c r="Q806" s="529" t="str">
        <f t="shared" si="54"/>
        <v/>
      </c>
    </row>
    <row r="807" spans="1:17">
      <c r="A807" s="383" t="str">
        <f t="shared" si="51"/>
        <v/>
      </c>
      <c r="B807" s="370"/>
      <c r="C807" s="392"/>
      <c r="D807" s="372"/>
      <c r="E807" s="372"/>
      <c r="F807" s="373"/>
      <c r="G807" s="372"/>
      <c r="H807" s="372"/>
      <c r="I807" s="374"/>
      <c r="J807" s="375"/>
      <c r="K807" s="372"/>
      <c r="L807" s="374"/>
      <c r="M807" s="372"/>
      <c r="N807" s="463"/>
      <c r="O807" s="527">
        <f t="shared" si="52"/>
        <v>0</v>
      </c>
      <c r="P807" s="527">
        <f t="shared" si="53"/>
        <v>0</v>
      </c>
      <c r="Q807" s="529" t="str">
        <f t="shared" si="54"/>
        <v/>
      </c>
    </row>
    <row r="808" spans="1:17">
      <c r="A808" s="383" t="str">
        <f t="shared" si="51"/>
        <v/>
      </c>
      <c r="B808" s="370"/>
      <c r="C808" s="392"/>
      <c r="D808" s="372"/>
      <c r="E808" s="372"/>
      <c r="F808" s="373"/>
      <c r="G808" s="372"/>
      <c r="H808" s="372"/>
      <c r="I808" s="374"/>
      <c r="J808" s="375"/>
      <c r="K808" s="372"/>
      <c r="L808" s="374"/>
      <c r="M808" s="372"/>
      <c r="N808" s="463"/>
      <c r="O808" s="527">
        <f t="shared" si="52"/>
        <v>0</v>
      </c>
      <c r="P808" s="527">
        <f t="shared" si="53"/>
        <v>0</v>
      </c>
      <c r="Q808" s="529" t="str">
        <f t="shared" si="54"/>
        <v/>
      </c>
    </row>
    <row r="809" spans="1:17">
      <c r="A809" s="383" t="str">
        <f t="shared" si="51"/>
        <v/>
      </c>
      <c r="B809" s="370"/>
      <c r="C809" s="392"/>
      <c r="D809" s="372"/>
      <c r="E809" s="372"/>
      <c r="F809" s="373"/>
      <c r="G809" s="372"/>
      <c r="H809" s="372"/>
      <c r="I809" s="374"/>
      <c r="J809" s="375"/>
      <c r="K809" s="372"/>
      <c r="L809" s="374"/>
      <c r="M809" s="372"/>
      <c r="N809" s="463"/>
      <c r="O809" s="527">
        <f t="shared" si="52"/>
        <v>0</v>
      </c>
      <c r="P809" s="527">
        <f t="shared" si="53"/>
        <v>0</v>
      </c>
      <c r="Q809" s="529" t="str">
        <f t="shared" si="54"/>
        <v/>
      </c>
    </row>
    <row r="810" spans="1:17">
      <c r="A810" s="383" t="str">
        <f t="shared" si="51"/>
        <v/>
      </c>
      <c r="B810" s="370"/>
      <c r="C810" s="392"/>
      <c r="D810" s="372"/>
      <c r="E810" s="372"/>
      <c r="F810" s="373"/>
      <c r="G810" s="372"/>
      <c r="H810" s="372"/>
      <c r="I810" s="374"/>
      <c r="J810" s="375"/>
      <c r="K810" s="372"/>
      <c r="L810" s="374"/>
      <c r="M810" s="372"/>
      <c r="N810" s="463"/>
      <c r="O810" s="527">
        <f t="shared" si="52"/>
        <v>0</v>
      </c>
      <c r="P810" s="527">
        <f t="shared" si="53"/>
        <v>0</v>
      </c>
      <c r="Q810" s="529" t="str">
        <f t="shared" si="54"/>
        <v/>
      </c>
    </row>
    <row r="811" spans="1:17">
      <c r="A811" s="383" t="str">
        <f t="shared" si="51"/>
        <v/>
      </c>
      <c r="B811" s="370"/>
      <c r="C811" s="392"/>
      <c r="D811" s="372"/>
      <c r="E811" s="372"/>
      <c r="F811" s="373"/>
      <c r="G811" s="372"/>
      <c r="H811" s="372"/>
      <c r="I811" s="374"/>
      <c r="J811" s="375"/>
      <c r="K811" s="372"/>
      <c r="L811" s="374"/>
      <c r="M811" s="372"/>
      <c r="N811" s="463"/>
      <c r="O811" s="527">
        <f t="shared" si="52"/>
        <v>0</v>
      </c>
      <c r="P811" s="527">
        <f t="shared" si="53"/>
        <v>0</v>
      </c>
      <c r="Q811" s="529" t="str">
        <f t="shared" si="54"/>
        <v/>
      </c>
    </row>
    <row r="812" spans="1:17">
      <c r="A812" s="383" t="str">
        <f t="shared" si="51"/>
        <v/>
      </c>
      <c r="B812" s="370"/>
      <c r="C812" s="392"/>
      <c r="D812" s="372"/>
      <c r="E812" s="372"/>
      <c r="F812" s="373"/>
      <c r="G812" s="372"/>
      <c r="H812" s="372"/>
      <c r="I812" s="374"/>
      <c r="J812" s="375"/>
      <c r="K812" s="372"/>
      <c r="L812" s="374"/>
      <c r="M812" s="372"/>
      <c r="N812" s="463"/>
      <c r="O812" s="527">
        <f t="shared" si="52"/>
        <v>0</v>
      </c>
      <c r="P812" s="527">
        <f t="shared" si="53"/>
        <v>0</v>
      </c>
      <c r="Q812" s="529" t="str">
        <f t="shared" si="54"/>
        <v/>
      </c>
    </row>
    <row r="813" spans="1:17">
      <c r="A813" s="383" t="str">
        <f t="shared" si="51"/>
        <v/>
      </c>
      <c r="B813" s="370"/>
      <c r="C813" s="392"/>
      <c r="D813" s="372"/>
      <c r="E813" s="372"/>
      <c r="F813" s="373"/>
      <c r="G813" s="372"/>
      <c r="H813" s="372"/>
      <c r="I813" s="374"/>
      <c r="J813" s="375"/>
      <c r="K813" s="372"/>
      <c r="L813" s="374"/>
      <c r="M813" s="372"/>
      <c r="N813" s="463"/>
      <c r="O813" s="527">
        <f t="shared" si="52"/>
        <v>0</v>
      </c>
      <c r="P813" s="527">
        <f t="shared" si="53"/>
        <v>0</v>
      </c>
      <c r="Q813" s="529" t="str">
        <f t="shared" si="54"/>
        <v/>
      </c>
    </row>
    <row r="814" spans="1:17">
      <c r="A814" s="383" t="str">
        <f t="shared" si="51"/>
        <v/>
      </c>
      <c r="B814" s="370"/>
      <c r="C814" s="392"/>
      <c r="D814" s="372"/>
      <c r="E814" s="372"/>
      <c r="F814" s="373"/>
      <c r="G814" s="372"/>
      <c r="H814" s="372"/>
      <c r="I814" s="374"/>
      <c r="J814" s="375"/>
      <c r="K814" s="372"/>
      <c r="L814" s="374"/>
      <c r="M814" s="372"/>
      <c r="N814" s="463"/>
      <c r="O814" s="527">
        <f t="shared" si="52"/>
        <v>0</v>
      </c>
      <c r="P814" s="527">
        <f t="shared" si="53"/>
        <v>0</v>
      </c>
      <c r="Q814" s="529" t="str">
        <f t="shared" si="54"/>
        <v/>
      </c>
    </row>
    <row r="815" spans="1:17">
      <c r="A815" s="383" t="str">
        <f t="shared" si="51"/>
        <v/>
      </c>
      <c r="B815" s="370"/>
      <c r="C815" s="392"/>
      <c r="D815" s="372"/>
      <c r="E815" s="372"/>
      <c r="F815" s="373"/>
      <c r="G815" s="372"/>
      <c r="H815" s="372"/>
      <c r="I815" s="374"/>
      <c r="J815" s="375"/>
      <c r="K815" s="372"/>
      <c r="L815" s="374"/>
      <c r="M815" s="372"/>
      <c r="N815" s="463"/>
      <c r="O815" s="527">
        <f t="shared" si="52"/>
        <v>0</v>
      </c>
      <c r="P815" s="527">
        <f t="shared" si="53"/>
        <v>0</v>
      </c>
      <c r="Q815" s="529" t="str">
        <f t="shared" si="54"/>
        <v/>
      </c>
    </row>
    <row r="816" spans="1:17">
      <c r="A816" s="383" t="str">
        <f t="shared" si="51"/>
        <v/>
      </c>
      <c r="B816" s="370"/>
      <c r="C816" s="392"/>
      <c r="D816" s="372"/>
      <c r="E816" s="372"/>
      <c r="F816" s="373"/>
      <c r="G816" s="372"/>
      <c r="H816" s="372"/>
      <c r="I816" s="374"/>
      <c r="J816" s="375"/>
      <c r="K816" s="372"/>
      <c r="L816" s="374"/>
      <c r="M816" s="372"/>
      <c r="N816" s="463"/>
      <c r="O816" s="527">
        <f t="shared" si="52"/>
        <v>0</v>
      </c>
      <c r="P816" s="527">
        <f t="shared" si="53"/>
        <v>0</v>
      </c>
      <c r="Q816" s="529" t="str">
        <f t="shared" si="54"/>
        <v/>
      </c>
    </row>
    <row r="817" spans="1:19">
      <c r="A817" s="383" t="str">
        <f t="shared" si="51"/>
        <v/>
      </c>
      <c r="B817" s="370"/>
      <c r="C817" s="392"/>
      <c r="D817" s="372"/>
      <c r="E817" s="372"/>
      <c r="F817" s="373"/>
      <c r="G817" s="372"/>
      <c r="H817" s="372"/>
      <c r="I817" s="374"/>
      <c r="J817" s="375"/>
      <c r="K817" s="372"/>
      <c r="L817" s="374"/>
      <c r="M817" s="372"/>
      <c r="N817" s="463"/>
      <c r="O817" s="527">
        <f t="shared" si="52"/>
        <v>0</v>
      </c>
      <c r="P817" s="527">
        <f t="shared" si="53"/>
        <v>0</v>
      </c>
      <c r="Q817" s="529" t="str">
        <f t="shared" si="54"/>
        <v/>
      </c>
    </row>
    <row r="818" spans="1:19">
      <c r="A818" s="383" t="str">
        <f t="shared" si="51"/>
        <v/>
      </c>
      <c r="B818" s="370"/>
      <c r="C818" s="392"/>
      <c r="D818" s="372"/>
      <c r="E818" s="372"/>
      <c r="F818" s="373"/>
      <c r="G818" s="372"/>
      <c r="H818" s="372"/>
      <c r="I818" s="374"/>
      <c r="J818" s="375"/>
      <c r="K818" s="372"/>
      <c r="L818" s="374"/>
      <c r="M818" s="372"/>
      <c r="N818" s="463"/>
      <c r="O818" s="527">
        <f t="shared" si="52"/>
        <v>0</v>
      </c>
      <c r="P818" s="527">
        <f t="shared" si="53"/>
        <v>0</v>
      </c>
      <c r="Q818" s="529" t="str">
        <f t="shared" si="54"/>
        <v/>
      </c>
    </row>
    <row r="819" spans="1:19">
      <c r="A819" s="383" t="str">
        <f t="shared" si="51"/>
        <v/>
      </c>
      <c r="B819" s="370"/>
      <c r="C819" s="392"/>
      <c r="D819" s="372"/>
      <c r="E819" s="372"/>
      <c r="F819" s="373"/>
      <c r="G819" s="372"/>
      <c r="H819" s="372"/>
      <c r="I819" s="374"/>
      <c r="J819" s="375"/>
      <c r="K819" s="372"/>
      <c r="L819" s="374"/>
      <c r="M819" s="372"/>
      <c r="N819" s="463"/>
      <c r="O819" s="527">
        <f t="shared" ref="O819:O846" si="55">IF(B819=0,0,IF(YEAR(B819)=$P$1,MONTH(B819)-$O$1+1,(YEAR(B819)-$P$1)*12-$O$1+1+MONTH(B819)))</f>
        <v>0</v>
      </c>
      <c r="P819" s="527">
        <f t="shared" ref="P819:P846" si="56">IF(C819=0,0,IF(YEAR(C819)=$P$1,MONTH(C819)-$O$1+1,(YEAR(C819)-$P$1)*12-$O$1+1+MONTH(C819)))</f>
        <v>0</v>
      </c>
      <c r="Q819" s="530" t="str">
        <f t="shared" ref="Q819:Q845" si="57">SUBSTITUTE(D819," ","_")</f>
        <v/>
      </c>
    </row>
    <row r="820" spans="1:19">
      <c r="A820" s="383" t="str">
        <f t="shared" si="51"/>
        <v/>
      </c>
      <c r="B820" s="370"/>
      <c r="C820" s="392"/>
      <c r="D820" s="372"/>
      <c r="E820" s="372"/>
      <c r="F820" s="373"/>
      <c r="G820" s="372"/>
      <c r="H820" s="372"/>
      <c r="I820" s="374"/>
      <c r="J820" s="375"/>
      <c r="K820" s="372"/>
      <c r="L820" s="374"/>
      <c r="M820" s="372"/>
      <c r="N820" s="463"/>
      <c r="O820" s="527">
        <f t="shared" si="55"/>
        <v>0</v>
      </c>
      <c r="P820" s="527">
        <f t="shared" si="56"/>
        <v>0</v>
      </c>
      <c r="Q820" s="530" t="str">
        <f t="shared" si="57"/>
        <v/>
      </c>
    </row>
    <row r="821" spans="1:19">
      <c r="A821" s="383" t="str">
        <f t="shared" si="51"/>
        <v/>
      </c>
      <c r="B821" s="370"/>
      <c r="C821" s="392"/>
      <c r="D821" s="372"/>
      <c r="E821" s="372"/>
      <c r="F821" s="373"/>
      <c r="G821" s="372"/>
      <c r="H821" s="372"/>
      <c r="I821" s="374"/>
      <c r="J821" s="375"/>
      <c r="K821" s="372"/>
      <c r="L821" s="374"/>
      <c r="M821" s="372"/>
      <c r="N821" s="463"/>
      <c r="O821" s="527">
        <f t="shared" si="55"/>
        <v>0</v>
      </c>
      <c r="P821" s="527">
        <f t="shared" si="56"/>
        <v>0</v>
      </c>
      <c r="Q821" s="530" t="str">
        <f t="shared" si="57"/>
        <v/>
      </c>
    </row>
    <row r="822" spans="1:19">
      <c r="A822" s="383" t="str">
        <f t="shared" si="51"/>
        <v/>
      </c>
      <c r="B822" s="370"/>
      <c r="C822" s="392"/>
      <c r="D822" s="372"/>
      <c r="E822" s="372"/>
      <c r="F822" s="373"/>
      <c r="G822" s="372"/>
      <c r="H822" s="372"/>
      <c r="I822" s="374"/>
      <c r="J822" s="375"/>
      <c r="K822" s="372"/>
      <c r="L822" s="374"/>
      <c r="M822" s="372"/>
      <c r="N822" s="463"/>
      <c r="O822" s="527">
        <f t="shared" si="55"/>
        <v>0</v>
      </c>
      <c r="P822" s="527">
        <f t="shared" si="56"/>
        <v>0</v>
      </c>
      <c r="Q822" s="529" t="str">
        <f t="shared" si="57"/>
        <v/>
      </c>
    </row>
    <row r="823" spans="1:19" s="323" customFormat="1">
      <c r="A823" s="383" t="str">
        <f t="shared" si="51"/>
        <v/>
      </c>
      <c r="B823" s="402"/>
      <c r="C823" s="403"/>
      <c r="D823" s="388"/>
      <c r="E823" s="388"/>
      <c r="F823" s="393"/>
      <c r="G823" s="374"/>
      <c r="H823" s="388"/>
      <c r="I823" s="374"/>
      <c r="J823" s="376"/>
      <c r="K823" s="388"/>
      <c r="L823" s="388"/>
      <c r="M823" s="388"/>
      <c r="N823" s="468"/>
      <c r="O823" s="527">
        <f t="shared" si="55"/>
        <v>0</v>
      </c>
      <c r="P823" s="527">
        <f t="shared" si="56"/>
        <v>0</v>
      </c>
      <c r="Q823" s="530" t="str">
        <f t="shared" si="57"/>
        <v/>
      </c>
      <c r="R823" s="516"/>
      <c r="S823" s="516"/>
    </row>
    <row r="824" spans="1:19">
      <c r="A824" s="383" t="str">
        <f t="shared" si="51"/>
        <v/>
      </c>
      <c r="B824" s="370"/>
      <c r="C824" s="392"/>
      <c r="D824" s="372"/>
      <c r="E824" s="372"/>
      <c r="F824" s="373"/>
      <c r="G824" s="372"/>
      <c r="H824" s="372"/>
      <c r="I824" s="374"/>
      <c r="J824" s="375"/>
      <c r="K824" s="372"/>
      <c r="L824" s="374"/>
      <c r="M824" s="372"/>
      <c r="N824" s="463"/>
      <c r="O824" s="527">
        <f t="shared" si="55"/>
        <v>0</v>
      </c>
      <c r="P824" s="527">
        <f t="shared" si="56"/>
        <v>0</v>
      </c>
      <c r="Q824" s="530" t="str">
        <f t="shared" si="57"/>
        <v/>
      </c>
    </row>
    <row r="825" spans="1:19" s="327" customFormat="1">
      <c r="A825" s="383" t="str">
        <f t="shared" si="51"/>
        <v/>
      </c>
      <c r="B825" s="380"/>
      <c r="C825" s="381"/>
      <c r="D825" s="374"/>
      <c r="E825" s="374"/>
      <c r="F825" s="382"/>
      <c r="G825" s="374"/>
      <c r="H825" s="374"/>
      <c r="I825" s="374"/>
      <c r="J825" s="376"/>
      <c r="K825" s="374"/>
      <c r="L825" s="374"/>
      <c r="M825" s="374"/>
      <c r="N825" s="465"/>
      <c r="O825" s="527">
        <f t="shared" si="55"/>
        <v>0</v>
      </c>
      <c r="P825" s="527">
        <f t="shared" si="56"/>
        <v>0</v>
      </c>
      <c r="Q825" s="530" t="str">
        <f t="shared" si="57"/>
        <v/>
      </c>
      <c r="R825" s="516"/>
      <c r="S825" s="516"/>
    </row>
    <row r="826" spans="1:19">
      <c r="A826" s="383" t="str">
        <f t="shared" si="51"/>
        <v/>
      </c>
      <c r="B826" s="370"/>
      <c r="C826" s="392"/>
      <c r="D826" s="372"/>
      <c r="E826" s="372"/>
      <c r="F826" s="373"/>
      <c r="G826" s="372"/>
      <c r="H826" s="372"/>
      <c r="I826" s="374"/>
      <c r="J826" s="375"/>
      <c r="K826" s="372"/>
      <c r="L826" s="374"/>
      <c r="M826" s="372"/>
      <c r="N826" s="463"/>
      <c r="O826" s="527">
        <f t="shared" si="55"/>
        <v>0</v>
      </c>
      <c r="P826" s="527">
        <f t="shared" si="56"/>
        <v>0</v>
      </c>
      <c r="Q826" s="529" t="str">
        <f t="shared" si="57"/>
        <v/>
      </c>
    </row>
    <row r="827" spans="1:19">
      <c r="A827" s="383" t="str">
        <f t="shared" si="51"/>
        <v/>
      </c>
      <c r="B827" s="370"/>
      <c r="C827" s="392"/>
      <c r="D827" s="372"/>
      <c r="E827" s="372"/>
      <c r="F827" s="373"/>
      <c r="G827" s="372"/>
      <c r="H827" s="372"/>
      <c r="I827" s="374"/>
      <c r="J827" s="375"/>
      <c r="K827" s="372"/>
      <c r="L827" s="374"/>
      <c r="M827" s="372"/>
      <c r="N827" s="463"/>
      <c r="O827" s="527">
        <f t="shared" si="55"/>
        <v>0</v>
      </c>
      <c r="P827" s="527">
        <f t="shared" si="56"/>
        <v>0</v>
      </c>
      <c r="Q827" s="530" t="str">
        <f t="shared" si="57"/>
        <v/>
      </c>
    </row>
    <row r="828" spans="1:19">
      <c r="A828" s="383" t="str">
        <f t="shared" si="51"/>
        <v/>
      </c>
      <c r="B828" s="370"/>
      <c r="C828" s="392"/>
      <c r="D828" s="372"/>
      <c r="E828" s="372"/>
      <c r="F828" s="373"/>
      <c r="G828" s="372"/>
      <c r="H828" s="372"/>
      <c r="I828" s="374"/>
      <c r="J828" s="375"/>
      <c r="K828" s="372"/>
      <c r="L828" s="374"/>
      <c r="M828" s="372"/>
      <c r="N828" s="463"/>
      <c r="O828" s="527">
        <f t="shared" si="55"/>
        <v>0</v>
      </c>
      <c r="P828" s="527">
        <f t="shared" si="56"/>
        <v>0</v>
      </c>
      <c r="Q828" s="530" t="str">
        <f t="shared" si="57"/>
        <v/>
      </c>
    </row>
    <row r="829" spans="1:19">
      <c r="A829" s="383" t="str">
        <f t="shared" si="51"/>
        <v/>
      </c>
      <c r="B829" s="370"/>
      <c r="C829" s="392"/>
      <c r="D829" s="372"/>
      <c r="E829" s="372"/>
      <c r="F829" s="373"/>
      <c r="G829" s="372"/>
      <c r="H829" s="372"/>
      <c r="I829" s="374"/>
      <c r="J829" s="375"/>
      <c r="K829" s="372"/>
      <c r="L829" s="374"/>
      <c r="M829" s="372"/>
      <c r="N829" s="463"/>
      <c r="O829" s="527">
        <f t="shared" si="55"/>
        <v>0</v>
      </c>
      <c r="P829" s="527">
        <f t="shared" si="56"/>
        <v>0</v>
      </c>
      <c r="Q829" s="530" t="str">
        <f t="shared" si="57"/>
        <v/>
      </c>
    </row>
    <row r="830" spans="1:19">
      <c r="A830" s="383" t="str">
        <f t="shared" si="51"/>
        <v/>
      </c>
      <c r="B830" s="370"/>
      <c r="C830" s="392"/>
      <c r="D830" s="372"/>
      <c r="E830" s="372"/>
      <c r="F830" s="373"/>
      <c r="G830" s="372"/>
      <c r="H830" s="372"/>
      <c r="I830" s="374"/>
      <c r="J830" s="375"/>
      <c r="K830" s="372"/>
      <c r="L830" s="374"/>
      <c r="M830" s="372"/>
      <c r="N830" s="463"/>
      <c r="O830" s="527">
        <f t="shared" si="55"/>
        <v>0</v>
      </c>
      <c r="P830" s="527">
        <f t="shared" si="56"/>
        <v>0</v>
      </c>
      <c r="Q830" s="529" t="str">
        <f t="shared" si="57"/>
        <v/>
      </c>
    </row>
    <row r="831" spans="1:19">
      <c r="A831" s="383" t="str">
        <f t="shared" si="51"/>
        <v/>
      </c>
      <c r="B831" s="370"/>
      <c r="C831" s="392"/>
      <c r="D831" s="372"/>
      <c r="E831" s="372"/>
      <c r="F831" s="373"/>
      <c r="G831" s="372"/>
      <c r="H831" s="372"/>
      <c r="I831" s="374"/>
      <c r="J831" s="375"/>
      <c r="K831" s="372"/>
      <c r="L831" s="374"/>
      <c r="M831" s="372"/>
      <c r="N831" s="463"/>
      <c r="O831" s="527">
        <f t="shared" si="55"/>
        <v>0</v>
      </c>
      <c r="P831" s="527">
        <f t="shared" si="56"/>
        <v>0</v>
      </c>
      <c r="Q831" s="530" t="str">
        <f t="shared" si="57"/>
        <v/>
      </c>
    </row>
    <row r="832" spans="1:19">
      <c r="A832" s="383" t="str">
        <f t="shared" si="51"/>
        <v/>
      </c>
      <c r="B832" s="370"/>
      <c r="C832" s="392"/>
      <c r="D832" s="372"/>
      <c r="E832" s="372"/>
      <c r="F832" s="373"/>
      <c r="G832" s="372"/>
      <c r="H832" s="372"/>
      <c r="I832" s="374"/>
      <c r="J832" s="375"/>
      <c r="K832" s="372"/>
      <c r="L832" s="374"/>
      <c r="M832" s="372"/>
      <c r="N832" s="463"/>
      <c r="O832" s="527">
        <f t="shared" si="55"/>
        <v>0</v>
      </c>
      <c r="P832" s="527">
        <f t="shared" si="56"/>
        <v>0</v>
      </c>
      <c r="Q832" s="530" t="str">
        <f t="shared" si="57"/>
        <v/>
      </c>
    </row>
    <row r="833" spans="1:17">
      <c r="A833" s="383" t="str">
        <f t="shared" si="51"/>
        <v/>
      </c>
      <c r="B833" s="370"/>
      <c r="C833" s="392"/>
      <c r="D833" s="372"/>
      <c r="E833" s="372"/>
      <c r="F833" s="373"/>
      <c r="G833" s="372"/>
      <c r="H833" s="372"/>
      <c r="I833" s="374"/>
      <c r="J833" s="375"/>
      <c r="K833" s="372"/>
      <c r="L833" s="374"/>
      <c r="M833" s="372"/>
      <c r="N833" s="463"/>
      <c r="O833" s="527">
        <f t="shared" si="55"/>
        <v>0</v>
      </c>
      <c r="P833" s="527">
        <f t="shared" si="56"/>
        <v>0</v>
      </c>
      <c r="Q833" s="530" t="str">
        <f t="shared" si="57"/>
        <v/>
      </c>
    </row>
    <row r="834" spans="1:17">
      <c r="A834" s="383" t="str">
        <f t="shared" si="51"/>
        <v/>
      </c>
      <c r="B834" s="370"/>
      <c r="C834" s="392"/>
      <c r="D834" s="372"/>
      <c r="E834" s="372"/>
      <c r="F834" s="373"/>
      <c r="G834" s="372"/>
      <c r="H834" s="372"/>
      <c r="I834" s="374"/>
      <c r="J834" s="375"/>
      <c r="K834" s="372"/>
      <c r="L834" s="374"/>
      <c r="M834" s="372"/>
      <c r="N834" s="463"/>
      <c r="O834" s="527">
        <f t="shared" si="55"/>
        <v>0</v>
      </c>
      <c r="P834" s="527">
        <f t="shared" si="56"/>
        <v>0</v>
      </c>
      <c r="Q834" s="529" t="str">
        <f t="shared" si="57"/>
        <v/>
      </c>
    </row>
    <row r="835" spans="1:17">
      <c r="A835" s="383" t="str">
        <f t="shared" si="51"/>
        <v/>
      </c>
      <c r="B835" s="370"/>
      <c r="C835" s="392"/>
      <c r="D835" s="372"/>
      <c r="E835" s="372"/>
      <c r="F835" s="373"/>
      <c r="G835" s="372"/>
      <c r="H835" s="372"/>
      <c r="I835" s="374"/>
      <c r="J835" s="375"/>
      <c r="K835" s="372"/>
      <c r="L835" s="374"/>
      <c r="M835" s="372"/>
      <c r="N835" s="463"/>
      <c r="O835" s="527">
        <f t="shared" si="55"/>
        <v>0</v>
      </c>
      <c r="P835" s="527">
        <f t="shared" si="56"/>
        <v>0</v>
      </c>
      <c r="Q835" s="530" t="str">
        <f t="shared" si="57"/>
        <v/>
      </c>
    </row>
    <row r="836" spans="1:17">
      <c r="A836" s="383" t="str">
        <f t="shared" si="51"/>
        <v/>
      </c>
      <c r="B836" s="370"/>
      <c r="C836" s="392"/>
      <c r="D836" s="372"/>
      <c r="E836" s="372"/>
      <c r="F836" s="373"/>
      <c r="G836" s="372"/>
      <c r="H836" s="372"/>
      <c r="I836" s="374"/>
      <c r="J836" s="375"/>
      <c r="K836" s="372"/>
      <c r="L836" s="374"/>
      <c r="M836" s="372"/>
      <c r="N836" s="463"/>
      <c r="O836" s="527">
        <f t="shared" si="55"/>
        <v>0</v>
      </c>
      <c r="P836" s="527">
        <f t="shared" si="56"/>
        <v>0</v>
      </c>
      <c r="Q836" s="530" t="str">
        <f t="shared" si="57"/>
        <v/>
      </c>
    </row>
    <row r="837" spans="1:17">
      <c r="A837" s="383" t="str">
        <f t="shared" ref="A837:A900" si="58">IF(B837="","",ROW()-ROW($A$3))</f>
        <v/>
      </c>
      <c r="B837" s="370"/>
      <c r="C837" s="392"/>
      <c r="D837" s="372"/>
      <c r="E837" s="372"/>
      <c r="F837" s="373"/>
      <c r="G837" s="372"/>
      <c r="H837" s="372"/>
      <c r="I837" s="374"/>
      <c r="J837" s="375"/>
      <c r="K837" s="372"/>
      <c r="L837" s="374"/>
      <c r="M837" s="372"/>
      <c r="N837" s="463"/>
      <c r="O837" s="527">
        <f t="shared" si="55"/>
        <v>0</v>
      </c>
      <c r="P837" s="527">
        <f t="shared" si="56"/>
        <v>0</v>
      </c>
      <c r="Q837" s="530" t="str">
        <f t="shared" si="57"/>
        <v/>
      </c>
    </row>
    <row r="838" spans="1:17">
      <c r="A838" s="383" t="str">
        <f t="shared" si="58"/>
        <v/>
      </c>
      <c r="B838" s="370"/>
      <c r="C838" s="392"/>
      <c r="D838" s="372"/>
      <c r="E838" s="372"/>
      <c r="F838" s="373"/>
      <c r="G838" s="372"/>
      <c r="H838" s="372"/>
      <c r="I838" s="374"/>
      <c r="J838" s="375"/>
      <c r="K838" s="372"/>
      <c r="L838" s="374"/>
      <c r="M838" s="372"/>
      <c r="N838" s="463"/>
      <c r="O838" s="527">
        <f t="shared" si="55"/>
        <v>0</v>
      </c>
      <c r="P838" s="527">
        <f t="shared" si="56"/>
        <v>0</v>
      </c>
      <c r="Q838" s="529" t="str">
        <f t="shared" si="57"/>
        <v/>
      </c>
    </row>
    <row r="839" spans="1:17">
      <c r="A839" s="383" t="str">
        <f t="shared" si="58"/>
        <v/>
      </c>
      <c r="B839" s="370"/>
      <c r="C839" s="392"/>
      <c r="D839" s="372"/>
      <c r="E839" s="372"/>
      <c r="F839" s="373"/>
      <c r="G839" s="372"/>
      <c r="H839" s="372"/>
      <c r="I839" s="374"/>
      <c r="J839" s="375"/>
      <c r="K839" s="372"/>
      <c r="L839" s="374"/>
      <c r="M839" s="372"/>
      <c r="N839" s="463"/>
      <c r="O839" s="527">
        <f t="shared" si="55"/>
        <v>0</v>
      </c>
      <c r="P839" s="527">
        <f t="shared" si="56"/>
        <v>0</v>
      </c>
      <c r="Q839" s="530" t="str">
        <f t="shared" si="57"/>
        <v/>
      </c>
    </row>
    <row r="840" spans="1:17">
      <c r="A840" s="383" t="str">
        <f t="shared" si="58"/>
        <v/>
      </c>
      <c r="B840" s="370"/>
      <c r="C840" s="392"/>
      <c r="D840" s="372"/>
      <c r="E840" s="372"/>
      <c r="F840" s="373"/>
      <c r="G840" s="372"/>
      <c r="H840" s="372"/>
      <c r="I840" s="374"/>
      <c r="J840" s="375"/>
      <c r="K840" s="372"/>
      <c r="L840" s="374"/>
      <c r="M840" s="372"/>
      <c r="N840" s="463"/>
      <c r="O840" s="527">
        <f t="shared" si="55"/>
        <v>0</v>
      </c>
      <c r="P840" s="527">
        <f t="shared" si="56"/>
        <v>0</v>
      </c>
      <c r="Q840" s="530" t="str">
        <f t="shared" si="57"/>
        <v/>
      </c>
    </row>
    <row r="841" spans="1:17">
      <c r="A841" s="383" t="str">
        <f t="shared" si="58"/>
        <v/>
      </c>
      <c r="B841" s="370"/>
      <c r="C841" s="392"/>
      <c r="D841" s="372"/>
      <c r="E841" s="372"/>
      <c r="F841" s="373"/>
      <c r="G841" s="372"/>
      <c r="H841" s="372"/>
      <c r="I841" s="374"/>
      <c r="J841" s="375"/>
      <c r="K841" s="372"/>
      <c r="L841" s="374"/>
      <c r="M841" s="372"/>
      <c r="N841" s="463"/>
      <c r="O841" s="527">
        <f t="shared" si="55"/>
        <v>0</v>
      </c>
      <c r="P841" s="527">
        <f t="shared" si="56"/>
        <v>0</v>
      </c>
      <c r="Q841" s="530" t="str">
        <f t="shared" si="57"/>
        <v/>
      </c>
    </row>
    <row r="842" spans="1:17">
      <c r="A842" s="383" t="str">
        <f t="shared" si="58"/>
        <v/>
      </c>
      <c r="B842" s="370"/>
      <c r="C842" s="392"/>
      <c r="D842" s="372"/>
      <c r="E842" s="372"/>
      <c r="F842" s="373"/>
      <c r="G842" s="372"/>
      <c r="H842" s="372"/>
      <c r="I842" s="374"/>
      <c r="J842" s="375"/>
      <c r="K842" s="372"/>
      <c r="L842" s="374"/>
      <c r="M842" s="372"/>
      <c r="N842" s="463"/>
      <c r="O842" s="527">
        <f t="shared" si="55"/>
        <v>0</v>
      </c>
      <c r="P842" s="527">
        <f t="shared" si="56"/>
        <v>0</v>
      </c>
      <c r="Q842" s="529" t="str">
        <f t="shared" si="57"/>
        <v/>
      </c>
    </row>
    <row r="843" spans="1:17">
      <c r="A843" s="383" t="str">
        <f t="shared" si="58"/>
        <v/>
      </c>
      <c r="B843" s="370"/>
      <c r="C843" s="392"/>
      <c r="D843" s="372"/>
      <c r="E843" s="372"/>
      <c r="F843" s="373"/>
      <c r="G843" s="372"/>
      <c r="H843" s="372"/>
      <c r="I843" s="374"/>
      <c r="J843" s="375"/>
      <c r="K843" s="372"/>
      <c r="L843" s="374"/>
      <c r="M843" s="372"/>
      <c r="N843" s="463"/>
      <c r="O843" s="527">
        <f t="shared" si="55"/>
        <v>0</v>
      </c>
      <c r="P843" s="527">
        <f t="shared" si="56"/>
        <v>0</v>
      </c>
      <c r="Q843" s="530" t="str">
        <f t="shared" si="57"/>
        <v/>
      </c>
    </row>
    <row r="844" spans="1:17">
      <c r="A844" s="383" t="str">
        <f t="shared" si="58"/>
        <v/>
      </c>
      <c r="B844" s="370"/>
      <c r="C844" s="392"/>
      <c r="D844" s="372"/>
      <c r="E844" s="372"/>
      <c r="F844" s="373"/>
      <c r="G844" s="372"/>
      <c r="H844" s="372"/>
      <c r="I844" s="374"/>
      <c r="J844" s="375"/>
      <c r="K844" s="372"/>
      <c r="L844" s="374"/>
      <c r="M844" s="372"/>
      <c r="N844" s="463"/>
      <c r="O844" s="527">
        <f t="shared" si="55"/>
        <v>0</v>
      </c>
      <c r="P844" s="527">
        <f t="shared" si="56"/>
        <v>0</v>
      </c>
      <c r="Q844" s="530" t="str">
        <f t="shared" si="57"/>
        <v/>
      </c>
    </row>
    <row r="845" spans="1:17">
      <c r="A845" s="383" t="str">
        <f t="shared" si="58"/>
        <v/>
      </c>
      <c r="B845" s="370"/>
      <c r="C845" s="392"/>
      <c r="D845" s="372"/>
      <c r="E845" s="372"/>
      <c r="F845" s="373"/>
      <c r="G845" s="372"/>
      <c r="H845" s="372"/>
      <c r="I845" s="374"/>
      <c r="J845" s="375"/>
      <c r="K845" s="372"/>
      <c r="L845" s="374"/>
      <c r="M845" s="372"/>
      <c r="N845" s="463"/>
      <c r="O845" s="527">
        <f t="shared" si="55"/>
        <v>0</v>
      </c>
      <c r="P845" s="527">
        <f t="shared" si="56"/>
        <v>0</v>
      </c>
      <c r="Q845" s="530" t="str">
        <f t="shared" si="57"/>
        <v/>
      </c>
    </row>
    <row r="846" spans="1:17">
      <c r="A846" s="383" t="str">
        <f t="shared" si="58"/>
        <v/>
      </c>
      <c r="B846" s="370"/>
      <c r="C846" s="392"/>
      <c r="D846" s="372"/>
      <c r="E846" s="372"/>
      <c r="F846" s="373"/>
      <c r="G846" s="372"/>
      <c r="H846" s="372"/>
      <c r="I846" s="374"/>
      <c r="J846" s="375"/>
      <c r="K846" s="372"/>
      <c r="L846" s="374"/>
      <c r="M846" s="372"/>
      <c r="N846" s="463"/>
      <c r="O846" s="527">
        <f t="shared" si="55"/>
        <v>0</v>
      </c>
      <c r="P846" s="527">
        <f t="shared" si="56"/>
        <v>0</v>
      </c>
      <c r="Q846" s="529" t="str">
        <f t="shared" ref="Q846:Q909" si="59">SUBSTITUTE(D846," ","_")</f>
        <v/>
      </c>
    </row>
    <row r="847" spans="1:17">
      <c r="A847" s="383" t="str">
        <f t="shared" si="58"/>
        <v/>
      </c>
      <c r="B847" s="370"/>
      <c r="C847" s="392"/>
      <c r="D847" s="372"/>
      <c r="E847" s="372"/>
      <c r="F847" s="373"/>
      <c r="G847" s="372"/>
      <c r="H847" s="372"/>
      <c r="I847" s="374"/>
      <c r="J847" s="375"/>
      <c r="K847" s="372"/>
      <c r="L847" s="374"/>
      <c r="M847" s="372"/>
      <c r="N847" s="463"/>
      <c r="O847" s="527">
        <f t="shared" ref="O847:O910" si="60">IF(B847=0,0,IF(YEAR(B847)=$P$1,MONTH(B847)-$O$1+1,(YEAR(B847)-$P$1)*12-$O$1+1+MONTH(B847)))</f>
        <v>0</v>
      </c>
      <c r="P847" s="527">
        <f t="shared" ref="P847:P910" si="61">IF(C847=0,0,IF(YEAR(C847)=$P$1,MONTH(C847)-$O$1+1,(YEAR(C847)-$P$1)*12-$O$1+1+MONTH(C847)))</f>
        <v>0</v>
      </c>
      <c r="Q847" s="530" t="str">
        <f t="shared" si="59"/>
        <v/>
      </c>
    </row>
    <row r="848" spans="1:17">
      <c r="A848" s="383" t="str">
        <f t="shared" si="58"/>
        <v/>
      </c>
      <c r="B848" s="370"/>
      <c r="C848" s="392"/>
      <c r="D848" s="372"/>
      <c r="E848" s="372"/>
      <c r="F848" s="373"/>
      <c r="G848" s="372"/>
      <c r="H848" s="372"/>
      <c r="I848" s="374"/>
      <c r="J848" s="375"/>
      <c r="K848" s="372"/>
      <c r="L848" s="374"/>
      <c r="M848" s="372"/>
      <c r="N848" s="463"/>
      <c r="O848" s="527">
        <f t="shared" si="60"/>
        <v>0</v>
      </c>
      <c r="P848" s="527">
        <f t="shared" si="61"/>
        <v>0</v>
      </c>
      <c r="Q848" s="530" t="str">
        <f t="shared" si="59"/>
        <v/>
      </c>
    </row>
    <row r="849" spans="1:17">
      <c r="A849" s="383" t="str">
        <f t="shared" si="58"/>
        <v/>
      </c>
      <c r="B849" s="370"/>
      <c r="C849" s="392"/>
      <c r="D849" s="372"/>
      <c r="E849" s="372"/>
      <c r="F849" s="373"/>
      <c r="G849" s="372"/>
      <c r="H849" s="372"/>
      <c r="I849" s="374"/>
      <c r="J849" s="375"/>
      <c r="K849" s="372"/>
      <c r="L849" s="374"/>
      <c r="M849" s="372"/>
      <c r="N849" s="463"/>
      <c r="O849" s="527">
        <f t="shared" si="60"/>
        <v>0</v>
      </c>
      <c r="P849" s="527">
        <f t="shared" si="61"/>
        <v>0</v>
      </c>
      <c r="Q849" s="530" t="str">
        <f t="shared" si="59"/>
        <v/>
      </c>
    </row>
    <row r="850" spans="1:17">
      <c r="A850" s="383" t="str">
        <f t="shared" si="58"/>
        <v/>
      </c>
      <c r="B850" s="370"/>
      <c r="C850" s="392"/>
      <c r="D850" s="372"/>
      <c r="E850" s="372"/>
      <c r="F850" s="373"/>
      <c r="G850" s="372"/>
      <c r="H850" s="372"/>
      <c r="I850" s="374"/>
      <c r="J850" s="375"/>
      <c r="K850" s="372"/>
      <c r="L850" s="374"/>
      <c r="M850" s="372"/>
      <c r="N850" s="463"/>
      <c r="O850" s="527">
        <f t="shared" si="60"/>
        <v>0</v>
      </c>
      <c r="P850" s="527">
        <f t="shared" si="61"/>
        <v>0</v>
      </c>
      <c r="Q850" s="529" t="str">
        <f t="shared" si="59"/>
        <v/>
      </c>
    </row>
    <row r="851" spans="1:17">
      <c r="A851" s="383" t="str">
        <f t="shared" si="58"/>
        <v/>
      </c>
      <c r="B851" s="370"/>
      <c r="C851" s="392"/>
      <c r="D851" s="372"/>
      <c r="E851" s="372"/>
      <c r="F851" s="373"/>
      <c r="G851" s="372"/>
      <c r="H851" s="372"/>
      <c r="I851" s="374"/>
      <c r="J851" s="375"/>
      <c r="K851" s="372"/>
      <c r="L851" s="374"/>
      <c r="M851" s="372"/>
      <c r="N851" s="463"/>
      <c r="O851" s="527">
        <f t="shared" si="60"/>
        <v>0</v>
      </c>
      <c r="P851" s="527">
        <f t="shared" si="61"/>
        <v>0</v>
      </c>
      <c r="Q851" s="530" t="str">
        <f t="shared" si="59"/>
        <v/>
      </c>
    </row>
    <row r="852" spans="1:17">
      <c r="A852" s="383" t="str">
        <f t="shared" si="58"/>
        <v/>
      </c>
      <c r="B852" s="370"/>
      <c r="C852" s="392"/>
      <c r="D852" s="372"/>
      <c r="E852" s="372"/>
      <c r="F852" s="373"/>
      <c r="G852" s="372"/>
      <c r="H852" s="372"/>
      <c r="I852" s="374"/>
      <c r="J852" s="375"/>
      <c r="K852" s="372"/>
      <c r="L852" s="374"/>
      <c r="M852" s="372"/>
      <c r="N852" s="463"/>
      <c r="O852" s="527">
        <f t="shared" si="60"/>
        <v>0</v>
      </c>
      <c r="P852" s="527">
        <f t="shared" si="61"/>
        <v>0</v>
      </c>
      <c r="Q852" s="530" t="str">
        <f t="shared" si="59"/>
        <v/>
      </c>
    </row>
    <row r="853" spans="1:17">
      <c r="A853" s="383" t="str">
        <f t="shared" si="58"/>
        <v/>
      </c>
      <c r="B853" s="370"/>
      <c r="C853" s="392"/>
      <c r="D853" s="372"/>
      <c r="E853" s="372"/>
      <c r="F853" s="373"/>
      <c r="G853" s="372"/>
      <c r="H853" s="372"/>
      <c r="I853" s="374"/>
      <c r="J853" s="375"/>
      <c r="K853" s="372"/>
      <c r="L853" s="374"/>
      <c r="M853" s="372"/>
      <c r="N853" s="463"/>
      <c r="O853" s="527">
        <f t="shared" si="60"/>
        <v>0</v>
      </c>
      <c r="P853" s="527">
        <f t="shared" si="61"/>
        <v>0</v>
      </c>
      <c r="Q853" s="530" t="str">
        <f t="shared" si="59"/>
        <v/>
      </c>
    </row>
    <row r="854" spans="1:17">
      <c r="A854" s="383" t="str">
        <f t="shared" si="58"/>
        <v/>
      </c>
      <c r="B854" s="370"/>
      <c r="C854" s="392"/>
      <c r="D854" s="372"/>
      <c r="E854" s="372"/>
      <c r="F854" s="373"/>
      <c r="G854" s="372"/>
      <c r="H854" s="372"/>
      <c r="I854" s="374"/>
      <c r="J854" s="375"/>
      <c r="K854" s="372"/>
      <c r="L854" s="374"/>
      <c r="M854" s="372"/>
      <c r="N854" s="463"/>
      <c r="O854" s="527">
        <f t="shared" si="60"/>
        <v>0</v>
      </c>
      <c r="P854" s="527">
        <f t="shared" si="61"/>
        <v>0</v>
      </c>
      <c r="Q854" s="529" t="str">
        <f t="shared" si="59"/>
        <v/>
      </c>
    </row>
    <row r="855" spans="1:17">
      <c r="A855" s="383" t="str">
        <f t="shared" si="58"/>
        <v/>
      </c>
      <c r="B855" s="370"/>
      <c r="C855" s="392"/>
      <c r="D855" s="372"/>
      <c r="E855" s="372"/>
      <c r="F855" s="373"/>
      <c r="G855" s="372"/>
      <c r="H855" s="372"/>
      <c r="I855" s="374"/>
      <c r="J855" s="375"/>
      <c r="K855" s="372"/>
      <c r="L855" s="374"/>
      <c r="M855" s="372"/>
      <c r="N855" s="463"/>
      <c r="O855" s="527">
        <f t="shared" si="60"/>
        <v>0</v>
      </c>
      <c r="P855" s="527">
        <f t="shared" si="61"/>
        <v>0</v>
      </c>
      <c r="Q855" s="530" t="str">
        <f t="shared" si="59"/>
        <v/>
      </c>
    </row>
    <row r="856" spans="1:17">
      <c r="A856" s="383" t="str">
        <f t="shared" si="58"/>
        <v/>
      </c>
      <c r="B856" s="370"/>
      <c r="C856" s="392"/>
      <c r="D856" s="372"/>
      <c r="E856" s="372"/>
      <c r="F856" s="373"/>
      <c r="G856" s="372"/>
      <c r="H856" s="372"/>
      <c r="I856" s="374"/>
      <c r="J856" s="375"/>
      <c r="K856" s="372"/>
      <c r="L856" s="374"/>
      <c r="M856" s="372"/>
      <c r="N856" s="463"/>
      <c r="O856" s="527">
        <f t="shared" si="60"/>
        <v>0</v>
      </c>
      <c r="P856" s="527">
        <f t="shared" si="61"/>
        <v>0</v>
      </c>
      <c r="Q856" s="530" t="str">
        <f t="shared" si="59"/>
        <v/>
      </c>
    </row>
    <row r="857" spans="1:17">
      <c r="A857" s="383" t="str">
        <f t="shared" si="58"/>
        <v/>
      </c>
      <c r="B857" s="370"/>
      <c r="C857" s="392"/>
      <c r="D857" s="372"/>
      <c r="E857" s="372"/>
      <c r="F857" s="373"/>
      <c r="G857" s="372"/>
      <c r="H857" s="372"/>
      <c r="I857" s="374"/>
      <c r="J857" s="375"/>
      <c r="K857" s="372"/>
      <c r="L857" s="374"/>
      <c r="M857" s="372"/>
      <c r="N857" s="463"/>
      <c r="O857" s="527">
        <f t="shared" si="60"/>
        <v>0</v>
      </c>
      <c r="P857" s="527">
        <f t="shared" si="61"/>
        <v>0</v>
      </c>
      <c r="Q857" s="530" t="str">
        <f t="shared" si="59"/>
        <v/>
      </c>
    </row>
    <row r="858" spans="1:17">
      <c r="A858" s="383" t="str">
        <f t="shared" si="58"/>
        <v/>
      </c>
      <c r="B858" s="370"/>
      <c r="C858" s="392"/>
      <c r="D858" s="372"/>
      <c r="E858" s="372"/>
      <c r="F858" s="373"/>
      <c r="G858" s="372"/>
      <c r="H858" s="372"/>
      <c r="I858" s="374"/>
      <c r="J858" s="375"/>
      <c r="K858" s="372"/>
      <c r="L858" s="374"/>
      <c r="M858" s="372"/>
      <c r="N858" s="463"/>
      <c r="O858" s="527">
        <f t="shared" si="60"/>
        <v>0</v>
      </c>
      <c r="P858" s="527">
        <f t="shared" si="61"/>
        <v>0</v>
      </c>
      <c r="Q858" s="529" t="str">
        <f t="shared" si="59"/>
        <v/>
      </c>
    </row>
    <row r="859" spans="1:17">
      <c r="A859" s="383" t="str">
        <f t="shared" si="58"/>
        <v/>
      </c>
      <c r="B859" s="370"/>
      <c r="C859" s="392"/>
      <c r="D859" s="372"/>
      <c r="E859" s="372"/>
      <c r="F859" s="373"/>
      <c r="G859" s="372"/>
      <c r="H859" s="372"/>
      <c r="I859" s="374"/>
      <c r="J859" s="375"/>
      <c r="K859" s="372"/>
      <c r="L859" s="374"/>
      <c r="M859" s="372"/>
      <c r="N859" s="463"/>
      <c r="O859" s="527">
        <f t="shared" si="60"/>
        <v>0</v>
      </c>
      <c r="P859" s="527">
        <f t="shared" si="61"/>
        <v>0</v>
      </c>
      <c r="Q859" s="530" t="str">
        <f t="shared" si="59"/>
        <v/>
      </c>
    </row>
    <row r="860" spans="1:17">
      <c r="A860" s="383" t="str">
        <f t="shared" si="58"/>
        <v/>
      </c>
      <c r="B860" s="370"/>
      <c r="C860" s="392"/>
      <c r="D860" s="372"/>
      <c r="E860" s="372"/>
      <c r="F860" s="373"/>
      <c r="G860" s="372"/>
      <c r="H860" s="372"/>
      <c r="I860" s="374"/>
      <c r="J860" s="375"/>
      <c r="K860" s="372"/>
      <c r="L860" s="374"/>
      <c r="M860" s="372"/>
      <c r="N860" s="463"/>
      <c r="O860" s="527">
        <f t="shared" si="60"/>
        <v>0</v>
      </c>
      <c r="P860" s="527">
        <f t="shared" si="61"/>
        <v>0</v>
      </c>
      <c r="Q860" s="530" t="str">
        <f t="shared" si="59"/>
        <v/>
      </c>
    </row>
    <row r="861" spans="1:17">
      <c r="A861" s="383" t="str">
        <f t="shared" si="58"/>
        <v/>
      </c>
      <c r="B861" s="370"/>
      <c r="C861" s="392"/>
      <c r="D861" s="372"/>
      <c r="E861" s="372"/>
      <c r="F861" s="373"/>
      <c r="G861" s="372"/>
      <c r="H861" s="372"/>
      <c r="I861" s="374"/>
      <c r="J861" s="375"/>
      <c r="K861" s="372"/>
      <c r="L861" s="374"/>
      <c r="M861" s="372"/>
      <c r="N861" s="463"/>
      <c r="O861" s="527">
        <f t="shared" si="60"/>
        <v>0</v>
      </c>
      <c r="P861" s="527">
        <f t="shared" si="61"/>
        <v>0</v>
      </c>
      <c r="Q861" s="530" t="str">
        <f t="shared" si="59"/>
        <v/>
      </c>
    </row>
    <row r="862" spans="1:17">
      <c r="A862" s="383" t="str">
        <f t="shared" si="58"/>
        <v/>
      </c>
      <c r="B862" s="370"/>
      <c r="C862" s="392"/>
      <c r="D862" s="372"/>
      <c r="E862" s="372"/>
      <c r="F862" s="373"/>
      <c r="G862" s="372"/>
      <c r="H862" s="372"/>
      <c r="I862" s="374"/>
      <c r="J862" s="375"/>
      <c r="K862" s="372"/>
      <c r="L862" s="374"/>
      <c r="M862" s="372"/>
      <c r="N862" s="463"/>
      <c r="O862" s="527">
        <f t="shared" si="60"/>
        <v>0</v>
      </c>
      <c r="P862" s="527">
        <f t="shared" si="61"/>
        <v>0</v>
      </c>
      <c r="Q862" s="529" t="str">
        <f t="shared" si="59"/>
        <v/>
      </c>
    </row>
    <row r="863" spans="1:17">
      <c r="A863" s="383" t="str">
        <f t="shared" si="58"/>
        <v/>
      </c>
      <c r="B863" s="370"/>
      <c r="C863" s="392"/>
      <c r="D863" s="372"/>
      <c r="E863" s="372"/>
      <c r="F863" s="373"/>
      <c r="G863" s="372"/>
      <c r="H863" s="372"/>
      <c r="I863" s="374"/>
      <c r="J863" s="375"/>
      <c r="K863" s="372"/>
      <c r="L863" s="374"/>
      <c r="M863" s="372"/>
      <c r="N863" s="463"/>
      <c r="O863" s="527">
        <f t="shared" si="60"/>
        <v>0</v>
      </c>
      <c r="P863" s="527">
        <f t="shared" si="61"/>
        <v>0</v>
      </c>
      <c r="Q863" s="530" t="str">
        <f t="shared" si="59"/>
        <v/>
      </c>
    </row>
    <row r="864" spans="1:17">
      <c r="A864" s="383" t="str">
        <f t="shared" si="58"/>
        <v/>
      </c>
      <c r="B864" s="370"/>
      <c r="C864" s="392"/>
      <c r="D864" s="372"/>
      <c r="E864" s="372"/>
      <c r="F864" s="373"/>
      <c r="G864" s="372"/>
      <c r="H864" s="372"/>
      <c r="I864" s="374"/>
      <c r="J864" s="375"/>
      <c r="K864" s="372"/>
      <c r="L864" s="374"/>
      <c r="M864" s="372"/>
      <c r="N864" s="463"/>
      <c r="O864" s="527">
        <f t="shared" si="60"/>
        <v>0</v>
      </c>
      <c r="P864" s="527">
        <f t="shared" si="61"/>
        <v>0</v>
      </c>
      <c r="Q864" s="530" t="str">
        <f t="shared" si="59"/>
        <v/>
      </c>
    </row>
    <row r="865" spans="1:17">
      <c r="A865" s="383" t="str">
        <f t="shared" si="58"/>
        <v/>
      </c>
      <c r="B865" s="370"/>
      <c r="C865" s="392"/>
      <c r="D865" s="372"/>
      <c r="E865" s="372"/>
      <c r="F865" s="373"/>
      <c r="G865" s="372"/>
      <c r="H865" s="372"/>
      <c r="I865" s="374"/>
      <c r="J865" s="375"/>
      <c r="K865" s="372"/>
      <c r="L865" s="374"/>
      <c r="M865" s="372"/>
      <c r="N865" s="463"/>
      <c r="O865" s="527">
        <f t="shared" si="60"/>
        <v>0</v>
      </c>
      <c r="P865" s="527">
        <f t="shared" si="61"/>
        <v>0</v>
      </c>
      <c r="Q865" s="530" t="str">
        <f t="shared" si="59"/>
        <v/>
      </c>
    </row>
    <row r="866" spans="1:17">
      <c r="A866" s="383" t="str">
        <f t="shared" si="58"/>
        <v/>
      </c>
      <c r="B866" s="370"/>
      <c r="C866" s="392"/>
      <c r="D866" s="372"/>
      <c r="E866" s="372"/>
      <c r="F866" s="373"/>
      <c r="G866" s="372"/>
      <c r="H866" s="372"/>
      <c r="I866" s="374"/>
      <c r="J866" s="375"/>
      <c r="K866" s="372"/>
      <c r="L866" s="374"/>
      <c r="M866" s="372"/>
      <c r="N866" s="463"/>
      <c r="O866" s="527">
        <f t="shared" si="60"/>
        <v>0</v>
      </c>
      <c r="P866" s="527">
        <f t="shared" si="61"/>
        <v>0</v>
      </c>
      <c r="Q866" s="529" t="str">
        <f t="shared" si="59"/>
        <v/>
      </c>
    </row>
    <row r="867" spans="1:17">
      <c r="A867" s="383" t="str">
        <f t="shared" si="58"/>
        <v/>
      </c>
      <c r="B867" s="370"/>
      <c r="C867" s="392"/>
      <c r="D867" s="372"/>
      <c r="E867" s="372"/>
      <c r="F867" s="373"/>
      <c r="G867" s="372"/>
      <c r="H867" s="372"/>
      <c r="I867" s="374"/>
      <c r="J867" s="375"/>
      <c r="K867" s="372"/>
      <c r="L867" s="374"/>
      <c r="M867" s="372"/>
      <c r="N867" s="463"/>
      <c r="O867" s="527">
        <f t="shared" si="60"/>
        <v>0</v>
      </c>
      <c r="P867" s="527">
        <f t="shared" si="61"/>
        <v>0</v>
      </c>
      <c r="Q867" s="530" t="str">
        <f t="shared" si="59"/>
        <v/>
      </c>
    </row>
    <row r="868" spans="1:17">
      <c r="A868" s="383" t="str">
        <f t="shared" si="58"/>
        <v/>
      </c>
      <c r="B868" s="370"/>
      <c r="C868" s="392"/>
      <c r="D868" s="372"/>
      <c r="E868" s="372"/>
      <c r="F868" s="373"/>
      <c r="G868" s="372"/>
      <c r="H868" s="372"/>
      <c r="I868" s="374"/>
      <c r="J868" s="375"/>
      <c r="K868" s="372"/>
      <c r="L868" s="374"/>
      <c r="M868" s="372"/>
      <c r="N868" s="463"/>
      <c r="O868" s="527">
        <f t="shared" si="60"/>
        <v>0</v>
      </c>
      <c r="P868" s="527">
        <f t="shared" si="61"/>
        <v>0</v>
      </c>
      <c r="Q868" s="530" t="str">
        <f t="shared" si="59"/>
        <v/>
      </c>
    </row>
    <row r="869" spans="1:17">
      <c r="A869" s="383" t="str">
        <f t="shared" si="58"/>
        <v/>
      </c>
      <c r="B869" s="370"/>
      <c r="C869" s="392"/>
      <c r="D869" s="372"/>
      <c r="E869" s="372"/>
      <c r="F869" s="373"/>
      <c r="G869" s="372"/>
      <c r="H869" s="372"/>
      <c r="I869" s="374"/>
      <c r="J869" s="375"/>
      <c r="K869" s="372"/>
      <c r="L869" s="374"/>
      <c r="M869" s="372"/>
      <c r="N869" s="463"/>
      <c r="O869" s="527">
        <f t="shared" si="60"/>
        <v>0</v>
      </c>
      <c r="P869" s="527">
        <f t="shared" si="61"/>
        <v>0</v>
      </c>
      <c r="Q869" s="530" t="str">
        <f t="shared" si="59"/>
        <v/>
      </c>
    </row>
    <row r="870" spans="1:17">
      <c r="A870" s="383" t="str">
        <f t="shared" si="58"/>
        <v/>
      </c>
      <c r="B870" s="370"/>
      <c r="C870" s="392"/>
      <c r="D870" s="372"/>
      <c r="E870" s="372"/>
      <c r="F870" s="373"/>
      <c r="G870" s="372"/>
      <c r="H870" s="372"/>
      <c r="I870" s="374"/>
      <c r="J870" s="375"/>
      <c r="K870" s="372"/>
      <c r="L870" s="374"/>
      <c r="M870" s="372"/>
      <c r="N870" s="463"/>
      <c r="O870" s="527">
        <f t="shared" si="60"/>
        <v>0</v>
      </c>
      <c r="P870" s="527">
        <f t="shared" si="61"/>
        <v>0</v>
      </c>
      <c r="Q870" s="529" t="str">
        <f t="shared" si="59"/>
        <v/>
      </c>
    </row>
    <row r="871" spans="1:17">
      <c r="A871" s="383" t="str">
        <f t="shared" si="58"/>
        <v/>
      </c>
      <c r="B871" s="370"/>
      <c r="C871" s="392"/>
      <c r="D871" s="372"/>
      <c r="E871" s="372"/>
      <c r="F871" s="373"/>
      <c r="G871" s="372"/>
      <c r="H871" s="372"/>
      <c r="I871" s="374"/>
      <c r="J871" s="375"/>
      <c r="K871" s="372"/>
      <c r="L871" s="374"/>
      <c r="M871" s="372"/>
      <c r="N871" s="463"/>
      <c r="O871" s="527">
        <f t="shared" si="60"/>
        <v>0</v>
      </c>
      <c r="P871" s="527">
        <f t="shared" si="61"/>
        <v>0</v>
      </c>
      <c r="Q871" s="530" t="str">
        <f t="shared" si="59"/>
        <v/>
      </c>
    </row>
    <row r="872" spans="1:17">
      <c r="A872" s="383" t="str">
        <f t="shared" si="58"/>
        <v/>
      </c>
      <c r="B872" s="370"/>
      <c r="C872" s="392"/>
      <c r="D872" s="372"/>
      <c r="E872" s="372"/>
      <c r="F872" s="373"/>
      <c r="G872" s="372"/>
      <c r="H872" s="372"/>
      <c r="I872" s="374"/>
      <c r="J872" s="375"/>
      <c r="K872" s="372"/>
      <c r="L872" s="374"/>
      <c r="M872" s="372"/>
      <c r="N872" s="463"/>
      <c r="O872" s="527">
        <f t="shared" si="60"/>
        <v>0</v>
      </c>
      <c r="P872" s="527">
        <f t="shared" si="61"/>
        <v>0</v>
      </c>
      <c r="Q872" s="530" t="str">
        <f t="shared" si="59"/>
        <v/>
      </c>
    </row>
    <row r="873" spans="1:17">
      <c r="A873" s="383" t="str">
        <f t="shared" si="58"/>
        <v/>
      </c>
      <c r="B873" s="370"/>
      <c r="C873" s="392"/>
      <c r="D873" s="372"/>
      <c r="E873" s="372"/>
      <c r="F873" s="373"/>
      <c r="G873" s="372"/>
      <c r="H873" s="372"/>
      <c r="I873" s="374"/>
      <c r="J873" s="375"/>
      <c r="K873" s="372"/>
      <c r="L873" s="374"/>
      <c r="M873" s="372"/>
      <c r="N873" s="463"/>
      <c r="O873" s="527">
        <f t="shared" si="60"/>
        <v>0</v>
      </c>
      <c r="P873" s="527">
        <f t="shared" si="61"/>
        <v>0</v>
      </c>
      <c r="Q873" s="530" t="str">
        <f t="shared" si="59"/>
        <v/>
      </c>
    </row>
    <row r="874" spans="1:17">
      <c r="A874" s="383" t="str">
        <f t="shared" si="58"/>
        <v/>
      </c>
      <c r="B874" s="370"/>
      <c r="C874" s="392"/>
      <c r="D874" s="372"/>
      <c r="E874" s="372"/>
      <c r="F874" s="373"/>
      <c r="G874" s="372"/>
      <c r="H874" s="372"/>
      <c r="I874" s="374"/>
      <c r="J874" s="375"/>
      <c r="K874" s="372"/>
      <c r="L874" s="374"/>
      <c r="M874" s="372"/>
      <c r="N874" s="463"/>
      <c r="O874" s="527">
        <f t="shared" si="60"/>
        <v>0</v>
      </c>
      <c r="P874" s="527">
        <f t="shared" si="61"/>
        <v>0</v>
      </c>
      <c r="Q874" s="529" t="str">
        <f t="shared" si="59"/>
        <v/>
      </c>
    </row>
    <row r="875" spans="1:17">
      <c r="A875" s="383" t="str">
        <f t="shared" si="58"/>
        <v/>
      </c>
      <c r="B875" s="370"/>
      <c r="C875" s="392"/>
      <c r="D875" s="372"/>
      <c r="E875" s="372"/>
      <c r="F875" s="373"/>
      <c r="G875" s="372"/>
      <c r="H875" s="372"/>
      <c r="I875" s="374"/>
      <c r="J875" s="375"/>
      <c r="K875" s="372"/>
      <c r="L875" s="374"/>
      <c r="M875" s="372"/>
      <c r="N875" s="463"/>
      <c r="O875" s="527">
        <f t="shared" si="60"/>
        <v>0</v>
      </c>
      <c r="P875" s="527">
        <f t="shared" si="61"/>
        <v>0</v>
      </c>
      <c r="Q875" s="530" t="str">
        <f t="shared" si="59"/>
        <v/>
      </c>
    </row>
    <row r="876" spans="1:17">
      <c r="A876" s="383" t="str">
        <f t="shared" si="58"/>
        <v/>
      </c>
      <c r="B876" s="370"/>
      <c r="C876" s="392"/>
      <c r="D876" s="372"/>
      <c r="E876" s="372"/>
      <c r="F876" s="373"/>
      <c r="G876" s="372"/>
      <c r="H876" s="372"/>
      <c r="I876" s="374"/>
      <c r="J876" s="375"/>
      <c r="K876" s="372"/>
      <c r="L876" s="374"/>
      <c r="M876" s="372"/>
      <c r="N876" s="463"/>
      <c r="O876" s="527">
        <f t="shared" si="60"/>
        <v>0</v>
      </c>
      <c r="P876" s="527">
        <f t="shared" si="61"/>
        <v>0</v>
      </c>
      <c r="Q876" s="530" t="str">
        <f t="shared" si="59"/>
        <v/>
      </c>
    </row>
    <row r="877" spans="1:17">
      <c r="A877" s="383" t="str">
        <f t="shared" si="58"/>
        <v/>
      </c>
      <c r="B877" s="370"/>
      <c r="C877" s="392"/>
      <c r="D877" s="372"/>
      <c r="E877" s="372"/>
      <c r="F877" s="373"/>
      <c r="G877" s="372"/>
      <c r="H877" s="372"/>
      <c r="I877" s="374"/>
      <c r="J877" s="375"/>
      <c r="K877" s="372"/>
      <c r="L877" s="374"/>
      <c r="M877" s="372"/>
      <c r="N877" s="463"/>
      <c r="O877" s="527">
        <f t="shared" si="60"/>
        <v>0</v>
      </c>
      <c r="P877" s="527">
        <f t="shared" si="61"/>
        <v>0</v>
      </c>
      <c r="Q877" s="530" t="str">
        <f t="shared" si="59"/>
        <v/>
      </c>
    </row>
    <row r="878" spans="1:17">
      <c r="A878" s="383" t="str">
        <f t="shared" si="58"/>
        <v/>
      </c>
      <c r="B878" s="370"/>
      <c r="C878" s="392"/>
      <c r="D878" s="372"/>
      <c r="E878" s="372"/>
      <c r="F878" s="373"/>
      <c r="G878" s="372"/>
      <c r="H878" s="372"/>
      <c r="I878" s="374"/>
      <c r="J878" s="375"/>
      <c r="K878" s="372"/>
      <c r="L878" s="374"/>
      <c r="M878" s="372"/>
      <c r="N878" s="463"/>
      <c r="O878" s="527">
        <f t="shared" si="60"/>
        <v>0</v>
      </c>
      <c r="P878" s="527">
        <f t="shared" si="61"/>
        <v>0</v>
      </c>
      <c r="Q878" s="529" t="str">
        <f t="shared" si="59"/>
        <v/>
      </c>
    </row>
    <row r="879" spans="1:17">
      <c r="A879" s="383" t="str">
        <f t="shared" si="58"/>
        <v/>
      </c>
      <c r="B879" s="370"/>
      <c r="C879" s="392"/>
      <c r="D879" s="372"/>
      <c r="E879" s="372"/>
      <c r="F879" s="373"/>
      <c r="G879" s="372"/>
      <c r="H879" s="372"/>
      <c r="I879" s="374"/>
      <c r="J879" s="375"/>
      <c r="K879" s="372"/>
      <c r="L879" s="374"/>
      <c r="M879" s="372"/>
      <c r="N879" s="463"/>
      <c r="O879" s="527">
        <f t="shared" si="60"/>
        <v>0</v>
      </c>
      <c r="P879" s="527">
        <f t="shared" si="61"/>
        <v>0</v>
      </c>
      <c r="Q879" s="530" t="str">
        <f t="shared" si="59"/>
        <v/>
      </c>
    </row>
    <row r="880" spans="1:17">
      <c r="A880" s="383" t="str">
        <f t="shared" si="58"/>
        <v/>
      </c>
      <c r="B880" s="370"/>
      <c r="C880" s="392"/>
      <c r="D880" s="372"/>
      <c r="E880" s="372"/>
      <c r="F880" s="373"/>
      <c r="G880" s="372"/>
      <c r="H880" s="372"/>
      <c r="I880" s="374"/>
      <c r="J880" s="375"/>
      <c r="K880" s="372"/>
      <c r="L880" s="374"/>
      <c r="M880" s="372"/>
      <c r="N880" s="463"/>
      <c r="O880" s="527">
        <f t="shared" si="60"/>
        <v>0</v>
      </c>
      <c r="P880" s="527">
        <f t="shared" si="61"/>
        <v>0</v>
      </c>
      <c r="Q880" s="530" t="str">
        <f t="shared" si="59"/>
        <v/>
      </c>
    </row>
    <row r="881" spans="1:17">
      <c r="A881" s="383" t="str">
        <f t="shared" si="58"/>
        <v/>
      </c>
      <c r="B881" s="370"/>
      <c r="C881" s="392"/>
      <c r="D881" s="372"/>
      <c r="E881" s="372"/>
      <c r="F881" s="373"/>
      <c r="G881" s="372"/>
      <c r="H881" s="372"/>
      <c r="I881" s="374"/>
      <c r="J881" s="375"/>
      <c r="K881" s="372"/>
      <c r="L881" s="374"/>
      <c r="M881" s="372"/>
      <c r="N881" s="463"/>
      <c r="O881" s="527">
        <f t="shared" si="60"/>
        <v>0</v>
      </c>
      <c r="P881" s="527">
        <f t="shared" si="61"/>
        <v>0</v>
      </c>
      <c r="Q881" s="530" t="str">
        <f t="shared" si="59"/>
        <v/>
      </c>
    </row>
    <row r="882" spans="1:17">
      <c r="A882" s="383" t="str">
        <f t="shared" si="58"/>
        <v/>
      </c>
      <c r="B882" s="370"/>
      <c r="C882" s="392"/>
      <c r="D882" s="372"/>
      <c r="E882" s="372"/>
      <c r="F882" s="373"/>
      <c r="G882" s="372"/>
      <c r="H882" s="372"/>
      <c r="I882" s="374"/>
      <c r="J882" s="375"/>
      <c r="K882" s="372"/>
      <c r="L882" s="374"/>
      <c r="M882" s="372"/>
      <c r="N882" s="463"/>
      <c r="O882" s="527">
        <f t="shared" si="60"/>
        <v>0</v>
      </c>
      <c r="P882" s="527">
        <f t="shared" si="61"/>
        <v>0</v>
      </c>
      <c r="Q882" s="529" t="str">
        <f t="shared" si="59"/>
        <v/>
      </c>
    </row>
    <row r="883" spans="1:17">
      <c r="A883" s="383" t="str">
        <f t="shared" si="58"/>
        <v/>
      </c>
      <c r="B883" s="370"/>
      <c r="C883" s="392"/>
      <c r="D883" s="372"/>
      <c r="E883" s="372"/>
      <c r="F883" s="373"/>
      <c r="G883" s="372"/>
      <c r="H883" s="372"/>
      <c r="I883" s="374"/>
      <c r="J883" s="375"/>
      <c r="K883" s="372"/>
      <c r="L883" s="374"/>
      <c r="M883" s="372"/>
      <c r="N883" s="463"/>
      <c r="O883" s="527">
        <f t="shared" si="60"/>
        <v>0</v>
      </c>
      <c r="P883" s="527">
        <f t="shared" si="61"/>
        <v>0</v>
      </c>
      <c r="Q883" s="530" t="str">
        <f t="shared" si="59"/>
        <v/>
      </c>
    </row>
    <row r="884" spans="1:17">
      <c r="A884" s="383" t="str">
        <f t="shared" si="58"/>
        <v/>
      </c>
      <c r="B884" s="370"/>
      <c r="C884" s="392"/>
      <c r="D884" s="372"/>
      <c r="E884" s="372"/>
      <c r="F884" s="373"/>
      <c r="G884" s="372"/>
      <c r="H884" s="372"/>
      <c r="I884" s="374"/>
      <c r="J884" s="375"/>
      <c r="K884" s="372"/>
      <c r="L884" s="374"/>
      <c r="M884" s="372"/>
      <c r="N884" s="463"/>
      <c r="O884" s="527">
        <f t="shared" si="60"/>
        <v>0</v>
      </c>
      <c r="P884" s="527">
        <f t="shared" si="61"/>
        <v>0</v>
      </c>
      <c r="Q884" s="530" t="str">
        <f t="shared" si="59"/>
        <v/>
      </c>
    </row>
    <row r="885" spans="1:17">
      <c r="A885" s="383" t="str">
        <f t="shared" si="58"/>
        <v/>
      </c>
      <c r="B885" s="370"/>
      <c r="C885" s="392"/>
      <c r="D885" s="372"/>
      <c r="E885" s="372"/>
      <c r="F885" s="373"/>
      <c r="G885" s="372"/>
      <c r="H885" s="372"/>
      <c r="I885" s="374"/>
      <c r="J885" s="375"/>
      <c r="K885" s="372"/>
      <c r="L885" s="374"/>
      <c r="M885" s="372"/>
      <c r="N885" s="463"/>
      <c r="O885" s="527">
        <f t="shared" si="60"/>
        <v>0</v>
      </c>
      <c r="P885" s="527">
        <f t="shared" si="61"/>
        <v>0</v>
      </c>
      <c r="Q885" s="530" t="str">
        <f t="shared" si="59"/>
        <v/>
      </c>
    </row>
    <row r="886" spans="1:17">
      <c r="A886" s="383" t="str">
        <f t="shared" si="58"/>
        <v/>
      </c>
      <c r="B886" s="370"/>
      <c r="C886" s="392"/>
      <c r="D886" s="372"/>
      <c r="E886" s="372"/>
      <c r="F886" s="373"/>
      <c r="G886" s="372"/>
      <c r="H886" s="372"/>
      <c r="I886" s="374"/>
      <c r="J886" s="375"/>
      <c r="K886" s="372"/>
      <c r="L886" s="374"/>
      <c r="M886" s="372"/>
      <c r="N886" s="463"/>
      <c r="O886" s="527">
        <f t="shared" si="60"/>
        <v>0</v>
      </c>
      <c r="P886" s="527">
        <f t="shared" si="61"/>
        <v>0</v>
      </c>
      <c r="Q886" s="529" t="str">
        <f t="shared" si="59"/>
        <v/>
      </c>
    </row>
    <row r="887" spans="1:17">
      <c r="A887" s="383" t="str">
        <f t="shared" si="58"/>
        <v/>
      </c>
      <c r="B887" s="370"/>
      <c r="C887" s="392"/>
      <c r="D887" s="372"/>
      <c r="E887" s="372"/>
      <c r="F887" s="373"/>
      <c r="G887" s="372"/>
      <c r="H887" s="372"/>
      <c r="I887" s="374"/>
      <c r="J887" s="375"/>
      <c r="K887" s="372"/>
      <c r="L887" s="374"/>
      <c r="M887" s="372"/>
      <c r="N887" s="463"/>
      <c r="O887" s="527">
        <f t="shared" si="60"/>
        <v>0</v>
      </c>
      <c r="P887" s="527">
        <f t="shared" si="61"/>
        <v>0</v>
      </c>
      <c r="Q887" s="530" t="str">
        <f t="shared" si="59"/>
        <v/>
      </c>
    </row>
    <row r="888" spans="1:17">
      <c r="A888" s="383" t="str">
        <f t="shared" si="58"/>
        <v/>
      </c>
      <c r="B888" s="370"/>
      <c r="C888" s="392"/>
      <c r="D888" s="372"/>
      <c r="E888" s="372"/>
      <c r="F888" s="373"/>
      <c r="G888" s="372"/>
      <c r="H888" s="372"/>
      <c r="I888" s="374"/>
      <c r="J888" s="375"/>
      <c r="K888" s="372"/>
      <c r="L888" s="374"/>
      <c r="M888" s="372"/>
      <c r="N888" s="463"/>
      <c r="O888" s="527">
        <f t="shared" si="60"/>
        <v>0</v>
      </c>
      <c r="P888" s="527">
        <f t="shared" si="61"/>
        <v>0</v>
      </c>
      <c r="Q888" s="530" t="str">
        <f t="shared" si="59"/>
        <v/>
      </c>
    </row>
    <row r="889" spans="1:17">
      <c r="A889" s="383" t="str">
        <f t="shared" si="58"/>
        <v/>
      </c>
      <c r="B889" s="370"/>
      <c r="C889" s="392"/>
      <c r="D889" s="372"/>
      <c r="E889" s="372"/>
      <c r="F889" s="373"/>
      <c r="G889" s="372"/>
      <c r="H889" s="372"/>
      <c r="I889" s="374"/>
      <c r="J889" s="375"/>
      <c r="K889" s="372"/>
      <c r="L889" s="374"/>
      <c r="M889" s="372"/>
      <c r="N889" s="463"/>
      <c r="O889" s="527">
        <f t="shared" si="60"/>
        <v>0</v>
      </c>
      <c r="P889" s="527">
        <f t="shared" si="61"/>
        <v>0</v>
      </c>
      <c r="Q889" s="530" t="str">
        <f t="shared" si="59"/>
        <v/>
      </c>
    </row>
    <row r="890" spans="1:17">
      <c r="A890" s="383" t="str">
        <f t="shared" si="58"/>
        <v/>
      </c>
      <c r="B890" s="370"/>
      <c r="C890" s="392"/>
      <c r="D890" s="372"/>
      <c r="E890" s="372"/>
      <c r="F890" s="373"/>
      <c r="G890" s="372"/>
      <c r="H890" s="372"/>
      <c r="I890" s="374"/>
      <c r="J890" s="375"/>
      <c r="K890" s="372"/>
      <c r="L890" s="374"/>
      <c r="M890" s="372"/>
      <c r="N890" s="463"/>
      <c r="O890" s="527">
        <f t="shared" si="60"/>
        <v>0</v>
      </c>
      <c r="P890" s="527">
        <f t="shared" si="61"/>
        <v>0</v>
      </c>
      <c r="Q890" s="529" t="str">
        <f t="shared" si="59"/>
        <v/>
      </c>
    </row>
    <row r="891" spans="1:17">
      <c r="A891" s="383" t="str">
        <f t="shared" si="58"/>
        <v/>
      </c>
      <c r="B891" s="370"/>
      <c r="C891" s="392"/>
      <c r="D891" s="372"/>
      <c r="E891" s="372"/>
      <c r="F891" s="373"/>
      <c r="G891" s="372"/>
      <c r="H891" s="372"/>
      <c r="I891" s="374"/>
      <c r="J891" s="375"/>
      <c r="K891" s="372"/>
      <c r="L891" s="374"/>
      <c r="M891" s="372"/>
      <c r="N891" s="463"/>
      <c r="O891" s="527">
        <f t="shared" si="60"/>
        <v>0</v>
      </c>
      <c r="P891" s="527">
        <f t="shared" si="61"/>
        <v>0</v>
      </c>
      <c r="Q891" s="530" t="str">
        <f t="shared" si="59"/>
        <v/>
      </c>
    </row>
    <row r="892" spans="1:17">
      <c r="A892" s="383" t="str">
        <f t="shared" si="58"/>
        <v/>
      </c>
      <c r="B892" s="370"/>
      <c r="C892" s="392"/>
      <c r="D892" s="372"/>
      <c r="E892" s="372"/>
      <c r="F892" s="373"/>
      <c r="G892" s="372"/>
      <c r="H892" s="372"/>
      <c r="I892" s="374"/>
      <c r="J892" s="375"/>
      <c r="K892" s="372"/>
      <c r="L892" s="374"/>
      <c r="M892" s="372"/>
      <c r="N892" s="463"/>
      <c r="O892" s="527">
        <f t="shared" si="60"/>
        <v>0</v>
      </c>
      <c r="P892" s="527">
        <f t="shared" si="61"/>
        <v>0</v>
      </c>
      <c r="Q892" s="530" t="str">
        <f t="shared" si="59"/>
        <v/>
      </c>
    </row>
    <row r="893" spans="1:17">
      <c r="A893" s="383" t="str">
        <f t="shared" si="58"/>
        <v/>
      </c>
      <c r="B893" s="370"/>
      <c r="C893" s="392"/>
      <c r="D893" s="372"/>
      <c r="E893" s="372"/>
      <c r="F893" s="373"/>
      <c r="G893" s="372"/>
      <c r="H893" s="372"/>
      <c r="I893" s="374"/>
      <c r="J893" s="375"/>
      <c r="K893" s="372"/>
      <c r="L893" s="374"/>
      <c r="M893" s="372"/>
      <c r="N893" s="463"/>
      <c r="O893" s="527">
        <f t="shared" si="60"/>
        <v>0</v>
      </c>
      <c r="P893" s="527">
        <f t="shared" si="61"/>
        <v>0</v>
      </c>
      <c r="Q893" s="530" t="str">
        <f t="shared" si="59"/>
        <v/>
      </c>
    </row>
    <row r="894" spans="1:17">
      <c r="A894" s="383" t="str">
        <f t="shared" si="58"/>
        <v/>
      </c>
      <c r="B894" s="370"/>
      <c r="C894" s="392"/>
      <c r="D894" s="372"/>
      <c r="E894" s="372"/>
      <c r="F894" s="373"/>
      <c r="G894" s="372"/>
      <c r="H894" s="372"/>
      <c r="I894" s="374"/>
      <c r="J894" s="375"/>
      <c r="K894" s="372"/>
      <c r="L894" s="374"/>
      <c r="M894" s="372"/>
      <c r="N894" s="463"/>
      <c r="O894" s="527">
        <f t="shared" si="60"/>
        <v>0</v>
      </c>
      <c r="P894" s="527">
        <f t="shared" si="61"/>
        <v>0</v>
      </c>
      <c r="Q894" s="529" t="str">
        <f t="shared" si="59"/>
        <v/>
      </c>
    </row>
    <row r="895" spans="1:17">
      <c r="A895" s="383" t="str">
        <f t="shared" si="58"/>
        <v/>
      </c>
      <c r="B895" s="370"/>
      <c r="C895" s="392"/>
      <c r="D895" s="372"/>
      <c r="E895" s="372"/>
      <c r="F895" s="373"/>
      <c r="G895" s="372"/>
      <c r="H895" s="372"/>
      <c r="I895" s="374"/>
      <c r="J895" s="375"/>
      <c r="K895" s="372"/>
      <c r="L895" s="374"/>
      <c r="M895" s="372"/>
      <c r="N895" s="463"/>
      <c r="O895" s="527">
        <f t="shared" si="60"/>
        <v>0</v>
      </c>
      <c r="P895" s="527">
        <f t="shared" si="61"/>
        <v>0</v>
      </c>
      <c r="Q895" s="530" t="str">
        <f t="shared" si="59"/>
        <v/>
      </c>
    </row>
    <row r="896" spans="1:17">
      <c r="A896" s="383" t="str">
        <f t="shared" si="58"/>
        <v/>
      </c>
      <c r="B896" s="370"/>
      <c r="C896" s="392"/>
      <c r="D896" s="372"/>
      <c r="E896" s="372"/>
      <c r="F896" s="373"/>
      <c r="G896" s="372"/>
      <c r="H896" s="372"/>
      <c r="I896" s="374"/>
      <c r="J896" s="375"/>
      <c r="K896" s="372"/>
      <c r="L896" s="374"/>
      <c r="M896" s="372"/>
      <c r="N896" s="463"/>
      <c r="O896" s="527">
        <f t="shared" si="60"/>
        <v>0</v>
      </c>
      <c r="P896" s="527">
        <f t="shared" si="61"/>
        <v>0</v>
      </c>
      <c r="Q896" s="530" t="str">
        <f t="shared" si="59"/>
        <v/>
      </c>
    </row>
    <row r="897" spans="1:17">
      <c r="A897" s="383" t="str">
        <f t="shared" si="58"/>
        <v/>
      </c>
      <c r="B897" s="370"/>
      <c r="C897" s="392"/>
      <c r="D897" s="372"/>
      <c r="E897" s="372"/>
      <c r="F897" s="373"/>
      <c r="G897" s="372"/>
      <c r="H897" s="372"/>
      <c r="I897" s="374"/>
      <c r="J897" s="375"/>
      <c r="K897" s="372"/>
      <c r="L897" s="374"/>
      <c r="M897" s="372"/>
      <c r="N897" s="463"/>
      <c r="O897" s="527">
        <f t="shared" si="60"/>
        <v>0</v>
      </c>
      <c r="P897" s="527">
        <f t="shared" si="61"/>
        <v>0</v>
      </c>
      <c r="Q897" s="530" t="str">
        <f t="shared" si="59"/>
        <v/>
      </c>
    </row>
    <row r="898" spans="1:17">
      <c r="A898" s="383" t="str">
        <f t="shared" si="58"/>
        <v/>
      </c>
      <c r="B898" s="370"/>
      <c r="C898" s="392"/>
      <c r="D898" s="372"/>
      <c r="E898" s="372"/>
      <c r="F898" s="373"/>
      <c r="G898" s="372"/>
      <c r="H898" s="372"/>
      <c r="I898" s="374"/>
      <c r="J898" s="375"/>
      <c r="K898" s="372"/>
      <c r="L898" s="374"/>
      <c r="M898" s="372"/>
      <c r="N898" s="463"/>
      <c r="O898" s="527">
        <f t="shared" si="60"/>
        <v>0</v>
      </c>
      <c r="P898" s="527">
        <f t="shared" si="61"/>
        <v>0</v>
      </c>
      <c r="Q898" s="529" t="str">
        <f t="shared" si="59"/>
        <v/>
      </c>
    </row>
    <row r="899" spans="1:17">
      <c r="A899" s="383" t="str">
        <f t="shared" si="58"/>
        <v/>
      </c>
      <c r="B899" s="370"/>
      <c r="C899" s="392"/>
      <c r="D899" s="372"/>
      <c r="E899" s="372"/>
      <c r="F899" s="373"/>
      <c r="G899" s="372"/>
      <c r="H899" s="372"/>
      <c r="I899" s="374"/>
      <c r="J899" s="375"/>
      <c r="K899" s="372"/>
      <c r="L899" s="374"/>
      <c r="M899" s="372"/>
      <c r="N899" s="463"/>
      <c r="O899" s="527">
        <f t="shared" si="60"/>
        <v>0</v>
      </c>
      <c r="P899" s="527">
        <f t="shared" si="61"/>
        <v>0</v>
      </c>
      <c r="Q899" s="530" t="str">
        <f t="shared" si="59"/>
        <v/>
      </c>
    </row>
    <row r="900" spans="1:17">
      <c r="A900" s="383" t="str">
        <f t="shared" si="58"/>
        <v/>
      </c>
      <c r="B900" s="370"/>
      <c r="C900" s="392"/>
      <c r="D900" s="372"/>
      <c r="E900" s="372"/>
      <c r="F900" s="373"/>
      <c r="G900" s="372"/>
      <c r="H900" s="372"/>
      <c r="I900" s="374"/>
      <c r="J900" s="375"/>
      <c r="K900" s="372"/>
      <c r="L900" s="374"/>
      <c r="M900" s="372"/>
      <c r="N900" s="463"/>
      <c r="O900" s="527">
        <f t="shared" si="60"/>
        <v>0</v>
      </c>
      <c r="P900" s="527">
        <f t="shared" si="61"/>
        <v>0</v>
      </c>
      <c r="Q900" s="530" t="str">
        <f t="shared" si="59"/>
        <v/>
      </c>
    </row>
    <row r="901" spans="1:17">
      <c r="A901" s="383" t="str">
        <f t="shared" ref="A901:A964" si="62">IF(B901="","",ROW()-ROW($A$3))</f>
        <v/>
      </c>
      <c r="B901" s="370"/>
      <c r="C901" s="392"/>
      <c r="D901" s="372"/>
      <c r="E901" s="372"/>
      <c r="F901" s="373"/>
      <c r="G901" s="372"/>
      <c r="H901" s="372"/>
      <c r="I901" s="374"/>
      <c r="J901" s="375"/>
      <c r="K901" s="372"/>
      <c r="L901" s="374"/>
      <c r="M901" s="372"/>
      <c r="N901" s="463"/>
      <c r="O901" s="527">
        <f t="shared" si="60"/>
        <v>0</v>
      </c>
      <c r="P901" s="527">
        <f t="shared" si="61"/>
        <v>0</v>
      </c>
      <c r="Q901" s="530" t="str">
        <f t="shared" si="59"/>
        <v/>
      </c>
    </row>
    <row r="902" spans="1:17">
      <c r="A902" s="383" t="str">
        <f t="shared" si="62"/>
        <v/>
      </c>
      <c r="B902" s="370"/>
      <c r="C902" s="392"/>
      <c r="D902" s="372"/>
      <c r="E902" s="372"/>
      <c r="F902" s="373"/>
      <c r="G902" s="372"/>
      <c r="H902" s="372"/>
      <c r="I902" s="374"/>
      <c r="J902" s="375"/>
      <c r="K902" s="372"/>
      <c r="L902" s="374"/>
      <c r="M902" s="372"/>
      <c r="N902" s="463"/>
      <c r="O902" s="527">
        <f t="shared" si="60"/>
        <v>0</v>
      </c>
      <c r="P902" s="527">
        <f t="shared" si="61"/>
        <v>0</v>
      </c>
      <c r="Q902" s="529" t="str">
        <f t="shared" si="59"/>
        <v/>
      </c>
    </row>
    <row r="903" spans="1:17">
      <c r="A903" s="383" t="str">
        <f t="shared" si="62"/>
        <v/>
      </c>
      <c r="B903" s="370"/>
      <c r="C903" s="392"/>
      <c r="D903" s="372"/>
      <c r="E903" s="372"/>
      <c r="F903" s="373"/>
      <c r="G903" s="372"/>
      <c r="H903" s="372"/>
      <c r="I903" s="374"/>
      <c r="J903" s="375"/>
      <c r="K903" s="372"/>
      <c r="L903" s="374"/>
      <c r="M903" s="372"/>
      <c r="N903" s="463"/>
      <c r="O903" s="527">
        <f t="shared" si="60"/>
        <v>0</v>
      </c>
      <c r="P903" s="527">
        <f t="shared" si="61"/>
        <v>0</v>
      </c>
      <c r="Q903" s="530" t="str">
        <f t="shared" si="59"/>
        <v/>
      </c>
    </row>
    <row r="904" spans="1:17">
      <c r="A904" s="383" t="str">
        <f t="shared" si="62"/>
        <v/>
      </c>
      <c r="B904" s="370"/>
      <c r="C904" s="392"/>
      <c r="D904" s="372"/>
      <c r="E904" s="372"/>
      <c r="F904" s="373"/>
      <c r="G904" s="372"/>
      <c r="H904" s="372"/>
      <c r="I904" s="374"/>
      <c r="J904" s="375"/>
      <c r="K904" s="372"/>
      <c r="L904" s="374"/>
      <c r="M904" s="372"/>
      <c r="N904" s="463"/>
      <c r="O904" s="527">
        <f t="shared" si="60"/>
        <v>0</v>
      </c>
      <c r="P904" s="527">
        <f t="shared" si="61"/>
        <v>0</v>
      </c>
      <c r="Q904" s="530" t="str">
        <f t="shared" si="59"/>
        <v/>
      </c>
    </row>
    <row r="905" spans="1:17">
      <c r="A905" s="383" t="str">
        <f t="shared" si="62"/>
        <v/>
      </c>
      <c r="B905" s="370"/>
      <c r="C905" s="392"/>
      <c r="D905" s="372"/>
      <c r="E905" s="372"/>
      <c r="F905" s="373"/>
      <c r="G905" s="372"/>
      <c r="H905" s="372"/>
      <c r="I905" s="374"/>
      <c r="J905" s="375"/>
      <c r="K905" s="372"/>
      <c r="L905" s="374"/>
      <c r="M905" s="372"/>
      <c r="N905" s="463"/>
      <c r="O905" s="527">
        <f t="shared" si="60"/>
        <v>0</v>
      </c>
      <c r="P905" s="527">
        <f t="shared" si="61"/>
        <v>0</v>
      </c>
      <c r="Q905" s="530" t="str">
        <f t="shared" si="59"/>
        <v/>
      </c>
    </row>
    <row r="906" spans="1:17">
      <c r="A906" s="383" t="str">
        <f t="shared" si="62"/>
        <v/>
      </c>
      <c r="B906" s="370"/>
      <c r="C906" s="392"/>
      <c r="D906" s="372"/>
      <c r="E906" s="372"/>
      <c r="F906" s="373"/>
      <c r="G906" s="372"/>
      <c r="H906" s="372"/>
      <c r="I906" s="374"/>
      <c r="J906" s="375"/>
      <c r="K906" s="372"/>
      <c r="L906" s="374"/>
      <c r="M906" s="372"/>
      <c r="N906" s="463"/>
      <c r="O906" s="527">
        <f t="shared" si="60"/>
        <v>0</v>
      </c>
      <c r="P906" s="527">
        <f t="shared" si="61"/>
        <v>0</v>
      </c>
      <c r="Q906" s="529" t="str">
        <f t="shared" si="59"/>
        <v/>
      </c>
    </row>
    <row r="907" spans="1:17">
      <c r="A907" s="383" t="str">
        <f t="shared" si="62"/>
        <v/>
      </c>
      <c r="B907" s="370"/>
      <c r="C907" s="392"/>
      <c r="D907" s="372"/>
      <c r="E907" s="372"/>
      <c r="F907" s="373"/>
      <c r="G907" s="372"/>
      <c r="H907" s="372"/>
      <c r="I907" s="374"/>
      <c r="J907" s="375"/>
      <c r="K907" s="372"/>
      <c r="L907" s="374"/>
      <c r="M907" s="372"/>
      <c r="N907" s="463"/>
      <c r="O907" s="527">
        <f t="shared" si="60"/>
        <v>0</v>
      </c>
      <c r="P907" s="527">
        <f t="shared" si="61"/>
        <v>0</v>
      </c>
      <c r="Q907" s="530" t="str">
        <f t="shared" si="59"/>
        <v/>
      </c>
    </row>
    <row r="908" spans="1:17">
      <c r="A908" s="383" t="str">
        <f t="shared" si="62"/>
        <v/>
      </c>
      <c r="B908" s="370"/>
      <c r="C908" s="392"/>
      <c r="D908" s="372"/>
      <c r="E908" s="372"/>
      <c r="F908" s="373"/>
      <c r="G908" s="372"/>
      <c r="H908" s="372"/>
      <c r="I908" s="374"/>
      <c r="J908" s="375"/>
      <c r="K908" s="372"/>
      <c r="L908" s="374"/>
      <c r="M908" s="372"/>
      <c r="N908" s="463"/>
      <c r="O908" s="527">
        <f t="shared" si="60"/>
        <v>0</v>
      </c>
      <c r="P908" s="527">
        <f t="shared" si="61"/>
        <v>0</v>
      </c>
      <c r="Q908" s="530" t="str">
        <f t="shared" si="59"/>
        <v/>
      </c>
    </row>
    <row r="909" spans="1:17">
      <c r="A909" s="383" t="str">
        <f t="shared" si="62"/>
        <v/>
      </c>
      <c r="B909" s="370"/>
      <c r="C909" s="392"/>
      <c r="D909" s="372"/>
      <c r="E909" s="372"/>
      <c r="F909" s="373"/>
      <c r="G909" s="372"/>
      <c r="H909" s="372"/>
      <c r="I909" s="374"/>
      <c r="J909" s="375"/>
      <c r="K909" s="372"/>
      <c r="L909" s="374"/>
      <c r="M909" s="372"/>
      <c r="N909" s="463"/>
      <c r="O909" s="527">
        <f t="shared" si="60"/>
        <v>0</v>
      </c>
      <c r="P909" s="527">
        <f t="shared" si="61"/>
        <v>0</v>
      </c>
      <c r="Q909" s="530" t="str">
        <f t="shared" si="59"/>
        <v/>
      </c>
    </row>
    <row r="910" spans="1:17">
      <c r="A910" s="383" t="str">
        <f t="shared" si="62"/>
        <v/>
      </c>
      <c r="B910" s="370"/>
      <c r="C910" s="392"/>
      <c r="D910" s="372"/>
      <c r="E910" s="372"/>
      <c r="F910" s="373"/>
      <c r="G910" s="372"/>
      <c r="H910" s="372"/>
      <c r="I910" s="374"/>
      <c r="J910" s="375"/>
      <c r="K910" s="372"/>
      <c r="L910" s="374"/>
      <c r="M910" s="372"/>
      <c r="N910" s="463"/>
      <c r="O910" s="527">
        <f t="shared" si="60"/>
        <v>0</v>
      </c>
      <c r="P910" s="527">
        <f t="shared" si="61"/>
        <v>0</v>
      </c>
      <c r="Q910" s="529" t="str">
        <f t="shared" ref="Q910:Q973" si="63">SUBSTITUTE(D910," ","_")</f>
        <v/>
      </c>
    </row>
    <row r="911" spans="1:17">
      <c r="A911" s="383" t="str">
        <f t="shared" si="62"/>
        <v/>
      </c>
      <c r="B911" s="370"/>
      <c r="C911" s="392"/>
      <c r="D911" s="372"/>
      <c r="E911" s="372"/>
      <c r="F911" s="373"/>
      <c r="G911" s="372"/>
      <c r="H911" s="372"/>
      <c r="I911" s="374"/>
      <c r="J911" s="375"/>
      <c r="K911" s="372"/>
      <c r="L911" s="374"/>
      <c r="M911" s="372"/>
      <c r="N911" s="463"/>
      <c r="O911" s="527">
        <f t="shared" ref="O911:O974" si="64">IF(B911=0,0,IF(YEAR(B911)=$P$1,MONTH(B911)-$O$1+1,(YEAR(B911)-$P$1)*12-$O$1+1+MONTH(B911)))</f>
        <v>0</v>
      </c>
      <c r="P911" s="527">
        <f t="shared" ref="P911:P974" si="65">IF(C911=0,0,IF(YEAR(C911)=$P$1,MONTH(C911)-$O$1+1,(YEAR(C911)-$P$1)*12-$O$1+1+MONTH(C911)))</f>
        <v>0</v>
      </c>
      <c r="Q911" s="530" t="str">
        <f t="shared" si="63"/>
        <v/>
      </c>
    </row>
    <row r="912" spans="1:17">
      <c r="A912" s="383" t="str">
        <f t="shared" si="62"/>
        <v/>
      </c>
      <c r="B912" s="370"/>
      <c r="C912" s="392"/>
      <c r="D912" s="372"/>
      <c r="E912" s="372"/>
      <c r="F912" s="373"/>
      <c r="G912" s="372"/>
      <c r="H912" s="372"/>
      <c r="I912" s="374"/>
      <c r="J912" s="375"/>
      <c r="K912" s="372"/>
      <c r="L912" s="374"/>
      <c r="M912" s="372"/>
      <c r="N912" s="463"/>
      <c r="O912" s="527">
        <f t="shared" si="64"/>
        <v>0</v>
      </c>
      <c r="P912" s="527">
        <f t="shared" si="65"/>
        <v>0</v>
      </c>
      <c r="Q912" s="530" t="str">
        <f t="shared" si="63"/>
        <v/>
      </c>
    </row>
    <row r="913" spans="1:17">
      <c r="A913" s="383" t="str">
        <f t="shared" si="62"/>
        <v/>
      </c>
      <c r="B913" s="370"/>
      <c r="C913" s="392"/>
      <c r="D913" s="372"/>
      <c r="E913" s="372"/>
      <c r="F913" s="373"/>
      <c r="G913" s="372"/>
      <c r="H913" s="372"/>
      <c r="I913" s="374"/>
      <c r="J913" s="375"/>
      <c r="K913" s="372"/>
      <c r="L913" s="374"/>
      <c r="M913" s="372"/>
      <c r="N913" s="463"/>
      <c r="O913" s="527">
        <f t="shared" si="64"/>
        <v>0</v>
      </c>
      <c r="P913" s="527">
        <f t="shared" si="65"/>
        <v>0</v>
      </c>
      <c r="Q913" s="530" t="str">
        <f t="shared" si="63"/>
        <v/>
      </c>
    </row>
    <row r="914" spans="1:17">
      <c r="A914" s="383" t="str">
        <f t="shared" si="62"/>
        <v/>
      </c>
      <c r="B914" s="370"/>
      <c r="C914" s="392"/>
      <c r="D914" s="372"/>
      <c r="E914" s="372"/>
      <c r="F914" s="373"/>
      <c r="G914" s="372"/>
      <c r="H914" s="372"/>
      <c r="I914" s="374"/>
      <c r="J914" s="375"/>
      <c r="K914" s="372"/>
      <c r="L914" s="374"/>
      <c r="M914" s="372"/>
      <c r="N914" s="463"/>
      <c r="O914" s="527">
        <f t="shared" si="64"/>
        <v>0</v>
      </c>
      <c r="P914" s="527">
        <f t="shared" si="65"/>
        <v>0</v>
      </c>
      <c r="Q914" s="529" t="str">
        <f t="shared" si="63"/>
        <v/>
      </c>
    </row>
    <row r="915" spans="1:17">
      <c r="A915" s="383" t="str">
        <f t="shared" si="62"/>
        <v/>
      </c>
      <c r="B915" s="370"/>
      <c r="C915" s="392"/>
      <c r="D915" s="372"/>
      <c r="E915" s="372"/>
      <c r="F915" s="373"/>
      <c r="G915" s="372"/>
      <c r="H915" s="372"/>
      <c r="I915" s="374"/>
      <c r="J915" s="375"/>
      <c r="K915" s="372"/>
      <c r="L915" s="374"/>
      <c r="M915" s="372"/>
      <c r="N915" s="463"/>
      <c r="O915" s="527">
        <f t="shared" si="64"/>
        <v>0</v>
      </c>
      <c r="P915" s="527">
        <f t="shared" si="65"/>
        <v>0</v>
      </c>
      <c r="Q915" s="530" t="str">
        <f t="shared" si="63"/>
        <v/>
      </c>
    </row>
    <row r="916" spans="1:17">
      <c r="A916" s="383" t="str">
        <f t="shared" si="62"/>
        <v/>
      </c>
      <c r="B916" s="370"/>
      <c r="C916" s="392"/>
      <c r="D916" s="372"/>
      <c r="E916" s="372"/>
      <c r="F916" s="373"/>
      <c r="G916" s="372"/>
      <c r="H916" s="372"/>
      <c r="I916" s="374"/>
      <c r="J916" s="375"/>
      <c r="K916" s="372"/>
      <c r="L916" s="374"/>
      <c r="M916" s="372"/>
      <c r="N916" s="463"/>
      <c r="O916" s="527">
        <f t="shared" si="64"/>
        <v>0</v>
      </c>
      <c r="P916" s="527">
        <f t="shared" si="65"/>
        <v>0</v>
      </c>
      <c r="Q916" s="530" t="str">
        <f t="shared" si="63"/>
        <v/>
      </c>
    </row>
    <row r="917" spans="1:17">
      <c r="A917" s="383" t="str">
        <f t="shared" si="62"/>
        <v/>
      </c>
      <c r="B917" s="370"/>
      <c r="C917" s="392"/>
      <c r="D917" s="372"/>
      <c r="E917" s="372"/>
      <c r="F917" s="373"/>
      <c r="G917" s="372"/>
      <c r="H917" s="372"/>
      <c r="I917" s="374"/>
      <c r="J917" s="375"/>
      <c r="K917" s="372"/>
      <c r="L917" s="374"/>
      <c r="M917" s="372"/>
      <c r="N917" s="463"/>
      <c r="O917" s="527">
        <f t="shared" si="64"/>
        <v>0</v>
      </c>
      <c r="P917" s="527">
        <f t="shared" si="65"/>
        <v>0</v>
      </c>
      <c r="Q917" s="530" t="str">
        <f t="shared" si="63"/>
        <v/>
      </c>
    </row>
    <row r="918" spans="1:17">
      <c r="A918" s="383" t="str">
        <f t="shared" si="62"/>
        <v/>
      </c>
      <c r="B918" s="370"/>
      <c r="C918" s="392"/>
      <c r="D918" s="372"/>
      <c r="E918" s="372"/>
      <c r="F918" s="373"/>
      <c r="G918" s="372"/>
      <c r="H918" s="372"/>
      <c r="I918" s="374"/>
      <c r="J918" s="375"/>
      <c r="K918" s="372"/>
      <c r="L918" s="374"/>
      <c r="M918" s="372"/>
      <c r="N918" s="463"/>
      <c r="O918" s="527">
        <f t="shared" si="64"/>
        <v>0</v>
      </c>
      <c r="P918" s="527">
        <f t="shared" si="65"/>
        <v>0</v>
      </c>
      <c r="Q918" s="529" t="str">
        <f t="shared" si="63"/>
        <v/>
      </c>
    </row>
    <row r="919" spans="1:17">
      <c r="A919" s="383" t="str">
        <f t="shared" si="62"/>
        <v/>
      </c>
      <c r="B919" s="370"/>
      <c r="C919" s="392"/>
      <c r="D919" s="372"/>
      <c r="E919" s="372"/>
      <c r="F919" s="373"/>
      <c r="G919" s="372"/>
      <c r="H919" s="372"/>
      <c r="I919" s="374"/>
      <c r="J919" s="375"/>
      <c r="K919" s="372"/>
      <c r="L919" s="374"/>
      <c r="M919" s="372"/>
      <c r="N919" s="463"/>
      <c r="O919" s="527">
        <f t="shared" si="64"/>
        <v>0</v>
      </c>
      <c r="P919" s="527">
        <f t="shared" si="65"/>
        <v>0</v>
      </c>
      <c r="Q919" s="530" t="str">
        <f t="shared" si="63"/>
        <v/>
      </c>
    </row>
    <row r="920" spans="1:17">
      <c r="A920" s="383" t="str">
        <f t="shared" si="62"/>
        <v/>
      </c>
      <c r="B920" s="370"/>
      <c r="C920" s="392"/>
      <c r="D920" s="372"/>
      <c r="E920" s="372"/>
      <c r="F920" s="373"/>
      <c r="G920" s="372"/>
      <c r="H920" s="372"/>
      <c r="I920" s="374"/>
      <c r="J920" s="375"/>
      <c r="K920" s="372"/>
      <c r="L920" s="374"/>
      <c r="M920" s="372"/>
      <c r="N920" s="463"/>
      <c r="O920" s="527">
        <f t="shared" si="64"/>
        <v>0</v>
      </c>
      <c r="P920" s="527">
        <f t="shared" si="65"/>
        <v>0</v>
      </c>
      <c r="Q920" s="530" t="str">
        <f t="shared" si="63"/>
        <v/>
      </c>
    </row>
    <row r="921" spans="1:17">
      <c r="A921" s="383" t="str">
        <f t="shared" si="62"/>
        <v/>
      </c>
      <c r="B921" s="370"/>
      <c r="C921" s="392"/>
      <c r="D921" s="372"/>
      <c r="E921" s="372"/>
      <c r="F921" s="373"/>
      <c r="G921" s="372"/>
      <c r="H921" s="372"/>
      <c r="I921" s="374"/>
      <c r="J921" s="375"/>
      <c r="K921" s="372"/>
      <c r="L921" s="374"/>
      <c r="M921" s="372"/>
      <c r="N921" s="463"/>
      <c r="O921" s="527">
        <f t="shared" si="64"/>
        <v>0</v>
      </c>
      <c r="P921" s="527">
        <f t="shared" si="65"/>
        <v>0</v>
      </c>
      <c r="Q921" s="530" t="str">
        <f t="shared" si="63"/>
        <v/>
      </c>
    </row>
    <row r="922" spans="1:17">
      <c r="A922" s="383" t="str">
        <f t="shared" si="62"/>
        <v/>
      </c>
      <c r="B922" s="370"/>
      <c r="C922" s="392"/>
      <c r="D922" s="372"/>
      <c r="E922" s="372"/>
      <c r="F922" s="373"/>
      <c r="G922" s="372"/>
      <c r="H922" s="372"/>
      <c r="I922" s="374"/>
      <c r="J922" s="375"/>
      <c r="K922" s="372"/>
      <c r="L922" s="374"/>
      <c r="M922" s="372"/>
      <c r="N922" s="463"/>
      <c r="O922" s="527">
        <f t="shared" si="64"/>
        <v>0</v>
      </c>
      <c r="P922" s="527">
        <f t="shared" si="65"/>
        <v>0</v>
      </c>
      <c r="Q922" s="529" t="str">
        <f t="shared" si="63"/>
        <v/>
      </c>
    </row>
    <row r="923" spans="1:17">
      <c r="A923" s="383" t="str">
        <f t="shared" si="62"/>
        <v/>
      </c>
      <c r="B923" s="370"/>
      <c r="C923" s="392"/>
      <c r="D923" s="372"/>
      <c r="E923" s="372"/>
      <c r="F923" s="373"/>
      <c r="G923" s="372"/>
      <c r="H923" s="372"/>
      <c r="I923" s="374"/>
      <c r="J923" s="375"/>
      <c r="K923" s="372"/>
      <c r="L923" s="374"/>
      <c r="M923" s="372"/>
      <c r="N923" s="463"/>
      <c r="O923" s="527">
        <f t="shared" si="64"/>
        <v>0</v>
      </c>
      <c r="P923" s="527">
        <f t="shared" si="65"/>
        <v>0</v>
      </c>
      <c r="Q923" s="530" t="str">
        <f t="shared" si="63"/>
        <v/>
      </c>
    </row>
    <row r="924" spans="1:17">
      <c r="A924" s="383" t="str">
        <f t="shared" si="62"/>
        <v/>
      </c>
      <c r="B924" s="370"/>
      <c r="C924" s="392"/>
      <c r="D924" s="372"/>
      <c r="E924" s="372"/>
      <c r="F924" s="373"/>
      <c r="G924" s="372"/>
      <c r="H924" s="372"/>
      <c r="I924" s="374"/>
      <c r="J924" s="375"/>
      <c r="K924" s="372"/>
      <c r="L924" s="374"/>
      <c r="M924" s="372"/>
      <c r="N924" s="463"/>
      <c r="O924" s="527">
        <f t="shared" si="64"/>
        <v>0</v>
      </c>
      <c r="P924" s="527">
        <f t="shared" si="65"/>
        <v>0</v>
      </c>
      <c r="Q924" s="530" t="str">
        <f t="shared" si="63"/>
        <v/>
      </c>
    </row>
    <row r="925" spans="1:17">
      <c r="A925" s="383" t="str">
        <f t="shared" si="62"/>
        <v/>
      </c>
      <c r="B925" s="370"/>
      <c r="C925" s="392"/>
      <c r="D925" s="372"/>
      <c r="E925" s="372"/>
      <c r="F925" s="373"/>
      <c r="G925" s="372"/>
      <c r="H925" s="372"/>
      <c r="I925" s="374"/>
      <c r="J925" s="375"/>
      <c r="K925" s="372"/>
      <c r="L925" s="374"/>
      <c r="M925" s="372"/>
      <c r="N925" s="463"/>
      <c r="O925" s="527">
        <f t="shared" si="64"/>
        <v>0</v>
      </c>
      <c r="P925" s="527">
        <f t="shared" si="65"/>
        <v>0</v>
      </c>
      <c r="Q925" s="530" t="str">
        <f t="shared" si="63"/>
        <v/>
      </c>
    </row>
    <row r="926" spans="1:17">
      <c r="A926" s="383" t="str">
        <f t="shared" si="62"/>
        <v/>
      </c>
      <c r="B926" s="370"/>
      <c r="C926" s="392"/>
      <c r="D926" s="372"/>
      <c r="E926" s="372"/>
      <c r="F926" s="373"/>
      <c r="G926" s="372"/>
      <c r="H926" s="372"/>
      <c r="I926" s="374"/>
      <c r="J926" s="375"/>
      <c r="K926" s="372"/>
      <c r="L926" s="374"/>
      <c r="M926" s="372"/>
      <c r="N926" s="463"/>
      <c r="O926" s="527">
        <f t="shared" si="64"/>
        <v>0</v>
      </c>
      <c r="P926" s="527">
        <f t="shared" si="65"/>
        <v>0</v>
      </c>
      <c r="Q926" s="529" t="str">
        <f t="shared" si="63"/>
        <v/>
      </c>
    </row>
    <row r="927" spans="1:17">
      <c r="A927" s="383" t="str">
        <f t="shared" si="62"/>
        <v/>
      </c>
      <c r="B927" s="370"/>
      <c r="C927" s="392"/>
      <c r="D927" s="372"/>
      <c r="E927" s="372"/>
      <c r="F927" s="373"/>
      <c r="G927" s="372"/>
      <c r="H927" s="372"/>
      <c r="I927" s="374"/>
      <c r="J927" s="375"/>
      <c r="K927" s="372"/>
      <c r="L927" s="374"/>
      <c r="M927" s="372"/>
      <c r="N927" s="463"/>
      <c r="O927" s="527">
        <f t="shared" si="64"/>
        <v>0</v>
      </c>
      <c r="P927" s="527">
        <f t="shared" si="65"/>
        <v>0</v>
      </c>
      <c r="Q927" s="530" t="str">
        <f t="shared" si="63"/>
        <v/>
      </c>
    </row>
    <row r="928" spans="1:17">
      <c r="A928" s="383" t="str">
        <f t="shared" si="62"/>
        <v/>
      </c>
      <c r="B928" s="370"/>
      <c r="C928" s="392"/>
      <c r="D928" s="372"/>
      <c r="E928" s="372"/>
      <c r="F928" s="373"/>
      <c r="G928" s="372"/>
      <c r="H928" s="372"/>
      <c r="I928" s="374"/>
      <c r="J928" s="375"/>
      <c r="K928" s="372"/>
      <c r="L928" s="374"/>
      <c r="M928" s="372"/>
      <c r="N928" s="463"/>
      <c r="O928" s="527">
        <f t="shared" si="64"/>
        <v>0</v>
      </c>
      <c r="P928" s="527">
        <f t="shared" si="65"/>
        <v>0</v>
      </c>
      <c r="Q928" s="530" t="str">
        <f t="shared" si="63"/>
        <v/>
      </c>
    </row>
    <row r="929" spans="1:19">
      <c r="A929" s="383" t="str">
        <f t="shared" si="62"/>
        <v/>
      </c>
      <c r="B929" s="370"/>
      <c r="C929" s="392"/>
      <c r="D929" s="372"/>
      <c r="E929" s="372"/>
      <c r="F929" s="373"/>
      <c r="G929" s="372"/>
      <c r="H929" s="372"/>
      <c r="I929" s="374"/>
      <c r="J929" s="375"/>
      <c r="K929" s="372"/>
      <c r="L929" s="374"/>
      <c r="M929" s="372"/>
      <c r="N929" s="463"/>
      <c r="O929" s="527">
        <f t="shared" si="64"/>
        <v>0</v>
      </c>
      <c r="P929" s="527">
        <f t="shared" si="65"/>
        <v>0</v>
      </c>
      <c r="Q929" s="530" t="str">
        <f t="shared" si="63"/>
        <v/>
      </c>
    </row>
    <row r="930" spans="1:19">
      <c r="A930" s="383" t="str">
        <f t="shared" si="62"/>
        <v/>
      </c>
      <c r="B930" s="370"/>
      <c r="C930" s="392"/>
      <c r="D930" s="372"/>
      <c r="E930" s="372"/>
      <c r="F930" s="373"/>
      <c r="G930" s="372"/>
      <c r="H930" s="372"/>
      <c r="I930" s="374"/>
      <c r="J930" s="375"/>
      <c r="K930" s="372"/>
      <c r="L930" s="374"/>
      <c r="M930" s="372"/>
      <c r="N930" s="463"/>
      <c r="O930" s="527">
        <f t="shared" si="64"/>
        <v>0</v>
      </c>
      <c r="P930" s="527">
        <f t="shared" si="65"/>
        <v>0</v>
      </c>
      <c r="Q930" s="529" t="str">
        <f t="shared" si="63"/>
        <v/>
      </c>
    </row>
    <row r="931" spans="1:19">
      <c r="A931" s="383" t="str">
        <f t="shared" si="62"/>
        <v/>
      </c>
      <c r="B931" s="370"/>
      <c r="C931" s="392"/>
      <c r="D931" s="372"/>
      <c r="E931" s="372"/>
      <c r="F931" s="373"/>
      <c r="G931" s="372"/>
      <c r="H931" s="372"/>
      <c r="I931" s="374"/>
      <c r="J931" s="375"/>
      <c r="K931" s="372"/>
      <c r="L931" s="374"/>
      <c r="M931" s="372"/>
      <c r="N931" s="463"/>
      <c r="O931" s="527">
        <f t="shared" si="64"/>
        <v>0</v>
      </c>
      <c r="P931" s="527">
        <f t="shared" si="65"/>
        <v>0</v>
      </c>
      <c r="Q931" s="530" t="str">
        <f t="shared" si="63"/>
        <v/>
      </c>
    </row>
    <row r="932" spans="1:19" s="327" customFormat="1">
      <c r="A932" s="383" t="str">
        <f t="shared" si="62"/>
        <v/>
      </c>
      <c r="B932" s="380"/>
      <c r="C932" s="381"/>
      <c r="D932" s="374"/>
      <c r="E932" s="374"/>
      <c r="F932" s="382"/>
      <c r="G932" s="374"/>
      <c r="H932" s="374"/>
      <c r="I932" s="374"/>
      <c r="J932" s="376"/>
      <c r="K932" s="374"/>
      <c r="L932" s="374"/>
      <c r="M932" s="374"/>
      <c r="N932" s="465"/>
      <c r="O932" s="527">
        <f t="shared" si="64"/>
        <v>0</v>
      </c>
      <c r="P932" s="527">
        <f t="shared" si="65"/>
        <v>0</v>
      </c>
      <c r="Q932" s="530" t="str">
        <f t="shared" si="63"/>
        <v/>
      </c>
      <c r="R932" s="516"/>
      <c r="S932" s="516"/>
    </row>
    <row r="933" spans="1:19">
      <c r="A933" s="383" t="str">
        <f t="shared" si="62"/>
        <v/>
      </c>
      <c r="B933" s="370"/>
      <c r="C933" s="392"/>
      <c r="D933" s="372"/>
      <c r="E933" s="372"/>
      <c r="F933" s="373"/>
      <c r="G933" s="372"/>
      <c r="H933" s="372"/>
      <c r="I933" s="374"/>
      <c r="J933" s="375"/>
      <c r="K933" s="372"/>
      <c r="L933" s="374"/>
      <c r="M933" s="372"/>
      <c r="N933" s="463"/>
      <c r="O933" s="527">
        <f t="shared" si="64"/>
        <v>0</v>
      </c>
      <c r="P933" s="527">
        <f t="shared" si="65"/>
        <v>0</v>
      </c>
      <c r="Q933" s="530" t="str">
        <f t="shared" si="63"/>
        <v/>
      </c>
    </row>
    <row r="934" spans="1:19">
      <c r="A934" s="383" t="str">
        <f t="shared" si="62"/>
        <v/>
      </c>
      <c r="B934" s="370"/>
      <c r="C934" s="392"/>
      <c r="D934" s="372"/>
      <c r="E934" s="372"/>
      <c r="F934" s="373"/>
      <c r="G934" s="372"/>
      <c r="H934" s="372"/>
      <c r="I934" s="374"/>
      <c r="J934" s="375"/>
      <c r="K934" s="372"/>
      <c r="L934" s="374"/>
      <c r="M934" s="372"/>
      <c r="N934" s="463"/>
      <c r="O934" s="527">
        <f t="shared" si="64"/>
        <v>0</v>
      </c>
      <c r="P934" s="527">
        <f t="shared" si="65"/>
        <v>0</v>
      </c>
      <c r="Q934" s="529" t="str">
        <f t="shared" si="63"/>
        <v/>
      </c>
    </row>
    <row r="935" spans="1:19">
      <c r="A935" s="383" t="str">
        <f t="shared" si="62"/>
        <v/>
      </c>
      <c r="B935" s="370"/>
      <c r="C935" s="392"/>
      <c r="D935" s="372"/>
      <c r="E935" s="372"/>
      <c r="F935" s="373"/>
      <c r="G935" s="372"/>
      <c r="H935" s="372"/>
      <c r="I935" s="374"/>
      <c r="J935" s="375"/>
      <c r="K935" s="372"/>
      <c r="L935" s="374"/>
      <c r="M935" s="372"/>
      <c r="N935" s="463"/>
      <c r="O935" s="527">
        <f t="shared" si="64"/>
        <v>0</v>
      </c>
      <c r="P935" s="527">
        <f t="shared" si="65"/>
        <v>0</v>
      </c>
      <c r="Q935" s="530" t="str">
        <f t="shared" si="63"/>
        <v/>
      </c>
    </row>
    <row r="936" spans="1:19">
      <c r="A936" s="383" t="str">
        <f t="shared" si="62"/>
        <v/>
      </c>
      <c r="B936" s="370"/>
      <c r="C936" s="392"/>
      <c r="D936" s="372"/>
      <c r="E936" s="372"/>
      <c r="F936" s="373"/>
      <c r="G936" s="372"/>
      <c r="H936" s="372"/>
      <c r="I936" s="374"/>
      <c r="J936" s="375"/>
      <c r="K936" s="372"/>
      <c r="L936" s="374"/>
      <c r="M936" s="372"/>
      <c r="N936" s="463"/>
      <c r="O936" s="527">
        <f t="shared" si="64"/>
        <v>0</v>
      </c>
      <c r="P936" s="527">
        <f t="shared" si="65"/>
        <v>0</v>
      </c>
      <c r="Q936" s="530" t="str">
        <f t="shared" si="63"/>
        <v/>
      </c>
    </row>
    <row r="937" spans="1:19">
      <c r="A937" s="383" t="str">
        <f t="shared" si="62"/>
        <v/>
      </c>
      <c r="B937" s="370"/>
      <c r="C937" s="392"/>
      <c r="D937" s="372"/>
      <c r="E937" s="372"/>
      <c r="F937" s="373"/>
      <c r="G937" s="372"/>
      <c r="H937" s="372"/>
      <c r="I937" s="374"/>
      <c r="J937" s="375"/>
      <c r="K937" s="372"/>
      <c r="L937" s="374"/>
      <c r="M937" s="372"/>
      <c r="N937" s="463"/>
      <c r="O937" s="527">
        <f t="shared" si="64"/>
        <v>0</v>
      </c>
      <c r="P937" s="527">
        <f t="shared" si="65"/>
        <v>0</v>
      </c>
      <c r="Q937" s="530" t="str">
        <f t="shared" si="63"/>
        <v/>
      </c>
    </row>
    <row r="938" spans="1:19">
      <c r="A938" s="383" t="str">
        <f t="shared" si="62"/>
        <v/>
      </c>
      <c r="B938" s="370"/>
      <c r="C938" s="392"/>
      <c r="D938" s="372"/>
      <c r="E938" s="372"/>
      <c r="F938" s="373"/>
      <c r="G938" s="372"/>
      <c r="H938" s="372"/>
      <c r="I938" s="374"/>
      <c r="J938" s="375"/>
      <c r="K938" s="372"/>
      <c r="L938" s="374"/>
      <c r="M938" s="372"/>
      <c r="N938" s="463"/>
      <c r="O938" s="527">
        <f t="shared" si="64"/>
        <v>0</v>
      </c>
      <c r="P938" s="527">
        <f t="shared" si="65"/>
        <v>0</v>
      </c>
      <c r="Q938" s="529" t="str">
        <f t="shared" si="63"/>
        <v/>
      </c>
    </row>
    <row r="939" spans="1:19">
      <c r="A939" s="383" t="str">
        <f t="shared" si="62"/>
        <v/>
      </c>
      <c r="B939" s="370"/>
      <c r="C939" s="392"/>
      <c r="D939" s="372"/>
      <c r="E939" s="372"/>
      <c r="F939" s="373"/>
      <c r="G939" s="372"/>
      <c r="H939" s="372"/>
      <c r="I939" s="374"/>
      <c r="J939" s="375"/>
      <c r="K939" s="372"/>
      <c r="L939" s="374"/>
      <c r="M939" s="372"/>
      <c r="N939" s="463"/>
      <c r="O939" s="527">
        <f t="shared" si="64"/>
        <v>0</v>
      </c>
      <c r="P939" s="527">
        <f t="shared" si="65"/>
        <v>0</v>
      </c>
      <c r="Q939" s="530" t="str">
        <f t="shared" si="63"/>
        <v/>
      </c>
    </row>
    <row r="940" spans="1:19">
      <c r="A940" s="383" t="str">
        <f t="shared" si="62"/>
        <v/>
      </c>
      <c r="B940" s="370"/>
      <c r="C940" s="392"/>
      <c r="D940" s="372"/>
      <c r="E940" s="372"/>
      <c r="F940" s="373"/>
      <c r="G940" s="372"/>
      <c r="H940" s="372"/>
      <c r="I940" s="374"/>
      <c r="J940" s="375"/>
      <c r="K940" s="372"/>
      <c r="L940" s="374"/>
      <c r="M940" s="372"/>
      <c r="N940" s="463"/>
      <c r="O940" s="527">
        <f t="shared" si="64"/>
        <v>0</v>
      </c>
      <c r="P940" s="527">
        <f t="shared" si="65"/>
        <v>0</v>
      </c>
      <c r="Q940" s="530" t="str">
        <f t="shared" si="63"/>
        <v/>
      </c>
    </row>
    <row r="941" spans="1:19">
      <c r="A941" s="383" t="str">
        <f t="shared" si="62"/>
        <v/>
      </c>
      <c r="B941" s="370"/>
      <c r="C941" s="392"/>
      <c r="D941" s="372"/>
      <c r="E941" s="372"/>
      <c r="F941" s="373"/>
      <c r="G941" s="372"/>
      <c r="H941" s="372"/>
      <c r="I941" s="374"/>
      <c r="J941" s="375"/>
      <c r="K941" s="372"/>
      <c r="L941" s="374"/>
      <c r="M941" s="372"/>
      <c r="N941" s="463"/>
      <c r="O941" s="527">
        <f t="shared" si="64"/>
        <v>0</v>
      </c>
      <c r="P941" s="527">
        <f t="shared" si="65"/>
        <v>0</v>
      </c>
      <c r="Q941" s="530" t="str">
        <f t="shared" si="63"/>
        <v/>
      </c>
    </row>
    <row r="942" spans="1:19">
      <c r="A942" s="383" t="str">
        <f t="shared" si="62"/>
        <v/>
      </c>
      <c r="B942" s="370"/>
      <c r="C942" s="392"/>
      <c r="D942" s="372"/>
      <c r="E942" s="372"/>
      <c r="F942" s="373"/>
      <c r="G942" s="372"/>
      <c r="H942" s="372"/>
      <c r="I942" s="374"/>
      <c r="J942" s="375"/>
      <c r="K942" s="372"/>
      <c r="L942" s="374"/>
      <c r="M942" s="372"/>
      <c r="N942" s="463"/>
      <c r="O942" s="527">
        <f t="shared" si="64"/>
        <v>0</v>
      </c>
      <c r="P942" s="527">
        <f t="shared" si="65"/>
        <v>0</v>
      </c>
      <c r="Q942" s="529" t="str">
        <f t="shared" si="63"/>
        <v/>
      </c>
    </row>
    <row r="943" spans="1:19">
      <c r="A943" s="383" t="str">
        <f t="shared" si="62"/>
        <v/>
      </c>
      <c r="B943" s="370"/>
      <c r="C943" s="392"/>
      <c r="D943" s="372"/>
      <c r="E943" s="372"/>
      <c r="F943" s="373"/>
      <c r="G943" s="372"/>
      <c r="H943" s="372"/>
      <c r="I943" s="374"/>
      <c r="J943" s="375"/>
      <c r="K943" s="372"/>
      <c r="L943" s="374"/>
      <c r="M943" s="372"/>
      <c r="N943" s="463"/>
      <c r="O943" s="527">
        <f t="shared" si="64"/>
        <v>0</v>
      </c>
      <c r="P943" s="527">
        <f t="shared" si="65"/>
        <v>0</v>
      </c>
      <c r="Q943" s="530" t="str">
        <f t="shared" si="63"/>
        <v/>
      </c>
    </row>
    <row r="944" spans="1:19">
      <c r="A944" s="383" t="str">
        <f t="shared" si="62"/>
        <v/>
      </c>
      <c r="B944" s="370"/>
      <c r="C944" s="392"/>
      <c r="D944" s="372"/>
      <c r="E944" s="372"/>
      <c r="F944" s="373"/>
      <c r="G944" s="372"/>
      <c r="H944" s="372"/>
      <c r="I944" s="374"/>
      <c r="J944" s="375"/>
      <c r="K944" s="372"/>
      <c r="L944" s="374"/>
      <c r="M944" s="372"/>
      <c r="N944" s="463"/>
      <c r="O944" s="527">
        <f t="shared" si="64"/>
        <v>0</v>
      </c>
      <c r="P944" s="527">
        <f t="shared" si="65"/>
        <v>0</v>
      </c>
      <c r="Q944" s="530" t="str">
        <f t="shared" si="63"/>
        <v/>
      </c>
    </row>
    <row r="945" spans="1:17">
      <c r="A945" s="383" t="str">
        <f t="shared" si="62"/>
        <v/>
      </c>
      <c r="B945" s="370"/>
      <c r="C945" s="392"/>
      <c r="D945" s="372"/>
      <c r="E945" s="372"/>
      <c r="F945" s="373"/>
      <c r="G945" s="372"/>
      <c r="H945" s="372"/>
      <c r="I945" s="374"/>
      <c r="J945" s="375"/>
      <c r="K945" s="372"/>
      <c r="L945" s="374"/>
      <c r="M945" s="372"/>
      <c r="N945" s="463"/>
      <c r="O945" s="527">
        <f t="shared" si="64"/>
        <v>0</v>
      </c>
      <c r="P945" s="527">
        <f t="shared" si="65"/>
        <v>0</v>
      </c>
      <c r="Q945" s="530" t="str">
        <f t="shared" si="63"/>
        <v/>
      </c>
    </row>
    <row r="946" spans="1:17">
      <c r="A946" s="383" t="str">
        <f t="shared" si="62"/>
        <v/>
      </c>
      <c r="B946" s="370"/>
      <c r="C946" s="392"/>
      <c r="D946" s="372"/>
      <c r="E946" s="372"/>
      <c r="F946" s="373"/>
      <c r="G946" s="372"/>
      <c r="H946" s="372"/>
      <c r="I946" s="374"/>
      <c r="J946" s="375"/>
      <c r="K946" s="372"/>
      <c r="L946" s="374"/>
      <c r="M946" s="372"/>
      <c r="N946" s="463"/>
      <c r="O946" s="527">
        <f t="shared" si="64"/>
        <v>0</v>
      </c>
      <c r="P946" s="527">
        <f t="shared" si="65"/>
        <v>0</v>
      </c>
      <c r="Q946" s="529" t="str">
        <f t="shared" si="63"/>
        <v/>
      </c>
    </row>
    <row r="947" spans="1:17">
      <c r="A947" s="383" t="str">
        <f t="shared" si="62"/>
        <v/>
      </c>
      <c r="B947" s="370"/>
      <c r="C947" s="392"/>
      <c r="D947" s="372"/>
      <c r="E947" s="372"/>
      <c r="F947" s="373"/>
      <c r="G947" s="372"/>
      <c r="H947" s="372"/>
      <c r="I947" s="374"/>
      <c r="J947" s="375"/>
      <c r="K947" s="372"/>
      <c r="L947" s="374"/>
      <c r="M947" s="372"/>
      <c r="N947" s="463"/>
      <c r="O947" s="527">
        <f t="shared" si="64"/>
        <v>0</v>
      </c>
      <c r="P947" s="527">
        <f t="shared" si="65"/>
        <v>0</v>
      </c>
      <c r="Q947" s="530" t="str">
        <f t="shared" si="63"/>
        <v/>
      </c>
    </row>
    <row r="948" spans="1:17">
      <c r="A948" s="383" t="str">
        <f t="shared" si="62"/>
        <v/>
      </c>
      <c r="B948" s="370"/>
      <c r="C948" s="392"/>
      <c r="D948" s="372"/>
      <c r="E948" s="372"/>
      <c r="F948" s="373"/>
      <c r="G948" s="372"/>
      <c r="H948" s="372"/>
      <c r="I948" s="374"/>
      <c r="J948" s="375"/>
      <c r="K948" s="372"/>
      <c r="L948" s="374"/>
      <c r="M948" s="372"/>
      <c r="N948" s="463"/>
      <c r="O948" s="527">
        <f t="shared" si="64"/>
        <v>0</v>
      </c>
      <c r="P948" s="527">
        <f t="shared" si="65"/>
        <v>0</v>
      </c>
      <c r="Q948" s="530" t="str">
        <f t="shared" si="63"/>
        <v/>
      </c>
    </row>
    <row r="949" spans="1:17">
      <c r="A949" s="383" t="str">
        <f t="shared" si="62"/>
        <v/>
      </c>
      <c r="B949" s="370"/>
      <c r="C949" s="392"/>
      <c r="D949" s="372"/>
      <c r="E949" s="372"/>
      <c r="F949" s="373"/>
      <c r="G949" s="372"/>
      <c r="H949" s="372"/>
      <c r="I949" s="374"/>
      <c r="J949" s="375"/>
      <c r="K949" s="372"/>
      <c r="L949" s="374"/>
      <c r="M949" s="372"/>
      <c r="N949" s="463"/>
      <c r="O949" s="527">
        <f t="shared" si="64"/>
        <v>0</v>
      </c>
      <c r="P949" s="527">
        <f t="shared" si="65"/>
        <v>0</v>
      </c>
      <c r="Q949" s="530" t="str">
        <f t="shared" si="63"/>
        <v/>
      </c>
    </row>
    <row r="950" spans="1:17">
      <c r="A950" s="383" t="str">
        <f t="shared" si="62"/>
        <v/>
      </c>
      <c r="B950" s="370"/>
      <c r="C950" s="392"/>
      <c r="D950" s="372"/>
      <c r="E950" s="372"/>
      <c r="F950" s="373"/>
      <c r="G950" s="372"/>
      <c r="H950" s="372"/>
      <c r="I950" s="374"/>
      <c r="J950" s="375"/>
      <c r="K950" s="372"/>
      <c r="L950" s="374"/>
      <c r="M950" s="372"/>
      <c r="N950" s="463"/>
      <c r="O950" s="527">
        <f t="shared" si="64"/>
        <v>0</v>
      </c>
      <c r="P950" s="527">
        <f t="shared" si="65"/>
        <v>0</v>
      </c>
      <c r="Q950" s="529" t="str">
        <f t="shared" si="63"/>
        <v/>
      </c>
    </row>
    <row r="951" spans="1:17">
      <c r="A951" s="383" t="str">
        <f t="shared" si="62"/>
        <v/>
      </c>
      <c r="B951" s="370"/>
      <c r="C951" s="392"/>
      <c r="D951" s="372"/>
      <c r="E951" s="372"/>
      <c r="F951" s="373"/>
      <c r="G951" s="372"/>
      <c r="H951" s="372"/>
      <c r="I951" s="374"/>
      <c r="J951" s="375"/>
      <c r="K951" s="372"/>
      <c r="L951" s="374"/>
      <c r="M951" s="372"/>
      <c r="N951" s="463"/>
      <c r="O951" s="527">
        <f t="shared" si="64"/>
        <v>0</v>
      </c>
      <c r="P951" s="527">
        <f t="shared" si="65"/>
        <v>0</v>
      </c>
      <c r="Q951" s="530" t="str">
        <f t="shared" si="63"/>
        <v/>
      </c>
    </row>
    <row r="952" spans="1:17">
      <c r="A952" s="383" t="str">
        <f t="shared" si="62"/>
        <v/>
      </c>
      <c r="B952" s="370"/>
      <c r="C952" s="392"/>
      <c r="D952" s="372"/>
      <c r="E952" s="372"/>
      <c r="F952" s="373"/>
      <c r="G952" s="372"/>
      <c r="H952" s="372"/>
      <c r="I952" s="374"/>
      <c r="J952" s="375"/>
      <c r="K952" s="372"/>
      <c r="L952" s="374"/>
      <c r="M952" s="372"/>
      <c r="N952" s="463"/>
      <c r="O952" s="527">
        <f t="shared" si="64"/>
        <v>0</v>
      </c>
      <c r="P952" s="527">
        <f t="shared" si="65"/>
        <v>0</v>
      </c>
      <c r="Q952" s="530" t="str">
        <f t="shared" si="63"/>
        <v/>
      </c>
    </row>
    <row r="953" spans="1:17">
      <c r="A953" s="383" t="str">
        <f t="shared" si="62"/>
        <v/>
      </c>
      <c r="B953" s="370"/>
      <c r="C953" s="392"/>
      <c r="D953" s="372"/>
      <c r="E953" s="372"/>
      <c r="F953" s="373"/>
      <c r="G953" s="372"/>
      <c r="H953" s="372"/>
      <c r="I953" s="374"/>
      <c r="J953" s="375"/>
      <c r="K953" s="372"/>
      <c r="L953" s="374"/>
      <c r="M953" s="372"/>
      <c r="N953" s="463"/>
      <c r="O953" s="527">
        <f t="shared" si="64"/>
        <v>0</v>
      </c>
      <c r="P953" s="527">
        <f t="shared" si="65"/>
        <v>0</v>
      </c>
      <c r="Q953" s="530" t="str">
        <f t="shared" si="63"/>
        <v/>
      </c>
    </row>
    <row r="954" spans="1:17">
      <c r="A954" s="383" t="str">
        <f t="shared" si="62"/>
        <v/>
      </c>
      <c r="B954" s="370"/>
      <c r="C954" s="392"/>
      <c r="D954" s="372"/>
      <c r="E954" s="372"/>
      <c r="F954" s="373"/>
      <c r="G954" s="372"/>
      <c r="H954" s="372"/>
      <c r="I954" s="374"/>
      <c r="J954" s="375"/>
      <c r="K954" s="372"/>
      <c r="L954" s="374"/>
      <c r="M954" s="372"/>
      <c r="N954" s="463"/>
      <c r="O954" s="527">
        <f t="shared" si="64"/>
        <v>0</v>
      </c>
      <c r="P954" s="527">
        <f t="shared" si="65"/>
        <v>0</v>
      </c>
      <c r="Q954" s="529" t="str">
        <f t="shared" si="63"/>
        <v/>
      </c>
    </row>
    <row r="955" spans="1:17">
      <c r="A955" s="383" t="str">
        <f t="shared" si="62"/>
        <v/>
      </c>
      <c r="B955" s="370"/>
      <c r="C955" s="392"/>
      <c r="D955" s="372"/>
      <c r="E955" s="372"/>
      <c r="F955" s="373"/>
      <c r="G955" s="372"/>
      <c r="H955" s="372"/>
      <c r="I955" s="374"/>
      <c r="J955" s="375"/>
      <c r="K955" s="372"/>
      <c r="L955" s="374"/>
      <c r="M955" s="372"/>
      <c r="N955" s="463"/>
      <c r="O955" s="527">
        <f t="shared" si="64"/>
        <v>0</v>
      </c>
      <c r="P955" s="527">
        <f t="shared" si="65"/>
        <v>0</v>
      </c>
      <c r="Q955" s="530" t="str">
        <f t="shared" si="63"/>
        <v/>
      </c>
    </row>
    <row r="956" spans="1:17">
      <c r="A956" s="383" t="str">
        <f t="shared" si="62"/>
        <v/>
      </c>
      <c r="B956" s="370"/>
      <c r="C956" s="392"/>
      <c r="D956" s="372"/>
      <c r="E956" s="372"/>
      <c r="F956" s="373"/>
      <c r="G956" s="372"/>
      <c r="H956" s="372"/>
      <c r="I956" s="374"/>
      <c r="J956" s="375"/>
      <c r="K956" s="372"/>
      <c r="L956" s="374"/>
      <c r="M956" s="372"/>
      <c r="N956" s="463"/>
      <c r="O956" s="527">
        <f t="shared" si="64"/>
        <v>0</v>
      </c>
      <c r="P956" s="527">
        <f t="shared" si="65"/>
        <v>0</v>
      </c>
      <c r="Q956" s="530" t="str">
        <f t="shared" si="63"/>
        <v/>
      </c>
    </row>
    <row r="957" spans="1:17">
      <c r="A957" s="383" t="str">
        <f t="shared" si="62"/>
        <v/>
      </c>
      <c r="B957" s="370"/>
      <c r="C957" s="392"/>
      <c r="D957" s="372"/>
      <c r="E957" s="372"/>
      <c r="F957" s="373"/>
      <c r="G957" s="372"/>
      <c r="H957" s="372"/>
      <c r="I957" s="374"/>
      <c r="J957" s="375"/>
      <c r="K957" s="372"/>
      <c r="L957" s="374"/>
      <c r="M957" s="372"/>
      <c r="N957" s="463"/>
      <c r="O957" s="527">
        <f t="shared" si="64"/>
        <v>0</v>
      </c>
      <c r="P957" s="527">
        <f t="shared" si="65"/>
        <v>0</v>
      </c>
      <c r="Q957" s="530" t="str">
        <f t="shared" si="63"/>
        <v/>
      </c>
    </row>
    <row r="958" spans="1:17">
      <c r="A958" s="383" t="str">
        <f t="shared" si="62"/>
        <v/>
      </c>
      <c r="B958" s="370"/>
      <c r="C958" s="392"/>
      <c r="D958" s="372"/>
      <c r="E958" s="372"/>
      <c r="F958" s="373"/>
      <c r="G958" s="372"/>
      <c r="H958" s="372"/>
      <c r="I958" s="374"/>
      <c r="J958" s="375"/>
      <c r="K958" s="372"/>
      <c r="L958" s="374"/>
      <c r="M958" s="372"/>
      <c r="N958" s="463"/>
      <c r="O958" s="527">
        <f t="shared" si="64"/>
        <v>0</v>
      </c>
      <c r="P958" s="527">
        <f t="shared" si="65"/>
        <v>0</v>
      </c>
      <c r="Q958" s="529" t="str">
        <f t="shared" si="63"/>
        <v/>
      </c>
    </row>
    <row r="959" spans="1:17">
      <c r="A959" s="383" t="str">
        <f t="shared" si="62"/>
        <v/>
      </c>
      <c r="B959" s="370"/>
      <c r="C959" s="392"/>
      <c r="D959" s="372"/>
      <c r="E959" s="372"/>
      <c r="F959" s="373"/>
      <c r="G959" s="372"/>
      <c r="H959" s="372"/>
      <c r="I959" s="374"/>
      <c r="J959" s="375"/>
      <c r="K959" s="372"/>
      <c r="L959" s="374"/>
      <c r="M959" s="372"/>
      <c r="N959" s="463"/>
      <c r="O959" s="527">
        <f t="shared" si="64"/>
        <v>0</v>
      </c>
      <c r="P959" s="527">
        <f t="shared" si="65"/>
        <v>0</v>
      </c>
      <c r="Q959" s="530" t="str">
        <f t="shared" si="63"/>
        <v/>
      </c>
    </row>
    <row r="960" spans="1:17">
      <c r="A960" s="383" t="str">
        <f t="shared" si="62"/>
        <v/>
      </c>
      <c r="B960" s="370"/>
      <c r="C960" s="392"/>
      <c r="D960" s="372"/>
      <c r="E960" s="372"/>
      <c r="F960" s="373"/>
      <c r="G960" s="372"/>
      <c r="H960" s="372"/>
      <c r="I960" s="374"/>
      <c r="J960" s="375"/>
      <c r="K960" s="372"/>
      <c r="L960" s="374"/>
      <c r="M960" s="372"/>
      <c r="N960" s="463"/>
      <c r="O960" s="527">
        <f t="shared" si="64"/>
        <v>0</v>
      </c>
      <c r="P960" s="527">
        <f t="shared" si="65"/>
        <v>0</v>
      </c>
      <c r="Q960" s="530" t="str">
        <f t="shared" si="63"/>
        <v/>
      </c>
    </row>
    <row r="961" spans="1:17">
      <c r="A961" s="383" t="str">
        <f t="shared" si="62"/>
        <v/>
      </c>
      <c r="B961" s="370"/>
      <c r="C961" s="392"/>
      <c r="D961" s="372"/>
      <c r="E961" s="372"/>
      <c r="F961" s="373"/>
      <c r="G961" s="372"/>
      <c r="H961" s="372"/>
      <c r="I961" s="374"/>
      <c r="J961" s="375"/>
      <c r="K961" s="372"/>
      <c r="L961" s="374"/>
      <c r="M961" s="372"/>
      <c r="N961" s="463"/>
      <c r="O961" s="527">
        <f t="shared" si="64"/>
        <v>0</v>
      </c>
      <c r="P961" s="527">
        <f t="shared" si="65"/>
        <v>0</v>
      </c>
      <c r="Q961" s="530" t="str">
        <f t="shared" si="63"/>
        <v/>
      </c>
    </row>
    <row r="962" spans="1:17">
      <c r="A962" s="383" t="str">
        <f t="shared" si="62"/>
        <v/>
      </c>
      <c r="B962" s="370"/>
      <c r="C962" s="392"/>
      <c r="D962" s="372"/>
      <c r="E962" s="372"/>
      <c r="F962" s="373"/>
      <c r="G962" s="372"/>
      <c r="H962" s="372"/>
      <c r="I962" s="374"/>
      <c r="J962" s="375"/>
      <c r="K962" s="372"/>
      <c r="L962" s="374"/>
      <c r="M962" s="372"/>
      <c r="N962" s="463"/>
      <c r="O962" s="527">
        <f t="shared" si="64"/>
        <v>0</v>
      </c>
      <c r="P962" s="527">
        <f t="shared" si="65"/>
        <v>0</v>
      </c>
      <c r="Q962" s="529" t="str">
        <f t="shared" si="63"/>
        <v/>
      </c>
    </row>
    <row r="963" spans="1:17">
      <c r="A963" s="383" t="str">
        <f t="shared" si="62"/>
        <v/>
      </c>
      <c r="B963" s="370"/>
      <c r="C963" s="392"/>
      <c r="D963" s="372"/>
      <c r="E963" s="372"/>
      <c r="F963" s="373"/>
      <c r="G963" s="372"/>
      <c r="H963" s="372"/>
      <c r="I963" s="374"/>
      <c r="J963" s="375"/>
      <c r="K963" s="372"/>
      <c r="L963" s="374"/>
      <c r="M963" s="372"/>
      <c r="N963" s="463"/>
      <c r="O963" s="527">
        <f t="shared" si="64"/>
        <v>0</v>
      </c>
      <c r="P963" s="527">
        <f t="shared" si="65"/>
        <v>0</v>
      </c>
      <c r="Q963" s="530" t="str">
        <f t="shared" si="63"/>
        <v/>
      </c>
    </row>
    <row r="964" spans="1:17">
      <c r="A964" s="383" t="str">
        <f t="shared" si="62"/>
        <v/>
      </c>
      <c r="B964" s="370"/>
      <c r="C964" s="392"/>
      <c r="D964" s="372"/>
      <c r="E964" s="372"/>
      <c r="F964" s="373"/>
      <c r="G964" s="372"/>
      <c r="H964" s="372"/>
      <c r="I964" s="374"/>
      <c r="J964" s="375"/>
      <c r="K964" s="372"/>
      <c r="L964" s="374"/>
      <c r="M964" s="372"/>
      <c r="N964" s="463"/>
      <c r="O964" s="527">
        <f t="shared" si="64"/>
        <v>0</v>
      </c>
      <c r="P964" s="527">
        <f t="shared" si="65"/>
        <v>0</v>
      </c>
      <c r="Q964" s="530" t="str">
        <f t="shared" si="63"/>
        <v/>
      </c>
    </row>
    <row r="965" spans="1:17">
      <c r="A965" s="383" t="str">
        <f t="shared" ref="A965:A1028" si="66">IF(B965="","",ROW()-ROW($A$3))</f>
        <v/>
      </c>
      <c r="B965" s="370"/>
      <c r="C965" s="392"/>
      <c r="D965" s="372"/>
      <c r="E965" s="372"/>
      <c r="F965" s="373"/>
      <c r="G965" s="372"/>
      <c r="H965" s="372"/>
      <c r="I965" s="374"/>
      <c r="J965" s="375"/>
      <c r="K965" s="372"/>
      <c r="L965" s="374"/>
      <c r="M965" s="372"/>
      <c r="N965" s="463"/>
      <c r="O965" s="527">
        <f t="shared" si="64"/>
        <v>0</v>
      </c>
      <c r="P965" s="527">
        <f t="shared" si="65"/>
        <v>0</v>
      </c>
      <c r="Q965" s="530" t="str">
        <f t="shared" si="63"/>
        <v/>
      </c>
    </row>
    <row r="966" spans="1:17">
      <c r="A966" s="383" t="str">
        <f t="shared" si="66"/>
        <v/>
      </c>
      <c r="B966" s="370"/>
      <c r="C966" s="392"/>
      <c r="D966" s="372"/>
      <c r="E966" s="372"/>
      <c r="F966" s="373"/>
      <c r="G966" s="372"/>
      <c r="H966" s="372"/>
      <c r="I966" s="374"/>
      <c r="J966" s="375"/>
      <c r="K966" s="372"/>
      <c r="L966" s="374"/>
      <c r="M966" s="372"/>
      <c r="N966" s="463"/>
      <c r="O966" s="527">
        <f t="shared" si="64"/>
        <v>0</v>
      </c>
      <c r="P966" s="527">
        <f t="shared" si="65"/>
        <v>0</v>
      </c>
      <c r="Q966" s="529" t="str">
        <f t="shared" si="63"/>
        <v/>
      </c>
    </row>
    <row r="967" spans="1:17">
      <c r="A967" s="383" t="str">
        <f t="shared" si="66"/>
        <v/>
      </c>
      <c r="B967" s="370"/>
      <c r="C967" s="392"/>
      <c r="D967" s="372"/>
      <c r="E967" s="372"/>
      <c r="F967" s="373"/>
      <c r="G967" s="372"/>
      <c r="H967" s="372"/>
      <c r="I967" s="374"/>
      <c r="J967" s="375"/>
      <c r="K967" s="372"/>
      <c r="L967" s="374"/>
      <c r="M967" s="372"/>
      <c r="N967" s="463"/>
      <c r="O967" s="527">
        <f t="shared" si="64"/>
        <v>0</v>
      </c>
      <c r="P967" s="527">
        <f t="shared" si="65"/>
        <v>0</v>
      </c>
      <c r="Q967" s="530" t="str">
        <f t="shared" si="63"/>
        <v/>
      </c>
    </row>
    <row r="968" spans="1:17">
      <c r="A968" s="383" t="str">
        <f t="shared" si="66"/>
        <v/>
      </c>
      <c r="B968" s="370"/>
      <c r="C968" s="392"/>
      <c r="D968" s="372"/>
      <c r="E968" s="372"/>
      <c r="F968" s="373"/>
      <c r="G968" s="372"/>
      <c r="H968" s="372"/>
      <c r="I968" s="374"/>
      <c r="J968" s="375"/>
      <c r="K968" s="372"/>
      <c r="L968" s="374"/>
      <c r="M968" s="372"/>
      <c r="N968" s="463"/>
      <c r="O968" s="527">
        <f t="shared" si="64"/>
        <v>0</v>
      </c>
      <c r="P968" s="527">
        <f t="shared" si="65"/>
        <v>0</v>
      </c>
      <c r="Q968" s="530" t="str">
        <f t="shared" si="63"/>
        <v/>
      </c>
    </row>
    <row r="969" spans="1:17">
      <c r="A969" s="383" t="str">
        <f t="shared" si="66"/>
        <v/>
      </c>
      <c r="B969" s="370"/>
      <c r="C969" s="392"/>
      <c r="D969" s="372"/>
      <c r="E969" s="372"/>
      <c r="F969" s="373"/>
      <c r="G969" s="372"/>
      <c r="H969" s="372"/>
      <c r="I969" s="374"/>
      <c r="J969" s="375"/>
      <c r="K969" s="372"/>
      <c r="L969" s="374"/>
      <c r="M969" s="372"/>
      <c r="N969" s="463"/>
      <c r="O969" s="527">
        <f t="shared" si="64"/>
        <v>0</v>
      </c>
      <c r="P969" s="527">
        <f t="shared" si="65"/>
        <v>0</v>
      </c>
      <c r="Q969" s="530" t="str">
        <f t="shared" si="63"/>
        <v/>
      </c>
    </row>
    <row r="970" spans="1:17">
      <c r="A970" s="383" t="str">
        <f t="shared" si="66"/>
        <v/>
      </c>
      <c r="B970" s="370"/>
      <c r="C970" s="392"/>
      <c r="D970" s="372"/>
      <c r="E970" s="372"/>
      <c r="F970" s="373"/>
      <c r="G970" s="372"/>
      <c r="H970" s="372"/>
      <c r="I970" s="374"/>
      <c r="J970" s="375"/>
      <c r="K970" s="372"/>
      <c r="L970" s="374"/>
      <c r="M970" s="372"/>
      <c r="N970" s="463"/>
      <c r="O970" s="527">
        <f t="shared" si="64"/>
        <v>0</v>
      </c>
      <c r="P970" s="527">
        <f t="shared" si="65"/>
        <v>0</v>
      </c>
      <c r="Q970" s="529" t="str">
        <f t="shared" si="63"/>
        <v/>
      </c>
    </row>
    <row r="971" spans="1:17">
      <c r="A971" s="383" t="str">
        <f t="shared" si="66"/>
        <v/>
      </c>
      <c r="B971" s="370"/>
      <c r="C971" s="392"/>
      <c r="D971" s="372"/>
      <c r="E971" s="372"/>
      <c r="F971" s="373"/>
      <c r="G971" s="372"/>
      <c r="H971" s="372"/>
      <c r="I971" s="374"/>
      <c r="J971" s="375"/>
      <c r="K971" s="372"/>
      <c r="L971" s="374"/>
      <c r="M971" s="372"/>
      <c r="N971" s="463"/>
      <c r="O971" s="527">
        <f t="shared" si="64"/>
        <v>0</v>
      </c>
      <c r="P971" s="527">
        <f t="shared" si="65"/>
        <v>0</v>
      </c>
      <c r="Q971" s="530" t="str">
        <f t="shared" si="63"/>
        <v/>
      </c>
    </row>
    <row r="972" spans="1:17">
      <c r="A972" s="383" t="str">
        <f t="shared" si="66"/>
        <v/>
      </c>
      <c r="B972" s="370"/>
      <c r="C972" s="392"/>
      <c r="D972" s="372"/>
      <c r="E972" s="372"/>
      <c r="F972" s="373"/>
      <c r="G972" s="372"/>
      <c r="H972" s="372"/>
      <c r="I972" s="374"/>
      <c r="J972" s="375"/>
      <c r="K972" s="372"/>
      <c r="L972" s="374"/>
      <c r="M972" s="372"/>
      <c r="N972" s="463"/>
      <c r="O972" s="527">
        <f t="shared" si="64"/>
        <v>0</v>
      </c>
      <c r="P972" s="527">
        <f t="shared" si="65"/>
        <v>0</v>
      </c>
      <c r="Q972" s="530" t="str">
        <f t="shared" si="63"/>
        <v/>
      </c>
    </row>
    <row r="973" spans="1:17">
      <c r="A973" s="383" t="str">
        <f t="shared" si="66"/>
        <v/>
      </c>
      <c r="B973" s="370"/>
      <c r="C973" s="392"/>
      <c r="D973" s="372"/>
      <c r="E973" s="372"/>
      <c r="F973" s="373"/>
      <c r="G973" s="372"/>
      <c r="H973" s="372"/>
      <c r="I973" s="374"/>
      <c r="J973" s="375"/>
      <c r="K973" s="372"/>
      <c r="L973" s="374"/>
      <c r="M973" s="372"/>
      <c r="N973" s="463"/>
      <c r="O973" s="527">
        <f t="shared" si="64"/>
        <v>0</v>
      </c>
      <c r="P973" s="527">
        <f t="shared" si="65"/>
        <v>0</v>
      </c>
      <c r="Q973" s="530" t="str">
        <f t="shared" si="63"/>
        <v/>
      </c>
    </row>
    <row r="974" spans="1:17">
      <c r="A974" s="383" t="str">
        <f t="shared" si="66"/>
        <v/>
      </c>
      <c r="B974" s="370"/>
      <c r="C974" s="392"/>
      <c r="D974" s="372"/>
      <c r="E974" s="372"/>
      <c r="F974" s="373"/>
      <c r="G974" s="372"/>
      <c r="H974" s="372"/>
      <c r="I974" s="374"/>
      <c r="J974" s="375"/>
      <c r="K974" s="372"/>
      <c r="L974" s="374"/>
      <c r="M974" s="372"/>
      <c r="N974" s="463"/>
      <c r="O974" s="527">
        <f t="shared" si="64"/>
        <v>0</v>
      </c>
      <c r="P974" s="527">
        <f t="shared" si="65"/>
        <v>0</v>
      </c>
      <c r="Q974" s="529" t="str">
        <f t="shared" ref="Q974:Q1037" si="67">SUBSTITUTE(D974," ","_")</f>
        <v/>
      </c>
    </row>
    <row r="975" spans="1:17">
      <c r="A975" s="383" t="str">
        <f t="shared" si="66"/>
        <v/>
      </c>
      <c r="B975" s="370"/>
      <c r="C975" s="392"/>
      <c r="D975" s="372"/>
      <c r="E975" s="372"/>
      <c r="F975" s="373"/>
      <c r="G975" s="372"/>
      <c r="H975" s="372"/>
      <c r="I975" s="374"/>
      <c r="J975" s="375"/>
      <c r="K975" s="372"/>
      <c r="L975" s="374"/>
      <c r="M975" s="372"/>
      <c r="N975" s="463"/>
      <c r="O975" s="527">
        <f t="shared" ref="O975:O1038" si="68">IF(B975=0,0,IF(YEAR(B975)=$P$1,MONTH(B975)-$O$1+1,(YEAR(B975)-$P$1)*12-$O$1+1+MONTH(B975)))</f>
        <v>0</v>
      </c>
      <c r="P975" s="527">
        <f t="shared" ref="P975:P1038" si="69">IF(C975=0,0,IF(YEAR(C975)=$P$1,MONTH(C975)-$O$1+1,(YEAR(C975)-$P$1)*12-$O$1+1+MONTH(C975)))</f>
        <v>0</v>
      </c>
      <c r="Q975" s="530" t="str">
        <f t="shared" si="67"/>
        <v/>
      </c>
    </row>
    <row r="976" spans="1:17">
      <c r="A976" s="383" t="str">
        <f t="shared" si="66"/>
        <v/>
      </c>
      <c r="B976" s="370"/>
      <c r="C976" s="392"/>
      <c r="D976" s="372"/>
      <c r="E976" s="372"/>
      <c r="F976" s="373"/>
      <c r="G976" s="372"/>
      <c r="H976" s="372"/>
      <c r="I976" s="374"/>
      <c r="J976" s="375"/>
      <c r="K976" s="372"/>
      <c r="L976" s="374"/>
      <c r="M976" s="372"/>
      <c r="N976" s="463"/>
      <c r="O976" s="527">
        <f t="shared" si="68"/>
        <v>0</v>
      </c>
      <c r="P976" s="527">
        <f t="shared" si="69"/>
        <v>0</v>
      </c>
      <c r="Q976" s="530" t="str">
        <f t="shared" si="67"/>
        <v/>
      </c>
    </row>
    <row r="977" spans="1:17">
      <c r="A977" s="383" t="str">
        <f t="shared" si="66"/>
        <v/>
      </c>
      <c r="B977" s="370"/>
      <c r="C977" s="392"/>
      <c r="D977" s="372"/>
      <c r="E977" s="372"/>
      <c r="F977" s="373"/>
      <c r="G977" s="372"/>
      <c r="H977" s="372"/>
      <c r="I977" s="374"/>
      <c r="J977" s="375"/>
      <c r="K977" s="372"/>
      <c r="L977" s="374"/>
      <c r="M977" s="372"/>
      <c r="N977" s="463"/>
      <c r="O977" s="527">
        <f t="shared" si="68"/>
        <v>0</v>
      </c>
      <c r="P977" s="527">
        <f t="shared" si="69"/>
        <v>0</v>
      </c>
      <c r="Q977" s="530" t="str">
        <f t="shared" si="67"/>
        <v/>
      </c>
    </row>
    <row r="978" spans="1:17">
      <c r="A978" s="383" t="str">
        <f t="shared" si="66"/>
        <v/>
      </c>
      <c r="B978" s="370"/>
      <c r="C978" s="392"/>
      <c r="D978" s="372"/>
      <c r="E978" s="372"/>
      <c r="F978" s="373"/>
      <c r="G978" s="372"/>
      <c r="H978" s="372"/>
      <c r="I978" s="374"/>
      <c r="J978" s="375"/>
      <c r="K978" s="372"/>
      <c r="L978" s="374"/>
      <c r="M978" s="372"/>
      <c r="N978" s="463"/>
      <c r="O978" s="527">
        <f t="shared" si="68"/>
        <v>0</v>
      </c>
      <c r="P978" s="527">
        <f t="shared" si="69"/>
        <v>0</v>
      </c>
      <c r="Q978" s="529" t="str">
        <f t="shared" si="67"/>
        <v/>
      </c>
    </row>
    <row r="979" spans="1:17">
      <c r="A979" s="383" t="str">
        <f t="shared" si="66"/>
        <v/>
      </c>
      <c r="B979" s="370"/>
      <c r="C979" s="392"/>
      <c r="D979" s="372"/>
      <c r="E979" s="372"/>
      <c r="F979" s="373"/>
      <c r="G979" s="372"/>
      <c r="H979" s="372"/>
      <c r="I979" s="374"/>
      <c r="J979" s="375"/>
      <c r="K979" s="372"/>
      <c r="L979" s="374"/>
      <c r="M979" s="372"/>
      <c r="N979" s="463"/>
      <c r="O979" s="527">
        <f t="shared" si="68"/>
        <v>0</v>
      </c>
      <c r="P979" s="527">
        <f t="shared" si="69"/>
        <v>0</v>
      </c>
      <c r="Q979" s="530" t="str">
        <f t="shared" si="67"/>
        <v/>
      </c>
    </row>
    <row r="980" spans="1:17">
      <c r="A980" s="383" t="str">
        <f t="shared" si="66"/>
        <v/>
      </c>
      <c r="B980" s="370"/>
      <c r="C980" s="392"/>
      <c r="D980" s="372"/>
      <c r="E980" s="372"/>
      <c r="F980" s="373"/>
      <c r="G980" s="372"/>
      <c r="H980" s="372"/>
      <c r="I980" s="374"/>
      <c r="J980" s="375"/>
      <c r="K980" s="372"/>
      <c r="L980" s="374"/>
      <c r="M980" s="372"/>
      <c r="N980" s="463"/>
      <c r="O980" s="527">
        <f t="shared" si="68"/>
        <v>0</v>
      </c>
      <c r="P980" s="527">
        <f t="shared" si="69"/>
        <v>0</v>
      </c>
      <c r="Q980" s="530" t="str">
        <f t="shared" si="67"/>
        <v/>
      </c>
    </row>
    <row r="981" spans="1:17">
      <c r="A981" s="383" t="str">
        <f t="shared" si="66"/>
        <v/>
      </c>
      <c r="B981" s="370"/>
      <c r="C981" s="392"/>
      <c r="D981" s="372"/>
      <c r="E981" s="372"/>
      <c r="F981" s="373"/>
      <c r="G981" s="372"/>
      <c r="H981" s="372"/>
      <c r="I981" s="374"/>
      <c r="J981" s="375"/>
      <c r="K981" s="372"/>
      <c r="L981" s="374"/>
      <c r="M981" s="372"/>
      <c r="N981" s="463"/>
      <c r="O981" s="527">
        <f t="shared" si="68"/>
        <v>0</v>
      </c>
      <c r="P981" s="527">
        <f t="shared" si="69"/>
        <v>0</v>
      </c>
      <c r="Q981" s="530" t="str">
        <f t="shared" si="67"/>
        <v/>
      </c>
    </row>
    <row r="982" spans="1:17">
      <c r="A982" s="383" t="str">
        <f t="shared" si="66"/>
        <v/>
      </c>
      <c r="B982" s="370"/>
      <c r="C982" s="392"/>
      <c r="D982" s="372"/>
      <c r="E982" s="372"/>
      <c r="F982" s="373"/>
      <c r="G982" s="372"/>
      <c r="H982" s="372"/>
      <c r="I982" s="374"/>
      <c r="J982" s="375"/>
      <c r="K982" s="372"/>
      <c r="L982" s="374"/>
      <c r="M982" s="372"/>
      <c r="N982" s="463"/>
      <c r="O982" s="527">
        <f t="shared" si="68"/>
        <v>0</v>
      </c>
      <c r="P982" s="527">
        <f t="shared" si="69"/>
        <v>0</v>
      </c>
      <c r="Q982" s="529" t="str">
        <f t="shared" si="67"/>
        <v/>
      </c>
    </row>
    <row r="983" spans="1:17">
      <c r="A983" s="383" t="str">
        <f t="shared" si="66"/>
        <v/>
      </c>
      <c r="B983" s="370"/>
      <c r="C983" s="392"/>
      <c r="D983" s="372"/>
      <c r="E983" s="372"/>
      <c r="F983" s="373"/>
      <c r="G983" s="372"/>
      <c r="H983" s="372"/>
      <c r="I983" s="374"/>
      <c r="J983" s="375"/>
      <c r="K983" s="372"/>
      <c r="L983" s="374"/>
      <c r="M983" s="372"/>
      <c r="N983" s="463"/>
      <c r="O983" s="527">
        <f t="shared" si="68"/>
        <v>0</v>
      </c>
      <c r="P983" s="527">
        <f t="shared" si="69"/>
        <v>0</v>
      </c>
      <c r="Q983" s="530" t="str">
        <f t="shared" si="67"/>
        <v/>
      </c>
    </row>
    <row r="984" spans="1:17">
      <c r="A984" s="383" t="str">
        <f t="shared" si="66"/>
        <v/>
      </c>
      <c r="B984" s="370"/>
      <c r="C984" s="392"/>
      <c r="D984" s="372"/>
      <c r="E984" s="372"/>
      <c r="F984" s="373"/>
      <c r="G984" s="372"/>
      <c r="H984" s="372"/>
      <c r="I984" s="374"/>
      <c r="J984" s="375"/>
      <c r="K984" s="372"/>
      <c r="L984" s="374"/>
      <c r="M984" s="372"/>
      <c r="N984" s="463"/>
      <c r="O984" s="527">
        <f t="shared" si="68"/>
        <v>0</v>
      </c>
      <c r="P984" s="527">
        <f t="shared" si="69"/>
        <v>0</v>
      </c>
      <c r="Q984" s="530" t="str">
        <f t="shared" si="67"/>
        <v/>
      </c>
    </row>
    <row r="985" spans="1:17">
      <c r="A985" s="383" t="str">
        <f t="shared" si="66"/>
        <v/>
      </c>
      <c r="B985" s="370"/>
      <c r="C985" s="392"/>
      <c r="D985" s="372"/>
      <c r="E985" s="372"/>
      <c r="F985" s="373"/>
      <c r="G985" s="372"/>
      <c r="H985" s="372"/>
      <c r="I985" s="374"/>
      <c r="J985" s="375"/>
      <c r="K985" s="372"/>
      <c r="L985" s="374"/>
      <c r="M985" s="372"/>
      <c r="N985" s="463"/>
      <c r="O985" s="527">
        <f t="shared" si="68"/>
        <v>0</v>
      </c>
      <c r="P985" s="527">
        <f t="shared" si="69"/>
        <v>0</v>
      </c>
      <c r="Q985" s="530" t="str">
        <f t="shared" si="67"/>
        <v/>
      </c>
    </row>
    <row r="986" spans="1:17">
      <c r="A986" s="383" t="str">
        <f t="shared" si="66"/>
        <v/>
      </c>
      <c r="B986" s="370"/>
      <c r="C986" s="392"/>
      <c r="D986" s="372"/>
      <c r="E986" s="372"/>
      <c r="F986" s="373"/>
      <c r="G986" s="372"/>
      <c r="H986" s="372"/>
      <c r="I986" s="374"/>
      <c r="J986" s="375"/>
      <c r="K986" s="372"/>
      <c r="L986" s="374"/>
      <c r="M986" s="372"/>
      <c r="N986" s="463"/>
      <c r="O986" s="527">
        <f t="shared" si="68"/>
        <v>0</v>
      </c>
      <c r="P986" s="527">
        <f t="shared" si="69"/>
        <v>0</v>
      </c>
      <c r="Q986" s="529" t="str">
        <f t="shared" si="67"/>
        <v/>
      </c>
    </row>
    <row r="987" spans="1:17">
      <c r="A987" s="383" t="str">
        <f t="shared" si="66"/>
        <v/>
      </c>
      <c r="B987" s="370"/>
      <c r="C987" s="392"/>
      <c r="D987" s="372"/>
      <c r="E987" s="372"/>
      <c r="F987" s="373"/>
      <c r="G987" s="372"/>
      <c r="H987" s="372"/>
      <c r="I987" s="374"/>
      <c r="J987" s="375"/>
      <c r="K987" s="372"/>
      <c r="L987" s="374"/>
      <c r="M987" s="372"/>
      <c r="N987" s="463"/>
      <c r="O987" s="527">
        <f t="shared" si="68"/>
        <v>0</v>
      </c>
      <c r="P987" s="527">
        <f t="shared" si="69"/>
        <v>0</v>
      </c>
      <c r="Q987" s="530" t="str">
        <f t="shared" si="67"/>
        <v/>
      </c>
    </row>
    <row r="988" spans="1:17">
      <c r="A988" s="383" t="str">
        <f t="shared" si="66"/>
        <v/>
      </c>
      <c r="B988" s="370"/>
      <c r="C988" s="392"/>
      <c r="D988" s="372"/>
      <c r="E988" s="372"/>
      <c r="F988" s="373"/>
      <c r="G988" s="372"/>
      <c r="H988" s="372"/>
      <c r="I988" s="374"/>
      <c r="J988" s="375"/>
      <c r="K988" s="372"/>
      <c r="L988" s="374"/>
      <c r="M988" s="372"/>
      <c r="N988" s="463"/>
      <c r="O988" s="527">
        <f t="shared" si="68"/>
        <v>0</v>
      </c>
      <c r="P988" s="527">
        <f t="shared" si="69"/>
        <v>0</v>
      </c>
      <c r="Q988" s="530" t="str">
        <f t="shared" si="67"/>
        <v/>
      </c>
    </row>
    <row r="989" spans="1:17">
      <c r="A989" s="383" t="str">
        <f t="shared" si="66"/>
        <v/>
      </c>
      <c r="B989" s="370"/>
      <c r="C989" s="392"/>
      <c r="D989" s="372"/>
      <c r="E989" s="372"/>
      <c r="F989" s="373"/>
      <c r="G989" s="372"/>
      <c r="H989" s="372"/>
      <c r="I989" s="374"/>
      <c r="J989" s="375"/>
      <c r="K989" s="372"/>
      <c r="L989" s="374"/>
      <c r="M989" s="372"/>
      <c r="N989" s="463"/>
      <c r="O989" s="527">
        <f t="shared" si="68"/>
        <v>0</v>
      </c>
      <c r="P989" s="527">
        <f t="shared" si="69"/>
        <v>0</v>
      </c>
      <c r="Q989" s="530" t="str">
        <f t="shared" si="67"/>
        <v/>
      </c>
    </row>
    <row r="990" spans="1:17">
      <c r="A990" s="383" t="str">
        <f t="shared" si="66"/>
        <v/>
      </c>
      <c r="B990" s="370"/>
      <c r="C990" s="392"/>
      <c r="D990" s="372"/>
      <c r="E990" s="372"/>
      <c r="F990" s="373"/>
      <c r="G990" s="372"/>
      <c r="H990" s="372"/>
      <c r="I990" s="374"/>
      <c r="J990" s="375"/>
      <c r="K990" s="372"/>
      <c r="L990" s="374"/>
      <c r="M990" s="372"/>
      <c r="N990" s="463"/>
      <c r="O990" s="527">
        <f t="shared" si="68"/>
        <v>0</v>
      </c>
      <c r="P990" s="527">
        <f t="shared" si="69"/>
        <v>0</v>
      </c>
      <c r="Q990" s="529" t="str">
        <f t="shared" si="67"/>
        <v/>
      </c>
    </row>
    <row r="991" spans="1:17">
      <c r="A991" s="383" t="str">
        <f t="shared" si="66"/>
        <v/>
      </c>
      <c r="B991" s="370"/>
      <c r="C991" s="392"/>
      <c r="D991" s="372"/>
      <c r="E991" s="372"/>
      <c r="F991" s="373"/>
      <c r="G991" s="372"/>
      <c r="H991" s="372"/>
      <c r="I991" s="374"/>
      <c r="J991" s="375"/>
      <c r="K991" s="372"/>
      <c r="L991" s="374"/>
      <c r="M991" s="372"/>
      <c r="N991" s="463"/>
      <c r="O991" s="527">
        <f t="shared" si="68"/>
        <v>0</v>
      </c>
      <c r="P991" s="527">
        <f t="shared" si="69"/>
        <v>0</v>
      </c>
      <c r="Q991" s="530" t="str">
        <f t="shared" si="67"/>
        <v/>
      </c>
    </row>
    <row r="992" spans="1:17">
      <c r="A992" s="383" t="str">
        <f t="shared" si="66"/>
        <v/>
      </c>
      <c r="B992" s="370"/>
      <c r="C992" s="392"/>
      <c r="D992" s="372"/>
      <c r="E992" s="372"/>
      <c r="F992" s="373"/>
      <c r="G992" s="372"/>
      <c r="H992" s="372"/>
      <c r="I992" s="374"/>
      <c r="J992" s="375"/>
      <c r="K992" s="372"/>
      <c r="L992" s="374"/>
      <c r="M992" s="372"/>
      <c r="N992" s="463"/>
      <c r="O992" s="527">
        <f t="shared" si="68"/>
        <v>0</v>
      </c>
      <c r="P992" s="527">
        <f t="shared" si="69"/>
        <v>0</v>
      </c>
      <c r="Q992" s="530" t="str">
        <f t="shared" si="67"/>
        <v/>
      </c>
    </row>
    <row r="993" spans="1:17">
      <c r="A993" s="383" t="str">
        <f t="shared" si="66"/>
        <v/>
      </c>
      <c r="B993" s="370"/>
      <c r="C993" s="392"/>
      <c r="D993" s="372"/>
      <c r="E993" s="372"/>
      <c r="F993" s="373"/>
      <c r="G993" s="372"/>
      <c r="H993" s="372"/>
      <c r="I993" s="374"/>
      <c r="J993" s="375"/>
      <c r="K993" s="372"/>
      <c r="L993" s="374"/>
      <c r="M993" s="372"/>
      <c r="N993" s="463"/>
      <c r="O993" s="527">
        <f t="shared" si="68"/>
        <v>0</v>
      </c>
      <c r="P993" s="527">
        <f t="shared" si="69"/>
        <v>0</v>
      </c>
      <c r="Q993" s="530" t="str">
        <f t="shared" si="67"/>
        <v/>
      </c>
    </row>
    <row r="994" spans="1:17">
      <c r="A994" s="383" t="str">
        <f t="shared" si="66"/>
        <v/>
      </c>
      <c r="B994" s="370"/>
      <c r="C994" s="392"/>
      <c r="D994" s="372"/>
      <c r="E994" s="372"/>
      <c r="F994" s="373"/>
      <c r="G994" s="372"/>
      <c r="H994" s="372"/>
      <c r="I994" s="374"/>
      <c r="J994" s="375"/>
      <c r="K994" s="372"/>
      <c r="L994" s="374"/>
      <c r="M994" s="372"/>
      <c r="N994" s="463"/>
      <c r="O994" s="527">
        <f t="shared" si="68"/>
        <v>0</v>
      </c>
      <c r="P994" s="527">
        <f t="shared" si="69"/>
        <v>0</v>
      </c>
      <c r="Q994" s="529" t="str">
        <f t="shared" si="67"/>
        <v/>
      </c>
    </row>
    <row r="995" spans="1:17">
      <c r="A995" s="383" t="str">
        <f t="shared" si="66"/>
        <v/>
      </c>
      <c r="B995" s="370"/>
      <c r="C995" s="392"/>
      <c r="D995" s="372"/>
      <c r="E995" s="372"/>
      <c r="F995" s="373"/>
      <c r="G995" s="372"/>
      <c r="H995" s="372"/>
      <c r="I995" s="374"/>
      <c r="J995" s="375"/>
      <c r="K995" s="372"/>
      <c r="L995" s="374"/>
      <c r="M995" s="372"/>
      <c r="N995" s="463"/>
      <c r="O995" s="527">
        <f t="shared" si="68"/>
        <v>0</v>
      </c>
      <c r="P995" s="527">
        <f t="shared" si="69"/>
        <v>0</v>
      </c>
      <c r="Q995" s="530" t="str">
        <f t="shared" si="67"/>
        <v/>
      </c>
    </row>
    <row r="996" spans="1:17">
      <c r="A996" s="383" t="str">
        <f t="shared" si="66"/>
        <v/>
      </c>
      <c r="B996" s="370"/>
      <c r="C996" s="392"/>
      <c r="D996" s="372"/>
      <c r="E996" s="372"/>
      <c r="F996" s="373"/>
      <c r="G996" s="372"/>
      <c r="H996" s="372"/>
      <c r="I996" s="374"/>
      <c r="J996" s="375"/>
      <c r="K996" s="372"/>
      <c r="L996" s="374"/>
      <c r="M996" s="372"/>
      <c r="N996" s="463"/>
      <c r="O996" s="527">
        <f t="shared" si="68"/>
        <v>0</v>
      </c>
      <c r="P996" s="527">
        <f t="shared" si="69"/>
        <v>0</v>
      </c>
      <c r="Q996" s="530" t="str">
        <f t="shared" si="67"/>
        <v/>
      </c>
    </row>
    <row r="997" spans="1:17">
      <c r="A997" s="383" t="str">
        <f t="shared" si="66"/>
        <v/>
      </c>
      <c r="B997" s="370"/>
      <c r="C997" s="392"/>
      <c r="D997" s="372"/>
      <c r="E997" s="372"/>
      <c r="F997" s="373"/>
      <c r="G997" s="372"/>
      <c r="H997" s="372"/>
      <c r="I997" s="374"/>
      <c r="J997" s="375"/>
      <c r="K997" s="372"/>
      <c r="L997" s="374"/>
      <c r="M997" s="372"/>
      <c r="N997" s="463"/>
      <c r="O997" s="527">
        <f t="shared" si="68"/>
        <v>0</v>
      </c>
      <c r="P997" s="527">
        <f t="shared" si="69"/>
        <v>0</v>
      </c>
      <c r="Q997" s="530" t="str">
        <f t="shared" si="67"/>
        <v/>
      </c>
    </row>
    <row r="998" spans="1:17">
      <c r="A998" s="383" t="str">
        <f t="shared" si="66"/>
        <v/>
      </c>
      <c r="B998" s="370"/>
      <c r="C998" s="392"/>
      <c r="D998" s="372"/>
      <c r="E998" s="372"/>
      <c r="F998" s="373"/>
      <c r="G998" s="372"/>
      <c r="H998" s="372"/>
      <c r="I998" s="374"/>
      <c r="J998" s="375"/>
      <c r="K998" s="372"/>
      <c r="L998" s="374"/>
      <c r="M998" s="372"/>
      <c r="N998" s="463"/>
      <c r="O998" s="527">
        <f t="shared" si="68"/>
        <v>0</v>
      </c>
      <c r="P998" s="527">
        <f t="shared" si="69"/>
        <v>0</v>
      </c>
      <c r="Q998" s="529" t="str">
        <f t="shared" si="67"/>
        <v/>
      </c>
    </row>
    <row r="999" spans="1:17">
      <c r="A999" s="383" t="str">
        <f t="shared" si="66"/>
        <v/>
      </c>
      <c r="B999" s="370"/>
      <c r="C999" s="392"/>
      <c r="D999" s="372"/>
      <c r="E999" s="372"/>
      <c r="F999" s="373"/>
      <c r="G999" s="372"/>
      <c r="H999" s="372"/>
      <c r="I999" s="374"/>
      <c r="J999" s="375"/>
      <c r="K999" s="372"/>
      <c r="L999" s="374"/>
      <c r="M999" s="372"/>
      <c r="N999" s="463"/>
      <c r="O999" s="527">
        <f t="shared" si="68"/>
        <v>0</v>
      </c>
      <c r="P999" s="527">
        <f t="shared" si="69"/>
        <v>0</v>
      </c>
      <c r="Q999" s="530" t="str">
        <f t="shared" si="67"/>
        <v/>
      </c>
    </row>
    <row r="1000" spans="1:17">
      <c r="A1000" s="383" t="str">
        <f t="shared" si="66"/>
        <v/>
      </c>
      <c r="B1000" s="370"/>
      <c r="C1000" s="392"/>
      <c r="D1000" s="372"/>
      <c r="E1000" s="372"/>
      <c r="F1000" s="373"/>
      <c r="G1000" s="372"/>
      <c r="H1000" s="372"/>
      <c r="I1000" s="374"/>
      <c r="J1000" s="375"/>
      <c r="K1000" s="372"/>
      <c r="L1000" s="374"/>
      <c r="M1000" s="372"/>
      <c r="N1000" s="463"/>
      <c r="O1000" s="527">
        <f t="shared" si="68"/>
        <v>0</v>
      </c>
      <c r="P1000" s="527">
        <f t="shared" si="69"/>
        <v>0</v>
      </c>
      <c r="Q1000" s="530" t="str">
        <f t="shared" si="67"/>
        <v/>
      </c>
    </row>
    <row r="1001" spans="1:17">
      <c r="A1001" s="383" t="str">
        <f t="shared" si="66"/>
        <v/>
      </c>
      <c r="B1001" s="370"/>
      <c r="C1001" s="392"/>
      <c r="D1001" s="372"/>
      <c r="E1001" s="372"/>
      <c r="F1001" s="373"/>
      <c r="G1001" s="372"/>
      <c r="H1001" s="372"/>
      <c r="I1001" s="374"/>
      <c r="J1001" s="375"/>
      <c r="K1001" s="372"/>
      <c r="L1001" s="374"/>
      <c r="M1001" s="372"/>
      <c r="N1001" s="463"/>
      <c r="O1001" s="527">
        <f t="shared" si="68"/>
        <v>0</v>
      </c>
      <c r="P1001" s="527">
        <f t="shared" si="69"/>
        <v>0</v>
      </c>
      <c r="Q1001" s="530" t="str">
        <f t="shared" si="67"/>
        <v/>
      </c>
    </row>
    <row r="1002" spans="1:17">
      <c r="A1002" s="383" t="str">
        <f t="shared" si="66"/>
        <v/>
      </c>
      <c r="B1002" s="370"/>
      <c r="C1002" s="392"/>
      <c r="D1002" s="372"/>
      <c r="E1002" s="372"/>
      <c r="F1002" s="373"/>
      <c r="G1002" s="372"/>
      <c r="H1002" s="372"/>
      <c r="I1002" s="374"/>
      <c r="J1002" s="375"/>
      <c r="K1002" s="372"/>
      <c r="L1002" s="374"/>
      <c r="M1002" s="372"/>
      <c r="N1002" s="463"/>
      <c r="O1002" s="527">
        <f t="shared" si="68"/>
        <v>0</v>
      </c>
      <c r="P1002" s="527">
        <f t="shared" si="69"/>
        <v>0</v>
      </c>
      <c r="Q1002" s="529" t="str">
        <f t="shared" si="67"/>
        <v/>
      </c>
    </row>
    <row r="1003" spans="1:17">
      <c r="A1003" s="383" t="str">
        <f t="shared" si="66"/>
        <v/>
      </c>
      <c r="B1003" s="370"/>
      <c r="C1003" s="392"/>
      <c r="D1003" s="372"/>
      <c r="E1003" s="372"/>
      <c r="F1003" s="373"/>
      <c r="G1003" s="372"/>
      <c r="H1003" s="372"/>
      <c r="I1003" s="374"/>
      <c r="J1003" s="375"/>
      <c r="K1003" s="372"/>
      <c r="L1003" s="374"/>
      <c r="M1003" s="372"/>
      <c r="N1003" s="463"/>
      <c r="O1003" s="527">
        <f t="shared" si="68"/>
        <v>0</v>
      </c>
      <c r="P1003" s="527">
        <f t="shared" si="69"/>
        <v>0</v>
      </c>
      <c r="Q1003" s="530" t="str">
        <f t="shared" si="67"/>
        <v/>
      </c>
    </row>
    <row r="1004" spans="1:17">
      <c r="A1004" s="383" t="str">
        <f t="shared" si="66"/>
        <v/>
      </c>
      <c r="B1004" s="370"/>
      <c r="C1004" s="392"/>
      <c r="D1004" s="372"/>
      <c r="E1004" s="372"/>
      <c r="F1004" s="373"/>
      <c r="G1004" s="372"/>
      <c r="H1004" s="372"/>
      <c r="I1004" s="374"/>
      <c r="J1004" s="375"/>
      <c r="K1004" s="372"/>
      <c r="L1004" s="374"/>
      <c r="M1004" s="372"/>
      <c r="N1004" s="463"/>
      <c r="O1004" s="527">
        <f t="shared" si="68"/>
        <v>0</v>
      </c>
      <c r="P1004" s="527">
        <f t="shared" si="69"/>
        <v>0</v>
      </c>
      <c r="Q1004" s="530" t="str">
        <f t="shared" si="67"/>
        <v/>
      </c>
    </row>
    <row r="1005" spans="1:17">
      <c r="A1005" s="383" t="str">
        <f t="shared" si="66"/>
        <v/>
      </c>
      <c r="B1005" s="370"/>
      <c r="C1005" s="392"/>
      <c r="D1005" s="372"/>
      <c r="E1005" s="372"/>
      <c r="F1005" s="373"/>
      <c r="G1005" s="372"/>
      <c r="H1005" s="372"/>
      <c r="I1005" s="374"/>
      <c r="J1005" s="375"/>
      <c r="K1005" s="372"/>
      <c r="L1005" s="374"/>
      <c r="M1005" s="372"/>
      <c r="N1005" s="463"/>
      <c r="O1005" s="527">
        <f t="shared" si="68"/>
        <v>0</v>
      </c>
      <c r="P1005" s="527">
        <f t="shared" si="69"/>
        <v>0</v>
      </c>
      <c r="Q1005" s="530" t="str">
        <f t="shared" si="67"/>
        <v/>
      </c>
    </row>
    <row r="1006" spans="1:17">
      <c r="A1006" s="383" t="str">
        <f t="shared" si="66"/>
        <v/>
      </c>
      <c r="B1006" s="370"/>
      <c r="C1006" s="392"/>
      <c r="D1006" s="372"/>
      <c r="E1006" s="372"/>
      <c r="F1006" s="373"/>
      <c r="G1006" s="372"/>
      <c r="H1006" s="372"/>
      <c r="I1006" s="374"/>
      <c r="J1006" s="375"/>
      <c r="K1006" s="372"/>
      <c r="L1006" s="374"/>
      <c r="M1006" s="372"/>
      <c r="N1006" s="463"/>
      <c r="O1006" s="527">
        <f t="shared" si="68"/>
        <v>0</v>
      </c>
      <c r="P1006" s="527">
        <f t="shared" si="69"/>
        <v>0</v>
      </c>
      <c r="Q1006" s="529" t="str">
        <f t="shared" si="67"/>
        <v/>
      </c>
    </row>
    <row r="1007" spans="1:17">
      <c r="A1007" s="383" t="str">
        <f t="shared" si="66"/>
        <v/>
      </c>
      <c r="B1007" s="370"/>
      <c r="C1007" s="392"/>
      <c r="D1007" s="372"/>
      <c r="E1007" s="372"/>
      <c r="F1007" s="373"/>
      <c r="G1007" s="372"/>
      <c r="H1007" s="372"/>
      <c r="I1007" s="374"/>
      <c r="J1007" s="375"/>
      <c r="K1007" s="372"/>
      <c r="L1007" s="374"/>
      <c r="M1007" s="372"/>
      <c r="N1007" s="463"/>
      <c r="O1007" s="527">
        <f t="shared" si="68"/>
        <v>0</v>
      </c>
      <c r="P1007" s="527">
        <f t="shared" si="69"/>
        <v>0</v>
      </c>
      <c r="Q1007" s="530" t="str">
        <f t="shared" si="67"/>
        <v/>
      </c>
    </row>
    <row r="1008" spans="1:17">
      <c r="A1008" s="383" t="str">
        <f t="shared" si="66"/>
        <v/>
      </c>
      <c r="B1008" s="370"/>
      <c r="C1008" s="392"/>
      <c r="D1008" s="372"/>
      <c r="E1008" s="372"/>
      <c r="F1008" s="373"/>
      <c r="G1008" s="372"/>
      <c r="H1008" s="372"/>
      <c r="I1008" s="374"/>
      <c r="J1008" s="375"/>
      <c r="K1008" s="372"/>
      <c r="L1008" s="374"/>
      <c r="M1008" s="372"/>
      <c r="N1008" s="463"/>
      <c r="O1008" s="527">
        <f t="shared" si="68"/>
        <v>0</v>
      </c>
      <c r="P1008" s="527">
        <f t="shared" si="69"/>
        <v>0</v>
      </c>
      <c r="Q1008" s="530" t="str">
        <f t="shared" si="67"/>
        <v/>
      </c>
    </row>
    <row r="1009" spans="1:17">
      <c r="A1009" s="383" t="str">
        <f t="shared" si="66"/>
        <v/>
      </c>
      <c r="B1009" s="370"/>
      <c r="C1009" s="392"/>
      <c r="D1009" s="372"/>
      <c r="E1009" s="372"/>
      <c r="F1009" s="373"/>
      <c r="G1009" s="372"/>
      <c r="H1009" s="372"/>
      <c r="I1009" s="374"/>
      <c r="J1009" s="375"/>
      <c r="K1009" s="372"/>
      <c r="L1009" s="374"/>
      <c r="M1009" s="372"/>
      <c r="N1009" s="463"/>
      <c r="O1009" s="527">
        <f t="shared" si="68"/>
        <v>0</v>
      </c>
      <c r="P1009" s="527">
        <f t="shared" si="69"/>
        <v>0</v>
      </c>
      <c r="Q1009" s="530" t="str">
        <f t="shared" si="67"/>
        <v/>
      </c>
    </row>
    <row r="1010" spans="1:17">
      <c r="A1010" s="383" t="str">
        <f t="shared" si="66"/>
        <v/>
      </c>
      <c r="B1010" s="370"/>
      <c r="C1010" s="392"/>
      <c r="D1010" s="372"/>
      <c r="E1010" s="372"/>
      <c r="F1010" s="373"/>
      <c r="G1010" s="372"/>
      <c r="H1010" s="372"/>
      <c r="I1010" s="374"/>
      <c r="J1010" s="375"/>
      <c r="K1010" s="372"/>
      <c r="L1010" s="374"/>
      <c r="M1010" s="372"/>
      <c r="N1010" s="463"/>
      <c r="O1010" s="527">
        <f t="shared" si="68"/>
        <v>0</v>
      </c>
      <c r="P1010" s="527">
        <f t="shared" si="69"/>
        <v>0</v>
      </c>
      <c r="Q1010" s="529" t="str">
        <f t="shared" si="67"/>
        <v/>
      </c>
    </row>
    <row r="1011" spans="1:17">
      <c r="A1011" s="383" t="str">
        <f t="shared" si="66"/>
        <v/>
      </c>
      <c r="B1011" s="370"/>
      <c r="C1011" s="392"/>
      <c r="D1011" s="372"/>
      <c r="E1011" s="372"/>
      <c r="F1011" s="373"/>
      <c r="G1011" s="372"/>
      <c r="H1011" s="372"/>
      <c r="I1011" s="374"/>
      <c r="J1011" s="375"/>
      <c r="K1011" s="372"/>
      <c r="L1011" s="374"/>
      <c r="M1011" s="372"/>
      <c r="N1011" s="463"/>
      <c r="O1011" s="527">
        <f t="shared" si="68"/>
        <v>0</v>
      </c>
      <c r="P1011" s="527">
        <f t="shared" si="69"/>
        <v>0</v>
      </c>
      <c r="Q1011" s="530" t="str">
        <f t="shared" si="67"/>
        <v/>
      </c>
    </row>
    <row r="1012" spans="1:17">
      <c r="A1012" s="383" t="str">
        <f t="shared" si="66"/>
        <v/>
      </c>
      <c r="B1012" s="370"/>
      <c r="C1012" s="392"/>
      <c r="D1012" s="372"/>
      <c r="E1012" s="372"/>
      <c r="F1012" s="373"/>
      <c r="G1012" s="372"/>
      <c r="H1012" s="372"/>
      <c r="I1012" s="374"/>
      <c r="J1012" s="375"/>
      <c r="K1012" s="372"/>
      <c r="L1012" s="374"/>
      <c r="M1012" s="372"/>
      <c r="N1012" s="463"/>
      <c r="O1012" s="527">
        <f t="shared" si="68"/>
        <v>0</v>
      </c>
      <c r="P1012" s="527">
        <f t="shared" si="69"/>
        <v>0</v>
      </c>
      <c r="Q1012" s="530" t="str">
        <f t="shared" si="67"/>
        <v/>
      </c>
    </row>
    <row r="1013" spans="1:17">
      <c r="A1013" s="383" t="str">
        <f t="shared" si="66"/>
        <v/>
      </c>
      <c r="B1013" s="370"/>
      <c r="C1013" s="392"/>
      <c r="D1013" s="372"/>
      <c r="E1013" s="372"/>
      <c r="F1013" s="373"/>
      <c r="G1013" s="372"/>
      <c r="H1013" s="372"/>
      <c r="I1013" s="374"/>
      <c r="J1013" s="375"/>
      <c r="K1013" s="372"/>
      <c r="L1013" s="374"/>
      <c r="M1013" s="372"/>
      <c r="N1013" s="463"/>
      <c r="O1013" s="527">
        <f t="shared" si="68"/>
        <v>0</v>
      </c>
      <c r="P1013" s="527">
        <f t="shared" si="69"/>
        <v>0</v>
      </c>
      <c r="Q1013" s="530" t="str">
        <f t="shared" si="67"/>
        <v/>
      </c>
    </row>
    <row r="1014" spans="1:17">
      <c r="A1014" s="383" t="str">
        <f t="shared" si="66"/>
        <v/>
      </c>
      <c r="B1014" s="370"/>
      <c r="C1014" s="392"/>
      <c r="D1014" s="372"/>
      <c r="E1014" s="372"/>
      <c r="F1014" s="373"/>
      <c r="G1014" s="372"/>
      <c r="H1014" s="372"/>
      <c r="I1014" s="374"/>
      <c r="J1014" s="375"/>
      <c r="K1014" s="372"/>
      <c r="L1014" s="374"/>
      <c r="M1014" s="372"/>
      <c r="N1014" s="463"/>
      <c r="O1014" s="527">
        <f t="shared" si="68"/>
        <v>0</v>
      </c>
      <c r="P1014" s="527">
        <f t="shared" si="69"/>
        <v>0</v>
      </c>
      <c r="Q1014" s="529" t="str">
        <f t="shared" si="67"/>
        <v/>
      </c>
    </row>
    <row r="1015" spans="1:17">
      <c r="A1015" s="383" t="str">
        <f t="shared" si="66"/>
        <v/>
      </c>
      <c r="B1015" s="370"/>
      <c r="C1015" s="392"/>
      <c r="D1015" s="372"/>
      <c r="E1015" s="372"/>
      <c r="F1015" s="373"/>
      <c r="G1015" s="372"/>
      <c r="H1015" s="372"/>
      <c r="I1015" s="374"/>
      <c r="J1015" s="375"/>
      <c r="K1015" s="372"/>
      <c r="L1015" s="374"/>
      <c r="M1015" s="372"/>
      <c r="N1015" s="463"/>
      <c r="O1015" s="527">
        <f t="shared" si="68"/>
        <v>0</v>
      </c>
      <c r="P1015" s="527">
        <f t="shared" si="69"/>
        <v>0</v>
      </c>
      <c r="Q1015" s="530" t="str">
        <f t="shared" si="67"/>
        <v/>
      </c>
    </row>
    <row r="1016" spans="1:17">
      <c r="A1016" s="383" t="str">
        <f t="shared" si="66"/>
        <v/>
      </c>
      <c r="B1016" s="370"/>
      <c r="C1016" s="392"/>
      <c r="D1016" s="372"/>
      <c r="E1016" s="372"/>
      <c r="F1016" s="373"/>
      <c r="G1016" s="372"/>
      <c r="H1016" s="372"/>
      <c r="I1016" s="374"/>
      <c r="J1016" s="375"/>
      <c r="K1016" s="372"/>
      <c r="L1016" s="374"/>
      <c r="M1016" s="372"/>
      <c r="N1016" s="463"/>
      <c r="O1016" s="527">
        <f t="shared" si="68"/>
        <v>0</v>
      </c>
      <c r="P1016" s="527">
        <f t="shared" si="69"/>
        <v>0</v>
      </c>
      <c r="Q1016" s="530" t="str">
        <f t="shared" si="67"/>
        <v/>
      </c>
    </row>
    <row r="1017" spans="1:17">
      <c r="A1017" s="383" t="str">
        <f t="shared" si="66"/>
        <v/>
      </c>
      <c r="B1017" s="370"/>
      <c r="C1017" s="392"/>
      <c r="D1017" s="372"/>
      <c r="E1017" s="372"/>
      <c r="F1017" s="373"/>
      <c r="G1017" s="372"/>
      <c r="H1017" s="372"/>
      <c r="I1017" s="374"/>
      <c r="J1017" s="375"/>
      <c r="K1017" s="372"/>
      <c r="L1017" s="374"/>
      <c r="M1017" s="372"/>
      <c r="N1017" s="463"/>
      <c r="O1017" s="527">
        <f t="shared" si="68"/>
        <v>0</v>
      </c>
      <c r="P1017" s="527">
        <f t="shared" si="69"/>
        <v>0</v>
      </c>
      <c r="Q1017" s="530" t="str">
        <f t="shared" si="67"/>
        <v/>
      </c>
    </row>
    <row r="1018" spans="1:17">
      <c r="A1018" s="383" t="str">
        <f t="shared" si="66"/>
        <v/>
      </c>
      <c r="B1018" s="370"/>
      <c r="C1018" s="392"/>
      <c r="D1018" s="372"/>
      <c r="E1018" s="372"/>
      <c r="F1018" s="373"/>
      <c r="G1018" s="372"/>
      <c r="H1018" s="372"/>
      <c r="I1018" s="374"/>
      <c r="J1018" s="375"/>
      <c r="K1018" s="372"/>
      <c r="L1018" s="374"/>
      <c r="M1018" s="372"/>
      <c r="N1018" s="463"/>
      <c r="O1018" s="527">
        <f t="shared" si="68"/>
        <v>0</v>
      </c>
      <c r="P1018" s="527">
        <f t="shared" si="69"/>
        <v>0</v>
      </c>
      <c r="Q1018" s="529" t="str">
        <f t="shared" si="67"/>
        <v/>
      </c>
    </row>
    <row r="1019" spans="1:17">
      <c r="A1019" s="383" t="str">
        <f t="shared" si="66"/>
        <v/>
      </c>
      <c r="B1019" s="370"/>
      <c r="C1019" s="392"/>
      <c r="D1019" s="372"/>
      <c r="E1019" s="372"/>
      <c r="F1019" s="373"/>
      <c r="G1019" s="372"/>
      <c r="H1019" s="372"/>
      <c r="I1019" s="374"/>
      <c r="J1019" s="375"/>
      <c r="K1019" s="372"/>
      <c r="L1019" s="374"/>
      <c r="M1019" s="372"/>
      <c r="N1019" s="463"/>
      <c r="O1019" s="527">
        <f t="shared" si="68"/>
        <v>0</v>
      </c>
      <c r="P1019" s="527">
        <f t="shared" si="69"/>
        <v>0</v>
      </c>
      <c r="Q1019" s="530" t="str">
        <f t="shared" si="67"/>
        <v/>
      </c>
    </row>
    <row r="1020" spans="1:17">
      <c r="A1020" s="383" t="str">
        <f t="shared" si="66"/>
        <v/>
      </c>
      <c r="B1020" s="370"/>
      <c r="C1020" s="392"/>
      <c r="D1020" s="372"/>
      <c r="E1020" s="372"/>
      <c r="F1020" s="373"/>
      <c r="G1020" s="372"/>
      <c r="H1020" s="372"/>
      <c r="I1020" s="374"/>
      <c r="J1020" s="375"/>
      <c r="K1020" s="372"/>
      <c r="L1020" s="374"/>
      <c r="M1020" s="372"/>
      <c r="N1020" s="463"/>
      <c r="O1020" s="527">
        <f t="shared" si="68"/>
        <v>0</v>
      </c>
      <c r="P1020" s="527">
        <f t="shared" si="69"/>
        <v>0</v>
      </c>
      <c r="Q1020" s="530" t="str">
        <f t="shared" si="67"/>
        <v/>
      </c>
    </row>
    <row r="1021" spans="1:17">
      <c r="A1021" s="383" t="str">
        <f t="shared" si="66"/>
        <v/>
      </c>
      <c r="B1021" s="370"/>
      <c r="C1021" s="392"/>
      <c r="D1021" s="372"/>
      <c r="E1021" s="372"/>
      <c r="F1021" s="373"/>
      <c r="G1021" s="372"/>
      <c r="H1021" s="372"/>
      <c r="I1021" s="374"/>
      <c r="J1021" s="375"/>
      <c r="K1021" s="372"/>
      <c r="L1021" s="374"/>
      <c r="M1021" s="372"/>
      <c r="N1021" s="463"/>
      <c r="O1021" s="527">
        <f t="shared" si="68"/>
        <v>0</v>
      </c>
      <c r="P1021" s="527">
        <f t="shared" si="69"/>
        <v>0</v>
      </c>
      <c r="Q1021" s="530" t="str">
        <f t="shared" si="67"/>
        <v/>
      </c>
    </row>
    <row r="1022" spans="1:17">
      <c r="A1022" s="383" t="str">
        <f t="shared" si="66"/>
        <v/>
      </c>
      <c r="B1022" s="370"/>
      <c r="C1022" s="392"/>
      <c r="D1022" s="372"/>
      <c r="E1022" s="372"/>
      <c r="F1022" s="373"/>
      <c r="G1022" s="372"/>
      <c r="H1022" s="372"/>
      <c r="I1022" s="374"/>
      <c r="J1022" s="375"/>
      <c r="K1022" s="372"/>
      <c r="L1022" s="374"/>
      <c r="M1022" s="372"/>
      <c r="N1022" s="463"/>
      <c r="O1022" s="527">
        <f t="shared" si="68"/>
        <v>0</v>
      </c>
      <c r="P1022" s="527">
        <f t="shared" si="69"/>
        <v>0</v>
      </c>
      <c r="Q1022" s="529" t="str">
        <f t="shared" si="67"/>
        <v/>
      </c>
    </row>
    <row r="1023" spans="1:17">
      <c r="A1023" s="383" t="str">
        <f t="shared" si="66"/>
        <v/>
      </c>
      <c r="B1023" s="370"/>
      <c r="C1023" s="392"/>
      <c r="D1023" s="372"/>
      <c r="E1023" s="372"/>
      <c r="F1023" s="373"/>
      <c r="G1023" s="372"/>
      <c r="H1023" s="372"/>
      <c r="I1023" s="374"/>
      <c r="J1023" s="375"/>
      <c r="K1023" s="372"/>
      <c r="L1023" s="374"/>
      <c r="M1023" s="372"/>
      <c r="N1023" s="463"/>
      <c r="O1023" s="527">
        <f t="shared" si="68"/>
        <v>0</v>
      </c>
      <c r="P1023" s="527">
        <f t="shared" si="69"/>
        <v>0</v>
      </c>
      <c r="Q1023" s="530" t="str">
        <f t="shared" si="67"/>
        <v/>
      </c>
    </row>
    <row r="1024" spans="1:17">
      <c r="A1024" s="383" t="str">
        <f t="shared" si="66"/>
        <v/>
      </c>
      <c r="B1024" s="370"/>
      <c r="C1024" s="392"/>
      <c r="D1024" s="372"/>
      <c r="E1024" s="372"/>
      <c r="F1024" s="373"/>
      <c r="G1024" s="372"/>
      <c r="H1024" s="372"/>
      <c r="I1024" s="374"/>
      <c r="J1024" s="375"/>
      <c r="K1024" s="372"/>
      <c r="L1024" s="374"/>
      <c r="M1024" s="372"/>
      <c r="N1024" s="463"/>
      <c r="O1024" s="527">
        <f t="shared" si="68"/>
        <v>0</v>
      </c>
      <c r="P1024" s="527">
        <f t="shared" si="69"/>
        <v>0</v>
      </c>
      <c r="Q1024" s="530" t="str">
        <f t="shared" si="67"/>
        <v/>
      </c>
    </row>
    <row r="1025" spans="1:17">
      <c r="A1025" s="383" t="str">
        <f t="shared" si="66"/>
        <v/>
      </c>
      <c r="B1025" s="370"/>
      <c r="C1025" s="392"/>
      <c r="D1025" s="372"/>
      <c r="E1025" s="372"/>
      <c r="F1025" s="373"/>
      <c r="G1025" s="372"/>
      <c r="H1025" s="372"/>
      <c r="I1025" s="374"/>
      <c r="J1025" s="375"/>
      <c r="K1025" s="372"/>
      <c r="L1025" s="374"/>
      <c r="M1025" s="372"/>
      <c r="N1025" s="463"/>
      <c r="O1025" s="527">
        <f t="shared" si="68"/>
        <v>0</v>
      </c>
      <c r="P1025" s="527">
        <f t="shared" si="69"/>
        <v>0</v>
      </c>
      <c r="Q1025" s="530" t="str">
        <f t="shared" si="67"/>
        <v/>
      </c>
    </row>
    <row r="1026" spans="1:17">
      <c r="A1026" s="383" t="str">
        <f t="shared" si="66"/>
        <v/>
      </c>
      <c r="B1026" s="370"/>
      <c r="C1026" s="392"/>
      <c r="D1026" s="372"/>
      <c r="E1026" s="372"/>
      <c r="F1026" s="373"/>
      <c r="G1026" s="372"/>
      <c r="H1026" s="372"/>
      <c r="I1026" s="374"/>
      <c r="J1026" s="375"/>
      <c r="K1026" s="372"/>
      <c r="L1026" s="374"/>
      <c r="M1026" s="372"/>
      <c r="N1026" s="463"/>
      <c r="O1026" s="527">
        <f t="shared" si="68"/>
        <v>0</v>
      </c>
      <c r="P1026" s="527">
        <f t="shared" si="69"/>
        <v>0</v>
      </c>
      <c r="Q1026" s="529" t="str">
        <f t="shared" si="67"/>
        <v/>
      </c>
    </row>
    <row r="1027" spans="1:17">
      <c r="A1027" s="383" t="str">
        <f t="shared" si="66"/>
        <v/>
      </c>
      <c r="B1027" s="370"/>
      <c r="C1027" s="392"/>
      <c r="D1027" s="372"/>
      <c r="E1027" s="372"/>
      <c r="F1027" s="373"/>
      <c r="G1027" s="372"/>
      <c r="H1027" s="372"/>
      <c r="I1027" s="374"/>
      <c r="J1027" s="375"/>
      <c r="K1027" s="372"/>
      <c r="L1027" s="374"/>
      <c r="M1027" s="372"/>
      <c r="N1027" s="463"/>
      <c r="O1027" s="527">
        <f t="shared" si="68"/>
        <v>0</v>
      </c>
      <c r="P1027" s="527">
        <f t="shared" si="69"/>
        <v>0</v>
      </c>
      <c r="Q1027" s="530" t="str">
        <f t="shared" si="67"/>
        <v/>
      </c>
    </row>
    <row r="1028" spans="1:17">
      <c r="A1028" s="383" t="str">
        <f t="shared" si="66"/>
        <v/>
      </c>
      <c r="B1028" s="370"/>
      <c r="C1028" s="392"/>
      <c r="D1028" s="372"/>
      <c r="E1028" s="372"/>
      <c r="F1028" s="373"/>
      <c r="G1028" s="372"/>
      <c r="H1028" s="372"/>
      <c r="I1028" s="374"/>
      <c r="J1028" s="375"/>
      <c r="K1028" s="372"/>
      <c r="L1028" s="374"/>
      <c r="M1028" s="372"/>
      <c r="N1028" s="463"/>
      <c r="O1028" s="527">
        <f t="shared" si="68"/>
        <v>0</v>
      </c>
      <c r="P1028" s="527">
        <f t="shared" si="69"/>
        <v>0</v>
      </c>
      <c r="Q1028" s="530" t="str">
        <f t="shared" si="67"/>
        <v/>
      </c>
    </row>
    <row r="1029" spans="1:17">
      <c r="A1029" s="383" t="str">
        <f t="shared" ref="A1029:A1092" si="70">IF(B1029="","",ROW()-ROW($A$3))</f>
        <v/>
      </c>
      <c r="B1029" s="370"/>
      <c r="C1029" s="392"/>
      <c r="D1029" s="372"/>
      <c r="E1029" s="372"/>
      <c r="F1029" s="373"/>
      <c r="G1029" s="372"/>
      <c r="H1029" s="372"/>
      <c r="I1029" s="374"/>
      <c r="J1029" s="375"/>
      <c r="K1029" s="372"/>
      <c r="L1029" s="374"/>
      <c r="M1029" s="372"/>
      <c r="N1029" s="463"/>
      <c r="O1029" s="527">
        <f t="shared" si="68"/>
        <v>0</v>
      </c>
      <c r="P1029" s="527">
        <f t="shared" si="69"/>
        <v>0</v>
      </c>
      <c r="Q1029" s="530" t="str">
        <f t="shared" si="67"/>
        <v/>
      </c>
    </row>
    <row r="1030" spans="1:17">
      <c r="A1030" s="383" t="str">
        <f t="shared" si="70"/>
        <v/>
      </c>
      <c r="B1030" s="370"/>
      <c r="C1030" s="392"/>
      <c r="D1030" s="372"/>
      <c r="E1030" s="372"/>
      <c r="F1030" s="373"/>
      <c r="G1030" s="372"/>
      <c r="H1030" s="372"/>
      <c r="I1030" s="374"/>
      <c r="J1030" s="375"/>
      <c r="K1030" s="372"/>
      <c r="L1030" s="374"/>
      <c r="M1030" s="372"/>
      <c r="N1030" s="463"/>
      <c r="O1030" s="527">
        <f t="shared" si="68"/>
        <v>0</v>
      </c>
      <c r="P1030" s="527">
        <f t="shared" si="69"/>
        <v>0</v>
      </c>
      <c r="Q1030" s="529" t="str">
        <f t="shared" si="67"/>
        <v/>
      </c>
    </row>
    <row r="1031" spans="1:17">
      <c r="A1031" s="383" t="str">
        <f t="shared" si="70"/>
        <v/>
      </c>
      <c r="B1031" s="370"/>
      <c r="C1031" s="392"/>
      <c r="D1031" s="372"/>
      <c r="E1031" s="372"/>
      <c r="F1031" s="373"/>
      <c r="G1031" s="372"/>
      <c r="H1031" s="372"/>
      <c r="I1031" s="374"/>
      <c r="J1031" s="375"/>
      <c r="K1031" s="372"/>
      <c r="L1031" s="374"/>
      <c r="M1031" s="372"/>
      <c r="N1031" s="463"/>
      <c r="O1031" s="527">
        <f t="shared" si="68"/>
        <v>0</v>
      </c>
      <c r="P1031" s="527">
        <f t="shared" si="69"/>
        <v>0</v>
      </c>
      <c r="Q1031" s="530" t="str">
        <f t="shared" si="67"/>
        <v/>
      </c>
    </row>
    <row r="1032" spans="1:17">
      <c r="A1032" s="383" t="str">
        <f t="shared" si="70"/>
        <v/>
      </c>
      <c r="B1032" s="370"/>
      <c r="C1032" s="392"/>
      <c r="D1032" s="372"/>
      <c r="E1032" s="372"/>
      <c r="F1032" s="373"/>
      <c r="G1032" s="372"/>
      <c r="H1032" s="372"/>
      <c r="I1032" s="374"/>
      <c r="J1032" s="375"/>
      <c r="K1032" s="372"/>
      <c r="L1032" s="374"/>
      <c r="M1032" s="372"/>
      <c r="N1032" s="463"/>
      <c r="O1032" s="527">
        <f t="shared" si="68"/>
        <v>0</v>
      </c>
      <c r="P1032" s="527">
        <f t="shared" si="69"/>
        <v>0</v>
      </c>
      <c r="Q1032" s="530" t="str">
        <f t="shared" si="67"/>
        <v/>
      </c>
    </row>
    <row r="1033" spans="1:17">
      <c r="A1033" s="383" t="str">
        <f t="shared" si="70"/>
        <v/>
      </c>
      <c r="B1033" s="370"/>
      <c r="C1033" s="392"/>
      <c r="D1033" s="372"/>
      <c r="E1033" s="372"/>
      <c r="F1033" s="373"/>
      <c r="G1033" s="372"/>
      <c r="H1033" s="372"/>
      <c r="I1033" s="374"/>
      <c r="J1033" s="375"/>
      <c r="K1033" s="372"/>
      <c r="L1033" s="374"/>
      <c r="M1033" s="372"/>
      <c r="N1033" s="463"/>
      <c r="O1033" s="527">
        <f t="shared" si="68"/>
        <v>0</v>
      </c>
      <c r="P1033" s="527">
        <f t="shared" si="69"/>
        <v>0</v>
      </c>
      <c r="Q1033" s="530" t="str">
        <f t="shared" si="67"/>
        <v/>
      </c>
    </row>
    <row r="1034" spans="1:17">
      <c r="A1034" s="383" t="str">
        <f t="shared" si="70"/>
        <v/>
      </c>
      <c r="B1034" s="370"/>
      <c r="C1034" s="392"/>
      <c r="D1034" s="372"/>
      <c r="E1034" s="372"/>
      <c r="F1034" s="373"/>
      <c r="G1034" s="372"/>
      <c r="H1034" s="372"/>
      <c r="I1034" s="374"/>
      <c r="J1034" s="375"/>
      <c r="K1034" s="372"/>
      <c r="L1034" s="374"/>
      <c r="M1034" s="372"/>
      <c r="N1034" s="463"/>
      <c r="O1034" s="527">
        <f t="shared" si="68"/>
        <v>0</v>
      </c>
      <c r="P1034" s="527">
        <f t="shared" si="69"/>
        <v>0</v>
      </c>
      <c r="Q1034" s="529" t="str">
        <f t="shared" si="67"/>
        <v/>
      </c>
    </row>
    <row r="1035" spans="1:17">
      <c r="A1035" s="383" t="str">
        <f t="shared" si="70"/>
        <v/>
      </c>
      <c r="B1035" s="370"/>
      <c r="C1035" s="392"/>
      <c r="D1035" s="372"/>
      <c r="E1035" s="372"/>
      <c r="F1035" s="373"/>
      <c r="G1035" s="372"/>
      <c r="H1035" s="372"/>
      <c r="I1035" s="374"/>
      <c r="J1035" s="375"/>
      <c r="K1035" s="372"/>
      <c r="L1035" s="374"/>
      <c r="M1035" s="372"/>
      <c r="N1035" s="463"/>
      <c r="O1035" s="527">
        <f t="shared" si="68"/>
        <v>0</v>
      </c>
      <c r="P1035" s="527">
        <f t="shared" si="69"/>
        <v>0</v>
      </c>
      <c r="Q1035" s="530" t="str">
        <f t="shared" si="67"/>
        <v/>
      </c>
    </row>
    <row r="1036" spans="1:17">
      <c r="A1036" s="383" t="str">
        <f t="shared" si="70"/>
        <v/>
      </c>
      <c r="B1036" s="370"/>
      <c r="C1036" s="392"/>
      <c r="D1036" s="372"/>
      <c r="E1036" s="372"/>
      <c r="F1036" s="373"/>
      <c r="G1036" s="372"/>
      <c r="H1036" s="372"/>
      <c r="I1036" s="374"/>
      <c r="J1036" s="375"/>
      <c r="K1036" s="372"/>
      <c r="L1036" s="374"/>
      <c r="M1036" s="372"/>
      <c r="N1036" s="463"/>
      <c r="O1036" s="527">
        <f t="shared" si="68"/>
        <v>0</v>
      </c>
      <c r="P1036" s="527">
        <f t="shared" si="69"/>
        <v>0</v>
      </c>
      <c r="Q1036" s="530" t="str">
        <f t="shared" si="67"/>
        <v/>
      </c>
    </row>
    <row r="1037" spans="1:17">
      <c r="A1037" s="383" t="str">
        <f t="shared" si="70"/>
        <v/>
      </c>
      <c r="B1037" s="370"/>
      <c r="C1037" s="392"/>
      <c r="D1037" s="372"/>
      <c r="E1037" s="372"/>
      <c r="F1037" s="373"/>
      <c r="G1037" s="372"/>
      <c r="H1037" s="372"/>
      <c r="I1037" s="374"/>
      <c r="J1037" s="375"/>
      <c r="K1037" s="372"/>
      <c r="L1037" s="374"/>
      <c r="M1037" s="372"/>
      <c r="N1037" s="463"/>
      <c r="O1037" s="527">
        <f t="shared" si="68"/>
        <v>0</v>
      </c>
      <c r="P1037" s="527">
        <f t="shared" si="69"/>
        <v>0</v>
      </c>
      <c r="Q1037" s="530" t="str">
        <f t="shared" si="67"/>
        <v/>
      </c>
    </row>
    <row r="1038" spans="1:17">
      <c r="A1038" s="383" t="str">
        <f t="shared" si="70"/>
        <v/>
      </c>
      <c r="B1038" s="370"/>
      <c r="C1038" s="392"/>
      <c r="D1038" s="372"/>
      <c r="E1038" s="372"/>
      <c r="F1038" s="373"/>
      <c r="G1038" s="372"/>
      <c r="H1038" s="372"/>
      <c r="I1038" s="374"/>
      <c r="J1038" s="375"/>
      <c r="K1038" s="372"/>
      <c r="L1038" s="374"/>
      <c r="M1038" s="372"/>
      <c r="N1038" s="463"/>
      <c r="O1038" s="527">
        <f t="shared" si="68"/>
        <v>0</v>
      </c>
      <c r="P1038" s="527">
        <f t="shared" si="69"/>
        <v>0</v>
      </c>
      <c r="Q1038" s="529" t="str">
        <f t="shared" ref="Q1038:Q1101" si="71">SUBSTITUTE(D1038," ","_")</f>
        <v/>
      </c>
    </row>
    <row r="1039" spans="1:17">
      <c r="A1039" s="383" t="str">
        <f t="shared" si="70"/>
        <v/>
      </c>
      <c r="B1039" s="370"/>
      <c r="C1039" s="392"/>
      <c r="D1039" s="372"/>
      <c r="E1039" s="372"/>
      <c r="F1039" s="373"/>
      <c r="G1039" s="372"/>
      <c r="H1039" s="372"/>
      <c r="I1039" s="374"/>
      <c r="J1039" s="375"/>
      <c r="K1039" s="372"/>
      <c r="L1039" s="374"/>
      <c r="M1039" s="372"/>
      <c r="N1039" s="463"/>
      <c r="O1039" s="527">
        <f t="shared" ref="O1039:O1102" si="72">IF(B1039=0,0,IF(YEAR(B1039)=$P$1,MONTH(B1039)-$O$1+1,(YEAR(B1039)-$P$1)*12-$O$1+1+MONTH(B1039)))</f>
        <v>0</v>
      </c>
      <c r="P1039" s="527">
        <f t="shared" ref="P1039:P1102" si="73">IF(C1039=0,0,IF(YEAR(C1039)=$P$1,MONTH(C1039)-$O$1+1,(YEAR(C1039)-$P$1)*12-$O$1+1+MONTH(C1039)))</f>
        <v>0</v>
      </c>
      <c r="Q1039" s="530" t="str">
        <f t="shared" si="71"/>
        <v/>
      </c>
    </row>
    <row r="1040" spans="1:17">
      <c r="A1040" s="383" t="str">
        <f t="shared" si="70"/>
        <v/>
      </c>
      <c r="B1040" s="370"/>
      <c r="C1040" s="392"/>
      <c r="D1040" s="372"/>
      <c r="E1040" s="372"/>
      <c r="F1040" s="373"/>
      <c r="G1040" s="372"/>
      <c r="H1040" s="372"/>
      <c r="I1040" s="374"/>
      <c r="J1040" s="375"/>
      <c r="K1040" s="372"/>
      <c r="L1040" s="374"/>
      <c r="M1040" s="372"/>
      <c r="N1040" s="463"/>
      <c r="O1040" s="527">
        <f t="shared" si="72"/>
        <v>0</v>
      </c>
      <c r="P1040" s="527">
        <f t="shared" si="73"/>
        <v>0</v>
      </c>
      <c r="Q1040" s="530" t="str">
        <f t="shared" si="71"/>
        <v/>
      </c>
    </row>
    <row r="1041" spans="1:17">
      <c r="A1041" s="383" t="str">
        <f t="shared" si="70"/>
        <v/>
      </c>
      <c r="B1041" s="370"/>
      <c r="C1041" s="392"/>
      <c r="D1041" s="372"/>
      <c r="E1041" s="372"/>
      <c r="F1041" s="373"/>
      <c r="G1041" s="372"/>
      <c r="H1041" s="372"/>
      <c r="I1041" s="374"/>
      <c r="J1041" s="375"/>
      <c r="K1041" s="372"/>
      <c r="L1041" s="374"/>
      <c r="M1041" s="372"/>
      <c r="N1041" s="463"/>
      <c r="O1041" s="527">
        <f t="shared" si="72"/>
        <v>0</v>
      </c>
      <c r="P1041" s="527">
        <f t="shared" si="73"/>
        <v>0</v>
      </c>
      <c r="Q1041" s="530" t="str">
        <f t="shared" si="71"/>
        <v/>
      </c>
    </row>
    <row r="1042" spans="1:17">
      <c r="A1042" s="383" t="str">
        <f t="shared" si="70"/>
        <v/>
      </c>
      <c r="B1042" s="370"/>
      <c r="C1042" s="392"/>
      <c r="D1042" s="372"/>
      <c r="E1042" s="372"/>
      <c r="F1042" s="373"/>
      <c r="G1042" s="372"/>
      <c r="H1042" s="372"/>
      <c r="I1042" s="374"/>
      <c r="J1042" s="375"/>
      <c r="K1042" s="372"/>
      <c r="L1042" s="374"/>
      <c r="M1042" s="372"/>
      <c r="N1042" s="463"/>
      <c r="O1042" s="527">
        <f t="shared" si="72"/>
        <v>0</v>
      </c>
      <c r="P1042" s="527">
        <f t="shared" si="73"/>
        <v>0</v>
      </c>
      <c r="Q1042" s="529" t="str">
        <f t="shared" si="71"/>
        <v/>
      </c>
    </row>
    <row r="1043" spans="1:17">
      <c r="A1043" s="383" t="str">
        <f t="shared" si="70"/>
        <v/>
      </c>
      <c r="B1043" s="370"/>
      <c r="C1043" s="392"/>
      <c r="D1043" s="372"/>
      <c r="E1043" s="372"/>
      <c r="F1043" s="373"/>
      <c r="G1043" s="372"/>
      <c r="H1043" s="372"/>
      <c r="I1043" s="374"/>
      <c r="J1043" s="375"/>
      <c r="K1043" s="372"/>
      <c r="L1043" s="374"/>
      <c r="M1043" s="372"/>
      <c r="N1043" s="463"/>
      <c r="O1043" s="527">
        <f t="shared" si="72"/>
        <v>0</v>
      </c>
      <c r="P1043" s="527">
        <f t="shared" si="73"/>
        <v>0</v>
      </c>
      <c r="Q1043" s="530" t="str">
        <f t="shared" si="71"/>
        <v/>
      </c>
    </row>
    <row r="1044" spans="1:17">
      <c r="A1044" s="383" t="str">
        <f t="shared" si="70"/>
        <v/>
      </c>
      <c r="B1044" s="370"/>
      <c r="C1044" s="392"/>
      <c r="D1044" s="372"/>
      <c r="E1044" s="372"/>
      <c r="F1044" s="373"/>
      <c r="G1044" s="372"/>
      <c r="H1044" s="372"/>
      <c r="I1044" s="374"/>
      <c r="J1044" s="375"/>
      <c r="K1044" s="372"/>
      <c r="L1044" s="374"/>
      <c r="M1044" s="372"/>
      <c r="N1044" s="463"/>
      <c r="O1044" s="527">
        <f t="shared" si="72"/>
        <v>0</v>
      </c>
      <c r="P1044" s="527">
        <f t="shared" si="73"/>
        <v>0</v>
      </c>
      <c r="Q1044" s="530" t="str">
        <f t="shared" si="71"/>
        <v/>
      </c>
    </row>
    <row r="1045" spans="1:17">
      <c r="A1045" s="383" t="str">
        <f t="shared" si="70"/>
        <v/>
      </c>
      <c r="B1045" s="370"/>
      <c r="C1045" s="392"/>
      <c r="D1045" s="372"/>
      <c r="E1045" s="372"/>
      <c r="F1045" s="373"/>
      <c r="G1045" s="372"/>
      <c r="H1045" s="372"/>
      <c r="I1045" s="374"/>
      <c r="J1045" s="375"/>
      <c r="K1045" s="372"/>
      <c r="L1045" s="374"/>
      <c r="M1045" s="372"/>
      <c r="N1045" s="463"/>
      <c r="O1045" s="527">
        <f t="shared" si="72"/>
        <v>0</v>
      </c>
      <c r="P1045" s="527">
        <f t="shared" si="73"/>
        <v>0</v>
      </c>
      <c r="Q1045" s="530" t="str">
        <f t="shared" si="71"/>
        <v/>
      </c>
    </row>
    <row r="1046" spans="1:17">
      <c r="A1046" s="383" t="str">
        <f t="shared" si="70"/>
        <v/>
      </c>
      <c r="B1046" s="370"/>
      <c r="C1046" s="392"/>
      <c r="D1046" s="372"/>
      <c r="E1046" s="372"/>
      <c r="F1046" s="373"/>
      <c r="G1046" s="372"/>
      <c r="H1046" s="372"/>
      <c r="I1046" s="374"/>
      <c r="J1046" s="375"/>
      <c r="K1046" s="372"/>
      <c r="L1046" s="374"/>
      <c r="M1046" s="372"/>
      <c r="N1046" s="463"/>
      <c r="O1046" s="527">
        <f t="shared" si="72"/>
        <v>0</v>
      </c>
      <c r="P1046" s="527">
        <f t="shared" si="73"/>
        <v>0</v>
      </c>
      <c r="Q1046" s="529" t="str">
        <f t="shared" si="71"/>
        <v/>
      </c>
    </row>
    <row r="1047" spans="1:17">
      <c r="A1047" s="383" t="str">
        <f t="shared" si="70"/>
        <v/>
      </c>
      <c r="B1047" s="370"/>
      <c r="C1047" s="392"/>
      <c r="D1047" s="372"/>
      <c r="E1047" s="372"/>
      <c r="F1047" s="373"/>
      <c r="G1047" s="372"/>
      <c r="H1047" s="372"/>
      <c r="I1047" s="374"/>
      <c r="J1047" s="375"/>
      <c r="K1047" s="372"/>
      <c r="L1047" s="374"/>
      <c r="M1047" s="372"/>
      <c r="N1047" s="463"/>
      <c r="O1047" s="527">
        <f t="shared" si="72"/>
        <v>0</v>
      </c>
      <c r="P1047" s="527">
        <f t="shared" si="73"/>
        <v>0</v>
      </c>
      <c r="Q1047" s="530" t="str">
        <f t="shared" si="71"/>
        <v/>
      </c>
    </row>
    <row r="1048" spans="1:17">
      <c r="A1048" s="383" t="str">
        <f t="shared" si="70"/>
        <v/>
      </c>
      <c r="B1048" s="370"/>
      <c r="C1048" s="392"/>
      <c r="D1048" s="372"/>
      <c r="E1048" s="372"/>
      <c r="F1048" s="373"/>
      <c r="G1048" s="372"/>
      <c r="H1048" s="372"/>
      <c r="I1048" s="374"/>
      <c r="J1048" s="375"/>
      <c r="K1048" s="372"/>
      <c r="L1048" s="374"/>
      <c r="M1048" s="372"/>
      <c r="N1048" s="463"/>
      <c r="O1048" s="527">
        <f t="shared" si="72"/>
        <v>0</v>
      </c>
      <c r="P1048" s="527">
        <f t="shared" si="73"/>
        <v>0</v>
      </c>
      <c r="Q1048" s="530" t="str">
        <f t="shared" si="71"/>
        <v/>
      </c>
    </row>
    <row r="1049" spans="1:17">
      <c r="A1049" s="383" t="str">
        <f t="shared" si="70"/>
        <v/>
      </c>
      <c r="B1049" s="370"/>
      <c r="C1049" s="392"/>
      <c r="D1049" s="372"/>
      <c r="E1049" s="372"/>
      <c r="F1049" s="373"/>
      <c r="G1049" s="372"/>
      <c r="H1049" s="372"/>
      <c r="I1049" s="374"/>
      <c r="J1049" s="375"/>
      <c r="K1049" s="372"/>
      <c r="L1049" s="374"/>
      <c r="M1049" s="372"/>
      <c r="N1049" s="463"/>
      <c r="O1049" s="527">
        <f t="shared" si="72"/>
        <v>0</v>
      </c>
      <c r="P1049" s="527">
        <f t="shared" si="73"/>
        <v>0</v>
      </c>
      <c r="Q1049" s="530" t="str">
        <f t="shared" si="71"/>
        <v/>
      </c>
    </row>
    <row r="1050" spans="1:17">
      <c r="A1050" s="383" t="str">
        <f t="shared" si="70"/>
        <v/>
      </c>
      <c r="B1050" s="370"/>
      <c r="C1050" s="392"/>
      <c r="D1050" s="372"/>
      <c r="E1050" s="372"/>
      <c r="F1050" s="373"/>
      <c r="G1050" s="372"/>
      <c r="H1050" s="372"/>
      <c r="I1050" s="374"/>
      <c r="J1050" s="375"/>
      <c r="K1050" s="372"/>
      <c r="L1050" s="374"/>
      <c r="M1050" s="372"/>
      <c r="N1050" s="463"/>
      <c r="O1050" s="527">
        <f t="shared" si="72"/>
        <v>0</v>
      </c>
      <c r="P1050" s="527">
        <f t="shared" si="73"/>
        <v>0</v>
      </c>
      <c r="Q1050" s="529" t="str">
        <f t="shared" si="71"/>
        <v/>
      </c>
    </row>
    <row r="1051" spans="1:17">
      <c r="A1051" s="383" t="str">
        <f t="shared" si="70"/>
        <v/>
      </c>
      <c r="B1051" s="370"/>
      <c r="C1051" s="392"/>
      <c r="D1051" s="372"/>
      <c r="E1051" s="372"/>
      <c r="F1051" s="373"/>
      <c r="G1051" s="372"/>
      <c r="H1051" s="372"/>
      <c r="I1051" s="374"/>
      <c r="J1051" s="375"/>
      <c r="K1051" s="372"/>
      <c r="L1051" s="374"/>
      <c r="M1051" s="372"/>
      <c r="N1051" s="463"/>
      <c r="O1051" s="527">
        <f t="shared" si="72"/>
        <v>0</v>
      </c>
      <c r="P1051" s="527">
        <f t="shared" si="73"/>
        <v>0</v>
      </c>
      <c r="Q1051" s="530" t="str">
        <f t="shared" si="71"/>
        <v/>
      </c>
    </row>
    <row r="1052" spans="1:17">
      <c r="A1052" s="383" t="str">
        <f t="shared" si="70"/>
        <v/>
      </c>
      <c r="B1052" s="370"/>
      <c r="C1052" s="392"/>
      <c r="D1052" s="372"/>
      <c r="E1052" s="372"/>
      <c r="F1052" s="373"/>
      <c r="G1052" s="372"/>
      <c r="H1052" s="372"/>
      <c r="I1052" s="374"/>
      <c r="J1052" s="375"/>
      <c r="K1052" s="372"/>
      <c r="L1052" s="374"/>
      <c r="M1052" s="372"/>
      <c r="N1052" s="463"/>
      <c r="O1052" s="527">
        <f t="shared" si="72"/>
        <v>0</v>
      </c>
      <c r="P1052" s="527">
        <f t="shared" si="73"/>
        <v>0</v>
      </c>
      <c r="Q1052" s="530" t="str">
        <f t="shared" si="71"/>
        <v/>
      </c>
    </row>
    <row r="1053" spans="1:17">
      <c r="A1053" s="383" t="str">
        <f t="shared" si="70"/>
        <v/>
      </c>
      <c r="B1053" s="370"/>
      <c r="C1053" s="392"/>
      <c r="D1053" s="372"/>
      <c r="E1053" s="372"/>
      <c r="F1053" s="373"/>
      <c r="G1053" s="372"/>
      <c r="H1053" s="372"/>
      <c r="I1053" s="374"/>
      <c r="J1053" s="375"/>
      <c r="K1053" s="372"/>
      <c r="L1053" s="374"/>
      <c r="M1053" s="372"/>
      <c r="N1053" s="463"/>
      <c r="O1053" s="527">
        <f t="shared" si="72"/>
        <v>0</v>
      </c>
      <c r="P1053" s="527">
        <f t="shared" si="73"/>
        <v>0</v>
      </c>
      <c r="Q1053" s="530" t="str">
        <f t="shared" si="71"/>
        <v/>
      </c>
    </row>
    <row r="1054" spans="1:17">
      <c r="A1054" s="383" t="str">
        <f t="shared" si="70"/>
        <v/>
      </c>
      <c r="B1054" s="370"/>
      <c r="C1054" s="392"/>
      <c r="D1054" s="372"/>
      <c r="E1054" s="372"/>
      <c r="F1054" s="373"/>
      <c r="G1054" s="372"/>
      <c r="H1054" s="372"/>
      <c r="I1054" s="374"/>
      <c r="J1054" s="375"/>
      <c r="K1054" s="372"/>
      <c r="L1054" s="374"/>
      <c r="M1054" s="372"/>
      <c r="N1054" s="463"/>
      <c r="O1054" s="527">
        <f t="shared" si="72"/>
        <v>0</v>
      </c>
      <c r="P1054" s="527">
        <f t="shared" si="73"/>
        <v>0</v>
      </c>
      <c r="Q1054" s="529" t="str">
        <f t="shared" si="71"/>
        <v/>
      </c>
    </row>
    <row r="1055" spans="1:17">
      <c r="A1055" s="383" t="str">
        <f t="shared" si="70"/>
        <v/>
      </c>
      <c r="B1055" s="370"/>
      <c r="C1055" s="392"/>
      <c r="D1055" s="372"/>
      <c r="E1055" s="372"/>
      <c r="F1055" s="373"/>
      <c r="G1055" s="372"/>
      <c r="H1055" s="372"/>
      <c r="I1055" s="374"/>
      <c r="J1055" s="375"/>
      <c r="K1055" s="372"/>
      <c r="L1055" s="374"/>
      <c r="M1055" s="372"/>
      <c r="N1055" s="463"/>
      <c r="O1055" s="527">
        <f t="shared" si="72"/>
        <v>0</v>
      </c>
      <c r="P1055" s="527">
        <f t="shared" si="73"/>
        <v>0</v>
      </c>
      <c r="Q1055" s="530" t="str">
        <f t="shared" si="71"/>
        <v/>
      </c>
    </row>
    <row r="1056" spans="1:17">
      <c r="A1056" s="383" t="str">
        <f t="shared" si="70"/>
        <v/>
      </c>
      <c r="B1056" s="370"/>
      <c r="C1056" s="392"/>
      <c r="D1056" s="372"/>
      <c r="E1056" s="372"/>
      <c r="F1056" s="373"/>
      <c r="G1056" s="372"/>
      <c r="H1056" s="372"/>
      <c r="I1056" s="374"/>
      <c r="J1056" s="375"/>
      <c r="K1056" s="372"/>
      <c r="L1056" s="374"/>
      <c r="M1056" s="372"/>
      <c r="N1056" s="463"/>
      <c r="O1056" s="527">
        <f t="shared" si="72"/>
        <v>0</v>
      </c>
      <c r="P1056" s="527">
        <f t="shared" si="73"/>
        <v>0</v>
      </c>
      <c r="Q1056" s="530" t="str">
        <f t="shared" si="71"/>
        <v/>
      </c>
    </row>
    <row r="1057" spans="1:17">
      <c r="A1057" s="383" t="str">
        <f t="shared" si="70"/>
        <v/>
      </c>
      <c r="B1057" s="370"/>
      <c r="C1057" s="392"/>
      <c r="D1057" s="372"/>
      <c r="E1057" s="372"/>
      <c r="F1057" s="373"/>
      <c r="G1057" s="372"/>
      <c r="H1057" s="372"/>
      <c r="I1057" s="374"/>
      <c r="J1057" s="375"/>
      <c r="K1057" s="372"/>
      <c r="L1057" s="374"/>
      <c r="M1057" s="372"/>
      <c r="N1057" s="463"/>
      <c r="O1057" s="527">
        <f t="shared" si="72"/>
        <v>0</v>
      </c>
      <c r="P1057" s="527">
        <f t="shared" si="73"/>
        <v>0</v>
      </c>
      <c r="Q1057" s="530" t="str">
        <f t="shared" si="71"/>
        <v/>
      </c>
    </row>
    <row r="1058" spans="1:17">
      <c r="A1058" s="383" t="str">
        <f t="shared" si="70"/>
        <v/>
      </c>
      <c r="B1058" s="370"/>
      <c r="C1058" s="392"/>
      <c r="D1058" s="372"/>
      <c r="E1058" s="372"/>
      <c r="F1058" s="373"/>
      <c r="G1058" s="372"/>
      <c r="H1058" s="372"/>
      <c r="I1058" s="374"/>
      <c r="J1058" s="375"/>
      <c r="K1058" s="372"/>
      <c r="L1058" s="374"/>
      <c r="M1058" s="372"/>
      <c r="N1058" s="463"/>
      <c r="O1058" s="527">
        <f t="shared" si="72"/>
        <v>0</v>
      </c>
      <c r="P1058" s="527">
        <f t="shared" si="73"/>
        <v>0</v>
      </c>
      <c r="Q1058" s="529" t="str">
        <f t="shared" si="71"/>
        <v/>
      </c>
    </row>
    <row r="1059" spans="1:17">
      <c r="A1059" s="383" t="str">
        <f t="shared" si="70"/>
        <v/>
      </c>
      <c r="B1059" s="370"/>
      <c r="C1059" s="392"/>
      <c r="D1059" s="372"/>
      <c r="E1059" s="372"/>
      <c r="F1059" s="373"/>
      <c r="G1059" s="372"/>
      <c r="H1059" s="372"/>
      <c r="I1059" s="374"/>
      <c r="J1059" s="375"/>
      <c r="K1059" s="372"/>
      <c r="L1059" s="374"/>
      <c r="M1059" s="372"/>
      <c r="N1059" s="463"/>
      <c r="O1059" s="527">
        <f t="shared" si="72"/>
        <v>0</v>
      </c>
      <c r="P1059" s="527">
        <f t="shared" si="73"/>
        <v>0</v>
      </c>
      <c r="Q1059" s="530" t="str">
        <f t="shared" si="71"/>
        <v/>
      </c>
    </row>
    <row r="1060" spans="1:17">
      <c r="A1060" s="383" t="str">
        <f t="shared" si="70"/>
        <v/>
      </c>
      <c r="B1060" s="370"/>
      <c r="C1060" s="392"/>
      <c r="D1060" s="372"/>
      <c r="E1060" s="372"/>
      <c r="F1060" s="373"/>
      <c r="G1060" s="372"/>
      <c r="H1060" s="372"/>
      <c r="I1060" s="374"/>
      <c r="J1060" s="375"/>
      <c r="K1060" s="372"/>
      <c r="L1060" s="374"/>
      <c r="M1060" s="372"/>
      <c r="N1060" s="463"/>
      <c r="O1060" s="527">
        <f t="shared" si="72"/>
        <v>0</v>
      </c>
      <c r="P1060" s="527">
        <f t="shared" si="73"/>
        <v>0</v>
      </c>
      <c r="Q1060" s="530" t="str">
        <f t="shared" si="71"/>
        <v/>
      </c>
    </row>
    <row r="1061" spans="1:17">
      <c r="A1061" s="383" t="str">
        <f t="shared" si="70"/>
        <v/>
      </c>
      <c r="B1061" s="370"/>
      <c r="C1061" s="392"/>
      <c r="D1061" s="372"/>
      <c r="E1061" s="372"/>
      <c r="F1061" s="373"/>
      <c r="G1061" s="372"/>
      <c r="H1061" s="372"/>
      <c r="I1061" s="374"/>
      <c r="J1061" s="375"/>
      <c r="K1061" s="372"/>
      <c r="L1061" s="374"/>
      <c r="M1061" s="372"/>
      <c r="N1061" s="463"/>
      <c r="O1061" s="527">
        <f t="shared" si="72"/>
        <v>0</v>
      </c>
      <c r="P1061" s="527">
        <f t="shared" si="73"/>
        <v>0</v>
      </c>
      <c r="Q1061" s="530" t="str">
        <f t="shared" si="71"/>
        <v/>
      </c>
    </row>
    <row r="1062" spans="1:17">
      <c r="A1062" s="383" t="str">
        <f t="shared" si="70"/>
        <v/>
      </c>
      <c r="B1062" s="370"/>
      <c r="C1062" s="392"/>
      <c r="D1062" s="372"/>
      <c r="E1062" s="372"/>
      <c r="F1062" s="373"/>
      <c r="G1062" s="372"/>
      <c r="H1062" s="372"/>
      <c r="I1062" s="374"/>
      <c r="J1062" s="375"/>
      <c r="K1062" s="372"/>
      <c r="L1062" s="374"/>
      <c r="M1062" s="372"/>
      <c r="N1062" s="463"/>
      <c r="O1062" s="527">
        <f t="shared" si="72"/>
        <v>0</v>
      </c>
      <c r="P1062" s="527">
        <f t="shared" si="73"/>
        <v>0</v>
      </c>
      <c r="Q1062" s="529" t="str">
        <f t="shared" si="71"/>
        <v/>
      </c>
    </row>
    <row r="1063" spans="1:17">
      <c r="A1063" s="383" t="str">
        <f t="shared" si="70"/>
        <v/>
      </c>
      <c r="B1063" s="370"/>
      <c r="C1063" s="392"/>
      <c r="D1063" s="372"/>
      <c r="E1063" s="372"/>
      <c r="F1063" s="373"/>
      <c r="G1063" s="372"/>
      <c r="H1063" s="372"/>
      <c r="I1063" s="374"/>
      <c r="J1063" s="375"/>
      <c r="K1063" s="372"/>
      <c r="L1063" s="374"/>
      <c r="M1063" s="372"/>
      <c r="N1063" s="463"/>
      <c r="O1063" s="527">
        <f t="shared" si="72"/>
        <v>0</v>
      </c>
      <c r="P1063" s="527">
        <f t="shared" si="73"/>
        <v>0</v>
      </c>
      <c r="Q1063" s="530" t="str">
        <f t="shared" si="71"/>
        <v/>
      </c>
    </row>
    <row r="1064" spans="1:17">
      <c r="A1064" s="383" t="str">
        <f t="shared" si="70"/>
        <v/>
      </c>
      <c r="B1064" s="370"/>
      <c r="C1064" s="392"/>
      <c r="D1064" s="372"/>
      <c r="E1064" s="372"/>
      <c r="F1064" s="373"/>
      <c r="G1064" s="372"/>
      <c r="H1064" s="372"/>
      <c r="I1064" s="374"/>
      <c r="J1064" s="375"/>
      <c r="K1064" s="372"/>
      <c r="L1064" s="374"/>
      <c r="M1064" s="372"/>
      <c r="N1064" s="463"/>
      <c r="O1064" s="527">
        <f t="shared" si="72"/>
        <v>0</v>
      </c>
      <c r="P1064" s="527">
        <f t="shared" si="73"/>
        <v>0</v>
      </c>
      <c r="Q1064" s="530" t="str">
        <f t="shared" si="71"/>
        <v/>
      </c>
    </row>
    <row r="1065" spans="1:17">
      <c r="A1065" s="383" t="str">
        <f t="shared" si="70"/>
        <v/>
      </c>
      <c r="B1065" s="370"/>
      <c r="C1065" s="392"/>
      <c r="D1065" s="372"/>
      <c r="E1065" s="372"/>
      <c r="F1065" s="373"/>
      <c r="G1065" s="372"/>
      <c r="H1065" s="372"/>
      <c r="I1065" s="374"/>
      <c r="J1065" s="375"/>
      <c r="K1065" s="372"/>
      <c r="L1065" s="374"/>
      <c r="M1065" s="372"/>
      <c r="N1065" s="463"/>
      <c r="O1065" s="527">
        <f t="shared" si="72"/>
        <v>0</v>
      </c>
      <c r="P1065" s="527">
        <f t="shared" si="73"/>
        <v>0</v>
      </c>
      <c r="Q1065" s="530" t="str">
        <f t="shared" si="71"/>
        <v/>
      </c>
    </row>
    <row r="1066" spans="1:17">
      <c r="A1066" s="383" t="str">
        <f t="shared" si="70"/>
        <v/>
      </c>
      <c r="B1066" s="370"/>
      <c r="C1066" s="392"/>
      <c r="D1066" s="372"/>
      <c r="E1066" s="372"/>
      <c r="F1066" s="373"/>
      <c r="G1066" s="372"/>
      <c r="H1066" s="372"/>
      <c r="I1066" s="374"/>
      <c r="J1066" s="375"/>
      <c r="K1066" s="372"/>
      <c r="L1066" s="374"/>
      <c r="M1066" s="372"/>
      <c r="N1066" s="463"/>
      <c r="O1066" s="527">
        <f t="shared" si="72"/>
        <v>0</v>
      </c>
      <c r="P1066" s="527">
        <f t="shared" si="73"/>
        <v>0</v>
      </c>
      <c r="Q1066" s="529" t="str">
        <f t="shared" si="71"/>
        <v/>
      </c>
    </row>
    <row r="1067" spans="1:17">
      <c r="A1067" s="383" t="str">
        <f t="shared" si="70"/>
        <v/>
      </c>
      <c r="B1067" s="370"/>
      <c r="C1067" s="392"/>
      <c r="D1067" s="372"/>
      <c r="E1067" s="372"/>
      <c r="F1067" s="373"/>
      <c r="G1067" s="372"/>
      <c r="H1067" s="372"/>
      <c r="I1067" s="374"/>
      <c r="J1067" s="375"/>
      <c r="K1067" s="372"/>
      <c r="L1067" s="374"/>
      <c r="M1067" s="372"/>
      <c r="N1067" s="463"/>
      <c r="O1067" s="527">
        <f t="shared" si="72"/>
        <v>0</v>
      </c>
      <c r="P1067" s="527">
        <f t="shared" si="73"/>
        <v>0</v>
      </c>
      <c r="Q1067" s="530" t="str">
        <f t="shared" si="71"/>
        <v/>
      </c>
    </row>
    <row r="1068" spans="1:17">
      <c r="A1068" s="383" t="str">
        <f t="shared" si="70"/>
        <v/>
      </c>
      <c r="B1068" s="370"/>
      <c r="C1068" s="392"/>
      <c r="D1068" s="372"/>
      <c r="E1068" s="372"/>
      <c r="F1068" s="373"/>
      <c r="G1068" s="372"/>
      <c r="H1068" s="372"/>
      <c r="I1068" s="374"/>
      <c r="J1068" s="375"/>
      <c r="K1068" s="372"/>
      <c r="L1068" s="374"/>
      <c r="M1068" s="372"/>
      <c r="N1068" s="463"/>
      <c r="O1068" s="527">
        <f t="shared" si="72"/>
        <v>0</v>
      </c>
      <c r="P1068" s="527">
        <f t="shared" si="73"/>
        <v>0</v>
      </c>
      <c r="Q1068" s="530" t="str">
        <f t="shared" si="71"/>
        <v/>
      </c>
    </row>
    <row r="1069" spans="1:17">
      <c r="A1069" s="383" t="str">
        <f t="shared" si="70"/>
        <v/>
      </c>
      <c r="B1069" s="370"/>
      <c r="C1069" s="392"/>
      <c r="D1069" s="372"/>
      <c r="E1069" s="372"/>
      <c r="F1069" s="373"/>
      <c r="G1069" s="372"/>
      <c r="H1069" s="372"/>
      <c r="I1069" s="374"/>
      <c r="J1069" s="375"/>
      <c r="K1069" s="372"/>
      <c r="L1069" s="374"/>
      <c r="M1069" s="372"/>
      <c r="N1069" s="463"/>
      <c r="O1069" s="527">
        <f t="shared" si="72"/>
        <v>0</v>
      </c>
      <c r="P1069" s="527">
        <f t="shared" si="73"/>
        <v>0</v>
      </c>
      <c r="Q1069" s="530" t="str">
        <f t="shared" si="71"/>
        <v/>
      </c>
    </row>
    <row r="1070" spans="1:17">
      <c r="A1070" s="383" t="str">
        <f t="shared" si="70"/>
        <v/>
      </c>
      <c r="B1070" s="370"/>
      <c r="C1070" s="392"/>
      <c r="D1070" s="372"/>
      <c r="E1070" s="372"/>
      <c r="F1070" s="373"/>
      <c r="G1070" s="372"/>
      <c r="H1070" s="372"/>
      <c r="I1070" s="374"/>
      <c r="J1070" s="375"/>
      <c r="K1070" s="372"/>
      <c r="L1070" s="374"/>
      <c r="M1070" s="372"/>
      <c r="N1070" s="463"/>
      <c r="O1070" s="527">
        <f t="shared" si="72"/>
        <v>0</v>
      </c>
      <c r="P1070" s="527">
        <f t="shared" si="73"/>
        <v>0</v>
      </c>
      <c r="Q1070" s="529" t="str">
        <f t="shared" si="71"/>
        <v/>
      </c>
    </row>
    <row r="1071" spans="1:17">
      <c r="A1071" s="383" t="str">
        <f t="shared" si="70"/>
        <v/>
      </c>
      <c r="B1071" s="370"/>
      <c r="C1071" s="392"/>
      <c r="D1071" s="372"/>
      <c r="E1071" s="372"/>
      <c r="F1071" s="373"/>
      <c r="G1071" s="372"/>
      <c r="H1071" s="372"/>
      <c r="I1071" s="374"/>
      <c r="J1071" s="375"/>
      <c r="K1071" s="372"/>
      <c r="L1071" s="374"/>
      <c r="M1071" s="372"/>
      <c r="N1071" s="463"/>
      <c r="O1071" s="527">
        <f t="shared" si="72"/>
        <v>0</v>
      </c>
      <c r="P1071" s="527">
        <f t="shared" si="73"/>
        <v>0</v>
      </c>
      <c r="Q1071" s="530" t="str">
        <f t="shared" si="71"/>
        <v/>
      </c>
    </row>
    <row r="1072" spans="1:17">
      <c r="A1072" s="383" t="str">
        <f t="shared" si="70"/>
        <v/>
      </c>
      <c r="B1072" s="370"/>
      <c r="C1072" s="392"/>
      <c r="D1072" s="372"/>
      <c r="E1072" s="372"/>
      <c r="F1072" s="373"/>
      <c r="G1072" s="372"/>
      <c r="H1072" s="372"/>
      <c r="I1072" s="374"/>
      <c r="J1072" s="375"/>
      <c r="K1072" s="372"/>
      <c r="L1072" s="374"/>
      <c r="M1072" s="372"/>
      <c r="N1072" s="463"/>
      <c r="O1072" s="527">
        <f t="shared" si="72"/>
        <v>0</v>
      </c>
      <c r="P1072" s="527">
        <f t="shared" si="73"/>
        <v>0</v>
      </c>
      <c r="Q1072" s="530" t="str">
        <f t="shared" si="71"/>
        <v/>
      </c>
    </row>
    <row r="1073" spans="1:17">
      <c r="A1073" s="383" t="str">
        <f t="shared" si="70"/>
        <v/>
      </c>
      <c r="B1073" s="370"/>
      <c r="C1073" s="392"/>
      <c r="D1073" s="372"/>
      <c r="E1073" s="372"/>
      <c r="F1073" s="373"/>
      <c r="G1073" s="372"/>
      <c r="H1073" s="372"/>
      <c r="I1073" s="374"/>
      <c r="J1073" s="375"/>
      <c r="K1073" s="372"/>
      <c r="L1073" s="374"/>
      <c r="M1073" s="372"/>
      <c r="N1073" s="463"/>
      <c r="O1073" s="527">
        <f t="shared" si="72"/>
        <v>0</v>
      </c>
      <c r="P1073" s="527">
        <f t="shared" si="73"/>
        <v>0</v>
      </c>
      <c r="Q1073" s="530" t="str">
        <f t="shared" si="71"/>
        <v/>
      </c>
    </row>
    <row r="1074" spans="1:17">
      <c r="A1074" s="383" t="str">
        <f t="shared" si="70"/>
        <v/>
      </c>
      <c r="B1074" s="370"/>
      <c r="C1074" s="392"/>
      <c r="D1074" s="372"/>
      <c r="E1074" s="372"/>
      <c r="F1074" s="373"/>
      <c r="G1074" s="372"/>
      <c r="H1074" s="372"/>
      <c r="I1074" s="374"/>
      <c r="J1074" s="375"/>
      <c r="K1074" s="372"/>
      <c r="L1074" s="374"/>
      <c r="M1074" s="372"/>
      <c r="N1074" s="463"/>
      <c r="O1074" s="527">
        <f t="shared" si="72"/>
        <v>0</v>
      </c>
      <c r="P1074" s="527">
        <f t="shared" si="73"/>
        <v>0</v>
      </c>
      <c r="Q1074" s="529" t="str">
        <f t="shared" si="71"/>
        <v/>
      </c>
    </row>
    <row r="1075" spans="1:17">
      <c r="A1075" s="383" t="str">
        <f t="shared" si="70"/>
        <v/>
      </c>
      <c r="B1075" s="370"/>
      <c r="C1075" s="392"/>
      <c r="D1075" s="372"/>
      <c r="E1075" s="372"/>
      <c r="F1075" s="373"/>
      <c r="G1075" s="372"/>
      <c r="H1075" s="372"/>
      <c r="I1075" s="374"/>
      <c r="J1075" s="375"/>
      <c r="K1075" s="372"/>
      <c r="L1075" s="374"/>
      <c r="M1075" s="372"/>
      <c r="N1075" s="463"/>
      <c r="O1075" s="527">
        <f t="shared" si="72"/>
        <v>0</v>
      </c>
      <c r="P1075" s="527">
        <f t="shared" si="73"/>
        <v>0</v>
      </c>
      <c r="Q1075" s="530" t="str">
        <f t="shared" si="71"/>
        <v/>
      </c>
    </row>
    <row r="1076" spans="1:17">
      <c r="A1076" s="383" t="str">
        <f t="shared" si="70"/>
        <v/>
      </c>
      <c r="B1076" s="370"/>
      <c r="C1076" s="392"/>
      <c r="D1076" s="372"/>
      <c r="E1076" s="372"/>
      <c r="F1076" s="373"/>
      <c r="G1076" s="372"/>
      <c r="H1076" s="372"/>
      <c r="I1076" s="374"/>
      <c r="J1076" s="375"/>
      <c r="K1076" s="372"/>
      <c r="L1076" s="374"/>
      <c r="M1076" s="372"/>
      <c r="N1076" s="463"/>
      <c r="O1076" s="527">
        <f t="shared" si="72"/>
        <v>0</v>
      </c>
      <c r="P1076" s="527">
        <f t="shared" si="73"/>
        <v>0</v>
      </c>
      <c r="Q1076" s="530" t="str">
        <f t="shared" si="71"/>
        <v/>
      </c>
    </row>
    <row r="1077" spans="1:17">
      <c r="A1077" s="383" t="str">
        <f t="shared" si="70"/>
        <v/>
      </c>
      <c r="B1077" s="370"/>
      <c r="C1077" s="392"/>
      <c r="D1077" s="372"/>
      <c r="E1077" s="372"/>
      <c r="F1077" s="373"/>
      <c r="G1077" s="372"/>
      <c r="H1077" s="372"/>
      <c r="I1077" s="374"/>
      <c r="J1077" s="375"/>
      <c r="K1077" s="372"/>
      <c r="L1077" s="374"/>
      <c r="M1077" s="372"/>
      <c r="N1077" s="463"/>
      <c r="O1077" s="527">
        <f t="shared" si="72"/>
        <v>0</v>
      </c>
      <c r="P1077" s="527">
        <f t="shared" si="73"/>
        <v>0</v>
      </c>
      <c r="Q1077" s="530" t="str">
        <f t="shared" si="71"/>
        <v/>
      </c>
    </row>
    <row r="1078" spans="1:17">
      <c r="A1078" s="383" t="str">
        <f t="shared" si="70"/>
        <v/>
      </c>
      <c r="B1078" s="370"/>
      <c r="C1078" s="392"/>
      <c r="D1078" s="372"/>
      <c r="E1078" s="372"/>
      <c r="F1078" s="373"/>
      <c r="G1078" s="372"/>
      <c r="H1078" s="372"/>
      <c r="I1078" s="374"/>
      <c r="J1078" s="375"/>
      <c r="K1078" s="372"/>
      <c r="L1078" s="374"/>
      <c r="M1078" s="372"/>
      <c r="N1078" s="463"/>
      <c r="O1078" s="527">
        <f t="shared" si="72"/>
        <v>0</v>
      </c>
      <c r="P1078" s="527">
        <f t="shared" si="73"/>
        <v>0</v>
      </c>
      <c r="Q1078" s="529" t="str">
        <f t="shared" si="71"/>
        <v/>
      </c>
    </row>
    <row r="1079" spans="1:17">
      <c r="A1079" s="383" t="str">
        <f t="shared" si="70"/>
        <v/>
      </c>
      <c r="B1079" s="370"/>
      <c r="C1079" s="392"/>
      <c r="D1079" s="372"/>
      <c r="E1079" s="372"/>
      <c r="F1079" s="373"/>
      <c r="G1079" s="372"/>
      <c r="H1079" s="372"/>
      <c r="I1079" s="374"/>
      <c r="J1079" s="375"/>
      <c r="K1079" s="372"/>
      <c r="L1079" s="374"/>
      <c r="M1079" s="372"/>
      <c r="N1079" s="463"/>
      <c r="O1079" s="527">
        <f t="shared" si="72"/>
        <v>0</v>
      </c>
      <c r="P1079" s="527">
        <f t="shared" si="73"/>
        <v>0</v>
      </c>
      <c r="Q1079" s="530" t="str">
        <f t="shared" si="71"/>
        <v/>
      </c>
    </row>
    <row r="1080" spans="1:17">
      <c r="A1080" s="383" t="str">
        <f t="shared" si="70"/>
        <v/>
      </c>
      <c r="B1080" s="370"/>
      <c r="C1080" s="392"/>
      <c r="D1080" s="372"/>
      <c r="E1080" s="372"/>
      <c r="F1080" s="373"/>
      <c r="G1080" s="372"/>
      <c r="H1080" s="372"/>
      <c r="I1080" s="374"/>
      <c r="J1080" s="375"/>
      <c r="K1080" s="372"/>
      <c r="L1080" s="374"/>
      <c r="M1080" s="372"/>
      <c r="N1080" s="463"/>
      <c r="O1080" s="527">
        <f t="shared" si="72"/>
        <v>0</v>
      </c>
      <c r="P1080" s="527">
        <f t="shared" si="73"/>
        <v>0</v>
      </c>
      <c r="Q1080" s="530" t="str">
        <f t="shared" si="71"/>
        <v/>
      </c>
    </row>
    <row r="1081" spans="1:17">
      <c r="A1081" s="383" t="str">
        <f t="shared" si="70"/>
        <v/>
      </c>
      <c r="B1081" s="370"/>
      <c r="C1081" s="392"/>
      <c r="D1081" s="372"/>
      <c r="E1081" s="372"/>
      <c r="F1081" s="373"/>
      <c r="G1081" s="372"/>
      <c r="H1081" s="372"/>
      <c r="I1081" s="374"/>
      <c r="J1081" s="375"/>
      <c r="K1081" s="372"/>
      <c r="L1081" s="374"/>
      <c r="M1081" s="372"/>
      <c r="N1081" s="463"/>
      <c r="O1081" s="527">
        <f t="shared" si="72"/>
        <v>0</v>
      </c>
      <c r="P1081" s="527">
        <f t="shared" si="73"/>
        <v>0</v>
      </c>
      <c r="Q1081" s="530" t="str">
        <f t="shared" si="71"/>
        <v/>
      </c>
    </row>
    <row r="1082" spans="1:17">
      <c r="A1082" s="383" t="str">
        <f t="shared" si="70"/>
        <v/>
      </c>
      <c r="B1082" s="370"/>
      <c r="C1082" s="392"/>
      <c r="D1082" s="372"/>
      <c r="E1082" s="372"/>
      <c r="F1082" s="373"/>
      <c r="G1082" s="372"/>
      <c r="H1082" s="372"/>
      <c r="I1082" s="374"/>
      <c r="J1082" s="375"/>
      <c r="K1082" s="372"/>
      <c r="L1082" s="374"/>
      <c r="M1082" s="372"/>
      <c r="N1082" s="463"/>
      <c r="O1082" s="527">
        <f t="shared" si="72"/>
        <v>0</v>
      </c>
      <c r="P1082" s="527">
        <f t="shared" si="73"/>
        <v>0</v>
      </c>
      <c r="Q1082" s="529" t="str">
        <f t="shared" si="71"/>
        <v/>
      </c>
    </row>
    <row r="1083" spans="1:17">
      <c r="A1083" s="383" t="str">
        <f t="shared" si="70"/>
        <v/>
      </c>
      <c r="B1083" s="370"/>
      <c r="C1083" s="392"/>
      <c r="D1083" s="372"/>
      <c r="E1083" s="372"/>
      <c r="F1083" s="373"/>
      <c r="G1083" s="372"/>
      <c r="H1083" s="372"/>
      <c r="I1083" s="374"/>
      <c r="J1083" s="375"/>
      <c r="K1083" s="372"/>
      <c r="L1083" s="374"/>
      <c r="M1083" s="372"/>
      <c r="N1083" s="463"/>
      <c r="O1083" s="527">
        <f t="shared" si="72"/>
        <v>0</v>
      </c>
      <c r="P1083" s="527">
        <f t="shared" si="73"/>
        <v>0</v>
      </c>
      <c r="Q1083" s="530" t="str">
        <f t="shared" si="71"/>
        <v/>
      </c>
    </row>
    <row r="1084" spans="1:17">
      <c r="A1084" s="383" t="str">
        <f t="shared" si="70"/>
        <v/>
      </c>
      <c r="B1084" s="370"/>
      <c r="C1084" s="392"/>
      <c r="D1084" s="372"/>
      <c r="E1084" s="372"/>
      <c r="F1084" s="373"/>
      <c r="G1084" s="372"/>
      <c r="H1084" s="372"/>
      <c r="I1084" s="374"/>
      <c r="J1084" s="375"/>
      <c r="K1084" s="372"/>
      <c r="L1084" s="374"/>
      <c r="M1084" s="372"/>
      <c r="N1084" s="463"/>
      <c r="O1084" s="527">
        <f t="shared" si="72"/>
        <v>0</v>
      </c>
      <c r="P1084" s="527">
        <f t="shared" si="73"/>
        <v>0</v>
      </c>
      <c r="Q1084" s="530" t="str">
        <f t="shared" si="71"/>
        <v/>
      </c>
    </row>
    <row r="1085" spans="1:17">
      <c r="A1085" s="383" t="str">
        <f t="shared" si="70"/>
        <v/>
      </c>
      <c r="B1085" s="370"/>
      <c r="C1085" s="392"/>
      <c r="D1085" s="372"/>
      <c r="E1085" s="372"/>
      <c r="F1085" s="373"/>
      <c r="G1085" s="372"/>
      <c r="H1085" s="372"/>
      <c r="I1085" s="374"/>
      <c r="J1085" s="375"/>
      <c r="K1085" s="372"/>
      <c r="L1085" s="374"/>
      <c r="M1085" s="372"/>
      <c r="N1085" s="463"/>
      <c r="O1085" s="527">
        <f t="shared" si="72"/>
        <v>0</v>
      </c>
      <c r="P1085" s="527">
        <f t="shared" si="73"/>
        <v>0</v>
      </c>
      <c r="Q1085" s="530" t="str">
        <f t="shared" si="71"/>
        <v/>
      </c>
    </row>
    <row r="1086" spans="1:17">
      <c r="A1086" s="383" t="str">
        <f t="shared" si="70"/>
        <v/>
      </c>
      <c r="B1086" s="370"/>
      <c r="C1086" s="392"/>
      <c r="D1086" s="372"/>
      <c r="E1086" s="372"/>
      <c r="F1086" s="373"/>
      <c r="G1086" s="372"/>
      <c r="H1086" s="372"/>
      <c r="I1086" s="374"/>
      <c r="J1086" s="375"/>
      <c r="K1086" s="372"/>
      <c r="L1086" s="374"/>
      <c r="M1086" s="372"/>
      <c r="N1086" s="463"/>
      <c r="O1086" s="527">
        <f t="shared" si="72"/>
        <v>0</v>
      </c>
      <c r="P1086" s="527">
        <f t="shared" si="73"/>
        <v>0</v>
      </c>
      <c r="Q1086" s="529" t="str">
        <f t="shared" si="71"/>
        <v/>
      </c>
    </row>
    <row r="1087" spans="1:17">
      <c r="A1087" s="383" t="str">
        <f t="shared" si="70"/>
        <v/>
      </c>
      <c r="B1087" s="370"/>
      <c r="C1087" s="392"/>
      <c r="D1087" s="372"/>
      <c r="E1087" s="372"/>
      <c r="F1087" s="373"/>
      <c r="G1087" s="372"/>
      <c r="H1087" s="372"/>
      <c r="I1087" s="374"/>
      <c r="J1087" s="375"/>
      <c r="K1087" s="372"/>
      <c r="L1087" s="374"/>
      <c r="M1087" s="372"/>
      <c r="N1087" s="463"/>
      <c r="O1087" s="527">
        <f t="shared" si="72"/>
        <v>0</v>
      </c>
      <c r="P1087" s="527">
        <f t="shared" si="73"/>
        <v>0</v>
      </c>
      <c r="Q1087" s="530" t="str">
        <f t="shared" si="71"/>
        <v/>
      </c>
    </row>
    <row r="1088" spans="1:17">
      <c r="A1088" s="383" t="str">
        <f t="shared" si="70"/>
        <v/>
      </c>
      <c r="B1088" s="370"/>
      <c r="C1088" s="392"/>
      <c r="D1088" s="372"/>
      <c r="E1088" s="372"/>
      <c r="F1088" s="373"/>
      <c r="G1088" s="372"/>
      <c r="H1088" s="372"/>
      <c r="I1088" s="374"/>
      <c r="J1088" s="375"/>
      <c r="K1088" s="372"/>
      <c r="L1088" s="374"/>
      <c r="M1088" s="372"/>
      <c r="N1088" s="463"/>
      <c r="O1088" s="527">
        <f t="shared" si="72"/>
        <v>0</v>
      </c>
      <c r="P1088" s="527">
        <f t="shared" si="73"/>
        <v>0</v>
      </c>
      <c r="Q1088" s="530" t="str">
        <f t="shared" si="71"/>
        <v/>
      </c>
    </row>
    <row r="1089" spans="1:19">
      <c r="A1089" s="383" t="str">
        <f t="shared" si="70"/>
        <v/>
      </c>
      <c r="B1089" s="370"/>
      <c r="C1089" s="392"/>
      <c r="D1089" s="372"/>
      <c r="E1089" s="372"/>
      <c r="F1089" s="373"/>
      <c r="G1089" s="372"/>
      <c r="H1089" s="372"/>
      <c r="I1089" s="374"/>
      <c r="J1089" s="375"/>
      <c r="K1089" s="372"/>
      <c r="L1089" s="374"/>
      <c r="M1089" s="372"/>
      <c r="N1089" s="463"/>
      <c r="O1089" s="527">
        <f t="shared" si="72"/>
        <v>0</v>
      </c>
      <c r="P1089" s="527">
        <f t="shared" si="73"/>
        <v>0</v>
      </c>
      <c r="Q1089" s="530" t="str">
        <f t="shared" si="71"/>
        <v/>
      </c>
    </row>
    <row r="1090" spans="1:19">
      <c r="A1090" s="383" t="str">
        <f t="shared" si="70"/>
        <v/>
      </c>
      <c r="B1090" s="370"/>
      <c r="C1090" s="392"/>
      <c r="D1090" s="372"/>
      <c r="E1090" s="372"/>
      <c r="F1090" s="373"/>
      <c r="G1090" s="372"/>
      <c r="H1090" s="372"/>
      <c r="I1090" s="374"/>
      <c r="J1090" s="375"/>
      <c r="K1090" s="372"/>
      <c r="L1090" s="374"/>
      <c r="M1090" s="372"/>
      <c r="N1090" s="463"/>
      <c r="O1090" s="527">
        <f t="shared" si="72"/>
        <v>0</v>
      </c>
      <c r="P1090" s="527">
        <f t="shared" si="73"/>
        <v>0</v>
      </c>
      <c r="Q1090" s="529" t="str">
        <f t="shared" si="71"/>
        <v/>
      </c>
    </row>
    <row r="1091" spans="1:19">
      <c r="A1091" s="383" t="str">
        <f t="shared" si="70"/>
        <v/>
      </c>
      <c r="B1091" s="370"/>
      <c r="C1091" s="392"/>
      <c r="D1091" s="372"/>
      <c r="E1091" s="372"/>
      <c r="F1091" s="373"/>
      <c r="G1091" s="372"/>
      <c r="H1091" s="372"/>
      <c r="I1091" s="374"/>
      <c r="J1091" s="375"/>
      <c r="K1091" s="372"/>
      <c r="L1091" s="374"/>
      <c r="M1091" s="372"/>
      <c r="N1091" s="463"/>
      <c r="O1091" s="527">
        <f t="shared" si="72"/>
        <v>0</v>
      </c>
      <c r="P1091" s="527">
        <f t="shared" si="73"/>
        <v>0</v>
      </c>
      <c r="Q1091" s="530" t="str">
        <f t="shared" si="71"/>
        <v/>
      </c>
    </row>
    <row r="1092" spans="1:19">
      <c r="A1092" s="383" t="str">
        <f t="shared" si="70"/>
        <v/>
      </c>
      <c r="B1092" s="370"/>
      <c r="C1092" s="392"/>
      <c r="D1092" s="372"/>
      <c r="E1092" s="372"/>
      <c r="F1092" s="373"/>
      <c r="G1092" s="372"/>
      <c r="H1092" s="372"/>
      <c r="I1092" s="374"/>
      <c r="J1092" s="375"/>
      <c r="K1092" s="372"/>
      <c r="L1092" s="374"/>
      <c r="M1092" s="372"/>
      <c r="N1092" s="463"/>
      <c r="O1092" s="527">
        <f t="shared" si="72"/>
        <v>0</v>
      </c>
      <c r="P1092" s="527">
        <f t="shared" si="73"/>
        <v>0</v>
      </c>
      <c r="Q1092" s="530" t="str">
        <f t="shared" si="71"/>
        <v/>
      </c>
    </row>
    <row r="1093" spans="1:19">
      <c r="A1093" s="383" t="str">
        <f t="shared" ref="A1093:A1156" si="74">IF(B1093="","",ROW()-ROW($A$3))</f>
        <v/>
      </c>
      <c r="B1093" s="370"/>
      <c r="C1093" s="392"/>
      <c r="D1093" s="372"/>
      <c r="E1093" s="372"/>
      <c r="F1093" s="373"/>
      <c r="G1093" s="372"/>
      <c r="H1093" s="372"/>
      <c r="I1093" s="374"/>
      <c r="J1093" s="375"/>
      <c r="K1093" s="372"/>
      <c r="L1093" s="374"/>
      <c r="M1093" s="372"/>
      <c r="N1093" s="463"/>
      <c r="O1093" s="527">
        <f t="shared" si="72"/>
        <v>0</v>
      </c>
      <c r="P1093" s="527">
        <f t="shared" si="73"/>
        <v>0</v>
      </c>
      <c r="Q1093" s="530" t="str">
        <f t="shared" si="71"/>
        <v/>
      </c>
    </row>
    <row r="1094" spans="1:19">
      <c r="A1094" s="383" t="str">
        <f t="shared" si="74"/>
        <v/>
      </c>
      <c r="B1094" s="370"/>
      <c r="C1094" s="392"/>
      <c r="D1094" s="372"/>
      <c r="E1094" s="372"/>
      <c r="F1094" s="373"/>
      <c r="G1094" s="372"/>
      <c r="H1094" s="372"/>
      <c r="I1094" s="374"/>
      <c r="J1094" s="375"/>
      <c r="K1094" s="372"/>
      <c r="L1094" s="374"/>
      <c r="M1094" s="372"/>
      <c r="N1094" s="463"/>
      <c r="O1094" s="527">
        <f t="shared" si="72"/>
        <v>0</v>
      </c>
      <c r="P1094" s="527">
        <f t="shared" si="73"/>
        <v>0</v>
      </c>
      <c r="Q1094" s="529" t="str">
        <f t="shared" si="71"/>
        <v/>
      </c>
    </row>
    <row r="1095" spans="1:19" s="323" customFormat="1">
      <c r="A1095" s="383" t="str">
        <f t="shared" si="74"/>
        <v/>
      </c>
      <c r="B1095" s="398"/>
      <c r="C1095" s="399"/>
      <c r="D1095" s="397"/>
      <c r="E1095" s="397"/>
      <c r="F1095" s="400"/>
      <c r="G1095" s="397"/>
      <c r="H1095" s="397"/>
      <c r="I1095" s="397"/>
      <c r="J1095" s="401"/>
      <c r="K1095" s="397"/>
      <c r="L1095" s="397"/>
      <c r="M1095" s="397"/>
      <c r="N1095" s="467"/>
      <c r="O1095" s="527">
        <f t="shared" si="72"/>
        <v>0</v>
      </c>
      <c r="P1095" s="527">
        <f t="shared" si="73"/>
        <v>0</v>
      </c>
      <c r="Q1095" s="530" t="str">
        <f t="shared" si="71"/>
        <v/>
      </c>
      <c r="R1095" s="516"/>
      <c r="S1095" s="516"/>
    </row>
    <row r="1096" spans="1:19">
      <c r="A1096" s="383" t="str">
        <f t="shared" si="74"/>
        <v/>
      </c>
      <c r="B1096" s="370"/>
      <c r="C1096" s="392"/>
      <c r="D1096" s="372"/>
      <c r="E1096" s="372"/>
      <c r="F1096" s="373"/>
      <c r="G1096" s="372"/>
      <c r="H1096" s="372"/>
      <c r="I1096" s="374"/>
      <c r="J1096" s="375"/>
      <c r="K1096" s="372"/>
      <c r="L1096" s="374"/>
      <c r="M1096" s="372"/>
      <c r="N1096" s="463"/>
      <c r="O1096" s="527">
        <f t="shared" si="72"/>
        <v>0</v>
      </c>
      <c r="P1096" s="527">
        <f t="shared" si="73"/>
        <v>0</v>
      </c>
      <c r="Q1096" s="530" t="str">
        <f t="shared" si="71"/>
        <v/>
      </c>
    </row>
    <row r="1097" spans="1:19">
      <c r="A1097" s="383" t="str">
        <f t="shared" si="74"/>
        <v/>
      </c>
      <c r="B1097" s="370"/>
      <c r="C1097" s="392"/>
      <c r="D1097" s="372"/>
      <c r="E1097" s="372"/>
      <c r="F1097" s="373"/>
      <c r="G1097" s="372"/>
      <c r="H1097" s="372"/>
      <c r="I1097" s="374"/>
      <c r="J1097" s="375"/>
      <c r="K1097" s="372"/>
      <c r="L1097" s="374"/>
      <c r="M1097" s="372"/>
      <c r="N1097" s="463"/>
      <c r="O1097" s="527">
        <f t="shared" si="72"/>
        <v>0</v>
      </c>
      <c r="P1097" s="527">
        <f t="shared" si="73"/>
        <v>0</v>
      </c>
      <c r="Q1097" s="530" t="str">
        <f t="shared" si="71"/>
        <v/>
      </c>
    </row>
    <row r="1098" spans="1:19">
      <c r="A1098" s="383" t="str">
        <f t="shared" si="74"/>
        <v/>
      </c>
      <c r="B1098" s="370"/>
      <c r="C1098" s="392"/>
      <c r="D1098" s="372"/>
      <c r="E1098" s="372"/>
      <c r="F1098" s="373"/>
      <c r="G1098" s="372"/>
      <c r="H1098" s="372"/>
      <c r="I1098" s="374"/>
      <c r="J1098" s="375"/>
      <c r="K1098" s="372"/>
      <c r="L1098" s="374"/>
      <c r="M1098" s="372"/>
      <c r="N1098" s="463"/>
      <c r="O1098" s="527">
        <f t="shared" si="72"/>
        <v>0</v>
      </c>
      <c r="P1098" s="527">
        <f t="shared" si="73"/>
        <v>0</v>
      </c>
      <c r="Q1098" s="529" t="str">
        <f t="shared" si="71"/>
        <v/>
      </c>
    </row>
    <row r="1099" spans="1:19" s="323" customFormat="1">
      <c r="A1099" s="383" t="str">
        <f t="shared" si="74"/>
        <v/>
      </c>
      <c r="B1099" s="398"/>
      <c r="C1099" s="399"/>
      <c r="D1099" s="397"/>
      <c r="E1099" s="397"/>
      <c r="F1099" s="400"/>
      <c r="G1099" s="397"/>
      <c r="H1099" s="397"/>
      <c r="I1099" s="397"/>
      <c r="J1099" s="401"/>
      <c r="K1099" s="397"/>
      <c r="L1099" s="397"/>
      <c r="M1099" s="397"/>
      <c r="N1099" s="467"/>
      <c r="O1099" s="527">
        <f t="shared" si="72"/>
        <v>0</v>
      </c>
      <c r="P1099" s="527">
        <f t="shared" si="73"/>
        <v>0</v>
      </c>
      <c r="Q1099" s="530" t="str">
        <f t="shared" si="71"/>
        <v/>
      </c>
      <c r="R1099" s="516"/>
      <c r="S1099" s="516"/>
    </row>
    <row r="1100" spans="1:19">
      <c r="A1100" s="383" t="str">
        <f t="shared" si="74"/>
        <v/>
      </c>
      <c r="B1100" s="370"/>
      <c r="C1100" s="392"/>
      <c r="D1100" s="372"/>
      <c r="E1100" s="372"/>
      <c r="F1100" s="373"/>
      <c r="G1100" s="372"/>
      <c r="H1100" s="372"/>
      <c r="I1100" s="374"/>
      <c r="J1100" s="375"/>
      <c r="K1100" s="372"/>
      <c r="L1100" s="374"/>
      <c r="M1100" s="372"/>
      <c r="N1100" s="463"/>
      <c r="O1100" s="527">
        <f t="shared" si="72"/>
        <v>0</v>
      </c>
      <c r="P1100" s="527">
        <f t="shared" si="73"/>
        <v>0</v>
      </c>
      <c r="Q1100" s="530" t="str">
        <f t="shared" si="71"/>
        <v/>
      </c>
    </row>
    <row r="1101" spans="1:19">
      <c r="A1101" s="383" t="str">
        <f t="shared" si="74"/>
        <v/>
      </c>
      <c r="B1101" s="370"/>
      <c r="C1101" s="392"/>
      <c r="D1101" s="372"/>
      <c r="E1101" s="372"/>
      <c r="F1101" s="373"/>
      <c r="G1101" s="372"/>
      <c r="H1101" s="372"/>
      <c r="I1101" s="374"/>
      <c r="J1101" s="375"/>
      <c r="K1101" s="372"/>
      <c r="L1101" s="374"/>
      <c r="M1101" s="372"/>
      <c r="N1101" s="463"/>
      <c r="O1101" s="527">
        <f t="shared" si="72"/>
        <v>0</v>
      </c>
      <c r="P1101" s="527">
        <f t="shared" si="73"/>
        <v>0</v>
      </c>
      <c r="Q1101" s="530" t="str">
        <f t="shared" si="71"/>
        <v/>
      </c>
    </row>
    <row r="1102" spans="1:19">
      <c r="A1102" s="383" t="str">
        <f t="shared" si="74"/>
        <v/>
      </c>
      <c r="B1102" s="370"/>
      <c r="C1102" s="392"/>
      <c r="D1102" s="372"/>
      <c r="E1102" s="372"/>
      <c r="F1102" s="373"/>
      <c r="G1102" s="372"/>
      <c r="H1102" s="372"/>
      <c r="I1102" s="374"/>
      <c r="J1102" s="375"/>
      <c r="K1102" s="372"/>
      <c r="L1102" s="374"/>
      <c r="M1102" s="372"/>
      <c r="N1102" s="463"/>
      <c r="O1102" s="527">
        <f t="shared" si="72"/>
        <v>0</v>
      </c>
      <c r="P1102" s="527">
        <f t="shared" si="73"/>
        <v>0</v>
      </c>
      <c r="Q1102" s="529" t="str">
        <f t="shared" ref="Q1102:Q1165" si="75">SUBSTITUTE(D1102," ","_")</f>
        <v/>
      </c>
    </row>
    <row r="1103" spans="1:19">
      <c r="A1103" s="383" t="str">
        <f t="shared" si="74"/>
        <v/>
      </c>
      <c r="B1103" s="370"/>
      <c r="C1103" s="392"/>
      <c r="D1103" s="372"/>
      <c r="E1103" s="372"/>
      <c r="F1103" s="373"/>
      <c r="G1103" s="372"/>
      <c r="H1103" s="372"/>
      <c r="I1103" s="374"/>
      <c r="J1103" s="375"/>
      <c r="K1103" s="372"/>
      <c r="L1103" s="374"/>
      <c r="M1103" s="372"/>
      <c r="N1103" s="463"/>
      <c r="O1103" s="527">
        <f t="shared" ref="O1103:O1166" si="76">IF(B1103=0,0,IF(YEAR(B1103)=$P$1,MONTH(B1103)-$O$1+1,(YEAR(B1103)-$P$1)*12-$O$1+1+MONTH(B1103)))</f>
        <v>0</v>
      </c>
      <c r="P1103" s="527">
        <f t="shared" ref="P1103:P1166" si="77">IF(C1103=0,0,IF(YEAR(C1103)=$P$1,MONTH(C1103)-$O$1+1,(YEAR(C1103)-$P$1)*12-$O$1+1+MONTH(C1103)))</f>
        <v>0</v>
      </c>
      <c r="Q1103" s="530" t="str">
        <f t="shared" si="75"/>
        <v/>
      </c>
    </row>
    <row r="1104" spans="1:19">
      <c r="A1104" s="383" t="str">
        <f t="shared" si="74"/>
        <v/>
      </c>
      <c r="B1104" s="370"/>
      <c r="C1104" s="392"/>
      <c r="D1104" s="372"/>
      <c r="E1104" s="372"/>
      <c r="F1104" s="373"/>
      <c r="G1104" s="372"/>
      <c r="H1104" s="372"/>
      <c r="I1104" s="374"/>
      <c r="J1104" s="375"/>
      <c r="K1104" s="372"/>
      <c r="L1104" s="374"/>
      <c r="M1104" s="372"/>
      <c r="N1104" s="463"/>
      <c r="O1104" s="527">
        <f t="shared" si="76"/>
        <v>0</v>
      </c>
      <c r="P1104" s="527">
        <f t="shared" si="77"/>
        <v>0</v>
      </c>
      <c r="Q1104" s="530" t="str">
        <f t="shared" si="75"/>
        <v/>
      </c>
    </row>
    <row r="1105" spans="1:17">
      <c r="A1105" s="383" t="str">
        <f t="shared" si="74"/>
        <v/>
      </c>
      <c r="B1105" s="370"/>
      <c r="C1105" s="392"/>
      <c r="D1105" s="372"/>
      <c r="E1105" s="372"/>
      <c r="F1105" s="373"/>
      <c r="G1105" s="372"/>
      <c r="H1105" s="372"/>
      <c r="I1105" s="374"/>
      <c r="J1105" s="375"/>
      <c r="K1105" s="372"/>
      <c r="L1105" s="374"/>
      <c r="M1105" s="372"/>
      <c r="N1105" s="463"/>
      <c r="O1105" s="527">
        <f t="shared" si="76"/>
        <v>0</v>
      </c>
      <c r="P1105" s="527">
        <f t="shared" si="77"/>
        <v>0</v>
      </c>
      <c r="Q1105" s="530" t="str">
        <f t="shared" si="75"/>
        <v/>
      </c>
    </row>
    <row r="1106" spans="1:17">
      <c r="A1106" s="383" t="str">
        <f t="shared" si="74"/>
        <v/>
      </c>
      <c r="B1106" s="370"/>
      <c r="C1106" s="392"/>
      <c r="D1106" s="372"/>
      <c r="E1106" s="372"/>
      <c r="F1106" s="373"/>
      <c r="G1106" s="372"/>
      <c r="H1106" s="372"/>
      <c r="I1106" s="374"/>
      <c r="J1106" s="375"/>
      <c r="K1106" s="372"/>
      <c r="L1106" s="374"/>
      <c r="M1106" s="372"/>
      <c r="N1106" s="463"/>
      <c r="O1106" s="527">
        <f t="shared" si="76"/>
        <v>0</v>
      </c>
      <c r="P1106" s="527">
        <f t="shared" si="77"/>
        <v>0</v>
      </c>
      <c r="Q1106" s="529" t="str">
        <f t="shared" si="75"/>
        <v/>
      </c>
    </row>
    <row r="1107" spans="1:17">
      <c r="A1107" s="383" t="str">
        <f t="shared" si="74"/>
        <v/>
      </c>
      <c r="B1107" s="370"/>
      <c r="C1107" s="392"/>
      <c r="D1107" s="372"/>
      <c r="E1107" s="372"/>
      <c r="F1107" s="373"/>
      <c r="G1107" s="372"/>
      <c r="H1107" s="372"/>
      <c r="I1107" s="374"/>
      <c r="J1107" s="375"/>
      <c r="K1107" s="372"/>
      <c r="L1107" s="374"/>
      <c r="M1107" s="372"/>
      <c r="N1107" s="463"/>
      <c r="O1107" s="527">
        <f t="shared" si="76"/>
        <v>0</v>
      </c>
      <c r="P1107" s="527">
        <f t="shared" si="77"/>
        <v>0</v>
      </c>
      <c r="Q1107" s="530" t="str">
        <f t="shared" si="75"/>
        <v/>
      </c>
    </row>
    <row r="1108" spans="1:17">
      <c r="A1108" s="383" t="str">
        <f t="shared" si="74"/>
        <v/>
      </c>
      <c r="B1108" s="370"/>
      <c r="C1108" s="392"/>
      <c r="D1108" s="372"/>
      <c r="E1108" s="372"/>
      <c r="F1108" s="373"/>
      <c r="G1108" s="372"/>
      <c r="H1108" s="372"/>
      <c r="I1108" s="374"/>
      <c r="J1108" s="375"/>
      <c r="K1108" s="372"/>
      <c r="L1108" s="374"/>
      <c r="M1108" s="372"/>
      <c r="N1108" s="463"/>
      <c r="O1108" s="527">
        <f t="shared" si="76"/>
        <v>0</v>
      </c>
      <c r="P1108" s="527">
        <f t="shared" si="77"/>
        <v>0</v>
      </c>
      <c r="Q1108" s="530" t="str">
        <f t="shared" si="75"/>
        <v/>
      </c>
    </row>
    <row r="1109" spans="1:17">
      <c r="A1109" s="383" t="str">
        <f t="shared" si="74"/>
        <v/>
      </c>
      <c r="B1109" s="370"/>
      <c r="C1109" s="392"/>
      <c r="D1109" s="372"/>
      <c r="E1109" s="372"/>
      <c r="F1109" s="373"/>
      <c r="G1109" s="372"/>
      <c r="H1109" s="372"/>
      <c r="I1109" s="374"/>
      <c r="J1109" s="375"/>
      <c r="K1109" s="372"/>
      <c r="L1109" s="374"/>
      <c r="M1109" s="372"/>
      <c r="N1109" s="463"/>
      <c r="O1109" s="527">
        <f t="shared" si="76"/>
        <v>0</v>
      </c>
      <c r="P1109" s="527">
        <f t="shared" si="77"/>
        <v>0</v>
      </c>
      <c r="Q1109" s="530" t="str">
        <f t="shared" si="75"/>
        <v/>
      </c>
    </row>
    <row r="1110" spans="1:17">
      <c r="A1110" s="383" t="str">
        <f t="shared" si="74"/>
        <v/>
      </c>
      <c r="B1110" s="370"/>
      <c r="C1110" s="392"/>
      <c r="D1110" s="372"/>
      <c r="E1110" s="372"/>
      <c r="F1110" s="373"/>
      <c r="G1110" s="372"/>
      <c r="H1110" s="372"/>
      <c r="I1110" s="374"/>
      <c r="J1110" s="375"/>
      <c r="K1110" s="372"/>
      <c r="L1110" s="374"/>
      <c r="M1110" s="372"/>
      <c r="N1110" s="463"/>
      <c r="O1110" s="527">
        <f t="shared" si="76"/>
        <v>0</v>
      </c>
      <c r="P1110" s="527">
        <f t="shared" si="77"/>
        <v>0</v>
      </c>
      <c r="Q1110" s="529" t="str">
        <f t="shared" si="75"/>
        <v/>
      </c>
    </row>
    <row r="1111" spans="1:17">
      <c r="A1111" s="383" t="str">
        <f t="shared" si="74"/>
        <v/>
      </c>
      <c r="B1111" s="370"/>
      <c r="C1111" s="392"/>
      <c r="D1111" s="372"/>
      <c r="E1111" s="372"/>
      <c r="F1111" s="373"/>
      <c r="G1111" s="372"/>
      <c r="H1111" s="372"/>
      <c r="I1111" s="374"/>
      <c r="J1111" s="375"/>
      <c r="K1111" s="372"/>
      <c r="L1111" s="374"/>
      <c r="M1111" s="372"/>
      <c r="N1111" s="463"/>
      <c r="O1111" s="527">
        <f t="shared" si="76"/>
        <v>0</v>
      </c>
      <c r="P1111" s="527">
        <f t="shared" si="77"/>
        <v>0</v>
      </c>
      <c r="Q1111" s="530" t="str">
        <f t="shared" si="75"/>
        <v/>
      </c>
    </row>
    <row r="1112" spans="1:17">
      <c r="A1112" s="383" t="str">
        <f t="shared" si="74"/>
        <v/>
      </c>
      <c r="B1112" s="370"/>
      <c r="C1112" s="392"/>
      <c r="D1112" s="372"/>
      <c r="E1112" s="372"/>
      <c r="F1112" s="373"/>
      <c r="G1112" s="372"/>
      <c r="H1112" s="372"/>
      <c r="I1112" s="374"/>
      <c r="J1112" s="375"/>
      <c r="K1112" s="372"/>
      <c r="L1112" s="374"/>
      <c r="M1112" s="372"/>
      <c r="N1112" s="463"/>
      <c r="O1112" s="527">
        <f t="shared" si="76"/>
        <v>0</v>
      </c>
      <c r="P1112" s="527">
        <f t="shared" si="77"/>
        <v>0</v>
      </c>
      <c r="Q1112" s="530" t="str">
        <f t="shared" si="75"/>
        <v/>
      </c>
    </row>
    <row r="1113" spans="1:17">
      <c r="A1113" s="383" t="str">
        <f t="shared" si="74"/>
        <v/>
      </c>
      <c r="B1113" s="370"/>
      <c r="C1113" s="392"/>
      <c r="D1113" s="372"/>
      <c r="E1113" s="372"/>
      <c r="F1113" s="373"/>
      <c r="G1113" s="372"/>
      <c r="H1113" s="372"/>
      <c r="I1113" s="374"/>
      <c r="J1113" s="375"/>
      <c r="K1113" s="372"/>
      <c r="L1113" s="374"/>
      <c r="M1113" s="372"/>
      <c r="N1113" s="463"/>
      <c r="O1113" s="527">
        <f t="shared" si="76"/>
        <v>0</v>
      </c>
      <c r="P1113" s="527">
        <f t="shared" si="77"/>
        <v>0</v>
      </c>
      <c r="Q1113" s="530" t="str">
        <f t="shared" si="75"/>
        <v/>
      </c>
    </row>
    <row r="1114" spans="1:17">
      <c r="A1114" s="383" t="str">
        <f t="shared" si="74"/>
        <v/>
      </c>
      <c r="B1114" s="370"/>
      <c r="C1114" s="392"/>
      <c r="D1114" s="372"/>
      <c r="E1114" s="372"/>
      <c r="F1114" s="373"/>
      <c r="G1114" s="372"/>
      <c r="H1114" s="372"/>
      <c r="I1114" s="374"/>
      <c r="J1114" s="375"/>
      <c r="K1114" s="372"/>
      <c r="L1114" s="374"/>
      <c r="M1114" s="372"/>
      <c r="N1114" s="463"/>
      <c r="O1114" s="527">
        <f t="shared" si="76"/>
        <v>0</v>
      </c>
      <c r="P1114" s="527">
        <f t="shared" si="77"/>
        <v>0</v>
      </c>
      <c r="Q1114" s="529" t="str">
        <f t="shared" si="75"/>
        <v/>
      </c>
    </row>
    <row r="1115" spans="1:17">
      <c r="A1115" s="383" t="str">
        <f t="shared" si="74"/>
        <v/>
      </c>
      <c r="B1115" s="370"/>
      <c r="C1115" s="392"/>
      <c r="D1115" s="372"/>
      <c r="E1115" s="372"/>
      <c r="F1115" s="373"/>
      <c r="G1115" s="372"/>
      <c r="H1115" s="372"/>
      <c r="I1115" s="374"/>
      <c r="J1115" s="375"/>
      <c r="K1115" s="372"/>
      <c r="L1115" s="374"/>
      <c r="M1115" s="372"/>
      <c r="N1115" s="463"/>
      <c r="O1115" s="527">
        <f t="shared" si="76"/>
        <v>0</v>
      </c>
      <c r="P1115" s="527">
        <f t="shared" si="77"/>
        <v>0</v>
      </c>
      <c r="Q1115" s="530" t="str">
        <f t="shared" si="75"/>
        <v/>
      </c>
    </row>
    <row r="1116" spans="1:17">
      <c r="A1116" s="383" t="str">
        <f t="shared" si="74"/>
        <v/>
      </c>
      <c r="B1116" s="370"/>
      <c r="C1116" s="392"/>
      <c r="D1116" s="372"/>
      <c r="E1116" s="372"/>
      <c r="F1116" s="373"/>
      <c r="G1116" s="372"/>
      <c r="H1116" s="372"/>
      <c r="I1116" s="374"/>
      <c r="J1116" s="375"/>
      <c r="K1116" s="372"/>
      <c r="L1116" s="374"/>
      <c r="M1116" s="372"/>
      <c r="N1116" s="463"/>
      <c r="O1116" s="527">
        <f t="shared" si="76"/>
        <v>0</v>
      </c>
      <c r="P1116" s="527">
        <f t="shared" si="77"/>
        <v>0</v>
      </c>
      <c r="Q1116" s="530" t="str">
        <f t="shared" si="75"/>
        <v/>
      </c>
    </row>
    <row r="1117" spans="1:17">
      <c r="A1117" s="383" t="str">
        <f t="shared" si="74"/>
        <v/>
      </c>
      <c r="B1117" s="370"/>
      <c r="C1117" s="392"/>
      <c r="D1117" s="372"/>
      <c r="E1117" s="372"/>
      <c r="F1117" s="373"/>
      <c r="G1117" s="372"/>
      <c r="H1117" s="372"/>
      <c r="I1117" s="374"/>
      <c r="J1117" s="375"/>
      <c r="K1117" s="372"/>
      <c r="L1117" s="374"/>
      <c r="M1117" s="372"/>
      <c r="N1117" s="463"/>
      <c r="O1117" s="527">
        <f t="shared" si="76"/>
        <v>0</v>
      </c>
      <c r="P1117" s="527">
        <f t="shared" si="77"/>
        <v>0</v>
      </c>
      <c r="Q1117" s="530" t="str">
        <f t="shared" si="75"/>
        <v/>
      </c>
    </row>
    <row r="1118" spans="1:17">
      <c r="A1118" s="383" t="str">
        <f t="shared" si="74"/>
        <v/>
      </c>
      <c r="B1118" s="370"/>
      <c r="C1118" s="392"/>
      <c r="D1118" s="372"/>
      <c r="E1118" s="372"/>
      <c r="F1118" s="373"/>
      <c r="G1118" s="372"/>
      <c r="H1118" s="372"/>
      <c r="I1118" s="374"/>
      <c r="J1118" s="375"/>
      <c r="K1118" s="372"/>
      <c r="L1118" s="374"/>
      <c r="M1118" s="372"/>
      <c r="N1118" s="463"/>
      <c r="O1118" s="527">
        <f t="shared" si="76"/>
        <v>0</v>
      </c>
      <c r="P1118" s="527">
        <f t="shared" si="77"/>
        <v>0</v>
      </c>
      <c r="Q1118" s="529" t="str">
        <f t="shared" si="75"/>
        <v/>
      </c>
    </row>
    <row r="1119" spans="1:17">
      <c r="A1119" s="383" t="str">
        <f t="shared" si="74"/>
        <v/>
      </c>
      <c r="B1119" s="370"/>
      <c r="C1119" s="392"/>
      <c r="D1119" s="372"/>
      <c r="E1119" s="372"/>
      <c r="F1119" s="373"/>
      <c r="G1119" s="372"/>
      <c r="H1119" s="372"/>
      <c r="I1119" s="374"/>
      <c r="J1119" s="375"/>
      <c r="K1119" s="372"/>
      <c r="L1119" s="374"/>
      <c r="M1119" s="372"/>
      <c r="N1119" s="463"/>
      <c r="O1119" s="527">
        <f t="shared" si="76"/>
        <v>0</v>
      </c>
      <c r="P1119" s="527">
        <f t="shared" si="77"/>
        <v>0</v>
      </c>
      <c r="Q1119" s="530" t="str">
        <f t="shared" si="75"/>
        <v/>
      </c>
    </row>
    <row r="1120" spans="1:17">
      <c r="A1120" s="383" t="str">
        <f t="shared" si="74"/>
        <v/>
      </c>
      <c r="B1120" s="370"/>
      <c r="C1120" s="392"/>
      <c r="D1120" s="372"/>
      <c r="E1120" s="372"/>
      <c r="F1120" s="373"/>
      <c r="G1120" s="372"/>
      <c r="H1120" s="372"/>
      <c r="I1120" s="374"/>
      <c r="J1120" s="375"/>
      <c r="K1120" s="372"/>
      <c r="L1120" s="374"/>
      <c r="M1120" s="372"/>
      <c r="N1120" s="463"/>
      <c r="O1120" s="527">
        <f t="shared" si="76"/>
        <v>0</v>
      </c>
      <c r="P1120" s="527">
        <f t="shared" si="77"/>
        <v>0</v>
      </c>
      <c r="Q1120" s="530" t="str">
        <f t="shared" si="75"/>
        <v/>
      </c>
    </row>
    <row r="1121" spans="1:17">
      <c r="A1121" s="383" t="str">
        <f t="shared" si="74"/>
        <v/>
      </c>
      <c r="B1121" s="370"/>
      <c r="C1121" s="392"/>
      <c r="D1121" s="372"/>
      <c r="E1121" s="372"/>
      <c r="F1121" s="373"/>
      <c r="G1121" s="372"/>
      <c r="H1121" s="372"/>
      <c r="I1121" s="374"/>
      <c r="J1121" s="375"/>
      <c r="K1121" s="372"/>
      <c r="L1121" s="374"/>
      <c r="M1121" s="372"/>
      <c r="N1121" s="463"/>
      <c r="O1121" s="527">
        <f t="shared" si="76"/>
        <v>0</v>
      </c>
      <c r="P1121" s="527">
        <f t="shared" si="77"/>
        <v>0</v>
      </c>
      <c r="Q1121" s="530" t="str">
        <f t="shared" si="75"/>
        <v/>
      </c>
    </row>
    <row r="1122" spans="1:17">
      <c r="A1122" s="383" t="str">
        <f t="shared" si="74"/>
        <v/>
      </c>
      <c r="B1122" s="370"/>
      <c r="C1122" s="392"/>
      <c r="D1122" s="372"/>
      <c r="E1122" s="372"/>
      <c r="F1122" s="373"/>
      <c r="G1122" s="372"/>
      <c r="H1122" s="372"/>
      <c r="I1122" s="374"/>
      <c r="J1122" s="375"/>
      <c r="K1122" s="372"/>
      <c r="L1122" s="374"/>
      <c r="M1122" s="372"/>
      <c r="N1122" s="463"/>
      <c r="O1122" s="527">
        <f t="shared" si="76"/>
        <v>0</v>
      </c>
      <c r="P1122" s="527">
        <f t="shared" si="77"/>
        <v>0</v>
      </c>
      <c r="Q1122" s="529" t="str">
        <f t="shared" si="75"/>
        <v/>
      </c>
    </row>
    <row r="1123" spans="1:17">
      <c r="A1123" s="383" t="str">
        <f t="shared" si="74"/>
        <v/>
      </c>
      <c r="B1123" s="370"/>
      <c r="C1123" s="392"/>
      <c r="D1123" s="372"/>
      <c r="E1123" s="372"/>
      <c r="F1123" s="373"/>
      <c r="G1123" s="372"/>
      <c r="H1123" s="372"/>
      <c r="I1123" s="374"/>
      <c r="J1123" s="375"/>
      <c r="K1123" s="372"/>
      <c r="L1123" s="374"/>
      <c r="M1123" s="372"/>
      <c r="N1123" s="463"/>
      <c r="O1123" s="527">
        <f t="shared" si="76"/>
        <v>0</v>
      </c>
      <c r="P1123" s="527">
        <f t="shared" si="77"/>
        <v>0</v>
      </c>
      <c r="Q1123" s="530" t="str">
        <f t="shared" si="75"/>
        <v/>
      </c>
    </row>
    <row r="1124" spans="1:17">
      <c r="A1124" s="383" t="str">
        <f t="shared" si="74"/>
        <v/>
      </c>
      <c r="B1124" s="370"/>
      <c r="C1124" s="392"/>
      <c r="D1124" s="372"/>
      <c r="E1124" s="372"/>
      <c r="F1124" s="373"/>
      <c r="G1124" s="372"/>
      <c r="H1124" s="372"/>
      <c r="I1124" s="374"/>
      <c r="J1124" s="375"/>
      <c r="K1124" s="372"/>
      <c r="L1124" s="374"/>
      <c r="M1124" s="372"/>
      <c r="N1124" s="463"/>
      <c r="O1124" s="527">
        <f t="shared" si="76"/>
        <v>0</v>
      </c>
      <c r="P1124" s="527">
        <f t="shared" si="77"/>
        <v>0</v>
      </c>
      <c r="Q1124" s="530" t="str">
        <f t="shared" si="75"/>
        <v/>
      </c>
    </row>
    <row r="1125" spans="1:17">
      <c r="A1125" s="383" t="str">
        <f t="shared" si="74"/>
        <v/>
      </c>
      <c r="B1125" s="370"/>
      <c r="C1125" s="392"/>
      <c r="D1125" s="372"/>
      <c r="E1125" s="372"/>
      <c r="F1125" s="373"/>
      <c r="G1125" s="372"/>
      <c r="H1125" s="372"/>
      <c r="I1125" s="374"/>
      <c r="J1125" s="375"/>
      <c r="K1125" s="372"/>
      <c r="L1125" s="374"/>
      <c r="M1125" s="372"/>
      <c r="N1125" s="463"/>
      <c r="O1125" s="527">
        <f t="shared" si="76"/>
        <v>0</v>
      </c>
      <c r="P1125" s="527">
        <f t="shared" si="77"/>
        <v>0</v>
      </c>
      <c r="Q1125" s="530" t="str">
        <f t="shared" si="75"/>
        <v/>
      </c>
    </row>
    <row r="1126" spans="1:17">
      <c r="A1126" s="383" t="str">
        <f t="shared" si="74"/>
        <v/>
      </c>
      <c r="B1126" s="370"/>
      <c r="C1126" s="392"/>
      <c r="D1126" s="372"/>
      <c r="E1126" s="372"/>
      <c r="F1126" s="373"/>
      <c r="G1126" s="372"/>
      <c r="H1126" s="372"/>
      <c r="I1126" s="374"/>
      <c r="J1126" s="375"/>
      <c r="K1126" s="372"/>
      <c r="L1126" s="374"/>
      <c r="M1126" s="372"/>
      <c r="N1126" s="463"/>
      <c r="O1126" s="527">
        <f t="shared" si="76"/>
        <v>0</v>
      </c>
      <c r="P1126" s="527">
        <f t="shared" si="77"/>
        <v>0</v>
      </c>
      <c r="Q1126" s="529" t="str">
        <f t="shared" si="75"/>
        <v/>
      </c>
    </row>
    <row r="1127" spans="1:17">
      <c r="A1127" s="383" t="str">
        <f t="shared" si="74"/>
        <v/>
      </c>
      <c r="B1127" s="370"/>
      <c r="C1127" s="392"/>
      <c r="D1127" s="372"/>
      <c r="E1127" s="372"/>
      <c r="F1127" s="373"/>
      <c r="G1127" s="372"/>
      <c r="H1127" s="372"/>
      <c r="I1127" s="374"/>
      <c r="J1127" s="375"/>
      <c r="K1127" s="372"/>
      <c r="L1127" s="374"/>
      <c r="M1127" s="372"/>
      <c r="N1127" s="463"/>
      <c r="O1127" s="527">
        <f t="shared" si="76"/>
        <v>0</v>
      </c>
      <c r="P1127" s="527">
        <f t="shared" si="77"/>
        <v>0</v>
      </c>
      <c r="Q1127" s="530" t="str">
        <f t="shared" si="75"/>
        <v/>
      </c>
    </row>
    <row r="1128" spans="1:17">
      <c r="A1128" s="383" t="str">
        <f t="shared" si="74"/>
        <v/>
      </c>
      <c r="B1128" s="370"/>
      <c r="C1128" s="392"/>
      <c r="D1128" s="372"/>
      <c r="E1128" s="372"/>
      <c r="F1128" s="373"/>
      <c r="G1128" s="372"/>
      <c r="H1128" s="372"/>
      <c r="I1128" s="374"/>
      <c r="J1128" s="375"/>
      <c r="K1128" s="372"/>
      <c r="L1128" s="374"/>
      <c r="M1128" s="372"/>
      <c r="N1128" s="463"/>
      <c r="O1128" s="527">
        <f t="shared" si="76"/>
        <v>0</v>
      </c>
      <c r="P1128" s="527">
        <f t="shared" si="77"/>
        <v>0</v>
      </c>
      <c r="Q1128" s="530" t="str">
        <f t="shared" si="75"/>
        <v/>
      </c>
    </row>
    <row r="1129" spans="1:17">
      <c r="A1129" s="383" t="str">
        <f t="shared" si="74"/>
        <v/>
      </c>
      <c r="B1129" s="370"/>
      <c r="C1129" s="392"/>
      <c r="D1129" s="372"/>
      <c r="E1129" s="372"/>
      <c r="F1129" s="373"/>
      <c r="G1129" s="372"/>
      <c r="H1129" s="372"/>
      <c r="I1129" s="374"/>
      <c r="J1129" s="375"/>
      <c r="K1129" s="372"/>
      <c r="L1129" s="374"/>
      <c r="M1129" s="372"/>
      <c r="N1129" s="463"/>
      <c r="O1129" s="527">
        <f t="shared" si="76"/>
        <v>0</v>
      </c>
      <c r="P1129" s="527">
        <f t="shared" si="77"/>
        <v>0</v>
      </c>
      <c r="Q1129" s="530" t="str">
        <f t="shared" si="75"/>
        <v/>
      </c>
    </row>
    <row r="1130" spans="1:17">
      <c r="A1130" s="383" t="str">
        <f t="shared" si="74"/>
        <v/>
      </c>
      <c r="B1130" s="370"/>
      <c r="C1130" s="392"/>
      <c r="D1130" s="372"/>
      <c r="E1130" s="372"/>
      <c r="F1130" s="373"/>
      <c r="G1130" s="372"/>
      <c r="H1130" s="372"/>
      <c r="I1130" s="374"/>
      <c r="J1130" s="375"/>
      <c r="K1130" s="372"/>
      <c r="L1130" s="374"/>
      <c r="M1130" s="372"/>
      <c r="N1130" s="463"/>
      <c r="O1130" s="527">
        <f t="shared" si="76"/>
        <v>0</v>
      </c>
      <c r="P1130" s="527">
        <f t="shared" si="77"/>
        <v>0</v>
      </c>
      <c r="Q1130" s="529" t="str">
        <f t="shared" si="75"/>
        <v/>
      </c>
    </row>
    <row r="1131" spans="1:17">
      <c r="A1131" s="383" t="str">
        <f t="shared" si="74"/>
        <v/>
      </c>
      <c r="B1131" s="370"/>
      <c r="C1131" s="392"/>
      <c r="D1131" s="372"/>
      <c r="E1131" s="372"/>
      <c r="F1131" s="373"/>
      <c r="G1131" s="372"/>
      <c r="H1131" s="372"/>
      <c r="I1131" s="374"/>
      <c r="J1131" s="375"/>
      <c r="K1131" s="372"/>
      <c r="L1131" s="374"/>
      <c r="M1131" s="372"/>
      <c r="N1131" s="463"/>
      <c r="O1131" s="527">
        <f t="shared" si="76"/>
        <v>0</v>
      </c>
      <c r="P1131" s="527">
        <f t="shared" si="77"/>
        <v>0</v>
      </c>
      <c r="Q1131" s="530" t="str">
        <f t="shared" si="75"/>
        <v/>
      </c>
    </row>
    <row r="1132" spans="1:17">
      <c r="A1132" s="383" t="str">
        <f t="shared" si="74"/>
        <v/>
      </c>
      <c r="B1132" s="370"/>
      <c r="C1132" s="392"/>
      <c r="D1132" s="372"/>
      <c r="E1132" s="372"/>
      <c r="F1132" s="373"/>
      <c r="G1132" s="372"/>
      <c r="H1132" s="372"/>
      <c r="I1132" s="374"/>
      <c r="J1132" s="375"/>
      <c r="K1132" s="372"/>
      <c r="L1132" s="374"/>
      <c r="M1132" s="372"/>
      <c r="N1132" s="463"/>
      <c r="O1132" s="527">
        <f t="shared" si="76"/>
        <v>0</v>
      </c>
      <c r="P1132" s="527">
        <f t="shared" si="77"/>
        <v>0</v>
      </c>
      <c r="Q1132" s="530" t="str">
        <f t="shared" si="75"/>
        <v/>
      </c>
    </row>
    <row r="1133" spans="1:17">
      <c r="A1133" s="383" t="str">
        <f t="shared" si="74"/>
        <v/>
      </c>
      <c r="B1133" s="370"/>
      <c r="C1133" s="392"/>
      <c r="D1133" s="372"/>
      <c r="E1133" s="372"/>
      <c r="F1133" s="373"/>
      <c r="G1133" s="372"/>
      <c r="H1133" s="372"/>
      <c r="I1133" s="374"/>
      <c r="J1133" s="375"/>
      <c r="K1133" s="372"/>
      <c r="L1133" s="374"/>
      <c r="M1133" s="372"/>
      <c r="N1133" s="463"/>
      <c r="O1133" s="527">
        <f t="shared" si="76"/>
        <v>0</v>
      </c>
      <c r="P1133" s="527">
        <f t="shared" si="77"/>
        <v>0</v>
      </c>
      <c r="Q1133" s="530" t="str">
        <f t="shared" si="75"/>
        <v/>
      </c>
    </row>
    <row r="1134" spans="1:17">
      <c r="A1134" s="383" t="str">
        <f t="shared" si="74"/>
        <v/>
      </c>
      <c r="B1134" s="370"/>
      <c r="C1134" s="392"/>
      <c r="D1134" s="372"/>
      <c r="E1134" s="372"/>
      <c r="F1134" s="373"/>
      <c r="G1134" s="372"/>
      <c r="H1134" s="372"/>
      <c r="I1134" s="374"/>
      <c r="J1134" s="375"/>
      <c r="K1134" s="372"/>
      <c r="L1134" s="374"/>
      <c r="M1134" s="372"/>
      <c r="N1134" s="463"/>
      <c r="O1134" s="527">
        <f t="shared" si="76"/>
        <v>0</v>
      </c>
      <c r="P1134" s="527">
        <f t="shared" si="77"/>
        <v>0</v>
      </c>
      <c r="Q1134" s="529" t="str">
        <f t="shared" si="75"/>
        <v/>
      </c>
    </row>
    <row r="1135" spans="1:17">
      <c r="A1135" s="383" t="str">
        <f t="shared" si="74"/>
        <v/>
      </c>
      <c r="B1135" s="370"/>
      <c r="C1135" s="392"/>
      <c r="D1135" s="372"/>
      <c r="E1135" s="372"/>
      <c r="F1135" s="373"/>
      <c r="G1135" s="372"/>
      <c r="H1135" s="372"/>
      <c r="I1135" s="374"/>
      <c r="J1135" s="375"/>
      <c r="K1135" s="372"/>
      <c r="L1135" s="374"/>
      <c r="M1135" s="372"/>
      <c r="N1135" s="463"/>
      <c r="O1135" s="527">
        <f t="shared" si="76"/>
        <v>0</v>
      </c>
      <c r="P1135" s="527">
        <f t="shared" si="77"/>
        <v>0</v>
      </c>
      <c r="Q1135" s="530" t="str">
        <f t="shared" si="75"/>
        <v/>
      </c>
    </row>
    <row r="1136" spans="1:17">
      <c r="A1136" s="383" t="str">
        <f t="shared" si="74"/>
        <v/>
      </c>
      <c r="B1136" s="370"/>
      <c r="C1136" s="392"/>
      <c r="D1136" s="372"/>
      <c r="E1136" s="372"/>
      <c r="F1136" s="373"/>
      <c r="G1136" s="372"/>
      <c r="H1136" s="372"/>
      <c r="I1136" s="374"/>
      <c r="J1136" s="375"/>
      <c r="K1136" s="372"/>
      <c r="L1136" s="374"/>
      <c r="M1136" s="372"/>
      <c r="N1136" s="463"/>
      <c r="O1136" s="527">
        <f t="shared" si="76"/>
        <v>0</v>
      </c>
      <c r="P1136" s="527">
        <f t="shared" si="77"/>
        <v>0</v>
      </c>
      <c r="Q1136" s="530" t="str">
        <f t="shared" si="75"/>
        <v/>
      </c>
    </row>
    <row r="1137" spans="1:17">
      <c r="A1137" s="383" t="str">
        <f t="shared" si="74"/>
        <v/>
      </c>
      <c r="B1137" s="370"/>
      <c r="C1137" s="392"/>
      <c r="D1137" s="372"/>
      <c r="E1137" s="372"/>
      <c r="F1137" s="373"/>
      <c r="G1137" s="372"/>
      <c r="H1137" s="372"/>
      <c r="I1137" s="374"/>
      <c r="J1137" s="375"/>
      <c r="K1137" s="372"/>
      <c r="L1137" s="374"/>
      <c r="M1137" s="372"/>
      <c r="N1137" s="463"/>
      <c r="O1137" s="527">
        <f t="shared" si="76"/>
        <v>0</v>
      </c>
      <c r="P1137" s="527">
        <f t="shared" si="77"/>
        <v>0</v>
      </c>
      <c r="Q1137" s="530" t="str">
        <f t="shared" si="75"/>
        <v/>
      </c>
    </row>
    <row r="1138" spans="1:17">
      <c r="A1138" s="383" t="str">
        <f t="shared" si="74"/>
        <v/>
      </c>
      <c r="B1138" s="370"/>
      <c r="C1138" s="392"/>
      <c r="D1138" s="372"/>
      <c r="E1138" s="372"/>
      <c r="F1138" s="373"/>
      <c r="G1138" s="372"/>
      <c r="H1138" s="372"/>
      <c r="I1138" s="374"/>
      <c r="J1138" s="375"/>
      <c r="K1138" s="372"/>
      <c r="L1138" s="374"/>
      <c r="M1138" s="372"/>
      <c r="N1138" s="463"/>
      <c r="O1138" s="527">
        <f t="shared" si="76"/>
        <v>0</v>
      </c>
      <c r="P1138" s="527">
        <f t="shared" si="77"/>
        <v>0</v>
      </c>
      <c r="Q1138" s="529" t="str">
        <f t="shared" si="75"/>
        <v/>
      </c>
    </row>
    <row r="1139" spans="1:17">
      <c r="A1139" s="383" t="str">
        <f t="shared" si="74"/>
        <v/>
      </c>
      <c r="B1139" s="370"/>
      <c r="C1139" s="392"/>
      <c r="D1139" s="372"/>
      <c r="E1139" s="372"/>
      <c r="F1139" s="373"/>
      <c r="G1139" s="372"/>
      <c r="H1139" s="372"/>
      <c r="I1139" s="374"/>
      <c r="J1139" s="375"/>
      <c r="K1139" s="372"/>
      <c r="L1139" s="374"/>
      <c r="M1139" s="372"/>
      <c r="N1139" s="463"/>
      <c r="O1139" s="527">
        <f t="shared" si="76"/>
        <v>0</v>
      </c>
      <c r="P1139" s="527">
        <f t="shared" si="77"/>
        <v>0</v>
      </c>
      <c r="Q1139" s="530" t="str">
        <f t="shared" si="75"/>
        <v/>
      </c>
    </row>
    <row r="1140" spans="1:17">
      <c r="A1140" s="383" t="str">
        <f t="shared" si="74"/>
        <v/>
      </c>
      <c r="B1140" s="370"/>
      <c r="C1140" s="392"/>
      <c r="D1140" s="372"/>
      <c r="E1140" s="372"/>
      <c r="F1140" s="373"/>
      <c r="G1140" s="372"/>
      <c r="H1140" s="372"/>
      <c r="I1140" s="374"/>
      <c r="J1140" s="375"/>
      <c r="K1140" s="372"/>
      <c r="L1140" s="374"/>
      <c r="M1140" s="372"/>
      <c r="N1140" s="463"/>
      <c r="O1140" s="527">
        <f t="shared" si="76"/>
        <v>0</v>
      </c>
      <c r="P1140" s="527">
        <f t="shared" si="77"/>
        <v>0</v>
      </c>
      <c r="Q1140" s="530" t="str">
        <f t="shared" si="75"/>
        <v/>
      </c>
    </row>
    <row r="1141" spans="1:17">
      <c r="A1141" s="383" t="str">
        <f t="shared" si="74"/>
        <v/>
      </c>
      <c r="B1141" s="370"/>
      <c r="C1141" s="392"/>
      <c r="D1141" s="372"/>
      <c r="E1141" s="372"/>
      <c r="F1141" s="373"/>
      <c r="G1141" s="372"/>
      <c r="H1141" s="372"/>
      <c r="I1141" s="374"/>
      <c r="J1141" s="375"/>
      <c r="K1141" s="372"/>
      <c r="L1141" s="374"/>
      <c r="M1141" s="372"/>
      <c r="N1141" s="463"/>
      <c r="O1141" s="527">
        <f t="shared" si="76"/>
        <v>0</v>
      </c>
      <c r="P1141" s="527">
        <f t="shared" si="77"/>
        <v>0</v>
      </c>
      <c r="Q1141" s="530" t="str">
        <f t="shared" si="75"/>
        <v/>
      </c>
    </row>
    <row r="1142" spans="1:17">
      <c r="A1142" s="383" t="str">
        <f t="shared" si="74"/>
        <v/>
      </c>
      <c r="B1142" s="370"/>
      <c r="C1142" s="392"/>
      <c r="D1142" s="372"/>
      <c r="E1142" s="372"/>
      <c r="F1142" s="373"/>
      <c r="G1142" s="372"/>
      <c r="H1142" s="372"/>
      <c r="I1142" s="374"/>
      <c r="J1142" s="375"/>
      <c r="K1142" s="372"/>
      <c r="L1142" s="374"/>
      <c r="M1142" s="372"/>
      <c r="N1142" s="463"/>
      <c r="O1142" s="527">
        <f t="shared" si="76"/>
        <v>0</v>
      </c>
      <c r="P1142" s="527">
        <f t="shared" si="77"/>
        <v>0</v>
      </c>
      <c r="Q1142" s="529" t="str">
        <f t="shared" si="75"/>
        <v/>
      </c>
    </row>
    <row r="1143" spans="1:17">
      <c r="A1143" s="383" t="str">
        <f t="shared" si="74"/>
        <v/>
      </c>
      <c r="B1143" s="370"/>
      <c r="C1143" s="392"/>
      <c r="D1143" s="372"/>
      <c r="E1143" s="372"/>
      <c r="F1143" s="373"/>
      <c r="G1143" s="372"/>
      <c r="H1143" s="372"/>
      <c r="I1143" s="374"/>
      <c r="J1143" s="375"/>
      <c r="K1143" s="372"/>
      <c r="L1143" s="374"/>
      <c r="M1143" s="372"/>
      <c r="N1143" s="463"/>
      <c r="O1143" s="527">
        <f t="shared" si="76"/>
        <v>0</v>
      </c>
      <c r="P1143" s="527">
        <f t="shared" si="77"/>
        <v>0</v>
      </c>
      <c r="Q1143" s="530" t="str">
        <f t="shared" si="75"/>
        <v/>
      </c>
    </row>
    <row r="1144" spans="1:17">
      <c r="A1144" s="383" t="str">
        <f t="shared" si="74"/>
        <v/>
      </c>
      <c r="B1144" s="370"/>
      <c r="C1144" s="392"/>
      <c r="D1144" s="372"/>
      <c r="E1144" s="372"/>
      <c r="F1144" s="373"/>
      <c r="G1144" s="372"/>
      <c r="H1144" s="372"/>
      <c r="I1144" s="374"/>
      <c r="J1144" s="375"/>
      <c r="K1144" s="372"/>
      <c r="L1144" s="374"/>
      <c r="M1144" s="372"/>
      <c r="N1144" s="463"/>
      <c r="O1144" s="527">
        <f t="shared" si="76"/>
        <v>0</v>
      </c>
      <c r="P1144" s="527">
        <f t="shared" si="77"/>
        <v>0</v>
      </c>
      <c r="Q1144" s="530" t="str">
        <f t="shared" si="75"/>
        <v/>
      </c>
    </row>
    <row r="1145" spans="1:17">
      <c r="A1145" s="383" t="str">
        <f t="shared" si="74"/>
        <v/>
      </c>
      <c r="B1145" s="370"/>
      <c r="C1145" s="392"/>
      <c r="D1145" s="372"/>
      <c r="E1145" s="372"/>
      <c r="F1145" s="373"/>
      <c r="G1145" s="372"/>
      <c r="H1145" s="372"/>
      <c r="I1145" s="374"/>
      <c r="J1145" s="375"/>
      <c r="K1145" s="372"/>
      <c r="L1145" s="374"/>
      <c r="M1145" s="372"/>
      <c r="N1145" s="463"/>
      <c r="O1145" s="527">
        <f t="shared" si="76"/>
        <v>0</v>
      </c>
      <c r="P1145" s="527">
        <f t="shared" si="77"/>
        <v>0</v>
      </c>
      <c r="Q1145" s="530" t="str">
        <f t="shared" si="75"/>
        <v/>
      </c>
    </row>
    <row r="1146" spans="1:17">
      <c r="A1146" s="383" t="str">
        <f t="shared" si="74"/>
        <v/>
      </c>
      <c r="B1146" s="370"/>
      <c r="C1146" s="392"/>
      <c r="D1146" s="372"/>
      <c r="E1146" s="372"/>
      <c r="F1146" s="373"/>
      <c r="G1146" s="372"/>
      <c r="H1146" s="372"/>
      <c r="I1146" s="374"/>
      <c r="J1146" s="375"/>
      <c r="K1146" s="372"/>
      <c r="L1146" s="374"/>
      <c r="M1146" s="372"/>
      <c r="N1146" s="463"/>
      <c r="O1146" s="527">
        <f t="shared" si="76"/>
        <v>0</v>
      </c>
      <c r="P1146" s="527">
        <f t="shared" si="77"/>
        <v>0</v>
      </c>
      <c r="Q1146" s="529" t="str">
        <f t="shared" si="75"/>
        <v/>
      </c>
    </row>
    <row r="1147" spans="1:17">
      <c r="A1147" s="383" t="str">
        <f t="shared" si="74"/>
        <v/>
      </c>
      <c r="B1147" s="370"/>
      <c r="C1147" s="392"/>
      <c r="D1147" s="372"/>
      <c r="E1147" s="372"/>
      <c r="F1147" s="373"/>
      <c r="G1147" s="372"/>
      <c r="H1147" s="372"/>
      <c r="I1147" s="374"/>
      <c r="J1147" s="375"/>
      <c r="K1147" s="372"/>
      <c r="L1147" s="374"/>
      <c r="M1147" s="372"/>
      <c r="N1147" s="463"/>
      <c r="O1147" s="527">
        <f t="shared" si="76"/>
        <v>0</v>
      </c>
      <c r="P1147" s="527">
        <f t="shared" si="77"/>
        <v>0</v>
      </c>
      <c r="Q1147" s="530" t="str">
        <f t="shared" si="75"/>
        <v/>
      </c>
    </row>
    <row r="1148" spans="1:17">
      <c r="A1148" s="383" t="str">
        <f t="shared" si="74"/>
        <v/>
      </c>
      <c r="B1148" s="370"/>
      <c r="C1148" s="392"/>
      <c r="D1148" s="372"/>
      <c r="E1148" s="372"/>
      <c r="F1148" s="373"/>
      <c r="G1148" s="372"/>
      <c r="H1148" s="372"/>
      <c r="I1148" s="374"/>
      <c r="J1148" s="375"/>
      <c r="K1148" s="372"/>
      <c r="L1148" s="374"/>
      <c r="M1148" s="372"/>
      <c r="N1148" s="463"/>
      <c r="O1148" s="527">
        <f t="shared" si="76"/>
        <v>0</v>
      </c>
      <c r="P1148" s="527">
        <f t="shared" si="77"/>
        <v>0</v>
      </c>
      <c r="Q1148" s="530" t="str">
        <f t="shared" si="75"/>
        <v/>
      </c>
    </row>
    <row r="1149" spans="1:17">
      <c r="A1149" s="383" t="str">
        <f t="shared" si="74"/>
        <v/>
      </c>
      <c r="B1149" s="370"/>
      <c r="C1149" s="392"/>
      <c r="D1149" s="372"/>
      <c r="E1149" s="372"/>
      <c r="F1149" s="373"/>
      <c r="G1149" s="372"/>
      <c r="H1149" s="372"/>
      <c r="I1149" s="374"/>
      <c r="J1149" s="375"/>
      <c r="K1149" s="372"/>
      <c r="L1149" s="374"/>
      <c r="M1149" s="372"/>
      <c r="N1149" s="463"/>
      <c r="O1149" s="527">
        <f t="shared" si="76"/>
        <v>0</v>
      </c>
      <c r="P1149" s="527">
        <f t="shared" si="77"/>
        <v>0</v>
      </c>
      <c r="Q1149" s="530" t="str">
        <f t="shared" si="75"/>
        <v/>
      </c>
    </row>
    <row r="1150" spans="1:17">
      <c r="A1150" s="383" t="str">
        <f t="shared" si="74"/>
        <v/>
      </c>
      <c r="B1150" s="370"/>
      <c r="C1150" s="392"/>
      <c r="D1150" s="372"/>
      <c r="E1150" s="372"/>
      <c r="F1150" s="373"/>
      <c r="G1150" s="372"/>
      <c r="H1150" s="372"/>
      <c r="I1150" s="374"/>
      <c r="J1150" s="375"/>
      <c r="K1150" s="372"/>
      <c r="L1150" s="374"/>
      <c r="M1150" s="372"/>
      <c r="N1150" s="463"/>
      <c r="O1150" s="527">
        <f t="shared" si="76"/>
        <v>0</v>
      </c>
      <c r="P1150" s="527">
        <f t="shared" si="77"/>
        <v>0</v>
      </c>
      <c r="Q1150" s="529" t="str">
        <f t="shared" si="75"/>
        <v/>
      </c>
    </row>
    <row r="1151" spans="1:17">
      <c r="A1151" s="383" t="str">
        <f t="shared" si="74"/>
        <v/>
      </c>
      <c r="B1151" s="370"/>
      <c r="C1151" s="392"/>
      <c r="D1151" s="372"/>
      <c r="E1151" s="372"/>
      <c r="F1151" s="373"/>
      <c r="G1151" s="372"/>
      <c r="H1151" s="372"/>
      <c r="I1151" s="374"/>
      <c r="J1151" s="375"/>
      <c r="K1151" s="372"/>
      <c r="L1151" s="374"/>
      <c r="M1151" s="372"/>
      <c r="N1151" s="463"/>
      <c r="O1151" s="527">
        <f t="shared" si="76"/>
        <v>0</v>
      </c>
      <c r="P1151" s="527">
        <f t="shared" si="77"/>
        <v>0</v>
      </c>
      <c r="Q1151" s="530" t="str">
        <f t="shared" si="75"/>
        <v/>
      </c>
    </row>
    <row r="1152" spans="1:17">
      <c r="A1152" s="383" t="str">
        <f t="shared" si="74"/>
        <v/>
      </c>
      <c r="B1152" s="370"/>
      <c r="C1152" s="392"/>
      <c r="D1152" s="372"/>
      <c r="E1152" s="372"/>
      <c r="F1152" s="373"/>
      <c r="G1152" s="372"/>
      <c r="H1152" s="372"/>
      <c r="I1152" s="374"/>
      <c r="J1152" s="375"/>
      <c r="K1152" s="372"/>
      <c r="L1152" s="374"/>
      <c r="M1152" s="372"/>
      <c r="N1152" s="463"/>
      <c r="O1152" s="527">
        <f t="shared" si="76"/>
        <v>0</v>
      </c>
      <c r="P1152" s="527">
        <f t="shared" si="77"/>
        <v>0</v>
      </c>
      <c r="Q1152" s="530" t="str">
        <f t="shared" si="75"/>
        <v/>
      </c>
    </row>
    <row r="1153" spans="1:19">
      <c r="A1153" s="383" t="str">
        <f t="shared" si="74"/>
        <v/>
      </c>
      <c r="B1153" s="370"/>
      <c r="C1153" s="392"/>
      <c r="D1153" s="372"/>
      <c r="E1153" s="372"/>
      <c r="F1153" s="373"/>
      <c r="G1153" s="372"/>
      <c r="H1153" s="372"/>
      <c r="I1153" s="374"/>
      <c r="J1153" s="375"/>
      <c r="K1153" s="372"/>
      <c r="L1153" s="374"/>
      <c r="M1153" s="372"/>
      <c r="N1153" s="463"/>
      <c r="O1153" s="527">
        <f t="shared" si="76"/>
        <v>0</v>
      </c>
      <c r="P1153" s="527">
        <f t="shared" si="77"/>
        <v>0</v>
      </c>
      <c r="Q1153" s="530" t="str">
        <f t="shared" si="75"/>
        <v/>
      </c>
    </row>
    <row r="1154" spans="1:19">
      <c r="A1154" s="383" t="str">
        <f t="shared" si="74"/>
        <v/>
      </c>
      <c r="B1154" s="370"/>
      <c r="C1154" s="392"/>
      <c r="D1154" s="372"/>
      <c r="E1154" s="372"/>
      <c r="F1154" s="373"/>
      <c r="G1154" s="372"/>
      <c r="H1154" s="372"/>
      <c r="I1154" s="374"/>
      <c r="J1154" s="375"/>
      <c r="K1154" s="372"/>
      <c r="L1154" s="374"/>
      <c r="M1154" s="372"/>
      <c r="N1154" s="463"/>
      <c r="O1154" s="527">
        <f t="shared" si="76"/>
        <v>0</v>
      </c>
      <c r="P1154" s="527">
        <f t="shared" si="77"/>
        <v>0</v>
      </c>
      <c r="Q1154" s="529" t="str">
        <f t="shared" si="75"/>
        <v/>
      </c>
    </row>
    <row r="1155" spans="1:19">
      <c r="A1155" s="383" t="str">
        <f t="shared" si="74"/>
        <v/>
      </c>
      <c r="B1155" s="370"/>
      <c r="C1155" s="392"/>
      <c r="D1155" s="372"/>
      <c r="E1155" s="372"/>
      <c r="F1155" s="373"/>
      <c r="G1155" s="372"/>
      <c r="H1155" s="372"/>
      <c r="I1155" s="374"/>
      <c r="J1155" s="375"/>
      <c r="K1155" s="372"/>
      <c r="L1155" s="374"/>
      <c r="M1155" s="372"/>
      <c r="N1155" s="463"/>
      <c r="O1155" s="527">
        <f t="shared" si="76"/>
        <v>0</v>
      </c>
      <c r="P1155" s="527">
        <f t="shared" si="77"/>
        <v>0</v>
      </c>
      <c r="Q1155" s="530" t="str">
        <f t="shared" si="75"/>
        <v/>
      </c>
    </row>
    <row r="1156" spans="1:19">
      <c r="A1156" s="383" t="str">
        <f t="shared" si="74"/>
        <v/>
      </c>
      <c r="B1156" s="370"/>
      <c r="C1156" s="392"/>
      <c r="D1156" s="372"/>
      <c r="E1156" s="372"/>
      <c r="F1156" s="373"/>
      <c r="G1156" s="372"/>
      <c r="H1156" s="372"/>
      <c r="I1156" s="374"/>
      <c r="J1156" s="375"/>
      <c r="K1156" s="372"/>
      <c r="L1156" s="374"/>
      <c r="M1156" s="372"/>
      <c r="N1156" s="463"/>
      <c r="O1156" s="527">
        <f t="shared" si="76"/>
        <v>0</v>
      </c>
      <c r="P1156" s="527">
        <f t="shared" si="77"/>
        <v>0</v>
      </c>
      <c r="Q1156" s="530" t="str">
        <f t="shared" si="75"/>
        <v/>
      </c>
    </row>
    <row r="1157" spans="1:19">
      <c r="A1157" s="383" t="str">
        <f t="shared" ref="A1157:A1220" si="78">IF(B1157="","",ROW()-ROW($A$3))</f>
        <v/>
      </c>
      <c r="B1157" s="370"/>
      <c r="C1157" s="392"/>
      <c r="D1157" s="372"/>
      <c r="E1157" s="372"/>
      <c r="F1157" s="373"/>
      <c r="G1157" s="372"/>
      <c r="H1157" s="372"/>
      <c r="I1157" s="374"/>
      <c r="J1157" s="375"/>
      <c r="K1157" s="372"/>
      <c r="L1157" s="374"/>
      <c r="M1157" s="372"/>
      <c r="N1157" s="463"/>
      <c r="O1157" s="527">
        <f t="shared" si="76"/>
        <v>0</v>
      </c>
      <c r="P1157" s="527">
        <f t="shared" si="77"/>
        <v>0</v>
      </c>
      <c r="Q1157" s="530" t="str">
        <f t="shared" si="75"/>
        <v/>
      </c>
    </row>
    <row r="1158" spans="1:19">
      <c r="A1158" s="383" t="str">
        <f t="shared" si="78"/>
        <v/>
      </c>
      <c r="B1158" s="370"/>
      <c r="C1158" s="392"/>
      <c r="D1158" s="372"/>
      <c r="E1158" s="372"/>
      <c r="F1158" s="373"/>
      <c r="G1158" s="372"/>
      <c r="H1158" s="372"/>
      <c r="I1158" s="374"/>
      <c r="J1158" s="375"/>
      <c r="K1158" s="372"/>
      <c r="L1158" s="374"/>
      <c r="M1158" s="372"/>
      <c r="N1158" s="463"/>
      <c r="O1158" s="527">
        <f t="shared" si="76"/>
        <v>0</v>
      </c>
      <c r="P1158" s="527">
        <f t="shared" si="77"/>
        <v>0</v>
      </c>
      <c r="Q1158" s="529" t="str">
        <f t="shared" si="75"/>
        <v/>
      </c>
    </row>
    <row r="1159" spans="1:19" s="329" customFormat="1">
      <c r="A1159" s="383" t="str">
        <f t="shared" si="78"/>
        <v/>
      </c>
      <c r="B1159" s="402"/>
      <c r="C1159" s="403"/>
      <c r="D1159" s="388"/>
      <c r="E1159" s="388"/>
      <c r="F1159" s="393"/>
      <c r="G1159" s="374"/>
      <c r="H1159" s="388"/>
      <c r="I1159" s="374"/>
      <c r="J1159" s="376"/>
      <c r="K1159" s="388"/>
      <c r="L1159" s="388"/>
      <c r="M1159" s="388"/>
      <c r="N1159" s="468"/>
      <c r="O1159" s="527">
        <f t="shared" si="76"/>
        <v>0</v>
      </c>
      <c r="P1159" s="527">
        <f t="shared" si="77"/>
        <v>0</v>
      </c>
      <c r="Q1159" s="530" t="str">
        <f t="shared" si="75"/>
        <v/>
      </c>
      <c r="R1159" s="516"/>
      <c r="S1159" s="516"/>
    </row>
    <row r="1160" spans="1:19">
      <c r="A1160" s="383" t="str">
        <f t="shared" si="78"/>
        <v/>
      </c>
      <c r="B1160" s="370"/>
      <c r="C1160" s="392"/>
      <c r="D1160" s="372"/>
      <c r="E1160" s="372"/>
      <c r="F1160" s="373"/>
      <c r="G1160" s="372"/>
      <c r="H1160" s="372"/>
      <c r="I1160" s="374"/>
      <c r="J1160" s="375"/>
      <c r="K1160" s="372"/>
      <c r="L1160" s="374"/>
      <c r="M1160" s="372"/>
      <c r="N1160" s="463"/>
      <c r="O1160" s="527">
        <f t="shared" si="76"/>
        <v>0</v>
      </c>
      <c r="P1160" s="527">
        <f t="shared" si="77"/>
        <v>0</v>
      </c>
      <c r="Q1160" s="530" t="str">
        <f t="shared" si="75"/>
        <v/>
      </c>
    </row>
    <row r="1161" spans="1:19">
      <c r="A1161" s="383" t="str">
        <f t="shared" si="78"/>
        <v/>
      </c>
      <c r="B1161" s="370"/>
      <c r="C1161" s="392"/>
      <c r="D1161" s="372"/>
      <c r="E1161" s="372"/>
      <c r="F1161" s="373"/>
      <c r="G1161" s="372"/>
      <c r="H1161" s="372"/>
      <c r="I1161" s="374"/>
      <c r="J1161" s="375"/>
      <c r="K1161" s="372"/>
      <c r="L1161" s="374"/>
      <c r="M1161" s="372"/>
      <c r="N1161" s="463"/>
      <c r="O1161" s="527">
        <f t="shared" si="76"/>
        <v>0</v>
      </c>
      <c r="P1161" s="527">
        <f t="shared" si="77"/>
        <v>0</v>
      </c>
      <c r="Q1161" s="530" t="str">
        <f t="shared" si="75"/>
        <v/>
      </c>
    </row>
    <row r="1162" spans="1:19" s="328" customFormat="1">
      <c r="A1162" s="383" t="str">
        <f t="shared" si="78"/>
        <v/>
      </c>
      <c r="B1162" s="380"/>
      <c r="C1162" s="381"/>
      <c r="D1162" s="374"/>
      <c r="E1162" s="374"/>
      <c r="F1162" s="382"/>
      <c r="G1162" s="374"/>
      <c r="H1162" s="374"/>
      <c r="I1162" s="374"/>
      <c r="J1162" s="376"/>
      <c r="K1162" s="374"/>
      <c r="L1162" s="374"/>
      <c r="M1162" s="374"/>
      <c r="N1162" s="465"/>
      <c r="O1162" s="527">
        <f t="shared" si="76"/>
        <v>0</v>
      </c>
      <c r="P1162" s="527">
        <f t="shared" si="77"/>
        <v>0</v>
      </c>
      <c r="Q1162" s="529" t="str">
        <f t="shared" si="75"/>
        <v/>
      </c>
      <c r="R1162" s="516"/>
      <c r="S1162" s="516"/>
    </row>
    <row r="1163" spans="1:19">
      <c r="A1163" s="383" t="str">
        <f t="shared" si="78"/>
        <v/>
      </c>
      <c r="B1163" s="370"/>
      <c r="C1163" s="392"/>
      <c r="D1163" s="372"/>
      <c r="E1163" s="372"/>
      <c r="F1163" s="373"/>
      <c r="G1163" s="372"/>
      <c r="H1163" s="372"/>
      <c r="I1163" s="374"/>
      <c r="J1163" s="375"/>
      <c r="K1163" s="372"/>
      <c r="L1163" s="374"/>
      <c r="M1163" s="372"/>
      <c r="N1163" s="463"/>
      <c r="O1163" s="527">
        <f t="shared" si="76"/>
        <v>0</v>
      </c>
      <c r="P1163" s="527">
        <f t="shared" si="77"/>
        <v>0</v>
      </c>
      <c r="Q1163" s="530" t="str">
        <f t="shared" si="75"/>
        <v/>
      </c>
    </row>
    <row r="1164" spans="1:19">
      <c r="A1164" s="383" t="str">
        <f t="shared" si="78"/>
        <v/>
      </c>
      <c r="B1164" s="370"/>
      <c r="C1164" s="392"/>
      <c r="D1164" s="372"/>
      <c r="E1164" s="372"/>
      <c r="F1164" s="373"/>
      <c r="G1164" s="372"/>
      <c r="H1164" s="372"/>
      <c r="I1164" s="374"/>
      <c r="J1164" s="375"/>
      <c r="K1164" s="372"/>
      <c r="L1164" s="374"/>
      <c r="M1164" s="372"/>
      <c r="N1164" s="463"/>
      <c r="O1164" s="527">
        <f t="shared" si="76"/>
        <v>0</v>
      </c>
      <c r="P1164" s="527">
        <f t="shared" si="77"/>
        <v>0</v>
      </c>
      <c r="Q1164" s="530" t="str">
        <f t="shared" si="75"/>
        <v/>
      </c>
    </row>
    <row r="1165" spans="1:19">
      <c r="A1165" s="383" t="str">
        <f t="shared" si="78"/>
        <v/>
      </c>
      <c r="B1165" s="370"/>
      <c r="C1165" s="392"/>
      <c r="D1165" s="372"/>
      <c r="E1165" s="372"/>
      <c r="F1165" s="373"/>
      <c r="G1165" s="372"/>
      <c r="H1165" s="372"/>
      <c r="I1165" s="374"/>
      <c r="J1165" s="375"/>
      <c r="K1165" s="372"/>
      <c r="L1165" s="374"/>
      <c r="M1165" s="372"/>
      <c r="N1165" s="463"/>
      <c r="O1165" s="527">
        <f t="shared" si="76"/>
        <v>0</v>
      </c>
      <c r="P1165" s="527">
        <f t="shared" si="77"/>
        <v>0</v>
      </c>
      <c r="Q1165" s="530" t="str">
        <f t="shared" si="75"/>
        <v/>
      </c>
    </row>
    <row r="1166" spans="1:19">
      <c r="A1166" s="383" t="str">
        <f t="shared" si="78"/>
        <v/>
      </c>
      <c r="B1166" s="370"/>
      <c r="C1166" s="392"/>
      <c r="D1166" s="372"/>
      <c r="E1166" s="372"/>
      <c r="F1166" s="373"/>
      <c r="G1166" s="372"/>
      <c r="H1166" s="372"/>
      <c r="I1166" s="374"/>
      <c r="J1166" s="375"/>
      <c r="K1166" s="372"/>
      <c r="L1166" s="374"/>
      <c r="M1166" s="372"/>
      <c r="N1166" s="463"/>
      <c r="O1166" s="527">
        <f t="shared" si="76"/>
        <v>0</v>
      </c>
      <c r="P1166" s="527">
        <f t="shared" si="77"/>
        <v>0</v>
      </c>
      <c r="Q1166" s="529" t="str">
        <f t="shared" ref="Q1166:Q1229" si="79">SUBSTITUTE(D1166," ","_")</f>
        <v/>
      </c>
    </row>
    <row r="1167" spans="1:19">
      <c r="A1167" s="383" t="str">
        <f t="shared" si="78"/>
        <v/>
      </c>
      <c r="B1167" s="370"/>
      <c r="C1167" s="392"/>
      <c r="D1167" s="372"/>
      <c r="E1167" s="372"/>
      <c r="F1167" s="373"/>
      <c r="G1167" s="372"/>
      <c r="H1167" s="372"/>
      <c r="I1167" s="374"/>
      <c r="J1167" s="375"/>
      <c r="K1167" s="372"/>
      <c r="L1167" s="374"/>
      <c r="M1167" s="372"/>
      <c r="N1167" s="463"/>
      <c r="O1167" s="527">
        <f t="shared" ref="O1167:O1230" si="80">IF(B1167=0,0,IF(YEAR(B1167)=$P$1,MONTH(B1167)-$O$1+1,(YEAR(B1167)-$P$1)*12-$O$1+1+MONTH(B1167)))</f>
        <v>0</v>
      </c>
      <c r="P1167" s="527">
        <f t="shared" ref="P1167:P1230" si="81">IF(C1167=0,0,IF(YEAR(C1167)=$P$1,MONTH(C1167)-$O$1+1,(YEAR(C1167)-$P$1)*12-$O$1+1+MONTH(C1167)))</f>
        <v>0</v>
      </c>
      <c r="Q1167" s="530" t="str">
        <f t="shared" si="79"/>
        <v/>
      </c>
    </row>
    <row r="1168" spans="1:19">
      <c r="A1168" s="383" t="str">
        <f t="shared" si="78"/>
        <v/>
      </c>
      <c r="B1168" s="370"/>
      <c r="C1168" s="392"/>
      <c r="D1168" s="372"/>
      <c r="E1168" s="372"/>
      <c r="F1168" s="373"/>
      <c r="G1168" s="372"/>
      <c r="H1168" s="372"/>
      <c r="I1168" s="374"/>
      <c r="J1168" s="375"/>
      <c r="K1168" s="372"/>
      <c r="L1168" s="374"/>
      <c r="M1168" s="372"/>
      <c r="N1168" s="463"/>
      <c r="O1168" s="527">
        <f t="shared" si="80"/>
        <v>0</v>
      </c>
      <c r="P1168" s="527">
        <f t="shared" si="81"/>
        <v>0</v>
      </c>
      <c r="Q1168" s="530" t="str">
        <f t="shared" si="79"/>
        <v/>
      </c>
    </row>
    <row r="1169" spans="1:17">
      <c r="A1169" s="383" t="str">
        <f t="shared" si="78"/>
        <v/>
      </c>
      <c r="B1169" s="370"/>
      <c r="C1169" s="392"/>
      <c r="D1169" s="372"/>
      <c r="E1169" s="372"/>
      <c r="F1169" s="373"/>
      <c r="G1169" s="372"/>
      <c r="H1169" s="372"/>
      <c r="I1169" s="374"/>
      <c r="J1169" s="375"/>
      <c r="K1169" s="372"/>
      <c r="L1169" s="374"/>
      <c r="M1169" s="372"/>
      <c r="N1169" s="463"/>
      <c r="O1169" s="527">
        <f t="shared" si="80"/>
        <v>0</v>
      </c>
      <c r="P1169" s="527">
        <f t="shared" si="81"/>
        <v>0</v>
      </c>
      <c r="Q1169" s="530" t="str">
        <f t="shared" si="79"/>
        <v/>
      </c>
    </row>
    <row r="1170" spans="1:17">
      <c r="A1170" s="383" t="str">
        <f t="shared" si="78"/>
        <v/>
      </c>
      <c r="B1170" s="370"/>
      <c r="C1170" s="392"/>
      <c r="D1170" s="372"/>
      <c r="E1170" s="372"/>
      <c r="F1170" s="373"/>
      <c r="G1170" s="372"/>
      <c r="H1170" s="372"/>
      <c r="I1170" s="374"/>
      <c r="J1170" s="375"/>
      <c r="K1170" s="372"/>
      <c r="L1170" s="374"/>
      <c r="M1170" s="372"/>
      <c r="N1170" s="463"/>
      <c r="O1170" s="527">
        <f t="shared" si="80"/>
        <v>0</v>
      </c>
      <c r="P1170" s="527">
        <f t="shared" si="81"/>
        <v>0</v>
      </c>
      <c r="Q1170" s="529" t="str">
        <f t="shared" si="79"/>
        <v/>
      </c>
    </row>
    <row r="1171" spans="1:17">
      <c r="A1171" s="383" t="str">
        <f t="shared" si="78"/>
        <v/>
      </c>
      <c r="B1171" s="370"/>
      <c r="C1171" s="392"/>
      <c r="D1171" s="372"/>
      <c r="E1171" s="372"/>
      <c r="F1171" s="373"/>
      <c r="G1171" s="372"/>
      <c r="H1171" s="372"/>
      <c r="I1171" s="374"/>
      <c r="J1171" s="375"/>
      <c r="K1171" s="372"/>
      <c r="L1171" s="374"/>
      <c r="M1171" s="372"/>
      <c r="N1171" s="463"/>
      <c r="O1171" s="527">
        <f t="shared" si="80"/>
        <v>0</v>
      </c>
      <c r="P1171" s="527">
        <f t="shared" si="81"/>
        <v>0</v>
      </c>
      <c r="Q1171" s="530" t="str">
        <f t="shared" si="79"/>
        <v/>
      </c>
    </row>
    <row r="1172" spans="1:17">
      <c r="A1172" s="383" t="str">
        <f t="shared" si="78"/>
        <v/>
      </c>
      <c r="B1172" s="370"/>
      <c r="C1172" s="392"/>
      <c r="D1172" s="372"/>
      <c r="E1172" s="372"/>
      <c r="F1172" s="373"/>
      <c r="G1172" s="372"/>
      <c r="H1172" s="372"/>
      <c r="I1172" s="374"/>
      <c r="J1172" s="375"/>
      <c r="K1172" s="372"/>
      <c r="L1172" s="374"/>
      <c r="M1172" s="372"/>
      <c r="N1172" s="463"/>
      <c r="O1172" s="527">
        <f t="shared" si="80"/>
        <v>0</v>
      </c>
      <c r="P1172" s="527">
        <f t="shared" si="81"/>
        <v>0</v>
      </c>
      <c r="Q1172" s="530" t="str">
        <f t="shared" si="79"/>
        <v/>
      </c>
    </row>
    <row r="1173" spans="1:17">
      <c r="A1173" s="383" t="str">
        <f t="shared" si="78"/>
        <v/>
      </c>
      <c r="B1173" s="370"/>
      <c r="C1173" s="392"/>
      <c r="D1173" s="372"/>
      <c r="E1173" s="372"/>
      <c r="F1173" s="373"/>
      <c r="G1173" s="372"/>
      <c r="H1173" s="372"/>
      <c r="I1173" s="374"/>
      <c r="J1173" s="375"/>
      <c r="K1173" s="372"/>
      <c r="L1173" s="374"/>
      <c r="M1173" s="372"/>
      <c r="N1173" s="463"/>
      <c r="O1173" s="527">
        <f t="shared" si="80"/>
        <v>0</v>
      </c>
      <c r="P1173" s="527">
        <f t="shared" si="81"/>
        <v>0</v>
      </c>
      <c r="Q1173" s="530" t="str">
        <f t="shared" si="79"/>
        <v/>
      </c>
    </row>
    <row r="1174" spans="1:17">
      <c r="A1174" s="383" t="str">
        <f t="shared" si="78"/>
        <v/>
      </c>
      <c r="B1174" s="370"/>
      <c r="C1174" s="392"/>
      <c r="D1174" s="372"/>
      <c r="E1174" s="372"/>
      <c r="F1174" s="373"/>
      <c r="G1174" s="372"/>
      <c r="H1174" s="372"/>
      <c r="I1174" s="374"/>
      <c r="J1174" s="375"/>
      <c r="K1174" s="372"/>
      <c r="L1174" s="374"/>
      <c r="M1174" s="372"/>
      <c r="N1174" s="463"/>
      <c r="O1174" s="527">
        <f t="shared" si="80"/>
        <v>0</v>
      </c>
      <c r="P1174" s="527">
        <f t="shared" si="81"/>
        <v>0</v>
      </c>
      <c r="Q1174" s="529" t="str">
        <f t="shared" si="79"/>
        <v/>
      </c>
    </row>
    <row r="1175" spans="1:17">
      <c r="A1175" s="383" t="str">
        <f t="shared" si="78"/>
        <v/>
      </c>
      <c r="B1175" s="370"/>
      <c r="C1175" s="392"/>
      <c r="D1175" s="372"/>
      <c r="E1175" s="372"/>
      <c r="F1175" s="373"/>
      <c r="G1175" s="372"/>
      <c r="H1175" s="372"/>
      <c r="I1175" s="374"/>
      <c r="J1175" s="375"/>
      <c r="K1175" s="372"/>
      <c r="L1175" s="374"/>
      <c r="M1175" s="372"/>
      <c r="N1175" s="463"/>
      <c r="O1175" s="527">
        <f t="shared" si="80"/>
        <v>0</v>
      </c>
      <c r="P1175" s="527">
        <f t="shared" si="81"/>
        <v>0</v>
      </c>
      <c r="Q1175" s="530" t="str">
        <f t="shared" si="79"/>
        <v/>
      </c>
    </row>
    <row r="1176" spans="1:17">
      <c r="A1176" s="383" t="str">
        <f t="shared" si="78"/>
        <v/>
      </c>
      <c r="B1176" s="370"/>
      <c r="C1176" s="392"/>
      <c r="D1176" s="372"/>
      <c r="E1176" s="372"/>
      <c r="F1176" s="373"/>
      <c r="G1176" s="372"/>
      <c r="H1176" s="372"/>
      <c r="I1176" s="374"/>
      <c r="J1176" s="375"/>
      <c r="K1176" s="372"/>
      <c r="L1176" s="374"/>
      <c r="M1176" s="372"/>
      <c r="N1176" s="463"/>
      <c r="O1176" s="527">
        <f t="shared" si="80"/>
        <v>0</v>
      </c>
      <c r="P1176" s="527">
        <f t="shared" si="81"/>
        <v>0</v>
      </c>
      <c r="Q1176" s="530" t="str">
        <f t="shared" si="79"/>
        <v/>
      </c>
    </row>
    <row r="1177" spans="1:17">
      <c r="A1177" s="383" t="str">
        <f t="shared" si="78"/>
        <v/>
      </c>
      <c r="B1177" s="370"/>
      <c r="C1177" s="392"/>
      <c r="D1177" s="372"/>
      <c r="E1177" s="372"/>
      <c r="F1177" s="373"/>
      <c r="G1177" s="372"/>
      <c r="H1177" s="372"/>
      <c r="I1177" s="374"/>
      <c r="J1177" s="375"/>
      <c r="K1177" s="372"/>
      <c r="L1177" s="374"/>
      <c r="M1177" s="372"/>
      <c r="N1177" s="463"/>
      <c r="O1177" s="527">
        <f t="shared" si="80"/>
        <v>0</v>
      </c>
      <c r="P1177" s="527">
        <f t="shared" si="81"/>
        <v>0</v>
      </c>
      <c r="Q1177" s="530" t="str">
        <f t="shared" si="79"/>
        <v/>
      </c>
    </row>
    <row r="1178" spans="1:17">
      <c r="A1178" s="383" t="str">
        <f t="shared" si="78"/>
        <v/>
      </c>
      <c r="B1178" s="370"/>
      <c r="C1178" s="392"/>
      <c r="D1178" s="372"/>
      <c r="E1178" s="372"/>
      <c r="F1178" s="373"/>
      <c r="G1178" s="372"/>
      <c r="H1178" s="372"/>
      <c r="I1178" s="374"/>
      <c r="J1178" s="375"/>
      <c r="K1178" s="372"/>
      <c r="L1178" s="374"/>
      <c r="M1178" s="372"/>
      <c r="N1178" s="463"/>
      <c r="O1178" s="527">
        <f t="shared" si="80"/>
        <v>0</v>
      </c>
      <c r="P1178" s="527">
        <f t="shared" si="81"/>
        <v>0</v>
      </c>
      <c r="Q1178" s="529" t="str">
        <f t="shared" si="79"/>
        <v/>
      </c>
    </row>
    <row r="1179" spans="1:17">
      <c r="A1179" s="383" t="str">
        <f t="shared" si="78"/>
        <v/>
      </c>
      <c r="B1179" s="370"/>
      <c r="C1179" s="392"/>
      <c r="D1179" s="372"/>
      <c r="E1179" s="372"/>
      <c r="F1179" s="373"/>
      <c r="G1179" s="372"/>
      <c r="H1179" s="372"/>
      <c r="I1179" s="374"/>
      <c r="J1179" s="375"/>
      <c r="K1179" s="372"/>
      <c r="L1179" s="374"/>
      <c r="M1179" s="372"/>
      <c r="N1179" s="463"/>
      <c r="O1179" s="527">
        <f t="shared" si="80"/>
        <v>0</v>
      </c>
      <c r="P1179" s="527">
        <f t="shared" si="81"/>
        <v>0</v>
      </c>
      <c r="Q1179" s="530" t="str">
        <f t="shared" si="79"/>
        <v/>
      </c>
    </row>
    <row r="1180" spans="1:17">
      <c r="A1180" s="383" t="str">
        <f t="shared" si="78"/>
        <v/>
      </c>
      <c r="B1180" s="370"/>
      <c r="C1180" s="392"/>
      <c r="D1180" s="372"/>
      <c r="E1180" s="372"/>
      <c r="F1180" s="373"/>
      <c r="G1180" s="372"/>
      <c r="H1180" s="372"/>
      <c r="I1180" s="374"/>
      <c r="J1180" s="375"/>
      <c r="K1180" s="372"/>
      <c r="L1180" s="374"/>
      <c r="M1180" s="372"/>
      <c r="N1180" s="463"/>
      <c r="O1180" s="527">
        <f t="shared" si="80"/>
        <v>0</v>
      </c>
      <c r="P1180" s="527">
        <f t="shared" si="81"/>
        <v>0</v>
      </c>
      <c r="Q1180" s="530" t="str">
        <f t="shared" si="79"/>
        <v/>
      </c>
    </row>
    <row r="1181" spans="1:17">
      <c r="A1181" s="383" t="str">
        <f t="shared" si="78"/>
        <v/>
      </c>
      <c r="B1181" s="370"/>
      <c r="C1181" s="392"/>
      <c r="D1181" s="372"/>
      <c r="E1181" s="372"/>
      <c r="F1181" s="373"/>
      <c r="G1181" s="372"/>
      <c r="H1181" s="372"/>
      <c r="I1181" s="374"/>
      <c r="J1181" s="375"/>
      <c r="K1181" s="372"/>
      <c r="L1181" s="374"/>
      <c r="M1181" s="372"/>
      <c r="N1181" s="463"/>
      <c r="O1181" s="527">
        <f t="shared" si="80"/>
        <v>0</v>
      </c>
      <c r="P1181" s="527">
        <f t="shared" si="81"/>
        <v>0</v>
      </c>
      <c r="Q1181" s="530" t="str">
        <f t="shared" si="79"/>
        <v/>
      </c>
    </row>
    <row r="1182" spans="1:17">
      <c r="A1182" s="383" t="str">
        <f t="shared" si="78"/>
        <v/>
      </c>
      <c r="B1182" s="370"/>
      <c r="C1182" s="392"/>
      <c r="D1182" s="372"/>
      <c r="E1182" s="372"/>
      <c r="F1182" s="373"/>
      <c r="G1182" s="372"/>
      <c r="H1182" s="372"/>
      <c r="I1182" s="374"/>
      <c r="J1182" s="375"/>
      <c r="K1182" s="372"/>
      <c r="L1182" s="374"/>
      <c r="M1182" s="372"/>
      <c r="N1182" s="463"/>
      <c r="O1182" s="527">
        <f t="shared" si="80"/>
        <v>0</v>
      </c>
      <c r="P1182" s="527">
        <f t="shared" si="81"/>
        <v>0</v>
      </c>
      <c r="Q1182" s="529" t="str">
        <f t="shared" si="79"/>
        <v/>
      </c>
    </row>
    <row r="1183" spans="1:17">
      <c r="A1183" s="383" t="str">
        <f t="shared" si="78"/>
        <v/>
      </c>
      <c r="B1183" s="370"/>
      <c r="C1183" s="392"/>
      <c r="D1183" s="372"/>
      <c r="E1183" s="372"/>
      <c r="F1183" s="373"/>
      <c r="G1183" s="372"/>
      <c r="H1183" s="372"/>
      <c r="I1183" s="374"/>
      <c r="J1183" s="375"/>
      <c r="K1183" s="372"/>
      <c r="L1183" s="374"/>
      <c r="M1183" s="372"/>
      <c r="N1183" s="463"/>
      <c r="O1183" s="527">
        <f t="shared" si="80"/>
        <v>0</v>
      </c>
      <c r="P1183" s="527">
        <f t="shared" si="81"/>
        <v>0</v>
      </c>
      <c r="Q1183" s="530" t="str">
        <f t="shared" si="79"/>
        <v/>
      </c>
    </row>
    <row r="1184" spans="1:17">
      <c r="A1184" s="383" t="str">
        <f t="shared" si="78"/>
        <v/>
      </c>
      <c r="B1184" s="370"/>
      <c r="C1184" s="392"/>
      <c r="D1184" s="372"/>
      <c r="E1184" s="372"/>
      <c r="F1184" s="373"/>
      <c r="G1184" s="372"/>
      <c r="H1184" s="372"/>
      <c r="I1184" s="374"/>
      <c r="J1184" s="375"/>
      <c r="K1184" s="372"/>
      <c r="L1184" s="374"/>
      <c r="M1184" s="372"/>
      <c r="N1184" s="463"/>
      <c r="O1184" s="527">
        <f t="shared" si="80"/>
        <v>0</v>
      </c>
      <c r="P1184" s="527">
        <f t="shared" si="81"/>
        <v>0</v>
      </c>
      <c r="Q1184" s="530" t="str">
        <f t="shared" si="79"/>
        <v/>
      </c>
    </row>
    <row r="1185" spans="1:19">
      <c r="A1185" s="383" t="str">
        <f t="shared" si="78"/>
        <v/>
      </c>
      <c r="B1185" s="370"/>
      <c r="C1185" s="392"/>
      <c r="D1185" s="372"/>
      <c r="E1185" s="372"/>
      <c r="F1185" s="373"/>
      <c r="G1185" s="372"/>
      <c r="H1185" s="372"/>
      <c r="I1185" s="374"/>
      <c r="J1185" s="375"/>
      <c r="K1185" s="372"/>
      <c r="L1185" s="374"/>
      <c r="M1185" s="372"/>
      <c r="N1185" s="463"/>
      <c r="O1185" s="527">
        <f t="shared" si="80"/>
        <v>0</v>
      </c>
      <c r="P1185" s="527">
        <f t="shared" si="81"/>
        <v>0</v>
      </c>
      <c r="Q1185" s="530" t="str">
        <f t="shared" si="79"/>
        <v/>
      </c>
    </row>
    <row r="1186" spans="1:19">
      <c r="A1186" s="383" t="str">
        <f t="shared" si="78"/>
        <v/>
      </c>
      <c r="B1186" s="370"/>
      <c r="C1186" s="392"/>
      <c r="D1186" s="372"/>
      <c r="E1186" s="372"/>
      <c r="F1186" s="373"/>
      <c r="G1186" s="372"/>
      <c r="H1186" s="372"/>
      <c r="I1186" s="374"/>
      <c r="J1186" s="375"/>
      <c r="K1186" s="372"/>
      <c r="L1186" s="374"/>
      <c r="M1186" s="372"/>
      <c r="N1186" s="463"/>
      <c r="O1186" s="527">
        <f t="shared" si="80"/>
        <v>0</v>
      </c>
      <c r="P1186" s="527">
        <f t="shared" si="81"/>
        <v>0</v>
      </c>
      <c r="Q1186" s="529" t="str">
        <f t="shared" si="79"/>
        <v/>
      </c>
    </row>
    <row r="1187" spans="1:19">
      <c r="A1187" s="383" t="str">
        <f t="shared" si="78"/>
        <v/>
      </c>
      <c r="B1187" s="370"/>
      <c r="C1187" s="392"/>
      <c r="D1187" s="372"/>
      <c r="E1187" s="372"/>
      <c r="F1187" s="373"/>
      <c r="G1187" s="372"/>
      <c r="H1187" s="372"/>
      <c r="I1187" s="374"/>
      <c r="J1187" s="375"/>
      <c r="K1187" s="372"/>
      <c r="L1187" s="374"/>
      <c r="M1187" s="372"/>
      <c r="N1187" s="463"/>
      <c r="O1187" s="527">
        <f t="shared" si="80"/>
        <v>0</v>
      </c>
      <c r="P1187" s="527">
        <f t="shared" si="81"/>
        <v>0</v>
      </c>
      <c r="Q1187" s="530" t="str">
        <f t="shared" si="79"/>
        <v/>
      </c>
    </row>
    <row r="1188" spans="1:19">
      <c r="A1188" s="383" t="str">
        <f t="shared" si="78"/>
        <v/>
      </c>
      <c r="B1188" s="370"/>
      <c r="C1188" s="392"/>
      <c r="D1188" s="372"/>
      <c r="E1188" s="372"/>
      <c r="F1188" s="373"/>
      <c r="G1188" s="372"/>
      <c r="H1188" s="372"/>
      <c r="I1188" s="374"/>
      <c r="J1188" s="375"/>
      <c r="K1188" s="372"/>
      <c r="L1188" s="374"/>
      <c r="M1188" s="372"/>
      <c r="N1188" s="463"/>
      <c r="O1188" s="527">
        <f t="shared" si="80"/>
        <v>0</v>
      </c>
      <c r="P1188" s="527">
        <f t="shared" si="81"/>
        <v>0</v>
      </c>
      <c r="Q1188" s="530" t="str">
        <f t="shared" si="79"/>
        <v/>
      </c>
    </row>
    <row r="1189" spans="1:19">
      <c r="A1189" s="383" t="str">
        <f t="shared" si="78"/>
        <v/>
      </c>
      <c r="B1189" s="370"/>
      <c r="C1189" s="392"/>
      <c r="D1189" s="372"/>
      <c r="E1189" s="372"/>
      <c r="F1189" s="373"/>
      <c r="G1189" s="372"/>
      <c r="H1189" s="372"/>
      <c r="I1189" s="374"/>
      <c r="J1189" s="375"/>
      <c r="K1189" s="372"/>
      <c r="L1189" s="374"/>
      <c r="M1189" s="372"/>
      <c r="N1189" s="463"/>
      <c r="O1189" s="527">
        <f t="shared" si="80"/>
        <v>0</v>
      </c>
      <c r="P1189" s="527">
        <f t="shared" si="81"/>
        <v>0</v>
      </c>
      <c r="Q1189" s="530" t="str">
        <f t="shared" si="79"/>
        <v/>
      </c>
    </row>
    <row r="1190" spans="1:19">
      <c r="A1190" s="383" t="str">
        <f t="shared" si="78"/>
        <v/>
      </c>
      <c r="B1190" s="370"/>
      <c r="C1190" s="392"/>
      <c r="D1190" s="372"/>
      <c r="E1190" s="372"/>
      <c r="F1190" s="373"/>
      <c r="G1190" s="372"/>
      <c r="H1190" s="372"/>
      <c r="I1190" s="374"/>
      <c r="J1190" s="375"/>
      <c r="K1190" s="372"/>
      <c r="L1190" s="374"/>
      <c r="M1190" s="372"/>
      <c r="N1190" s="463"/>
      <c r="O1190" s="527">
        <f t="shared" si="80"/>
        <v>0</v>
      </c>
      <c r="P1190" s="527">
        <f t="shared" si="81"/>
        <v>0</v>
      </c>
      <c r="Q1190" s="529" t="str">
        <f t="shared" si="79"/>
        <v/>
      </c>
    </row>
    <row r="1191" spans="1:19" s="328" customFormat="1">
      <c r="A1191" s="383" t="str">
        <f t="shared" si="78"/>
        <v/>
      </c>
      <c r="B1191" s="380"/>
      <c r="C1191" s="381"/>
      <c r="D1191" s="374"/>
      <c r="E1191" s="374"/>
      <c r="F1191" s="382"/>
      <c r="G1191" s="374"/>
      <c r="H1191" s="374"/>
      <c r="I1191" s="374"/>
      <c r="J1191" s="376"/>
      <c r="K1191" s="374"/>
      <c r="L1191" s="374"/>
      <c r="M1191" s="374"/>
      <c r="N1191" s="465"/>
      <c r="O1191" s="527">
        <f t="shared" si="80"/>
        <v>0</v>
      </c>
      <c r="P1191" s="527">
        <f t="shared" si="81"/>
        <v>0</v>
      </c>
      <c r="Q1191" s="530" t="str">
        <f t="shared" si="79"/>
        <v/>
      </c>
      <c r="R1191" s="516"/>
      <c r="S1191" s="516"/>
    </row>
    <row r="1192" spans="1:19">
      <c r="A1192" s="383" t="str">
        <f t="shared" si="78"/>
        <v/>
      </c>
      <c r="B1192" s="370"/>
      <c r="C1192" s="392"/>
      <c r="D1192" s="372"/>
      <c r="E1192" s="372"/>
      <c r="F1192" s="373"/>
      <c r="G1192" s="372"/>
      <c r="H1192" s="372"/>
      <c r="I1192" s="374"/>
      <c r="J1192" s="375"/>
      <c r="K1192" s="372"/>
      <c r="L1192" s="374"/>
      <c r="M1192" s="372"/>
      <c r="N1192" s="463"/>
      <c r="O1192" s="527">
        <f t="shared" si="80"/>
        <v>0</v>
      </c>
      <c r="P1192" s="527">
        <f t="shared" si="81"/>
        <v>0</v>
      </c>
      <c r="Q1192" s="530" t="str">
        <f t="shared" si="79"/>
        <v/>
      </c>
    </row>
    <row r="1193" spans="1:19">
      <c r="A1193" s="383" t="str">
        <f t="shared" si="78"/>
        <v/>
      </c>
      <c r="B1193" s="370"/>
      <c r="C1193" s="392"/>
      <c r="D1193" s="372"/>
      <c r="E1193" s="372"/>
      <c r="F1193" s="373"/>
      <c r="G1193" s="372"/>
      <c r="H1193" s="372"/>
      <c r="I1193" s="374"/>
      <c r="J1193" s="375"/>
      <c r="K1193" s="372"/>
      <c r="L1193" s="374"/>
      <c r="M1193" s="372"/>
      <c r="N1193" s="463"/>
      <c r="O1193" s="527">
        <f t="shared" si="80"/>
        <v>0</v>
      </c>
      <c r="P1193" s="527">
        <f t="shared" si="81"/>
        <v>0</v>
      </c>
      <c r="Q1193" s="530" t="str">
        <f t="shared" si="79"/>
        <v/>
      </c>
    </row>
    <row r="1194" spans="1:19">
      <c r="A1194" s="383" t="str">
        <f t="shared" si="78"/>
        <v/>
      </c>
      <c r="B1194" s="370"/>
      <c r="C1194" s="392"/>
      <c r="D1194" s="372"/>
      <c r="E1194" s="372"/>
      <c r="F1194" s="373"/>
      <c r="G1194" s="372"/>
      <c r="H1194" s="372"/>
      <c r="I1194" s="374"/>
      <c r="J1194" s="375"/>
      <c r="K1194" s="372"/>
      <c r="L1194" s="374"/>
      <c r="M1194" s="372"/>
      <c r="N1194" s="463"/>
      <c r="O1194" s="527">
        <f t="shared" si="80"/>
        <v>0</v>
      </c>
      <c r="P1194" s="527">
        <f t="shared" si="81"/>
        <v>0</v>
      </c>
      <c r="Q1194" s="529" t="str">
        <f t="shared" si="79"/>
        <v/>
      </c>
    </row>
    <row r="1195" spans="1:19">
      <c r="A1195" s="383" t="str">
        <f t="shared" si="78"/>
        <v/>
      </c>
      <c r="B1195" s="370"/>
      <c r="C1195" s="392"/>
      <c r="D1195" s="372"/>
      <c r="E1195" s="372"/>
      <c r="F1195" s="373"/>
      <c r="G1195" s="372"/>
      <c r="H1195" s="372"/>
      <c r="I1195" s="374"/>
      <c r="J1195" s="375"/>
      <c r="K1195" s="372"/>
      <c r="L1195" s="374"/>
      <c r="M1195" s="372"/>
      <c r="N1195" s="463"/>
      <c r="O1195" s="527">
        <f t="shared" si="80"/>
        <v>0</v>
      </c>
      <c r="P1195" s="527">
        <f t="shared" si="81"/>
        <v>0</v>
      </c>
      <c r="Q1195" s="530" t="str">
        <f t="shared" si="79"/>
        <v/>
      </c>
    </row>
    <row r="1196" spans="1:19" s="323" customFormat="1">
      <c r="A1196" s="383" t="str">
        <f t="shared" si="78"/>
        <v/>
      </c>
      <c r="B1196" s="380"/>
      <c r="C1196" s="381"/>
      <c r="D1196" s="374"/>
      <c r="E1196" s="374"/>
      <c r="F1196" s="382"/>
      <c r="G1196" s="374"/>
      <c r="H1196" s="374"/>
      <c r="I1196" s="374"/>
      <c r="J1196" s="376"/>
      <c r="K1196" s="374"/>
      <c r="L1196" s="374"/>
      <c r="M1196" s="374"/>
      <c r="N1196" s="465"/>
      <c r="O1196" s="527">
        <f t="shared" si="80"/>
        <v>0</v>
      </c>
      <c r="P1196" s="527">
        <f t="shared" si="81"/>
        <v>0</v>
      </c>
      <c r="Q1196" s="530" t="str">
        <f t="shared" si="79"/>
        <v/>
      </c>
      <c r="R1196" s="516"/>
      <c r="S1196" s="516"/>
    </row>
    <row r="1197" spans="1:19">
      <c r="A1197" s="383" t="str">
        <f t="shared" si="78"/>
        <v/>
      </c>
      <c r="B1197" s="370"/>
      <c r="C1197" s="392"/>
      <c r="D1197" s="372"/>
      <c r="E1197" s="372"/>
      <c r="F1197" s="373"/>
      <c r="G1197" s="372"/>
      <c r="H1197" s="372"/>
      <c r="I1197" s="374"/>
      <c r="J1197" s="375"/>
      <c r="K1197" s="372"/>
      <c r="L1197" s="374"/>
      <c r="M1197" s="372"/>
      <c r="N1197" s="463"/>
      <c r="O1197" s="527">
        <f t="shared" si="80"/>
        <v>0</v>
      </c>
      <c r="P1197" s="527">
        <f t="shared" si="81"/>
        <v>0</v>
      </c>
      <c r="Q1197" s="530" t="str">
        <f t="shared" si="79"/>
        <v/>
      </c>
    </row>
    <row r="1198" spans="1:19">
      <c r="A1198" s="383" t="str">
        <f t="shared" si="78"/>
        <v/>
      </c>
      <c r="B1198" s="370"/>
      <c r="C1198" s="392"/>
      <c r="D1198" s="372"/>
      <c r="E1198" s="372"/>
      <c r="F1198" s="373"/>
      <c r="G1198" s="372"/>
      <c r="H1198" s="372"/>
      <c r="I1198" s="374"/>
      <c r="J1198" s="375"/>
      <c r="K1198" s="372"/>
      <c r="L1198" s="374"/>
      <c r="M1198" s="372"/>
      <c r="N1198" s="463"/>
      <c r="O1198" s="527">
        <f t="shared" si="80"/>
        <v>0</v>
      </c>
      <c r="P1198" s="527">
        <f t="shared" si="81"/>
        <v>0</v>
      </c>
      <c r="Q1198" s="529" t="str">
        <f t="shared" si="79"/>
        <v/>
      </c>
    </row>
    <row r="1199" spans="1:19">
      <c r="A1199" s="383" t="str">
        <f t="shared" si="78"/>
        <v/>
      </c>
      <c r="B1199" s="370"/>
      <c r="C1199" s="392"/>
      <c r="D1199" s="372"/>
      <c r="E1199" s="372"/>
      <c r="F1199" s="373"/>
      <c r="G1199" s="372"/>
      <c r="H1199" s="372"/>
      <c r="I1199" s="374"/>
      <c r="J1199" s="375"/>
      <c r="K1199" s="372"/>
      <c r="L1199" s="374"/>
      <c r="M1199" s="372"/>
      <c r="N1199" s="463"/>
      <c r="O1199" s="527">
        <f t="shared" si="80"/>
        <v>0</v>
      </c>
      <c r="P1199" s="527">
        <f t="shared" si="81"/>
        <v>0</v>
      </c>
      <c r="Q1199" s="530" t="str">
        <f t="shared" si="79"/>
        <v/>
      </c>
    </row>
    <row r="1200" spans="1:19">
      <c r="A1200" s="383" t="str">
        <f t="shared" si="78"/>
        <v/>
      </c>
      <c r="B1200" s="370"/>
      <c r="C1200" s="392"/>
      <c r="D1200" s="372"/>
      <c r="E1200" s="372"/>
      <c r="F1200" s="373"/>
      <c r="G1200" s="372"/>
      <c r="H1200" s="372"/>
      <c r="I1200" s="374"/>
      <c r="J1200" s="375"/>
      <c r="K1200" s="372"/>
      <c r="L1200" s="374"/>
      <c r="M1200" s="372"/>
      <c r="N1200" s="463"/>
      <c r="O1200" s="527">
        <f t="shared" si="80"/>
        <v>0</v>
      </c>
      <c r="P1200" s="527">
        <f t="shared" si="81"/>
        <v>0</v>
      </c>
      <c r="Q1200" s="530" t="str">
        <f t="shared" si="79"/>
        <v/>
      </c>
    </row>
    <row r="1201" spans="1:19">
      <c r="A1201" s="383" t="str">
        <f t="shared" si="78"/>
        <v/>
      </c>
      <c r="B1201" s="370"/>
      <c r="C1201" s="392"/>
      <c r="D1201" s="372"/>
      <c r="E1201" s="372"/>
      <c r="F1201" s="373"/>
      <c r="G1201" s="372"/>
      <c r="H1201" s="372"/>
      <c r="I1201" s="374"/>
      <c r="J1201" s="375"/>
      <c r="K1201" s="372"/>
      <c r="L1201" s="374"/>
      <c r="M1201" s="372"/>
      <c r="N1201" s="463"/>
      <c r="O1201" s="527">
        <f t="shared" si="80"/>
        <v>0</v>
      </c>
      <c r="P1201" s="527">
        <f t="shared" si="81"/>
        <v>0</v>
      </c>
      <c r="Q1201" s="530" t="str">
        <f t="shared" si="79"/>
        <v/>
      </c>
    </row>
    <row r="1202" spans="1:19">
      <c r="A1202" s="383" t="str">
        <f t="shared" si="78"/>
        <v/>
      </c>
      <c r="B1202" s="370"/>
      <c r="C1202" s="392"/>
      <c r="D1202" s="372"/>
      <c r="E1202" s="372"/>
      <c r="F1202" s="373"/>
      <c r="G1202" s="372"/>
      <c r="H1202" s="372"/>
      <c r="I1202" s="374"/>
      <c r="J1202" s="375"/>
      <c r="K1202" s="372"/>
      <c r="L1202" s="374"/>
      <c r="M1202" s="372"/>
      <c r="N1202" s="463"/>
      <c r="O1202" s="527">
        <f t="shared" si="80"/>
        <v>0</v>
      </c>
      <c r="P1202" s="527">
        <f t="shared" si="81"/>
        <v>0</v>
      </c>
      <c r="Q1202" s="529" t="str">
        <f t="shared" si="79"/>
        <v/>
      </c>
    </row>
    <row r="1203" spans="1:19">
      <c r="A1203" s="383" t="str">
        <f t="shared" si="78"/>
        <v/>
      </c>
      <c r="B1203" s="370"/>
      <c r="C1203" s="392"/>
      <c r="D1203" s="372"/>
      <c r="E1203" s="372"/>
      <c r="F1203" s="373"/>
      <c r="G1203" s="372"/>
      <c r="H1203" s="372"/>
      <c r="I1203" s="374"/>
      <c r="J1203" s="375"/>
      <c r="K1203" s="372"/>
      <c r="L1203" s="374"/>
      <c r="M1203" s="372"/>
      <c r="N1203" s="463"/>
      <c r="O1203" s="527">
        <f t="shared" si="80"/>
        <v>0</v>
      </c>
      <c r="P1203" s="527">
        <f t="shared" si="81"/>
        <v>0</v>
      </c>
      <c r="Q1203" s="530" t="str">
        <f t="shared" si="79"/>
        <v/>
      </c>
    </row>
    <row r="1204" spans="1:19">
      <c r="A1204" s="383" t="str">
        <f t="shared" si="78"/>
        <v/>
      </c>
      <c r="B1204" s="370"/>
      <c r="C1204" s="392"/>
      <c r="D1204" s="372"/>
      <c r="E1204" s="372"/>
      <c r="F1204" s="373"/>
      <c r="G1204" s="372"/>
      <c r="H1204" s="372"/>
      <c r="I1204" s="374"/>
      <c r="J1204" s="375"/>
      <c r="K1204" s="372"/>
      <c r="L1204" s="374"/>
      <c r="M1204" s="372"/>
      <c r="N1204" s="463"/>
      <c r="O1204" s="527">
        <f t="shared" si="80"/>
        <v>0</v>
      </c>
      <c r="P1204" s="527">
        <f t="shared" si="81"/>
        <v>0</v>
      </c>
      <c r="Q1204" s="530" t="str">
        <f t="shared" si="79"/>
        <v/>
      </c>
    </row>
    <row r="1205" spans="1:19">
      <c r="A1205" s="383" t="str">
        <f t="shared" si="78"/>
        <v/>
      </c>
      <c r="B1205" s="370"/>
      <c r="C1205" s="392"/>
      <c r="D1205" s="372"/>
      <c r="E1205" s="372"/>
      <c r="F1205" s="373"/>
      <c r="G1205" s="372"/>
      <c r="H1205" s="372"/>
      <c r="I1205" s="374"/>
      <c r="J1205" s="375"/>
      <c r="K1205" s="372"/>
      <c r="L1205" s="374"/>
      <c r="M1205" s="372"/>
      <c r="N1205" s="463"/>
      <c r="O1205" s="527">
        <f t="shared" si="80"/>
        <v>0</v>
      </c>
      <c r="P1205" s="527">
        <f t="shared" si="81"/>
        <v>0</v>
      </c>
      <c r="Q1205" s="530" t="str">
        <f t="shared" si="79"/>
        <v/>
      </c>
    </row>
    <row r="1206" spans="1:19">
      <c r="A1206" s="383" t="str">
        <f t="shared" si="78"/>
        <v/>
      </c>
      <c r="B1206" s="370"/>
      <c r="C1206" s="392"/>
      <c r="D1206" s="372"/>
      <c r="E1206" s="372"/>
      <c r="F1206" s="373"/>
      <c r="G1206" s="372"/>
      <c r="H1206" s="372"/>
      <c r="I1206" s="374"/>
      <c r="J1206" s="375"/>
      <c r="K1206" s="372"/>
      <c r="L1206" s="374"/>
      <c r="M1206" s="372"/>
      <c r="N1206" s="463"/>
      <c r="O1206" s="527">
        <f t="shared" si="80"/>
        <v>0</v>
      </c>
      <c r="P1206" s="527">
        <f t="shared" si="81"/>
        <v>0</v>
      </c>
      <c r="Q1206" s="529" t="str">
        <f t="shared" si="79"/>
        <v/>
      </c>
    </row>
    <row r="1207" spans="1:19">
      <c r="A1207" s="383" t="str">
        <f t="shared" si="78"/>
        <v/>
      </c>
      <c r="B1207" s="370"/>
      <c r="C1207" s="392"/>
      <c r="D1207" s="372"/>
      <c r="E1207" s="372"/>
      <c r="F1207" s="373"/>
      <c r="G1207" s="372"/>
      <c r="H1207" s="372"/>
      <c r="I1207" s="374"/>
      <c r="J1207" s="375"/>
      <c r="K1207" s="372"/>
      <c r="L1207" s="374"/>
      <c r="M1207" s="372"/>
      <c r="N1207" s="463"/>
      <c r="O1207" s="527">
        <f t="shared" si="80"/>
        <v>0</v>
      </c>
      <c r="P1207" s="527">
        <f t="shared" si="81"/>
        <v>0</v>
      </c>
      <c r="Q1207" s="530" t="str">
        <f t="shared" si="79"/>
        <v/>
      </c>
    </row>
    <row r="1208" spans="1:19">
      <c r="A1208" s="383" t="str">
        <f t="shared" si="78"/>
        <v/>
      </c>
      <c r="B1208" s="370"/>
      <c r="C1208" s="392"/>
      <c r="D1208" s="372"/>
      <c r="E1208" s="372"/>
      <c r="F1208" s="373"/>
      <c r="G1208" s="372"/>
      <c r="H1208" s="372"/>
      <c r="I1208" s="374"/>
      <c r="J1208" s="375"/>
      <c r="K1208" s="372"/>
      <c r="L1208" s="374"/>
      <c r="M1208" s="372"/>
      <c r="N1208" s="463"/>
      <c r="O1208" s="527">
        <f t="shared" si="80"/>
        <v>0</v>
      </c>
      <c r="P1208" s="527">
        <f t="shared" si="81"/>
        <v>0</v>
      </c>
      <c r="Q1208" s="530" t="str">
        <f t="shared" si="79"/>
        <v/>
      </c>
    </row>
    <row r="1209" spans="1:19">
      <c r="A1209" s="383" t="str">
        <f t="shared" si="78"/>
        <v/>
      </c>
      <c r="B1209" s="370"/>
      <c r="C1209" s="392"/>
      <c r="D1209" s="372"/>
      <c r="E1209" s="372"/>
      <c r="F1209" s="373"/>
      <c r="G1209" s="372"/>
      <c r="H1209" s="372"/>
      <c r="I1209" s="374"/>
      <c r="J1209" s="375"/>
      <c r="K1209" s="372"/>
      <c r="L1209" s="374"/>
      <c r="M1209" s="372"/>
      <c r="N1209" s="463"/>
      <c r="O1209" s="527">
        <f t="shared" si="80"/>
        <v>0</v>
      </c>
      <c r="P1209" s="527">
        <f t="shared" si="81"/>
        <v>0</v>
      </c>
      <c r="Q1209" s="530" t="str">
        <f t="shared" si="79"/>
        <v/>
      </c>
    </row>
    <row r="1210" spans="1:19">
      <c r="A1210" s="383" t="str">
        <f t="shared" si="78"/>
        <v/>
      </c>
      <c r="B1210" s="370"/>
      <c r="C1210" s="392"/>
      <c r="D1210" s="372"/>
      <c r="E1210" s="372"/>
      <c r="F1210" s="373"/>
      <c r="G1210" s="372"/>
      <c r="H1210" s="372"/>
      <c r="I1210" s="374"/>
      <c r="J1210" s="375"/>
      <c r="K1210" s="372"/>
      <c r="L1210" s="374"/>
      <c r="M1210" s="372"/>
      <c r="N1210" s="463"/>
      <c r="O1210" s="527">
        <f t="shared" si="80"/>
        <v>0</v>
      </c>
      <c r="P1210" s="527">
        <f t="shared" si="81"/>
        <v>0</v>
      </c>
      <c r="Q1210" s="529" t="str">
        <f t="shared" si="79"/>
        <v/>
      </c>
    </row>
    <row r="1211" spans="1:19">
      <c r="A1211" s="383" t="str">
        <f t="shared" si="78"/>
        <v/>
      </c>
      <c r="B1211" s="370"/>
      <c r="C1211" s="392"/>
      <c r="D1211" s="372"/>
      <c r="E1211" s="372"/>
      <c r="F1211" s="373"/>
      <c r="G1211" s="372"/>
      <c r="H1211" s="372"/>
      <c r="I1211" s="374"/>
      <c r="J1211" s="375"/>
      <c r="K1211" s="372"/>
      <c r="L1211" s="374"/>
      <c r="M1211" s="372"/>
      <c r="N1211" s="463"/>
      <c r="O1211" s="527">
        <f t="shared" si="80"/>
        <v>0</v>
      </c>
      <c r="P1211" s="527">
        <f t="shared" si="81"/>
        <v>0</v>
      </c>
      <c r="Q1211" s="530" t="str">
        <f t="shared" si="79"/>
        <v/>
      </c>
    </row>
    <row r="1212" spans="1:19">
      <c r="A1212" s="383" t="str">
        <f t="shared" si="78"/>
        <v/>
      </c>
      <c r="B1212" s="370"/>
      <c r="C1212" s="392"/>
      <c r="D1212" s="372"/>
      <c r="E1212" s="372"/>
      <c r="F1212" s="373"/>
      <c r="G1212" s="372"/>
      <c r="H1212" s="372"/>
      <c r="I1212" s="374"/>
      <c r="J1212" s="375"/>
      <c r="K1212" s="372"/>
      <c r="L1212" s="374"/>
      <c r="M1212" s="372"/>
      <c r="N1212" s="463"/>
      <c r="O1212" s="527">
        <f t="shared" si="80"/>
        <v>0</v>
      </c>
      <c r="P1212" s="527">
        <f t="shared" si="81"/>
        <v>0</v>
      </c>
      <c r="Q1212" s="530" t="str">
        <f t="shared" si="79"/>
        <v/>
      </c>
    </row>
    <row r="1213" spans="1:19">
      <c r="A1213" s="383" t="str">
        <f t="shared" si="78"/>
        <v/>
      </c>
      <c r="B1213" s="370"/>
      <c r="C1213" s="392"/>
      <c r="D1213" s="372"/>
      <c r="E1213" s="372"/>
      <c r="F1213" s="373"/>
      <c r="G1213" s="372"/>
      <c r="H1213" s="372"/>
      <c r="I1213" s="374"/>
      <c r="J1213" s="375"/>
      <c r="K1213" s="372"/>
      <c r="L1213" s="374"/>
      <c r="M1213" s="372"/>
      <c r="N1213" s="463"/>
      <c r="O1213" s="527">
        <f t="shared" si="80"/>
        <v>0</v>
      </c>
      <c r="P1213" s="527">
        <f t="shared" si="81"/>
        <v>0</v>
      </c>
      <c r="Q1213" s="530" t="str">
        <f t="shared" si="79"/>
        <v/>
      </c>
    </row>
    <row r="1214" spans="1:19" s="329" customFormat="1">
      <c r="A1214" s="383" t="str">
        <f t="shared" si="78"/>
        <v/>
      </c>
      <c r="B1214" s="380"/>
      <c r="C1214" s="381"/>
      <c r="D1214" s="374"/>
      <c r="E1214" s="374"/>
      <c r="F1214" s="382"/>
      <c r="G1214" s="374"/>
      <c r="H1214" s="374"/>
      <c r="I1214" s="374"/>
      <c r="J1214" s="376"/>
      <c r="K1214" s="374"/>
      <c r="L1214" s="374"/>
      <c r="M1214" s="374"/>
      <c r="N1214" s="465"/>
      <c r="O1214" s="527">
        <f t="shared" si="80"/>
        <v>0</v>
      </c>
      <c r="P1214" s="527">
        <f t="shared" si="81"/>
        <v>0</v>
      </c>
      <c r="Q1214" s="529" t="str">
        <f t="shared" si="79"/>
        <v/>
      </c>
      <c r="R1214" s="516"/>
      <c r="S1214" s="516"/>
    </row>
    <row r="1215" spans="1:19">
      <c r="A1215" s="383" t="str">
        <f t="shared" si="78"/>
        <v/>
      </c>
      <c r="B1215" s="370"/>
      <c r="C1215" s="392"/>
      <c r="D1215" s="372"/>
      <c r="E1215" s="372"/>
      <c r="F1215" s="373"/>
      <c r="G1215" s="372"/>
      <c r="H1215" s="372"/>
      <c r="I1215" s="374"/>
      <c r="J1215" s="375"/>
      <c r="K1215" s="372"/>
      <c r="L1215" s="374"/>
      <c r="M1215" s="372"/>
      <c r="N1215" s="463"/>
      <c r="O1215" s="527">
        <f t="shared" si="80"/>
        <v>0</v>
      </c>
      <c r="P1215" s="527">
        <f t="shared" si="81"/>
        <v>0</v>
      </c>
      <c r="Q1215" s="530" t="str">
        <f t="shared" si="79"/>
        <v/>
      </c>
    </row>
    <row r="1216" spans="1:19">
      <c r="A1216" s="383" t="str">
        <f t="shared" si="78"/>
        <v/>
      </c>
      <c r="B1216" s="370"/>
      <c r="C1216" s="392"/>
      <c r="D1216" s="372"/>
      <c r="E1216" s="372"/>
      <c r="F1216" s="373"/>
      <c r="G1216" s="372"/>
      <c r="H1216" s="372"/>
      <c r="I1216" s="374"/>
      <c r="J1216" s="375"/>
      <c r="K1216" s="372"/>
      <c r="L1216" s="374"/>
      <c r="M1216" s="372"/>
      <c r="N1216" s="463"/>
      <c r="O1216" s="527">
        <f t="shared" si="80"/>
        <v>0</v>
      </c>
      <c r="P1216" s="527">
        <f t="shared" si="81"/>
        <v>0</v>
      </c>
      <c r="Q1216" s="530" t="str">
        <f t="shared" si="79"/>
        <v/>
      </c>
    </row>
    <row r="1217" spans="1:17">
      <c r="A1217" s="383" t="str">
        <f t="shared" si="78"/>
        <v/>
      </c>
      <c r="B1217" s="370"/>
      <c r="C1217" s="392"/>
      <c r="D1217" s="372"/>
      <c r="E1217" s="372"/>
      <c r="F1217" s="373"/>
      <c r="G1217" s="372"/>
      <c r="H1217" s="372"/>
      <c r="I1217" s="374"/>
      <c r="J1217" s="375"/>
      <c r="K1217" s="372"/>
      <c r="L1217" s="374"/>
      <c r="M1217" s="372"/>
      <c r="N1217" s="463"/>
      <c r="O1217" s="527">
        <f t="shared" si="80"/>
        <v>0</v>
      </c>
      <c r="P1217" s="527">
        <f t="shared" si="81"/>
        <v>0</v>
      </c>
      <c r="Q1217" s="530" t="str">
        <f t="shared" si="79"/>
        <v/>
      </c>
    </row>
    <row r="1218" spans="1:17">
      <c r="A1218" s="383" t="str">
        <f t="shared" si="78"/>
        <v/>
      </c>
      <c r="B1218" s="370"/>
      <c r="C1218" s="392"/>
      <c r="D1218" s="372"/>
      <c r="E1218" s="372"/>
      <c r="F1218" s="373"/>
      <c r="G1218" s="372"/>
      <c r="H1218" s="372"/>
      <c r="I1218" s="374"/>
      <c r="J1218" s="375"/>
      <c r="K1218" s="372"/>
      <c r="L1218" s="374"/>
      <c r="M1218" s="372"/>
      <c r="N1218" s="463"/>
      <c r="O1218" s="527">
        <f t="shared" si="80"/>
        <v>0</v>
      </c>
      <c r="P1218" s="527">
        <f t="shared" si="81"/>
        <v>0</v>
      </c>
      <c r="Q1218" s="529" t="str">
        <f t="shared" si="79"/>
        <v/>
      </c>
    </row>
    <row r="1219" spans="1:17">
      <c r="A1219" s="383" t="str">
        <f t="shared" si="78"/>
        <v/>
      </c>
      <c r="B1219" s="370"/>
      <c r="C1219" s="392"/>
      <c r="D1219" s="372"/>
      <c r="E1219" s="372"/>
      <c r="F1219" s="373"/>
      <c r="G1219" s="372"/>
      <c r="H1219" s="372"/>
      <c r="I1219" s="374"/>
      <c r="J1219" s="375"/>
      <c r="K1219" s="372"/>
      <c r="L1219" s="374"/>
      <c r="M1219" s="372"/>
      <c r="N1219" s="463"/>
      <c r="O1219" s="527">
        <f t="shared" si="80"/>
        <v>0</v>
      </c>
      <c r="P1219" s="527">
        <f t="shared" si="81"/>
        <v>0</v>
      </c>
      <c r="Q1219" s="530" t="str">
        <f t="shared" si="79"/>
        <v/>
      </c>
    </row>
    <row r="1220" spans="1:17">
      <c r="A1220" s="383" t="str">
        <f t="shared" si="78"/>
        <v/>
      </c>
      <c r="B1220" s="370"/>
      <c r="C1220" s="392"/>
      <c r="D1220" s="372"/>
      <c r="E1220" s="372"/>
      <c r="F1220" s="373"/>
      <c r="G1220" s="372"/>
      <c r="H1220" s="372"/>
      <c r="I1220" s="374"/>
      <c r="J1220" s="375"/>
      <c r="K1220" s="372"/>
      <c r="L1220" s="374"/>
      <c r="M1220" s="372"/>
      <c r="N1220" s="463"/>
      <c r="O1220" s="527">
        <f t="shared" si="80"/>
        <v>0</v>
      </c>
      <c r="P1220" s="527">
        <f t="shared" si="81"/>
        <v>0</v>
      </c>
      <c r="Q1220" s="530" t="str">
        <f t="shared" si="79"/>
        <v/>
      </c>
    </row>
    <row r="1221" spans="1:17">
      <c r="A1221" s="383" t="str">
        <f t="shared" ref="A1221:A1284" si="82">IF(B1221="","",ROW()-ROW($A$3))</f>
        <v/>
      </c>
      <c r="B1221" s="370"/>
      <c r="C1221" s="392"/>
      <c r="D1221" s="372"/>
      <c r="E1221" s="372"/>
      <c r="F1221" s="373"/>
      <c r="G1221" s="372"/>
      <c r="H1221" s="372"/>
      <c r="I1221" s="374"/>
      <c r="J1221" s="375"/>
      <c r="K1221" s="372"/>
      <c r="L1221" s="374"/>
      <c r="M1221" s="372"/>
      <c r="N1221" s="463"/>
      <c r="O1221" s="527">
        <f t="shared" si="80"/>
        <v>0</v>
      </c>
      <c r="P1221" s="527">
        <f t="shared" si="81"/>
        <v>0</v>
      </c>
      <c r="Q1221" s="530" t="str">
        <f t="shared" si="79"/>
        <v/>
      </c>
    </row>
    <row r="1222" spans="1:17">
      <c r="A1222" s="383" t="str">
        <f t="shared" si="82"/>
        <v/>
      </c>
      <c r="B1222" s="370"/>
      <c r="C1222" s="392"/>
      <c r="D1222" s="372"/>
      <c r="E1222" s="372"/>
      <c r="F1222" s="373"/>
      <c r="G1222" s="372"/>
      <c r="H1222" s="372"/>
      <c r="I1222" s="374"/>
      <c r="J1222" s="375"/>
      <c r="K1222" s="372"/>
      <c r="L1222" s="374"/>
      <c r="M1222" s="372"/>
      <c r="N1222" s="463"/>
      <c r="O1222" s="527">
        <f t="shared" si="80"/>
        <v>0</v>
      </c>
      <c r="P1222" s="527">
        <f t="shared" si="81"/>
        <v>0</v>
      </c>
      <c r="Q1222" s="529" t="str">
        <f t="shared" si="79"/>
        <v/>
      </c>
    </row>
    <row r="1223" spans="1:17">
      <c r="A1223" s="383" t="str">
        <f t="shared" si="82"/>
        <v/>
      </c>
      <c r="B1223" s="370"/>
      <c r="C1223" s="392"/>
      <c r="D1223" s="372"/>
      <c r="E1223" s="372"/>
      <c r="F1223" s="373"/>
      <c r="G1223" s="372"/>
      <c r="H1223" s="372"/>
      <c r="I1223" s="374"/>
      <c r="J1223" s="375"/>
      <c r="K1223" s="372"/>
      <c r="L1223" s="374"/>
      <c r="M1223" s="372"/>
      <c r="N1223" s="463"/>
      <c r="O1223" s="527">
        <f t="shared" si="80"/>
        <v>0</v>
      </c>
      <c r="P1223" s="527">
        <f t="shared" si="81"/>
        <v>0</v>
      </c>
      <c r="Q1223" s="530" t="str">
        <f t="shared" si="79"/>
        <v/>
      </c>
    </row>
    <row r="1224" spans="1:17">
      <c r="A1224" s="383" t="str">
        <f t="shared" si="82"/>
        <v/>
      </c>
      <c r="B1224" s="370"/>
      <c r="C1224" s="392"/>
      <c r="D1224" s="372"/>
      <c r="E1224" s="372"/>
      <c r="F1224" s="373"/>
      <c r="G1224" s="372"/>
      <c r="H1224" s="372"/>
      <c r="I1224" s="374"/>
      <c r="J1224" s="375"/>
      <c r="K1224" s="372"/>
      <c r="L1224" s="374"/>
      <c r="M1224" s="372"/>
      <c r="N1224" s="463"/>
      <c r="O1224" s="527">
        <f t="shared" si="80"/>
        <v>0</v>
      </c>
      <c r="P1224" s="527">
        <f t="shared" si="81"/>
        <v>0</v>
      </c>
      <c r="Q1224" s="530" t="str">
        <f t="shared" si="79"/>
        <v/>
      </c>
    </row>
    <row r="1225" spans="1:17">
      <c r="A1225" s="383" t="str">
        <f t="shared" si="82"/>
        <v/>
      </c>
      <c r="B1225" s="370"/>
      <c r="C1225" s="392"/>
      <c r="D1225" s="372"/>
      <c r="E1225" s="372"/>
      <c r="F1225" s="373"/>
      <c r="G1225" s="372"/>
      <c r="H1225" s="372"/>
      <c r="I1225" s="374"/>
      <c r="J1225" s="375"/>
      <c r="K1225" s="372"/>
      <c r="L1225" s="374"/>
      <c r="M1225" s="372"/>
      <c r="N1225" s="463"/>
      <c r="O1225" s="527">
        <f t="shared" si="80"/>
        <v>0</v>
      </c>
      <c r="P1225" s="527">
        <f t="shared" si="81"/>
        <v>0</v>
      </c>
      <c r="Q1225" s="530" t="str">
        <f t="shared" si="79"/>
        <v/>
      </c>
    </row>
    <row r="1226" spans="1:17">
      <c r="A1226" s="383" t="str">
        <f t="shared" si="82"/>
        <v/>
      </c>
      <c r="B1226" s="370"/>
      <c r="C1226" s="392"/>
      <c r="D1226" s="372"/>
      <c r="E1226" s="372"/>
      <c r="F1226" s="373"/>
      <c r="G1226" s="372"/>
      <c r="H1226" s="372"/>
      <c r="I1226" s="374"/>
      <c r="J1226" s="375"/>
      <c r="K1226" s="372"/>
      <c r="L1226" s="374"/>
      <c r="M1226" s="372"/>
      <c r="N1226" s="463"/>
      <c r="O1226" s="527">
        <f t="shared" si="80"/>
        <v>0</v>
      </c>
      <c r="P1226" s="527">
        <f t="shared" si="81"/>
        <v>0</v>
      </c>
      <c r="Q1226" s="529" t="str">
        <f t="shared" si="79"/>
        <v/>
      </c>
    </row>
    <row r="1227" spans="1:17">
      <c r="A1227" s="383" t="str">
        <f t="shared" si="82"/>
        <v/>
      </c>
      <c r="B1227" s="370"/>
      <c r="C1227" s="392"/>
      <c r="D1227" s="372"/>
      <c r="E1227" s="372"/>
      <c r="F1227" s="373"/>
      <c r="G1227" s="372"/>
      <c r="H1227" s="372"/>
      <c r="I1227" s="374"/>
      <c r="J1227" s="375"/>
      <c r="K1227" s="372"/>
      <c r="L1227" s="374"/>
      <c r="M1227" s="372"/>
      <c r="N1227" s="463"/>
      <c r="O1227" s="527">
        <f t="shared" si="80"/>
        <v>0</v>
      </c>
      <c r="P1227" s="527">
        <f t="shared" si="81"/>
        <v>0</v>
      </c>
      <c r="Q1227" s="530" t="str">
        <f t="shared" si="79"/>
        <v/>
      </c>
    </row>
    <row r="1228" spans="1:17">
      <c r="A1228" s="383" t="str">
        <f t="shared" si="82"/>
        <v/>
      </c>
      <c r="B1228" s="370"/>
      <c r="C1228" s="392"/>
      <c r="D1228" s="372"/>
      <c r="E1228" s="372"/>
      <c r="F1228" s="373"/>
      <c r="G1228" s="372"/>
      <c r="H1228" s="372"/>
      <c r="I1228" s="374"/>
      <c r="J1228" s="375"/>
      <c r="K1228" s="372"/>
      <c r="L1228" s="374"/>
      <c r="M1228" s="372"/>
      <c r="N1228" s="463"/>
      <c r="O1228" s="527">
        <f t="shared" si="80"/>
        <v>0</v>
      </c>
      <c r="P1228" s="527">
        <f t="shared" si="81"/>
        <v>0</v>
      </c>
      <c r="Q1228" s="530" t="str">
        <f t="shared" si="79"/>
        <v/>
      </c>
    </row>
    <row r="1229" spans="1:17">
      <c r="A1229" s="383" t="str">
        <f t="shared" si="82"/>
        <v/>
      </c>
      <c r="B1229" s="370"/>
      <c r="C1229" s="392"/>
      <c r="D1229" s="372"/>
      <c r="E1229" s="372"/>
      <c r="F1229" s="373"/>
      <c r="G1229" s="372"/>
      <c r="H1229" s="372"/>
      <c r="I1229" s="374"/>
      <c r="J1229" s="375"/>
      <c r="K1229" s="372"/>
      <c r="L1229" s="374"/>
      <c r="M1229" s="372"/>
      <c r="N1229" s="463"/>
      <c r="O1229" s="527">
        <f t="shared" si="80"/>
        <v>0</v>
      </c>
      <c r="P1229" s="527">
        <f t="shared" si="81"/>
        <v>0</v>
      </c>
      <c r="Q1229" s="530" t="str">
        <f t="shared" si="79"/>
        <v/>
      </c>
    </row>
    <row r="1230" spans="1:17">
      <c r="A1230" s="383" t="str">
        <f t="shared" si="82"/>
        <v/>
      </c>
      <c r="B1230" s="370"/>
      <c r="C1230" s="392"/>
      <c r="D1230" s="372"/>
      <c r="E1230" s="372"/>
      <c r="F1230" s="373"/>
      <c r="G1230" s="372"/>
      <c r="H1230" s="372"/>
      <c r="I1230" s="374"/>
      <c r="J1230" s="375"/>
      <c r="K1230" s="372"/>
      <c r="L1230" s="374"/>
      <c r="M1230" s="372"/>
      <c r="N1230" s="463"/>
      <c r="O1230" s="527">
        <f t="shared" si="80"/>
        <v>0</v>
      </c>
      <c r="P1230" s="527">
        <f t="shared" si="81"/>
        <v>0</v>
      </c>
      <c r="Q1230" s="529" t="str">
        <f t="shared" ref="Q1230:Q1293" si="83">SUBSTITUTE(D1230," ","_")</f>
        <v/>
      </c>
    </row>
    <row r="1231" spans="1:17">
      <c r="A1231" s="383" t="str">
        <f t="shared" si="82"/>
        <v/>
      </c>
      <c r="B1231" s="370"/>
      <c r="C1231" s="392"/>
      <c r="D1231" s="372"/>
      <c r="E1231" s="372"/>
      <c r="F1231" s="373"/>
      <c r="G1231" s="372"/>
      <c r="H1231" s="372"/>
      <c r="I1231" s="374"/>
      <c r="J1231" s="375"/>
      <c r="K1231" s="372"/>
      <c r="L1231" s="374"/>
      <c r="M1231" s="372"/>
      <c r="N1231" s="463"/>
      <c r="O1231" s="527">
        <f t="shared" ref="O1231:O1294" si="84">IF(B1231=0,0,IF(YEAR(B1231)=$P$1,MONTH(B1231)-$O$1+1,(YEAR(B1231)-$P$1)*12-$O$1+1+MONTH(B1231)))</f>
        <v>0</v>
      </c>
      <c r="P1231" s="527">
        <f t="shared" ref="P1231:P1294" si="85">IF(C1231=0,0,IF(YEAR(C1231)=$P$1,MONTH(C1231)-$O$1+1,(YEAR(C1231)-$P$1)*12-$O$1+1+MONTH(C1231)))</f>
        <v>0</v>
      </c>
      <c r="Q1231" s="530" t="str">
        <f t="shared" si="83"/>
        <v/>
      </c>
    </row>
    <row r="1232" spans="1:17">
      <c r="A1232" s="383" t="str">
        <f t="shared" si="82"/>
        <v/>
      </c>
      <c r="B1232" s="370"/>
      <c r="C1232" s="392"/>
      <c r="D1232" s="372"/>
      <c r="E1232" s="372"/>
      <c r="F1232" s="373"/>
      <c r="G1232" s="372"/>
      <c r="H1232" s="372"/>
      <c r="I1232" s="374"/>
      <c r="J1232" s="375"/>
      <c r="K1232" s="372"/>
      <c r="L1232" s="374"/>
      <c r="M1232" s="372"/>
      <c r="N1232" s="463"/>
      <c r="O1232" s="527">
        <f t="shared" si="84"/>
        <v>0</v>
      </c>
      <c r="P1232" s="527">
        <f t="shared" si="85"/>
        <v>0</v>
      </c>
      <c r="Q1232" s="530" t="str">
        <f t="shared" si="83"/>
        <v/>
      </c>
    </row>
    <row r="1233" spans="1:19">
      <c r="A1233" s="383" t="str">
        <f t="shared" si="82"/>
        <v/>
      </c>
      <c r="B1233" s="370"/>
      <c r="C1233" s="392"/>
      <c r="D1233" s="372"/>
      <c r="E1233" s="372"/>
      <c r="F1233" s="373"/>
      <c r="G1233" s="372"/>
      <c r="H1233" s="372"/>
      <c r="I1233" s="374"/>
      <c r="J1233" s="375"/>
      <c r="K1233" s="372"/>
      <c r="L1233" s="374"/>
      <c r="M1233" s="372"/>
      <c r="N1233" s="463"/>
      <c r="O1233" s="527">
        <f t="shared" si="84"/>
        <v>0</v>
      </c>
      <c r="P1233" s="527">
        <f t="shared" si="85"/>
        <v>0</v>
      </c>
      <c r="Q1233" s="530" t="str">
        <f t="shared" si="83"/>
        <v/>
      </c>
    </row>
    <row r="1234" spans="1:19" s="324" customFormat="1">
      <c r="A1234" s="383" t="str">
        <f t="shared" si="82"/>
        <v/>
      </c>
      <c r="B1234" s="398"/>
      <c r="C1234" s="399"/>
      <c r="D1234" s="397"/>
      <c r="E1234" s="397"/>
      <c r="F1234" s="400"/>
      <c r="G1234" s="397"/>
      <c r="H1234" s="397"/>
      <c r="I1234" s="397"/>
      <c r="J1234" s="401"/>
      <c r="K1234" s="397"/>
      <c r="L1234" s="397"/>
      <c r="M1234" s="397"/>
      <c r="N1234" s="467"/>
      <c r="O1234" s="527">
        <f t="shared" si="84"/>
        <v>0</v>
      </c>
      <c r="P1234" s="527">
        <f t="shared" si="85"/>
        <v>0</v>
      </c>
      <c r="Q1234" s="529" t="str">
        <f t="shared" si="83"/>
        <v/>
      </c>
      <c r="R1234" s="520"/>
      <c r="S1234" s="520"/>
    </row>
    <row r="1235" spans="1:19">
      <c r="A1235" s="383" t="str">
        <f t="shared" si="82"/>
        <v/>
      </c>
      <c r="B1235" s="370"/>
      <c r="C1235" s="392"/>
      <c r="D1235" s="372"/>
      <c r="E1235" s="372"/>
      <c r="F1235" s="373"/>
      <c r="G1235" s="372"/>
      <c r="H1235" s="372"/>
      <c r="I1235" s="374"/>
      <c r="J1235" s="375"/>
      <c r="K1235" s="372"/>
      <c r="L1235" s="374"/>
      <c r="M1235" s="372"/>
      <c r="N1235" s="463"/>
      <c r="O1235" s="527">
        <f t="shared" si="84"/>
        <v>0</v>
      </c>
      <c r="P1235" s="527">
        <f t="shared" si="85"/>
        <v>0</v>
      </c>
      <c r="Q1235" s="530" t="str">
        <f t="shared" si="83"/>
        <v/>
      </c>
    </row>
    <row r="1236" spans="1:19">
      <c r="A1236" s="383" t="str">
        <f t="shared" si="82"/>
        <v/>
      </c>
      <c r="B1236" s="370"/>
      <c r="C1236" s="392"/>
      <c r="D1236" s="372"/>
      <c r="E1236" s="372"/>
      <c r="F1236" s="373"/>
      <c r="G1236" s="372"/>
      <c r="H1236" s="372"/>
      <c r="I1236" s="374"/>
      <c r="J1236" s="375"/>
      <c r="K1236" s="372"/>
      <c r="L1236" s="374"/>
      <c r="M1236" s="372"/>
      <c r="N1236" s="463"/>
      <c r="O1236" s="527">
        <f t="shared" si="84"/>
        <v>0</v>
      </c>
      <c r="P1236" s="527">
        <f t="shared" si="85"/>
        <v>0</v>
      </c>
      <c r="Q1236" s="530" t="str">
        <f t="shared" si="83"/>
        <v/>
      </c>
    </row>
    <row r="1237" spans="1:19">
      <c r="A1237" s="383" t="str">
        <f t="shared" si="82"/>
        <v/>
      </c>
      <c r="B1237" s="370"/>
      <c r="C1237" s="392"/>
      <c r="D1237" s="372"/>
      <c r="E1237" s="372"/>
      <c r="F1237" s="373"/>
      <c r="G1237" s="372"/>
      <c r="H1237" s="372"/>
      <c r="I1237" s="374"/>
      <c r="J1237" s="375"/>
      <c r="K1237" s="372"/>
      <c r="L1237" s="374"/>
      <c r="M1237" s="372"/>
      <c r="N1237" s="463"/>
      <c r="O1237" s="527">
        <f t="shared" si="84"/>
        <v>0</v>
      </c>
      <c r="P1237" s="527">
        <f t="shared" si="85"/>
        <v>0</v>
      </c>
      <c r="Q1237" s="530" t="str">
        <f t="shared" si="83"/>
        <v/>
      </c>
    </row>
    <row r="1238" spans="1:19">
      <c r="A1238" s="383" t="str">
        <f t="shared" si="82"/>
        <v/>
      </c>
      <c r="B1238" s="370"/>
      <c r="C1238" s="392"/>
      <c r="D1238" s="372"/>
      <c r="E1238" s="372"/>
      <c r="F1238" s="373"/>
      <c r="G1238" s="372"/>
      <c r="H1238" s="372"/>
      <c r="I1238" s="374"/>
      <c r="J1238" s="375"/>
      <c r="K1238" s="372"/>
      <c r="L1238" s="374"/>
      <c r="M1238" s="372"/>
      <c r="N1238" s="463"/>
      <c r="O1238" s="527">
        <f t="shared" si="84"/>
        <v>0</v>
      </c>
      <c r="P1238" s="527">
        <f t="shared" si="85"/>
        <v>0</v>
      </c>
      <c r="Q1238" s="529" t="str">
        <f t="shared" si="83"/>
        <v/>
      </c>
    </row>
    <row r="1239" spans="1:19">
      <c r="A1239" s="383" t="str">
        <f t="shared" si="82"/>
        <v/>
      </c>
      <c r="B1239" s="370"/>
      <c r="C1239" s="392"/>
      <c r="D1239" s="372"/>
      <c r="E1239" s="372"/>
      <c r="F1239" s="373"/>
      <c r="G1239" s="372"/>
      <c r="H1239" s="372"/>
      <c r="I1239" s="374"/>
      <c r="J1239" s="375"/>
      <c r="K1239" s="372"/>
      <c r="L1239" s="374"/>
      <c r="M1239" s="372"/>
      <c r="N1239" s="463"/>
      <c r="O1239" s="527">
        <f t="shared" si="84"/>
        <v>0</v>
      </c>
      <c r="P1239" s="527">
        <f t="shared" si="85"/>
        <v>0</v>
      </c>
      <c r="Q1239" s="530" t="str">
        <f t="shared" si="83"/>
        <v/>
      </c>
    </row>
    <row r="1240" spans="1:19">
      <c r="A1240" s="383" t="str">
        <f t="shared" si="82"/>
        <v/>
      </c>
      <c r="B1240" s="370"/>
      <c r="C1240" s="392"/>
      <c r="D1240" s="372"/>
      <c r="E1240" s="372"/>
      <c r="F1240" s="373"/>
      <c r="G1240" s="372"/>
      <c r="H1240" s="372"/>
      <c r="I1240" s="374"/>
      <c r="J1240" s="375"/>
      <c r="K1240" s="372"/>
      <c r="L1240" s="374"/>
      <c r="M1240" s="372"/>
      <c r="N1240" s="463"/>
      <c r="O1240" s="527">
        <f t="shared" si="84"/>
        <v>0</v>
      </c>
      <c r="P1240" s="527">
        <f t="shared" si="85"/>
        <v>0</v>
      </c>
      <c r="Q1240" s="530" t="str">
        <f t="shared" si="83"/>
        <v/>
      </c>
    </row>
    <row r="1241" spans="1:19">
      <c r="A1241" s="383" t="str">
        <f t="shared" si="82"/>
        <v/>
      </c>
      <c r="B1241" s="370"/>
      <c r="C1241" s="392"/>
      <c r="D1241" s="372"/>
      <c r="E1241" s="372"/>
      <c r="F1241" s="373"/>
      <c r="G1241" s="372"/>
      <c r="H1241" s="372"/>
      <c r="I1241" s="374"/>
      <c r="J1241" s="375"/>
      <c r="K1241" s="372"/>
      <c r="L1241" s="374"/>
      <c r="M1241" s="372"/>
      <c r="N1241" s="463"/>
      <c r="O1241" s="527">
        <f t="shared" si="84"/>
        <v>0</v>
      </c>
      <c r="P1241" s="527">
        <f t="shared" si="85"/>
        <v>0</v>
      </c>
      <c r="Q1241" s="530" t="str">
        <f t="shared" si="83"/>
        <v/>
      </c>
    </row>
    <row r="1242" spans="1:19">
      <c r="A1242" s="383" t="str">
        <f t="shared" si="82"/>
        <v/>
      </c>
      <c r="B1242" s="370"/>
      <c r="C1242" s="392"/>
      <c r="D1242" s="372"/>
      <c r="E1242" s="372"/>
      <c r="F1242" s="373"/>
      <c r="G1242" s="372"/>
      <c r="H1242" s="372"/>
      <c r="I1242" s="374"/>
      <c r="J1242" s="375"/>
      <c r="K1242" s="372"/>
      <c r="L1242" s="374"/>
      <c r="M1242" s="372"/>
      <c r="N1242" s="463"/>
      <c r="O1242" s="527">
        <f t="shared" si="84"/>
        <v>0</v>
      </c>
      <c r="P1242" s="527">
        <f t="shared" si="85"/>
        <v>0</v>
      </c>
      <c r="Q1242" s="529" t="str">
        <f t="shared" si="83"/>
        <v/>
      </c>
    </row>
    <row r="1243" spans="1:19">
      <c r="A1243" s="383" t="str">
        <f t="shared" si="82"/>
        <v/>
      </c>
      <c r="B1243" s="370"/>
      <c r="C1243" s="392"/>
      <c r="D1243" s="372"/>
      <c r="E1243" s="372"/>
      <c r="F1243" s="373"/>
      <c r="G1243" s="372"/>
      <c r="H1243" s="372"/>
      <c r="I1243" s="374"/>
      <c r="J1243" s="375"/>
      <c r="K1243" s="372"/>
      <c r="L1243" s="374"/>
      <c r="M1243" s="372"/>
      <c r="N1243" s="463"/>
      <c r="O1243" s="527">
        <f t="shared" si="84"/>
        <v>0</v>
      </c>
      <c r="P1243" s="527">
        <f t="shared" si="85"/>
        <v>0</v>
      </c>
      <c r="Q1243" s="530" t="str">
        <f t="shared" si="83"/>
        <v/>
      </c>
    </row>
    <row r="1244" spans="1:19">
      <c r="A1244" s="383" t="str">
        <f t="shared" si="82"/>
        <v/>
      </c>
      <c r="B1244" s="370"/>
      <c r="C1244" s="392"/>
      <c r="D1244" s="372"/>
      <c r="E1244" s="372"/>
      <c r="F1244" s="373"/>
      <c r="G1244" s="372"/>
      <c r="H1244" s="372"/>
      <c r="I1244" s="374"/>
      <c r="J1244" s="375"/>
      <c r="K1244" s="372"/>
      <c r="L1244" s="374"/>
      <c r="M1244" s="372"/>
      <c r="N1244" s="463"/>
      <c r="O1244" s="527">
        <f t="shared" si="84"/>
        <v>0</v>
      </c>
      <c r="P1244" s="527">
        <f t="shared" si="85"/>
        <v>0</v>
      </c>
      <c r="Q1244" s="530" t="str">
        <f t="shared" si="83"/>
        <v/>
      </c>
    </row>
    <row r="1245" spans="1:19">
      <c r="A1245" s="383" t="str">
        <f t="shared" si="82"/>
        <v/>
      </c>
      <c r="B1245" s="370"/>
      <c r="C1245" s="392"/>
      <c r="D1245" s="372"/>
      <c r="E1245" s="372"/>
      <c r="F1245" s="373"/>
      <c r="G1245" s="372"/>
      <c r="H1245" s="372"/>
      <c r="I1245" s="374"/>
      <c r="J1245" s="375"/>
      <c r="K1245" s="372"/>
      <c r="L1245" s="374"/>
      <c r="M1245" s="372"/>
      <c r="N1245" s="463"/>
      <c r="O1245" s="527">
        <f t="shared" si="84"/>
        <v>0</v>
      </c>
      <c r="P1245" s="527">
        <f t="shared" si="85"/>
        <v>0</v>
      </c>
      <c r="Q1245" s="530" t="str">
        <f t="shared" si="83"/>
        <v/>
      </c>
    </row>
    <row r="1246" spans="1:19">
      <c r="A1246" s="383" t="str">
        <f t="shared" si="82"/>
        <v/>
      </c>
      <c r="B1246" s="370"/>
      <c r="C1246" s="392"/>
      <c r="D1246" s="372"/>
      <c r="E1246" s="372"/>
      <c r="F1246" s="373"/>
      <c r="G1246" s="372"/>
      <c r="H1246" s="372"/>
      <c r="I1246" s="374"/>
      <c r="J1246" s="375"/>
      <c r="K1246" s="372"/>
      <c r="L1246" s="374"/>
      <c r="M1246" s="372"/>
      <c r="N1246" s="463"/>
      <c r="O1246" s="527">
        <f t="shared" si="84"/>
        <v>0</v>
      </c>
      <c r="P1246" s="527">
        <f t="shared" si="85"/>
        <v>0</v>
      </c>
      <c r="Q1246" s="529" t="str">
        <f t="shared" si="83"/>
        <v/>
      </c>
    </row>
    <row r="1247" spans="1:19">
      <c r="A1247" s="383" t="str">
        <f t="shared" si="82"/>
        <v/>
      </c>
      <c r="B1247" s="370"/>
      <c r="C1247" s="392"/>
      <c r="D1247" s="372"/>
      <c r="E1247" s="372"/>
      <c r="F1247" s="373"/>
      <c r="G1247" s="372"/>
      <c r="H1247" s="372"/>
      <c r="I1247" s="374"/>
      <c r="J1247" s="375"/>
      <c r="K1247" s="372"/>
      <c r="L1247" s="374"/>
      <c r="M1247" s="372"/>
      <c r="N1247" s="463"/>
      <c r="O1247" s="527">
        <f t="shared" si="84"/>
        <v>0</v>
      </c>
      <c r="P1247" s="527">
        <f t="shared" si="85"/>
        <v>0</v>
      </c>
      <c r="Q1247" s="530" t="str">
        <f t="shared" si="83"/>
        <v/>
      </c>
    </row>
    <row r="1248" spans="1:19">
      <c r="A1248" s="383" t="str">
        <f t="shared" si="82"/>
        <v/>
      </c>
      <c r="B1248" s="370"/>
      <c r="C1248" s="392"/>
      <c r="D1248" s="372"/>
      <c r="E1248" s="372"/>
      <c r="F1248" s="373"/>
      <c r="G1248" s="372"/>
      <c r="H1248" s="372"/>
      <c r="I1248" s="374"/>
      <c r="J1248" s="375"/>
      <c r="K1248" s="372"/>
      <c r="L1248" s="374"/>
      <c r="M1248" s="372"/>
      <c r="N1248" s="463"/>
      <c r="O1248" s="527">
        <f t="shared" si="84"/>
        <v>0</v>
      </c>
      <c r="P1248" s="527">
        <f t="shared" si="85"/>
        <v>0</v>
      </c>
      <c r="Q1248" s="530" t="str">
        <f t="shared" si="83"/>
        <v/>
      </c>
    </row>
    <row r="1249" spans="1:19" s="323" customFormat="1">
      <c r="A1249" s="383" t="str">
        <f t="shared" si="82"/>
        <v/>
      </c>
      <c r="B1249" s="380"/>
      <c r="C1249" s="381"/>
      <c r="D1249" s="374"/>
      <c r="E1249" s="374"/>
      <c r="F1249" s="382"/>
      <c r="G1249" s="374"/>
      <c r="H1249" s="374"/>
      <c r="I1249" s="374"/>
      <c r="J1249" s="376"/>
      <c r="K1249" s="374"/>
      <c r="L1249" s="374"/>
      <c r="M1249" s="374"/>
      <c r="N1249" s="465"/>
      <c r="O1249" s="527">
        <f t="shared" si="84"/>
        <v>0</v>
      </c>
      <c r="P1249" s="527">
        <f t="shared" si="85"/>
        <v>0</v>
      </c>
      <c r="Q1249" s="530" t="str">
        <f t="shared" si="83"/>
        <v/>
      </c>
      <c r="R1249" s="516"/>
      <c r="S1249" s="516"/>
    </row>
    <row r="1250" spans="1:19">
      <c r="A1250" s="383" t="str">
        <f t="shared" si="82"/>
        <v/>
      </c>
      <c r="B1250" s="370"/>
      <c r="C1250" s="392"/>
      <c r="D1250" s="372"/>
      <c r="E1250" s="372"/>
      <c r="F1250" s="373"/>
      <c r="G1250" s="372"/>
      <c r="H1250" s="372"/>
      <c r="I1250" s="374"/>
      <c r="J1250" s="375"/>
      <c r="K1250" s="372"/>
      <c r="L1250" s="374"/>
      <c r="M1250" s="372"/>
      <c r="N1250" s="463"/>
      <c r="O1250" s="527">
        <f t="shared" si="84"/>
        <v>0</v>
      </c>
      <c r="P1250" s="527">
        <f t="shared" si="85"/>
        <v>0</v>
      </c>
      <c r="Q1250" s="529" t="str">
        <f t="shared" si="83"/>
        <v/>
      </c>
    </row>
    <row r="1251" spans="1:19">
      <c r="A1251" s="383" t="str">
        <f t="shared" si="82"/>
        <v/>
      </c>
      <c r="B1251" s="370"/>
      <c r="C1251" s="392"/>
      <c r="D1251" s="372"/>
      <c r="E1251" s="372"/>
      <c r="F1251" s="373"/>
      <c r="G1251" s="372"/>
      <c r="H1251" s="372"/>
      <c r="I1251" s="374"/>
      <c r="J1251" s="375"/>
      <c r="K1251" s="372"/>
      <c r="L1251" s="374"/>
      <c r="M1251" s="372"/>
      <c r="N1251" s="463"/>
      <c r="O1251" s="527">
        <f t="shared" si="84"/>
        <v>0</v>
      </c>
      <c r="P1251" s="527">
        <f t="shared" si="85"/>
        <v>0</v>
      </c>
      <c r="Q1251" s="530" t="str">
        <f t="shared" si="83"/>
        <v/>
      </c>
    </row>
    <row r="1252" spans="1:19">
      <c r="A1252" s="383" t="str">
        <f t="shared" si="82"/>
        <v/>
      </c>
      <c r="B1252" s="370"/>
      <c r="C1252" s="392"/>
      <c r="D1252" s="372"/>
      <c r="E1252" s="372"/>
      <c r="F1252" s="373"/>
      <c r="G1252" s="372"/>
      <c r="H1252" s="372"/>
      <c r="I1252" s="374"/>
      <c r="J1252" s="375"/>
      <c r="K1252" s="372"/>
      <c r="L1252" s="374"/>
      <c r="M1252" s="372"/>
      <c r="N1252" s="463"/>
      <c r="O1252" s="527">
        <f t="shared" si="84"/>
        <v>0</v>
      </c>
      <c r="P1252" s="527">
        <f t="shared" si="85"/>
        <v>0</v>
      </c>
      <c r="Q1252" s="530" t="str">
        <f t="shared" si="83"/>
        <v/>
      </c>
    </row>
    <row r="1253" spans="1:19">
      <c r="A1253" s="383" t="str">
        <f t="shared" si="82"/>
        <v/>
      </c>
      <c r="B1253" s="370"/>
      <c r="C1253" s="392"/>
      <c r="D1253" s="372"/>
      <c r="E1253" s="372"/>
      <c r="F1253" s="373"/>
      <c r="G1253" s="372"/>
      <c r="H1253" s="372"/>
      <c r="I1253" s="374"/>
      <c r="J1253" s="375"/>
      <c r="K1253" s="372"/>
      <c r="L1253" s="374"/>
      <c r="M1253" s="372"/>
      <c r="N1253" s="463"/>
      <c r="O1253" s="527">
        <f t="shared" si="84"/>
        <v>0</v>
      </c>
      <c r="P1253" s="527">
        <f t="shared" si="85"/>
        <v>0</v>
      </c>
      <c r="Q1253" s="530" t="str">
        <f t="shared" si="83"/>
        <v/>
      </c>
    </row>
    <row r="1254" spans="1:19">
      <c r="A1254" s="383" t="str">
        <f t="shared" si="82"/>
        <v/>
      </c>
      <c r="B1254" s="370"/>
      <c r="C1254" s="392"/>
      <c r="D1254" s="372"/>
      <c r="E1254" s="372"/>
      <c r="F1254" s="373"/>
      <c r="G1254" s="372"/>
      <c r="H1254" s="372"/>
      <c r="I1254" s="374"/>
      <c r="J1254" s="375"/>
      <c r="K1254" s="372"/>
      <c r="L1254" s="374"/>
      <c r="M1254" s="372"/>
      <c r="N1254" s="463"/>
      <c r="O1254" s="527">
        <f t="shared" si="84"/>
        <v>0</v>
      </c>
      <c r="P1254" s="527">
        <f t="shared" si="85"/>
        <v>0</v>
      </c>
      <c r="Q1254" s="529" t="str">
        <f t="shared" si="83"/>
        <v/>
      </c>
    </row>
    <row r="1255" spans="1:19">
      <c r="A1255" s="383" t="str">
        <f t="shared" si="82"/>
        <v/>
      </c>
      <c r="B1255" s="370"/>
      <c r="C1255" s="392"/>
      <c r="D1255" s="372"/>
      <c r="E1255" s="372"/>
      <c r="F1255" s="373"/>
      <c r="G1255" s="372"/>
      <c r="H1255" s="372"/>
      <c r="I1255" s="374"/>
      <c r="J1255" s="375"/>
      <c r="K1255" s="372"/>
      <c r="L1255" s="374"/>
      <c r="M1255" s="372"/>
      <c r="N1255" s="463"/>
      <c r="O1255" s="527">
        <f t="shared" si="84"/>
        <v>0</v>
      </c>
      <c r="P1255" s="527">
        <f t="shared" si="85"/>
        <v>0</v>
      </c>
      <c r="Q1255" s="530" t="str">
        <f t="shared" si="83"/>
        <v/>
      </c>
    </row>
    <row r="1256" spans="1:19">
      <c r="A1256" s="383" t="str">
        <f t="shared" si="82"/>
        <v/>
      </c>
      <c r="B1256" s="370"/>
      <c r="C1256" s="392"/>
      <c r="D1256" s="372"/>
      <c r="E1256" s="372"/>
      <c r="F1256" s="373"/>
      <c r="G1256" s="372"/>
      <c r="H1256" s="372"/>
      <c r="I1256" s="374"/>
      <c r="J1256" s="375"/>
      <c r="K1256" s="372"/>
      <c r="L1256" s="374"/>
      <c r="M1256" s="372"/>
      <c r="N1256" s="463"/>
      <c r="O1256" s="527">
        <f t="shared" si="84"/>
        <v>0</v>
      </c>
      <c r="P1256" s="527">
        <f t="shared" si="85"/>
        <v>0</v>
      </c>
      <c r="Q1256" s="530" t="str">
        <f t="shared" si="83"/>
        <v/>
      </c>
    </row>
    <row r="1257" spans="1:19">
      <c r="A1257" s="383" t="str">
        <f t="shared" si="82"/>
        <v/>
      </c>
      <c r="B1257" s="370"/>
      <c r="C1257" s="392"/>
      <c r="D1257" s="372"/>
      <c r="E1257" s="372"/>
      <c r="F1257" s="373"/>
      <c r="G1257" s="372"/>
      <c r="H1257" s="372"/>
      <c r="I1257" s="374"/>
      <c r="J1257" s="375"/>
      <c r="K1257" s="372"/>
      <c r="L1257" s="374"/>
      <c r="M1257" s="372"/>
      <c r="N1257" s="463"/>
      <c r="O1257" s="527">
        <f t="shared" si="84"/>
        <v>0</v>
      </c>
      <c r="P1257" s="527">
        <f t="shared" si="85"/>
        <v>0</v>
      </c>
      <c r="Q1257" s="530" t="str">
        <f t="shared" si="83"/>
        <v/>
      </c>
    </row>
    <row r="1258" spans="1:19">
      <c r="A1258" s="383" t="str">
        <f t="shared" si="82"/>
        <v/>
      </c>
      <c r="B1258" s="370"/>
      <c r="C1258" s="392"/>
      <c r="D1258" s="372"/>
      <c r="E1258" s="372"/>
      <c r="F1258" s="373"/>
      <c r="G1258" s="372"/>
      <c r="H1258" s="372"/>
      <c r="I1258" s="374"/>
      <c r="J1258" s="375"/>
      <c r="K1258" s="372"/>
      <c r="L1258" s="374"/>
      <c r="M1258" s="372"/>
      <c r="N1258" s="463"/>
      <c r="O1258" s="527">
        <f t="shared" si="84"/>
        <v>0</v>
      </c>
      <c r="P1258" s="527">
        <f t="shared" si="85"/>
        <v>0</v>
      </c>
      <c r="Q1258" s="529" t="str">
        <f t="shared" si="83"/>
        <v/>
      </c>
    </row>
    <row r="1259" spans="1:19">
      <c r="A1259" s="383" t="str">
        <f t="shared" si="82"/>
        <v/>
      </c>
      <c r="B1259" s="370"/>
      <c r="C1259" s="392"/>
      <c r="D1259" s="372"/>
      <c r="E1259" s="372"/>
      <c r="F1259" s="373"/>
      <c r="G1259" s="372"/>
      <c r="H1259" s="372"/>
      <c r="I1259" s="374"/>
      <c r="J1259" s="375"/>
      <c r="K1259" s="372"/>
      <c r="L1259" s="374"/>
      <c r="M1259" s="372"/>
      <c r="N1259" s="463"/>
      <c r="O1259" s="527">
        <f t="shared" si="84"/>
        <v>0</v>
      </c>
      <c r="P1259" s="527">
        <f t="shared" si="85"/>
        <v>0</v>
      </c>
      <c r="Q1259" s="530" t="str">
        <f t="shared" si="83"/>
        <v/>
      </c>
    </row>
    <row r="1260" spans="1:19">
      <c r="A1260" s="383" t="str">
        <f t="shared" si="82"/>
        <v/>
      </c>
      <c r="B1260" s="370"/>
      <c r="C1260" s="392"/>
      <c r="D1260" s="372"/>
      <c r="E1260" s="372"/>
      <c r="F1260" s="373"/>
      <c r="G1260" s="372"/>
      <c r="H1260" s="372"/>
      <c r="I1260" s="374"/>
      <c r="J1260" s="375"/>
      <c r="K1260" s="372"/>
      <c r="L1260" s="374"/>
      <c r="M1260" s="372"/>
      <c r="N1260" s="463"/>
      <c r="O1260" s="527">
        <f t="shared" si="84"/>
        <v>0</v>
      </c>
      <c r="P1260" s="527">
        <f t="shared" si="85"/>
        <v>0</v>
      </c>
      <c r="Q1260" s="530" t="str">
        <f t="shared" si="83"/>
        <v/>
      </c>
    </row>
    <row r="1261" spans="1:19">
      <c r="A1261" s="383" t="str">
        <f t="shared" si="82"/>
        <v/>
      </c>
      <c r="B1261" s="370"/>
      <c r="C1261" s="392"/>
      <c r="D1261" s="372"/>
      <c r="E1261" s="372"/>
      <c r="F1261" s="373"/>
      <c r="G1261" s="372"/>
      <c r="H1261" s="372"/>
      <c r="I1261" s="374"/>
      <c r="J1261" s="375"/>
      <c r="K1261" s="372"/>
      <c r="L1261" s="374"/>
      <c r="M1261" s="372"/>
      <c r="N1261" s="463"/>
      <c r="O1261" s="527">
        <f t="shared" si="84"/>
        <v>0</v>
      </c>
      <c r="P1261" s="527">
        <f t="shared" si="85"/>
        <v>0</v>
      </c>
      <c r="Q1261" s="530" t="str">
        <f t="shared" si="83"/>
        <v/>
      </c>
    </row>
    <row r="1262" spans="1:19">
      <c r="A1262" s="383" t="str">
        <f t="shared" si="82"/>
        <v/>
      </c>
      <c r="B1262" s="370"/>
      <c r="C1262" s="392"/>
      <c r="D1262" s="372"/>
      <c r="E1262" s="372"/>
      <c r="F1262" s="373"/>
      <c r="G1262" s="372"/>
      <c r="H1262" s="372"/>
      <c r="I1262" s="374"/>
      <c r="J1262" s="375"/>
      <c r="K1262" s="372"/>
      <c r="L1262" s="374"/>
      <c r="M1262" s="372"/>
      <c r="N1262" s="463"/>
      <c r="O1262" s="527">
        <f t="shared" si="84"/>
        <v>0</v>
      </c>
      <c r="P1262" s="527">
        <f t="shared" si="85"/>
        <v>0</v>
      </c>
      <c r="Q1262" s="529" t="str">
        <f t="shared" si="83"/>
        <v/>
      </c>
    </row>
    <row r="1263" spans="1:19">
      <c r="A1263" s="383" t="str">
        <f t="shared" si="82"/>
        <v/>
      </c>
      <c r="B1263" s="370"/>
      <c r="C1263" s="392"/>
      <c r="D1263" s="372"/>
      <c r="E1263" s="372"/>
      <c r="F1263" s="373"/>
      <c r="G1263" s="372"/>
      <c r="H1263" s="372"/>
      <c r="I1263" s="374"/>
      <c r="J1263" s="375"/>
      <c r="K1263" s="372"/>
      <c r="L1263" s="374"/>
      <c r="M1263" s="372"/>
      <c r="N1263" s="463"/>
      <c r="O1263" s="527">
        <f t="shared" si="84"/>
        <v>0</v>
      </c>
      <c r="P1263" s="527">
        <f t="shared" si="85"/>
        <v>0</v>
      </c>
      <c r="Q1263" s="530" t="str">
        <f t="shared" si="83"/>
        <v/>
      </c>
    </row>
    <row r="1264" spans="1:19">
      <c r="A1264" s="383" t="str">
        <f t="shared" si="82"/>
        <v/>
      </c>
      <c r="B1264" s="370"/>
      <c r="C1264" s="392"/>
      <c r="D1264" s="372"/>
      <c r="E1264" s="372"/>
      <c r="F1264" s="373"/>
      <c r="G1264" s="372"/>
      <c r="H1264" s="372"/>
      <c r="I1264" s="374"/>
      <c r="J1264" s="375"/>
      <c r="K1264" s="372"/>
      <c r="L1264" s="374"/>
      <c r="M1264" s="372"/>
      <c r="N1264" s="463"/>
      <c r="O1264" s="527">
        <f t="shared" si="84"/>
        <v>0</v>
      </c>
      <c r="P1264" s="527">
        <f t="shared" si="85"/>
        <v>0</v>
      </c>
      <c r="Q1264" s="530" t="str">
        <f t="shared" si="83"/>
        <v/>
      </c>
    </row>
    <row r="1265" spans="1:17">
      <c r="A1265" s="383" t="str">
        <f t="shared" si="82"/>
        <v/>
      </c>
      <c r="B1265" s="370"/>
      <c r="C1265" s="392"/>
      <c r="D1265" s="372"/>
      <c r="E1265" s="372"/>
      <c r="F1265" s="373"/>
      <c r="G1265" s="372"/>
      <c r="H1265" s="372"/>
      <c r="I1265" s="374"/>
      <c r="J1265" s="375"/>
      <c r="K1265" s="372"/>
      <c r="L1265" s="374"/>
      <c r="M1265" s="372"/>
      <c r="N1265" s="463"/>
      <c r="O1265" s="527">
        <f t="shared" si="84"/>
        <v>0</v>
      </c>
      <c r="P1265" s="527">
        <f t="shared" si="85"/>
        <v>0</v>
      </c>
      <c r="Q1265" s="530" t="str">
        <f t="shared" si="83"/>
        <v/>
      </c>
    </row>
    <row r="1266" spans="1:17">
      <c r="A1266" s="383" t="str">
        <f t="shared" si="82"/>
        <v/>
      </c>
      <c r="B1266" s="370"/>
      <c r="C1266" s="392"/>
      <c r="D1266" s="372"/>
      <c r="E1266" s="372"/>
      <c r="F1266" s="373"/>
      <c r="G1266" s="372"/>
      <c r="H1266" s="372"/>
      <c r="I1266" s="374"/>
      <c r="J1266" s="375"/>
      <c r="K1266" s="372"/>
      <c r="L1266" s="374"/>
      <c r="M1266" s="372"/>
      <c r="N1266" s="463"/>
      <c r="O1266" s="527">
        <f t="shared" si="84"/>
        <v>0</v>
      </c>
      <c r="P1266" s="527">
        <f t="shared" si="85"/>
        <v>0</v>
      </c>
      <c r="Q1266" s="529" t="str">
        <f t="shared" si="83"/>
        <v/>
      </c>
    </row>
    <row r="1267" spans="1:17">
      <c r="A1267" s="383" t="str">
        <f t="shared" si="82"/>
        <v/>
      </c>
      <c r="B1267" s="370"/>
      <c r="C1267" s="392"/>
      <c r="D1267" s="372"/>
      <c r="E1267" s="372"/>
      <c r="F1267" s="373"/>
      <c r="G1267" s="372"/>
      <c r="H1267" s="372"/>
      <c r="I1267" s="374"/>
      <c r="J1267" s="375"/>
      <c r="K1267" s="372"/>
      <c r="L1267" s="374"/>
      <c r="M1267" s="372"/>
      <c r="N1267" s="463"/>
      <c r="O1267" s="527">
        <f t="shared" si="84"/>
        <v>0</v>
      </c>
      <c r="P1267" s="527">
        <f t="shared" si="85"/>
        <v>0</v>
      </c>
      <c r="Q1267" s="530" t="str">
        <f t="shared" si="83"/>
        <v/>
      </c>
    </row>
    <row r="1268" spans="1:17">
      <c r="A1268" s="383" t="str">
        <f t="shared" si="82"/>
        <v/>
      </c>
      <c r="B1268" s="370"/>
      <c r="C1268" s="392"/>
      <c r="D1268" s="372"/>
      <c r="E1268" s="372"/>
      <c r="F1268" s="373"/>
      <c r="G1268" s="372"/>
      <c r="H1268" s="372"/>
      <c r="I1268" s="374"/>
      <c r="J1268" s="375"/>
      <c r="K1268" s="372"/>
      <c r="L1268" s="374"/>
      <c r="M1268" s="372"/>
      <c r="N1268" s="463"/>
      <c r="O1268" s="527">
        <f t="shared" si="84"/>
        <v>0</v>
      </c>
      <c r="P1268" s="527">
        <f t="shared" si="85"/>
        <v>0</v>
      </c>
      <c r="Q1268" s="530" t="str">
        <f t="shared" si="83"/>
        <v/>
      </c>
    </row>
    <row r="1269" spans="1:17">
      <c r="A1269" s="383" t="str">
        <f t="shared" si="82"/>
        <v/>
      </c>
      <c r="B1269" s="370"/>
      <c r="C1269" s="392"/>
      <c r="D1269" s="372"/>
      <c r="E1269" s="372"/>
      <c r="F1269" s="373"/>
      <c r="G1269" s="372"/>
      <c r="H1269" s="372"/>
      <c r="I1269" s="374"/>
      <c r="J1269" s="375"/>
      <c r="K1269" s="372"/>
      <c r="L1269" s="374"/>
      <c r="M1269" s="372"/>
      <c r="N1269" s="463"/>
      <c r="O1269" s="527">
        <f t="shared" si="84"/>
        <v>0</v>
      </c>
      <c r="P1269" s="527">
        <f t="shared" si="85"/>
        <v>0</v>
      </c>
      <c r="Q1269" s="530" t="str">
        <f t="shared" si="83"/>
        <v/>
      </c>
    </row>
    <row r="1270" spans="1:17">
      <c r="A1270" s="383" t="str">
        <f t="shared" si="82"/>
        <v/>
      </c>
      <c r="B1270" s="370"/>
      <c r="C1270" s="392"/>
      <c r="D1270" s="372"/>
      <c r="E1270" s="372"/>
      <c r="F1270" s="373"/>
      <c r="G1270" s="372"/>
      <c r="H1270" s="372"/>
      <c r="I1270" s="374"/>
      <c r="J1270" s="375"/>
      <c r="K1270" s="372"/>
      <c r="L1270" s="374"/>
      <c r="M1270" s="372"/>
      <c r="N1270" s="463"/>
      <c r="O1270" s="527">
        <f t="shared" si="84"/>
        <v>0</v>
      </c>
      <c r="P1270" s="527">
        <f t="shared" si="85"/>
        <v>0</v>
      </c>
      <c r="Q1270" s="529" t="str">
        <f t="shared" si="83"/>
        <v/>
      </c>
    </row>
    <row r="1271" spans="1:17">
      <c r="A1271" s="383" t="str">
        <f t="shared" si="82"/>
        <v/>
      </c>
      <c r="B1271" s="370"/>
      <c r="C1271" s="392"/>
      <c r="D1271" s="372"/>
      <c r="E1271" s="372"/>
      <c r="F1271" s="373"/>
      <c r="G1271" s="372"/>
      <c r="H1271" s="372"/>
      <c r="I1271" s="374"/>
      <c r="J1271" s="375"/>
      <c r="K1271" s="372"/>
      <c r="L1271" s="374"/>
      <c r="M1271" s="372"/>
      <c r="N1271" s="463"/>
      <c r="O1271" s="527">
        <f t="shared" si="84"/>
        <v>0</v>
      </c>
      <c r="P1271" s="527">
        <f t="shared" si="85"/>
        <v>0</v>
      </c>
      <c r="Q1271" s="530" t="str">
        <f t="shared" si="83"/>
        <v/>
      </c>
    </row>
    <row r="1272" spans="1:17">
      <c r="A1272" s="383" t="str">
        <f t="shared" si="82"/>
        <v/>
      </c>
      <c r="B1272" s="370"/>
      <c r="C1272" s="392"/>
      <c r="D1272" s="372"/>
      <c r="E1272" s="372"/>
      <c r="F1272" s="373"/>
      <c r="G1272" s="372"/>
      <c r="H1272" s="372"/>
      <c r="I1272" s="374"/>
      <c r="J1272" s="375"/>
      <c r="K1272" s="372"/>
      <c r="L1272" s="374"/>
      <c r="M1272" s="372"/>
      <c r="N1272" s="463"/>
      <c r="O1272" s="527">
        <f t="shared" si="84"/>
        <v>0</v>
      </c>
      <c r="P1272" s="527">
        <f t="shared" si="85"/>
        <v>0</v>
      </c>
      <c r="Q1272" s="530" t="str">
        <f t="shared" si="83"/>
        <v/>
      </c>
    </row>
    <row r="1273" spans="1:17">
      <c r="A1273" s="383" t="str">
        <f t="shared" si="82"/>
        <v/>
      </c>
      <c r="B1273" s="370"/>
      <c r="C1273" s="392"/>
      <c r="D1273" s="372"/>
      <c r="E1273" s="372"/>
      <c r="F1273" s="373"/>
      <c r="G1273" s="372"/>
      <c r="H1273" s="372"/>
      <c r="I1273" s="374"/>
      <c r="J1273" s="375"/>
      <c r="K1273" s="372"/>
      <c r="L1273" s="374"/>
      <c r="M1273" s="372"/>
      <c r="N1273" s="463"/>
      <c r="O1273" s="527">
        <f t="shared" si="84"/>
        <v>0</v>
      </c>
      <c r="P1273" s="527">
        <f t="shared" si="85"/>
        <v>0</v>
      </c>
      <c r="Q1273" s="530" t="str">
        <f t="shared" si="83"/>
        <v/>
      </c>
    </row>
    <row r="1274" spans="1:17">
      <c r="A1274" s="383" t="str">
        <f t="shared" si="82"/>
        <v/>
      </c>
      <c r="B1274" s="370"/>
      <c r="C1274" s="392"/>
      <c r="D1274" s="372"/>
      <c r="E1274" s="372"/>
      <c r="F1274" s="373"/>
      <c r="G1274" s="372"/>
      <c r="H1274" s="372"/>
      <c r="I1274" s="374"/>
      <c r="J1274" s="375"/>
      <c r="K1274" s="372"/>
      <c r="L1274" s="374"/>
      <c r="M1274" s="372"/>
      <c r="N1274" s="463"/>
      <c r="O1274" s="527">
        <f t="shared" si="84"/>
        <v>0</v>
      </c>
      <c r="P1274" s="527">
        <f t="shared" si="85"/>
        <v>0</v>
      </c>
      <c r="Q1274" s="529" t="str">
        <f t="shared" si="83"/>
        <v/>
      </c>
    </row>
    <row r="1275" spans="1:17">
      <c r="A1275" s="383" t="str">
        <f t="shared" si="82"/>
        <v/>
      </c>
      <c r="B1275" s="370"/>
      <c r="C1275" s="392"/>
      <c r="D1275" s="372"/>
      <c r="E1275" s="372"/>
      <c r="F1275" s="373"/>
      <c r="G1275" s="372"/>
      <c r="H1275" s="372"/>
      <c r="I1275" s="374"/>
      <c r="J1275" s="375"/>
      <c r="K1275" s="372"/>
      <c r="L1275" s="374"/>
      <c r="M1275" s="372"/>
      <c r="N1275" s="463"/>
      <c r="O1275" s="527">
        <f t="shared" si="84"/>
        <v>0</v>
      </c>
      <c r="P1275" s="527">
        <f t="shared" si="85"/>
        <v>0</v>
      </c>
      <c r="Q1275" s="530" t="str">
        <f t="shared" si="83"/>
        <v/>
      </c>
    </row>
    <row r="1276" spans="1:17">
      <c r="A1276" s="383" t="str">
        <f t="shared" si="82"/>
        <v/>
      </c>
      <c r="B1276" s="370"/>
      <c r="C1276" s="392"/>
      <c r="D1276" s="372"/>
      <c r="E1276" s="372"/>
      <c r="F1276" s="373"/>
      <c r="G1276" s="372"/>
      <c r="H1276" s="372"/>
      <c r="I1276" s="374"/>
      <c r="J1276" s="375"/>
      <c r="K1276" s="372"/>
      <c r="L1276" s="374"/>
      <c r="M1276" s="372"/>
      <c r="N1276" s="463"/>
      <c r="O1276" s="527">
        <f t="shared" si="84"/>
        <v>0</v>
      </c>
      <c r="P1276" s="527">
        <f t="shared" si="85"/>
        <v>0</v>
      </c>
      <c r="Q1276" s="530" t="str">
        <f t="shared" si="83"/>
        <v/>
      </c>
    </row>
    <row r="1277" spans="1:17">
      <c r="A1277" s="383" t="str">
        <f t="shared" si="82"/>
        <v/>
      </c>
      <c r="B1277" s="370"/>
      <c r="C1277" s="392"/>
      <c r="D1277" s="372"/>
      <c r="E1277" s="372"/>
      <c r="F1277" s="373"/>
      <c r="G1277" s="372"/>
      <c r="H1277" s="372"/>
      <c r="I1277" s="374"/>
      <c r="J1277" s="375"/>
      <c r="K1277" s="372"/>
      <c r="L1277" s="374"/>
      <c r="M1277" s="372"/>
      <c r="N1277" s="463"/>
      <c r="O1277" s="527">
        <f t="shared" si="84"/>
        <v>0</v>
      </c>
      <c r="P1277" s="527">
        <f t="shared" si="85"/>
        <v>0</v>
      </c>
      <c r="Q1277" s="530" t="str">
        <f t="shared" si="83"/>
        <v/>
      </c>
    </row>
    <row r="1278" spans="1:17">
      <c r="A1278" s="383" t="str">
        <f t="shared" si="82"/>
        <v/>
      </c>
      <c r="B1278" s="370"/>
      <c r="C1278" s="392"/>
      <c r="D1278" s="372"/>
      <c r="E1278" s="372"/>
      <c r="F1278" s="373"/>
      <c r="G1278" s="372"/>
      <c r="H1278" s="372"/>
      <c r="I1278" s="374"/>
      <c r="J1278" s="375"/>
      <c r="K1278" s="372"/>
      <c r="L1278" s="374"/>
      <c r="M1278" s="372"/>
      <c r="N1278" s="463"/>
      <c r="O1278" s="527">
        <f t="shared" si="84"/>
        <v>0</v>
      </c>
      <c r="P1278" s="527">
        <f t="shared" si="85"/>
        <v>0</v>
      </c>
      <c r="Q1278" s="529" t="str">
        <f t="shared" si="83"/>
        <v/>
      </c>
    </row>
    <row r="1279" spans="1:17">
      <c r="A1279" s="383" t="str">
        <f t="shared" si="82"/>
        <v/>
      </c>
      <c r="B1279" s="370"/>
      <c r="C1279" s="392"/>
      <c r="D1279" s="372"/>
      <c r="E1279" s="372"/>
      <c r="F1279" s="373"/>
      <c r="G1279" s="372"/>
      <c r="H1279" s="372"/>
      <c r="I1279" s="374"/>
      <c r="J1279" s="375"/>
      <c r="K1279" s="372"/>
      <c r="L1279" s="374"/>
      <c r="M1279" s="372"/>
      <c r="N1279" s="463"/>
      <c r="O1279" s="527">
        <f t="shared" si="84"/>
        <v>0</v>
      </c>
      <c r="P1279" s="527">
        <f t="shared" si="85"/>
        <v>0</v>
      </c>
      <c r="Q1279" s="530" t="str">
        <f t="shared" si="83"/>
        <v/>
      </c>
    </row>
    <row r="1280" spans="1:17">
      <c r="A1280" s="383" t="str">
        <f t="shared" si="82"/>
        <v/>
      </c>
      <c r="B1280" s="370"/>
      <c r="C1280" s="392"/>
      <c r="D1280" s="372"/>
      <c r="E1280" s="372"/>
      <c r="F1280" s="373"/>
      <c r="G1280" s="372"/>
      <c r="H1280" s="372"/>
      <c r="I1280" s="374"/>
      <c r="J1280" s="375"/>
      <c r="K1280" s="372"/>
      <c r="L1280" s="374"/>
      <c r="M1280" s="372"/>
      <c r="N1280" s="463"/>
      <c r="O1280" s="527">
        <f t="shared" si="84"/>
        <v>0</v>
      </c>
      <c r="P1280" s="527">
        <f t="shared" si="85"/>
        <v>0</v>
      </c>
      <c r="Q1280" s="530" t="str">
        <f t="shared" si="83"/>
        <v/>
      </c>
    </row>
    <row r="1281" spans="1:19">
      <c r="A1281" s="383" t="str">
        <f t="shared" si="82"/>
        <v/>
      </c>
      <c r="B1281" s="370"/>
      <c r="C1281" s="392"/>
      <c r="D1281" s="372"/>
      <c r="E1281" s="372"/>
      <c r="F1281" s="373"/>
      <c r="G1281" s="372"/>
      <c r="H1281" s="372"/>
      <c r="I1281" s="374"/>
      <c r="J1281" s="375"/>
      <c r="K1281" s="372"/>
      <c r="L1281" s="374"/>
      <c r="M1281" s="372"/>
      <c r="N1281" s="463"/>
      <c r="O1281" s="527">
        <f t="shared" si="84"/>
        <v>0</v>
      </c>
      <c r="P1281" s="527">
        <f t="shared" si="85"/>
        <v>0</v>
      </c>
      <c r="Q1281" s="530" t="str">
        <f t="shared" si="83"/>
        <v/>
      </c>
    </row>
    <row r="1282" spans="1:19" s="323" customFormat="1">
      <c r="A1282" s="383" t="str">
        <f t="shared" si="82"/>
        <v/>
      </c>
      <c r="B1282" s="402"/>
      <c r="C1282" s="403"/>
      <c r="D1282" s="388"/>
      <c r="E1282" s="388"/>
      <c r="F1282" s="393"/>
      <c r="G1282" s="374"/>
      <c r="H1282" s="388"/>
      <c r="I1282" s="374"/>
      <c r="J1282" s="376"/>
      <c r="K1282" s="388"/>
      <c r="L1282" s="388"/>
      <c r="M1282" s="388"/>
      <c r="N1282" s="468"/>
      <c r="O1282" s="527">
        <f t="shared" si="84"/>
        <v>0</v>
      </c>
      <c r="P1282" s="527">
        <f t="shared" si="85"/>
        <v>0</v>
      </c>
      <c r="Q1282" s="529" t="str">
        <f t="shared" si="83"/>
        <v/>
      </c>
      <c r="R1282" s="516"/>
      <c r="S1282" s="516"/>
    </row>
    <row r="1283" spans="1:19">
      <c r="A1283" s="383" t="str">
        <f t="shared" si="82"/>
        <v/>
      </c>
      <c r="B1283" s="370"/>
      <c r="C1283" s="392"/>
      <c r="D1283" s="372"/>
      <c r="E1283" s="372"/>
      <c r="F1283" s="373"/>
      <c r="G1283" s="372"/>
      <c r="H1283" s="372"/>
      <c r="I1283" s="374"/>
      <c r="J1283" s="375"/>
      <c r="K1283" s="372"/>
      <c r="L1283" s="374"/>
      <c r="M1283" s="372"/>
      <c r="N1283" s="463"/>
      <c r="O1283" s="527">
        <f t="shared" si="84"/>
        <v>0</v>
      </c>
      <c r="P1283" s="527">
        <f t="shared" si="85"/>
        <v>0</v>
      </c>
      <c r="Q1283" s="530" t="str">
        <f t="shared" si="83"/>
        <v/>
      </c>
    </row>
    <row r="1284" spans="1:19">
      <c r="A1284" s="383" t="str">
        <f t="shared" si="82"/>
        <v/>
      </c>
      <c r="B1284" s="370"/>
      <c r="C1284" s="392"/>
      <c r="D1284" s="372"/>
      <c r="E1284" s="372"/>
      <c r="F1284" s="373"/>
      <c r="G1284" s="372"/>
      <c r="H1284" s="372"/>
      <c r="I1284" s="374"/>
      <c r="J1284" s="375"/>
      <c r="K1284" s="372"/>
      <c r="L1284" s="374"/>
      <c r="M1284" s="372"/>
      <c r="N1284" s="463"/>
      <c r="O1284" s="527">
        <f t="shared" si="84"/>
        <v>0</v>
      </c>
      <c r="P1284" s="527">
        <f t="shared" si="85"/>
        <v>0</v>
      </c>
      <c r="Q1284" s="530" t="str">
        <f t="shared" si="83"/>
        <v/>
      </c>
    </row>
    <row r="1285" spans="1:19">
      <c r="A1285" s="383" t="str">
        <f t="shared" ref="A1285:A1348" si="86">IF(B1285="","",ROW()-ROW($A$3))</f>
        <v/>
      </c>
      <c r="B1285" s="370"/>
      <c r="C1285" s="392"/>
      <c r="D1285" s="372"/>
      <c r="E1285" s="372"/>
      <c r="F1285" s="373"/>
      <c r="G1285" s="372"/>
      <c r="H1285" s="372"/>
      <c r="I1285" s="374"/>
      <c r="J1285" s="375"/>
      <c r="K1285" s="372"/>
      <c r="L1285" s="374"/>
      <c r="M1285" s="372"/>
      <c r="N1285" s="463"/>
      <c r="O1285" s="527">
        <f t="shared" si="84"/>
        <v>0</v>
      </c>
      <c r="P1285" s="527">
        <f t="shared" si="85"/>
        <v>0</v>
      </c>
      <c r="Q1285" s="530" t="str">
        <f t="shared" si="83"/>
        <v/>
      </c>
    </row>
    <row r="1286" spans="1:19">
      <c r="A1286" s="383" t="str">
        <f t="shared" si="86"/>
        <v/>
      </c>
      <c r="B1286" s="370"/>
      <c r="C1286" s="392"/>
      <c r="D1286" s="372"/>
      <c r="E1286" s="372"/>
      <c r="F1286" s="373"/>
      <c r="G1286" s="372"/>
      <c r="H1286" s="372"/>
      <c r="I1286" s="374"/>
      <c r="J1286" s="375"/>
      <c r="K1286" s="372"/>
      <c r="L1286" s="374"/>
      <c r="M1286" s="372"/>
      <c r="N1286" s="463"/>
      <c r="O1286" s="527">
        <f t="shared" si="84"/>
        <v>0</v>
      </c>
      <c r="P1286" s="527">
        <f t="shared" si="85"/>
        <v>0</v>
      </c>
      <c r="Q1286" s="529" t="str">
        <f t="shared" si="83"/>
        <v/>
      </c>
    </row>
    <row r="1287" spans="1:19">
      <c r="A1287" s="383" t="str">
        <f t="shared" si="86"/>
        <v/>
      </c>
      <c r="B1287" s="370"/>
      <c r="C1287" s="392"/>
      <c r="D1287" s="372"/>
      <c r="E1287" s="372"/>
      <c r="F1287" s="373"/>
      <c r="G1287" s="372"/>
      <c r="H1287" s="372"/>
      <c r="I1287" s="374"/>
      <c r="J1287" s="375"/>
      <c r="K1287" s="372"/>
      <c r="L1287" s="374"/>
      <c r="M1287" s="372"/>
      <c r="N1287" s="463"/>
      <c r="O1287" s="527">
        <f t="shared" si="84"/>
        <v>0</v>
      </c>
      <c r="P1287" s="527">
        <f t="shared" si="85"/>
        <v>0</v>
      </c>
      <c r="Q1287" s="530" t="str">
        <f t="shared" si="83"/>
        <v/>
      </c>
    </row>
    <row r="1288" spans="1:19">
      <c r="A1288" s="383" t="str">
        <f t="shared" si="86"/>
        <v/>
      </c>
      <c r="B1288" s="370"/>
      <c r="C1288" s="392"/>
      <c r="D1288" s="372"/>
      <c r="E1288" s="372"/>
      <c r="F1288" s="373"/>
      <c r="G1288" s="372"/>
      <c r="H1288" s="372"/>
      <c r="I1288" s="374"/>
      <c r="J1288" s="375"/>
      <c r="K1288" s="372"/>
      <c r="L1288" s="374"/>
      <c r="M1288" s="372"/>
      <c r="N1288" s="463"/>
      <c r="O1288" s="527">
        <f t="shared" si="84"/>
        <v>0</v>
      </c>
      <c r="P1288" s="527">
        <f t="shared" si="85"/>
        <v>0</v>
      </c>
      <c r="Q1288" s="530" t="str">
        <f t="shared" si="83"/>
        <v/>
      </c>
    </row>
    <row r="1289" spans="1:19">
      <c r="A1289" s="383" t="str">
        <f t="shared" si="86"/>
        <v/>
      </c>
      <c r="B1289" s="370"/>
      <c r="C1289" s="392"/>
      <c r="D1289" s="372"/>
      <c r="E1289" s="372"/>
      <c r="F1289" s="373"/>
      <c r="G1289" s="372"/>
      <c r="H1289" s="372"/>
      <c r="I1289" s="374"/>
      <c r="J1289" s="375"/>
      <c r="K1289" s="372"/>
      <c r="L1289" s="374"/>
      <c r="M1289" s="372"/>
      <c r="N1289" s="463"/>
      <c r="O1289" s="527">
        <f t="shared" si="84"/>
        <v>0</v>
      </c>
      <c r="P1289" s="527">
        <f t="shared" si="85"/>
        <v>0</v>
      </c>
      <c r="Q1289" s="530" t="str">
        <f t="shared" si="83"/>
        <v/>
      </c>
    </row>
    <row r="1290" spans="1:19">
      <c r="A1290" s="383" t="str">
        <f t="shared" si="86"/>
        <v/>
      </c>
      <c r="B1290" s="370"/>
      <c r="C1290" s="392"/>
      <c r="D1290" s="372"/>
      <c r="E1290" s="372"/>
      <c r="F1290" s="373"/>
      <c r="G1290" s="372"/>
      <c r="H1290" s="372"/>
      <c r="I1290" s="374"/>
      <c r="J1290" s="375"/>
      <c r="K1290" s="372"/>
      <c r="L1290" s="374"/>
      <c r="M1290" s="372"/>
      <c r="N1290" s="463"/>
      <c r="O1290" s="527">
        <f t="shared" si="84"/>
        <v>0</v>
      </c>
      <c r="P1290" s="527">
        <f t="shared" si="85"/>
        <v>0</v>
      </c>
      <c r="Q1290" s="529" t="str">
        <f t="shared" si="83"/>
        <v/>
      </c>
    </row>
    <row r="1291" spans="1:19">
      <c r="A1291" s="383" t="str">
        <f t="shared" si="86"/>
        <v/>
      </c>
      <c r="B1291" s="370"/>
      <c r="C1291" s="392"/>
      <c r="D1291" s="372"/>
      <c r="E1291" s="372"/>
      <c r="F1291" s="373"/>
      <c r="G1291" s="372"/>
      <c r="H1291" s="372"/>
      <c r="I1291" s="374"/>
      <c r="J1291" s="375"/>
      <c r="K1291" s="372"/>
      <c r="L1291" s="374"/>
      <c r="M1291" s="372"/>
      <c r="N1291" s="463"/>
      <c r="O1291" s="527">
        <f t="shared" si="84"/>
        <v>0</v>
      </c>
      <c r="P1291" s="527">
        <f t="shared" si="85"/>
        <v>0</v>
      </c>
      <c r="Q1291" s="530" t="str">
        <f t="shared" si="83"/>
        <v/>
      </c>
    </row>
    <row r="1292" spans="1:19">
      <c r="A1292" s="383" t="str">
        <f t="shared" si="86"/>
        <v/>
      </c>
      <c r="B1292" s="370"/>
      <c r="C1292" s="392"/>
      <c r="D1292" s="372"/>
      <c r="E1292" s="372"/>
      <c r="F1292" s="373"/>
      <c r="G1292" s="372"/>
      <c r="H1292" s="372"/>
      <c r="I1292" s="374"/>
      <c r="J1292" s="375"/>
      <c r="K1292" s="372"/>
      <c r="L1292" s="374"/>
      <c r="M1292" s="372"/>
      <c r="N1292" s="463"/>
      <c r="O1292" s="527">
        <f t="shared" si="84"/>
        <v>0</v>
      </c>
      <c r="P1292" s="527">
        <f t="shared" si="85"/>
        <v>0</v>
      </c>
      <c r="Q1292" s="530" t="str">
        <f t="shared" si="83"/>
        <v/>
      </c>
    </row>
    <row r="1293" spans="1:19">
      <c r="A1293" s="383" t="str">
        <f t="shared" si="86"/>
        <v/>
      </c>
      <c r="B1293" s="370"/>
      <c r="C1293" s="392"/>
      <c r="D1293" s="372"/>
      <c r="E1293" s="372"/>
      <c r="F1293" s="373"/>
      <c r="G1293" s="372"/>
      <c r="H1293" s="372"/>
      <c r="I1293" s="374"/>
      <c r="J1293" s="375"/>
      <c r="K1293" s="372"/>
      <c r="L1293" s="374"/>
      <c r="M1293" s="372"/>
      <c r="N1293" s="463"/>
      <c r="O1293" s="527">
        <f t="shared" si="84"/>
        <v>0</v>
      </c>
      <c r="P1293" s="527">
        <f t="shared" si="85"/>
        <v>0</v>
      </c>
      <c r="Q1293" s="530" t="str">
        <f t="shared" si="83"/>
        <v/>
      </c>
    </row>
    <row r="1294" spans="1:19">
      <c r="A1294" s="383" t="str">
        <f t="shared" si="86"/>
        <v/>
      </c>
      <c r="B1294" s="370"/>
      <c r="C1294" s="392"/>
      <c r="D1294" s="372"/>
      <c r="E1294" s="372"/>
      <c r="F1294" s="373"/>
      <c r="G1294" s="372"/>
      <c r="H1294" s="372"/>
      <c r="I1294" s="374"/>
      <c r="J1294" s="375"/>
      <c r="K1294" s="372"/>
      <c r="L1294" s="374"/>
      <c r="M1294" s="372"/>
      <c r="N1294" s="463"/>
      <c r="O1294" s="527">
        <f t="shared" si="84"/>
        <v>0</v>
      </c>
      <c r="P1294" s="527">
        <f t="shared" si="85"/>
        <v>0</v>
      </c>
      <c r="Q1294" s="529" t="str">
        <f t="shared" ref="Q1294:Q1357" si="87">SUBSTITUTE(D1294," ","_")</f>
        <v/>
      </c>
    </row>
    <row r="1295" spans="1:19">
      <c r="A1295" s="383" t="str">
        <f t="shared" si="86"/>
        <v/>
      </c>
      <c r="B1295" s="370"/>
      <c r="C1295" s="392"/>
      <c r="D1295" s="372"/>
      <c r="E1295" s="372"/>
      <c r="F1295" s="373"/>
      <c r="G1295" s="372"/>
      <c r="H1295" s="372"/>
      <c r="I1295" s="374"/>
      <c r="J1295" s="375"/>
      <c r="K1295" s="372"/>
      <c r="L1295" s="374"/>
      <c r="M1295" s="372"/>
      <c r="N1295" s="463"/>
      <c r="O1295" s="527">
        <f t="shared" ref="O1295:O1358" si="88">IF(B1295=0,0,IF(YEAR(B1295)=$P$1,MONTH(B1295)-$O$1+1,(YEAR(B1295)-$P$1)*12-$O$1+1+MONTH(B1295)))</f>
        <v>0</v>
      </c>
      <c r="P1295" s="527">
        <f t="shared" ref="P1295:P1358" si="89">IF(C1295=0,0,IF(YEAR(C1295)=$P$1,MONTH(C1295)-$O$1+1,(YEAR(C1295)-$P$1)*12-$O$1+1+MONTH(C1295)))</f>
        <v>0</v>
      </c>
      <c r="Q1295" s="530" t="str">
        <f t="shared" si="87"/>
        <v/>
      </c>
    </row>
    <row r="1296" spans="1:19">
      <c r="A1296" s="383" t="str">
        <f t="shared" si="86"/>
        <v/>
      </c>
      <c r="B1296" s="370"/>
      <c r="C1296" s="392"/>
      <c r="D1296" s="372"/>
      <c r="E1296" s="372"/>
      <c r="F1296" s="373"/>
      <c r="G1296" s="372"/>
      <c r="H1296" s="372"/>
      <c r="I1296" s="374"/>
      <c r="J1296" s="375"/>
      <c r="K1296" s="372"/>
      <c r="L1296" s="374"/>
      <c r="M1296" s="372"/>
      <c r="N1296" s="463"/>
      <c r="O1296" s="527">
        <f t="shared" si="88"/>
        <v>0</v>
      </c>
      <c r="P1296" s="527">
        <f t="shared" si="89"/>
        <v>0</v>
      </c>
      <c r="Q1296" s="530" t="str">
        <f t="shared" si="87"/>
        <v/>
      </c>
    </row>
    <row r="1297" spans="1:17">
      <c r="A1297" s="383" t="str">
        <f t="shared" si="86"/>
        <v/>
      </c>
      <c r="B1297" s="370"/>
      <c r="C1297" s="392"/>
      <c r="D1297" s="372"/>
      <c r="E1297" s="372"/>
      <c r="F1297" s="373"/>
      <c r="G1297" s="372"/>
      <c r="H1297" s="372"/>
      <c r="I1297" s="374"/>
      <c r="J1297" s="375"/>
      <c r="K1297" s="372"/>
      <c r="L1297" s="374"/>
      <c r="M1297" s="372"/>
      <c r="N1297" s="463"/>
      <c r="O1297" s="527">
        <f t="shared" si="88"/>
        <v>0</v>
      </c>
      <c r="P1297" s="527">
        <f t="shared" si="89"/>
        <v>0</v>
      </c>
      <c r="Q1297" s="530" t="str">
        <f t="shared" si="87"/>
        <v/>
      </c>
    </row>
    <row r="1298" spans="1:17">
      <c r="A1298" s="383" t="str">
        <f t="shared" si="86"/>
        <v/>
      </c>
      <c r="B1298" s="370"/>
      <c r="C1298" s="392"/>
      <c r="D1298" s="372"/>
      <c r="E1298" s="372"/>
      <c r="F1298" s="373"/>
      <c r="G1298" s="372"/>
      <c r="H1298" s="372"/>
      <c r="I1298" s="374"/>
      <c r="J1298" s="375"/>
      <c r="K1298" s="372"/>
      <c r="L1298" s="374"/>
      <c r="M1298" s="372"/>
      <c r="N1298" s="463"/>
      <c r="O1298" s="527">
        <f t="shared" si="88"/>
        <v>0</v>
      </c>
      <c r="P1298" s="527">
        <f t="shared" si="89"/>
        <v>0</v>
      </c>
      <c r="Q1298" s="529" t="str">
        <f t="shared" si="87"/>
        <v/>
      </c>
    </row>
    <row r="1299" spans="1:17">
      <c r="A1299" s="383" t="str">
        <f t="shared" si="86"/>
        <v/>
      </c>
      <c r="B1299" s="370"/>
      <c r="C1299" s="392"/>
      <c r="D1299" s="372"/>
      <c r="E1299" s="372"/>
      <c r="F1299" s="373"/>
      <c r="G1299" s="372"/>
      <c r="H1299" s="372"/>
      <c r="I1299" s="374"/>
      <c r="J1299" s="375"/>
      <c r="K1299" s="372"/>
      <c r="L1299" s="374"/>
      <c r="M1299" s="372"/>
      <c r="N1299" s="463"/>
      <c r="O1299" s="527">
        <f t="shared" si="88"/>
        <v>0</v>
      </c>
      <c r="P1299" s="527">
        <f t="shared" si="89"/>
        <v>0</v>
      </c>
      <c r="Q1299" s="530" t="str">
        <f t="shared" si="87"/>
        <v/>
      </c>
    </row>
    <row r="1300" spans="1:17">
      <c r="A1300" s="383" t="str">
        <f t="shared" si="86"/>
        <v/>
      </c>
      <c r="B1300" s="370"/>
      <c r="C1300" s="392"/>
      <c r="D1300" s="372"/>
      <c r="E1300" s="372"/>
      <c r="F1300" s="373"/>
      <c r="G1300" s="372"/>
      <c r="H1300" s="372"/>
      <c r="I1300" s="374"/>
      <c r="J1300" s="375"/>
      <c r="K1300" s="372"/>
      <c r="L1300" s="374"/>
      <c r="M1300" s="372"/>
      <c r="N1300" s="463"/>
      <c r="O1300" s="527">
        <f t="shared" si="88"/>
        <v>0</v>
      </c>
      <c r="P1300" s="527">
        <f t="shared" si="89"/>
        <v>0</v>
      </c>
      <c r="Q1300" s="530" t="str">
        <f t="shared" si="87"/>
        <v/>
      </c>
    </row>
    <row r="1301" spans="1:17">
      <c r="A1301" s="383" t="str">
        <f t="shared" si="86"/>
        <v/>
      </c>
      <c r="B1301" s="370"/>
      <c r="C1301" s="392"/>
      <c r="D1301" s="372"/>
      <c r="E1301" s="372"/>
      <c r="F1301" s="373"/>
      <c r="G1301" s="372"/>
      <c r="H1301" s="372"/>
      <c r="I1301" s="374"/>
      <c r="J1301" s="375"/>
      <c r="K1301" s="372"/>
      <c r="L1301" s="374"/>
      <c r="M1301" s="372"/>
      <c r="N1301" s="463"/>
      <c r="O1301" s="527">
        <f t="shared" si="88"/>
        <v>0</v>
      </c>
      <c r="P1301" s="527">
        <f t="shared" si="89"/>
        <v>0</v>
      </c>
      <c r="Q1301" s="530" t="str">
        <f t="shared" si="87"/>
        <v/>
      </c>
    </row>
    <row r="1302" spans="1:17">
      <c r="A1302" s="383" t="str">
        <f t="shared" si="86"/>
        <v/>
      </c>
      <c r="B1302" s="370"/>
      <c r="C1302" s="392"/>
      <c r="D1302" s="372"/>
      <c r="E1302" s="372"/>
      <c r="F1302" s="373"/>
      <c r="G1302" s="372"/>
      <c r="H1302" s="372"/>
      <c r="I1302" s="374"/>
      <c r="J1302" s="375"/>
      <c r="K1302" s="372"/>
      <c r="L1302" s="374"/>
      <c r="M1302" s="372"/>
      <c r="N1302" s="463"/>
      <c r="O1302" s="527">
        <f t="shared" si="88"/>
        <v>0</v>
      </c>
      <c r="P1302" s="527">
        <f t="shared" si="89"/>
        <v>0</v>
      </c>
      <c r="Q1302" s="529" t="str">
        <f t="shared" si="87"/>
        <v/>
      </c>
    </row>
    <row r="1303" spans="1:17">
      <c r="A1303" s="383" t="str">
        <f t="shared" si="86"/>
        <v/>
      </c>
      <c r="B1303" s="370"/>
      <c r="C1303" s="392"/>
      <c r="D1303" s="372"/>
      <c r="E1303" s="372"/>
      <c r="F1303" s="373"/>
      <c r="G1303" s="372"/>
      <c r="H1303" s="372"/>
      <c r="I1303" s="374"/>
      <c r="J1303" s="375"/>
      <c r="K1303" s="372"/>
      <c r="L1303" s="374"/>
      <c r="M1303" s="372"/>
      <c r="N1303" s="463"/>
      <c r="O1303" s="527">
        <f t="shared" si="88"/>
        <v>0</v>
      </c>
      <c r="P1303" s="527">
        <f t="shared" si="89"/>
        <v>0</v>
      </c>
      <c r="Q1303" s="530" t="str">
        <f t="shared" si="87"/>
        <v/>
      </c>
    </row>
    <row r="1304" spans="1:17">
      <c r="A1304" s="383" t="str">
        <f t="shared" si="86"/>
        <v/>
      </c>
      <c r="B1304" s="370"/>
      <c r="C1304" s="392"/>
      <c r="D1304" s="372"/>
      <c r="E1304" s="372"/>
      <c r="F1304" s="373"/>
      <c r="G1304" s="372"/>
      <c r="H1304" s="372"/>
      <c r="I1304" s="374"/>
      <c r="J1304" s="375"/>
      <c r="K1304" s="372"/>
      <c r="L1304" s="374"/>
      <c r="M1304" s="372"/>
      <c r="N1304" s="463"/>
      <c r="O1304" s="527">
        <f t="shared" si="88"/>
        <v>0</v>
      </c>
      <c r="P1304" s="527">
        <f t="shared" si="89"/>
        <v>0</v>
      </c>
      <c r="Q1304" s="530" t="str">
        <f t="shared" si="87"/>
        <v/>
      </c>
    </row>
    <row r="1305" spans="1:17">
      <c r="A1305" s="383" t="str">
        <f t="shared" si="86"/>
        <v/>
      </c>
      <c r="B1305" s="370"/>
      <c r="C1305" s="392"/>
      <c r="D1305" s="372"/>
      <c r="E1305" s="372"/>
      <c r="F1305" s="373"/>
      <c r="G1305" s="372"/>
      <c r="H1305" s="372"/>
      <c r="I1305" s="374"/>
      <c r="J1305" s="375"/>
      <c r="K1305" s="372"/>
      <c r="L1305" s="374"/>
      <c r="M1305" s="372"/>
      <c r="N1305" s="463"/>
      <c r="O1305" s="527">
        <f t="shared" si="88"/>
        <v>0</v>
      </c>
      <c r="P1305" s="527">
        <f t="shared" si="89"/>
        <v>0</v>
      </c>
      <c r="Q1305" s="530" t="str">
        <f t="shared" si="87"/>
        <v/>
      </c>
    </row>
    <row r="1306" spans="1:17">
      <c r="A1306" s="383" t="str">
        <f t="shared" si="86"/>
        <v/>
      </c>
      <c r="B1306" s="370"/>
      <c r="C1306" s="392"/>
      <c r="D1306" s="372"/>
      <c r="E1306" s="372"/>
      <c r="F1306" s="373"/>
      <c r="G1306" s="372"/>
      <c r="H1306" s="372"/>
      <c r="I1306" s="374"/>
      <c r="J1306" s="375"/>
      <c r="K1306" s="372"/>
      <c r="L1306" s="374"/>
      <c r="M1306" s="372"/>
      <c r="N1306" s="463"/>
      <c r="O1306" s="527">
        <f t="shared" si="88"/>
        <v>0</v>
      </c>
      <c r="P1306" s="527">
        <f t="shared" si="89"/>
        <v>0</v>
      </c>
      <c r="Q1306" s="529" t="str">
        <f t="shared" si="87"/>
        <v/>
      </c>
    </row>
    <row r="1307" spans="1:17">
      <c r="A1307" s="383" t="str">
        <f t="shared" si="86"/>
        <v/>
      </c>
      <c r="B1307" s="370"/>
      <c r="C1307" s="392"/>
      <c r="D1307" s="372"/>
      <c r="E1307" s="372"/>
      <c r="F1307" s="373"/>
      <c r="G1307" s="372"/>
      <c r="H1307" s="372"/>
      <c r="I1307" s="374"/>
      <c r="J1307" s="375"/>
      <c r="K1307" s="372"/>
      <c r="L1307" s="374"/>
      <c r="M1307" s="372"/>
      <c r="N1307" s="463"/>
      <c r="O1307" s="527">
        <f t="shared" si="88"/>
        <v>0</v>
      </c>
      <c r="P1307" s="527">
        <f t="shared" si="89"/>
        <v>0</v>
      </c>
      <c r="Q1307" s="530" t="str">
        <f t="shared" si="87"/>
        <v/>
      </c>
    </row>
    <row r="1308" spans="1:17">
      <c r="A1308" s="383" t="str">
        <f t="shared" si="86"/>
        <v/>
      </c>
      <c r="B1308" s="370"/>
      <c r="C1308" s="392"/>
      <c r="D1308" s="372"/>
      <c r="E1308" s="372"/>
      <c r="F1308" s="373"/>
      <c r="G1308" s="372"/>
      <c r="H1308" s="372"/>
      <c r="I1308" s="374"/>
      <c r="J1308" s="375"/>
      <c r="K1308" s="372"/>
      <c r="L1308" s="374"/>
      <c r="M1308" s="372"/>
      <c r="N1308" s="463"/>
      <c r="O1308" s="527">
        <f t="shared" si="88"/>
        <v>0</v>
      </c>
      <c r="P1308" s="527">
        <f t="shared" si="89"/>
        <v>0</v>
      </c>
      <c r="Q1308" s="530" t="str">
        <f t="shared" si="87"/>
        <v/>
      </c>
    </row>
    <row r="1309" spans="1:17">
      <c r="A1309" s="383" t="str">
        <f t="shared" si="86"/>
        <v/>
      </c>
      <c r="B1309" s="370"/>
      <c r="C1309" s="392"/>
      <c r="D1309" s="372"/>
      <c r="E1309" s="372"/>
      <c r="F1309" s="373"/>
      <c r="G1309" s="372"/>
      <c r="H1309" s="372"/>
      <c r="I1309" s="374"/>
      <c r="J1309" s="375"/>
      <c r="K1309" s="372"/>
      <c r="L1309" s="374"/>
      <c r="M1309" s="372"/>
      <c r="N1309" s="463"/>
      <c r="O1309" s="527">
        <f t="shared" si="88"/>
        <v>0</v>
      </c>
      <c r="P1309" s="527">
        <f t="shared" si="89"/>
        <v>0</v>
      </c>
      <c r="Q1309" s="530" t="str">
        <f t="shared" si="87"/>
        <v/>
      </c>
    </row>
    <row r="1310" spans="1:17">
      <c r="A1310" s="383" t="str">
        <f t="shared" si="86"/>
        <v/>
      </c>
      <c r="B1310" s="370"/>
      <c r="C1310" s="392"/>
      <c r="D1310" s="372"/>
      <c r="E1310" s="372"/>
      <c r="F1310" s="373"/>
      <c r="G1310" s="372"/>
      <c r="H1310" s="372"/>
      <c r="I1310" s="374"/>
      <c r="J1310" s="375"/>
      <c r="K1310" s="372"/>
      <c r="L1310" s="374"/>
      <c r="M1310" s="372"/>
      <c r="N1310" s="463"/>
      <c r="O1310" s="527">
        <f t="shared" si="88"/>
        <v>0</v>
      </c>
      <c r="P1310" s="527">
        <f t="shared" si="89"/>
        <v>0</v>
      </c>
      <c r="Q1310" s="529" t="str">
        <f t="shared" si="87"/>
        <v/>
      </c>
    </row>
    <row r="1311" spans="1:17">
      <c r="A1311" s="383" t="str">
        <f t="shared" si="86"/>
        <v/>
      </c>
      <c r="B1311" s="370"/>
      <c r="C1311" s="392"/>
      <c r="D1311" s="372"/>
      <c r="E1311" s="372"/>
      <c r="F1311" s="373"/>
      <c r="G1311" s="372"/>
      <c r="H1311" s="372"/>
      <c r="I1311" s="374"/>
      <c r="J1311" s="375"/>
      <c r="K1311" s="372"/>
      <c r="L1311" s="374"/>
      <c r="M1311" s="372"/>
      <c r="N1311" s="463"/>
      <c r="O1311" s="527">
        <f t="shared" si="88"/>
        <v>0</v>
      </c>
      <c r="P1311" s="527">
        <f t="shared" si="89"/>
        <v>0</v>
      </c>
      <c r="Q1311" s="530" t="str">
        <f t="shared" si="87"/>
        <v/>
      </c>
    </row>
    <row r="1312" spans="1:17">
      <c r="A1312" s="383" t="str">
        <f t="shared" si="86"/>
        <v/>
      </c>
      <c r="B1312" s="370"/>
      <c r="C1312" s="392"/>
      <c r="D1312" s="372"/>
      <c r="E1312" s="372"/>
      <c r="F1312" s="373"/>
      <c r="G1312" s="372"/>
      <c r="H1312" s="372"/>
      <c r="I1312" s="374"/>
      <c r="J1312" s="375"/>
      <c r="K1312" s="372"/>
      <c r="L1312" s="374"/>
      <c r="M1312" s="372"/>
      <c r="N1312" s="463"/>
      <c r="O1312" s="527">
        <f t="shared" si="88"/>
        <v>0</v>
      </c>
      <c r="P1312" s="527">
        <f t="shared" si="89"/>
        <v>0</v>
      </c>
      <c r="Q1312" s="530" t="str">
        <f t="shared" si="87"/>
        <v/>
      </c>
    </row>
    <row r="1313" spans="1:17">
      <c r="A1313" s="383" t="str">
        <f t="shared" si="86"/>
        <v/>
      </c>
      <c r="B1313" s="370"/>
      <c r="C1313" s="392"/>
      <c r="D1313" s="372"/>
      <c r="E1313" s="372"/>
      <c r="F1313" s="373"/>
      <c r="G1313" s="372"/>
      <c r="H1313" s="372"/>
      <c r="I1313" s="374"/>
      <c r="J1313" s="375"/>
      <c r="K1313" s="372"/>
      <c r="L1313" s="374"/>
      <c r="M1313" s="372"/>
      <c r="N1313" s="463"/>
      <c r="O1313" s="527">
        <f t="shared" si="88"/>
        <v>0</v>
      </c>
      <c r="P1313" s="527">
        <f t="shared" si="89"/>
        <v>0</v>
      </c>
      <c r="Q1313" s="530" t="str">
        <f t="shared" si="87"/>
        <v/>
      </c>
    </row>
    <row r="1314" spans="1:17">
      <c r="A1314" s="383" t="str">
        <f t="shared" si="86"/>
        <v/>
      </c>
      <c r="B1314" s="370"/>
      <c r="C1314" s="392"/>
      <c r="D1314" s="372"/>
      <c r="E1314" s="372"/>
      <c r="F1314" s="373"/>
      <c r="G1314" s="372"/>
      <c r="H1314" s="372"/>
      <c r="I1314" s="374"/>
      <c r="J1314" s="375"/>
      <c r="K1314" s="372"/>
      <c r="L1314" s="374"/>
      <c r="M1314" s="372"/>
      <c r="N1314" s="463"/>
      <c r="O1314" s="527">
        <f t="shared" si="88"/>
        <v>0</v>
      </c>
      <c r="P1314" s="527">
        <f t="shared" si="89"/>
        <v>0</v>
      </c>
      <c r="Q1314" s="529" t="str">
        <f t="shared" si="87"/>
        <v/>
      </c>
    </row>
    <row r="1315" spans="1:17">
      <c r="A1315" s="383" t="str">
        <f t="shared" si="86"/>
        <v/>
      </c>
      <c r="B1315" s="370"/>
      <c r="C1315" s="392"/>
      <c r="D1315" s="372"/>
      <c r="E1315" s="372"/>
      <c r="F1315" s="373"/>
      <c r="G1315" s="372"/>
      <c r="H1315" s="372"/>
      <c r="I1315" s="374"/>
      <c r="J1315" s="375"/>
      <c r="K1315" s="372"/>
      <c r="L1315" s="374"/>
      <c r="M1315" s="372"/>
      <c r="N1315" s="463"/>
      <c r="O1315" s="527">
        <f t="shared" si="88"/>
        <v>0</v>
      </c>
      <c r="P1315" s="527">
        <f t="shared" si="89"/>
        <v>0</v>
      </c>
      <c r="Q1315" s="530" t="str">
        <f t="shared" si="87"/>
        <v/>
      </c>
    </row>
    <row r="1316" spans="1:17">
      <c r="A1316" s="383" t="str">
        <f t="shared" si="86"/>
        <v/>
      </c>
      <c r="B1316" s="370"/>
      <c r="C1316" s="392"/>
      <c r="D1316" s="372"/>
      <c r="E1316" s="372"/>
      <c r="F1316" s="373"/>
      <c r="G1316" s="372"/>
      <c r="H1316" s="372"/>
      <c r="I1316" s="374"/>
      <c r="J1316" s="375"/>
      <c r="K1316" s="372"/>
      <c r="L1316" s="374"/>
      <c r="M1316" s="372"/>
      <c r="N1316" s="463"/>
      <c r="O1316" s="527">
        <f t="shared" si="88"/>
        <v>0</v>
      </c>
      <c r="P1316" s="527">
        <f t="shared" si="89"/>
        <v>0</v>
      </c>
      <c r="Q1316" s="530" t="str">
        <f t="shared" si="87"/>
        <v/>
      </c>
    </row>
    <row r="1317" spans="1:17">
      <c r="A1317" s="383" t="str">
        <f t="shared" si="86"/>
        <v/>
      </c>
      <c r="B1317" s="370"/>
      <c r="C1317" s="392"/>
      <c r="D1317" s="372"/>
      <c r="E1317" s="372"/>
      <c r="F1317" s="373"/>
      <c r="G1317" s="372"/>
      <c r="H1317" s="372"/>
      <c r="I1317" s="374"/>
      <c r="J1317" s="375"/>
      <c r="K1317" s="372"/>
      <c r="L1317" s="374"/>
      <c r="M1317" s="372"/>
      <c r="N1317" s="463"/>
      <c r="O1317" s="527">
        <f t="shared" si="88"/>
        <v>0</v>
      </c>
      <c r="P1317" s="527">
        <f t="shared" si="89"/>
        <v>0</v>
      </c>
      <c r="Q1317" s="530" t="str">
        <f t="shared" si="87"/>
        <v/>
      </c>
    </row>
    <row r="1318" spans="1:17">
      <c r="A1318" s="383" t="str">
        <f t="shared" si="86"/>
        <v/>
      </c>
      <c r="B1318" s="370"/>
      <c r="C1318" s="392"/>
      <c r="D1318" s="372"/>
      <c r="E1318" s="372"/>
      <c r="F1318" s="373"/>
      <c r="G1318" s="372"/>
      <c r="H1318" s="372"/>
      <c r="I1318" s="374"/>
      <c r="J1318" s="375"/>
      <c r="K1318" s="372"/>
      <c r="L1318" s="374"/>
      <c r="M1318" s="372"/>
      <c r="N1318" s="463"/>
      <c r="O1318" s="527">
        <f t="shared" si="88"/>
        <v>0</v>
      </c>
      <c r="P1318" s="527">
        <f t="shared" si="89"/>
        <v>0</v>
      </c>
      <c r="Q1318" s="529" t="str">
        <f t="shared" si="87"/>
        <v/>
      </c>
    </row>
    <row r="1319" spans="1:17">
      <c r="A1319" s="383" t="str">
        <f t="shared" si="86"/>
        <v/>
      </c>
      <c r="B1319" s="370"/>
      <c r="C1319" s="392"/>
      <c r="D1319" s="372"/>
      <c r="E1319" s="372"/>
      <c r="F1319" s="373"/>
      <c r="G1319" s="372"/>
      <c r="H1319" s="372"/>
      <c r="I1319" s="374"/>
      <c r="J1319" s="375"/>
      <c r="K1319" s="372"/>
      <c r="L1319" s="374"/>
      <c r="M1319" s="372"/>
      <c r="N1319" s="463"/>
      <c r="O1319" s="527">
        <f t="shared" si="88"/>
        <v>0</v>
      </c>
      <c r="P1319" s="527">
        <f t="shared" si="89"/>
        <v>0</v>
      </c>
      <c r="Q1319" s="530" t="str">
        <f t="shared" si="87"/>
        <v/>
      </c>
    </row>
    <row r="1320" spans="1:17">
      <c r="A1320" s="383" t="str">
        <f t="shared" si="86"/>
        <v/>
      </c>
      <c r="B1320" s="370"/>
      <c r="C1320" s="392"/>
      <c r="D1320" s="372"/>
      <c r="E1320" s="372"/>
      <c r="F1320" s="373"/>
      <c r="G1320" s="372"/>
      <c r="H1320" s="372"/>
      <c r="I1320" s="374"/>
      <c r="J1320" s="375"/>
      <c r="K1320" s="372"/>
      <c r="L1320" s="374"/>
      <c r="M1320" s="372"/>
      <c r="N1320" s="463"/>
      <c r="O1320" s="527">
        <f t="shared" si="88"/>
        <v>0</v>
      </c>
      <c r="P1320" s="527">
        <f t="shared" si="89"/>
        <v>0</v>
      </c>
      <c r="Q1320" s="530" t="str">
        <f t="shared" si="87"/>
        <v/>
      </c>
    </row>
    <row r="1321" spans="1:17">
      <c r="A1321" s="383" t="str">
        <f t="shared" si="86"/>
        <v/>
      </c>
      <c r="B1321" s="370"/>
      <c r="C1321" s="392"/>
      <c r="D1321" s="372"/>
      <c r="E1321" s="372"/>
      <c r="F1321" s="373"/>
      <c r="G1321" s="372"/>
      <c r="H1321" s="372"/>
      <c r="I1321" s="374"/>
      <c r="J1321" s="375"/>
      <c r="K1321" s="372"/>
      <c r="L1321" s="374"/>
      <c r="M1321" s="372"/>
      <c r="N1321" s="463"/>
      <c r="O1321" s="527">
        <f t="shared" si="88"/>
        <v>0</v>
      </c>
      <c r="P1321" s="527">
        <f t="shared" si="89"/>
        <v>0</v>
      </c>
      <c r="Q1321" s="530" t="str">
        <f t="shared" si="87"/>
        <v/>
      </c>
    </row>
    <row r="1322" spans="1:17">
      <c r="A1322" s="383" t="str">
        <f t="shared" si="86"/>
        <v/>
      </c>
      <c r="B1322" s="370"/>
      <c r="C1322" s="392"/>
      <c r="D1322" s="372"/>
      <c r="E1322" s="372"/>
      <c r="F1322" s="373"/>
      <c r="G1322" s="372"/>
      <c r="H1322" s="372"/>
      <c r="I1322" s="374"/>
      <c r="J1322" s="375"/>
      <c r="K1322" s="372"/>
      <c r="L1322" s="374"/>
      <c r="M1322" s="372"/>
      <c r="N1322" s="463"/>
      <c r="O1322" s="527">
        <f t="shared" si="88"/>
        <v>0</v>
      </c>
      <c r="P1322" s="527">
        <f t="shared" si="89"/>
        <v>0</v>
      </c>
      <c r="Q1322" s="529" t="str">
        <f t="shared" si="87"/>
        <v/>
      </c>
    </row>
    <row r="1323" spans="1:17">
      <c r="A1323" s="383" t="str">
        <f t="shared" si="86"/>
        <v/>
      </c>
      <c r="B1323" s="370"/>
      <c r="C1323" s="392"/>
      <c r="D1323" s="372"/>
      <c r="E1323" s="372"/>
      <c r="F1323" s="373"/>
      <c r="G1323" s="372"/>
      <c r="H1323" s="372"/>
      <c r="I1323" s="374"/>
      <c r="J1323" s="375"/>
      <c r="K1323" s="372"/>
      <c r="L1323" s="374"/>
      <c r="M1323" s="372"/>
      <c r="N1323" s="463"/>
      <c r="O1323" s="527">
        <f t="shared" si="88"/>
        <v>0</v>
      </c>
      <c r="P1323" s="527">
        <f t="shared" si="89"/>
        <v>0</v>
      </c>
      <c r="Q1323" s="530" t="str">
        <f t="shared" si="87"/>
        <v/>
      </c>
    </row>
    <row r="1324" spans="1:17">
      <c r="A1324" s="383" t="str">
        <f t="shared" si="86"/>
        <v/>
      </c>
      <c r="B1324" s="370"/>
      <c r="C1324" s="392"/>
      <c r="D1324" s="372"/>
      <c r="E1324" s="372"/>
      <c r="F1324" s="373"/>
      <c r="G1324" s="372"/>
      <c r="H1324" s="372"/>
      <c r="I1324" s="374"/>
      <c r="J1324" s="375"/>
      <c r="K1324" s="372"/>
      <c r="L1324" s="374"/>
      <c r="M1324" s="372"/>
      <c r="N1324" s="463"/>
      <c r="O1324" s="527">
        <f t="shared" si="88"/>
        <v>0</v>
      </c>
      <c r="P1324" s="527">
        <f t="shared" si="89"/>
        <v>0</v>
      </c>
      <c r="Q1324" s="530" t="str">
        <f t="shared" si="87"/>
        <v/>
      </c>
    </row>
    <row r="1325" spans="1:17">
      <c r="A1325" s="383" t="str">
        <f t="shared" si="86"/>
        <v/>
      </c>
      <c r="B1325" s="370"/>
      <c r="C1325" s="392"/>
      <c r="D1325" s="372"/>
      <c r="E1325" s="372"/>
      <c r="F1325" s="373"/>
      <c r="G1325" s="372"/>
      <c r="H1325" s="372"/>
      <c r="I1325" s="374"/>
      <c r="J1325" s="375"/>
      <c r="K1325" s="372"/>
      <c r="L1325" s="374"/>
      <c r="M1325" s="372"/>
      <c r="N1325" s="463"/>
      <c r="O1325" s="527">
        <f t="shared" si="88"/>
        <v>0</v>
      </c>
      <c r="P1325" s="527">
        <f t="shared" si="89"/>
        <v>0</v>
      </c>
      <c r="Q1325" s="530" t="str">
        <f t="shared" si="87"/>
        <v/>
      </c>
    </row>
    <row r="1326" spans="1:17">
      <c r="A1326" s="383" t="str">
        <f t="shared" si="86"/>
        <v/>
      </c>
      <c r="B1326" s="370"/>
      <c r="C1326" s="392"/>
      <c r="D1326" s="372"/>
      <c r="E1326" s="372"/>
      <c r="F1326" s="373"/>
      <c r="G1326" s="372"/>
      <c r="H1326" s="372"/>
      <c r="I1326" s="374"/>
      <c r="J1326" s="375"/>
      <c r="K1326" s="372"/>
      <c r="L1326" s="374"/>
      <c r="M1326" s="372"/>
      <c r="N1326" s="463"/>
      <c r="O1326" s="527">
        <f t="shared" si="88"/>
        <v>0</v>
      </c>
      <c r="P1326" s="527">
        <f t="shared" si="89"/>
        <v>0</v>
      </c>
      <c r="Q1326" s="529" t="str">
        <f t="shared" si="87"/>
        <v/>
      </c>
    </row>
    <row r="1327" spans="1:17">
      <c r="A1327" s="383" t="str">
        <f t="shared" si="86"/>
        <v/>
      </c>
      <c r="B1327" s="370"/>
      <c r="C1327" s="392"/>
      <c r="D1327" s="372"/>
      <c r="E1327" s="372"/>
      <c r="F1327" s="373"/>
      <c r="G1327" s="372"/>
      <c r="H1327" s="372"/>
      <c r="I1327" s="374"/>
      <c r="J1327" s="375"/>
      <c r="K1327" s="372"/>
      <c r="L1327" s="374"/>
      <c r="M1327" s="372"/>
      <c r="N1327" s="463"/>
      <c r="O1327" s="527">
        <f t="shared" si="88"/>
        <v>0</v>
      </c>
      <c r="P1327" s="527">
        <f t="shared" si="89"/>
        <v>0</v>
      </c>
      <c r="Q1327" s="530" t="str">
        <f t="shared" si="87"/>
        <v/>
      </c>
    </row>
    <row r="1328" spans="1:17">
      <c r="A1328" s="383" t="str">
        <f t="shared" si="86"/>
        <v/>
      </c>
      <c r="B1328" s="370"/>
      <c r="C1328" s="392"/>
      <c r="D1328" s="372"/>
      <c r="E1328" s="372"/>
      <c r="F1328" s="373"/>
      <c r="G1328" s="372"/>
      <c r="H1328" s="372"/>
      <c r="I1328" s="374"/>
      <c r="J1328" s="375"/>
      <c r="K1328" s="372"/>
      <c r="L1328" s="374"/>
      <c r="M1328" s="372"/>
      <c r="N1328" s="463"/>
      <c r="O1328" s="527">
        <f t="shared" si="88"/>
        <v>0</v>
      </c>
      <c r="P1328" s="527">
        <f t="shared" si="89"/>
        <v>0</v>
      </c>
      <c r="Q1328" s="530" t="str">
        <f t="shared" si="87"/>
        <v/>
      </c>
    </row>
    <row r="1329" spans="1:17">
      <c r="A1329" s="383" t="str">
        <f t="shared" si="86"/>
        <v/>
      </c>
      <c r="B1329" s="370"/>
      <c r="C1329" s="392"/>
      <c r="D1329" s="372"/>
      <c r="E1329" s="372"/>
      <c r="F1329" s="373"/>
      <c r="G1329" s="372"/>
      <c r="H1329" s="372"/>
      <c r="I1329" s="374"/>
      <c r="J1329" s="375"/>
      <c r="K1329" s="372"/>
      <c r="L1329" s="374"/>
      <c r="M1329" s="372"/>
      <c r="N1329" s="463"/>
      <c r="O1329" s="527">
        <f t="shared" si="88"/>
        <v>0</v>
      </c>
      <c r="P1329" s="527">
        <f t="shared" si="89"/>
        <v>0</v>
      </c>
      <c r="Q1329" s="530" t="str">
        <f t="shared" si="87"/>
        <v/>
      </c>
    </row>
    <row r="1330" spans="1:17">
      <c r="A1330" s="383" t="str">
        <f t="shared" si="86"/>
        <v/>
      </c>
      <c r="B1330" s="370"/>
      <c r="C1330" s="392"/>
      <c r="D1330" s="372"/>
      <c r="E1330" s="372"/>
      <c r="F1330" s="373"/>
      <c r="G1330" s="372"/>
      <c r="H1330" s="372"/>
      <c r="I1330" s="374"/>
      <c r="J1330" s="375"/>
      <c r="K1330" s="372"/>
      <c r="L1330" s="374"/>
      <c r="M1330" s="372"/>
      <c r="N1330" s="463"/>
      <c r="O1330" s="527">
        <f t="shared" si="88"/>
        <v>0</v>
      </c>
      <c r="P1330" s="527">
        <f t="shared" si="89"/>
        <v>0</v>
      </c>
      <c r="Q1330" s="529" t="str">
        <f t="shared" si="87"/>
        <v/>
      </c>
    </row>
    <row r="1331" spans="1:17">
      <c r="A1331" s="383" t="str">
        <f t="shared" si="86"/>
        <v/>
      </c>
      <c r="B1331" s="370"/>
      <c r="C1331" s="392"/>
      <c r="D1331" s="372"/>
      <c r="E1331" s="372"/>
      <c r="F1331" s="373"/>
      <c r="G1331" s="372"/>
      <c r="H1331" s="372"/>
      <c r="I1331" s="374"/>
      <c r="J1331" s="375"/>
      <c r="K1331" s="372"/>
      <c r="L1331" s="374"/>
      <c r="M1331" s="372"/>
      <c r="N1331" s="463"/>
      <c r="O1331" s="527">
        <f t="shared" si="88"/>
        <v>0</v>
      </c>
      <c r="P1331" s="527">
        <f t="shared" si="89"/>
        <v>0</v>
      </c>
      <c r="Q1331" s="530" t="str">
        <f t="shared" si="87"/>
        <v/>
      </c>
    </row>
    <row r="1332" spans="1:17">
      <c r="A1332" s="383" t="str">
        <f t="shared" si="86"/>
        <v/>
      </c>
      <c r="B1332" s="370"/>
      <c r="C1332" s="392"/>
      <c r="D1332" s="372"/>
      <c r="E1332" s="372"/>
      <c r="F1332" s="373"/>
      <c r="G1332" s="372"/>
      <c r="H1332" s="372"/>
      <c r="I1332" s="374"/>
      <c r="J1332" s="375"/>
      <c r="K1332" s="372"/>
      <c r="L1332" s="374"/>
      <c r="M1332" s="372"/>
      <c r="N1332" s="463"/>
      <c r="O1332" s="527">
        <f t="shared" si="88"/>
        <v>0</v>
      </c>
      <c r="P1332" s="527">
        <f t="shared" si="89"/>
        <v>0</v>
      </c>
      <c r="Q1332" s="530" t="str">
        <f t="shared" si="87"/>
        <v/>
      </c>
    </row>
    <row r="1333" spans="1:17">
      <c r="A1333" s="383" t="str">
        <f t="shared" si="86"/>
        <v/>
      </c>
      <c r="B1333" s="370"/>
      <c r="C1333" s="392"/>
      <c r="D1333" s="372"/>
      <c r="E1333" s="372"/>
      <c r="F1333" s="373"/>
      <c r="G1333" s="372"/>
      <c r="H1333" s="372"/>
      <c r="I1333" s="374"/>
      <c r="J1333" s="375"/>
      <c r="K1333" s="372"/>
      <c r="L1333" s="374"/>
      <c r="M1333" s="372"/>
      <c r="N1333" s="463"/>
      <c r="O1333" s="527">
        <f t="shared" si="88"/>
        <v>0</v>
      </c>
      <c r="P1333" s="527">
        <f t="shared" si="89"/>
        <v>0</v>
      </c>
      <c r="Q1333" s="530" t="str">
        <f t="shared" si="87"/>
        <v/>
      </c>
    </row>
    <row r="1334" spans="1:17">
      <c r="A1334" s="383" t="str">
        <f t="shared" si="86"/>
        <v/>
      </c>
      <c r="B1334" s="370"/>
      <c r="C1334" s="392"/>
      <c r="D1334" s="372"/>
      <c r="E1334" s="372"/>
      <c r="F1334" s="373"/>
      <c r="G1334" s="372"/>
      <c r="H1334" s="372"/>
      <c r="I1334" s="374"/>
      <c r="J1334" s="375"/>
      <c r="K1334" s="372"/>
      <c r="L1334" s="374"/>
      <c r="M1334" s="372"/>
      <c r="N1334" s="463"/>
      <c r="O1334" s="527">
        <f t="shared" si="88"/>
        <v>0</v>
      </c>
      <c r="P1334" s="527">
        <f t="shared" si="89"/>
        <v>0</v>
      </c>
      <c r="Q1334" s="529" t="str">
        <f t="shared" si="87"/>
        <v/>
      </c>
    </row>
    <row r="1335" spans="1:17">
      <c r="A1335" s="383" t="str">
        <f t="shared" si="86"/>
        <v/>
      </c>
      <c r="B1335" s="370"/>
      <c r="C1335" s="392"/>
      <c r="D1335" s="372"/>
      <c r="E1335" s="372"/>
      <c r="F1335" s="373"/>
      <c r="G1335" s="372"/>
      <c r="H1335" s="372"/>
      <c r="I1335" s="374"/>
      <c r="J1335" s="375"/>
      <c r="K1335" s="372"/>
      <c r="L1335" s="374"/>
      <c r="M1335" s="372"/>
      <c r="N1335" s="463"/>
      <c r="O1335" s="527">
        <f t="shared" si="88"/>
        <v>0</v>
      </c>
      <c r="P1335" s="527">
        <f t="shared" si="89"/>
        <v>0</v>
      </c>
      <c r="Q1335" s="530" t="str">
        <f t="shared" si="87"/>
        <v/>
      </c>
    </row>
    <row r="1336" spans="1:17">
      <c r="A1336" s="383" t="str">
        <f t="shared" si="86"/>
        <v/>
      </c>
      <c r="B1336" s="370"/>
      <c r="C1336" s="392"/>
      <c r="D1336" s="372"/>
      <c r="E1336" s="372"/>
      <c r="F1336" s="373"/>
      <c r="G1336" s="372"/>
      <c r="H1336" s="372"/>
      <c r="I1336" s="374"/>
      <c r="J1336" s="375"/>
      <c r="K1336" s="372"/>
      <c r="L1336" s="374"/>
      <c r="M1336" s="372"/>
      <c r="N1336" s="463"/>
      <c r="O1336" s="527">
        <f t="shared" si="88"/>
        <v>0</v>
      </c>
      <c r="P1336" s="527">
        <f t="shared" si="89"/>
        <v>0</v>
      </c>
      <c r="Q1336" s="530" t="str">
        <f t="shared" si="87"/>
        <v/>
      </c>
    </row>
    <row r="1337" spans="1:17">
      <c r="A1337" s="383" t="str">
        <f t="shared" si="86"/>
        <v/>
      </c>
      <c r="B1337" s="370"/>
      <c r="C1337" s="392"/>
      <c r="D1337" s="372"/>
      <c r="E1337" s="372"/>
      <c r="F1337" s="373"/>
      <c r="G1337" s="372"/>
      <c r="H1337" s="372"/>
      <c r="I1337" s="374"/>
      <c r="J1337" s="375"/>
      <c r="K1337" s="372"/>
      <c r="L1337" s="374"/>
      <c r="M1337" s="372"/>
      <c r="N1337" s="463"/>
      <c r="O1337" s="527">
        <f t="shared" si="88"/>
        <v>0</v>
      </c>
      <c r="P1337" s="527">
        <f t="shared" si="89"/>
        <v>0</v>
      </c>
      <c r="Q1337" s="530" t="str">
        <f t="shared" si="87"/>
        <v/>
      </c>
    </row>
    <row r="1338" spans="1:17">
      <c r="A1338" s="383" t="str">
        <f t="shared" si="86"/>
        <v/>
      </c>
      <c r="B1338" s="370"/>
      <c r="C1338" s="392"/>
      <c r="D1338" s="372"/>
      <c r="E1338" s="372"/>
      <c r="F1338" s="373"/>
      <c r="G1338" s="372"/>
      <c r="H1338" s="372"/>
      <c r="I1338" s="374"/>
      <c r="J1338" s="375"/>
      <c r="K1338" s="372"/>
      <c r="L1338" s="374"/>
      <c r="M1338" s="372"/>
      <c r="N1338" s="463"/>
      <c r="O1338" s="527">
        <f t="shared" si="88"/>
        <v>0</v>
      </c>
      <c r="P1338" s="527">
        <f t="shared" si="89"/>
        <v>0</v>
      </c>
      <c r="Q1338" s="529" t="str">
        <f t="shared" si="87"/>
        <v/>
      </c>
    </row>
    <row r="1339" spans="1:17">
      <c r="A1339" s="383" t="str">
        <f t="shared" si="86"/>
        <v/>
      </c>
      <c r="B1339" s="370"/>
      <c r="C1339" s="392"/>
      <c r="D1339" s="372"/>
      <c r="E1339" s="372"/>
      <c r="F1339" s="373"/>
      <c r="G1339" s="372"/>
      <c r="H1339" s="372"/>
      <c r="I1339" s="374"/>
      <c r="J1339" s="375"/>
      <c r="K1339" s="372"/>
      <c r="L1339" s="374"/>
      <c r="M1339" s="372"/>
      <c r="N1339" s="463"/>
      <c r="O1339" s="527">
        <f t="shared" si="88"/>
        <v>0</v>
      </c>
      <c r="P1339" s="527">
        <f t="shared" si="89"/>
        <v>0</v>
      </c>
      <c r="Q1339" s="530" t="str">
        <f t="shared" si="87"/>
        <v/>
      </c>
    </row>
    <row r="1340" spans="1:17">
      <c r="A1340" s="383" t="str">
        <f t="shared" si="86"/>
        <v/>
      </c>
      <c r="B1340" s="370"/>
      <c r="C1340" s="392"/>
      <c r="D1340" s="372"/>
      <c r="E1340" s="372"/>
      <c r="F1340" s="373"/>
      <c r="G1340" s="372"/>
      <c r="H1340" s="372"/>
      <c r="I1340" s="374"/>
      <c r="J1340" s="375"/>
      <c r="K1340" s="372"/>
      <c r="L1340" s="374"/>
      <c r="M1340" s="372"/>
      <c r="N1340" s="463"/>
      <c r="O1340" s="527">
        <f t="shared" si="88"/>
        <v>0</v>
      </c>
      <c r="P1340" s="527">
        <f t="shared" si="89"/>
        <v>0</v>
      </c>
      <c r="Q1340" s="530" t="str">
        <f t="shared" si="87"/>
        <v/>
      </c>
    </row>
    <row r="1341" spans="1:17">
      <c r="A1341" s="383" t="str">
        <f t="shared" si="86"/>
        <v/>
      </c>
      <c r="B1341" s="370"/>
      <c r="C1341" s="392"/>
      <c r="D1341" s="372"/>
      <c r="E1341" s="372"/>
      <c r="F1341" s="373"/>
      <c r="G1341" s="372"/>
      <c r="H1341" s="372"/>
      <c r="I1341" s="374"/>
      <c r="J1341" s="375"/>
      <c r="K1341" s="372"/>
      <c r="L1341" s="374"/>
      <c r="M1341" s="372"/>
      <c r="N1341" s="463"/>
      <c r="O1341" s="527">
        <f t="shared" si="88"/>
        <v>0</v>
      </c>
      <c r="P1341" s="527">
        <f t="shared" si="89"/>
        <v>0</v>
      </c>
      <c r="Q1341" s="530" t="str">
        <f t="shared" si="87"/>
        <v/>
      </c>
    </row>
    <row r="1342" spans="1:17">
      <c r="A1342" s="383" t="str">
        <f t="shared" si="86"/>
        <v/>
      </c>
      <c r="B1342" s="370"/>
      <c r="C1342" s="392"/>
      <c r="D1342" s="372"/>
      <c r="E1342" s="372"/>
      <c r="F1342" s="373"/>
      <c r="G1342" s="372"/>
      <c r="H1342" s="372"/>
      <c r="I1342" s="374"/>
      <c r="J1342" s="375"/>
      <c r="K1342" s="372"/>
      <c r="L1342" s="374"/>
      <c r="M1342" s="372"/>
      <c r="N1342" s="463"/>
      <c r="O1342" s="527">
        <f t="shared" si="88"/>
        <v>0</v>
      </c>
      <c r="P1342" s="527">
        <f t="shared" si="89"/>
        <v>0</v>
      </c>
      <c r="Q1342" s="529" t="str">
        <f t="shared" si="87"/>
        <v/>
      </c>
    </row>
    <row r="1343" spans="1:17">
      <c r="A1343" s="383" t="str">
        <f t="shared" si="86"/>
        <v/>
      </c>
      <c r="B1343" s="370"/>
      <c r="C1343" s="392"/>
      <c r="D1343" s="372"/>
      <c r="E1343" s="372"/>
      <c r="F1343" s="373"/>
      <c r="G1343" s="372"/>
      <c r="H1343" s="372"/>
      <c r="I1343" s="374"/>
      <c r="J1343" s="375"/>
      <c r="K1343" s="372"/>
      <c r="L1343" s="374"/>
      <c r="M1343" s="372"/>
      <c r="N1343" s="463"/>
      <c r="O1343" s="527">
        <f t="shared" si="88"/>
        <v>0</v>
      </c>
      <c r="P1343" s="527">
        <f t="shared" si="89"/>
        <v>0</v>
      </c>
      <c r="Q1343" s="530" t="str">
        <f t="shared" si="87"/>
        <v/>
      </c>
    </row>
    <row r="1344" spans="1:17">
      <c r="A1344" s="383" t="str">
        <f t="shared" si="86"/>
        <v/>
      </c>
      <c r="B1344" s="370"/>
      <c r="C1344" s="392"/>
      <c r="D1344" s="372"/>
      <c r="E1344" s="372"/>
      <c r="F1344" s="373"/>
      <c r="G1344" s="372"/>
      <c r="H1344" s="372"/>
      <c r="I1344" s="374"/>
      <c r="J1344" s="375"/>
      <c r="K1344" s="372"/>
      <c r="L1344" s="374"/>
      <c r="M1344" s="372"/>
      <c r="N1344" s="463"/>
      <c r="O1344" s="527">
        <f t="shared" si="88"/>
        <v>0</v>
      </c>
      <c r="P1344" s="527">
        <f t="shared" si="89"/>
        <v>0</v>
      </c>
      <c r="Q1344" s="530" t="str">
        <f t="shared" si="87"/>
        <v/>
      </c>
    </row>
    <row r="1345" spans="1:17">
      <c r="A1345" s="383" t="str">
        <f t="shared" si="86"/>
        <v/>
      </c>
      <c r="B1345" s="370"/>
      <c r="C1345" s="392"/>
      <c r="D1345" s="372"/>
      <c r="E1345" s="372"/>
      <c r="F1345" s="373"/>
      <c r="G1345" s="372"/>
      <c r="H1345" s="372"/>
      <c r="I1345" s="374"/>
      <c r="J1345" s="375"/>
      <c r="K1345" s="372"/>
      <c r="L1345" s="374"/>
      <c r="M1345" s="372"/>
      <c r="N1345" s="463"/>
      <c r="O1345" s="527">
        <f t="shared" si="88"/>
        <v>0</v>
      </c>
      <c r="P1345" s="527">
        <f t="shared" si="89"/>
        <v>0</v>
      </c>
      <c r="Q1345" s="530" t="str">
        <f t="shared" si="87"/>
        <v/>
      </c>
    </row>
    <row r="1346" spans="1:17">
      <c r="A1346" s="383" t="str">
        <f t="shared" si="86"/>
        <v/>
      </c>
      <c r="B1346" s="370"/>
      <c r="C1346" s="392"/>
      <c r="D1346" s="372"/>
      <c r="E1346" s="372"/>
      <c r="F1346" s="373"/>
      <c r="G1346" s="372"/>
      <c r="H1346" s="372"/>
      <c r="I1346" s="374"/>
      <c r="J1346" s="375"/>
      <c r="K1346" s="372"/>
      <c r="L1346" s="374"/>
      <c r="M1346" s="372"/>
      <c r="N1346" s="463"/>
      <c r="O1346" s="527">
        <f t="shared" si="88"/>
        <v>0</v>
      </c>
      <c r="P1346" s="527">
        <f t="shared" si="89"/>
        <v>0</v>
      </c>
      <c r="Q1346" s="529" t="str">
        <f t="shared" si="87"/>
        <v/>
      </c>
    </row>
    <row r="1347" spans="1:17">
      <c r="A1347" s="383" t="str">
        <f t="shared" si="86"/>
        <v/>
      </c>
      <c r="B1347" s="370"/>
      <c r="C1347" s="392"/>
      <c r="D1347" s="372"/>
      <c r="E1347" s="372"/>
      <c r="F1347" s="373"/>
      <c r="G1347" s="372"/>
      <c r="H1347" s="372"/>
      <c r="I1347" s="374"/>
      <c r="J1347" s="375"/>
      <c r="K1347" s="372"/>
      <c r="L1347" s="374"/>
      <c r="M1347" s="372"/>
      <c r="N1347" s="463"/>
      <c r="O1347" s="527">
        <f t="shared" si="88"/>
        <v>0</v>
      </c>
      <c r="P1347" s="527">
        <f t="shared" si="89"/>
        <v>0</v>
      </c>
      <c r="Q1347" s="530" t="str">
        <f t="shared" si="87"/>
        <v/>
      </c>
    </row>
    <row r="1348" spans="1:17">
      <c r="A1348" s="383" t="str">
        <f t="shared" si="86"/>
        <v/>
      </c>
      <c r="B1348" s="370"/>
      <c r="C1348" s="392"/>
      <c r="D1348" s="372"/>
      <c r="E1348" s="372"/>
      <c r="F1348" s="373"/>
      <c r="G1348" s="372"/>
      <c r="H1348" s="372"/>
      <c r="I1348" s="374"/>
      <c r="J1348" s="375"/>
      <c r="K1348" s="372"/>
      <c r="L1348" s="374"/>
      <c r="M1348" s="372"/>
      <c r="N1348" s="463"/>
      <c r="O1348" s="527">
        <f t="shared" si="88"/>
        <v>0</v>
      </c>
      <c r="P1348" s="527">
        <f t="shared" si="89"/>
        <v>0</v>
      </c>
      <c r="Q1348" s="530" t="str">
        <f t="shared" si="87"/>
        <v/>
      </c>
    </row>
    <row r="1349" spans="1:17">
      <c r="A1349" s="383" t="str">
        <f t="shared" ref="A1349:A1412" si="90">IF(B1349="","",ROW()-ROW($A$3))</f>
        <v/>
      </c>
      <c r="B1349" s="370"/>
      <c r="C1349" s="392"/>
      <c r="D1349" s="372"/>
      <c r="E1349" s="372"/>
      <c r="F1349" s="373"/>
      <c r="G1349" s="372"/>
      <c r="H1349" s="372"/>
      <c r="I1349" s="374"/>
      <c r="J1349" s="375"/>
      <c r="K1349" s="372"/>
      <c r="L1349" s="374"/>
      <c r="M1349" s="372"/>
      <c r="N1349" s="463"/>
      <c r="O1349" s="527">
        <f t="shared" si="88"/>
        <v>0</v>
      </c>
      <c r="P1349" s="527">
        <f t="shared" si="89"/>
        <v>0</v>
      </c>
      <c r="Q1349" s="530" t="str">
        <f t="shared" si="87"/>
        <v/>
      </c>
    </row>
    <row r="1350" spans="1:17">
      <c r="A1350" s="383" t="str">
        <f t="shared" si="90"/>
        <v/>
      </c>
      <c r="B1350" s="370"/>
      <c r="C1350" s="392"/>
      <c r="D1350" s="372"/>
      <c r="E1350" s="372"/>
      <c r="F1350" s="373"/>
      <c r="G1350" s="372"/>
      <c r="H1350" s="372"/>
      <c r="I1350" s="374"/>
      <c r="J1350" s="375"/>
      <c r="K1350" s="372"/>
      <c r="L1350" s="374"/>
      <c r="M1350" s="372"/>
      <c r="N1350" s="463"/>
      <c r="O1350" s="527">
        <f t="shared" si="88"/>
        <v>0</v>
      </c>
      <c r="P1350" s="527">
        <f t="shared" si="89"/>
        <v>0</v>
      </c>
      <c r="Q1350" s="529" t="str">
        <f t="shared" si="87"/>
        <v/>
      </c>
    </row>
    <row r="1351" spans="1:17">
      <c r="A1351" s="383" t="str">
        <f t="shared" si="90"/>
        <v/>
      </c>
      <c r="B1351" s="370"/>
      <c r="C1351" s="392"/>
      <c r="D1351" s="372"/>
      <c r="E1351" s="372"/>
      <c r="F1351" s="373"/>
      <c r="G1351" s="372"/>
      <c r="H1351" s="372"/>
      <c r="I1351" s="374"/>
      <c r="J1351" s="375"/>
      <c r="K1351" s="372"/>
      <c r="L1351" s="374"/>
      <c r="M1351" s="372"/>
      <c r="N1351" s="463"/>
      <c r="O1351" s="527">
        <f t="shared" si="88"/>
        <v>0</v>
      </c>
      <c r="P1351" s="527">
        <f t="shared" si="89"/>
        <v>0</v>
      </c>
      <c r="Q1351" s="530" t="str">
        <f t="shared" si="87"/>
        <v/>
      </c>
    </row>
    <row r="1352" spans="1:17">
      <c r="A1352" s="383" t="str">
        <f t="shared" si="90"/>
        <v/>
      </c>
      <c r="B1352" s="370"/>
      <c r="C1352" s="392"/>
      <c r="D1352" s="372"/>
      <c r="E1352" s="372"/>
      <c r="F1352" s="373"/>
      <c r="G1352" s="372"/>
      <c r="H1352" s="372"/>
      <c r="I1352" s="374"/>
      <c r="J1352" s="375"/>
      <c r="K1352" s="372"/>
      <c r="L1352" s="374"/>
      <c r="M1352" s="372"/>
      <c r="N1352" s="463"/>
      <c r="O1352" s="527">
        <f t="shared" si="88"/>
        <v>0</v>
      </c>
      <c r="P1352" s="527">
        <f t="shared" si="89"/>
        <v>0</v>
      </c>
      <c r="Q1352" s="530" t="str">
        <f t="shared" si="87"/>
        <v/>
      </c>
    </row>
    <row r="1353" spans="1:17">
      <c r="A1353" s="383" t="str">
        <f t="shared" si="90"/>
        <v/>
      </c>
      <c r="B1353" s="370"/>
      <c r="C1353" s="392"/>
      <c r="D1353" s="372"/>
      <c r="E1353" s="372"/>
      <c r="F1353" s="373"/>
      <c r="G1353" s="372"/>
      <c r="H1353" s="372"/>
      <c r="I1353" s="374"/>
      <c r="J1353" s="375"/>
      <c r="K1353" s="372"/>
      <c r="L1353" s="374"/>
      <c r="M1353" s="372"/>
      <c r="N1353" s="463"/>
      <c r="O1353" s="527">
        <f t="shared" si="88"/>
        <v>0</v>
      </c>
      <c r="P1353" s="527">
        <f t="shared" si="89"/>
        <v>0</v>
      </c>
      <c r="Q1353" s="530" t="str">
        <f t="shared" si="87"/>
        <v/>
      </c>
    </row>
    <row r="1354" spans="1:17">
      <c r="A1354" s="383" t="str">
        <f t="shared" si="90"/>
        <v/>
      </c>
      <c r="B1354" s="370"/>
      <c r="C1354" s="392"/>
      <c r="D1354" s="372"/>
      <c r="E1354" s="372"/>
      <c r="F1354" s="373"/>
      <c r="G1354" s="372"/>
      <c r="H1354" s="372"/>
      <c r="I1354" s="374"/>
      <c r="J1354" s="375"/>
      <c r="K1354" s="372"/>
      <c r="L1354" s="374"/>
      <c r="M1354" s="372"/>
      <c r="N1354" s="463"/>
      <c r="O1354" s="527">
        <f t="shared" si="88"/>
        <v>0</v>
      </c>
      <c r="P1354" s="527">
        <f t="shared" si="89"/>
        <v>0</v>
      </c>
      <c r="Q1354" s="529" t="str">
        <f t="shared" si="87"/>
        <v/>
      </c>
    </row>
    <row r="1355" spans="1:17">
      <c r="A1355" s="383" t="str">
        <f t="shared" si="90"/>
        <v/>
      </c>
      <c r="B1355" s="370"/>
      <c r="C1355" s="392"/>
      <c r="D1355" s="372"/>
      <c r="E1355" s="372"/>
      <c r="F1355" s="373"/>
      <c r="G1355" s="372"/>
      <c r="H1355" s="372"/>
      <c r="I1355" s="374"/>
      <c r="J1355" s="375"/>
      <c r="K1355" s="372"/>
      <c r="L1355" s="374"/>
      <c r="M1355" s="372"/>
      <c r="N1355" s="463"/>
      <c r="O1355" s="527">
        <f t="shared" si="88"/>
        <v>0</v>
      </c>
      <c r="P1355" s="527">
        <f t="shared" si="89"/>
        <v>0</v>
      </c>
      <c r="Q1355" s="530" t="str">
        <f t="shared" si="87"/>
        <v/>
      </c>
    </row>
    <row r="1356" spans="1:17">
      <c r="A1356" s="383" t="str">
        <f t="shared" si="90"/>
        <v/>
      </c>
      <c r="B1356" s="370"/>
      <c r="C1356" s="392"/>
      <c r="D1356" s="372"/>
      <c r="E1356" s="372"/>
      <c r="F1356" s="373"/>
      <c r="G1356" s="372"/>
      <c r="H1356" s="372"/>
      <c r="I1356" s="374"/>
      <c r="J1356" s="375"/>
      <c r="K1356" s="372"/>
      <c r="L1356" s="374"/>
      <c r="M1356" s="372"/>
      <c r="N1356" s="463"/>
      <c r="O1356" s="527">
        <f t="shared" si="88"/>
        <v>0</v>
      </c>
      <c r="P1356" s="527">
        <f t="shared" si="89"/>
        <v>0</v>
      </c>
      <c r="Q1356" s="530" t="str">
        <f t="shared" si="87"/>
        <v/>
      </c>
    </row>
    <row r="1357" spans="1:17">
      <c r="A1357" s="383" t="str">
        <f t="shared" si="90"/>
        <v/>
      </c>
      <c r="B1357" s="370"/>
      <c r="C1357" s="392"/>
      <c r="D1357" s="372"/>
      <c r="E1357" s="372"/>
      <c r="F1357" s="373"/>
      <c r="G1357" s="372"/>
      <c r="H1357" s="372"/>
      <c r="I1357" s="374"/>
      <c r="J1357" s="375"/>
      <c r="K1357" s="372"/>
      <c r="L1357" s="374"/>
      <c r="M1357" s="372"/>
      <c r="N1357" s="463"/>
      <c r="O1357" s="527">
        <f t="shared" si="88"/>
        <v>0</v>
      </c>
      <c r="P1357" s="527">
        <f t="shared" si="89"/>
        <v>0</v>
      </c>
      <c r="Q1357" s="530" t="str">
        <f t="shared" si="87"/>
        <v/>
      </c>
    </row>
    <row r="1358" spans="1:17">
      <c r="A1358" s="383" t="str">
        <f t="shared" si="90"/>
        <v/>
      </c>
      <c r="B1358" s="370"/>
      <c r="C1358" s="392"/>
      <c r="D1358" s="372"/>
      <c r="E1358" s="372"/>
      <c r="F1358" s="373"/>
      <c r="G1358" s="372"/>
      <c r="H1358" s="372"/>
      <c r="I1358" s="374"/>
      <c r="J1358" s="375"/>
      <c r="K1358" s="372"/>
      <c r="L1358" s="374"/>
      <c r="M1358" s="372"/>
      <c r="N1358" s="463"/>
      <c r="O1358" s="527">
        <f t="shared" si="88"/>
        <v>0</v>
      </c>
      <c r="P1358" s="527">
        <f t="shared" si="89"/>
        <v>0</v>
      </c>
      <c r="Q1358" s="529" t="str">
        <f t="shared" ref="Q1358:Q1421" si="91">SUBSTITUTE(D1358," ","_")</f>
        <v/>
      </c>
    </row>
    <row r="1359" spans="1:17">
      <c r="A1359" s="383" t="str">
        <f t="shared" si="90"/>
        <v/>
      </c>
      <c r="B1359" s="370"/>
      <c r="C1359" s="392"/>
      <c r="D1359" s="372"/>
      <c r="E1359" s="372"/>
      <c r="F1359" s="373"/>
      <c r="G1359" s="372"/>
      <c r="H1359" s="372"/>
      <c r="I1359" s="374"/>
      <c r="J1359" s="375"/>
      <c r="K1359" s="372"/>
      <c r="L1359" s="374"/>
      <c r="M1359" s="372"/>
      <c r="N1359" s="463"/>
      <c r="O1359" s="527">
        <f t="shared" ref="O1359:O1422" si="92">IF(B1359=0,0,IF(YEAR(B1359)=$P$1,MONTH(B1359)-$O$1+1,(YEAR(B1359)-$P$1)*12-$O$1+1+MONTH(B1359)))</f>
        <v>0</v>
      </c>
      <c r="P1359" s="527">
        <f t="shared" ref="P1359:P1422" si="93">IF(C1359=0,0,IF(YEAR(C1359)=$P$1,MONTH(C1359)-$O$1+1,(YEAR(C1359)-$P$1)*12-$O$1+1+MONTH(C1359)))</f>
        <v>0</v>
      </c>
      <c r="Q1359" s="530" t="str">
        <f t="shared" si="91"/>
        <v/>
      </c>
    </row>
    <row r="1360" spans="1:17">
      <c r="A1360" s="383" t="str">
        <f t="shared" si="90"/>
        <v/>
      </c>
      <c r="B1360" s="370"/>
      <c r="C1360" s="392"/>
      <c r="D1360" s="372"/>
      <c r="E1360" s="372"/>
      <c r="F1360" s="373"/>
      <c r="G1360" s="372"/>
      <c r="H1360" s="372"/>
      <c r="I1360" s="374"/>
      <c r="J1360" s="375"/>
      <c r="K1360" s="372"/>
      <c r="L1360" s="374"/>
      <c r="M1360" s="372"/>
      <c r="N1360" s="463"/>
      <c r="O1360" s="527">
        <f t="shared" si="92"/>
        <v>0</v>
      </c>
      <c r="P1360" s="527">
        <f t="shared" si="93"/>
        <v>0</v>
      </c>
      <c r="Q1360" s="530" t="str">
        <f t="shared" si="91"/>
        <v/>
      </c>
    </row>
    <row r="1361" spans="1:17">
      <c r="A1361" s="383" t="str">
        <f t="shared" si="90"/>
        <v/>
      </c>
      <c r="B1361" s="370"/>
      <c r="C1361" s="392"/>
      <c r="D1361" s="372"/>
      <c r="E1361" s="372"/>
      <c r="F1361" s="373"/>
      <c r="G1361" s="372"/>
      <c r="H1361" s="372"/>
      <c r="I1361" s="374"/>
      <c r="J1361" s="375"/>
      <c r="K1361" s="372"/>
      <c r="L1361" s="374"/>
      <c r="M1361" s="372"/>
      <c r="N1361" s="463"/>
      <c r="O1361" s="527">
        <f t="shared" si="92"/>
        <v>0</v>
      </c>
      <c r="P1361" s="527">
        <f t="shared" si="93"/>
        <v>0</v>
      </c>
      <c r="Q1361" s="530" t="str">
        <f t="shared" si="91"/>
        <v/>
      </c>
    </row>
    <row r="1362" spans="1:17">
      <c r="A1362" s="383" t="str">
        <f t="shared" si="90"/>
        <v/>
      </c>
      <c r="B1362" s="370"/>
      <c r="C1362" s="392"/>
      <c r="D1362" s="372"/>
      <c r="E1362" s="372"/>
      <c r="F1362" s="373"/>
      <c r="G1362" s="372"/>
      <c r="H1362" s="372"/>
      <c r="I1362" s="374"/>
      <c r="J1362" s="375"/>
      <c r="K1362" s="372"/>
      <c r="L1362" s="374"/>
      <c r="M1362" s="372"/>
      <c r="N1362" s="463"/>
      <c r="O1362" s="527">
        <f t="shared" si="92"/>
        <v>0</v>
      </c>
      <c r="P1362" s="527">
        <f t="shared" si="93"/>
        <v>0</v>
      </c>
      <c r="Q1362" s="529" t="str">
        <f t="shared" si="91"/>
        <v/>
      </c>
    </row>
    <row r="1363" spans="1:17">
      <c r="A1363" s="383" t="str">
        <f t="shared" si="90"/>
        <v/>
      </c>
      <c r="B1363" s="370"/>
      <c r="C1363" s="392"/>
      <c r="D1363" s="372"/>
      <c r="E1363" s="372"/>
      <c r="F1363" s="373"/>
      <c r="G1363" s="372"/>
      <c r="H1363" s="372"/>
      <c r="I1363" s="374"/>
      <c r="J1363" s="375"/>
      <c r="K1363" s="372"/>
      <c r="L1363" s="374"/>
      <c r="M1363" s="372"/>
      <c r="N1363" s="463"/>
      <c r="O1363" s="527">
        <f t="shared" si="92"/>
        <v>0</v>
      </c>
      <c r="P1363" s="527">
        <f t="shared" si="93"/>
        <v>0</v>
      </c>
      <c r="Q1363" s="530" t="str">
        <f t="shared" si="91"/>
        <v/>
      </c>
    </row>
    <row r="1364" spans="1:17">
      <c r="A1364" s="383" t="str">
        <f t="shared" si="90"/>
        <v/>
      </c>
      <c r="B1364" s="370"/>
      <c r="C1364" s="392"/>
      <c r="D1364" s="372"/>
      <c r="E1364" s="372"/>
      <c r="F1364" s="373"/>
      <c r="G1364" s="372"/>
      <c r="H1364" s="372"/>
      <c r="I1364" s="374"/>
      <c r="J1364" s="375"/>
      <c r="K1364" s="372"/>
      <c r="L1364" s="374"/>
      <c r="M1364" s="372"/>
      <c r="N1364" s="463"/>
      <c r="O1364" s="527">
        <f t="shared" si="92"/>
        <v>0</v>
      </c>
      <c r="P1364" s="527">
        <f t="shared" si="93"/>
        <v>0</v>
      </c>
      <c r="Q1364" s="530" t="str">
        <f t="shared" si="91"/>
        <v/>
      </c>
    </row>
    <row r="1365" spans="1:17">
      <c r="A1365" s="383" t="str">
        <f t="shared" si="90"/>
        <v/>
      </c>
      <c r="B1365" s="370"/>
      <c r="C1365" s="392"/>
      <c r="D1365" s="372"/>
      <c r="E1365" s="372"/>
      <c r="F1365" s="373"/>
      <c r="G1365" s="372"/>
      <c r="H1365" s="372"/>
      <c r="I1365" s="374"/>
      <c r="J1365" s="375"/>
      <c r="K1365" s="372"/>
      <c r="L1365" s="374"/>
      <c r="M1365" s="372"/>
      <c r="N1365" s="463"/>
      <c r="O1365" s="527">
        <f t="shared" si="92"/>
        <v>0</v>
      </c>
      <c r="P1365" s="527">
        <f t="shared" si="93"/>
        <v>0</v>
      </c>
      <c r="Q1365" s="530" t="str">
        <f t="shared" si="91"/>
        <v/>
      </c>
    </row>
    <row r="1366" spans="1:17">
      <c r="A1366" s="383" t="str">
        <f t="shared" si="90"/>
        <v/>
      </c>
      <c r="B1366" s="370"/>
      <c r="C1366" s="392"/>
      <c r="D1366" s="372"/>
      <c r="E1366" s="372"/>
      <c r="F1366" s="373"/>
      <c r="G1366" s="372"/>
      <c r="H1366" s="372"/>
      <c r="I1366" s="374"/>
      <c r="J1366" s="375"/>
      <c r="K1366" s="372"/>
      <c r="L1366" s="374"/>
      <c r="M1366" s="372"/>
      <c r="N1366" s="463"/>
      <c r="O1366" s="527">
        <f t="shared" si="92"/>
        <v>0</v>
      </c>
      <c r="P1366" s="527">
        <f t="shared" si="93"/>
        <v>0</v>
      </c>
      <c r="Q1366" s="529" t="str">
        <f t="shared" si="91"/>
        <v/>
      </c>
    </row>
    <row r="1367" spans="1:17">
      <c r="A1367" s="383" t="str">
        <f t="shared" si="90"/>
        <v/>
      </c>
      <c r="B1367" s="370"/>
      <c r="C1367" s="392"/>
      <c r="D1367" s="372"/>
      <c r="E1367" s="372"/>
      <c r="F1367" s="373"/>
      <c r="G1367" s="372"/>
      <c r="H1367" s="372"/>
      <c r="I1367" s="374"/>
      <c r="J1367" s="375"/>
      <c r="K1367" s="372"/>
      <c r="L1367" s="374"/>
      <c r="M1367" s="372"/>
      <c r="N1367" s="463"/>
      <c r="O1367" s="527">
        <f t="shared" si="92"/>
        <v>0</v>
      </c>
      <c r="P1367" s="527">
        <f t="shared" si="93"/>
        <v>0</v>
      </c>
      <c r="Q1367" s="530" t="str">
        <f t="shared" si="91"/>
        <v/>
      </c>
    </row>
    <row r="1368" spans="1:17">
      <c r="A1368" s="383" t="str">
        <f t="shared" si="90"/>
        <v/>
      </c>
      <c r="B1368" s="370"/>
      <c r="C1368" s="392"/>
      <c r="D1368" s="372"/>
      <c r="E1368" s="372"/>
      <c r="F1368" s="373"/>
      <c r="G1368" s="372"/>
      <c r="H1368" s="372"/>
      <c r="I1368" s="374"/>
      <c r="J1368" s="375"/>
      <c r="K1368" s="372"/>
      <c r="L1368" s="374"/>
      <c r="M1368" s="372"/>
      <c r="N1368" s="463"/>
      <c r="O1368" s="527">
        <f t="shared" si="92"/>
        <v>0</v>
      </c>
      <c r="P1368" s="527">
        <f t="shared" si="93"/>
        <v>0</v>
      </c>
      <c r="Q1368" s="530" t="str">
        <f t="shared" si="91"/>
        <v/>
      </c>
    </row>
    <row r="1369" spans="1:17">
      <c r="A1369" s="383" t="str">
        <f t="shared" si="90"/>
        <v/>
      </c>
      <c r="B1369" s="370"/>
      <c r="C1369" s="392"/>
      <c r="D1369" s="372"/>
      <c r="E1369" s="372"/>
      <c r="F1369" s="373"/>
      <c r="G1369" s="372"/>
      <c r="H1369" s="372"/>
      <c r="I1369" s="374"/>
      <c r="J1369" s="375"/>
      <c r="K1369" s="372"/>
      <c r="L1369" s="374"/>
      <c r="M1369" s="372"/>
      <c r="N1369" s="463"/>
      <c r="O1369" s="527">
        <f t="shared" si="92"/>
        <v>0</v>
      </c>
      <c r="P1369" s="527">
        <f t="shared" si="93"/>
        <v>0</v>
      </c>
      <c r="Q1369" s="530" t="str">
        <f t="shared" si="91"/>
        <v/>
      </c>
    </row>
    <row r="1370" spans="1:17">
      <c r="A1370" s="383" t="str">
        <f t="shared" si="90"/>
        <v/>
      </c>
      <c r="B1370" s="370"/>
      <c r="C1370" s="392"/>
      <c r="D1370" s="372"/>
      <c r="E1370" s="372"/>
      <c r="F1370" s="373"/>
      <c r="G1370" s="372"/>
      <c r="H1370" s="372"/>
      <c r="I1370" s="374"/>
      <c r="J1370" s="375"/>
      <c r="K1370" s="372"/>
      <c r="L1370" s="374"/>
      <c r="M1370" s="372"/>
      <c r="N1370" s="463"/>
      <c r="O1370" s="527">
        <f t="shared" si="92"/>
        <v>0</v>
      </c>
      <c r="P1370" s="527">
        <f t="shared" si="93"/>
        <v>0</v>
      </c>
      <c r="Q1370" s="529" t="str">
        <f t="shared" si="91"/>
        <v/>
      </c>
    </row>
    <row r="1371" spans="1:17">
      <c r="A1371" s="383" t="str">
        <f t="shared" si="90"/>
        <v/>
      </c>
      <c r="B1371" s="370"/>
      <c r="C1371" s="392"/>
      <c r="D1371" s="372"/>
      <c r="E1371" s="372"/>
      <c r="F1371" s="373"/>
      <c r="G1371" s="372"/>
      <c r="H1371" s="372"/>
      <c r="I1371" s="374"/>
      <c r="J1371" s="375"/>
      <c r="K1371" s="372"/>
      <c r="L1371" s="374"/>
      <c r="M1371" s="372"/>
      <c r="N1371" s="463"/>
      <c r="O1371" s="527">
        <f t="shared" si="92"/>
        <v>0</v>
      </c>
      <c r="P1371" s="527">
        <f t="shared" si="93"/>
        <v>0</v>
      </c>
      <c r="Q1371" s="530" t="str">
        <f t="shared" si="91"/>
        <v/>
      </c>
    </row>
    <row r="1372" spans="1:17">
      <c r="A1372" s="383" t="str">
        <f t="shared" si="90"/>
        <v/>
      </c>
      <c r="B1372" s="370"/>
      <c r="C1372" s="392"/>
      <c r="D1372" s="372"/>
      <c r="E1372" s="372"/>
      <c r="F1372" s="373"/>
      <c r="G1372" s="372"/>
      <c r="H1372" s="372"/>
      <c r="I1372" s="374"/>
      <c r="J1372" s="375"/>
      <c r="K1372" s="372"/>
      <c r="L1372" s="374"/>
      <c r="M1372" s="372"/>
      <c r="N1372" s="463"/>
      <c r="O1372" s="527">
        <f t="shared" si="92"/>
        <v>0</v>
      </c>
      <c r="P1372" s="527">
        <f t="shared" si="93"/>
        <v>0</v>
      </c>
      <c r="Q1372" s="530" t="str">
        <f t="shared" si="91"/>
        <v/>
      </c>
    </row>
    <row r="1373" spans="1:17">
      <c r="A1373" s="383" t="str">
        <f t="shared" si="90"/>
        <v/>
      </c>
      <c r="B1373" s="370"/>
      <c r="C1373" s="392"/>
      <c r="D1373" s="372"/>
      <c r="E1373" s="372"/>
      <c r="F1373" s="373"/>
      <c r="G1373" s="372"/>
      <c r="H1373" s="372"/>
      <c r="I1373" s="374"/>
      <c r="J1373" s="375"/>
      <c r="K1373" s="372"/>
      <c r="L1373" s="374"/>
      <c r="M1373" s="372"/>
      <c r="N1373" s="463"/>
      <c r="O1373" s="527">
        <f t="shared" si="92"/>
        <v>0</v>
      </c>
      <c r="P1373" s="527">
        <f t="shared" si="93"/>
        <v>0</v>
      </c>
      <c r="Q1373" s="530" t="str">
        <f t="shared" si="91"/>
        <v/>
      </c>
    </row>
    <row r="1374" spans="1:17">
      <c r="A1374" s="383" t="str">
        <f t="shared" si="90"/>
        <v/>
      </c>
      <c r="B1374" s="370"/>
      <c r="C1374" s="392"/>
      <c r="D1374" s="372"/>
      <c r="E1374" s="372"/>
      <c r="F1374" s="373"/>
      <c r="G1374" s="372"/>
      <c r="H1374" s="372"/>
      <c r="I1374" s="374"/>
      <c r="J1374" s="375"/>
      <c r="K1374" s="372"/>
      <c r="L1374" s="374"/>
      <c r="M1374" s="372"/>
      <c r="N1374" s="463"/>
      <c r="O1374" s="527">
        <f t="shared" si="92"/>
        <v>0</v>
      </c>
      <c r="P1374" s="527">
        <f t="shared" si="93"/>
        <v>0</v>
      </c>
      <c r="Q1374" s="529" t="str">
        <f t="shared" si="91"/>
        <v/>
      </c>
    </row>
    <row r="1375" spans="1:17">
      <c r="A1375" s="383" t="str">
        <f t="shared" si="90"/>
        <v/>
      </c>
      <c r="B1375" s="370"/>
      <c r="C1375" s="392"/>
      <c r="D1375" s="372"/>
      <c r="E1375" s="372"/>
      <c r="F1375" s="373"/>
      <c r="G1375" s="372"/>
      <c r="H1375" s="372"/>
      <c r="I1375" s="374"/>
      <c r="J1375" s="375"/>
      <c r="K1375" s="372"/>
      <c r="L1375" s="374"/>
      <c r="M1375" s="372"/>
      <c r="N1375" s="463"/>
      <c r="O1375" s="527">
        <f t="shared" si="92"/>
        <v>0</v>
      </c>
      <c r="P1375" s="527">
        <f t="shared" si="93"/>
        <v>0</v>
      </c>
      <c r="Q1375" s="530" t="str">
        <f t="shared" si="91"/>
        <v/>
      </c>
    </row>
    <row r="1376" spans="1:17">
      <c r="A1376" s="383" t="str">
        <f t="shared" si="90"/>
        <v/>
      </c>
      <c r="B1376" s="370"/>
      <c r="C1376" s="392"/>
      <c r="D1376" s="372"/>
      <c r="E1376" s="372"/>
      <c r="F1376" s="373"/>
      <c r="G1376" s="372"/>
      <c r="H1376" s="372"/>
      <c r="I1376" s="374"/>
      <c r="J1376" s="375"/>
      <c r="K1376" s="372"/>
      <c r="L1376" s="374"/>
      <c r="M1376" s="372"/>
      <c r="N1376" s="463"/>
      <c r="O1376" s="527">
        <f t="shared" si="92"/>
        <v>0</v>
      </c>
      <c r="P1376" s="527">
        <f t="shared" si="93"/>
        <v>0</v>
      </c>
      <c r="Q1376" s="530" t="str">
        <f t="shared" si="91"/>
        <v/>
      </c>
    </row>
    <row r="1377" spans="1:17">
      <c r="A1377" s="383" t="str">
        <f t="shared" si="90"/>
        <v/>
      </c>
      <c r="B1377" s="370"/>
      <c r="C1377" s="392"/>
      <c r="D1377" s="372"/>
      <c r="E1377" s="372"/>
      <c r="F1377" s="373"/>
      <c r="G1377" s="372"/>
      <c r="H1377" s="372"/>
      <c r="I1377" s="374"/>
      <c r="J1377" s="375"/>
      <c r="K1377" s="372"/>
      <c r="L1377" s="374"/>
      <c r="M1377" s="372"/>
      <c r="N1377" s="463"/>
      <c r="O1377" s="527">
        <f t="shared" si="92"/>
        <v>0</v>
      </c>
      <c r="P1377" s="527">
        <f t="shared" si="93"/>
        <v>0</v>
      </c>
      <c r="Q1377" s="530" t="str">
        <f t="shared" si="91"/>
        <v/>
      </c>
    </row>
    <row r="1378" spans="1:17">
      <c r="A1378" s="383" t="str">
        <f t="shared" si="90"/>
        <v/>
      </c>
      <c r="B1378" s="370"/>
      <c r="C1378" s="392"/>
      <c r="D1378" s="372"/>
      <c r="E1378" s="372"/>
      <c r="F1378" s="373"/>
      <c r="G1378" s="372"/>
      <c r="H1378" s="372"/>
      <c r="I1378" s="374"/>
      <c r="J1378" s="375"/>
      <c r="K1378" s="372"/>
      <c r="L1378" s="374"/>
      <c r="M1378" s="372"/>
      <c r="N1378" s="463"/>
      <c r="O1378" s="527">
        <f t="shared" si="92"/>
        <v>0</v>
      </c>
      <c r="P1378" s="527">
        <f t="shared" si="93"/>
        <v>0</v>
      </c>
      <c r="Q1378" s="529" t="str">
        <f t="shared" si="91"/>
        <v/>
      </c>
    </row>
    <row r="1379" spans="1:17">
      <c r="A1379" s="383" t="str">
        <f t="shared" si="90"/>
        <v/>
      </c>
      <c r="B1379" s="370"/>
      <c r="C1379" s="392"/>
      <c r="D1379" s="372"/>
      <c r="E1379" s="372"/>
      <c r="F1379" s="373"/>
      <c r="G1379" s="372"/>
      <c r="H1379" s="372"/>
      <c r="I1379" s="374"/>
      <c r="J1379" s="375"/>
      <c r="K1379" s="372"/>
      <c r="L1379" s="374"/>
      <c r="M1379" s="372"/>
      <c r="N1379" s="463"/>
      <c r="O1379" s="527">
        <f t="shared" si="92"/>
        <v>0</v>
      </c>
      <c r="P1379" s="527">
        <f t="shared" si="93"/>
        <v>0</v>
      </c>
      <c r="Q1379" s="530" t="str">
        <f t="shared" si="91"/>
        <v/>
      </c>
    </row>
    <row r="1380" spans="1:17">
      <c r="A1380" s="383" t="str">
        <f t="shared" si="90"/>
        <v/>
      </c>
      <c r="B1380" s="370"/>
      <c r="C1380" s="392"/>
      <c r="D1380" s="372"/>
      <c r="E1380" s="372"/>
      <c r="F1380" s="373"/>
      <c r="G1380" s="372"/>
      <c r="H1380" s="372"/>
      <c r="I1380" s="374"/>
      <c r="J1380" s="375"/>
      <c r="K1380" s="372"/>
      <c r="L1380" s="374"/>
      <c r="M1380" s="372"/>
      <c r="N1380" s="463"/>
      <c r="O1380" s="527">
        <f t="shared" si="92"/>
        <v>0</v>
      </c>
      <c r="P1380" s="527">
        <f t="shared" si="93"/>
        <v>0</v>
      </c>
      <c r="Q1380" s="530" t="str">
        <f t="shared" si="91"/>
        <v/>
      </c>
    </row>
    <row r="1381" spans="1:17">
      <c r="A1381" s="383" t="str">
        <f t="shared" si="90"/>
        <v/>
      </c>
      <c r="B1381" s="370"/>
      <c r="C1381" s="392"/>
      <c r="D1381" s="372"/>
      <c r="E1381" s="372"/>
      <c r="F1381" s="373"/>
      <c r="G1381" s="372"/>
      <c r="H1381" s="372"/>
      <c r="I1381" s="374"/>
      <c r="J1381" s="375"/>
      <c r="K1381" s="372"/>
      <c r="L1381" s="374"/>
      <c r="M1381" s="372"/>
      <c r="N1381" s="463"/>
      <c r="O1381" s="527">
        <f t="shared" si="92"/>
        <v>0</v>
      </c>
      <c r="P1381" s="527">
        <f t="shared" si="93"/>
        <v>0</v>
      </c>
      <c r="Q1381" s="530" t="str">
        <f t="shared" si="91"/>
        <v/>
      </c>
    </row>
    <row r="1382" spans="1:17">
      <c r="A1382" s="383" t="str">
        <f t="shared" si="90"/>
        <v/>
      </c>
      <c r="B1382" s="370"/>
      <c r="C1382" s="392"/>
      <c r="D1382" s="372"/>
      <c r="E1382" s="372"/>
      <c r="F1382" s="373"/>
      <c r="G1382" s="372"/>
      <c r="H1382" s="372"/>
      <c r="I1382" s="374"/>
      <c r="J1382" s="375"/>
      <c r="K1382" s="372"/>
      <c r="L1382" s="374"/>
      <c r="M1382" s="372"/>
      <c r="N1382" s="463"/>
      <c r="O1382" s="527">
        <f t="shared" si="92"/>
        <v>0</v>
      </c>
      <c r="P1382" s="527">
        <f t="shared" si="93"/>
        <v>0</v>
      </c>
      <c r="Q1382" s="529" t="str">
        <f t="shared" si="91"/>
        <v/>
      </c>
    </row>
    <row r="1383" spans="1:17">
      <c r="A1383" s="383" t="str">
        <f t="shared" si="90"/>
        <v/>
      </c>
      <c r="B1383" s="370"/>
      <c r="C1383" s="392"/>
      <c r="D1383" s="372"/>
      <c r="E1383" s="372"/>
      <c r="F1383" s="373"/>
      <c r="G1383" s="372"/>
      <c r="H1383" s="372"/>
      <c r="I1383" s="374"/>
      <c r="J1383" s="375"/>
      <c r="K1383" s="372"/>
      <c r="L1383" s="374"/>
      <c r="M1383" s="372"/>
      <c r="N1383" s="463"/>
      <c r="O1383" s="527">
        <f t="shared" si="92"/>
        <v>0</v>
      </c>
      <c r="P1383" s="527">
        <f t="shared" si="93"/>
        <v>0</v>
      </c>
      <c r="Q1383" s="530" t="str">
        <f t="shared" si="91"/>
        <v/>
      </c>
    </row>
    <row r="1384" spans="1:17">
      <c r="A1384" s="383" t="str">
        <f t="shared" si="90"/>
        <v/>
      </c>
      <c r="B1384" s="370"/>
      <c r="C1384" s="392"/>
      <c r="D1384" s="372"/>
      <c r="E1384" s="372"/>
      <c r="F1384" s="373"/>
      <c r="G1384" s="372"/>
      <c r="H1384" s="372"/>
      <c r="I1384" s="374"/>
      <c r="J1384" s="375"/>
      <c r="K1384" s="372"/>
      <c r="L1384" s="374"/>
      <c r="M1384" s="372"/>
      <c r="N1384" s="463"/>
      <c r="O1384" s="527">
        <f t="shared" si="92"/>
        <v>0</v>
      </c>
      <c r="P1384" s="527">
        <f t="shared" si="93"/>
        <v>0</v>
      </c>
      <c r="Q1384" s="530" t="str">
        <f t="shared" si="91"/>
        <v/>
      </c>
    </row>
    <row r="1385" spans="1:17">
      <c r="A1385" s="383" t="str">
        <f t="shared" si="90"/>
        <v/>
      </c>
      <c r="B1385" s="370"/>
      <c r="C1385" s="392"/>
      <c r="D1385" s="372"/>
      <c r="E1385" s="372"/>
      <c r="F1385" s="373"/>
      <c r="G1385" s="372"/>
      <c r="H1385" s="372"/>
      <c r="I1385" s="374"/>
      <c r="J1385" s="375"/>
      <c r="K1385" s="372"/>
      <c r="L1385" s="374"/>
      <c r="M1385" s="372"/>
      <c r="N1385" s="463"/>
      <c r="O1385" s="527">
        <f t="shared" si="92"/>
        <v>0</v>
      </c>
      <c r="P1385" s="527">
        <f t="shared" si="93"/>
        <v>0</v>
      </c>
      <c r="Q1385" s="530" t="str">
        <f t="shared" si="91"/>
        <v/>
      </c>
    </row>
    <row r="1386" spans="1:17">
      <c r="A1386" s="383" t="str">
        <f t="shared" si="90"/>
        <v/>
      </c>
      <c r="B1386" s="370"/>
      <c r="C1386" s="392"/>
      <c r="D1386" s="372"/>
      <c r="E1386" s="372"/>
      <c r="F1386" s="373"/>
      <c r="G1386" s="372"/>
      <c r="H1386" s="372"/>
      <c r="I1386" s="374"/>
      <c r="J1386" s="375"/>
      <c r="K1386" s="372"/>
      <c r="L1386" s="374"/>
      <c r="M1386" s="372"/>
      <c r="N1386" s="463"/>
      <c r="O1386" s="527">
        <f t="shared" si="92"/>
        <v>0</v>
      </c>
      <c r="P1386" s="527">
        <f t="shared" si="93"/>
        <v>0</v>
      </c>
      <c r="Q1386" s="529" t="str">
        <f t="shared" si="91"/>
        <v/>
      </c>
    </row>
    <row r="1387" spans="1:17">
      <c r="A1387" s="383" t="str">
        <f t="shared" si="90"/>
        <v/>
      </c>
      <c r="B1387" s="370"/>
      <c r="C1387" s="392"/>
      <c r="D1387" s="372"/>
      <c r="E1387" s="372"/>
      <c r="F1387" s="373"/>
      <c r="G1387" s="372"/>
      <c r="H1387" s="372"/>
      <c r="I1387" s="374"/>
      <c r="J1387" s="375"/>
      <c r="K1387" s="372"/>
      <c r="L1387" s="374"/>
      <c r="M1387" s="372"/>
      <c r="N1387" s="463"/>
      <c r="O1387" s="527">
        <f t="shared" si="92"/>
        <v>0</v>
      </c>
      <c r="P1387" s="527">
        <f t="shared" si="93"/>
        <v>0</v>
      </c>
      <c r="Q1387" s="530" t="str">
        <f t="shared" si="91"/>
        <v/>
      </c>
    </row>
    <row r="1388" spans="1:17">
      <c r="A1388" s="383" t="str">
        <f t="shared" si="90"/>
        <v/>
      </c>
      <c r="B1388" s="370"/>
      <c r="C1388" s="392"/>
      <c r="D1388" s="372"/>
      <c r="E1388" s="372"/>
      <c r="F1388" s="373"/>
      <c r="G1388" s="372"/>
      <c r="H1388" s="372"/>
      <c r="I1388" s="374"/>
      <c r="J1388" s="375"/>
      <c r="K1388" s="372"/>
      <c r="L1388" s="374"/>
      <c r="M1388" s="372"/>
      <c r="N1388" s="463"/>
      <c r="O1388" s="527">
        <f t="shared" si="92"/>
        <v>0</v>
      </c>
      <c r="P1388" s="527">
        <f t="shared" si="93"/>
        <v>0</v>
      </c>
      <c r="Q1388" s="530" t="str">
        <f t="shared" si="91"/>
        <v/>
      </c>
    </row>
    <row r="1389" spans="1:17">
      <c r="A1389" s="383" t="str">
        <f t="shared" si="90"/>
        <v/>
      </c>
      <c r="B1389" s="370"/>
      <c r="C1389" s="392"/>
      <c r="D1389" s="372"/>
      <c r="E1389" s="372"/>
      <c r="F1389" s="373"/>
      <c r="G1389" s="372"/>
      <c r="H1389" s="372"/>
      <c r="I1389" s="374"/>
      <c r="J1389" s="375"/>
      <c r="K1389" s="372"/>
      <c r="L1389" s="374"/>
      <c r="M1389" s="372"/>
      <c r="N1389" s="463"/>
      <c r="O1389" s="527">
        <f t="shared" si="92"/>
        <v>0</v>
      </c>
      <c r="P1389" s="527">
        <f t="shared" si="93"/>
        <v>0</v>
      </c>
      <c r="Q1389" s="530" t="str">
        <f t="shared" si="91"/>
        <v/>
      </c>
    </row>
    <row r="1390" spans="1:17">
      <c r="A1390" s="383" t="str">
        <f t="shared" si="90"/>
        <v/>
      </c>
      <c r="B1390" s="370"/>
      <c r="C1390" s="392"/>
      <c r="D1390" s="372"/>
      <c r="E1390" s="372"/>
      <c r="F1390" s="373"/>
      <c r="G1390" s="372"/>
      <c r="H1390" s="372"/>
      <c r="I1390" s="374"/>
      <c r="J1390" s="375"/>
      <c r="K1390" s="372"/>
      <c r="L1390" s="374"/>
      <c r="M1390" s="372"/>
      <c r="N1390" s="463"/>
      <c r="O1390" s="527">
        <f t="shared" si="92"/>
        <v>0</v>
      </c>
      <c r="P1390" s="527">
        <f t="shared" si="93"/>
        <v>0</v>
      </c>
      <c r="Q1390" s="529" t="str">
        <f t="shared" si="91"/>
        <v/>
      </c>
    </row>
    <row r="1391" spans="1:17">
      <c r="A1391" s="383" t="str">
        <f t="shared" si="90"/>
        <v/>
      </c>
      <c r="B1391" s="370"/>
      <c r="C1391" s="392"/>
      <c r="D1391" s="372"/>
      <c r="E1391" s="372"/>
      <c r="F1391" s="373"/>
      <c r="G1391" s="372"/>
      <c r="H1391" s="372"/>
      <c r="I1391" s="374"/>
      <c r="J1391" s="375"/>
      <c r="K1391" s="372"/>
      <c r="L1391" s="374"/>
      <c r="M1391" s="372"/>
      <c r="N1391" s="463"/>
      <c r="O1391" s="527">
        <f t="shared" si="92"/>
        <v>0</v>
      </c>
      <c r="P1391" s="527">
        <f t="shared" si="93"/>
        <v>0</v>
      </c>
      <c r="Q1391" s="530" t="str">
        <f t="shared" si="91"/>
        <v/>
      </c>
    </row>
    <row r="1392" spans="1:17">
      <c r="A1392" s="383" t="str">
        <f t="shared" si="90"/>
        <v/>
      </c>
      <c r="B1392" s="370"/>
      <c r="C1392" s="392"/>
      <c r="D1392" s="372"/>
      <c r="E1392" s="372"/>
      <c r="F1392" s="373"/>
      <c r="G1392" s="372"/>
      <c r="H1392" s="372"/>
      <c r="I1392" s="374"/>
      <c r="J1392" s="375"/>
      <c r="K1392" s="372"/>
      <c r="L1392" s="374"/>
      <c r="M1392" s="372"/>
      <c r="N1392" s="463"/>
      <c r="O1392" s="527">
        <f t="shared" si="92"/>
        <v>0</v>
      </c>
      <c r="P1392" s="527">
        <f t="shared" si="93"/>
        <v>0</v>
      </c>
      <c r="Q1392" s="530" t="str">
        <f t="shared" si="91"/>
        <v/>
      </c>
    </row>
    <row r="1393" spans="1:17">
      <c r="A1393" s="383" t="str">
        <f t="shared" si="90"/>
        <v/>
      </c>
      <c r="B1393" s="370"/>
      <c r="C1393" s="392"/>
      <c r="D1393" s="372"/>
      <c r="E1393" s="372"/>
      <c r="F1393" s="373"/>
      <c r="G1393" s="372"/>
      <c r="H1393" s="372"/>
      <c r="I1393" s="374"/>
      <c r="J1393" s="375"/>
      <c r="K1393" s="372"/>
      <c r="L1393" s="374"/>
      <c r="M1393" s="372"/>
      <c r="N1393" s="463"/>
      <c r="O1393" s="527">
        <f t="shared" si="92"/>
        <v>0</v>
      </c>
      <c r="P1393" s="527">
        <f t="shared" si="93"/>
        <v>0</v>
      </c>
      <c r="Q1393" s="530" t="str">
        <f t="shared" si="91"/>
        <v/>
      </c>
    </row>
    <row r="1394" spans="1:17">
      <c r="A1394" s="383" t="str">
        <f t="shared" si="90"/>
        <v/>
      </c>
      <c r="B1394" s="370"/>
      <c r="C1394" s="392"/>
      <c r="D1394" s="372"/>
      <c r="E1394" s="372"/>
      <c r="F1394" s="373"/>
      <c r="G1394" s="372"/>
      <c r="H1394" s="372"/>
      <c r="I1394" s="374"/>
      <c r="J1394" s="375"/>
      <c r="K1394" s="372"/>
      <c r="L1394" s="374"/>
      <c r="M1394" s="372"/>
      <c r="N1394" s="463"/>
      <c r="O1394" s="527">
        <f t="shared" si="92"/>
        <v>0</v>
      </c>
      <c r="P1394" s="527">
        <f t="shared" si="93"/>
        <v>0</v>
      </c>
      <c r="Q1394" s="529" t="str">
        <f t="shared" si="91"/>
        <v/>
      </c>
    </row>
    <row r="1395" spans="1:17">
      <c r="A1395" s="383" t="str">
        <f t="shared" si="90"/>
        <v/>
      </c>
      <c r="B1395" s="370"/>
      <c r="C1395" s="392"/>
      <c r="D1395" s="372"/>
      <c r="E1395" s="372"/>
      <c r="F1395" s="373"/>
      <c r="G1395" s="372"/>
      <c r="H1395" s="372"/>
      <c r="I1395" s="374"/>
      <c r="J1395" s="375"/>
      <c r="K1395" s="372"/>
      <c r="L1395" s="374"/>
      <c r="M1395" s="372"/>
      <c r="N1395" s="463"/>
      <c r="O1395" s="527">
        <f t="shared" si="92"/>
        <v>0</v>
      </c>
      <c r="P1395" s="527">
        <f t="shared" si="93"/>
        <v>0</v>
      </c>
      <c r="Q1395" s="530" t="str">
        <f t="shared" si="91"/>
        <v/>
      </c>
    </row>
    <row r="1396" spans="1:17">
      <c r="A1396" s="383" t="str">
        <f t="shared" si="90"/>
        <v/>
      </c>
      <c r="B1396" s="370"/>
      <c r="C1396" s="392"/>
      <c r="D1396" s="372"/>
      <c r="E1396" s="372"/>
      <c r="F1396" s="373"/>
      <c r="G1396" s="372"/>
      <c r="H1396" s="372"/>
      <c r="I1396" s="374"/>
      <c r="J1396" s="375"/>
      <c r="K1396" s="372"/>
      <c r="L1396" s="374"/>
      <c r="M1396" s="372"/>
      <c r="N1396" s="463"/>
      <c r="O1396" s="527">
        <f t="shared" si="92"/>
        <v>0</v>
      </c>
      <c r="P1396" s="527">
        <f t="shared" si="93"/>
        <v>0</v>
      </c>
      <c r="Q1396" s="530" t="str">
        <f t="shared" si="91"/>
        <v/>
      </c>
    </row>
    <row r="1397" spans="1:17">
      <c r="A1397" s="383" t="str">
        <f t="shared" si="90"/>
        <v/>
      </c>
      <c r="B1397" s="370"/>
      <c r="C1397" s="392"/>
      <c r="D1397" s="372"/>
      <c r="E1397" s="372"/>
      <c r="F1397" s="373"/>
      <c r="G1397" s="372"/>
      <c r="H1397" s="372"/>
      <c r="I1397" s="374"/>
      <c r="J1397" s="375"/>
      <c r="K1397" s="372"/>
      <c r="L1397" s="374"/>
      <c r="M1397" s="372"/>
      <c r="N1397" s="463"/>
      <c r="O1397" s="527">
        <f t="shared" si="92"/>
        <v>0</v>
      </c>
      <c r="P1397" s="527">
        <f t="shared" si="93"/>
        <v>0</v>
      </c>
      <c r="Q1397" s="530" t="str">
        <f t="shared" si="91"/>
        <v/>
      </c>
    </row>
    <row r="1398" spans="1:17">
      <c r="A1398" s="383" t="str">
        <f t="shared" si="90"/>
        <v/>
      </c>
      <c r="B1398" s="370"/>
      <c r="C1398" s="392"/>
      <c r="D1398" s="372"/>
      <c r="E1398" s="372"/>
      <c r="F1398" s="373"/>
      <c r="G1398" s="372"/>
      <c r="H1398" s="372"/>
      <c r="I1398" s="374"/>
      <c r="J1398" s="375"/>
      <c r="K1398" s="372"/>
      <c r="L1398" s="374"/>
      <c r="M1398" s="372"/>
      <c r="N1398" s="463"/>
      <c r="O1398" s="527">
        <f t="shared" si="92"/>
        <v>0</v>
      </c>
      <c r="P1398" s="527">
        <f t="shared" si="93"/>
        <v>0</v>
      </c>
      <c r="Q1398" s="529" t="str">
        <f t="shared" si="91"/>
        <v/>
      </c>
    </row>
    <row r="1399" spans="1:17">
      <c r="A1399" s="383" t="str">
        <f t="shared" si="90"/>
        <v/>
      </c>
      <c r="B1399" s="370"/>
      <c r="C1399" s="392"/>
      <c r="D1399" s="372"/>
      <c r="E1399" s="372"/>
      <c r="F1399" s="373"/>
      <c r="G1399" s="372"/>
      <c r="H1399" s="372"/>
      <c r="I1399" s="374"/>
      <c r="J1399" s="375"/>
      <c r="K1399" s="372"/>
      <c r="L1399" s="374"/>
      <c r="M1399" s="372"/>
      <c r="N1399" s="463"/>
      <c r="O1399" s="527">
        <f t="shared" si="92"/>
        <v>0</v>
      </c>
      <c r="P1399" s="527">
        <f t="shared" si="93"/>
        <v>0</v>
      </c>
      <c r="Q1399" s="530" t="str">
        <f t="shared" si="91"/>
        <v/>
      </c>
    </row>
    <row r="1400" spans="1:17">
      <c r="A1400" s="383" t="str">
        <f t="shared" si="90"/>
        <v/>
      </c>
      <c r="B1400" s="370"/>
      <c r="C1400" s="392"/>
      <c r="D1400" s="372"/>
      <c r="E1400" s="372"/>
      <c r="F1400" s="373"/>
      <c r="G1400" s="372"/>
      <c r="H1400" s="372"/>
      <c r="I1400" s="374"/>
      <c r="J1400" s="375"/>
      <c r="K1400" s="372"/>
      <c r="L1400" s="374"/>
      <c r="M1400" s="372"/>
      <c r="N1400" s="463"/>
      <c r="O1400" s="527">
        <f t="shared" si="92"/>
        <v>0</v>
      </c>
      <c r="P1400" s="527">
        <f t="shared" si="93"/>
        <v>0</v>
      </c>
      <c r="Q1400" s="530" t="str">
        <f t="shared" si="91"/>
        <v/>
      </c>
    </row>
    <row r="1401" spans="1:17">
      <c r="A1401" s="383" t="str">
        <f t="shared" si="90"/>
        <v/>
      </c>
      <c r="B1401" s="370"/>
      <c r="C1401" s="392"/>
      <c r="D1401" s="372"/>
      <c r="E1401" s="372"/>
      <c r="F1401" s="373"/>
      <c r="G1401" s="372"/>
      <c r="H1401" s="372"/>
      <c r="I1401" s="374"/>
      <c r="J1401" s="375"/>
      <c r="K1401" s="372"/>
      <c r="L1401" s="374"/>
      <c r="M1401" s="372"/>
      <c r="N1401" s="463"/>
      <c r="O1401" s="527">
        <f t="shared" si="92"/>
        <v>0</v>
      </c>
      <c r="P1401" s="527">
        <f t="shared" si="93"/>
        <v>0</v>
      </c>
      <c r="Q1401" s="530" t="str">
        <f t="shared" si="91"/>
        <v/>
      </c>
    </row>
    <row r="1402" spans="1:17">
      <c r="A1402" s="383" t="str">
        <f t="shared" si="90"/>
        <v/>
      </c>
      <c r="B1402" s="370"/>
      <c r="C1402" s="392"/>
      <c r="D1402" s="372"/>
      <c r="E1402" s="372"/>
      <c r="F1402" s="373"/>
      <c r="G1402" s="372"/>
      <c r="H1402" s="372"/>
      <c r="I1402" s="374"/>
      <c r="J1402" s="375"/>
      <c r="K1402" s="372"/>
      <c r="L1402" s="374"/>
      <c r="M1402" s="372"/>
      <c r="N1402" s="463"/>
      <c r="O1402" s="527">
        <f t="shared" si="92"/>
        <v>0</v>
      </c>
      <c r="P1402" s="527">
        <f t="shared" si="93"/>
        <v>0</v>
      </c>
      <c r="Q1402" s="529" t="str">
        <f t="shared" si="91"/>
        <v/>
      </c>
    </row>
    <row r="1403" spans="1:17">
      <c r="A1403" s="383" t="str">
        <f t="shared" si="90"/>
        <v/>
      </c>
      <c r="B1403" s="370"/>
      <c r="C1403" s="392"/>
      <c r="D1403" s="372"/>
      <c r="E1403" s="372"/>
      <c r="F1403" s="373"/>
      <c r="G1403" s="372"/>
      <c r="H1403" s="372"/>
      <c r="I1403" s="374"/>
      <c r="J1403" s="375"/>
      <c r="K1403" s="372"/>
      <c r="L1403" s="374"/>
      <c r="M1403" s="372"/>
      <c r="N1403" s="463"/>
      <c r="O1403" s="527">
        <f t="shared" si="92"/>
        <v>0</v>
      </c>
      <c r="P1403" s="527">
        <f t="shared" si="93"/>
        <v>0</v>
      </c>
      <c r="Q1403" s="530" t="str">
        <f t="shared" si="91"/>
        <v/>
      </c>
    </row>
    <row r="1404" spans="1:17">
      <c r="A1404" s="383" t="str">
        <f t="shared" si="90"/>
        <v/>
      </c>
      <c r="B1404" s="370"/>
      <c r="C1404" s="392"/>
      <c r="D1404" s="372"/>
      <c r="E1404" s="372"/>
      <c r="F1404" s="373"/>
      <c r="G1404" s="372"/>
      <c r="H1404" s="372"/>
      <c r="I1404" s="374"/>
      <c r="J1404" s="375"/>
      <c r="K1404" s="372"/>
      <c r="L1404" s="374"/>
      <c r="M1404" s="372"/>
      <c r="N1404" s="463"/>
      <c r="O1404" s="527">
        <f t="shared" si="92"/>
        <v>0</v>
      </c>
      <c r="P1404" s="527">
        <f t="shared" si="93"/>
        <v>0</v>
      </c>
      <c r="Q1404" s="530" t="str">
        <f t="shared" si="91"/>
        <v/>
      </c>
    </row>
    <row r="1405" spans="1:17">
      <c r="A1405" s="383" t="str">
        <f t="shared" si="90"/>
        <v/>
      </c>
      <c r="B1405" s="370"/>
      <c r="C1405" s="392"/>
      <c r="D1405" s="372"/>
      <c r="E1405" s="372"/>
      <c r="F1405" s="373"/>
      <c r="G1405" s="372"/>
      <c r="H1405" s="372"/>
      <c r="I1405" s="374"/>
      <c r="J1405" s="375"/>
      <c r="K1405" s="372"/>
      <c r="L1405" s="374"/>
      <c r="M1405" s="372"/>
      <c r="N1405" s="463"/>
      <c r="O1405" s="527">
        <f t="shared" si="92"/>
        <v>0</v>
      </c>
      <c r="P1405" s="527">
        <f t="shared" si="93"/>
        <v>0</v>
      </c>
      <c r="Q1405" s="530" t="str">
        <f t="shared" si="91"/>
        <v/>
      </c>
    </row>
    <row r="1406" spans="1:17">
      <c r="A1406" s="383" t="str">
        <f t="shared" si="90"/>
        <v/>
      </c>
      <c r="B1406" s="370"/>
      <c r="C1406" s="392"/>
      <c r="D1406" s="372"/>
      <c r="E1406" s="372"/>
      <c r="F1406" s="373"/>
      <c r="G1406" s="372"/>
      <c r="H1406" s="372"/>
      <c r="I1406" s="374"/>
      <c r="J1406" s="375"/>
      <c r="K1406" s="372"/>
      <c r="L1406" s="374"/>
      <c r="M1406" s="372"/>
      <c r="N1406" s="463"/>
      <c r="O1406" s="527">
        <f t="shared" si="92"/>
        <v>0</v>
      </c>
      <c r="P1406" s="527">
        <f t="shared" si="93"/>
        <v>0</v>
      </c>
      <c r="Q1406" s="529" t="str">
        <f t="shared" si="91"/>
        <v/>
      </c>
    </row>
    <row r="1407" spans="1:17">
      <c r="A1407" s="383" t="str">
        <f t="shared" si="90"/>
        <v/>
      </c>
      <c r="B1407" s="370"/>
      <c r="C1407" s="392"/>
      <c r="D1407" s="372"/>
      <c r="E1407" s="372"/>
      <c r="F1407" s="373"/>
      <c r="G1407" s="372"/>
      <c r="H1407" s="372"/>
      <c r="I1407" s="374"/>
      <c r="J1407" s="375"/>
      <c r="K1407" s="372"/>
      <c r="L1407" s="374"/>
      <c r="M1407" s="372"/>
      <c r="N1407" s="463"/>
      <c r="O1407" s="527">
        <f t="shared" si="92"/>
        <v>0</v>
      </c>
      <c r="P1407" s="527">
        <f t="shared" si="93"/>
        <v>0</v>
      </c>
      <c r="Q1407" s="530" t="str">
        <f t="shared" si="91"/>
        <v/>
      </c>
    </row>
    <row r="1408" spans="1:17">
      <c r="A1408" s="383" t="str">
        <f t="shared" si="90"/>
        <v/>
      </c>
      <c r="B1408" s="370"/>
      <c r="C1408" s="392"/>
      <c r="D1408" s="372"/>
      <c r="E1408" s="372"/>
      <c r="F1408" s="373"/>
      <c r="G1408" s="372"/>
      <c r="H1408" s="372"/>
      <c r="I1408" s="374"/>
      <c r="J1408" s="375"/>
      <c r="K1408" s="372"/>
      <c r="L1408" s="374"/>
      <c r="M1408" s="372"/>
      <c r="N1408" s="463"/>
      <c r="O1408" s="527">
        <f t="shared" si="92"/>
        <v>0</v>
      </c>
      <c r="P1408" s="527">
        <f t="shared" si="93"/>
        <v>0</v>
      </c>
      <c r="Q1408" s="530" t="str">
        <f t="shared" si="91"/>
        <v/>
      </c>
    </row>
    <row r="1409" spans="1:17">
      <c r="A1409" s="383" t="str">
        <f t="shared" si="90"/>
        <v/>
      </c>
      <c r="B1409" s="370"/>
      <c r="C1409" s="392"/>
      <c r="D1409" s="372"/>
      <c r="E1409" s="372"/>
      <c r="F1409" s="373"/>
      <c r="G1409" s="372"/>
      <c r="H1409" s="372"/>
      <c r="I1409" s="374"/>
      <c r="J1409" s="375"/>
      <c r="K1409" s="372"/>
      <c r="L1409" s="374"/>
      <c r="M1409" s="372"/>
      <c r="N1409" s="463"/>
      <c r="O1409" s="527">
        <f t="shared" si="92"/>
        <v>0</v>
      </c>
      <c r="P1409" s="527">
        <f t="shared" si="93"/>
        <v>0</v>
      </c>
      <c r="Q1409" s="530" t="str">
        <f t="shared" si="91"/>
        <v/>
      </c>
    </row>
    <row r="1410" spans="1:17">
      <c r="A1410" s="383" t="str">
        <f t="shared" si="90"/>
        <v/>
      </c>
      <c r="B1410" s="370"/>
      <c r="C1410" s="392"/>
      <c r="D1410" s="372"/>
      <c r="E1410" s="372"/>
      <c r="F1410" s="373"/>
      <c r="G1410" s="372"/>
      <c r="H1410" s="372"/>
      <c r="I1410" s="374"/>
      <c r="J1410" s="375"/>
      <c r="K1410" s="372"/>
      <c r="L1410" s="374"/>
      <c r="M1410" s="372"/>
      <c r="N1410" s="463"/>
      <c r="O1410" s="527">
        <f t="shared" si="92"/>
        <v>0</v>
      </c>
      <c r="P1410" s="527">
        <f t="shared" si="93"/>
        <v>0</v>
      </c>
      <c r="Q1410" s="529" t="str">
        <f t="shared" si="91"/>
        <v/>
      </c>
    </row>
    <row r="1411" spans="1:17">
      <c r="A1411" s="383" t="str">
        <f t="shared" si="90"/>
        <v/>
      </c>
      <c r="B1411" s="370"/>
      <c r="C1411" s="392"/>
      <c r="D1411" s="372"/>
      <c r="E1411" s="372"/>
      <c r="F1411" s="373"/>
      <c r="G1411" s="372"/>
      <c r="H1411" s="372"/>
      <c r="I1411" s="374"/>
      <c r="J1411" s="375"/>
      <c r="K1411" s="372"/>
      <c r="L1411" s="374"/>
      <c r="M1411" s="372"/>
      <c r="N1411" s="463"/>
      <c r="O1411" s="527">
        <f t="shared" si="92"/>
        <v>0</v>
      </c>
      <c r="P1411" s="527">
        <f t="shared" si="93"/>
        <v>0</v>
      </c>
      <c r="Q1411" s="530" t="str">
        <f t="shared" si="91"/>
        <v/>
      </c>
    </row>
    <row r="1412" spans="1:17">
      <c r="A1412" s="383" t="str">
        <f t="shared" si="90"/>
        <v/>
      </c>
      <c r="B1412" s="370"/>
      <c r="C1412" s="392"/>
      <c r="D1412" s="372"/>
      <c r="E1412" s="372"/>
      <c r="F1412" s="373"/>
      <c r="G1412" s="372"/>
      <c r="H1412" s="372"/>
      <c r="I1412" s="374"/>
      <c r="J1412" s="375"/>
      <c r="K1412" s="372"/>
      <c r="L1412" s="374"/>
      <c r="M1412" s="372"/>
      <c r="N1412" s="463"/>
      <c r="O1412" s="527">
        <f t="shared" si="92"/>
        <v>0</v>
      </c>
      <c r="P1412" s="527">
        <f t="shared" si="93"/>
        <v>0</v>
      </c>
      <c r="Q1412" s="530" t="str">
        <f t="shared" si="91"/>
        <v/>
      </c>
    </row>
    <row r="1413" spans="1:17">
      <c r="A1413" s="383" t="str">
        <f t="shared" ref="A1413:A1476" si="94">IF(B1413="","",ROW()-ROW($A$3))</f>
        <v/>
      </c>
      <c r="B1413" s="370"/>
      <c r="C1413" s="392"/>
      <c r="D1413" s="372"/>
      <c r="E1413" s="372"/>
      <c r="F1413" s="373"/>
      <c r="G1413" s="372"/>
      <c r="H1413" s="372"/>
      <c r="I1413" s="374"/>
      <c r="J1413" s="375"/>
      <c r="K1413" s="372"/>
      <c r="L1413" s="374"/>
      <c r="M1413" s="372"/>
      <c r="N1413" s="463"/>
      <c r="O1413" s="527">
        <f t="shared" si="92"/>
        <v>0</v>
      </c>
      <c r="P1413" s="527">
        <f t="shared" si="93"/>
        <v>0</v>
      </c>
      <c r="Q1413" s="530" t="str">
        <f t="shared" si="91"/>
        <v/>
      </c>
    </row>
    <row r="1414" spans="1:17">
      <c r="A1414" s="383" t="str">
        <f t="shared" si="94"/>
        <v/>
      </c>
      <c r="B1414" s="370"/>
      <c r="C1414" s="392"/>
      <c r="D1414" s="372"/>
      <c r="E1414" s="372"/>
      <c r="F1414" s="373"/>
      <c r="G1414" s="372"/>
      <c r="H1414" s="372"/>
      <c r="I1414" s="374"/>
      <c r="J1414" s="375"/>
      <c r="K1414" s="372"/>
      <c r="L1414" s="374"/>
      <c r="M1414" s="372"/>
      <c r="N1414" s="463"/>
      <c r="O1414" s="527">
        <f t="shared" si="92"/>
        <v>0</v>
      </c>
      <c r="P1414" s="527">
        <f t="shared" si="93"/>
        <v>0</v>
      </c>
      <c r="Q1414" s="529" t="str">
        <f t="shared" si="91"/>
        <v/>
      </c>
    </row>
    <row r="1415" spans="1:17">
      <c r="A1415" s="383" t="str">
        <f t="shared" si="94"/>
        <v/>
      </c>
      <c r="B1415" s="370"/>
      <c r="C1415" s="392"/>
      <c r="D1415" s="372"/>
      <c r="E1415" s="372"/>
      <c r="F1415" s="373"/>
      <c r="G1415" s="372"/>
      <c r="H1415" s="372"/>
      <c r="I1415" s="374"/>
      <c r="J1415" s="375"/>
      <c r="K1415" s="372"/>
      <c r="L1415" s="374"/>
      <c r="M1415" s="372"/>
      <c r="N1415" s="463"/>
      <c r="O1415" s="527">
        <f t="shared" si="92"/>
        <v>0</v>
      </c>
      <c r="P1415" s="527">
        <f t="shared" si="93"/>
        <v>0</v>
      </c>
      <c r="Q1415" s="530" t="str">
        <f t="shared" si="91"/>
        <v/>
      </c>
    </row>
    <row r="1416" spans="1:17">
      <c r="A1416" s="383" t="str">
        <f t="shared" si="94"/>
        <v/>
      </c>
      <c r="B1416" s="370"/>
      <c r="C1416" s="392"/>
      <c r="D1416" s="372"/>
      <c r="E1416" s="372"/>
      <c r="F1416" s="373"/>
      <c r="G1416" s="372"/>
      <c r="H1416" s="372"/>
      <c r="I1416" s="374"/>
      <c r="J1416" s="375"/>
      <c r="K1416" s="372"/>
      <c r="L1416" s="374"/>
      <c r="M1416" s="372"/>
      <c r="N1416" s="463"/>
      <c r="O1416" s="527">
        <f t="shared" si="92"/>
        <v>0</v>
      </c>
      <c r="P1416" s="527">
        <f t="shared" si="93"/>
        <v>0</v>
      </c>
      <c r="Q1416" s="530" t="str">
        <f t="shared" si="91"/>
        <v/>
      </c>
    </row>
    <row r="1417" spans="1:17">
      <c r="A1417" s="383" t="str">
        <f t="shared" si="94"/>
        <v/>
      </c>
      <c r="B1417" s="370"/>
      <c r="C1417" s="392"/>
      <c r="D1417" s="372"/>
      <c r="E1417" s="372"/>
      <c r="F1417" s="373"/>
      <c r="G1417" s="372"/>
      <c r="H1417" s="372"/>
      <c r="I1417" s="374"/>
      <c r="J1417" s="375"/>
      <c r="K1417" s="372"/>
      <c r="L1417" s="374"/>
      <c r="M1417" s="372"/>
      <c r="N1417" s="463"/>
      <c r="O1417" s="527">
        <f t="shared" si="92"/>
        <v>0</v>
      </c>
      <c r="P1417" s="527">
        <f t="shared" si="93"/>
        <v>0</v>
      </c>
      <c r="Q1417" s="530" t="str">
        <f t="shared" si="91"/>
        <v/>
      </c>
    </row>
    <row r="1418" spans="1:17">
      <c r="A1418" s="383" t="str">
        <f t="shared" si="94"/>
        <v/>
      </c>
      <c r="B1418" s="370"/>
      <c r="C1418" s="392"/>
      <c r="D1418" s="372"/>
      <c r="E1418" s="372"/>
      <c r="F1418" s="373"/>
      <c r="G1418" s="372"/>
      <c r="H1418" s="372"/>
      <c r="I1418" s="374"/>
      <c r="J1418" s="375"/>
      <c r="K1418" s="372"/>
      <c r="L1418" s="374"/>
      <c r="M1418" s="372"/>
      <c r="N1418" s="463"/>
      <c r="O1418" s="527">
        <f t="shared" si="92"/>
        <v>0</v>
      </c>
      <c r="P1418" s="527">
        <f t="shared" si="93"/>
        <v>0</v>
      </c>
      <c r="Q1418" s="529" t="str">
        <f t="shared" si="91"/>
        <v/>
      </c>
    </row>
    <row r="1419" spans="1:17">
      <c r="A1419" s="383" t="str">
        <f t="shared" si="94"/>
        <v/>
      </c>
      <c r="B1419" s="370"/>
      <c r="C1419" s="392"/>
      <c r="D1419" s="372"/>
      <c r="E1419" s="372"/>
      <c r="F1419" s="373"/>
      <c r="G1419" s="372"/>
      <c r="H1419" s="372"/>
      <c r="I1419" s="374"/>
      <c r="J1419" s="375"/>
      <c r="K1419" s="372"/>
      <c r="L1419" s="374"/>
      <c r="M1419" s="372"/>
      <c r="N1419" s="463"/>
      <c r="O1419" s="527">
        <f t="shared" si="92"/>
        <v>0</v>
      </c>
      <c r="P1419" s="527">
        <f t="shared" si="93"/>
        <v>0</v>
      </c>
      <c r="Q1419" s="530" t="str">
        <f t="shared" si="91"/>
        <v/>
      </c>
    </row>
    <row r="1420" spans="1:17">
      <c r="A1420" s="383" t="str">
        <f t="shared" si="94"/>
        <v/>
      </c>
      <c r="B1420" s="370"/>
      <c r="C1420" s="392"/>
      <c r="D1420" s="372"/>
      <c r="E1420" s="372"/>
      <c r="F1420" s="373"/>
      <c r="G1420" s="372"/>
      <c r="H1420" s="372"/>
      <c r="I1420" s="374"/>
      <c r="J1420" s="375"/>
      <c r="K1420" s="372"/>
      <c r="L1420" s="374"/>
      <c r="M1420" s="372"/>
      <c r="N1420" s="463"/>
      <c r="O1420" s="527">
        <f t="shared" si="92"/>
        <v>0</v>
      </c>
      <c r="P1420" s="527">
        <f t="shared" si="93"/>
        <v>0</v>
      </c>
      <c r="Q1420" s="530" t="str">
        <f t="shared" si="91"/>
        <v/>
      </c>
    </row>
    <row r="1421" spans="1:17">
      <c r="A1421" s="383" t="str">
        <f t="shared" si="94"/>
        <v/>
      </c>
      <c r="B1421" s="370"/>
      <c r="C1421" s="392"/>
      <c r="D1421" s="372"/>
      <c r="E1421" s="372"/>
      <c r="F1421" s="373"/>
      <c r="G1421" s="372"/>
      <c r="H1421" s="372"/>
      <c r="I1421" s="374"/>
      <c r="J1421" s="375"/>
      <c r="K1421" s="372"/>
      <c r="L1421" s="374"/>
      <c r="M1421" s="372"/>
      <c r="N1421" s="463"/>
      <c r="O1421" s="527">
        <f t="shared" si="92"/>
        <v>0</v>
      </c>
      <c r="P1421" s="527">
        <f t="shared" si="93"/>
        <v>0</v>
      </c>
      <c r="Q1421" s="530" t="str">
        <f t="shared" si="91"/>
        <v/>
      </c>
    </row>
    <row r="1422" spans="1:17">
      <c r="A1422" s="383" t="str">
        <f t="shared" si="94"/>
        <v/>
      </c>
      <c r="B1422" s="370"/>
      <c r="C1422" s="392"/>
      <c r="D1422" s="372"/>
      <c r="E1422" s="372"/>
      <c r="F1422" s="373"/>
      <c r="G1422" s="372"/>
      <c r="H1422" s="372"/>
      <c r="I1422" s="374"/>
      <c r="J1422" s="375"/>
      <c r="K1422" s="372"/>
      <c r="L1422" s="374"/>
      <c r="M1422" s="372"/>
      <c r="N1422" s="463"/>
      <c r="O1422" s="527">
        <f t="shared" si="92"/>
        <v>0</v>
      </c>
      <c r="P1422" s="527">
        <f t="shared" si="93"/>
        <v>0</v>
      </c>
      <c r="Q1422" s="529" t="str">
        <f t="shared" ref="Q1422:Q1485" si="95">SUBSTITUTE(D1422," ","_")</f>
        <v/>
      </c>
    </row>
    <row r="1423" spans="1:17">
      <c r="A1423" s="383" t="str">
        <f t="shared" si="94"/>
        <v/>
      </c>
      <c r="B1423" s="370"/>
      <c r="C1423" s="392"/>
      <c r="D1423" s="372"/>
      <c r="E1423" s="372"/>
      <c r="F1423" s="373"/>
      <c r="G1423" s="372"/>
      <c r="H1423" s="372"/>
      <c r="I1423" s="374"/>
      <c r="J1423" s="375"/>
      <c r="K1423" s="372"/>
      <c r="L1423" s="374"/>
      <c r="M1423" s="372"/>
      <c r="N1423" s="463"/>
      <c r="O1423" s="527">
        <f t="shared" ref="O1423:O1486" si="96">IF(B1423=0,0,IF(YEAR(B1423)=$P$1,MONTH(B1423)-$O$1+1,(YEAR(B1423)-$P$1)*12-$O$1+1+MONTH(B1423)))</f>
        <v>0</v>
      </c>
      <c r="P1423" s="527">
        <f t="shared" ref="P1423:P1486" si="97">IF(C1423=0,0,IF(YEAR(C1423)=$P$1,MONTH(C1423)-$O$1+1,(YEAR(C1423)-$P$1)*12-$O$1+1+MONTH(C1423)))</f>
        <v>0</v>
      </c>
      <c r="Q1423" s="530" t="str">
        <f t="shared" si="95"/>
        <v/>
      </c>
    </row>
    <row r="1424" spans="1:17">
      <c r="A1424" s="383" t="str">
        <f t="shared" si="94"/>
        <v/>
      </c>
      <c r="B1424" s="370"/>
      <c r="C1424" s="392"/>
      <c r="D1424" s="372"/>
      <c r="E1424" s="372"/>
      <c r="F1424" s="373"/>
      <c r="G1424" s="372"/>
      <c r="H1424" s="372"/>
      <c r="I1424" s="374"/>
      <c r="J1424" s="375"/>
      <c r="K1424" s="372"/>
      <c r="L1424" s="374"/>
      <c r="M1424" s="372"/>
      <c r="N1424" s="463"/>
      <c r="O1424" s="527">
        <f t="shared" si="96"/>
        <v>0</v>
      </c>
      <c r="P1424" s="527">
        <f t="shared" si="97"/>
        <v>0</v>
      </c>
      <c r="Q1424" s="530" t="str">
        <f t="shared" si="95"/>
        <v/>
      </c>
    </row>
    <row r="1425" spans="1:17">
      <c r="A1425" s="383" t="str">
        <f t="shared" si="94"/>
        <v/>
      </c>
      <c r="B1425" s="370"/>
      <c r="C1425" s="392"/>
      <c r="D1425" s="372"/>
      <c r="E1425" s="372"/>
      <c r="F1425" s="373"/>
      <c r="G1425" s="372"/>
      <c r="H1425" s="372"/>
      <c r="I1425" s="374"/>
      <c r="J1425" s="375"/>
      <c r="K1425" s="372"/>
      <c r="L1425" s="374"/>
      <c r="M1425" s="372"/>
      <c r="N1425" s="463"/>
      <c r="O1425" s="527">
        <f t="shared" si="96"/>
        <v>0</v>
      </c>
      <c r="P1425" s="527">
        <f t="shared" si="97"/>
        <v>0</v>
      </c>
      <c r="Q1425" s="530" t="str">
        <f t="shared" si="95"/>
        <v/>
      </c>
    </row>
    <row r="1426" spans="1:17">
      <c r="A1426" s="383" t="str">
        <f t="shared" si="94"/>
        <v/>
      </c>
      <c r="B1426" s="370"/>
      <c r="C1426" s="392"/>
      <c r="D1426" s="372"/>
      <c r="E1426" s="372"/>
      <c r="F1426" s="373"/>
      <c r="G1426" s="372"/>
      <c r="H1426" s="372"/>
      <c r="I1426" s="374"/>
      <c r="J1426" s="375"/>
      <c r="K1426" s="372"/>
      <c r="L1426" s="374"/>
      <c r="M1426" s="372"/>
      <c r="N1426" s="463"/>
      <c r="O1426" s="527">
        <f t="shared" si="96"/>
        <v>0</v>
      </c>
      <c r="P1426" s="527">
        <f t="shared" si="97"/>
        <v>0</v>
      </c>
      <c r="Q1426" s="529" t="str">
        <f t="shared" si="95"/>
        <v/>
      </c>
    </row>
    <row r="1427" spans="1:17">
      <c r="A1427" s="383" t="str">
        <f t="shared" si="94"/>
        <v/>
      </c>
      <c r="B1427" s="370"/>
      <c r="C1427" s="392"/>
      <c r="D1427" s="372"/>
      <c r="E1427" s="372"/>
      <c r="F1427" s="373"/>
      <c r="G1427" s="372"/>
      <c r="H1427" s="372"/>
      <c r="I1427" s="374"/>
      <c r="J1427" s="375"/>
      <c r="K1427" s="372"/>
      <c r="L1427" s="374"/>
      <c r="M1427" s="372"/>
      <c r="N1427" s="463"/>
      <c r="O1427" s="527">
        <f t="shared" si="96"/>
        <v>0</v>
      </c>
      <c r="P1427" s="527">
        <f t="shared" si="97"/>
        <v>0</v>
      </c>
      <c r="Q1427" s="530" t="str">
        <f t="shared" si="95"/>
        <v/>
      </c>
    </row>
    <row r="1428" spans="1:17">
      <c r="A1428" s="383" t="str">
        <f t="shared" si="94"/>
        <v/>
      </c>
      <c r="B1428" s="370"/>
      <c r="C1428" s="392"/>
      <c r="D1428" s="372"/>
      <c r="E1428" s="372"/>
      <c r="F1428" s="373"/>
      <c r="G1428" s="372"/>
      <c r="H1428" s="372"/>
      <c r="I1428" s="374"/>
      <c r="J1428" s="375"/>
      <c r="K1428" s="372"/>
      <c r="L1428" s="374"/>
      <c r="M1428" s="372"/>
      <c r="N1428" s="463"/>
      <c r="O1428" s="527">
        <f t="shared" si="96"/>
        <v>0</v>
      </c>
      <c r="P1428" s="527">
        <f t="shared" si="97"/>
        <v>0</v>
      </c>
      <c r="Q1428" s="530" t="str">
        <f t="shared" si="95"/>
        <v/>
      </c>
    </row>
    <row r="1429" spans="1:17">
      <c r="A1429" s="383" t="str">
        <f t="shared" si="94"/>
        <v/>
      </c>
      <c r="B1429" s="370"/>
      <c r="C1429" s="392"/>
      <c r="D1429" s="372"/>
      <c r="E1429" s="372"/>
      <c r="F1429" s="373"/>
      <c r="G1429" s="372"/>
      <c r="H1429" s="372"/>
      <c r="I1429" s="374"/>
      <c r="J1429" s="375"/>
      <c r="K1429" s="372"/>
      <c r="L1429" s="374"/>
      <c r="M1429" s="372"/>
      <c r="N1429" s="463"/>
      <c r="O1429" s="527">
        <f t="shared" si="96"/>
        <v>0</v>
      </c>
      <c r="P1429" s="527">
        <f t="shared" si="97"/>
        <v>0</v>
      </c>
      <c r="Q1429" s="530" t="str">
        <f t="shared" si="95"/>
        <v/>
      </c>
    </row>
    <row r="1430" spans="1:17">
      <c r="A1430" s="383" t="str">
        <f t="shared" si="94"/>
        <v/>
      </c>
      <c r="B1430" s="370"/>
      <c r="C1430" s="392"/>
      <c r="D1430" s="372"/>
      <c r="E1430" s="372"/>
      <c r="F1430" s="373"/>
      <c r="G1430" s="372"/>
      <c r="H1430" s="372"/>
      <c r="I1430" s="374"/>
      <c r="J1430" s="375"/>
      <c r="K1430" s="372"/>
      <c r="L1430" s="374"/>
      <c r="M1430" s="372"/>
      <c r="N1430" s="463"/>
      <c r="O1430" s="527">
        <f t="shared" si="96"/>
        <v>0</v>
      </c>
      <c r="P1430" s="527">
        <f t="shared" si="97"/>
        <v>0</v>
      </c>
      <c r="Q1430" s="529" t="str">
        <f t="shared" si="95"/>
        <v/>
      </c>
    </row>
    <row r="1431" spans="1:17">
      <c r="A1431" s="383" t="str">
        <f t="shared" si="94"/>
        <v/>
      </c>
      <c r="B1431" s="370"/>
      <c r="C1431" s="392"/>
      <c r="D1431" s="372"/>
      <c r="E1431" s="372"/>
      <c r="F1431" s="373"/>
      <c r="G1431" s="372"/>
      <c r="H1431" s="372"/>
      <c r="I1431" s="374"/>
      <c r="J1431" s="375"/>
      <c r="K1431" s="372"/>
      <c r="L1431" s="374"/>
      <c r="M1431" s="372"/>
      <c r="N1431" s="463"/>
      <c r="O1431" s="527">
        <f t="shared" si="96"/>
        <v>0</v>
      </c>
      <c r="P1431" s="527">
        <f t="shared" si="97"/>
        <v>0</v>
      </c>
      <c r="Q1431" s="530" t="str">
        <f t="shared" si="95"/>
        <v/>
      </c>
    </row>
    <row r="1432" spans="1:17">
      <c r="A1432" s="383" t="str">
        <f t="shared" si="94"/>
        <v/>
      </c>
      <c r="B1432" s="370"/>
      <c r="C1432" s="392"/>
      <c r="D1432" s="372"/>
      <c r="E1432" s="372"/>
      <c r="F1432" s="373"/>
      <c r="G1432" s="372"/>
      <c r="H1432" s="372"/>
      <c r="I1432" s="374"/>
      <c r="J1432" s="375"/>
      <c r="K1432" s="372"/>
      <c r="L1432" s="374"/>
      <c r="M1432" s="372"/>
      <c r="N1432" s="463"/>
      <c r="O1432" s="527">
        <f t="shared" si="96"/>
        <v>0</v>
      </c>
      <c r="P1432" s="527">
        <f t="shared" si="97"/>
        <v>0</v>
      </c>
      <c r="Q1432" s="530" t="str">
        <f t="shared" si="95"/>
        <v/>
      </c>
    </row>
    <row r="1433" spans="1:17">
      <c r="A1433" s="383" t="str">
        <f t="shared" si="94"/>
        <v/>
      </c>
      <c r="B1433" s="370"/>
      <c r="C1433" s="392"/>
      <c r="D1433" s="372"/>
      <c r="E1433" s="372"/>
      <c r="F1433" s="373"/>
      <c r="G1433" s="372"/>
      <c r="H1433" s="372"/>
      <c r="I1433" s="374"/>
      <c r="J1433" s="375"/>
      <c r="K1433" s="372"/>
      <c r="L1433" s="374"/>
      <c r="M1433" s="372"/>
      <c r="N1433" s="463"/>
      <c r="O1433" s="527">
        <f t="shared" si="96"/>
        <v>0</v>
      </c>
      <c r="P1433" s="527">
        <f t="shared" si="97"/>
        <v>0</v>
      </c>
      <c r="Q1433" s="530" t="str">
        <f t="shared" si="95"/>
        <v/>
      </c>
    </row>
    <row r="1434" spans="1:17">
      <c r="A1434" s="383" t="str">
        <f t="shared" si="94"/>
        <v/>
      </c>
      <c r="B1434" s="370"/>
      <c r="C1434" s="392"/>
      <c r="D1434" s="372"/>
      <c r="E1434" s="372"/>
      <c r="F1434" s="373"/>
      <c r="G1434" s="372"/>
      <c r="H1434" s="372"/>
      <c r="I1434" s="374"/>
      <c r="J1434" s="375"/>
      <c r="K1434" s="372"/>
      <c r="L1434" s="374"/>
      <c r="M1434" s="372"/>
      <c r="N1434" s="463"/>
      <c r="O1434" s="527">
        <f t="shared" si="96"/>
        <v>0</v>
      </c>
      <c r="P1434" s="527">
        <f t="shared" si="97"/>
        <v>0</v>
      </c>
      <c r="Q1434" s="529" t="str">
        <f t="shared" si="95"/>
        <v/>
      </c>
    </row>
    <row r="1435" spans="1:17">
      <c r="A1435" s="383" t="str">
        <f t="shared" si="94"/>
        <v/>
      </c>
      <c r="B1435" s="370"/>
      <c r="C1435" s="392"/>
      <c r="D1435" s="372"/>
      <c r="E1435" s="372"/>
      <c r="F1435" s="373"/>
      <c r="G1435" s="372"/>
      <c r="H1435" s="372"/>
      <c r="I1435" s="374"/>
      <c r="J1435" s="375"/>
      <c r="K1435" s="372"/>
      <c r="L1435" s="374"/>
      <c r="M1435" s="372"/>
      <c r="N1435" s="463"/>
      <c r="O1435" s="527">
        <f t="shared" si="96"/>
        <v>0</v>
      </c>
      <c r="P1435" s="527">
        <f t="shared" si="97"/>
        <v>0</v>
      </c>
      <c r="Q1435" s="530" t="str">
        <f t="shared" si="95"/>
        <v/>
      </c>
    </row>
    <row r="1436" spans="1:17">
      <c r="A1436" s="383" t="str">
        <f t="shared" si="94"/>
        <v/>
      </c>
      <c r="B1436" s="370"/>
      <c r="C1436" s="392"/>
      <c r="D1436" s="372"/>
      <c r="E1436" s="372"/>
      <c r="F1436" s="373"/>
      <c r="G1436" s="372"/>
      <c r="H1436" s="372"/>
      <c r="I1436" s="374"/>
      <c r="J1436" s="375"/>
      <c r="K1436" s="372"/>
      <c r="L1436" s="374"/>
      <c r="M1436" s="372"/>
      <c r="N1436" s="463"/>
      <c r="O1436" s="527">
        <f t="shared" si="96"/>
        <v>0</v>
      </c>
      <c r="P1436" s="527">
        <f t="shared" si="97"/>
        <v>0</v>
      </c>
      <c r="Q1436" s="530" t="str">
        <f t="shared" si="95"/>
        <v/>
      </c>
    </row>
    <row r="1437" spans="1:17">
      <c r="A1437" s="383" t="str">
        <f t="shared" si="94"/>
        <v/>
      </c>
      <c r="B1437" s="370"/>
      <c r="C1437" s="392"/>
      <c r="D1437" s="372"/>
      <c r="E1437" s="372"/>
      <c r="F1437" s="373"/>
      <c r="G1437" s="372"/>
      <c r="H1437" s="372"/>
      <c r="I1437" s="374"/>
      <c r="J1437" s="375"/>
      <c r="K1437" s="372"/>
      <c r="L1437" s="374"/>
      <c r="M1437" s="372"/>
      <c r="N1437" s="463"/>
      <c r="O1437" s="527">
        <f t="shared" si="96"/>
        <v>0</v>
      </c>
      <c r="P1437" s="527">
        <f t="shared" si="97"/>
        <v>0</v>
      </c>
      <c r="Q1437" s="530" t="str">
        <f t="shared" si="95"/>
        <v/>
      </c>
    </row>
    <row r="1438" spans="1:17">
      <c r="A1438" s="383" t="str">
        <f t="shared" si="94"/>
        <v/>
      </c>
      <c r="B1438" s="370"/>
      <c r="C1438" s="392"/>
      <c r="D1438" s="372"/>
      <c r="E1438" s="372"/>
      <c r="F1438" s="373"/>
      <c r="G1438" s="372"/>
      <c r="H1438" s="372"/>
      <c r="I1438" s="374"/>
      <c r="J1438" s="375"/>
      <c r="K1438" s="372"/>
      <c r="L1438" s="374"/>
      <c r="M1438" s="372"/>
      <c r="N1438" s="463"/>
      <c r="O1438" s="527">
        <f t="shared" si="96"/>
        <v>0</v>
      </c>
      <c r="P1438" s="527">
        <f t="shared" si="97"/>
        <v>0</v>
      </c>
      <c r="Q1438" s="529" t="str">
        <f t="shared" si="95"/>
        <v/>
      </c>
    </row>
    <row r="1439" spans="1:17">
      <c r="A1439" s="383" t="str">
        <f t="shared" si="94"/>
        <v/>
      </c>
      <c r="B1439" s="370"/>
      <c r="C1439" s="392"/>
      <c r="D1439" s="372"/>
      <c r="E1439" s="372"/>
      <c r="F1439" s="373"/>
      <c r="G1439" s="372"/>
      <c r="H1439" s="372"/>
      <c r="I1439" s="374"/>
      <c r="J1439" s="375"/>
      <c r="K1439" s="372"/>
      <c r="L1439" s="374"/>
      <c r="M1439" s="372"/>
      <c r="N1439" s="463"/>
      <c r="O1439" s="527">
        <f t="shared" si="96"/>
        <v>0</v>
      </c>
      <c r="P1439" s="527">
        <f t="shared" si="97"/>
        <v>0</v>
      </c>
      <c r="Q1439" s="530" t="str">
        <f t="shared" si="95"/>
        <v/>
      </c>
    </row>
    <row r="1440" spans="1:17">
      <c r="A1440" s="383" t="str">
        <f t="shared" si="94"/>
        <v/>
      </c>
      <c r="B1440" s="370"/>
      <c r="C1440" s="392"/>
      <c r="D1440" s="372"/>
      <c r="E1440" s="372"/>
      <c r="F1440" s="373"/>
      <c r="G1440" s="372"/>
      <c r="H1440" s="372"/>
      <c r="I1440" s="374"/>
      <c r="J1440" s="375"/>
      <c r="K1440" s="372"/>
      <c r="L1440" s="374"/>
      <c r="M1440" s="372"/>
      <c r="N1440" s="463"/>
      <c r="O1440" s="527">
        <f t="shared" si="96"/>
        <v>0</v>
      </c>
      <c r="P1440" s="527">
        <f t="shared" si="97"/>
        <v>0</v>
      </c>
      <c r="Q1440" s="530" t="str">
        <f t="shared" si="95"/>
        <v/>
      </c>
    </row>
    <row r="1441" spans="1:17">
      <c r="A1441" s="383" t="str">
        <f t="shared" si="94"/>
        <v/>
      </c>
      <c r="B1441" s="370"/>
      <c r="C1441" s="392"/>
      <c r="D1441" s="372"/>
      <c r="E1441" s="372"/>
      <c r="F1441" s="373"/>
      <c r="G1441" s="372"/>
      <c r="H1441" s="372"/>
      <c r="I1441" s="374"/>
      <c r="J1441" s="375"/>
      <c r="K1441" s="372"/>
      <c r="L1441" s="374"/>
      <c r="M1441" s="372"/>
      <c r="N1441" s="463"/>
      <c r="O1441" s="527">
        <f t="shared" si="96"/>
        <v>0</v>
      </c>
      <c r="P1441" s="527">
        <f t="shared" si="97"/>
        <v>0</v>
      </c>
      <c r="Q1441" s="530" t="str">
        <f t="shared" si="95"/>
        <v/>
      </c>
    </row>
    <row r="1442" spans="1:17">
      <c r="A1442" s="383" t="str">
        <f t="shared" si="94"/>
        <v/>
      </c>
      <c r="B1442" s="370"/>
      <c r="C1442" s="392"/>
      <c r="D1442" s="372"/>
      <c r="E1442" s="372"/>
      <c r="F1442" s="373"/>
      <c r="G1442" s="372"/>
      <c r="H1442" s="372"/>
      <c r="I1442" s="374"/>
      <c r="J1442" s="375"/>
      <c r="K1442" s="372"/>
      <c r="L1442" s="374"/>
      <c r="M1442" s="372"/>
      <c r="N1442" s="463"/>
      <c r="O1442" s="527">
        <f t="shared" si="96"/>
        <v>0</v>
      </c>
      <c r="P1442" s="527">
        <f t="shared" si="97"/>
        <v>0</v>
      </c>
      <c r="Q1442" s="529" t="str">
        <f t="shared" si="95"/>
        <v/>
      </c>
    </row>
    <row r="1443" spans="1:17">
      <c r="A1443" s="383" t="str">
        <f t="shared" si="94"/>
        <v/>
      </c>
      <c r="B1443" s="370"/>
      <c r="C1443" s="392"/>
      <c r="D1443" s="372"/>
      <c r="E1443" s="372"/>
      <c r="F1443" s="373"/>
      <c r="G1443" s="372"/>
      <c r="H1443" s="372"/>
      <c r="I1443" s="374"/>
      <c r="J1443" s="375"/>
      <c r="K1443" s="372"/>
      <c r="L1443" s="374"/>
      <c r="M1443" s="372"/>
      <c r="N1443" s="463"/>
      <c r="O1443" s="527">
        <f t="shared" si="96"/>
        <v>0</v>
      </c>
      <c r="P1443" s="527">
        <f t="shared" si="97"/>
        <v>0</v>
      </c>
      <c r="Q1443" s="530" t="str">
        <f t="shared" si="95"/>
        <v/>
      </c>
    </row>
    <row r="1444" spans="1:17">
      <c r="A1444" s="383" t="str">
        <f t="shared" si="94"/>
        <v/>
      </c>
      <c r="B1444" s="370"/>
      <c r="C1444" s="392"/>
      <c r="D1444" s="372"/>
      <c r="E1444" s="372"/>
      <c r="F1444" s="373"/>
      <c r="G1444" s="372"/>
      <c r="H1444" s="372"/>
      <c r="I1444" s="374"/>
      <c r="J1444" s="375"/>
      <c r="K1444" s="372"/>
      <c r="L1444" s="374"/>
      <c r="M1444" s="372"/>
      <c r="N1444" s="463"/>
      <c r="O1444" s="527">
        <f t="shared" si="96"/>
        <v>0</v>
      </c>
      <c r="P1444" s="527">
        <f t="shared" si="97"/>
        <v>0</v>
      </c>
      <c r="Q1444" s="530" t="str">
        <f t="shared" si="95"/>
        <v/>
      </c>
    </row>
    <row r="1445" spans="1:17">
      <c r="A1445" s="383" t="str">
        <f t="shared" si="94"/>
        <v/>
      </c>
      <c r="B1445" s="370"/>
      <c r="C1445" s="392"/>
      <c r="D1445" s="372"/>
      <c r="E1445" s="372"/>
      <c r="F1445" s="373"/>
      <c r="G1445" s="372"/>
      <c r="H1445" s="372"/>
      <c r="I1445" s="374"/>
      <c r="J1445" s="375"/>
      <c r="K1445" s="372"/>
      <c r="L1445" s="374"/>
      <c r="M1445" s="372"/>
      <c r="N1445" s="463"/>
      <c r="O1445" s="527">
        <f t="shared" si="96"/>
        <v>0</v>
      </c>
      <c r="P1445" s="527">
        <f t="shared" si="97"/>
        <v>0</v>
      </c>
      <c r="Q1445" s="530" t="str">
        <f t="shared" si="95"/>
        <v/>
      </c>
    </row>
    <row r="1446" spans="1:17">
      <c r="A1446" s="383" t="str">
        <f t="shared" si="94"/>
        <v/>
      </c>
      <c r="B1446" s="370"/>
      <c r="C1446" s="392"/>
      <c r="D1446" s="372"/>
      <c r="E1446" s="372"/>
      <c r="F1446" s="373"/>
      <c r="G1446" s="372"/>
      <c r="H1446" s="372"/>
      <c r="I1446" s="374"/>
      <c r="J1446" s="375"/>
      <c r="K1446" s="372"/>
      <c r="L1446" s="374"/>
      <c r="M1446" s="372"/>
      <c r="N1446" s="463"/>
      <c r="O1446" s="527">
        <f t="shared" si="96"/>
        <v>0</v>
      </c>
      <c r="P1446" s="527">
        <f t="shared" si="97"/>
        <v>0</v>
      </c>
      <c r="Q1446" s="529" t="str">
        <f t="shared" si="95"/>
        <v/>
      </c>
    </row>
    <row r="1447" spans="1:17">
      <c r="A1447" s="383" t="str">
        <f t="shared" si="94"/>
        <v/>
      </c>
      <c r="B1447" s="370"/>
      <c r="C1447" s="392"/>
      <c r="D1447" s="372"/>
      <c r="E1447" s="372"/>
      <c r="F1447" s="373"/>
      <c r="G1447" s="372"/>
      <c r="H1447" s="372"/>
      <c r="I1447" s="374"/>
      <c r="J1447" s="375"/>
      <c r="K1447" s="372"/>
      <c r="L1447" s="374"/>
      <c r="M1447" s="372"/>
      <c r="N1447" s="463"/>
      <c r="O1447" s="527">
        <f t="shared" si="96"/>
        <v>0</v>
      </c>
      <c r="P1447" s="527">
        <f t="shared" si="97"/>
        <v>0</v>
      </c>
      <c r="Q1447" s="530" t="str">
        <f t="shared" si="95"/>
        <v/>
      </c>
    </row>
    <row r="1448" spans="1:17">
      <c r="A1448" s="383" t="str">
        <f t="shared" si="94"/>
        <v/>
      </c>
      <c r="B1448" s="370"/>
      <c r="C1448" s="392"/>
      <c r="D1448" s="372"/>
      <c r="E1448" s="372"/>
      <c r="F1448" s="373"/>
      <c r="G1448" s="372"/>
      <c r="H1448" s="372"/>
      <c r="I1448" s="374"/>
      <c r="J1448" s="375"/>
      <c r="K1448" s="372"/>
      <c r="L1448" s="374"/>
      <c r="M1448" s="372"/>
      <c r="N1448" s="463"/>
      <c r="O1448" s="527">
        <f t="shared" si="96"/>
        <v>0</v>
      </c>
      <c r="P1448" s="527">
        <f t="shared" si="97"/>
        <v>0</v>
      </c>
      <c r="Q1448" s="530" t="str">
        <f t="shared" si="95"/>
        <v/>
      </c>
    </row>
    <row r="1449" spans="1:17">
      <c r="A1449" s="383" t="str">
        <f t="shared" si="94"/>
        <v/>
      </c>
      <c r="B1449" s="370"/>
      <c r="C1449" s="392"/>
      <c r="D1449" s="372"/>
      <c r="E1449" s="372"/>
      <c r="F1449" s="373"/>
      <c r="G1449" s="372"/>
      <c r="H1449" s="372"/>
      <c r="I1449" s="374"/>
      <c r="J1449" s="375"/>
      <c r="K1449" s="372"/>
      <c r="L1449" s="374"/>
      <c r="M1449" s="372"/>
      <c r="N1449" s="463"/>
      <c r="O1449" s="527">
        <f t="shared" si="96"/>
        <v>0</v>
      </c>
      <c r="P1449" s="527">
        <f t="shared" si="97"/>
        <v>0</v>
      </c>
      <c r="Q1449" s="530" t="str">
        <f t="shared" si="95"/>
        <v/>
      </c>
    </row>
    <row r="1450" spans="1:17">
      <c r="A1450" s="383" t="str">
        <f t="shared" si="94"/>
        <v/>
      </c>
      <c r="B1450" s="370"/>
      <c r="C1450" s="392"/>
      <c r="D1450" s="372"/>
      <c r="E1450" s="372"/>
      <c r="F1450" s="373"/>
      <c r="G1450" s="372"/>
      <c r="H1450" s="372"/>
      <c r="I1450" s="374"/>
      <c r="J1450" s="375"/>
      <c r="K1450" s="372"/>
      <c r="L1450" s="374"/>
      <c r="M1450" s="372"/>
      <c r="N1450" s="463"/>
      <c r="O1450" s="527">
        <f t="shared" si="96"/>
        <v>0</v>
      </c>
      <c r="P1450" s="527">
        <f t="shared" si="97"/>
        <v>0</v>
      </c>
      <c r="Q1450" s="529" t="str">
        <f t="shared" si="95"/>
        <v/>
      </c>
    </row>
    <row r="1451" spans="1:17">
      <c r="A1451" s="383" t="str">
        <f t="shared" si="94"/>
        <v/>
      </c>
      <c r="B1451" s="370"/>
      <c r="C1451" s="392"/>
      <c r="D1451" s="372"/>
      <c r="E1451" s="372"/>
      <c r="F1451" s="373"/>
      <c r="G1451" s="372"/>
      <c r="H1451" s="372"/>
      <c r="I1451" s="374"/>
      <c r="J1451" s="375"/>
      <c r="K1451" s="372"/>
      <c r="L1451" s="374"/>
      <c r="M1451" s="372"/>
      <c r="N1451" s="463"/>
      <c r="O1451" s="527">
        <f t="shared" si="96"/>
        <v>0</v>
      </c>
      <c r="P1451" s="527">
        <f t="shared" si="97"/>
        <v>0</v>
      </c>
      <c r="Q1451" s="530" t="str">
        <f t="shared" si="95"/>
        <v/>
      </c>
    </row>
    <row r="1452" spans="1:17">
      <c r="A1452" s="383" t="str">
        <f t="shared" si="94"/>
        <v/>
      </c>
      <c r="B1452" s="370"/>
      <c r="C1452" s="392"/>
      <c r="D1452" s="372"/>
      <c r="E1452" s="372"/>
      <c r="F1452" s="373"/>
      <c r="G1452" s="372"/>
      <c r="H1452" s="372"/>
      <c r="I1452" s="374"/>
      <c r="J1452" s="375"/>
      <c r="K1452" s="372"/>
      <c r="L1452" s="374"/>
      <c r="M1452" s="372"/>
      <c r="N1452" s="463"/>
      <c r="O1452" s="527">
        <f t="shared" si="96"/>
        <v>0</v>
      </c>
      <c r="P1452" s="527">
        <f t="shared" si="97"/>
        <v>0</v>
      </c>
      <c r="Q1452" s="530" t="str">
        <f t="shared" si="95"/>
        <v/>
      </c>
    </row>
    <row r="1453" spans="1:17">
      <c r="A1453" s="383" t="str">
        <f t="shared" si="94"/>
        <v/>
      </c>
      <c r="B1453" s="370"/>
      <c r="C1453" s="392"/>
      <c r="D1453" s="372"/>
      <c r="E1453" s="372"/>
      <c r="F1453" s="373"/>
      <c r="G1453" s="372"/>
      <c r="H1453" s="372"/>
      <c r="I1453" s="374"/>
      <c r="J1453" s="375"/>
      <c r="K1453" s="372"/>
      <c r="L1453" s="374"/>
      <c r="M1453" s="372"/>
      <c r="N1453" s="463"/>
      <c r="O1453" s="527">
        <f t="shared" si="96"/>
        <v>0</v>
      </c>
      <c r="P1453" s="527">
        <f t="shared" si="97"/>
        <v>0</v>
      </c>
      <c r="Q1453" s="530" t="str">
        <f t="shared" si="95"/>
        <v/>
      </c>
    </row>
    <row r="1454" spans="1:17">
      <c r="A1454" s="383" t="str">
        <f t="shared" si="94"/>
        <v/>
      </c>
      <c r="B1454" s="370"/>
      <c r="C1454" s="392"/>
      <c r="D1454" s="372"/>
      <c r="E1454" s="372"/>
      <c r="F1454" s="373"/>
      <c r="G1454" s="372"/>
      <c r="H1454" s="372"/>
      <c r="I1454" s="374"/>
      <c r="J1454" s="375"/>
      <c r="K1454" s="372"/>
      <c r="L1454" s="374"/>
      <c r="M1454" s="372"/>
      <c r="N1454" s="463"/>
      <c r="O1454" s="527">
        <f t="shared" si="96"/>
        <v>0</v>
      </c>
      <c r="P1454" s="527">
        <f t="shared" si="97"/>
        <v>0</v>
      </c>
      <c r="Q1454" s="529" t="str">
        <f t="shared" si="95"/>
        <v/>
      </c>
    </row>
    <row r="1455" spans="1:17">
      <c r="A1455" s="383" t="str">
        <f t="shared" si="94"/>
        <v/>
      </c>
      <c r="B1455" s="370"/>
      <c r="C1455" s="392"/>
      <c r="D1455" s="372"/>
      <c r="E1455" s="372"/>
      <c r="F1455" s="373"/>
      <c r="G1455" s="372"/>
      <c r="H1455" s="372"/>
      <c r="I1455" s="374"/>
      <c r="J1455" s="375"/>
      <c r="K1455" s="372"/>
      <c r="L1455" s="374"/>
      <c r="M1455" s="372"/>
      <c r="N1455" s="463"/>
      <c r="O1455" s="527">
        <f t="shared" si="96"/>
        <v>0</v>
      </c>
      <c r="P1455" s="527">
        <f t="shared" si="97"/>
        <v>0</v>
      </c>
      <c r="Q1455" s="530" t="str">
        <f t="shared" si="95"/>
        <v/>
      </c>
    </row>
    <row r="1456" spans="1:17">
      <c r="A1456" s="383" t="str">
        <f t="shared" si="94"/>
        <v/>
      </c>
      <c r="B1456" s="370"/>
      <c r="C1456" s="392"/>
      <c r="D1456" s="372"/>
      <c r="E1456" s="372"/>
      <c r="F1456" s="373"/>
      <c r="G1456" s="372"/>
      <c r="H1456" s="372"/>
      <c r="I1456" s="374"/>
      <c r="J1456" s="375"/>
      <c r="K1456" s="372"/>
      <c r="L1456" s="374"/>
      <c r="M1456" s="372"/>
      <c r="N1456" s="463"/>
      <c r="O1456" s="527">
        <f t="shared" si="96"/>
        <v>0</v>
      </c>
      <c r="P1456" s="527">
        <f t="shared" si="97"/>
        <v>0</v>
      </c>
      <c r="Q1456" s="530" t="str">
        <f t="shared" si="95"/>
        <v/>
      </c>
    </row>
    <row r="1457" spans="1:17">
      <c r="A1457" s="383" t="str">
        <f t="shared" si="94"/>
        <v/>
      </c>
      <c r="B1457" s="370"/>
      <c r="C1457" s="392"/>
      <c r="D1457" s="372"/>
      <c r="E1457" s="372"/>
      <c r="F1457" s="373"/>
      <c r="G1457" s="372"/>
      <c r="H1457" s="372"/>
      <c r="I1457" s="374"/>
      <c r="J1457" s="375"/>
      <c r="K1457" s="372"/>
      <c r="L1457" s="374"/>
      <c r="M1457" s="372"/>
      <c r="N1457" s="463"/>
      <c r="O1457" s="527">
        <f t="shared" si="96"/>
        <v>0</v>
      </c>
      <c r="P1457" s="527">
        <f t="shared" si="97"/>
        <v>0</v>
      </c>
      <c r="Q1457" s="530" t="str">
        <f t="shared" si="95"/>
        <v/>
      </c>
    </row>
    <row r="1458" spans="1:17">
      <c r="A1458" s="383" t="str">
        <f t="shared" si="94"/>
        <v/>
      </c>
      <c r="B1458" s="370"/>
      <c r="C1458" s="392"/>
      <c r="D1458" s="372"/>
      <c r="E1458" s="372"/>
      <c r="F1458" s="373"/>
      <c r="G1458" s="372"/>
      <c r="H1458" s="372"/>
      <c r="I1458" s="374"/>
      <c r="J1458" s="375"/>
      <c r="K1458" s="372"/>
      <c r="L1458" s="374"/>
      <c r="M1458" s="372"/>
      <c r="N1458" s="463"/>
      <c r="O1458" s="527">
        <f t="shared" si="96"/>
        <v>0</v>
      </c>
      <c r="P1458" s="527">
        <f t="shared" si="97"/>
        <v>0</v>
      </c>
      <c r="Q1458" s="529" t="str">
        <f t="shared" si="95"/>
        <v/>
      </c>
    </row>
    <row r="1459" spans="1:17">
      <c r="A1459" s="383" t="str">
        <f t="shared" si="94"/>
        <v/>
      </c>
      <c r="B1459" s="370"/>
      <c r="C1459" s="392"/>
      <c r="D1459" s="372"/>
      <c r="E1459" s="372"/>
      <c r="F1459" s="373"/>
      <c r="G1459" s="372"/>
      <c r="H1459" s="372"/>
      <c r="I1459" s="374"/>
      <c r="J1459" s="375"/>
      <c r="K1459" s="372"/>
      <c r="L1459" s="374"/>
      <c r="M1459" s="372"/>
      <c r="N1459" s="463"/>
      <c r="O1459" s="527">
        <f t="shared" si="96"/>
        <v>0</v>
      </c>
      <c r="P1459" s="527">
        <f t="shared" si="97"/>
        <v>0</v>
      </c>
      <c r="Q1459" s="530" t="str">
        <f t="shared" si="95"/>
        <v/>
      </c>
    </row>
    <row r="1460" spans="1:17">
      <c r="A1460" s="383" t="str">
        <f t="shared" si="94"/>
        <v/>
      </c>
      <c r="B1460" s="370"/>
      <c r="C1460" s="392"/>
      <c r="D1460" s="372"/>
      <c r="E1460" s="372"/>
      <c r="F1460" s="373"/>
      <c r="G1460" s="372"/>
      <c r="H1460" s="372"/>
      <c r="I1460" s="374"/>
      <c r="J1460" s="375"/>
      <c r="K1460" s="372"/>
      <c r="L1460" s="374"/>
      <c r="M1460" s="372"/>
      <c r="N1460" s="463"/>
      <c r="O1460" s="527">
        <f t="shared" si="96"/>
        <v>0</v>
      </c>
      <c r="P1460" s="527">
        <f t="shared" si="97"/>
        <v>0</v>
      </c>
      <c r="Q1460" s="530" t="str">
        <f t="shared" si="95"/>
        <v/>
      </c>
    </row>
    <row r="1461" spans="1:17">
      <c r="A1461" s="383" t="str">
        <f t="shared" si="94"/>
        <v/>
      </c>
      <c r="B1461" s="370"/>
      <c r="C1461" s="392"/>
      <c r="D1461" s="372"/>
      <c r="E1461" s="372"/>
      <c r="F1461" s="373"/>
      <c r="G1461" s="372"/>
      <c r="H1461" s="372"/>
      <c r="I1461" s="374"/>
      <c r="J1461" s="375"/>
      <c r="K1461" s="372"/>
      <c r="L1461" s="374"/>
      <c r="M1461" s="372"/>
      <c r="N1461" s="463"/>
      <c r="O1461" s="527">
        <f t="shared" si="96"/>
        <v>0</v>
      </c>
      <c r="P1461" s="527">
        <f t="shared" si="97"/>
        <v>0</v>
      </c>
      <c r="Q1461" s="530" t="str">
        <f t="shared" si="95"/>
        <v/>
      </c>
    </row>
    <row r="1462" spans="1:17">
      <c r="A1462" s="383" t="str">
        <f t="shared" si="94"/>
        <v/>
      </c>
      <c r="B1462" s="370"/>
      <c r="C1462" s="392"/>
      <c r="D1462" s="372"/>
      <c r="E1462" s="372"/>
      <c r="F1462" s="373"/>
      <c r="G1462" s="372"/>
      <c r="H1462" s="372"/>
      <c r="I1462" s="374"/>
      <c r="J1462" s="375"/>
      <c r="K1462" s="372"/>
      <c r="L1462" s="374"/>
      <c r="M1462" s="372"/>
      <c r="N1462" s="463"/>
      <c r="O1462" s="527">
        <f t="shared" si="96"/>
        <v>0</v>
      </c>
      <c r="P1462" s="527">
        <f t="shared" si="97"/>
        <v>0</v>
      </c>
      <c r="Q1462" s="529" t="str">
        <f t="shared" si="95"/>
        <v/>
      </c>
    </row>
    <row r="1463" spans="1:17">
      <c r="A1463" s="383" t="str">
        <f t="shared" si="94"/>
        <v/>
      </c>
      <c r="B1463" s="370"/>
      <c r="C1463" s="392"/>
      <c r="D1463" s="372"/>
      <c r="E1463" s="372"/>
      <c r="F1463" s="373"/>
      <c r="G1463" s="372"/>
      <c r="H1463" s="372"/>
      <c r="I1463" s="374"/>
      <c r="J1463" s="375"/>
      <c r="K1463" s="372"/>
      <c r="L1463" s="374"/>
      <c r="M1463" s="372"/>
      <c r="N1463" s="463"/>
      <c r="O1463" s="527">
        <f t="shared" si="96"/>
        <v>0</v>
      </c>
      <c r="P1463" s="527">
        <f t="shared" si="97"/>
        <v>0</v>
      </c>
      <c r="Q1463" s="530" t="str">
        <f t="shared" si="95"/>
        <v/>
      </c>
    </row>
    <row r="1464" spans="1:17">
      <c r="A1464" s="383" t="str">
        <f t="shared" si="94"/>
        <v/>
      </c>
      <c r="B1464" s="370"/>
      <c r="C1464" s="392"/>
      <c r="D1464" s="372"/>
      <c r="E1464" s="372"/>
      <c r="F1464" s="373"/>
      <c r="G1464" s="372"/>
      <c r="H1464" s="372"/>
      <c r="I1464" s="374"/>
      <c r="J1464" s="375"/>
      <c r="K1464" s="372"/>
      <c r="L1464" s="374"/>
      <c r="M1464" s="372"/>
      <c r="N1464" s="463"/>
      <c r="O1464" s="527">
        <f t="shared" si="96"/>
        <v>0</v>
      </c>
      <c r="P1464" s="527">
        <f t="shared" si="97"/>
        <v>0</v>
      </c>
      <c r="Q1464" s="530" t="str">
        <f t="shared" si="95"/>
        <v/>
      </c>
    </row>
    <row r="1465" spans="1:17">
      <c r="A1465" s="383" t="str">
        <f t="shared" si="94"/>
        <v/>
      </c>
      <c r="B1465" s="370"/>
      <c r="C1465" s="392"/>
      <c r="D1465" s="372"/>
      <c r="E1465" s="372"/>
      <c r="F1465" s="373"/>
      <c r="G1465" s="372"/>
      <c r="H1465" s="372"/>
      <c r="I1465" s="374"/>
      <c r="J1465" s="375"/>
      <c r="K1465" s="372"/>
      <c r="L1465" s="374"/>
      <c r="M1465" s="372"/>
      <c r="N1465" s="463"/>
      <c r="O1465" s="527">
        <f t="shared" si="96"/>
        <v>0</v>
      </c>
      <c r="P1465" s="527">
        <f t="shared" si="97"/>
        <v>0</v>
      </c>
      <c r="Q1465" s="530" t="str">
        <f t="shared" si="95"/>
        <v/>
      </c>
    </row>
    <row r="1466" spans="1:17">
      <c r="A1466" s="383" t="str">
        <f t="shared" si="94"/>
        <v/>
      </c>
      <c r="B1466" s="370"/>
      <c r="C1466" s="392"/>
      <c r="D1466" s="372"/>
      <c r="E1466" s="372"/>
      <c r="F1466" s="373"/>
      <c r="G1466" s="372"/>
      <c r="H1466" s="372"/>
      <c r="I1466" s="374"/>
      <c r="J1466" s="375"/>
      <c r="K1466" s="372"/>
      <c r="L1466" s="374"/>
      <c r="M1466" s="372"/>
      <c r="N1466" s="463"/>
      <c r="O1466" s="527">
        <f t="shared" si="96"/>
        <v>0</v>
      </c>
      <c r="P1466" s="527">
        <f t="shared" si="97"/>
        <v>0</v>
      </c>
      <c r="Q1466" s="529" t="str">
        <f t="shared" si="95"/>
        <v/>
      </c>
    </row>
    <row r="1467" spans="1:17">
      <c r="A1467" s="383" t="str">
        <f t="shared" si="94"/>
        <v/>
      </c>
      <c r="B1467" s="370"/>
      <c r="C1467" s="392"/>
      <c r="D1467" s="372"/>
      <c r="E1467" s="372"/>
      <c r="F1467" s="373"/>
      <c r="G1467" s="372"/>
      <c r="H1467" s="372"/>
      <c r="I1467" s="374"/>
      <c r="J1467" s="375"/>
      <c r="K1467" s="372"/>
      <c r="L1467" s="374"/>
      <c r="M1467" s="372"/>
      <c r="N1467" s="463"/>
      <c r="O1467" s="527">
        <f t="shared" si="96"/>
        <v>0</v>
      </c>
      <c r="P1467" s="527">
        <f t="shared" si="97"/>
        <v>0</v>
      </c>
      <c r="Q1467" s="530" t="str">
        <f t="shared" si="95"/>
        <v/>
      </c>
    </row>
    <row r="1468" spans="1:17">
      <c r="A1468" s="383" t="str">
        <f t="shared" si="94"/>
        <v/>
      </c>
      <c r="B1468" s="370"/>
      <c r="C1468" s="392"/>
      <c r="D1468" s="372"/>
      <c r="E1468" s="372"/>
      <c r="F1468" s="373"/>
      <c r="G1468" s="372"/>
      <c r="H1468" s="372"/>
      <c r="I1468" s="374"/>
      <c r="J1468" s="375"/>
      <c r="K1468" s="372"/>
      <c r="L1468" s="374"/>
      <c r="M1468" s="372"/>
      <c r="N1468" s="463"/>
      <c r="O1468" s="527">
        <f t="shared" si="96"/>
        <v>0</v>
      </c>
      <c r="P1468" s="527">
        <f t="shared" si="97"/>
        <v>0</v>
      </c>
      <c r="Q1468" s="530" t="str">
        <f t="shared" si="95"/>
        <v/>
      </c>
    </row>
    <row r="1469" spans="1:17">
      <c r="A1469" s="383" t="str">
        <f t="shared" si="94"/>
        <v/>
      </c>
      <c r="B1469" s="370"/>
      <c r="C1469" s="392"/>
      <c r="D1469" s="372"/>
      <c r="E1469" s="372"/>
      <c r="F1469" s="373"/>
      <c r="G1469" s="372"/>
      <c r="H1469" s="372"/>
      <c r="I1469" s="374"/>
      <c r="J1469" s="375"/>
      <c r="K1469" s="372"/>
      <c r="L1469" s="374"/>
      <c r="M1469" s="372"/>
      <c r="N1469" s="463"/>
      <c r="O1469" s="527">
        <f t="shared" si="96"/>
        <v>0</v>
      </c>
      <c r="P1469" s="527">
        <f t="shared" si="97"/>
        <v>0</v>
      </c>
      <c r="Q1469" s="530" t="str">
        <f t="shared" si="95"/>
        <v/>
      </c>
    </row>
    <row r="1470" spans="1:17">
      <c r="A1470" s="383" t="str">
        <f t="shared" si="94"/>
        <v/>
      </c>
      <c r="B1470" s="370"/>
      <c r="C1470" s="392"/>
      <c r="D1470" s="372"/>
      <c r="E1470" s="372"/>
      <c r="F1470" s="373"/>
      <c r="G1470" s="372"/>
      <c r="H1470" s="372"/>
      <c r="I1470" s="374"/>
      <c r="J1470" s="375"/>
      <c r="K1470" s="372"/>
      <c r="L1470" s="374"/>
      <c r="M1470" s="372"/>
      <c r="N1470" s="463"/>
      <c r="O1470" s="527">
        <f t="shared" si="96"/>
        <v>0</v>
      </c>
      <c r="P1470" s="527">
        <f t="shared" si="97"/>
        <v>0</v>
      </c>
      <c r="Q1470" s="529" t="str">
        <f t="shared" si="95"/>
        <v/>
      </c>
    </row>
    <row r="1471" spans="1:17">
      <c r="A1471" s="383" t="str">
        <f t="shared" si="94"/>
        <v/>
      </c>
      <c r="B1471" s="370"/>
      <c r="C1471" s="392"/>
      <c r="D1471" s="372"/>
      <c r="E1471" s="372"/>
      <c r="F1471" s="373"/>
      <c r="G1471" s="372"/>
      <c r="H1471" s="372"/>
      <c r="I1471" s="374"/>
      <c r="J1471" s="375"/>
      <c r="K1471" s="372"/>
      <c r="L1471" s="374"/>
      <c r="M1471" s="372"/>
      <c r="N1471" s="463"/>
      <c r="O1471" s="527">
        <f t="shared" si="96"/>
        <v>0</v>
      </c>
      <c r="P1471" s="527">
        <f t="shared" si="97"/>
        <v>0</v>
      </c>
      <c r="Q1471" s="530" t="str">
        <f t="shared" si="95"/>
        <v/>
      </c>
    </row>
    <row r="1472" spans="1:17">
      <c r="A1472" s="383" t="str">
        <f t="shared" si="94"/>
        <v/>
      </c>
      <c r="B1472" s="370"/>
      <c r="C1472" s="392"/>
      <c r="D1472" s="372"/>
      <c r="E1472" s="372"/>
      <c r="F1472" s="373"/>
      <c r="G1472" s="372"/>
      <c r="H1472" s="372"/>
      <c r="I1472" s="374"/>
      <c r="J1472" s="375"/>
      <c r="K1472" s="372"/>
      <c r="L1472" s="374"/>
      <c r="M1472" s="372"/>
      <c r="N1472" s="463"/>
      <c r="O1472" s="527">
        <f t="shared" si="96"/>
        <v>0</v>
      </c>
      <c r="P1472" s="527">
        <f t="shared" si="97"/>
        <v>0</v>
      </c>
      <c r="Q1472" s="530" t="str">
        <f t="shared" si="95"/>
        <v/>
      </c>
    </row>
    <row r="1473" spans="1:19">
      <c r="A1473" s="383" t="str">
        <f t="shared" si="94"/>
        <v/>
      </c>
      <c r="B1473" s="370"/>
      <c r="C1473" s="392"/>
      <c r="D1473" s="372"/>
      <c r="E1473" s="372"/>
      <c r="F1473" s="373"/>
      <c r="G1473" s="372"/>
      <c r="H1473" s="372"/>
      <c r="I1473" s="374"/>
      <c r="J1473" s="375"/>
      <c r="K1473" s="372"/>
      <c r="L1473" s="374"/>
      <c r="M1473" s="372"/>
      <c r="N1473" s="463"/>
      <c r="O1473" s="527">
        <f t="shared" si="96"/>
        <v>0</v>
      </c>
      <c r="P1473" s="527">
        <f t="shared" si="97"/>
        <v>0</v>
      </c>
      <c r="Q1473" s="530" t="str">
        <f t="shared" si="95"/>
        <v/>
      </c>
    </row>
    <row r="1474" spans="1:19">
      <c r="A1474" s="383" t="str">
        <f t="shared" si="94"/>
        <v/>
      </c>
      <c r="B1474" s="370"/>
      <c r="C1474" s="392"/>
      <c r="D1474" s="372"/>
      <c r="E1474" s="372"/>
      <c r="F1474" s="373"/>
      <c r="G1474" s="372"/>
      <c r="H1474" s="372"/>
      <c r="I1474" s="374"/>
      <c r="J1474" s="375"/>
      <c r="K1474" s="372"/>
      <c r="L1474" s="374"/>
      <c r="M1474" s="372"/>
      <c r="N1474" s="463"/>
      <c r="O1474" s="527">
        <f t="shared" si="96"/>
        <v>0</v>
      </c>
      <c r="P1474" s="527">
        <f t="shared" si="97"/>
        <v>0</v>
      </c>
      <c r="Q1474" s="529" t="str">
        <f t="shared" si="95"/>
        <v/>
      </c>
    </row>
    <row r="1475" spans="1:19">
      <c r="A1475" s="383" t="str">
        <f t="shared" si="94"/>
        <v/>
      </c>
      <c r="B1475" s="370"/>
      <c r="C1475" s="392"/>
      <c r="D1475" s="372"/>
      <c r="E1475" s="372"/>
      <c r="F1475" s="373"/>
      <c r="G1475" s="372"/>
      <c r="H1475" s="372"/>
      <c r="I1475" s="374"/>
      <c r="J1475" s="375"/>
      <c r="K1475" s="372"/>
      <c r="L1475" s="374"/>
      <c r="M1475" s="372"/>
      <c r="N1475" s="463"/>
      <c r="O1475" s="527">
        <f t="shared" si="96"/>
        <v>0</v>
      </c>
      <c r="P1475" s="527">
        <f t="shared" si="97"/>
        <v>0</v>
      </c>
      <c r="Q1475" s="530" t="str">
        <f t="shared" si="95"/>
        <v/>
      </c>
    </row>
    <row r="1476" spans="1:19">
      <c r="A1476" s="383" t="str">
        <f t="shared" si="94"/>
        <v/>
      </c>
      <c r="B1476" s="370"/>
      <c r="C1476" s="392"/>
      <c r="D1476" s="372"/>
      <c r="E1476" s="372"/>
      <c r="F1476" s="373"/>
      <c r="G1476" s="372"/>
      <c r="H1476" s="372"/>
      <c r="I1476" s="374"/>
      <c r="J1476" s="375"/>
      <c r="K1476" s="372"/>
      <c r="L1476" s="374"/>
      <c r="M1476" s="372"/>
      <c r="N1476" s="463"/>
      <c r="O1476" s="527">
        <f t="shared" si="96"/>
        <v>0</v>
      </c>
      <c r="P1476" s="527">
        <f t="shared" si="97"/>
        <v>0</v>
      </c>
      <c r="Q1476" s="530" t="str">
        <f t="shared" si="95"/>
        <v/>
      </c>
    </row>
    <row r="1477" spans="1:19" s="330" customFormat="1">
      <c r="A1477" s="383" t="str">
        <f t="shared" ref="A1477:A1540" si="98">IF(B1477="","",ROW()-ROW($A$3))</f>
        <v/>
      </c>
      <c r="B1477" s="380"/>
      <c r="C1477" s="381"/>
      <c r="D1477" s="374"/>
      <c r="E1477" s="374"/>
      <c r="F1477" s="382"/>
      <c r="G1477" s="374"/>
      <c r="H1477" s="374"/>
      <c r="I1477" s="374"/>
      <c r="J1477" s="376"/>
      <c r="K1477" s="374"/>
      <c r="L1477" s="374"/>
      <c r="M1477" s="374"/>
      <c r="N1477" s="465"/>
      <c r="O1477" s="527">
        <f t="shared" si="96"/>
        <v>0</v>
      </c>
      <c r="P1477" s="527">
        <f t="shared" si="97"/>
        <v>0</v>
      </c>
      <c r="Q1477" s="530" t="str">
        <f t="shared" si="95"/>
        <v/>
      </c>
      <c r="R1477" s="516"/>
      <c r="S1477" s="516"/>
    </row>
    <row r="1478" spans="1:19">
      <c r="A1478" s="383" t="str">
        <f t="shared" si="98"/>
        <v/>
      </c>
      <c r="B1478" s="370"/>
      <c r="C1478" s="392"/>
      <c r="D1478" s="372"/>
      <c r="E1478" s="372"/>
      <c r="F1478" s="373"/>
      <c r="G1478" s="372"/>
      <c r="H1478" s="372"/>
      <c r="I1478" s="374"/>
      <c r="J1478" s="375"/>
      <c r="K1478" s="372"/>
      <c r="L1478" s="374"/>
      <c r="M1478" s="372"/>
      <c r="N1478" s="463"/>
      <c r="O1478" s="527">
        <f t="shared" si="96"/>
        <v>0</v>
      </c>
      <c r="P1478" s="527">
        <f t="shared" si="97"/>
        <v>0</v>
      </c>
      <c r="Q1478" s="529" t="str">
        <f t="shared" si="95"/>
        <v/>
      </c>
    </row>
    <row r="1479" spans="1:19">
      <c r="A1479" s="383" t="str">
        <f t="shared" si="98"/>
        <v/>
      </c>
      <c r="B1479" s="370"/>
      <c r="C1479" s="392"/>
      <c r="D1479" s="372"/>
      <c r="E1479" s="372"/>
      <c r="F1479" s="373"/>
      <c r="G1479" s="372"/>
      <c r="H1479" s="372"/>
      <c r="I1479" s="374"/>
      <c r="J1479" s="375"/>
      <c r="K1479" s="372"/>
      <c r="L1479" s="374"/>
      <c r="M1479" s="372"/>
      <c r="N1479" s="463"/>
      <c r="O1479" s="527">
        <f t="shared" si="96"/>
        <v>0</v>
      </c>
      <c r="P1479" s="527">
        <f t="shared" si="97"/>
        <v>0</v>
      </c>
      <c r="Q1479" s="530" t="str">
        <f t="shared" si="95"/>
        <v/>
      </c>
    </row>
    <row r="1480" spans="1:19">
      <c r="A1480" s="383" t="str">
        <f t="shared" si="98"/>
        <v/>
      </c>
      <c r="B1480" s="370"/>
      <c r="C1480" s="392"/>
      <c r="D1480" s="372"/>
      <c r="E1480" s="372"/>
      <c r="F1480" s="373"/>
      <c r="G1480" s="372"/>
      <c r="H1480" s="372"/>
      <c r="I1480" s="374"/>
      <c r="J1480" s="375"/>
      <c r="K1480" s="372"/>
      <c r="L1480" s="374"/>
      <c r="M1480" s="372"/>
      <c r="N1480" s="463"/>
      <c r="O1480" s="527">
        <f t="shared" si="96"/>
        <v>0</v>
      </c>
      <c r="P1480" s="527">
        <f t="shared" si="97"/>
        <v>0</v>
      </c>
      <c r="Q1480" s="530" t="str">
        <f t="shared" si="95"/>
        <v/>
      </c>
    </row>
    <row r="1481" spans="1:19">
      <c r="A1481" s="383" t="str">
        <f t="shared" si="98"/>
        <v/>
      </c>
      <c r="B1481" s="370"/>
      <c r="C1481" s="392"/>
      <c r="D1481" s="372"/>
      <c r="E1481" s="372"/>
      <c r="F1481" s="373"/>
      <c r="G1481" s="372"/>
      <c r="H1481" s="372"/>
      <c r="I1481" s="374"/>
      <c r="J1481" s="375"/>
      <c r="K1481" s="372"/>
      <c r="L1481" s="374"/>
      <c r="M1481" s="372"/>
      <c r="N1481" s="463"/>
      <c r="O1481" s="527">
        <f t="shared" si="96"/>
        <v>0</v>
      </c>
      <c r="P1481" s="527">
        <f t="shared" si="97"/>
        <v>0</v>
      </c>
      <c r="Q1481" s="530" t="str">
        <f t="shared" si="95"/>
        <v/>
      </c>
    </row>
    <row r="1482" spans="1:19">
      <c r="A1482" s="383" t="str">
        <f t="shared" si="98"/>
        <v/>
      </c>
      <c r="B1482" s="370"/>
      <c r="C1482" s="392"/>
      <c r="D1482" s="372"/>
      <c r="E1482" s="372"/>
      <c r="F1482" s="373"/>
      <c r="G1482" s="372"/>
      <c r="H1482" s="372"/>
      <c r="I1482" s="374"/>
      <c r="J1482" s="375"/>
      <c r="K1482" s="372"/>
      <c r="L1482" s="374"/>
      <c r="M1482" s="372"/>
      <c r="N1482" s="463"/>
      <c r="O1482" s="527">
        <f t="shared" si="96"/>
        <v>0</v>
      </c>
      <c r="P1482" s="527">
        <f t="shared" si="97"/>
        <v>0</v>
      </c>
      <c r="Q1482" s="529" t="str">
        <f t="shared" si="95"/>
        <v/>
      </c>
    </row>
    <row r="1483" spans="1:19">
      <c r="A1483" s="383" t="str">
        <f t="shared" si="98"/>
        <v/>
      </c>
      <c r="B1483" s="370"/>
      <c r="C1483" s="392"/>
      <c r="D1483" s="372"/>
      <c r="E1483" s="372"/>
      <c r="F1483" s="373"/>
      <c r="G1483" s="372"/>
      <c r="H1483" s="372"/>
      <c r="I1483" s="374"/>
      <c r="J1483" s="375"/>
      <c r="K1483" s="372"/>
      <c r="L1483" s="374"/>
      <c r="M1483" s="372"/>
      <c r="N1483" s="463"/>
      <c r="O1483" s="527">
        <f t="shared" si="96"/>
        <v>0</v>
      </c>
      <c r="P1483" s="527">
        <f t="shared" si="97"/>
        <v>0</v>
      </c>
      <c r="Q1483" s="530" t="str">
        <f t="shared" si="95"/>
        <v/>
      </c>
    </row>
    <row r="1484" spans="1:19">
      <c r="A1484" s="383" t="str">
        <f t="shared" si="98"/>
        <v/>
      </c>
      <c r="B1484" s="370"/>
      <c r="C1484" s="392"/>
      <c r="D1484" s="372"/>
      <c r="E1484" s="372"/>
      <c r="F1484" s="373"/>
      <c r="G1484" s="372"/>
      <c r="H1484" s="372"/>
      <c r="I1484" s="374"/>
      <c r="J1484" s="375"/>
      <c r="K1484" s="372"/>
      <c r="L1484" s="374"/>
      <c r="M1484" s="372"/>
      <c r="N1484" s="463"/>
      <c r="O1484" s="527">
        <f t="shared" si="96"/>
        <v>0</v>
      </c>
      <c r="P1484" s="527">
        <f t="shared" si="97"/>
        <v>0</v>
      </c>
      <c r="Q1484" s="530" t="str">
        <f t="shared" si="95"/>
        <v/>
      </c>
    </row>
    <row r="1485" spans="1:19">
      <c r="A1485" s="383" t="str">
        <f t="shared" si="98"/>
        <v/>
      </c>
      <c r="B1485" s="370"/>
      <c r="C1485" s="392"/>
      <c r="D1485" s="372"/>
      <c r="E1485" s="372"/>
      <c r="F1485" s="373"/>
      <c r="G1485" s="372"/>
      <c r="H1485" s="372"/>
      <c r="I1485" s="374"/>
      <c r="J1485" s="375"/>
      <c r="K1485" s="372"/>
      <c r="L1485" s="374"/>
      <c r="M1485" s="372"/>
      <c r="N1485" s="463"/>
      <c r="O1485" s="527">
        <f t="shared" si="96"/>
        <v>0</v>
      </c>
      <c r="P1485" s="527">
        <f t="shared" si="97"/>
        <v>0</v>
      </c>
      <c r="Q1485" s="530" t="str">
        <f t="shared" si="95"/>
        <v/>
      </c>
    </row>
    <row r="1486" spans="1:19">
      <c r="A1486" s="383" t="str">
        <f t="shared" si="98"/>
        <v/>
      </c>
      <c r="B1486" s="370"/>
      <c r="C1486" s="392"/>
      <c r="D1486" s="372"/>
      <c r="E1486" s="372"/>
      <c r="F1486" s="373"/>
      <c r="G1486" s="372"/>
      <c r="H1486" s="372"/>
      <c r="I1486" s="374"/>
      <c r="J1486" s="375"/>
      <c r="K1486" s="372"/>
      <c r="L1486" s="374"/>
      <c r="M1486" s="372"/>
      <c r="N1486" s="463"/>
      <c r="O1486" s="527">
        <f t="shared" si="96"/>
        <v>0</v>
      </c>
      <c r="P1486" s="527">
        <f t="shared" si="97"/>
        <v>0</v>
      </c>
      <c r="Q1486" s="529" t="str">
        <f t="shared" ref="Q1486:Q1549" si="99">SUBSTITUTE(D1486," ","_")</f>
        <v/>
      </c>
    </row>
    <row r="1487" spans="1:19">
      <c r="A1487" s="383" t="str">
        <f t="shared" si="98"/>
        <v/>
      </c>
      <c r="B1487" s="370"/>
      <c r="C1487" s="392"/>
      <c r="D1487" s="372"/>
      <c r="E1487" s="372"/>
      <c r="F1487" s="373"/>
      <c r="G1487" s="372"/>
      <c r="H1487" s="372"/>
      <c r="I1487" s="374"/>
      <c r="J1487" s="375"/>
      <c r="K1487" s="372"/>
      <c r="L1487" s="374"/>
      <c r="M1487" s="372"/>
      <c r="N1487" s="463"/>
      <c r="O1487" s="527">
        <f t="shared" ref="O1487:O1550" si="100">IF(B1487=0,0,IF(YEAR(B1487)=$P$1,MONTH(B1487)-$O$1+1,(YEAR(B1487)-$P$1)*12-$O$1+1+MONTH(B1487)))</f>
        <v>0</v>
      </c>
      <c r="P1487" s="527">
        <f t="shared" ref="P1487:P1550" si="101">IF(C1487=0,0,IF(YEAR(C1487)=$P$1,MONTH(C1487)-$O$1+1,(YEAR(C1487)-$P$1)*12-$O$1+1+MONTH(C1487)))</f>
        <v>0</v>
      </c>
      <c r="Q1487" s="530" t="str">
        <f t="shared" si="99"/>
        <v/>
      </c>
    </row>
    <row r="1488" spans="1:19">
      <c r="A1488" s="383" t="str">
        <f t="shared" si="98"/>
        <v/>
      </c>
      <c r="B1488" s="370"/>
      <c r="C1488" s="392"/>
      <c r="D1488" s="372"/>
      <c r="E1488" s="372"/>
      <c r="F1488" s="373"/>
      <c r="G1488" s="372"/>
      <c r="H1488" s="372"/>
      <c r="I1488" s="374"/>
      <c r="J1488" s="375"/>
      <c r="K1488" s="372"/>
      <c r="L1488" s="374"/>
      <c r="M1488" s="372"/>
      <c r="N1488" s="463"/>
      <c r="O1488" s="527">
        <f t="shared" si="100"/>
        <v>0</v>
      </c>
      <c r="P1488" s="527">
        <f t="shared" si="101"/>
        <v>0</v>
      </c>
      <c r="Q1488" s="530" t="str">
        <f t="shared" si="99"/>
        <v/>
      </c>
    </row>
    <row r="1489" spans="1:17">
      <c r="A1489" s="383" t="str">
        <f t="shared" si="98"/>
        <v/>
      </c>
      <c r="B1489" s="370"/>
      <c r="C1489" s="392"/>
      <c r="D1489" s="372"/>
      <c r="E1489" s="372"/>
      <c r="F1489" s="373"/>
      <c r="G1489" s="372"/>
      <c r="H1489" s="372"/>
      <c r="I1489" s="374"/>
      <c r="J1489" s="375"/>
      <c r="K1489" s="372"/>
      <c r="L1489" s="374"/>
      <c r="M1489" s="372"/>
      <c r="N1489" s="463"/>
      <c r="O1489" s="527">
        <f t="shared" si="100"/>
        <v>0</v>
      </c>
      <c r="P1489" s="527">
        <f t="shared" si="101"/>
        <v>0</v>
      </c>
      <c r="Q1489" s="530" t="str">
        <f t="shared" si="99"/>
        <v/>
      </c>
    </row>
    <row r="1490" spans="1:17">
      <c r="A1490" s="383" t="str">
        <f t="shared" si="98"/>
        <v/>
      </c>
      <c r="B1490" s="370"/>
      <c r="C1490" s="392"/>
      <c r="D1490" s="372"/>
      <c r="E1490" s="372"/>
      <c r="F1490" s="373"/>
      <c r="G1490" s="372"/>
      <c r="H1490" s="372"/>
      <c r="I1490" s="374"/>
      <c r="J1490" s="375"/>
      <c r="K1490" s="372"/>
      <c r="L1490" s="374"/>
      <c r="M1490" s="372"/>
      <c r="N1490" s="463"/>
      <c r="O1490" s="527">
        <f t="shared" si="100"/>
        <v>0</v>
      </c>
      <c r="P1490" s="527">
        <f t="shared" si="101"/>
        <v>0</v>
      </c>
      <c r="Q1490" s="529" t="str">
        <f t="shared" si="99"/>
        <v/>
      </c>
    </row>
    <row r="1491" spans="1:17">
      <c r="A1491" s="383" t="str">
        <f t="shared" si="98"/>
        <v/>
      </c>
      <c r="B1491" s="370"/>
      <c r="C1491" s="392"/>
      <c r="D1491" s="372"/>
      <c r="E1491" s="372"/>
      <c r="F1491" s="373"/>
      <c r="G1491" s="372"/>
      <c r="H1491" s="372"/>
      <c r="I1491" s="374"/>
      <c r="J1491" s="375"/>
      <c r="K1491" s="372"/>
      <c r="L1491" s="374"/>
      <c r="M1491" s="372"/>
      <c r="N1491" s="463"/>
      <c r="O1491" s="527">
        <f t="shared" si="100"/>
        <v>0</v>
      </c>
      <c r="P1491" s="527">
        <f t="shared" si="101"/>
        <v>0</v>
      </c>
      <c r="Q1491" s="530" t="str">
        <f t="shared" si="99"/>
        <v/>
      </c>
    </row>
    <row r="1492" spans="1:17">
      <c r="A1492" s="383" t="str">
        <f t="shared" si="98"/>
        <v/>
      </c>
      <c r="B1492" s="370"/>
      <c r="C1492" s="392"/>
      <c r="D1492" s="372"/>
      <c r="E1492" s="372"/>
      <c r="F1492" s="373"/>
      <c r="G1492" s="372"/>
      <c r="H1492" s="372"/>
      <c r="I1492" s="374"/>
      <c r="J1492" s="375"/>
      <c r="K1492" s="372"/>
      <c r="L1492" s="374"/>
      <c r="M1492" s="372"/>
      <c r="N1492" s="463"/>
      <c r="O1492" s="527">
        <f t="shared" si="100"/>
        <v>0</v>
      </c>
      <c r="P1492" s="527">
        <f t="shared" si="101"/>
        <v>0</v>
      </c>
      <c r="Q1492" s="530" t="str">
        <f t="shared" si="99"/>
        <v/>
      </c>
    </row>
    <row r="1493" spans="1:17">
      <c r="A1493" s="383" t="str">
        <f t="shared" si="98"/>
        <v/>
      </c>
      <c r="B1493" s="370"/>
      <c r="C1493" s="392"/>
      <c r="D1493" s="372"/>
      <c r="E1493" s="372"/>
      <c r="F1493" s="373"/>
      <c r="G1493" s="372"/>
      <c r="H1493" s="372"/>
      <c r="I1493" s="374"/>
      <c r="J1493" s="375"/>
      <c r="K1493" s="372"/>
      <c r="L1493" s="374"/>
      <c r="M1493" s="372"/>
      <c r="N1493" s="463"/>
      <c r="O1493" s="527">
        <f t="shared" si="100"/>
        <v>0</v>
      </c>
      <c r="P1493" s="527">
        <f t="shared" si="101"/>
        <v>0</v>
      </c>
      <c r="Q1493" s="530" t="str">
        <f t="shared" si="99"/>
        <v/>
      </c>
    </row>
    <row r="1494" spans="1:17">
      <c r="A1494" s="383" t="str">
        <f t="shared" si="98"/>
        <v/>
      </c>
      <c r="B1494" s="370"/>
      <c r="C1494" s="392"/>
      <c r="D1494" s="372"/>
      <c r="E1494" s="372"/>
      <c r="F1494" s="373"/>
      <c r="G1494" s="372"/>
      <c r="H1494" s="372"/>
      <c r="I1494" s="374"/>
      <c r="J1494" s="375"/>
      <c r="K1494" s="372"/>
      <c r="L1494" s="374"/>
      <c r="M1494" s="372"/>
      <c r="N1494" s="463"/>
      <c r="O1494" s="527">
        <f t="shared" si="100"/>
        <v>0</v>
      </c>
      <c r="P1494" s="527">
        <f t="shared" si="101"/>
        <v>0</v>
      </c>
      <c r="Q1494" s="529" t="str">
        <f t="shared" si="99"/>
        <v/>
      </c>
    </row>
    <row r="1495" spans="1:17">
      <c r="A1495" s="383" t="str">
        <f t="shared" si="98"/>
        <v/>
      </c>
      <c r="B1495" s="370"/>
      <c r="C1495" s="392"/>
      <c r="D1495" s="372"/>
      <c r="E1495" s="372"/>
      <c r="F1495" s="373"/>
      <c r="G1495" s="372"/>
      <c r="H1495" s="372"/>
      <c r="I1495" s="374"/>
      <c r="J1495" s="375"/>
      <c r="K1495" s="372"/>
      <c r="L1495" s="374"/>
      <c r="M1495" s="372"/>
      <c r="N1495" s="463"/>
      <c r="O1495" s="527">
        <f t="shared" si="100"/>
        <v>0</v>
      </c>
      <c r="P1495" s="527">
        <f t="shared" si="101"/>
        <v>0</v>
      </c>
      <c r="Q1495" s="530" t="str">
        <f t="shared" si="99"/>
        <v/>
      </c>
    </row>
    <row r="1496" spans="1:17">
      <c r="A1496" s="383" t="str">
        <f t="shared" si="98"/>
        <v/>
      </c>
      <c r="B1496" s="370"/>
      <c r="C1496" s="392"/>
      <c r="D1496" s="372"/>
      <c r="E1496" s="372"/>
      <c r="F1496" s="373"/>
      <c r="G1496" s="372"/>
      <c r="H1496" s="372"/>
      <c r="I1496" s="374"/>
      <c r="J1496" s="375"/>
      <c r="K1496" s="372"/>
      <c r="L1496" s="374"/>
      <c r="M1496" s="372"/>
      <c r="N1496" s="463"/>
      <c r="O1496" s="527">
        <f t="shared" si="100"/>
        <v>0</v>
      </c>
      <c r="P1496" s="527">
        <f t="shared" si="101"/>
        <v>0</v>
      </c>
      <c r="Q1496" s="530" t="str">
        <f t="shared" si="99"/>
        <v/>
      </c>
    </row>
    <row r="1497" spans="1:17">
      <c r="A1497" s="383" t="str">
        <f t="shared" si="98"/>
        <v/>
      </c>
      <c r="B1497" s="370"/>
      <c r="C1497" s="392"/>
      <c r="D1497" s="372"/>
      <c r="E1497" s="372"/>
      <c r="F1497" s="373"/>
      <c r="G1497" s="372"/>
      <c r="H1497" s="372"/>
      <c r="I1497" s="374"/>
      <c r="J1497" s="375"/>
      <c r="K1497" s="372"/>
      <c r="L1497" s="374"/>
      <c r="M1497" s="372"/>
      <c r="N1497" s="463"/>
      <c r="O1497" s="527">
        <f t="shared" si="100"/>
        <v>0</v>
      </c>
      <c r="P1497" s="527">
        <f t="shared" si="101"/>
        <v>0</v>
      </c>
      <c r="Q1497" s="530" t="str">
        <f t="shared" si="99"/>
        <v/>
      </c>
    </row>
    <row r="1498" spans="1:17">
      <c r="A1498" s="383" t="str">
        <f t="shared" si="98"/>
        <v/>
      </c>
      <c r="B1498" s="370"/>
      <c r="C1498" s="392"/>
      <c r="D1498" s="372"/>
      <c r="E1498" s="372"/>
      <c r="F1498" s="373"/>
      <c r="G1498" s="372"/>
      <c r="H1498" s="372"/>
      <c r="I1498" s="374"/>
      <c r="J1498" s="375"/>
      <c r="K1498" s="372"/>
      <c r="L1498" s="374"/>
      <c r="M1498" s="372"/>
      <c r="N1498" s="463"/>
      <c r="O1498" s="527">
        <f t="shared" si="100"/>
        <v>0</v>
      </c>
      <c r="P1498" s="527">
        <f t="shared" si="101"/>
        <v>0</v>
      </c>
      <c r="Q1498" s="529" t="str">
        <f t="shared" si="99"/>
        <v/>
      </c>
    </row>
    <row r="1499" spans="1:17">
      <c r="A1499" s="383" t="str">
        <f t="shared" si="98"/>
        <v/>
      </c>
      <c r="B1499" s="370"/>
      <c r="C1499" s="392"/>
      <c r="D1499" s="372"/>
      <c r="E1499" s="372"/>
      <c r="F1499" s="373"/>
      <c r="G1499" s="372"/>
      <c r="H1499" s="372"/>
      <c r="I1499" s="374"/>
      <c r="J1499" s="375"/>
      <c r="K1499" s="372"/>
      <c r="L1499" s="374"/>
      <c r="M1499" s="372"/>
      <c r="N1499" s="463"/>
      <c r="O1499" s="527">
        <f t="shared" si="100"/>
        <v>0</v>
      </c>
      <c r="P1499" s="527">
        <f t="shared" si="101"/>
        <v>0</v>
      </c>
      <c r="Q1499" s="530" t="str">
        <f t="shared" si="99"/>
        <v/>
      </c>
    </row>
    <row r="1500" spans="1:17">
      <c r="A1500" s="383" t="str">
        <f t="shared" si="98"/>
        <v/>
      </c>
      <c r="B1500" s="370"/>
      <c r="C1500" s="392"/>
      <c r="D1500" s="372"/>
      <c r="E1500" s="372"/>
      <c r="F1500" s="373"/>
      <c r="G1500" s="372"/>
      <c r="H1500" s="372"/>
      <c r="I1500" s="374"/>
      <c r="J1500" s="375"/>
      <c r="K1500" s="372"/>
      <c r="L1500" s="374"/>
      <c r="M1500" s="372"/>
      <c r="N1500" s="463"/>
      <c r="O1500" s="527">
        <f t="shared" si="100"/>
        <v>0</v>
      </c>
      <c r="P1500" s="527">
        <f t="shared" si="101"/>
        <v>0</v>
      </c>
      <c r="Q1500" s="530" t="str">
        <f t="shared" si="99"/>
        <v/>
      </c>
    </row>
    <row r="1501" spans="1:17">
      <c r="A1501" s="383" t="str">
        <f t="shared" si="98"/>
        <v/>
      </c>
      <c r="B1501" s="370"/>
      <c r="C1501" s="392"/>
      <c r="D1501" s="372"/>
      <c r="E1501" s="372"/>
      <c r="F1501" s="373"/>
      <c r="G1501" s="372"/>
      <c r="H1501" s="372"/>
      <c r="I1501" s="374"/>
      <c r="J1501" s="375"/>
      <c r="K1501" s="372"/>
      <c r="L1501" s="374"/>
      <c r="M1501" s="372"/>
      <c r="N1501" s="463"/>
      <c r="O1501" s="527">
        <f t="shared" si="100"/>
        <v>0</v>
      </c>
      <c r="P1501" s="527">
        <f t="shared" si="101"/>
        <v>0</v>
      </c>
      <c r="Q1501" s="530" t="str">
        <f t="shared" si="99"/>
        <v/>
      </c>
    </row>
    <row r="1502" spans="1:17">
      <c r="A1502" s="383" t="str">
        <f t="shared" si="98"/>
        <v/>
      </c>
      <c r="B1502" s="370"/>
      <c r="C1502" s="392"/>
      <c r="D1502" s="372"/>
      <c r="E1502" s="372"/>
      <c r="F1502" s="373"/>
      <c r="G1502" s="372"/>
      <c r="H1502" s="372"/>
      <c r="I1502" s="374"/>
      <c r="J1502" s="375"/>
      <c r="K1502" s="372"/>
      <c r="L1502" s="374"/>
      <c r="M1502" s="372"/>
      <c r="N1502" s="463"/>
      <c r="O1502" s="527">
        <f t="shared" si="100"/>
        <v>0</v>
      </c>
      <c r="P1502" s="527">
        <f t="shared" si="101"/>
        <v>0</v>
      </c>
      <c r="Q1502" s="529" t="str">
        <f t="shared" si="99"/>
        <v/>
      </c>
    </row>
    <row r="1503" spans="1:17">
      <c r="A1503" s="383" t="str">
        <f t="shared" si="98"/>
        <v/>
      </c>
      <c r="B1503" s="370"/>
      <c r="C1503" s="392"/>
      <c r="D1503" s="372"/>
      <c r="E1503" s="372"/>
      <c r="F1503" s="373"/>
      <c r="G1503" s="372"/>
      <c r="H1503" s="372"/>
      <c r="I1503" s="374"/>
      <c r="J1503" s="375"/>
      <c r="K1503" s="372"/>
      <c r="L1503" s="374"/>
      <c r="M1503" s="372"/>
      <c r="N1503" s="463"/>
      <c r="O1503" s="527">
        <f t="shared" si="100"/>
        <v>0</v>
      </c>
      <c r="P1503" s="527">
        <f t="shared" si="101"/>
        <v>0</v>
      </c>
      <c r="Q1503" s="530" t="str">
        <f t="shared" si="99"/>
        <v/>
      </c>
    </row>
    <row r="1504" spans="1:17">
      <c r="A1504" s="383" t="str">
        <f t="shared" si="98"/>
        <v/>
      </c>
      <c r="B1504" s="370"/>
      <c r="C1504" s="392"/>
      <c r="D1504" s="372"/>
      <c r="E1504" s="372"/>
      <c r="F1504" s="373"/>
      <c r="G1504" s="372"/>
      <c r="H1504" s="372"/>
      <c r="I1504" s="374"/>
      <c r="J1504" s="375"/>
      <c r="K1504" s="372"/>
      <c r="L1504" s="374"/>
      <c r="M1504" s="372"/>
      <c r="N1504" s="463"/>
      <c r="O1504" s="527">
        <f t="shared" si="100"/>
        <v>0</v>
      </c>
      <c r="P1504" s="527">
        <f t="shared" si="101"/>
        <v>0</v>
      </c>
      <c r="Q1504" s="530" t="str">
        <f t="shared" si="99"/>
        <v/>
      </c>
    </row>
    <row r="1505" spans="1:17">
      <c r="A1505" s="383" t="str">
        <f t="shared" si="98"/>
        <v/>
      </c>
      <c r="B1505" s="370"/>
      <c r="C1505" s="392"/>
      <c r="D1505" s="372"/>
      <c r="E1505" s="372"/>
      <c r="F1505" s="373"/>
      <c r="G1505" s="372"/>
      <c r="H1505" s="372"/>
      <c r="I1505" s="374"/>
      <c r="J1505" s="375"/>
      <c r="K1505" s="372"/>
      <c r="L1505" s="374"/>
      <c r="M1505" s="372"/>
      <c r="N1505" s="463"/>
      <c r="O1505" s="527">
        <f t="shared" si="100"/>
        <v>0</v>
      </c>
      <c r="P1505" s="527">
        <f t="shared" si="101"/>
        <v>0</v>
      </c>
      <c r="Q1505" s="530" t="str">
        <f t="shared" si="99"/>
        <v/>
      </c>
    </row>
    <row r="1506" spans="1:17">
      <c r="A1506" s="383" t="str">
        <f t="shared" si="98"/>
        <v/>
      </c>
      <c r="B1506" s="370"/>
      <c r="C1506" s="392"/>
      <c r="D1506" s="372"/>
      <c r="E1506" s="372"/>
      <c r="F1506" s="373"/>
      <c r="G1506" s="372"/>
      <c r="H1506" s="372"/>
      <c r="I1506" s="374"/>
      <c r="J1506" s="375"/>
      <c r="K1506" s="372"/>
      <c r="L1506" s="374"/>
      <c r="M1506" s="372"/>
      <c r="N1506" s="463"/>
      <c r="O1506" s="527">
        <f t="shared" si="100"/>
        <v>0</v>
      </c>
      <c r="P1506" s="527">
        <f t="shared" si="101"/>
        <v>0</v>
      </c>
      <c r="Q1506" s="529" t="str">
        <f t="shared" si="99"/>
        <v/>
      </c>
    </row>
    <row r="1507" spans="1:17">
      <c r="A1507" s="383" t="str">
        <f t="shared" si="98"/>
        <v/>
      </c>
      <c r="B1507" s="370"/>
      <c r="C1507" s="392"/>
      <c r="D1507" s="372"/>
      <c r="E1507" s="372"/>
      <c r="F1507" s="373"/>
      <c r="G1507" s="372"/>
      <c r="H1507" s="372"/>
      <c r="I1507" s="374"/>
      <c r="J1507" s="375"/>
      <c r="K1507" s="372"/>
      <c r="L1507" s="374"/>
      <c r="M1507" s="372"/>
      <c r="N1507" s="463"/>
      <c r="O1507" s="527">
        <f t="shared" si="100"/>
        <v>0</v>
      </c>
      <c r="P1507" s="527">
        <f t="shared" si="101"/>
        <v>0</v>
      </c>
      <c r="Q1507" s="530" t="str">
        <f t="shared" si="99"/>
        <v/>
      </c>
    </row>
    <row r="1508" spans="1:17">
      <c r="A1508" s="383" t="str">
        <f t="shared" si="98"/>
        <v/>
      </c>
      <c r="B1508" s="370"/>
      <c r="C1508" s="392"/>
      <c r="D1508" s="372"/>
      <c r="E1508" s="372"/>
      <c r="F1508" s="373"/>
      <c r="G1508" s="372"/>
      <c r="H1508" s="372"/>
      <c r="I1508" s="374"/>
      <c r="J1508" s="375"/>
      <c r="K1508" s="372"/>
      <c r="L1508" s="374"/>
      <c r="M1508" s="372"/>
      <c r="N1508" s="463"/>
      <c r="O1508" s="527">
        <f t="shared" si="100"/>
        <v>0</v>
      </c>
      <c r="P1508" s="527">
        <f t="shared" si="101"/>
        <v>0</v>
      </c>
      <c r="Q1508" s="530" t="str">
        <f t="shared" si="99"/>
        <v/>
      </c>
    </row>
    <row r="1509" spans="1:17">
      <c r="A1509" s="383" t="str">
        <f t="shared" si="98"/>
        <v/>
      </c>
      <c r="B1509" s="370"/>
      <c r="C1509" s="392"/>
      <c r="D1509" s="372"/>
      <c r="E1509" s="372"/>
      <c r="F1509" s="373"/>
      <c r="G1509" s="372"/>
      <c r="H1509" s="372"/>
      <c r="I1509" s="374"/>
      <c r="J1509" s="375"/>
      <c r="K1509" s="372"/>
      <c r="L1509" s="374"/>
      <c r="M1509" s="372"/>
      <c r="N1509" s="463"/>
      <c r="O1509" s="527">
        <f t="shared" si="100"/>
        <v>0</v>
      </c>
      <c r="P1509" s="527">
        <f t="shared" si="101"/>
        <v>0</v>
      </c>
      <c r="Q1509" s="530" t="str">
        <f t="shared" si="99"/>
        <v/>
      </c>
    </row>
    <row r="1510" spans="1:17">
      <c r="A1510" s="383" t="str">
        <f t="shared" si="98"/>
        <v/>
      </c>
      <c r="B1510" s="370"/>
      <c r="C1510" s="392"/>
      <c r="D1510" s="372"/>
      <c r="E1510" s="372"/>
      <c r="F1510" s="373"/>
      <c r="G1510" s="372"/>
      <c r="H1510" s="372"/>
      <c r="I1510" s="374"/>
      <c r="J1510" s="375"/>
      <c r="K1510" s="372"/>
      <c r="L1510" s="374"/>
      <c r="M1510" s="372"/>
      <c r="N1510" s="463"/>
      <c r="O1510" s="527">
        <f t="shared" si="100"/>
        <v>0</v>
      </c>
      <c r="P1510" s="527">
        <f t="shared" si="101"/>
        <v>0</v>
      </c>
      <c r="Q1510" s="529" t="str">
        <f t="shared" si="99"/>
        <v/>
      </c>
    </row>
    <row r="1511" spans="1:17">
      <c r="A1511" s="383" t="str">
        <f t="shared" si="98"/>
        <v/>
      </c>
      <c r="B1511" s="370"/>
      <c r="C1511" s="392"/>
      <c r="D1511" s="372"/>
      <c r="E1511" s="372"/>
      <c r="F1511" s="373"/>
      <c r="G1511" s="372"/>
      <c r="H1511" s="372"/>
      <c r="I1511" s="374"/>
      <c r="J1511" s="375"/>
      <c r="K1511" s="372"/>
      <c r="L1511" s="374"/>
      <c r="M1511" s="372"/>
      <c r="N1511" s="463"/>
      <c r="O1511" s="527">
        <f t="shared" si="100"/>
        <v>0</v>
      </c>
      <c r="P1511" s="527">
        <f t="shared" si="101"/>
        <v>0</v>
      </c>
      <c r="Q1511" s="530" t="str">
        <f t="shared" si="99"/>
        <v/>
      </c>
    </row>
    <row r="1512" spans="1:17">
      <c r="A1512" s="383" t="str">
        <f t="shared" si="98"/>
        <v/>
      </c>
      <c r="B1512" s="370"/>
      <c r="C1512" s="392"/>
      <c r="D1512" s="372"/>
      <c r="E1512" s="372"/>
      <c r="F1512" s="373"/>
      <c r="G1512" s="372"/>
      <c r="H1512" s="372"/>
      <c r="I1512" s="374"/>
      <c r="J1512" s="375"/>
      <c r="K1512" s="372"/>
      <c r="L1512" s="374"/>
      <c r="M1512" s="372"/>
      <c r="N1512" s="463"/>
      <c r="O1512" s="527">
        <f t="shared" si="100"/>
        <v>0</v>
      </c>
      <c r="P1512" s="527">
        <f t="shared" si="101"/>
        <v>0</v>
      </c>
      <c r="Q1512" s="530" t="str">
        <f t="shared" si="99"/>
        <v/>
      </c>
    </row>
    <row r="1513" spans="1:17">
      <c r="A1513" s="383" t="str">
        <f t="shared" si="98"/>
        <v/>
      </c>
      <c r="B1513" s="370"/>
      <c r="C1513" s="392"/>
      <c r="D1513" s="372"/>
      <c r="E1513" s="372"/>
      <c r="F1513" s="373"/>
      <c r="G1513" s="372"/>
      <c r="H1513" s="372"/>
      <c r="I1513" s="374"/>
      <c r="J1513" s="375"/>
      <c r="K1513" s="372"/>
      <c r="L1513" s="374"/>
      <c r="M1513" s="372"/>
      <c r="N1513" s="463"/>
      <c r="O1513" s="527">
        <f t="shared" si="100"/>
        <v>0</v>
      </c>
      <c r="P1513" s="527">
        <f t="shared" si="101"/>
        <v>0</v>
      </c>
      <c r="Q1513" s="530" t="str">
        <f t="shared" si="99"/>
        <v/>
      </c>
    </row>
    <row r="1514" spans="1:17">
      <c r="A1514" s="383" t="str">
        <f t="shared" si="98"/>
        <v/>
      </c>
      <c r="B1514" s="370"/>
      <c r="C1514" s="392"/>
      <c r="D1514" s="372"/>
      <c r="E1514" s="372"/>
      <c r="F1514" s="373"/>
      <c r="G1514" s="372"/>
      <c r="H1514" s="372"/>
      <c r="I1514" s="374"/>
      <c r="J1514" s="375"/>
      <c r="K1514" s="372"/>
      <c r="L1514" s="374"/>
      <c r="M1514" s="372"/>
      <c r="N1514" s="463"/>
      <c r="O1514" s="527">
        <f t="shared" si="100"/>
        <v>0</v>
      </c>
      <c r="P1514" s="527">
        <f t="shared" si="101"/>
        <v>0</v>
      </c>
      <c r="Q1514" s="529" t="str">
        <f t="shared" si="99"/>
        <v/>
      </c>
    </row>
    <row r="1515" spans="1:17">
      <c r="A1515" s="383" t="str">
        <f t="shared" si="98"/>
        <v/>
      </c>
      <c r="B1515" s="370"/>
      <c r="C1515" s="392"/>
      <c r="D1515" s="372"/>
      <c r="E1515" s="372"/>
      <c r="F1515" s="373"/>
      <c r="G1515" s="372"/>
      <c r="H1515" s="372"/>
      <c r="I1515" s="374"/>
      <c r="J1515" s="375"/>
      <c r="K1515" s="372"/>
      <c r="L1515" s="374"/>
      <c r="M1515" s="372"/>
      <c r="N1515" s="463"/>
      <c r="O1515" s="527">
        <f t="shared" si="100"/>
        <v>0</v>
      </c>
      <c r="P1515" s="527">
        <f t="shared" si="101"/>
        <v>0</v>
      </c>
      <c r="Q1515" s="530" t="str">
        <f t="shared" si="99"/>
        <v/>
      </c>
    </row>
    <row r="1516" spans="1:17">
      <c r="A1516" s="383" t="str">
        <f t="shared" si="98"/>
        <v/>
      </c>
      <c r="B1516" s="370"/>
      <c r="C1516" s="392"/>
      <c r="D1516" s="372"/>
      <c r="E1516" s="372"/>
      <c r="F1516" s="373"/>
      <c r="G1516" s="372"/>
      <c r="H1516" s="372"/>
      <c r="I1516" s="374"/>
      <c r="J1516" s="375"/>
      <c r="K1516" s="372"/>
      <c r="L1516" s="374"/>
      <c r="M1516" s="372"/>
      <c r="N1516" s="463"/>
      <c r="O1516" s="527">
        <f t="shared" si="100"/>
        <v>0</v>
      </c>
      <c r="P1516" s="527">
        <f t="shared" si="101"/>
        <v>0</v>
      </c>
      <c r="Q1516" s="530" t="str">
        <f t="shared" si="99"/>
        <v/>
      </c>
    </row>
    <row r="1517" spans="1:17">
      <c r="A1517" s="383" t="str">
        <f t="shared" si="98"/>
        <v/>
      </c>
      <c r="B1517" s="370"/>
      <c r="C1517" s="392"/>
      <c r="D1517" s="372"/>
      <c r="E1517" s="372"/>
      <c r="F1517" s="373"/>
      <c r="G1517" s="372"/>
      <c r="H1517" s="372"/>
      <c r="I1517" s="374"/>
      <c r="J1517" s="375"/>
      <c r="K1517" s="372"/>
      <c r="L1517" s="374"/>
      <c r="M1517" s="372"/>
      <c r="N1517" s="463"/>
      <c r="O1517" s="527">
        <f t="shared" si="100"/>
        <v>0</v>
      </c>
      <c r="P1517" s="527">
        <f t="shared" si="101"/>
        <v>0</v>
      </c>
      <c r="Q1517" s="530" t="str">
        <f t="shared" si="99"/>
        <v/>
      </c>
    </row>
    <row r="1518" spans="1:17">
      <c r="A1518" s="383" t="str">
        <f t="shared" si="98"/>
        <v/>
      </c>
      <c r="B1518" s="370"/>
      <c r="C1518" s="392"/>
      <c r="D1518" s="372"/>
      <c r="E1518" s="372"/>
      <c r="F1518" s="373"/>
      <c r="G1518" s="372"/>
      <c r="H1518" s="372"/>
      <c r="I1518" s="374"/>
      <c r="J1518" s="375"/>
      <c r="K1518" s="372"/>
      <c r="L1518" s="374"/>
      <c r="M1518" s="372"/>
      <c r="N1518" s="463"/>
      <c r="O1518" s="527">
        <f t="shared" si="100"/>
        <v>0</v>
      </c>
      <c r="P1518" s="527">
        <f t="shared" si="101"/>
        <v>0</v>
      </c>
      <c r="Q1518" s="529" t="str">
        <f t="shared" si="99"/>
        <v/>
      </c>
    </row>
    <row r="1519" spans="1:17">
      <c r="A1519" s="383" t="str">
        <f t="shared" si="98"/>
        <v/>
      </c>
      <c r="B1519" s="370"/>
      <c r="C1519" s="392"/>
      <c r="D1519" s="372"/>
      <c r="E1519" s="372"/>
      <c r="F1519" s="373"/>
      <c r="G1519" s="372"/>
      <c r="H1519" s="372"/>
      <c r="I1519" s="374"/>
      <c r="J1519" s="375"/>
      <c r="K1519" s="372"/>
      <c r="L1519" s="374"/>
      <c r="M1519" s="372"/>
      <c r="N1519" s="463"/>
      <c r="O1519" s="527">
        <f t="shared" si="100"/>
        <v>0</v>
      </c>
      <c r="P1519" s="527">
        <f t="shared" si="101"/>
        <v>0</v>
      </c>
      <c r="Q1519" s="530" t="str">
        <f t="shared" si="99"/>
        <v/>
      </c>
    </row>
    <row r="1520" spans="1:17">
      <c r="A1520" s="383" t="str">
        <f t="shared" si="98"/>
        <v/>
      </c>
      <c r="B1520" s="370"/>
      <c r="C1520" s="392"/>
      <c r="D1520" s="372"/>
      <c r="E1520" s="372"/>
      <c r="F1520" s="373"/>
      <c r="G1520" s="372"/>
      <c r="H1520" s="372"/>
      <c r="I1520" s="374"/>
      <c r="J1520" s="375"/>
      <c r="K1520" s="372"/>
      <c r="L1520" s="374"/>
      <c r="M1520" s="372"/>
      <c r="N1520" s="463"/>
      <c r="O1520" s="527">
        <f t="shared" si="100"/>
        <v>0</v>
      </c>
      <c r="P1520" s="527">
        <f t="shared" si="101"/>
        <v>0</v>
      </c>
      <c r="Q1520" s="530" t="str">
        <f t="shared" si="99"/>
        <v/>
      </c>
    </row>
    <row r="1521" spans="1:17">
      <c r="A1521" s="383" t="str">
        <f t="shared" si="98"/>
        <v/>
      </c>
      <c r="B1521" s="370"/>
      <c r="C1521" s="392"/>
      <c r="D1521" s="372"/>
      <c r="E1521" s="372"/>
      <c r="F1521" s="373"/>
      <c r="G1521" s="372"/>
      <c r="H1521" s="372"/>
      <c r="I1521" s="374"/>
      <c r="J1521" s="375"/>
      <c r="K1521" s="372"/>
      <c r="L1521" s="374"/>
      <c r="M1521" s="372"/>
      <c r="N1521" s="463"/>
      <c r="O1521" s="527">
        <f t="shared" si="100"/>
        <v>0</v>
      </c>
      <c r="P1521" s="527">
        <f t="shared" si="101"/>
        <v>0</v>
      </c>
      <c r="Q1521" s="530" t="str">
        <f t="shared" si="99"/>
        <v/>
      </c>
    </row>
    <row r="1522" spans="1:17">
      <c r="A1522" s="383" t="str">
        <f t="shared" si="98"/>
        <v/>
      </c>
      <c r="B1522" s="370"/>
      <c r="C1522" s="392"/>
      <c r="D1522" s="372"/>
      <c r="E1522" s="372"/>
      <c r="F1522" s="373"/>
      <c r="G1522" s="372"/>
      <c r="H1522" s="372"/>
      <c r="I1522" s="374"/>
      <c r="J1522" s="375"/>
      <c r="K1522" s="372"/>
      <c r="L1522" s="374"/>
      <c r="M1522" s="372"/>
      <c r="N1522" s="463"/>
      <c r="O1522" s="527">
        <f t="shared" si="100"/>
        <v>0</v>
      </c>
      <c r="P1522" s="527">
        <f t="shared" si="101"/>
        <v>0</v>
      </c>
      <c r="Q1522" s="529" t="str">
        <f t="shared" si="99"/>
        <v/>
      </c>
    </row>
    <row r="1523" spans="1:17">
      <c r="A1523" s="383" t="str">
        <f t="shared" si="98"/>
        <v/>
      </c>
      <c r="B1523" s="370"/>
      <c r="C1523" s="392"/>
      <c r="D1523" s="372"/>
      <c r="E1523" s="372"/>
      <c r="F1523" s="373"/>
      <c r="G1523" s="372"/>
      <c r="H1523" s="372"/>
      <c r="I1523" s="374"/>
      <c r="J1523" s="375"/>
      <c r="K1523" s="372"/>
      <c r="L1523" s="374"/>
      <c r="M1523" s="372"/>
      <c r="N1523" s="463"/>
      <c r="O1523" s="527">
        <f t="shared" si="100"/>
        <v>0</v>
      </c>
      <c r="P1523" s="527">
        <f t="shared" si="101"/>
        <v>0</v>
      </c>
      <c r="Q1523" s="530" t="str">
        <f t="shared" si="99"/>
        <v/>
      </c>
    </row>
    <row r="1524" spans="1:17">
      <c r="A1524" s="383" t="str">
        <f t="shared" si="98"/>
        <v/>
      </c>
      <c r="B1524" s="370"/>
      <c r="C1524" s="392"/>
      <c r="D1524" s="372"/>
      <c r="E1524" s="372"/>
      <c r="F1524" s="373"/>
      <c r="G1524" s="372"/>
      <c r="H1524" s="372"/>
      <c r="I1524" s="374"/>
      <c r="J1524" s="375"/>
      <c r="K1524" s="372"/>
      <c r="L1524" s="374"/>
      <c r="M1524" s="372"/>
      <c r="N1524" s="463"/>
      <c r="O1524" s="527">
        <f t="shared" si="100"/>
        <v>0</v>
      </c>
      <c r="P1524" s="527">
        <f t="shared" si="101"/>
        <v>0</v>
      </c>
      <c r="Q1524" s="530" t="str">
        <f t="shared" si="99"/>
        <v/>
      </c>
    </row>
    <row r="1525" spans="1:17">
      <c r="A1525" s="383" t="str">
        <f t="shared" si="98"/>
        <v/>
      </c>
      <c r="B1525" s="370"/>
      <c r="C1525" s="392"/>
      <c r="D1525" s="372"/>
      <c r="E1525" s="372"/>
      <c r="F1525" s="373"/>
      <c r="G1525" s="372"/>
      <c r="H1525" s="372"/>
      <c r="I1525" s="374"/>
      <c r="J1525" s="375"/>
      <c r="K1525" s="372"/>
      <c r="L1525" s="374"/>
      <c r="M1525" s="372"/>
      <c r="N1525" s="463"/>
      <c r="O1525" s="527">
        <f t="shared" si="100"/>
        <v>0</v>
      </c>
      <c r="P1525" s="527">
        <f t="shared" si="101"/>
        <v>0</v>
      </c>
      <c r="Q1525" s="530" t="str">
        <f t="shared" si="99"/>
        <v/>
      </c>
    </row>
    <row r="1526" spans="1:17">
      <c r="A1526" s="383" t="str">
        <f t="shared" si="98"/>
        <v/>
      </c>
      <c r="B1526" s="370"/>
      <c r="C1526" s="392"/>
      <c r="D1526" s="372"/>
      <c r="E1526" s="372"/>
      <c r="F1526" s="373"/>
      <c r="G1526" s="372"/>
      <c r="H1526" s="372"/>
      <c r="I1526" s="374"/>
      <c r="J1526" s="375"/>
      <c r="K1526" s="372"/>
      <c r="L1526" s="374"/>
      <c r="M1526" s="372"/>
      <c r="N1526" s="463"/>
      <c r="O1526" s="527">
        <f t="shared" si="100"/>
        <v>0</v>
      </c>
      <c r="P1526" s="527">
        <f t="shared" si="101"/>
        <v>0</v>
      </c>
      <c r="Q1526" s="529" t="str">
        <f t="shared" si="99"/>
        <v/>
      </c>
    </row>
    <row r="1527" spans="1:17">
      <c r="A1527" s="383" t="str">
        <f t="shared" si="98"/>
        <v/>
      </c>
      <c r="B1527" s="370"/>
      <c r="C1527" s="392"/>
      <c r="D1527" s="372"/>
      <c r="E1527" s="372"/>
      <c r="F1527" s="373"/>
      <c r="G1527" s="372"/>
      <c r="H1527" s="372"/>
      <c r="I1527" s="374"/>
      <c r="J1527" s="375"/>
      <c r="K1527" s="372"/>
      <c r="L1527" s="374"/>
      <c r="M1527" s="372"/>
      <c r="N1527" s="463"/>
      <c r="O1527" s="527">
        <f t="shared" si="100"/>
        <v>0</v>
      </c>
      <c r="P1527" s="527">
        <f t="shared" si="101"/>
        <v>0</v>
      </c>
      <c r="Q1527" s="530" t="str">
        <f t="shared" si="99"/>
        <v/>
      </c>
    </row>
    <row r="1528" spans="1:17">
      <c r="A1528" s="383" t="str">
        <f t="shared" si="98"/>
        <v/>
      </c>
      <c r="B1528" s="370"/>
      <c r="C1528" s="392"/>
      <c r="D1528" s="372"/>
      <c r="E1528" s="372"/>
      <c r="F1528" s="373"/>
      <c r="G1528" s="372"/>
      <c r="H1528" s="372"/>
      <c r="I1528" s="374"/>
      <c r="J1528" s="375"/>
      <c r="K1528" s="372"/>
      <c r="L1528" s="374"/>
      <c r="M1528" s="372"/>
      <c r="N1528" s="463"/>
      <c r="O1528" s="527">
        <f t="shared" si="100"/>
        <v>0</v>
      </c>
      <c r="P1528" s="527">
        <f t="shared" si="101"/>
        <v>0</v>
      </c>
      <c r="Q1528" s="530" t="str">
        <f t="shared" si="99"/>
        <v/>
      </c>
    </row>
    <row r="1529" spans="1:17">
      <c r="A1529" s="383" t="str">
        <f t="shared" si="98"/>
        <v/>
      </c>
      <c r="B1529" s="370"/>
      <c r="C1529" s="392"/>
      <c r="D1529" s="372"/>
      <c r="E1529" s="372"/>
      <c r="F1529" s="373"/>
      <c r="G1529" s="372"/>
      <c r="H1529" s="372"/>
      <c r="I1529" s="374"/>
      <c r="J1529" s="375"/>
      <c r="K1529" s="372"/>
      <c r="L1529" s="374"/>
      <c r="M1529" s="372"/>
      <c r="N1529" s="463"/>
      <c r="O1529" s="527">
        <f t="shared" si="100"/>
        <v>0</v>
      </c>
      <c r="P1529" s="527">
        <f t="shared" si="101"/>
        <v>0</v>
      </c>
      <c r="Q1529" s="530" t="str">
        <f t="shared" si="99"/>
        <v/>
      </c>
    </row>
    <row r="1530" spans="1:17">
      <c r="A1530" s="383" t="str">
        <f t="shared" si="98"/>
        <v/>
      </c>
      <c r="B1530" s="370"/>
      <c r="C1530" s="392"/>
      <c r="D1530" s="372"/>
      <c r="E1530" s="372"/>
      <c r="F1530" s="373"/>
      <c r="G1530" s="372"/>
      <c r="H1530" s="372"/>
      <c r="I1530" s="374"/>
      <c r="J1530" s="375"/>
      <c r="K1530" s="372"/>
      <c r="L1530" s="374"/>
      <c r="M1530" s="372"/>
      <c r="N1530" s="463"/>
      <c r="O1530" s="527">
        <f t="shared" si="100"/>
        <v>0</v>
      </c>
      <c r="P1530" s="527">
        <f t="shared" si="101"/>
        <v>0</v>
      </c>
      <c r="Q1530" s="529" t="str">
        <f t="shared" si="99"/>
        <v/>
      </c>
    </row>
    <row r="1531" spans="1:17">
      <c r="A1531" s="383" t="str">
        <f t="shared" si="98"/>
        <v/>
      </c>
      <c r="B1531" s="370"/>
      <c r="C1531" s="392"/>
      <c r="D1531" s="372"/>
      <c r="E1531" s="372"/>
      <c r="F1531" s="373"/>
      <c r="G1531" s="372"/>
      <c r="H1531" s="372"/>
      <c r="I1531" s="374"/>
      <c r="J1531" s="375"/>
      <c r="K1531" s="372"/>
      <c r="L1531" s="374"/>
      <c r="M1531" s="372"/>
      <c r="N1531" s="463"/>
      <c r="O1531" s="527">
        <f t="shared" si="100"/>
        <v>0</v>
      </c>
      <c r="P1531" s="527">
        <f t="shared" si="101"/>
        <v>0</v>
      </c>
      <c r="Q1531" s="530" t="str">
        <f t="shared" si="99"/>
        <v/>
      </c>
    </row>
    <row r="1532" spans="1:17">
      <c r="A1532" s="383" t="str">
        <f t="shared" si="98"/>
        <v/>
      </c>
      <c r="B1532" s="370"/>
      <c r="C1532" s="392"/>
      <c r="D1532" s="372"/>
      <c r="E1532" s="372"/>
      <c r="F1532" s="373"/>
      <c r="G1532" s="372"/>
      <c r="H1532" s="372"/>
      <c r="I1532" s="374"/>
      <c r="J1532" s="375"/>
      <c r="K1532" s="372"/>
      <c r="L1532" s="374"/>
      <c r="M1532" s="372"/>
      <c r="N1532" s="463"/>
      <c r="O1532" s="527">
        <f t="shared" si="100"/>
        <v>0</v>
      </c>
      <c r="P1532" s="527">
        <f t="shared" si="101"/>
        <v>0</v>
      </c>
      <c r="Q1532" s="530" t="str">
        <f t="shared" si="99"/>
        <v/>
      </c>
    </row>
    <row r="1533" spans="1:17">
      <c r="A1533" s="383" t="str">
        <f t="shared" si="98"/>
        <v/>
      </c>
      <c r="B1533" s="370"/>
      <c r="C1533" s="392"/>
      <c r="D1533" s="372"/>
      <c r="E1533" s="372"/>
      <c r="F1533" s="373"/>
      <c r="G1533" s="372"/>
      <c r="H1533" s="372"/>
      <c r="I1533" s="374"/>
      <c r="J1533" s="375"/>
      <c r="K1533" s="372"/>
      <c r="L1533" s="374"/>
      <c r="M1533" s="372"/>
      <c r="N1533" s="463"/>
      <c r="O1533" s="527">
        <f t="shared" si="100"/>
        <v>0</v>
      </c>
      <c r="P1533" s="527">
        <f t="shared" si="101"/>
        <v>0</v>
      </c>
      <c r="Q1533" s="530" t="str">
        <f t="shared" si="99"/>
        <v/>
      </c>
    </row>
    <row r="1534" spans="1:17">
      <c r="A1534" s="383" t="str">
        <f t="shared" si="98"/>
        <v/>
      </c>
      <c r="B1534" s="370"/>
      <c r="C1534" s="392"/>
      <c r="D1534" s="372"/>
      <c r="E1534" s="372"/>
      <c r="F1534" s="373"/>
      <c r="G1534" s="372"/>
      <c r="H1534" s="372"/>
      <c r="I1534" s="374"/>
      <c r="J1534" s="375"/>
      <c r="K1534" s="372"/>
      <c r="L1534" s="374"/>
      <c r="M1534" s="372"/>
      <c r="N1534" s="463"/>
      <c r="O1534" s="527">
        <f t="shared" si="100"/>
        <v>0</v>
      </c>
      <c r="P1534" s="527">
        <f t="shared" si="101"/>
        <v>0</v>
      </c>
      <c r="Q1534" s="529" t="str">
        <f t="shared" si="99"/>
        <v/>
      </c>
    </row>
    <row r="1535" spans="1:17">
      <c r="A1535" s="383" t="str">
        <f t="shared" si="98"/>
        <v/>
      </c>
      <c r="B1535" s="370"/>
      <c r="C1535" s="392"/>
      <c r="D1535" s="372"/>
      <c r="E1535" s="372"/>
      <c r="F1535" s="373"/>
      <c r="G1535" s="372"/>
      <c r="H1535" s="372"/>
      <c r="I1535" s="374"/>
      <c r="J1535" s="375"/>
      <c r="K1535" s="372"/>
      <c r="L1535" s="374"/>
      <c r="M1535" s="372"/>
      <c r="N1535" s="463"/>
      <c r="O1535" s="527">
        <f t="shared" si="100"/>
        <v>0</v>
      </c>
      <c r="P1535" s="527">
        <f t="shared" si="101"/>
        <v>0</v>
      </c>
      <c r="Q1535" s="530" t="str">
        <f t="shared" si="99"/>
        <v/>
      </c>
    </row>
    <row r="1536" spans="1:17">
      <c r="A1536" s="383" t="str">
        <f t="shared" si="98"/>
        <v/>
      </c>
      <c r="B1536" s="370"/>
      <c r="C1536" s="392"/>
      <c r="D1536" s="372"/>
      <c r="E1536" s="372"/>
      <c r="F1536" s="373"/>
      <c r="G1536" s="372"/>
      <c r="H1536" s="372"/>
      <c r="I1536" s="374"/>
      <c r="J1536" s="375"/>
      <c r="K1536" s="372"/>
      <c r="L1536" s="374"/>
      <c r="M1536" s="372"/>
      <c r="N1536" s="463"/>
      <c r="O1536" s="527">
        <f t="shared" si="100"/>
        <v>0</v>
      </c>
      <c r="P1536" s="527">
        <f t="shared" si="101"/>
        <v>0</v>
      </c>
      <c r="Q1536" s="530" t="str">
        <f t="shared" si="99"/>
        <v/>
      </c>
    </row>
    <row r="1537" spans="1:17">
      <c r="A1537" s="383" t="str">
        <f t="shared" si="98"/>
        <v/>
      </c>
      <c r="B1537" s="370"/>
      <c r="C1537" s="392"/>
      <c r="D1537" s="372"/>
      <c r="E1537" s="372"/>
      <c r="F1537" s="373"/>
      <c r="G1537" s="372"/>
      <c r="H1537" s="372"/>
      <c r="I1537" s="374"/>
      <c r="J1537" s="375"/>
      <c r="K1537" s="372"/>
      <c r="L1537" s="374"/>
      <c r="M1537" s="372"/>
      <c r="N1537" s="463"/>
      <c r="O1537" s="527">
        <f t="shared" si="100"/>
        <v>0</v>
      </c>
      <c r="P1537" s="527">
        <f t="shared" si="101"/>
        <v>0</v>
      </c>
      <c r="Q1537" s="530" t="str">
        <f t="shared" si="99"/>
        <v/>
      </c>
    </row>
    <row r="1538" spans="1:17">
      <c r="A1538" s="383" t="str">
        <f t="shared" si="98"/>
        <v/>
      </c>
      <c r="B1538" s="370"/>
      <c r="C1538" s="392"/>
      <c r="D1538" s="372"/>
      <c r="E1538" s="372"/>
      <c r="F1538" s="373"/>
      <c r="G1538" s="372"/>
      <c r="H1538" s="372"/>
      <c r="I1538" s="374"/>
      <c r="J1538" s="375"/>
      <c r="K1538" s="372"/>
      <c r="L1538" s="374"/>
      <c r="M1538" s="372"/>
      <c r="N1538" s="463"/>
      <c r="O1538" s="527">
        <f t="shared" si="100"/>
        <v>0</v>
      </c>
      <c r="P1538" s="527">
        <f t="shared" si="101"/>
        <v>0</v>
      </c>
      <c r="Q1538" s="529" t="str">
        <f t="shared" si="99"/>
        <v/>
      </c>
    </row>
    <row r="1539" spans="1:17">
      <c r="A1539" s="383" t="str">
        <f t="shared" si="98"/>
        <v/>
      </c>
      <c r="B1539" s="370"/>
      <c r="C1539" s="392"/>
      <c r="D1539" s="372"/>
      <c r="E1539" s="372"/>
      <c r="F1539" s="373"/>
      <c r="G1539" s="372"/>
      <c r="H1539" s="372"/>
      <c r="I1539" s="374"/>
      <c r="J1539" s="375"/>
      <c r="K1539" s="372"/>
      <c r="L1539" s="374"/>
      <c r="M1539" s="372"/>
      <c r="N1539" s="463"/>
      <c r="O1539" s="527">
        <f t="shared" si="100"/>
        <v>0</v>
      </c>
      <c r="P1539" s="527">
        <f t="shared" si="101"/>
        <v>0</v>
      </c>
      <c r="Q1539" s="530" t="str">
        <f t="shared" si="99"/>
        <v/>
      </c>
    </row>
    <row r="1540" spans="1:17">
      <c r="A1540" s="383" t="str">
        <f t="shared" si="98"/>
        <v/>
      </c>
      <c r="B1540" s="370"/>
      <c r="C1540" s="392"/>
      <c r="D1540" s="372"/>
      <c r="E1540" s="372"/>
      <c r="F1540" s="373"/>
      <c r="G1540" s="372"/>
      <c r="H1540" s="372"/>
      <c r="I1540" s="374"/>
      <c r="J1540" s="375"/>
      <c r="K1540" s="372"/>
      <c r="L1540" s="374"/>
      <c r="M1540" s="372"/>
      <c r="N1540" s="463"/>
      <c r="O1540" s="527">
        <f t="shared" si="100"/>
        <v>0</v>
      </c>
      <c r="P1540" s="527">
        <f t="shared" si="101"/>
        <v>0</v>
      </c>
      <c r="Q1540" s="530" t="str">
        <f t="shared" si="99"/>
        <v/>
      </c>
    </row>
    <row r="1541" spans="1:17">
      <c r="A1541" s="383" t="str">
        <f t="shared" ref="A1541:A1604" si="102">IF(B1541="","",ROW()-ROW($A$3))</f>
        <v/>
      </c>
      <c r="B1541" s="370"/>
      <c r="C1541" s="392"/>
      <c r="D1541" s="372"/>
      <c r="E1541" s="372"/>
      <c r="F1541" s="373"/>
      <c r="G1541" s="372"/>
      <c r="H1541" s="372"/>
      <c r="I1541" s="374"/>
      <c r="J1541" s="375"/>
      <c r="K1541" s="372"/>
      <c r="L1541" s="374"/>
      <c r="M1541" s="372"/>
      <c r="N1541" s="463"/>
      <c r="O1541" s="527">
        <f t="shared" si="100"/>
        <v>0</v>
      </c>
      <c r="P1541" s="527">
        <f t="shared" si="101"/>
        <v>0</v>
      </c>
      <c r="Q1541" s="530" t="str">
        <f t="shared" si="99"/>
        <v/>
      </c>
    </row>
    <row r="1542" spans="1:17">
      <c r="A1542" s="383" t="str">
        <f t="shared" si="102"/>
        <v/>
      </c>
      <c r="B1542" s="370"/>
      <c r="C1542" s="392"/>
      <c r="D1542" s="372"/>
      <c r="E1542" s="372"/>
      <c r="F1542" s="373"/>
      <c r="G1542" s="372"/>
      <c r="H1542" s="372"/>
      <c r="I1542" s="374"/>
      <c r="J1542" s="375"/>
      <c r="K1542" s="372"/>
      <c r="L1542" s="374"/>
      <c r="M1542" s="372"/>
      <c r="N1542" s="463"/>
      <c r="O1542" s="527">
        <f t="shared" si="100"/>
        <v>0</v>
      </c>
      <c r="P1542" s="527">
        <f t="shared" si="101"/>
        <v>0</v>
      </c>
      <c r="Q1542" s="529" t="str">
        <f t="shared" si="99"/>
        <v/>
      </c>
    </row>
    <row r="1543" spans="1:17">
      <c r="A1543" s="383" t="str">
        <f t="shared" si="102"/>
        <v/>
      </c>
      <c r="B1543" s="370"/>
      <c r="C1543" s="392"/>
      <c r="D1543" s="372"/>
      <c r="E1543" s="372"/>
      <c r="F1543" s="373"/>
      <c r="G1543" s="372"/>
      <c r="H1543" s="372"/>
      <c r="I1543" s="374"/>
      <c r="J1543" s="375"/>
      <c r="K1543" s="372"/>
      <c r="L1543" s="374"/>
      <c r="M1543" s="372"/>
      <c r="N1543" s="463"/>
      <c r="O1543" s="527">
        <f t="shared" si="100"/>
        <v>0</v>
      </c>
      <c r="P1543" s="527">
        <f t="shared" si="101"/>
        <v>0</v>
      </c>
      <c r="Q1543" s="530" t="str">
        <f t="shared" si="99"/>
        <v/>
      </c>
    </row>
    <row r="1544" spans="1:17">
      <c r="A1544" s="383" t="str">
        <f t="shared" si="102"/>
        <v/>
      </c>
      <c r="B1544" s="370"/>
      <c r="C1544" s="392"/>
      <c r="D1544" s="372"/>
      <c r="E1544" s="372"/>
      <c r="F1544" s="373"/>
      <c r="G1544" s="372"/>
      <c r="H1544" s="372"/>
      <c r="I1544" s="374"/>
      <c r="J1544" s="375"/>
      <c r="K1544" s="372"/>
      <c r="L1544" s="374"/>
      <c r="M1544" s="372"/>
      <c r="N1544" s="463"/>
      <c r="O1544" s="527">
        <f t="shared" si="100"/>
        <v>0</v>
      </c>
      <c r="P1544" s="527">
        <f t="shared" si="101"/>
        <v>0</v>
      </c>
      <c r="Q1544" s="530" t="str">
        <f t="shared" si="99"/>
        <v/>
      </c>
    </row>
    <row r="1545" spans="1:17">
      <c r="A1545" s="383" t="str">
        <f t="shared" si="102"/>
        <v/>
      </c>
      <c r="B1545" s="370"/>
      <c r="C1545" s="392"/>
      <c r="D1545" s="372"/>
      <c r="E1545" s="372"/>
      <c r="F1545" s="373"/>
      <c r="G1545" s="372"/>
      <c r="H1545" s="372"/>
      <c r="I1545" s="374"/>
      <c r="J1545" s="375"/>
      <c r="K1545" s="372"/>
      <c r="L1545" s="374"/>
      <c r="M1545" s="372"/>
      <c r="N1545" s="463"/>
      <c r="O1545" s="527">
        <f t="shared" si="100"/>
        <v>0</v>
      </c>
      <c r="P1545" s="527">
        <f t="shared" si="101"/>
        <v>0</v>
      </c>
      <c r="Q1545" s="530" t="str">
        <f t="shared" si="99"/>
        <v/>
      </c>
    </row>
    <row r="1546" spans="1:17">
      <c r="A1546" s="383" t="str">
        <f t="shared" si="102"/>
        <v/>
      </c>
      <c r="B1546" s="370"/>
      <c r="C1546" s="392"/>
      <c r="D1546" s="372"/>
      <c r="E1546" s="372"/>
      <c r="F1546" s="373"/>
      <c r="G1546" s="372"/>
      <c r="H1546" s="372"/>
      <c r="I1546" s="374"/>
      <c r="J1546" s="375"/>
      <c r="K1546" s="372"/>
      <c r="L1546" s="374"/>
      <c r="M1546" s="372"/>
      <c r="N1546" s="463"/>
      <c r="O1546" s="527">
        <f t="shared" si="100"/>
        <v>0</v>
      </c>
      <c r="P1546" s="527">
        <f t="shared" si="101"/>
        <v>0</v>
      </c>
      <c r="Q1546" s="529" t="str">
        <f t="shared" si="99"/>
        <v/>
      </c>
    </row>
    <row r="1547" spans="1:17">
      <c r="A1547" s="383" t="str">
        <f t="shared" si="102"/>
        <v/>
      </c>
      <c r="B1547" s="370"/>
      <c r="C1547" s="392"/>
      <c r="D1547" s="372"/>
      <c r="E1547" s="372"/>
      <c r="F1547" s="373"/>
      <c r="G1547" s="372"/>
      <c r="H1547" s="372"/>
      <c r="I1547" s="374"/>
      <c r="J1547" s="375"/>
      <c r="K1547" s="372"/>
      <c r="L1547" s="374"/>
      <c r="M1547" s="372"/>
      <c r="N1547" s="463"/>
      <c r="O1547" s="527">
        <f t="shared" si="100"/>
        <v>0</v>
      </c>
      <c r="P1547" s="527">
        <f t="shared" si="101"/>
        <v>0</v>
      </c>
      <c r="Q1547" s="530" t="str">
        <f t="shared" si="99"/>
        <v/>
      </c>
    </row>
    <row r="1548" spans="1:17">
      <c r="A1548" s="383" t="str">
        <f t="shared" si="102"/>
        <v/>
      </c>
      <c r="B1548" s="370"/>
      <c r="C1548" s="392"/>
      <c r="D1548" s="372"/>
      <c r="E1548" s="372"/>
      <c r="F1548" s="373"/>
      <c r="G1548" s="372"/>
      <c r="H1548" s="372"/>
      <c r="I1548" s="374"/>
      <c r="J1548" s="375"/>
      <c r="K1548" s="372"/>
      <c r="L1548" s="374"/>
      <c r="M1548" s="372"/>
      <c r="N1548" s="463"/>
      <c r="O1548" s="527">
        <f t="shared" si="100"/>
        <v>0</v>
      </c>
      <c r="P1548" s="527">
        <f t="shared" si="101"/>
        <v>0</v>
      </c>
      <c r="Q1548" s="530" t="str">
        <f t="shared" si="99"/>
        <v/>
      </c>
    </row>
    <row r="1549" spans="1:17">
      <c r="A1549" s="383" t="str">
        <f t="shared" si="102"/>
        <v/>
      </c>
      <c r="B1549" s="370"/>
      <c r="C1549" s="392"/>
      <c r="D1549" s="372"/>
      <c r="E1549" s="372"/>
      <c r="F1549" s="373"/>
      <c r="G1549" s="372"/>
      <c r="H1549" s="372"/>
      <c r="I1549" s="374"/>
      <c r="J1549" s="375"/>
      <c r="K1549" s="372"/>
      <c r="L1549" s="374"/>
      <c r="M1549" s="372"/>
      <c r="N1549" s="463"/>
      <c r="O1549" s="527">
        <f t="shared" si="100"/>
        <v>0</v>
      </c>
      <c r="P1549" s="527">
        <f t="shared" si="101"/>
        <v>0</v>
      </c>
      <c r="Q1549" s="530" t="str">
        <f t="shared" si="99"/>
        <v/>
      </c>
    </row>
    <row r="1550" spans="1:17">
      <c r="A1550" s="383" t="str">
        <f t="shared" si="102"/>
        <v/>
      </c>
      <c r="B1550" s="370"/>
      <c r="C1550" s="392"/>
      <c r="D1550" s="372"/>
      <c r="E1550" s="372"/>
      <c r="F1550" s="373"/>
      <c r="G1550" s="372"/>
      <c r="H1550" s="372"/>
      <c r="I1550" s="374"/>
      <c r="J1550" s="375"/>
      <c r="K1550" s="372"/>
      <c r="L1550" s="374"/>
      <c r="M1550" s="372"/>
      <c r="N1550" s="463"/>
      <c r="O1550" s="527">
        <f t="shared" si="100"/>
        <v>0</v>
      </c>
      <c r="P1550" s="527">
        <f t="shared" si="101"/>
        <v>0</v>
      </c>
      <c r="Q1550" s="529" t="str">
        <f t="shared" ref="Q1550:Q1613" si="103">SUBSTITUTE(D1550," ","_")</f>
        <v/>
      </c>
    </row>
    <row r="1551" spans="1:17">
      <c r="A1551" s="383" t="str">
        <f t="shared" si="102"/>
        <v/>
      </c>
      <c r="B1551" s="370"/>
      <c r="C1551" s="392"/>
      <c r="D1551" s="372"/>
      <c r="E1551" s="372"/>
      <c r="F1551" s="373"/>
      <c r="G1551" s="372"/>
      <c r="H1551" s="372"/>
      <c r="I1551" s="374"/>
      <c r="J1551" s="375"/>
      <c r="K1551" s="372"/>
      <c r="L1551" s="374"/>
      <c r="M1551" s="372"/>
      <c r="N1551" s="463"/>
      <c r="O1551" s="527">
        <f t="shared" ref="O1551:O1614" si="104">IF(B1551=0,0,IF(YEAR(B1551)=$P$1,MONTH(B1551)-$O$1+1,(YEAR(B1551)-$P$1)*12-$O$1+1+MONTH(B1551)))</f>
        <v>0</v>
      </c>
      <c r="P1551" s="527">
        <f t="shared" ref="P1551:P1614" si="105">IF(C1551=0,0,IF(YEAR(C1551)=$P$1,MONTH(C1551)-$O$1+1,(YEAR(C1551)-$P$1)*12-$O$1+1+MONTH(C1551)))</f>
        <v>0</v>
      </c>
      <c r="Q1551" s="530" t="str">
        <f t="shared" si="103"/>
        <v/>
      </c>
    </row>
    <row r="1552" spans="1:17">
      <c r="A1552" s="383" t="str">
        <f t="shared" si="102"/>
        <v/>
      </c>
      <c r="B1552" s="370"/>
      <c r="C1552" s="392"/>
      <c r="D1552" s="372"/>
      <c r="E1552" s="372"/>
      <c r="F1552" s="373"/>
      <c r="G1552" s="372"/>
      <c r="H1552" s="372"/>
      <c r="I1552" s="374"/>
      <c r="J1552" s="375"/>
      <c r="K1552" s="372"/>
      <c r="L1552" s="374"/>
      <c r="M1552" s="372"/>
      <c r="N1552" s="463"/>
      <c r="O1552" s="527">
        <f t="shared" si="104"/>
        <v>0</v>
      </c>
      <c r="P1552" s="527">
        <f t="shared" si="105"/>
        <v>0</v>
      </c>
      <c r="Q1552" s="530" t="str">
        <f t="shared" si="103"/>
        <v/>
      </c>
    </row>
    <row r="1553" spans="1:17">
      <c r="A1553" s="383" t="str">
        <f t="shared" si="102"/>
        <v/>
      </c>
      <c r="B1553" s="370"/>
      <c r="C1553" s="392"/>
      <c r="D1553" s="372"/>
      <c r="E1553" s="372"/>
      <c r="F1553" s="373"/>
      <c r="G1553" s="372"/>
      <c r="H1553" s="372"/>
      <c r="I1553" s="374"/>
      <c r="J1553" s="375"/>
      <c r="K1553" s="372"/>
      <c r="L1553" s="374"/>
      <c r="M1553" s="372"/>
      <c r="N1553" s="463"/>
      <c r="O1553" s="527">
        <f t="shared" si="104"/>
        <v>0</v>
      </c>
      <c r="P1553" s="527">
        <f t="shared" si="105"/>
        <v>0</v>
      </c>
      <c r="Q1553" s="530" t="str">
        <f t="shared" si="103"/>
        <v/>
      </c>
    </row>
    <row r="1554" spans="1:17">
      <c r="A1554" s="383" t="str">
        <f t="shared" si="102"/>
        <v/>
      </c>
      <c r="B1554" s="370"/>
      <c r="C1554" s="392"/>
      <c r="D1554" s="372"/>
      <c r="E1554" s="372"/>
      <c r="F1554" s="373"/>
      <c r="G1554" s="372"/>
      <c r="H1554" s="372"/>
      <c r="I1554" s="374"/>
      <c r="J1554" s="375"/>
      <c r="K1554" s="372"/>
      <c r="L1554" s="374"/>
      <c r="M1554" s="372"/>
      <c r="N1554" s="463"/>
      <c r="O1554" s="527">
        <f t="shared" si="104"/>
        <v>0</v>
      </c>
      <c r="P1554" s="527">
        <f t="shared" si="105"/>
        <v>0</v>
      </c>
      <c r="Q1554" s="529" t="str">
        <f t="shared" si="103"/>
        <v/>
      </c>
    </row>
    <row r="1555" spans="1:17">
      <c r="A1555" s="383" t="str">
        <f t="shared" si="102"/>
        <v/>
      </c>
      <c r="B1555" s="370"/>
      <c r="C1555" s="392"/>
      <c r="D1555" s="372"/>
      <c r="E1555" s="372"/>
      <c r="F1555" s="373"/>
      <c r="G1555" s="372"/>
      <c r="H1555" s="372"/>
      <c r="I1555" s="374"/>
      <c r="J1555" s="375"/>
      <c r="K1555" s="372"/>
      <c r="L1555" s="374"/>
      <c r="M1555" s="372"/>
      <c r="N1555" s="463"/>
      <c r="O1555" s="527">
        <f t="shared" si="104"/>
        <v>0</v>
      </c>
      <c r="P1555" s="527">
        <f t="shared" si="105"/>
        <v>0</v>
      </c>
      <c r="Q1555" s="530" t="str">
        <f t="shared" si="103"/>
        <v/>
      </c>
    </row>
    <row r="1556" spans="1:17">
      <c r="A1556" s="383" t="str">
        <f t="shared" si="102"/>
        <v/>
      </c>
      <c r="B1556" s="370"/>
      <c r="C1556" s="392"/>
      <c r="D1556" s="372"/>
      <c r="E1556" s="372"/>
      <c r="F1556" s="373"/>
      <c r="G1556" s="372"/>
      <c r="H1556" s="372"/>
      <c r="I1556" s="374"/>
      <c r="J1556" s="375"/>
      <c r="K1556" s="372"/>
      <c r="L1556" s="374"/>
      <c r="M1556" s="372"/>
      <c r="N1556" s="463"/>
      <c r="O1556" s="527">
        <f t="shared" si="104"/>
        <v>0</v>
      </c>
      <c r="P1556" s="527">
        <f t="shared" si="105"/>
        <v>0</v>
      </c>
      <c r="Q1556" s="530" t="str">
        <f t="shared" si="103"/>
        <v/>
      </c>
    </row>
    <row r="1557" spans="1:17">
      <c r="A1557" s="383" t="str">
        <f t="shared" si="102"/>
        <v/>
      </c>
      <c r="B1557" s="370"/>
      <c r="C1557" s="392"/>
      <c r="D1557" s="372"/>
      <c r="E1557" s="372"/>
      <c r="F1557" s="373"/>
      <c r="G1557" s="372"/>
      <c r="H1557" s="372"/>
      <c r="I1557" s="374"/>
      <c r="J1557" s="375"/>
      <c r="K1557" s="372"/>
      <c r="L1557" s="374"/>
      <c r="M1557" s="372"/>
      <c r="N1557" s="463"/>
      <c r="O1557" s="527">
        <f t="shared" si="104"/>
        <v>0</v>
      </c>
      <c r="P1557" s="527">
        <f t="shared" si="105"/>
        <v>0</v>
      </c>
      <c r="Q1557" s="530" t="str">
        <f t="shared" si="103"/>
        <v/>
      </c>
    </row>
    <row r="1558" spans="1:17">
      <c r="A1558" s="383" t="str">
        <f t="shared" si="102"/>
        <v/>
      </c>
      <c r="B1558" s="370"/>
      <c r="C1558" s="392"/>
      <c r="D1558" s="372"/>
      <c r="E1558" s="372"/>
      <c r="F1558" s="373"/>
      <c r="G1558" s="372"/>
      <c r="H1558" s="372"/>
      <c r="I1558" s="374"/>
      <c r="J1558" s="375"/>
      <c r="K1558" s="372"/>
      <c r="L1558" s="374"/>
      <c r="M1558" s="372"/>
      <c r="N1558" s="463"/>
      <c r="O1558" s="527">
        <f t="shared" si="104"/>
        <v>0</v>
      </c>
      <c r="P1558" s="527">
        <f t="shared" si="105"/>
        <v>0</v>
      </c>
      <c r="Q1558" s="529" t="str">
        <f t="shared" si="103"/>
        <v/>
      </c>
    </row>
    <row r="1559" spans="1:17">
      <c r="A1559" s="383" t="str">
        <f t="shared" si="102"/>
        <v/>
      </c>
      <c r="B1559" s="370"/>
      <c r="C1559" s="392"/>
      <c r="D1559" s="372"/>
      <c r="E1559" s="372"/>
      <c r="F1559" s="373"/>
      <c r="G1559" s="372"/>
      <c r="H1559" s="372"/>
      <c r="I1559" s="374"/>
      <c r="J1559" s="375"/>
      <c r="K1559" s="372"/>
      <c r="L1559" s="374"/>
      <c r="M1559" s="372"/>
      <c r="N1559" s="463"/>
      <c r="O1559" s="527">
        <f t="shared" si="104"/>
        <v>0</v>
      </c>
      <c r="P1559" s="527">
        <f t="shared" si="105"/>
        <v>0</v>
      </c>
      <c r="Q1559" s="530" t="str">
        <f t="shared" si="103"/>
        <v/>
      </c>
    </row>
    <row r="1560" spans="1:17">
      <c r="A1560" s="383" t="str">
        <f t="shared" si="102"/>
        <v/>
      </c>
      <c r="B1560" s="370"/>
      <c r="C1560" s="392"/>
      <c r="D1560" s="372"/>
      <c r="E1560" s="372"/>
      <c r="F1560" s="373"/>
      <c r="G1560" s="372"/>
      <c r="H1560" s="372"/>
      <c r="I1560" s="374"/>
      <c r="J1560" s="375"/>
      <c r="K1560" s="372"/>
      <c r="L1560" s="374"/>
      <c r="M1560" s="372"/>
      <c r="N1560" s="463"/>
      <c r="O1560" s="527">
        <f t="shared" si="104"/>
        <v>0</v>
      </c>
      <c r="P1560" s="527">
        <f t="shared" si="105"/>
        <v>0</v>
      </c>
      <c r="Q1560" s="530" t="str">
        <f t="shared" si="103"/>
        <v/>
      </c>
    </row>
    <row r="1561" spans="1:17">
      <c r="A1561" s="383" t="str">
        <f t="shared" si="102"/>
        <v/>
      </c>
      <c r="B1561" s="370"/>
      <c r="C1561" s="392"/>
      <c r="D1561" s="372"/>
      <c r="E1561" s="372"/>
      <c r="F1561" s="373"/>
      <c r="G1561" s="372"/>
      <c r="H1561" s="372"/>
      <c r="I1561" s="374"/>
      <c r="J1561" s="375"/>
      <c r="K1561" s="372"/>
      <c r="L1561" s="374"/>
      <c r="M1561" s="372"/>
      <c r="N1561" s="463"/>
      <c r="O1561" s="527">
        <f t="shared" si="104"/>
        <v>0</v>
      </c>
      <c r="P1561" s="527">
        <f t="shared" si="105"/>
        <v>0</v>
      </c>
      <c r="Q1561" s="530" t="str">
        <f t="shared" si="103"/>
        <v/>
      </c>
    </row>
    <row r="1562" spans="1:17">
      <c r="A1562" s="383" t="str">
        <f t="shared" si="102"/>
        <v/>
      </c>
      <c r="B1562" s="370"/>
      <c r="C1562" s="392"/>
      <c r="D1562" s="372"/>
      <c r="E1562" s="372"/>
      <c r="F1562" s="373"/>
      <c r="G1562" s="372"/>
      <c r="H1562" s="372"/>
      <c r="I1562" s="374"/>
      <c r="J1562" s="375"/>
      <c r="K1562" s="372"/>
      <c r="L1562" s="374"/>
      <c r="M1562" s="372"/>
      <c r="N1562" s="463"/>
      <c r="O1562" s="527">
        <f t="shared" si="104"/>
        <v>0</v>
      </c>
      <c r="P1562" s="527">
        <f t="shared" si="105"/>
        <v>0</v>
      </c>
      <c r="Q1562" s="529" t="str">
        <f t="shared" si="103"/>
        <v/>
      </c>
    </row>
    <row r="1563" spans="1:17">
      <c r="A1563" s="383" t="str">
        <f t="shared" si="102"/>
        <v/>
      </c>
      <c r="B1563" s="370"/>
      <c r="C1563" s="392"/>
      <c r="D1563" s="372"/>
      <c r="E1563" s="372"/>
      <c r="F1563" s="373"/>
      <c r="G1563" s="372"/>
      <c r="H1563" s="372"/>
      <c r="I1563" s="374"/>
      <c r="J1563" s="375"/>
      <c r="K1563" s="372"/>
      <c r="L1563" s="374"/>
      <c r="M1563" s="372"/>
      <c r="N1563" s="463"/>
      <c r="O1563" s="527">
        <f t="shared" si="104"/>
        <v>0</v>
      </c>
      <c r="P1563" s="527">
        <f t="shared" si="105"/>
        <v>0</v>
      </c>
      <c r="Q1563" s="530" t="str">
        <f t="shared" si="103"/>
        <v/>
      </c>
    </row>
    <row r="1564" spans="1:17">
      <c r="A1564" s="383" t="str">
        <f t="shared" si="102"/>
        <v/>
      </c>
      <c r="B1564" s="370"/>
      <c r="C1564" s="392"/>
      <c r="D1564" s="372"/>
      <c r="E1564" s="372"/>
      <c r="F1564" s="373"/>
      <c r="G1564" s="372"/>
      <c r="H1564" s="372"/>
      <c r="I1564" s="374"/>
      <c r="J1564" s="375"/>
      <c r="K1564" s="372"/>
      <c r="L1564" s="374"/>
      <c r="M1564" s="372"/>
      <c r="N1564" s="463"/>
      <c r="O1564" s="527">
        <f t="shared" si="104"/>
        <v>0</v>
      </c>
      <c r="P1564" s="527">
        <f t="shared" si="105"/>
        <v>0</v>
      </c>
      <c r="Q1564" s="530" t="str">
        <f t="shared" si="103"/>
        <v/>
      </c>
    </row>
    <row r="1565" spans="1:17">
      <c r="A1565" s="383" t="str">
        <f t="shared" si="102"/>
        <v/>
      </c>
      <c r="B1565" s="370"/>
      <c r="C1565" s="392"/>
      <c r="D1565" s="372"/>
      <c r="E1565" s="372"/>
      <c r="F1565" s="373"/>
      <c r="G1565" s="372"/>
      <c r="H1565" s="372"/>
      <c r="I1565" s="374"/>
      <c r="J1565" s="375"/>
      <c r="K1565" s="372"/>
      <c r="L1565" s="374"/>
      <c r="M1565" s="372"/>
      <c r="N1565" s="463"/>
      <c r="O1565" s="527">
        <f t="shared" si="104"/>
        <v>0</v>
      </c>
      <c r="P1565" s="527">
        <f t="shared" si="105"/>
        <v>0</v>
      </c>
      <c r="Q1565" s="530" t="str">
        <f t="shared" si="103"/>
        <v/>
      </c>
    </row>
    <row r="1566" spans="1:17">
      <c r="A1566" s="383" t="str">
        <f t="shared" si="102"/>
        <v/>
      </c>
      <c r="B1566" s="370"/>
      <c r="C1566" s="392"/>
      <c r="D1566" s="372"/>
      <c r="E1566" s="372"/>
      <c r="F1566" s="373"/>
      <c r="G1566" s="372"/>
      <c r="H1566" s="372"/>
      <c r="I1566" s="374"/>
      <c r="J1566" s="375"/>
      <c r="K1566" s="372"/>
      <c r="L1566" s="374"/>
      <c r="M1566" s="372"/>
      <c r="N1566" s="463"/>
      <c r="O1566" s="527">
        <f t="shared" si="104"/>
        <v>0</v>
      </c>
      <c r="P1566" s="527">
        <f t="shared" si="105"/>
        <v>0</v>
      </c>
      <c r="Q1566" s="529" t="str">
        <f t="shared" si="103"/>
        <v/>
      </c>
    </row>
    <row r="1567" spans="1:17">
      <c r="A1567" s="383" t="str">
        <f t="shared" si="102"/>
        <v/>
      </c>
      <c r="B1567" s="370"/>
      <c r="C1567" s="392"/>
      <c r="D1567" s="372"/>
      <c r="E1567" s="372"/>
      <c r="F1567" s="373"/>
      <c r="G1567" s="372"/>
      <c r="H1567" s="372"/>
      <c r="I1567" s="374"/>
      <c r="J1567" s="375"/>
      <c r="K1567" s="372"/>
      <c r="L1567" s="374"/>
      <c r="M1567" s="372"/>
      <c r="N1567" s="463"/>
      <c r="O1567" s="527">
        <f t="shared" si="104"/>
        <v>0</v>
      </c>
      <c r="P1567" s="527">
        <f t="shared" si="105"/>
        <v>0</v>
      </c>
      <c r="Q1567" s="530" t="str">
        <f t="shared" si="103"/>
        <v/>
      </c>
    </row>
    <row r="1568" spans="1:17">
      <c r="A1568" s="383" t="str">
        <f t="shared" si="102"/>
        <v/>
      </c>
      <c r="B1568" s="370"/>
      <c r="C1568" s="392"/>
      <c r="D1568" s="372"/>
      <c r="E1568" s="372"/>
      <c r="F1568" s="373"/>
      <c r="G1568" s="372"/>
      <c r="H1568" s="372"/>
      <c r="I1568" s="374"/>
      <c r="J1568" s="375"/>
      <c r="K1568" s="372"/>
      <c r="L1568" s="374"/>
      <c r="M1568" s="372"/>
      <c r="N1568" s="463"/>
      <c r="O1568" s="527">
        <f t="shared" si="104"/>
        <v>0</v>
      </c>
      <c r="P1568" s="527">
        <f t="shared" si="105"/>
        <v>0</v>
      </c>
      <c r="Q1568" s="530" t="str">
        <f t="shared" si="103"/>
        <v/>
      </c>
    </row>
    <row r="1569" spans="1:17">
      <c r="A1569" s="383" t="str">
        <f t="shared" si="102"/>
        <v/>
      </c>
      <c r="B1569" s="370"/>
      <c r="C1569" s="392"/>
      <c r="D1569" s="372"/>
      <c r="E1569" s="372"/>
      <c r="F1569" s="373"/>
      <c r="G1569" s="372"/>
      <c r="H1569" s="372"/>
      <c r="I1569" s="374"/>
      <c r="J1569" s="375"/>
      <c r="K1569" s="372"/>
      <c r="L1569" s="374"/>
      <c r="M1569" s="372"/>
      <c r="N1569" s="463"/>
      <c r="O1569" s="527">
        <f t="shared" si="104"/>
        <v>0</v>
      </c>
      <c r="P1569" s="527">
        <f t="shared" si="105"/>
        <v>0</v>
      </c>
      <c r="Q1569" s="530" t="str">
        <f t="shared" si="103"/>
        <v/>
      </c>
    </row>
    <row r="1570" spans="1:17">
      <c r="A1570" s="383" t="str">
        <f t="shared" si="102"/>
        <v/>
      </c>
      <c r="B1570" s="370"/>
      <c r="C1570" s="392"/>
      <c r="D1570" s="372"/>
      <c r="E1570" s="372"/>
      <c r="F1570" s="373"/>
      <c r="G1570" s="372"/>
      <c r="H1570" s="372"/>
      <c r="I1570" s="374"/>
      <c r="J1570" s="375"/>
      <c r="K1570" s="372"/>
      <c r="L1570" s="374"/>
      <c r="M1570" s="372"/>
      <c r="N1570" s="463"/>
      <c r="O1570" s="527">
        <f t="shared" si="104"/>
        <v>0</v>
      </c>
      <c r="P1570" s="527">
        <f t="shared" si="105"/>
        <v>0</v>
      </c>
      <c r="Q1570" s="529" t="str">
        <f t="shared" si="103"/>
        <v/>
      </c>
    </row>
    <row r="1571" spans="1:17">
      <c r="A1571" s="383" t="str">
        <f t="shared" si="102"/>
        <v/>
      </c>
      <c r="B1571" s="370"/>
      <c r="C1571" s="392"/>
      <c r="D1571" s="372"/>
      <c r="E1571" s="372"/>
      <c r="F1571" s="373"/>
      <c r="G1571" s="372"/>
      <c r="H1571" s="372"/>
      <c r="I1571" s="374"/>
      <c r="J1571" s="375"/>
      <c r="K1571" s="372"/>
      <c r="L1571" s="374"/>
      <c r="M1571" s="372"/>
      <c r="N1571" s="463"/>
      <c r="O1571" s="527">
        <f t="shared" si="104"/>
        <v>0</v>
      </c>
      <c r="P1571" s="527">
        <f t="shared" si="105"/>
        <v>0</v>
      </c>
      <c r="Q1571" s="530" t="str">
        <f t="shared" si="103"/>
        <v/>
      </c>
    </row>
    <row r="1572" spans="1:17">
      <c r="A1572" s="383" t="str">
        <f t="shared" si="102"/>
        <v/>
      </c>
      <c r="B1572" s="370"/>
      <c r="C1572" s="392"/>
      <c r="D1572" s="372"/>
      <c r="E1572" s="372"/>
      <c r="F1572" s="373"/>
      <c r="G1572" s="372"/>
      <c r="H1572" s="372"/>
      <c r="I1572" s="374"/>
      <c r="J1572" s="375"/>
      <c r="K1572" s="372"/>
      <c r="L1572" s="374"/>
      <c r="M1572" s="372"/>
      <c r="N1572" s="463"/>
      <c r="O1572" s="527">
        <f t="shared" si="104"/>
        <v>0</v>
      </c>
      <c r="P1572" s="527">
        <f t="shared" si="105"/>
        <v>0</v>
      </c>
      <c r="Q1572" s="530" t="str">
        <f t="shared" si="103"/>
        <v/>
      </c>
    </row>
    <row r="1573" spans="1:17">
      <c r="A1573" s="383" t="str">
        <f t="shared" si="102"/>
        <v/>
      </c>
      <c r="B1573" s="370"/>
      <c r="C1573" s="392"/>
      <c r="D1573" s="372"/>
      <c r="E1573" s="372"/>
      <c r="F1573" s="373"/>
      <c r="G1573" s="372"/>
      <c r="H1573" s="372"/>
      <c r="I1573" s="374"/>
      <c r="J1573" s="375"/>
      <c r="K1573" s="372"/>
      <c r="L1573" s="374"/>
      <c r="M1573" s="372"/>
      <c r="N1573" s="463"/>
      <c r="O1573" s="527">
        <f t="shared" si="104"/>
        <v>0</v>
      </c>
      <c r="P1573" s="527">
        <f t="shared" si="105"/>
        <v>0</v>
      </c>
      <c r="Q1573" s="530" t="str">
        <f t="shared" si="103"/>
        <v/>
      </c>
    </row>
    <row r="1574" spans="1:17">
      <c r="A1574" s="383" t="str">
        <f t="shared" si="102"/>
        <v/>
      </c>
      <c r="B1574" s="370"/>
      <c r="C1574" s="392"/>
      <c r="D1574" s="372"/>
      <c r="E1574" s="372"/>
      <c r="F1574" s="373"/>
      <c r="G1574" s="372"/>
      <c r="H1574" s="372"/>
      <c r="I1574" s="374"/>
      <c r="J1574" s="375"/>
      <c r="K1574" s="372"/>
      <c r="L1574" s="374"/>
      <c r="M1574" s="372"/>
      <c r="N1574" s="463"/>
      <c r="O1574" s="527">
        <f t="shared" si="104"/>
        <v>0</v>
      </c>
      <c r="P1574" s="527">
        <f t="shared" si="105"/>
        <v>0</v>
      </c>
      <c r="Q1574" s="529" t="str">
        <f t="shared" si="103"/>
        <v/>
      </c>
    </row>
    <row r="1575" spans="1:17">
      <c r="A1575" s="383" t="str">
        <f t="shared" si="102"/>
        <v/>
      </c>
      <c r="B1575" s="370"/>
      <c r="C1575" s="392"/>
      <c r="D1575" s="372"/>
      <c r="E1575" s="372"/>
      <c r="F1575" s="373"/>
      <c r="G1575" s="372"/>
      <c r="H1575" s="372"/>
      <c r="I1575" s="374"/>
      <c r="J1575" s="375"/>
      <c r="K1575" s="372"/>
      <c r="L1575" s="374"/>
      <c r="M1575" s="372"/>
      <c r="N1575" s="463"/>
      <c r="O1575" s="527">
        <f t="shared" si="104"/>
        <v>0</v>
      </c>
      <c r="P1575" s="527">
        <f t="shared" si="105"/>
        <v>0</v>
      </c>
      <c r="Q1575" s="530" t="str">
        <f t="shared" si="103"/>
        <v/>
      </c>
    </row>
    <row r="1576" spans="1:17">
      <c r="A1576" s="383" t="str">
        <f t="shared" si="102"/>
        <v/>
      </c>
      <c r="B1576" s="370"/>
      <c r="C1576" s="392"/>
      <c r="D1576" s="372"/>
      <c r="E1576" s="372"/>
      <c r="F1576" s="373"/>
      <c r="G1576" s="372"/>
      <c r="H1576" s="372"/>
      <c r="I1576" s="374"/>
      <c r="J1576" s="375"/>
      <c r="K1576" s="372"/>
      <c r="L1576" s="374"/>
      <c r="M1576" s="372"/>
      <c r="N1576" s="463"/>
      <c r="O1576" s="527">
        <f t="shared" si="104"/>
        <v>0</v>
      </c>
      <c r="P1576" s="527">
        <f t="shared" si="105"/>
        <v>0</v>
      </c>
      <c r="Q1576" s="530" t="str">
        <f t="shared" si="103"/>
        <v/>
      </c>
    </row>
    <row r="1577" spans="1:17">
      <c r="A1577" s="383" t="str">
        <f t="shared" si="102"/>
        <v/>
      </c>
      <c r="B1577" s="370"/>
      <c r="C1577" s="392"/>
      <c r="D1577" s="372"/>
      <c r="E1577" s="372"/>
      <c r="F1577" s="373"/>
      <c r="G1577" s="372"/>
      <c r="H1577" s="372"/>
      <c r="I1577" s="374"/>
      <c r="J1577" s="375"/>
      <c r="K1577" s="372"/>
      <c r="L1577" s="374"/>
      <c r="M1577" s="372"/>
      <c r="N1577" s="463"/>
      <c r="O1577" s="527">
        <f t="shared" si="104"/>
        <v>0</v>
      </c>
      <c r="P1577" s="527">
        <f t="shared" si="105"/>
        <v>0</v>
      </c>
      <c r="Q1577" s="530" t="str">
        <f t="shared" si="103"/>
        <v/>
      </c>
    </row>
    <row r="1578" spans="1:17">
      <c r="A1578" s="383" t="str">
        <f t="shared" si="102"/>
        <v/>
      </c>
      <c r="B1578" s="370"/>
      <c r="C1578" s="392"/>
      <c r="D1578" s="372"/>
      <c r="E1578" s="372"/>
      <c r="F1578" s="373"/>
      <c r="G1578" s="372"/>
      <c r="H1578" s="372"/>
      <c r="I1578" s="374"/>
      <c r="J1578" s="375"/>
      <c r="K1578" s="372"/>
      <c r="L1578" s="374"/>
      <c r="M1578" s="372"/>
      <c r="N1578" s="463"/>
      <c r="O1578" s="527">
        <f t="shared" si="104"/>
        <v>0</v>
      </c>
      <c r="P1578" s="527">
        <f t="shared" si="105"/>
        <v>0</v>
      </c>
      <c r="Q1578" s="529" t="str">
        <f t="shared" si="103"/>
        <v/>
      </c>
    </row>
    <row r="1579" spans="1:17">
      <c r="A1579" s="383" t="str">
        <f t="shared" si="102"/>
        <v/>
      </c>
      <c r="B1579" s="370"/>
      <c r="C1579" s="392"/>
      <c r="D1579" s="372"/>
      <c r="E1579" s="372"/>
      <c r="F1579" s="373"/>
      <c r="G1579" s="372"/>
      <c r="H1579" s="372"/>
      <c r="I1579" s="374"/>
      <c r="J1579" s="375"/>
      <c r="K1579" s="372"/>
      <c r="L1579" s="374"/>
      <c r="M1579" s="372"/>
      <c r="N1579" s="463"/>
      <c r="O1579" s="527">
        <f t="shared" si="104"/>
        <v>0</v>
      </c>
      <c r="P1579" s="527">
        <f t="shared" si="105"/>
        <v>0</v>
      </c>
      <c r="Q1579" s="530" t="str">
        <f t="shared" si="103"/>
        <v/>
      </c>
    </row>
    <row r="1580" spans="1:17">
      <c r="A1580" s="383" t="str">
        <f t="shared" si="102"/>
        <v/>
      </c>
      <c r="B1580" s="370"/>
      <c r="C1580" s="392"/>
      <c r="D1580" s="372"/>
      <c r="E1580" s="372"/>
      <c r="F1580" s="373"/>
      <c r="G1580" s="372"/>
      <c r="H1580" s="372"/>
      <c r="I1580" s="374"/>
      <c r="J1580" s="375"/>
      <c r="K1580" s="372"/>
      <c r="L1580" s="374"/>
      <c r="M1580" s="372"/>
      <c r="N1580" s="463"/>
      <c r="O1580" s="527">
        <f t="shared" si="104"/>
        <v>0</v>
      </c>
      <c r="P1580" s="527">
        <f t="shared" si="105"/>
        <v>0</v>
      </c>
      <c r="Q1580" s="530" t="str">
        <f t="shared" si="103"/>
        <v/>
      </c>
    </row>
    <row r="1581" spans="1:17">
      <c r="A1581" s="383" t="str">
        <f t="shared" si="102"/>
        <v/>
      </c>
      <c r="B1581" s="370"/>
      <c r="C1581" s="392"/>
      <c r="D1581" s="372"/>
      <c r="E1581" s="372"/>
      <c r="F1581" s="373"/>
      <c r="G1581" s="372"/>
      <c r="H1581" s="372"/>
      <c r="I1581" s="374"/>
      <c r="J1581" s="375"/>
      <c r="K1581" s="372"/>
      <c r="L1581" s="374"/>
      <c r="M1581" s="372"/>
      <c r="N1581" s="463"/>
      <c r="O1581" s="527">
        <f t="shared" si="104"/>
        <v>0</v>
      </c>
      <c r="P1581" s="527">
        <f t="shared" si="105"/>
        <v>0</v>
      </c>
      <c r="Q1581" s="530" t="str">
        <f t="shared" si="103"/>
        <v/>
      </c>
    </row>
    <row r="1582" spans="1:17">
      <c r="A1582" s="383" t="str">
        <f t="shared" si="102"/>
        <v/>
      </c>
      <c r="B1582" s="370"/>
      <c r="C1582" s="392"/>
      <c r="D1582" s="372"/>
      <c r="E1582" s="372"/>
      <c r="F1582" s="373"/>
      <c r="G1582" s="372"/>
      <c r="H1582" s="372"/>
      <c r="I1582" s="374"/>
      <c r="J1582" s="375"/>
      <c r="K1582" s="372"/>
      <c r="L1582" s="374"/>
      <c r="M1582" s="372"/>
      <c r="N1582" s="463"/>
      <c r="O1582" s="527">
        <f t="shared" si="104"/>
        <v>0</v>
      </c>
      <c r="P1582" s="527">
        <f t="shared" si="105"/>
        <v>0</v>
      </c>
      <c r="Q1582" s="529" t="str">
        <f t="shared" si="103"/>
        <v/>
      </c>
    </row>
    <row r="1583" spans="1:17">
      <c r="A1583" s="383" t="str">
        <f t="shared" si="102"/>
        <v/>
      </c>
      <c r="B1583" s="370"/>
      <c r="C1583" s="392"/>
      <c r="D1583" s="372"/>
      <c r="E1583" s="372"/>
      <c r="F1583" s="373"/>
      <c r="G1583" s="372"/>
      <c r="H1583" s="372"/>
      <c r="I1583" s="374"/>
      <c r="J1583" s="375"/>
      <c r="K1583" s="372"/>
      <c r="L1583" s="374"/>
      <c r="M1583" s="372"/>
      <c r="N1583" s="463"/>
      <c r="O1583" s="527">
        <f t="shared" si="104"/>
        <v>0</v>
      </c>
      <c r="P1583" s="527">
        <f t="shared" si="105"/>
        <v>0</v>
      </c>
      <c r="Q1583" s="530" t="str">
        <f t="shared" si="103"/>
        <v/>
      </c>
    </row>
    <row r="1584" spans="1:17">
      <c r="A1584" s="383" t="str">
        <f t="shared" si="102"/>
        <v/>
      </c>
      <c r="B1584" s="370"/>
      <c r="C1584" s="392"/>
      <c r="D1584" s="372"/>
      <c r="E1584" s="372"/>
      <c r="F1584" s="373"/>
      <c r="G1584" s="372"/>
      <c r="H1584" s="372"/>
      <c r="I1584" s="374"/>
      <c r="J1584" s="375"/>
      <c r="K1584" s="372"/>
      <c r="L1584" s="374"/>
      <c r="M1584" s="372"/>
      <c r="N1584" s="463"/>
      <c r="O1584" s="527">
        <f t="shared" si="104"/>
        <v>0</v>
      </c>
      <c r="P1584" s="527">
        <f t="shared" si="105"/>
        <v>0</v>
      </c>
      <c r="Q1584" s="530" t="str">
        <f t="shared" si="103"/>
        <v/>
      </c>
    </row>
    <row r="1585" spans="1:17">
      <c r="A1585" s="383" t="str">
        <f t="shared" si="102"/>
        <v/>
      </c>
      <c r="B1585" s="370"/>
      <c r="C1585" s="392"/>
      <c r="D1585" s="372"/>
      <c r="E1585" s="372"/>
      <c r="F1585" s="373"/>
      <c r="G1585" s="372"/>
      <c r="H1585" s="372"/>
      <c r="I1585" s="374"/>
      <c r="J1585" s="375"/>
      <c r="K1585" s="372"/>
      <c r="L1585" s="374"/>
      <c r="M1585" s="372"/>
      <c r="N1585" s="463"/>
      <c r="O1585" s="527">
        <f t="shared" si="104"/>
        <v>0</v>
      </c>
      <c r="P1585" s="527">
        <f t="shared" si="105"/>
        <v>0</v>
      </c>
      <c r="Q1585" s="530" t="str">
        <f t="shared" si="103"/>
        <v/>
      </c>
    </row>
    <row r="1586" spans="1:17">
      <c r="A1586" s="383" t="str">
        <f t="shared" si="102"/>
        <v/>
      </c>
      <c r="B1586" s="370"/>
      <c r="C1586" s="392"/>
      <c r="D1586" s="372"/>
      <c r="E1586" s="372"/>
      <c r="F1586" s="373"/>
      <c r="G1586" s="372"/>
      <c r="H1586" s="372"/>
      <c r="I1586" s="374"/>
      <c r="J1586" s="375"/>
      <c r="K1586" s="372"/>
      <c r="L1586" s="374"/>
      <c r="M1586" s="372"/>
      <c r="N1586" s="463"/>
      <c r="O1586" s="527">
        <f t="shared" si="104"/>
        <v>0</v>
      </c>
      <c r="P1586" s="527">
        <f t="shared" si="105"/>
        <v>0</v>
      </c>
      <c r="Q1586" s="529" t="str">
        <f t="shared" si="103"/>
        <v/>
      </c>
    </row>
    <row r="1587" spans="1:17">
      <c r="A1587" s="383" t="str">
        <f t="shared" si="102"/>
        <v/>
      </c>
      <c r="B1587" s="370"/>
      <c r="C1587" s="392"/>
      <c r="D1587" s="372"/>
      <c r="E1587" s="372"/>
      <c r="F1587" s="373"/>
      <c r="G1587" s="372"/>
      <c r="H1587" s="372"/>
      <c r="I1587" s="374"/>
      <c r="J1587" s="375"/>
      <c r="K1587" s="372"/>
      <c r="L1587" s="374"/>
      <c r="M1587" s="372"/>
      <c r="N1587" s="463"/>
      <c r="O1587" s="527">
        <f t="shared" si="104"/>
        <v>0</v>
      </c>
      <c r="P1587" s="527">
        <f t="shared" si="105"/>
        <v>0</v>
      </c>
      <c r="Q1587" s="530" t="str">
        <f t="shared" si="103"/>
        <v/>
      </c>
    </row>
    <row r="1588" spans="1:17">
      <c r="A1588" s="383" t="str">
        <f t="shared" si="102"/>
        <v/>
      </c>
      <c r="B1588" s="370"/>
      <c r="C1588" s="392"/>
      <c r="D1588" s="372"/>
      <c r="E1588" s="372"/>
      <c r="F1588" s="373"/>
      <c r="G1588" s="372"/>
      <c r="H1588" s="372"/>
      <c r="I1588" s="374"/>
      <c r="J1588" s="375"/>
      <c r="K1588" s="372"/>
      <c r="L1588" s="374"/>
      <c r="M1588" s="372"/>
      <c r="N1588" s="463"/>
      <c r="O1588" s="527">
        <f t="shared" si="104"/>
        <v>0</v>
      </c>
      <c r="P1588" s="527">
        <f t="shared" si="105"/>
        <v>0</v>
      </c>
      <c r="Q1588" s="530" t="str">
        <f t="shared" si="103"/>
        <v/>
      </c>
    </row>
    <row r="1589" spans="1:17">
      <c r="A1589" s="383" t="str">
        <f t="shared" si="102"/>
        <v/>
      </c>
      <c r="B1589" s="370"/>
      <c r="C1589" s="392"/>
      <c r="D1589" s="372"/>
      <c r="E1589" s="372"/>
      <c r="F1589" s="373"/>
      <c r="G1589" s="372"/>
      <c r="H1589" s="372"/>
      <c r="I1589" s="374"/>
      <c r="J1589" s="375"/>
      <c r="K1589" s="372"/>
      <c r="L1589" s="374"/>
      <c r="M1589" s="372"/>
      <c r="N1589" s="463"/>
      <c r="O1589" s="527">
        <f t="shared" si="104"/>
        <v>0</v>
      </c>
      <c r="P1589" s="527">
        <f t="shared" si="105"/>
        <v>0</v>
      </c>
      <c r="Q1589" s="530" t="str">
        <f t="shared" si="103"/>
        <v/>
      </c>
    </row>
    <row r="1590" spans="1:17">
      <c r="A1590" s="383" t="str">
        <f t="shared" si="102"/>
        <v/>
      </c>
      <c r="B1590" s="370"/>
      <c r="C1590" s="392"/>
      <c r="D1590" s="372"/>
      <c r="E1590" s="372"/>
      <c r="F1590" s="373"/>
      <c r="G1590" s="372"/>
      <c r="H1590" s="372"/>
      <c r="I1590" s="374"/>
      <c r="J1590" s="375"/>
      <c r="K1590" s="372"/>
      <c r="L1590" s="374"/>
      <c r="M1590" s="372"/>
      <c r="N1590" s="463"/>
      <c r="O1590" s="527">
        <f t="shared" si="104"/>
        <v>0</v>
      </c>
      <c r="P1590" s="527">
        <f t="shared" si="105"/>
        <v>0</v>
      </c>
      <c r="Q1590" s="529" t="str">
        <f t="shared" si="103"/>
        <v/>
      </c>
    </row>
    <row r="1591" spans="1:17">
      <c r="A1591" s="383" t="str">
        <f t="shared" si="102"/>
        <v/>
      </c>
      <c r="B1591" s="370"/>
      <c r="C1591" s="392"/>
      <c r="D1591" s="372"/>
      <c r="E1591" s="372"/>
      <c r="F1591" s="373"/>
      <c r="G1591" s="372"/>
      <c r="H1591" s="372"/>
      <c r="I1591" s="374"/>
      <c r="J1591" s="375"/>
      <c r="K1591" s="372"/>
      <c r="L1591" s="374"/>
      <c r="M1591" s="372"/>
      <c r="N1591" s="463"/>
      <c r="O1591" s="527">
        <f t="shared" si="104"/>
        <v>0</v>
      </c>
      <c r="P1591" s="527">
        <f t="shared" si="105"/>
        <v>0</v>
      </c>
      <c r="Q1591" s="530" t="str">
        <f t="shared" si="103"/>
        <v/>
      </c>
    </row>
    <row r="1592" spans="1:17">
      <c r="A1592" s="383" t="str">
        <f t="shared" si="102"/>
        <v/>
      </c>
      <c r="B1592" s="370"/>
      <c r="C1592" s="392"/>
      <c r="D1592" s="372"/>
      <c r="E1592" s="372"/>
      <c r="F1592" s="373"/>
      <c r="G1592" s="372"/>
      <c r="H1592" s="372"/>
      <c r="I1592" s="374"/>
      <c r="J1592" s="375"/>
      <c r="K1592" s="372"/>
      <c r="L1592" s="374"/>
      <c r="M1592" s="372"/>
      <c r="N1592" s="463"/>
      <c r="O1592" s="527">
        <f t="shared" si="104"/>
        <v>0</v>
      </c>
      <c r="P1592" s="527">
        <f t="shared" si="105"/>
        <v>0</v>
      </c>
      <c r="Q1592" s="530" t="str">
        <f t="shared" si="103"/>
        <v/>
      </c>
    </row>
    <row r="1593" spans="1:17">
      <c r="A1593" s="383" t="str">
        <f t="shared" si="102"/>
        <v/>
      </c>
      <c r="B1593" s="370"/>
      <c r="C1593" s="392"/>
      <c r="D1593" s="372"/>
      <c r="E1593" s="372"/>
      <c r="F1593" s="373"/>
      <c r="G1593" s="372"/>
      <c r="H1593" s="372"/>
      <c r="I1593" s="374"/>
      <c r="J1593" s="375"/>
      <c r="K1593" s="372"/>
      <c r="L1593" s="374"/>
      <c r="M1593" s="372"/>
      <c r="N1593" s="463"/>
      <c r="O1593" s="527">
        <f t="shared" si="104"/>
        <v>0</v>
      </c>
      <c r="P1593" s="527">
        <f t="shared" si="105"/>
        <v>0</v>
      </c>
      <c r="Q1593" s="530" t="str">
        <f t="shared" si="103"/>
        <v/>
      </c>
    </row>
    <row r="1594" spans="1:17">
      <c r="A1594" s="383" t="str">
        <f t="shared" si="102"/>
        <v/>
      </c>
      <c r="B1594" s="370"/>
      <c r="C1594" s="392"/>
      <c r="D1594" s="372"/>
      <c r="E1594" s="372"/>
      <c r="F1594" s="373"/>
      <c r="G1594" s="372"/>
      <c r="H1594" s="372"/>
      <c r="I1594" s="374"/>
      <c r="J1594" s="375"/>
      <c r="K1594" s="372"/>
      <c r="L1594" s="374"/>
      <c r="M1594" s="372"/>
      <c r="N1594" s="463"/>
      <c r="O1594" s="527">
        <f t="shared" si="104"/>
        <v>0</v>
      </c>
      <c r="P1594" s="527">
        <f t="shared" si="105"/>
        <v>0</v>
      </c>
      <c r="Q1594" s="529" t="str">
        <f t="shared" si="103"/>
        <v/>
      </c>
    </row>
    <row r="1595" spans="1:17">
      <c r="A1595" s="383" t="str">
        <f t="shared" si="102"/>
        <v/>
      </c>
      <c r="B1595" s="370"/>
      <c r="C1595" s="392"/>
      <c r="D1595" s="372"/>
      <c r="E1595" s="372"/>
      <c r="F1595" s="373"/>
      <c r="G1595" s="372"/>
      <c r="H1595" s="372"/>
      <c r="I1595" s="374"/>
      <c r="J1595" s="375"/>
      <c r="K1595" s="372"/>
      <c r="L1595" s="374"/>
      <c r="M1595" s="372"/>
      <c r="N1595" s="463"/>
      <c r="O1595" s="527">
        <f t="shared" si="104"/>
        <v>0</v>
      </c>
      <c r="P1595" s="527">
        <f t="shared" si="105"/>
        <v>0</v>
      </c>
      <c r="Q1595" s="530" t="str">
        <f t="shared" si="103"/>
        <v/>
      </c>
    </row>
    <row r="1596" spans="1:17">
      <c r="A1596" s="383" t="str">
        <f t="shared" si="102"/>
        <v/>
      </c>
      <c r="B1596" s="370"/>
      <c r="C1596" s="392"/>
      <c r="D1596" s="372"/>
      <c r="E1596" s="372"/>
      <c r="F1596" s="373"/>
      <c r="G1596" s="372"/>
      <c r="H1596" s="372"/>
      <c r="I1596" s="374"/>
      <c r="J1596" s="375"/>
      <c r="K1596" s="372"/>
      <c r="L1596" s="374"/>
      <c r="M1596" s="372"/>
      <c r="N1596" s="463"/>
      <c r="O1596" s="527">
        <f t="shared" si="104"/>
        <v>0</v>
      </c>
      <c r="P1596" s="527">
        <f t="shared" si="105"/>
        <v>0</v>
      </c>
      <c r="Q1596" s="530" t="str">
        <f t="shared" si="103"/>
        <v/>
      </c>
    </row>
    <row r="1597" spans="1:17">
      <c r="A1597" s="383" t="str">
        <f t="shared" si="102"/>
        <v/>
      </c>
      <c r="B1597" s="370"/>
      <c r="C1597" s="392"/>
      <c r="D1597" s="372"/>
      <c r="E1597" s="372"/>
      <c r="F1597" s="373"/>
      <c r="G1597" s="372"/>
      <c r="H1597" s="372"/>
      <c r="I1597" s="374"/>
      <c r="J1597" s="375"/>
      <c r="K1597" s="372"/>
      <c r="L1597" s="374"/>
      <c r="M1597" s="372"/>
      <c r="N1597" s="463"/>
      <c r="O1597" s="527">
        <f t="shared" si="104"/>
        <v>0</v>
      </c>
      <c r="P1597" s="527">
        <f t="shared" si="105"/>
        <v>0</v>
      </c>
      <c r="Q1597" s="530" t="str">
        <f t="shared" si="103"/>
        <v/>
      </c>
    </row>
    <row r="1598" spans="1:17">
      <c r="A1598" s="383" t="str">
        <f t="shared" si="102"/>
        <v/>
      </c>
      <c r="B1598" s="370"/>
      <c r="C1598" s="392"/>
      <c r="D1598" s="372"/>
      <c r="E1598" s="372"/>
      <c r="F1598" s="373"/>
      <c r="G1598" s="372"/>
      <c r="H1598" s="372"/>
      <c r="I1598" s="374"/>
      <c r="J1598" s="375"/>
      <c r="K1598" s="372"/>
      <c r="L1598" s="374"/>
      <c r="M1598" s="372"/>
      <c r="N1598" s="463"/>
      <c r="O1598" s="527">
        <f t="shared" si="104"/>
        <v>0</v>
      </c>
      <c r="P1598" s="527">
        <f t="shared" si="105"/>
        <v>0</v>
      </c>
      <c r="Q1598" s="529" t="str">
        <f t="shared" si="103"/>
        <v/>
      </c>
    </row>
    <row r="1599" spans="1:17">
      <c r="A1599" s="383" t="str">
        <f t="shared" si="102"/>
        <v/>
      </c>
      <c r="B1599" s="370"/>
      <c r="C1599" s="392"/>
      <c r="D1599" s="372"/>
      <c r="E1599" s="372"/>
      <c r="F1599" s="373"/>
      <c r="G1599" s="372"/>
      <c r="H1599" s="372"/>
      <c r="I1599" s="374"/>
      <c r="J1599" s="375"/>
      <c r="K1599" s="372"/>
      <c r="L1599" s="374"/>
      <c r="M1599" s="372"/>
      <c r="N1599" s="463"/>
      <c r="O1599" s="527">
        <f t="shared" si="104"/>
        <v>0</v>
      </c>
      <c r="P1599" s="527">
        <f t="shared" si="105"/>
        <v>0</v>
      </c>
      <c r="Q1599" s="530" t="str">
        <f t="shared" si="103"/>
        <v/>
      </c>
    </row>
    <row r="1600" spans="1:17">
      <c r="A1600" s="383" t="str">
        <f t="shared" si="102"/>
        <v/>
      </c>
      <c r="B1600" s="370"/>
      <c r="C1600" s="392"/>
      <c r="D1600" s="372"/>
      <c r="E1600" s="372"/>
      <c r="F1600" s="373"/>
      <c r="G1600" s="372"/>
      <c r="H1600" s="372"/>
      <c r="I1600" s="374"/>
      <c r="J1600" s="375"/>
      <c r="K1600" s="372"/>
      <c r="L1600" s="374"/>
      <c r="M1600" s="372"/>
      <c r="N1600" s="463"/>
      <c r="O1600" s="527">
        <f t="shared" si="104"/>
        <v>0</v>
      </c>
      <c r="P1600" s="527">
        <f t="shared" si="105"/>
        <v>0</v>
      </c>
      <c r="Q1600" s="530" t="str">
        <f t="shared" si="103"/>
        <v/>
      </c>
    </row>
    <row r="1601" spans="1:17">
      <c r="A1601" s="383" t="str">
        <f t="shared" si="102"/>
        <v/>
      </c>
      <c r="B1601" s="370"/>
      <c r="C1601" s="392"/>
      <c r="D1601" s="372"/>
      <c r="E1601" s="372"/>
      <c r="F1601" s="373"/>
      <c r="G1601" s="372"/>
      <c r="H1601" s="372"/>
      <c r="I1601" s="374"/>
      <c r="J1601" s="375"/>
      <c r="K1601" s="372"/>
      <c r="L1601" s="374"/>
      <c r="M1601" s="372"/>
      <c r="N1601" s="463"/>
      <c r="O1601" s="527">
        <f t="shared" si="104"/>
        <v>0</v>
      </c>
      <c r="P1601" s="527">
        <f t="shared" si="105"/>
        <v>0</v>
      </c>
      <c r="Q1601" s="530" t="str">
        <f t="shared" si="103"/>
        <v/>
      </c>
    </row>
    <row r="1602" spans="1:17">
      <c r="A1602" s="383" t="str">
        <f t="shared" si="102"/>
        <v/>
      </c>
      <c r="B1602" s="370"/>
      <c r="C1602" s="392"/>
      <c r="D1602" s="372"/>
      <c r="E1602" s="372"/>
      <c r="F1602" s="373"/>
      <c r="G1602" s="372"/>
      <c r="H1602" s="372"/>
      <c r="I1602" s="374"/>
      <c r="J1602" s="375"/>
      <c r="K1602" s="372"/>
      <c r="L1602" s="374"/>
      <c r="M1602" s="372"/>
      <c r="N1602" s="463"/>
      <c r="O1602" s="527">
        <f t="shared" si="104"/>
        <v>0</v>
      </c>
      <c r="P1602" s="527">
        <f t="shared" si="105"/>
        <v>0</v>
      </c>
      <c r="Q1602" s="529" t="str">
        <f t="shared" si="103"/>
        <v/>
      </c>
    </row>
    <row r="1603" spans="1:17">
      <c r="A1603" s="383" t="str">
        <f t="shared" si="102"/>
        <v/>
      </c>
      <c r="B1603" s="370"/>
      <c r="C1603" s="392"/>
      <c r="D1603" s="372"/>
      <c r="E1603" s="372"/>
      <c r="F1603" s="373"/>
      <c r="G1603" s="372"/>
      <c r="H1603" s="372"/>
      <c r="I1603" s="374"/>
      <c r="J1603" s="375"/>
      <c r="K1603" s="372"/>
      <c r="L1603" s="374"/>
      <c r="M1603" s="372"/>
      <c r="N1603" s="463"/>
      <c r="O1603" s="527">
        <f t="shared" si="104"/>
        <v>0</v>
      </c>
      <c r="P1603" s="527">
        <f t="shared" si="105"/>
        <v>0</v>
      </c>
      <c r="Q1603" s="530" t="str">
        <f t="shared" si="103"/>
        <v/>
      </c>
    </row>
    <row r="1604" spans="1:17">
      <c r="A1604" s="383" t="str">
        <f t="shared" si="102"/>
        <v/>
      </c>
      <c r="B1604" s="370"/>
      <c r="C1604" s="392"/>
      <c r="D1604" s="372"/>
      <c r="E1604" s="372"/>
      <c r="F1604" s="373"/>
      <c r="G1604" s="372"/>
      <c r="H1604" s="372"/>
      <c r="I1604" s="374"/>
      <c r="J1604" s="375"/>
      <c r="K1604" s="372"/>
      <c r="L1604" s="374"/>
      <c r="M1604" s="372"/>
      <c r="N1604" s="463"/>
      <c r="O1604" s="527">
        <f t="shared" si="104"/>
        <v>0</v>
      </c>
      <c r="P1604" s="527">
        <f t="shared" si="105"/>
        <v>0</v>
      </c>
      <c r="Q1604" s="530" t="str">
        <f t="shared" si="103"/>
        <v/>
      </c>
    </row>
    <row r="1605" spans="1:17">
      <c r="A1605" s="383" t="str">
        <f t="shared" ref="A1605:A1668" si="106">IF(B1605="","",ROW()-ROW($A$3))</f>
        <v/>
      </c>
      <c r="B1605" s="370"/>
      <c r="C1605" s="392"/>
      <c r="D1605" s="372"/>
      <c r="E1605" s="372"/>
      <c r="F1605" s="373"/>
      <c r="G1605" s="372"/>
      <c r="H1605" s="372"/>
      <c r="I1605" s="374"/>
      <c r="J1605" s="375"/>
      <c r="K1605" s="372"/>
      <c r="L1605" s="374"/>
      <c r="M1605" s="372"/>
      <c r="N1605" s="463"/>
      <c r="O1605" s="527">
        <f t="shared" si="104"/>
        <v>0</v>
      </c>
      <c r="P1605" s="527">
        <f t="shared" si="105"/>
        <v>0</v>
      </c>
      <c r="Q1605" s="530" t="str">
        <f t="shared" si="103"/>
        <v/>
      </c>
    </row>
    <row r="1606" spans="1:17">
      <c r="A1606" s="383" t="str">
        <f t="shared" si="106"/>
        <v/>
      </c>
      <c r="B1606" s="370"/>
      <c r="C1606" s="392"/>
      <c r="D1606" s="372"/>
      <c r="E1606" s="372"/>
      <c r="F1606" s="373"/>
      <c r="G1606" s="372"/>
      <c r="H1606" s="372"/>
      <c r="I1606" s="374"/>
      <c r="J1606" s="375"/>
      <c r="K1606" s="372"/>
      <c r="L1606" s="374"/>
      <c r="M1606" s="372"/>
      <c r="N1606" s="463"/>
      <c r="O1606" s="527">
        <f t="shared" si="104"/>
        <v>0</v>
      </c>
      <c r="P1606" s="527">
        <f t="shared" si="105"/>
        <v>0</v>
      </c>
      <c r="Q1606" s="529" t="str">
        <f t="shared" si="103"/>
        <v/>
      </c>
    </row>
    <row r="1607" spans="1:17">
      <c r="A1607" s="383" t="str">
        <f t="shared" si="106"/>
        <v/>
      </c>
      <c r="B1607" s="370"/>
      <c r="C1607" s="392"/>
      <c r="D1607" s="372"/>
      <c r="E1607" s="372"/>
      <c r="F1607" s="373"/>
      <c r="G1607" s="372"/>
      <c r="H1607" s="372"/>
      <c r="I1607" s="374"/>
      <c r="J1607" s="375"/>
      <c r="K1607" s="372"/>
      <c r="L1607" s="374"/>
      <c r="M1607" s="372"/>
      <c r="N1607" s="463"/>
      <c r="O1607" s="527">
        <f t="shared" si="104"/>
        <v>0</v>
      </c>
      <c r="P1607" s="527">
        <f t="shared" si="105"/>
        <v>0</v>
      </c>
      <c r="Q1607" s="530" t="str">
        <f t="shared" si="103"/>
        <v/>
      </c>
    </row>
    <row r="1608" spans="1:17">
      <c r="A1608" s="383" t="str">
        <f t="shared" si="106"/>
        <v/>
      </c>
      <c r="B1608" s="370"/>
      <c r="C1608" s="392"/>
      <c r="D1608" s="372"/>
      <c r="E1608" s="372"/>
      <c r="F1608" s="373"/>
      <c r="G1608" s="372"/>
      <c r="H1608" s="372"/>
      <c r="I1608" s="374"/>
      <c r="J1608" s="375"/>
      <c r="K1608" s="372"/>
      <c r="L1608" s="374"/>
      <c r="M1608" s="372"/>
      <c r="N1608" s="463"/>
      <c r="O1608" s="527">
        <f t="shared" si="104"/>
        <v>0</v>
      </c>
      <c r="P1608" s="527">
        <f t="shared" si="105"/>
        <v>0</v>
      </c>
      <c r="Q1608" s="530" t="str">
        <f t="shared" si="103"/>
        <v/>
      </c>
    </row>
    <row r="1609" spans="1:17">
      <c r="A1609" s="383" t="str">
        <f t="shared" si="106"/>
        <v/>
      </c>
      <c r="B1609" s="370"/>
      <c r="C1609" s="392"/>
      <c r="D1609" s="372"/>
      <c r="E1609" s="372"/>
      <c r="F1609" s="373"/>
      <c r="G1609" s="372"/>
      <c r="H1609" s="372"/>
      <c r="I1609" s="374"/>
      <c r="J1609" s="375"/>
      <c r="K1609" s="372"/>
      <c r="L1609" s="374"/>
      <c r="M1609" s="372"/>
      <c r="N1609" s="463"/>
      <c r="O1609" s="527">
        <f t="shared" si="104"/>
        <v>0</v>
      </c>
      <c r="P1609" s="527">
        <f t="shared" si="105"/>
        <v>0</v>
      </c>
      <c r="Q1609" s="530" t="str">
        <f t="shared" si="103"/>
        <v/>
      </c>
    </row>
    <row r="1610" spans="1:17">
      <c r="A1610" s="383" t="str">
        <f t="shared" si="106"/>
        <v/>
      </c>
      <c r="B1610" s="370"/>
      <c r="C1610" s="392"/>
      <c r="D1610" s="372"/>
      <c r="E1610" s="372"/>
      <c r="F1610" s="373"/>
      <c r="G1610" s="372"/>
      <c r="H1610" s="372"/>
      <c r="I1610" s="374"/>
      <c r="J1610" s="375"/>
      <c r="K1610" s="372"/>
      <c r="L1610" s="374"/>
      <c r="M1610" s="372"/>
      <c r="N1610" s="463"/>
      <c r="O1610" s="527">
        <f t="shared" si="104"/>
        <v>0</v>
      </c>
      <c r="P1610" s="527">
        <f t="shared" si="105"/>
        <v>0</v>
      </c>
      <c r="Q1610" s="529" t="str">
        <f t="shared" si="103"/>
        <v/>
      </c>
    </row>
    <row r="1611" spans="1:17">
      <c r="A1611" s="383" t="str">
        <f t="shared" si="106"/>
        <v/>
      </c>
      <c r="B1611" s="370"/>
      <c r="C1611" s="392"/>
      <c r="D1611" s="372"/>
      <c r="E1611" s="372"/>
      <c r="F1611" s="373"/>
      <c r="G1611" s="372"/>
      <c r="H1611" s="372"/>
      <c r="I1611" s="374"/>
      <c r="J1611" s="375"/>
      <c r="K1611" s="372"/>
      <c r="L1611" s="374"/>
      <c r="M1611" s="372"/>
      <c r="N1611" s="463"/>
      <c r="O1611" s="527">
        <f t="shared" si="104"/>
        <v>0</v>
      </c>
      <c r="P1611" s="527">
        <f t="shared" si="105"/>
        <v>0</v>
      </c>
      <c r="Q1611" s="530" t="str">
        <f t="shared" si="103"/>
        <v/>
      </c>
    </row>
    <row r="1612" spans="1:17">
      <c r="A1612" s="383" t="str">
        <f t="shared" si="106"/>
        <v/>
      </c>
      <c r="B1612" s="370"/>
      <c r="C1612" s="392"/>
      <c r="D1612" s="372"/>
      <c r="E1612" s="372"/>
      <c r="F1612" s="373"/>
      <c r="G1612" s="372"/>
      <c r="H1612" s="372"/>
      <c r="I1612" s="374"/>
      <c r="J1612" s="375"/>
      <c r="K1612" s="372"/>
      <c r="L1612" s="374"/>
      <c r="M1612" s="372"/>
      <c r="N1612" s="463"/>
      <c r="O1612" s="527">
        <f t="shared" si="104"/>
        <v>0</v>
      </c>
      <c r="P1612" s="527">
        <f t="shared" si="105"/>
        <v>0</v>
      </c>
      <c r="Q1612" s="530" t="str">
        <f t="shared" si="103"/>
        <v/>
      </c>
    </row>
    <row r="1613" spans="1:17">
      <c r="A1613" s="383" t="str">
        <f t="shared" si="106"/>
        <v/>
      </c>
      <c r="B1613" s="370"/>
      <c r="C1613" s="392"/>
      <c r="D1613" s="372"/>
      <c r="E1613" s="372"/>
      <c r="F1613" s="373"/>
      <c r="G1613" s="372"/>
      <c r="H1613" s="372"/>
      <c r="I1613" s="374"/>
      <c r="J1613" s="375"/>
      <c r="K1613" s="372"/>
      <c r="L1613" s="374"/>
      <c r="M1613" s="372"/>
      <c r="N1613" s="463"/>
      <c r="O1613" s="527">
        <f t="shared" si="104"/>
        <v>0</v>
      </c>
      <c r="P1613" s="527">
        <f t="shared" si="105"/>
        <v>0</v>
      </c>
      <c r="Q1613" s="530" t="str">
        <f t="shared" si="103"/>
        <v/>
      </c>
    </row>
    <row r="1614" spans="1:17">
      <c r="A1614" s="383" t="str">
        <f t="shared" si="106"/>
        <v/>
      </c>
      <c r="B1614" s="370"/>
      <c r="C1614" s="392"/>
      <c r="D1614" s="372"/>
      <c r="E1614" s="372"/>
      <c r="F1614" s="373"/>
      <c r="G1614" s="372"/>
      <c r="H1614" s="372"/>
      <c r="I1614" s="374"/>
      <c r="J1614" s="375"/>
      <c r="K1614" s="372"/>
      <c r="L1614" s="374"/>
      <c r="M1614" s="372"/>
      <c r="N1614" s="463"/>
      <c r="O1614" s="527">
        <f t="shared" si="104"/>
        <v>0</v>
      </c>
      <c r="P1614" s="527">
        <f t="shared" si="105"/>
        <v>0</v>
      </c>
      <c r="Q1614" s="529" t="str">
        <f t="shared" ref="Q1614:Q1677" si="107">SUBSTITUTE(D1614," ","_")</f>
        <v/>
      </c>
    </row>
    <row r="1615" spans="1:17">
      <c r="A1615" s="383" t="str">
        <f t="shared" si="106"/>
        <v/>
      </c>
      <c r="B1615" s="370"/>
      <c r="C1615" s="392"/>
      <c r="D1615" s="372"/>
      <c r="E1615" s="372"/>
      <c r="F1615" s="373"/>
      <c r="G1615" s="372"/>
      <c r="H1615" s="372"/>
      <c r="I1615" s="374"/>
      <c r="J1615" s="375"/>
      <c r="K1615" s="372"/>
      <c r="L1615" s="374"/>
      <c r="M1615" s="372"/>
      <c r="N1615" s="463"/>
      <c r="O1615" s="527">
        <f t="shared" ref="O1615:O1678" si="108">IF(B1615=0,0,IF(YEAR(B1615)=$P$1,MONTH(B1615)-$O$1+1,(YEAR(B1615)-$P$1)*12-$O$1+1+MONTH(B1615)))</f>
        <v>0</v>
      </c>
      <c r="P1615" s="527">
        <f t="shared" ref="P1615:P1678" si="109">IF(C1615=0,0,IF(YEAR(C1615)=$P$1,MONTH(C1615)-$O$1+1,(YEAR(C1615)-$P$1)*12-$O$1+1+MONTH(C1615)))</f>
        <v>0</v>
      </c>
      <c r="Q1615" s="530" t="str">
        <f t="shared" si="107"/>
        <v/>
      </c>
    </row>
    <row r="1616" spans="1:17">
      <c r="A1616" s="383" t="str">
        <f t="shared" si="106"/>
        <v/>
      </c>
      <c r="B1616" s="370"/>
      <c r="C1616" s="392"/>
      <c r="D1616" s="372"/>
      <c r="E1616" s="372"/>
      <c r="F1616" s="373"/>
      <c r="G1616" s="372"/>
      <c r="H1616" s="372"/>
      <c r="I1616" s="374"/>
      <c r="J1616" s="375"/>
      <c r="K1616" s="372"/>
      <c r="L1616" s="374"/>
      <c r="M1616" s="372"/>
      <c r="N1616" s="463"/>
      <c r="O1616" s="527">
        <f t="shared" si="108"/>
        <v>0</v>
      </c>
      <c r="P1616" s="527">
        <f t="shared" si="109"/>
        <v>0</v>
      </c>
      <c r="Q1616" s="530" t="str">
        <f t="shared" si="107"/>
        <v/>
      </c>
    </row>
    <row r="1617" spans="1:19" s="330" customFormat="1">
      <c r="A1617" s="383" t="str">
        <f t="shared" si="106"/>
        <v/>
      </c>
      <c r="B1617" s="398"/>
      <c r="C1617" s="399"/>
      <c r="D1617" s="397"/>
      <c r="E1617" s="397"/>
      <c r="F1617" s="400"/>
      <c r="G1617" s="397"/>
      <c r="H1617" s="397"/>
      <c r="I1617" s="397"/>
      <c r="J1617" s="401"/>
      <c r="K1617" s="397"/>
      <c r="L1617" s="397"/>
      <c r="M1617" s="397"/>
      <c r="N1617" s="467"/>
      <c r="O1617" s="527">
        <f t="shared" si="108"/>
        <v>0</v>
      </c>
      <c r="P1617" s="527">
        <f t="shared" si="109"/>
        <v>0</v>
      </c>
      <c r="Q1617" s="530" t="str">
        <f t="shared" si="107"/>
        <v/>
      </c>
      <c r="R1617" s="516"/>
      <c r="S1617" s="516"/>
    </row>
    <row r="1618" spans="1:19">
      <c r="A1618" s="383" t="str">
        <f t="shared" si="106"/>
        <v/>
      </c>
      <c r="B1618" s="370"/>
      <c r="C1618" s="392"/>
      <c r="D1618" s="372"/>
      <c r="E1618" s="372"/>
      <c r="F1618" s="373"/>
      <c r="G1618" s="372"/>
      <c r="H1618" s="372"/>
      <c r="I1618" s="374"/>
      <c r="J1618" s="375"/>
      <c r="K1618" s="372"/>
      <c r="L1618" s="374"/>
      <c r="M1618" s="372"/>
      <c r="N1618" s="463"/>
      <c r="O1618" s="527">
        <f t="shared" si="108"/>
        <v>0</v>
      </c>
      <c r="P1618" s="527">
        <f t="shared" si="109"/>
        <v>0</v>
      </c>
      <c r="Q1618" s="529" t="str">
        <f t="shared" si="107"/>
        <v/>
      </c>
    </row>
    <row r="1619" spans="1:19">
      <c r="A1619" s="383" t="str">
        <f t="shared" si="106"/>
        <v/>
      </c>
      <c r="B1619" s="370"/>
      <c r="C1619" s="392"/>
      <c r="D1619" s="372"/>
      <c r="E1619" s="372"/>
      <c r="F1619" s="373"/>
      <c r="G1619" s="372"/>
      <c r="H1619" s="372"/>
      <c r="I1619" s="374"/>
      <c r="J1619" s="375"/>
      <c r="K1619" s="372"/>
      <c r="L1619" s="374"/>
      <c r="M1619" s="372"/>
      <c r="N1619" s="463"/>
      <c r="O1619" s="527">
        <f t="shared" si="108"/>
        <v>0</v>
      </c>
      <c r="P1619" s="527">
        <f t="shared" si="109"/>
        <v>0</v>
      </c>
      <c r="Q1619" s="530" t="str">
        <f t="shared" si="107"/>
        <v/>
      </c>
    </row>
    <row r="1620" spans="1:19">
      <c r="A1620" s="383" t="str">
        <f t="shared" si="106"/>
        <v/>
      </c>
      <c r="B1620" s="370"/>
      <c r="C1620" s="392"/>
      <c r="D1620" s="372"/>
      <c r="E1620" s="372"/>
      <c r="F1620" s="373"/>
      <c r="G1620" s="372"/>
      <c r="H1620" s="372"/>
      <c r="I1620" s="374"/>
      <c r="J1620" s="375"/>
      <c r="K1620" s="372"/>
      <c r="L1620" s="374"/>
      <c r="M1620" s="372"/>
      <c r="N1620" s="463"/>
      <c r="O1620" s="527">
        <f t="shared" si="108"/>
        <v>0</v>
      </c>
      <c r="P1620" s="527">
        <f t="shared" si="109"/>
        <v>0</v>
      </c>
      <c r="Q1620" s="530" t="str">
        <f t="shared" si="107"/>
        <v/>
      </c>
    </row>
    <row r="1621" spans="1:19">
      <c r="A1621" s="383" t="str">
        <f t="shared" si="106"/>
        <v/>
      </c>
      <c r="B1621" s="370"/>
      <c r="C1621" s="392"/>
      <c r="D1621" s="372"/>
      <c r="E1621" s="372"/>
      <c r="F1621" s="373"/>
      <c r="G1621" s="372"/>
      <c r="H1621" s="372"/>
      <c r="I1621" s="374"/>
      <c r="J1621" s="375"/>
      <c r="K1621" s="372"/>
      <c r="L1621" s="374"/>
      <c r="M1621" s="372"/>
      <c r="N1621" s="463"/>
      <c r="O1621" s="527">
        <f t="shared" si="108"/>
        <v>0</v>
      </c>
      <c r="P1621" s="527">
        <f t="shared" si="109"/>
        <v>0</v>
      </c>
      <c r="Q1621" s="530" t="str">
        <f t="shared" si="107"/>
        <v/>
      </c>
    </row>
    <row r="1622" spans="1:19">
      <c r="A1622" s="383" t="str">
        <f t="shared" si="106"/>
        <v/>
      </c>
      <c r="B1622" s="370"/>
      <c r="C1622" s="392"/>
      <c r="D1622" s="372"/>
      <c r="E1622" s="372"/>
      <c r="F1622" s="373"/>
      <c r="G1622" s="372"/>
      <c r="H1622" s="372"/>
      <c r="I1622" s="374"/>
      <c r="J1622" s="375"/>
      <c r="K1622" s="372"/>
      <c r="L1622" s="374"/>
      <c r="M1622" s="372"/>
      <c r="N1622" s="463"/>
      <c r="O1622" s="527">
        <f t="shared" si="108"/>
        <v>0</v>
      </c>
      <c r="P1622" s="527">
        <f t="shared" si="109"/>
        <v>0</v>
      </c>
      <c r="Q1622" s="529" t="str">
        <f t="shared" si="107"/>
        <v/>
      </c>
    </row>
    <row r="1623" spans="1:19">
      <c r="A1623" s="383" t="str">
        <f t="shared" si="106"/>
        <v/>
      </c>
      <c r="B1623" s="370"/>
      <c r="C1623" s="392"/>
      <c r="D1623" s="372"/>
      <c r="E1623" s="372"/>
      <c r="F1623" s="373"/>
      <c r="G1623" s="372"/>
      <c r="H1623" s="372"/>
      <c r="I1623" s="374"/>
      <c r="J1623" s="375"/>
      <c r="K1623" s="372"/>
      <c r="L1623" s="374"/>
      <c r="M1623" s="372"/>
      <c r="N1623" s="463"/>
      <c r="O1623" s="527">
        <f t="shared" si="108"/>
        <v>0</v>
      </c>
      <c r="P1623" s="527">
        <f t="shared" si="109"/>
        <v>0</v>
      </c>
      <c r="Q1623" s="530" t="str">
        <f t="shared" si="107"/>
        <v/>
      </c>
    </row>
    <row r="1624" spans="1:19">
      <c r="A1624" s="383" t="str">
        <f t="shared" si="106"/>
        <v/>
      </c>
      <c r="B1624" s="370"/>
      <c r="C1624" s="392"/>
      <c r="D1624" s="372"/>
      <c r="E1624" s="372"/>
      <c r="F1624" s="373"/>
      <c r="G1624" s="372"/>
      <c r="H1624" s="372"/>
      <c r="I1624" s="374"/>
      <c r="J1624" s="375"/>
      <c r="K1624" s="372"/>
      <c r="L1624" s="374"/>
      <c r="M1624" s="372"/>
      <c r="N1624" s="463"/>
      <c r="O1624" s="527">
        <f t="shared" si="108"/>
        <v>0</v>
      </c>
      <c r="P1624" s="527">
        <f t="shared" si="109"/>
        <v>0</v>
      </c>
      <c r="Q1624" s="530" t="str">
        <f t="shared" si="107"/>
        <v/>
      </c>
    </row>
    <row r="1625" spans="1:19">
      <c r="A1625" s="383" t="str">
        <f t="shared" si="106"/>
        <v/>
      </c>
      <c r="B1625" s="370"/>
      <c r="C1625" s="392"/>
      <c r="D1625" s="372"/>
      <c r="E1625" s="372"/>
      <c r="F1625" s="373"/>
      <c r="G1625" s="372"/>
      <c r="H1625" s="372"/>
      <c r="I1625" s="374"/>
      <c r="J1625" s="375"/>
      <c r="K1625" s="372"/>
      <c r="L1625" s="374"/>
      <c r="M1625" s="372"/>
      <c r="N1625" s="463"/>
      <c r="O1625" s="527">
        <f t="shared" si="108"/>
        <v>0</v>
      </c>
      <c r="P1625" s="527">
        <f t="shared" si="109"/>
        <v>0</v>
      </c>
      <c r="Q1625" s="530" t="str">
        <f t="shared" si="107"/>
        <v/>
      </c>
    </row>
    <row r="1626" spans="1:19">
      <c r="A1626" s="383" t="str">
        <f t="shared" si="106"/>
        <v/>
      </c>
      <c r="B1626" s="370"/>
      <c r="C1626" s="392"/>
      <c r="D1626" s="372"/>
      <c r="E1626" s="372"/>
      <c r="F1626" s="373"/>
      <c r="G1626" s="372"/>
      <c r="H1626" s="372"/>
      <c r="I1626" s="374"/>
      <c r="J1626" s="375"/>
      <c r="K1626" s="372"/>
      <c r="L1626" s="374"/>
      <c r="M1626" s="372"/>
      <c r="N1626" s="463"/>
      <c r="O1626" s="527">
        <f t="shared" si="108"/>
        <v>0</v>
      </c>
      <c r="P1626" s="527">
        <f t="shared" si="109"/>
        <v>0</v>
      </c>
      <c r="Q1626" s="529" t="str">
        <f t="shared" si="107"/>
        <v/>
      </c>
    </row>
    <row r="1627" spans="1:19">
      <c r="A1627" s="383" t="str">
        <f t="shared" si="106"/>
        <v/>
      </c>
      <c r="B1627" s="370"/>
      <c r="C1627" s="392"/>
      <c r="D1627" s="372"/>
      <c r="E1627" s="372"/>
      <c r="F1627" s="373"/>
      <c r="G1627" s="372"/>
      <c r="H1627" s="372"/>
      <c r="I1627" s="374"/>
      <c r="J1627" s="375"/>
      <c r="K1627" s="372"/>
      <c r="L1627" s="374"/>
      <c r="M1627" s="372"/>
      <c r="N1627" s="463"/>
      <c r="O1627" s="527">
        <f t="shared" si="108"/>
        <v>0</v>
      </c>
      <c r="P1627" s="527">
        <f t="shared" si="109"/>
        <v>0</v>
      </c>
      <c r="Q1627" s="530" t="str">
        <f t="shared" si="107"/>
        <v/>
      </c>
    </row>
    <row r="1628" spans="1:19">
      <c r="A1628" s="383" t="str">
        <f t="shared" si="106"/>
        <v/>
      </c>
      <c r="B1628" s="370"/>
      <c r="C1628" s="392"/>
      <c r="D1628" s="372"/>
      <c r="E1628" s="372"/>
      <c r="F1628" s="373"/>
      <c r="G1628" s="372"/>
      <c r="H1628" s="372"/>
      <c r="I1628" s="374"/>
      <c r="J1628" s="375"/>
      <c r="K1628" s="372"/>
      <c r="L1628" s="374"/>
      <c r="M1628" s="372"/>
      <c r="N1628" s="463"/>
      <c r="O1628" s="527">
        <f t="shared" si="108"/>
        <v>0</v>
      </c>
      <c r="P1628" s="527">
        <f t="shared" si="109"/>
        <v>0</v>
      </c>
      <c r="Q1628" s="530" t="str">
        <f t="shared" si="107"/>
        <v/>
      </c>
    </row>
    <row r="1629" spans="1:19">
      <c r="A1629" s="383" t="str">
        <f t="shared" si="106"/>
        <v/>
      </c>
      <c r="B1629" s="370"/>
      <c r="C1629" s="392"/>
      <c r="D1629" s="372"/>
      <c r="E1629" s="372"/>
      <c r="F1629" s="373"/>
      <c r="G1629" s="372"/>
      <c r="H1629" s="372"/>
      <c r="I1629" s="374"/>
      <c r="J1629" s="375"/>
      <c r="K1629" s="372"/>
      <c r="L1629" s="374"/>
      <c r="M1629" s="372"/>
      <c r="N1629" s="463"/>
      <c r="O1629" s="527">
        <f t="shared" si="108"/>
        <v>0</v>
      </c>
      <c r="P1629" s="527">
        <f t="shared" si="109"/>
        <v>0</v>
      </c>
      <c r="Q1629" s="530" t="str">
        <f t="shared" si="107"/>
        <v/>
      </c>
    </row>
    <row r="1630" spans="1:19">
      <c r="A1630" s="383" t="str">
        <f t="shared" si="106"/>
        <v/>
      </c>
      <c r="B1630" s="370"/>
      <c r="C1630" s="392"/>
      <c r="D1630" s="372"/>
      <c r="E1630" s="372"/>
      <c r="F1630" s="373"/>
      <c r="G1630" s="372"/>
      <c r="H1630" s="372"/>
      <c r="I1630" s="374"/>
      <c r="J1630" s="375"/>
      <c r="K1630" s="372"/>
      <c r="L1630" s="374"/>
      <c r="M1630" s="372"/>
      <c r="N1630" s="463"/>
      <c r="O1630" s="527">
        <f t="shared" si="108"/>
        <v>0</v>
      </c>
      <c r="P1630" s="527">
        <f t="shared" si="109"/>
        <v>0</v>
      </c>
      <c r="Q1630" s="529" t="str">
        <f t="shared" si="107"/>
        <v/>
      </c>
    </row>
    <row r="1631" spans="1:19">
      <c r="A1631" s="383" t="str">
        <f t="shared" si="106"/>
        <v/>
      </c>
      <c r="B1631" s="370"/>
      <c r="C1631" s="392"/>
      <c r="D1631" s="372"/>
      <c r="E1631" s="372"/>
      <c r="F1631" s="373"/>
      <c r="G1631" s="372"/>
      <c r="H1631" s="372"/>
      <c r="I1631" s="374"/>
      <c r="J1631" s="375"/>
      <c r="K1631" s="372"/>
      <c r="L1631" s="374"/>
      <c r="M1631" s="372"/>
      <c r="N1631" s="463"/>
      <c r="O1631" s="527">
        <f t="shared" si="108"/>
        <v>0</v>
      </c>
      <c r="P1631" s="527">
        <f t="shared" si="109"/>
        <v>0</v>
      </c>
      <c r="Q1631" s="530" t="str">
        <f t="shared" si="107"/>
        <v/>
      </c>
    </row>
    <row r="1632" spans="1:19">
      <c r="A1632" s="383" t="str">
        <f t="shared" si="106"/>
        <v/>
      </c>
      <c r="B1632" s="370"/>
      <c r="C1632" s="392"/>
      <c r="D1632" s="372"/>
      <c r="E1632" s="372"/>
      <c r="F1632" s="373"/>
      <c r="G1632" s="372"/>
      <c r="H1632" s="372"/>
      <c r="I1632" s="374"/>
      <c r="J1632" s="375"/>
      <c r="K1632" s="372"/>
      <c r="L1632" s="374"/>
      <c r="M1632" s="372"/>
      <c r="N1632" s="463"/>
      <c r="O1632" s="527">
        <f t="shared" si="108"/>
        <v>0</v>
      </c>
      <c r="P1632" s="527">
        <f t="shared" si="109"/>
        <v>0</v>
      </c>
      <c r="Q1632" s="530" t="str">
        <f t="shared" si="107"/>
        <v/>
      </c>
    </row>
    <row r="1633" spans="1:19">
      <c r="A1633" s="383" t="str">
        <f t="shared" si="106"/>
        <v/>
      </c>
      <c r="B1633" s="370"/>
      <c r="C1633" s="392"/>
      <c r="D1633" s="372"/>
      <c r="E1633" s="372"/>
      <c r="F1633" s="373"/>
      <c r="G1633" s="372"/>
      <c r="H1633" s="372"/>
      <c r="I1633" s="374"/>
      <c r="J1633" s="375"/>
      <c r="K1633" s="372"/>
      <c r="L1633" s="374"/>
      <c r="M1633" s="372"/>
      <c r="N1633" s="463"/>
      <c r="O1633" s="527">
        <f t="shared" si="108"/>
        <v>0</v>
      </c>
      <c r="P1633" s="527">
        <f t="shared" si="109"/>
        <v>0</v>
      </c>
      <c r="Q1633" s="530" t="str">
        <f t="shared" si="107"/>
        <v/>
      </c>
    </row>
    <row r="1634" spans="1:19">
      <c r="A1634" s="383" t="str">
        <f t="shared" si="106"/>
        <v/>
      </c>
      <c r="B1634" s="370"/>
      <c r="C1634" s="392"/>
      <c r="D1634" s="372"/>
      <c r="E1634" s="372"/>
      <c r="F1634" s="373"/>
      <c r="G1634" s="372"/>
      <c r="H1634" s="372"/>
      <c r="I1634" s="374"/>
      <c r="J1634" s="375"/>
      <c r="K1634" s="372"/>
      <c r="L1634" s="374"/>
      <c r="M1634" s="372"/>
      <c r="N1634" s="463"/>
      <c r="O1634" s="527">
        <f t="shared" si="108"/>
        <v>0</v>
      </c>
      <c r="P1634" s="527">
        <f t="shared" si="109"/>
        <v>0</v>
      </c>
      <c r="Q1634" s="529" t="str">
        <f t="shared" si="107"/>
        <v/>
      </c>
    </row>
    <row r="1635" spans="1:19" s="323" customFormat="1">
      <c r="A1635" s="383" t="str">
        <f t="shared" si="106"/>
        <v/>
      </c>
      <c r="B1635" s="398"/>
      <c r="C1635" s="399"/>
      <c r="D1635" s="397"/>
      <c r="E1635" s="397"/>
      <c r="F1635" s="400"/>
      <c r="G1635" s="397"/>
      <c r="H1635" s="397"/>
      <c r="I1635" s="397"/>
      <c r="J1635" s="401"/>
      <c r="K1635" s="397"/>
      <c r="L1635" s="397"/>
      <c r="M1635" s="397"/>
      <c r="N1635" s="467"/>
      <c r="O1635" s="527">
        <f t="shared" si="108"/>
        <v>0</v>
      </c>
      <c r="P1635" s="527">
        <f t="shared" si="109"/>
        <v>0</v>
      </c>
      <c r="Q1635" s="530" t="str">
        <f t="shared" si="107"/>
        <v/>
      </c>
      <c r="R1635" s="516"/>
      <c r="S1635" s="516"/>
    </row>
    <row r="1636" spans="1:19">
      <c r="A1636" s="383" t="str">
        <f t="shared" si="106"/>
        <v/>
      </c>
      <c r="B1636" s="370"/>
      <c r="C1636" s="392"/>
      <c r="D1636" s="372"/>
      <c r="E1636" s="372"/>
      <c r="F1636" s="373"/>
      <c r="G1636" s="372"/>
      <c r="H1636" s="372"/>
      <c r="I1636" s="374"/>
      <c r="J1636" s="375"/>
      <c r="K1636" s="372"/>
      <c r="L1636" s="374"/>
      <c r="M1636" s="372"/>
      <c r="N1636" s="463"/>
      <c r="O1636" s="527">
        <f t="shared" si="108"/>
        <v>0</v>
      </c>
      <c r="P1636" s="527">
        <f t="shared" si="109"/>
        <v>0</v>
      </c>
      <c r="Q1636" s="530" t="str">
        <f t="shared" si="107"/>
        <v/>
      </c>
    </row>
    <row r="1637" spans="1:19" s="323" customFormat="1">
      <c r="A1637" s="383" t="str">
        <f t="shared" si="106"/>
        <v/>
      </c>
      <c r="B1637" s="398"/>
      <c r="C1637" s="399"/>
      <c r="D1637" s="397"/>
      <c r="E1637" s="397"/>
      <c r="F1637" s="400"/>
      <c r="G1637" s="397"/>
      <c r="H1637" s="397"/>
      <c r="I1637" s="397"/>
      <c r="J1637" s="401"/>
      <c r="K1637" s="397"/>
      <c r="L1637" s="397"/>
      <c r="M1637" s="397"/>
      <c r="N1637" s="467"/>
      <c r="O1637" s="527">
        <f t="shared" si="108"/>
        <v>0</v>
      </c>
      <c r="P1637" s="527">
        <f t="shared" si="109"/>
        <v>0</v>
      </c>
      <c r="Q1637" s="530" t="str">
        <f t="shared" si="107"/>
        <v/>
      </c>
      <c r="R1637" s="516"/>
      <c r="S1637" s="516"/>
    </row>
    <row r="1638" spans="1:19">
      <c r="A1638" s="383" t="str">
        <f t="shared" si="106"/>
        <v/>
      </c>
      <c r="B1638" s="370"/>
      <c r="C1638" s="392"/>
      <c r="D1638" s="372"/>
      <c r="E1638" s="372"/>
      <c r="F1638" s="373"/>
      <c r="G1638" s="372"/>
      <c r="H1638" s="372"/>
      <c r="I1638" s="374"/>
      <c r="J1638" s="375"/>
      <c r="K1638" s="372"/>
      <c r="L1638" s="374"/>
      <c r="M1638" s="372"/>
      <c r="N1638" s="463"/>
      <c r="O1638" s="527">
        <f t="shared" si="108"/>
        <v>0</v>
      </c>
      <c r="P1638" s="527">
        <f t="shared" si="109"/>
        <v>0</v>
      </c>
      <c r="Q1638" s="529" t="str">
        <f t="shared" si="107"/>
        <v/>
      </c>
    </row>
    <row r="1639" spans="1:19">
      <c r="A1639" s="383" t="str">
        <f t="shared" si="106"/>
        <v/>
      </c>
      <c r="B1639" s="370"/>
      <c r="C1639" s="392"/>
      <c r="D1639" s="372"/>
      <c r="E1639" s="372"/>
      <c r="F1639" s="373"/>
      <c r="G1639" s="372"/>
      <c r="H1639" s="372"/>
      <c r="I1639" s="374"/>
      <c r="J1639" s="375"/>
      <c r="K1639" s="372"/>
      <c r="L1639" s="374"/>
      <c r="M1639" s="372"/>
      <c r="N1639" s="463"/>
      <c r="O1639" s="527">
        <f t="shared" si="108"/>
        <v>0</v>
      </c>
      <c r="P1639" s="527">
        <f t="shared" si="109"/>
        <v>0</v>
      </c>
      <c r="Q1639" s="530" t="str">
        <f t="shared" si="107"/>
        <v/>
      </c>
    </row>
    <row r="1640" spans="1:19">
      <c r="A1640" s="383" t="str">
        <f t="shared" si="106"/>
        <v/>
      </c>
      <c r="B1640" s="370"/>
      <c r="C1640" s="392"/>
      <c r="D1640" s="372"/>
      <c r="E1640" s="372"/>
      <c r="F1640" s="373"/>
      <c r="G1640" s="372"/>
      <c r="H1640" s="372"/>
      <c r="I1640" s="374"/>
      <c r="J1640" s="375"/>
      <c r="K1640" s="372"/>
      <c r="L1640" s="374"/>
      <c r="M1640" s="372"/>
      <c r="N1640" s="463"/>
      <c r="O1640" s="527">
        <f t="shared" si="108"/>
        <v>0</v>
      </c>
      <c r="P1640" s="527">
        <f t="shared" si="109"/>
        <v>0</v>
      </c>
      <c r="Q1640" s="530" t="str">
        <f t="shared" si="107"/>
        <v/>
      </c>
    </row>
    <row r="1641" spans="1:19">
      <c r="A1641" s="383" t="str">
        <f t="shared" si="106"/>
        <v/>
      </c>
      <c r="B1641" s="370"/>
      <c r="C1641" s="392"/>
      <c r="D1641" s="372"/>
      <c r="E1641" s="372"/>
      <c r="F1641" s="373"/>
      <c r="G1641" s="372"/>
      <c r="H1641" s="372"/>
      <c r="I1641" s="374"/>
      <c r="J1641" s="375"/>
      <c r="K1641" s="372"/>
      <c r="L1641" s="374"/>
      <c r="M1641" s="372"/>
      <c r="N1641" s="463"/>
      <c r="O1641" s="527">
        <f t="shared" si="108"/>
        <v>0</v>
      </c>
      <c r="P1641" s="527">
        <f t="shared" si="109"/>
        <v>0</v>
      </c>
      <c r="Q1641" s="530" t="str">
        <f t="shared" si="107"/>
        <v/>
      </c>
    </row>
    <row r="1642" spans="1:19">
      <c r="A1642" s="383" t="str">
        <f t="shared" si="106"/>
        <v/>
      </c>
      <c r="B1642" s="370"/>
      <c r="C1642" s="392"/>
      <c r="D1642" s="372"/>
      <c r="E1642" s="372"/>
      <c r="F1642" s="373"/>
      <c r="G1642" s="372"/>
      <c r="H1642" s="372"/>
      <c r="I1642" s="374"/>
      <c r="J1642" s="375"/>
      <c r="K1642" s="372"/>
      <c r="L1642" s="374"/>
      <c r="M1642" s="372"/>
      <c r="N1642" s="463"/>
      <c r="O1642" s="527">
        <f t="shared" si="108"/>
        <v>0</v>
      </c>
      <c r="P1642" s="527">
        <f t="shared" si="109"/>
        <v>0</v>
      </c>
      <c r="Q1642" s="529" t="str">
        <f t="shared" si="107"/>
        <v/>
      </c>
    </row>
    <row r="1643" spans="1:19">
      <c r="A1643" s="383" t="str">
        <f t="shared" si="106"/>
        <v/>
      </c>
      <c r="B1643" s="370"/>
      <c r="C1643" s="392"/>
      <c r="D1643" s="372"/>
      <c r="E1643" s="372"/>
      <c r="F1643" s="373"/>
      <c r="G1643" s="372"/>
      <c r="H1643" s="372"/>
      <c r="I1643" s="374"/>
      <c r="J1643" s="375"/>
      <c r="K1643" s="372"/>
      <c r="L1643" s="374"/>
      <c r="M1643" s="372"/>
      <c r="N1643" s="463"/>
      <c r="O1643" s="527">
        <f t="shared" si="108"/>
        <v>0</v>
      </c>
      <c r="P1643" s="527">
        <f t="shared" si="109"/>
        <v>0</v>
      </c>
      <c r="Q1643" s="530" t="str">
        <f t="shared" si="107"/>
        <v/>
      </c>
    </row>
    <row r="1644" spans="1:19">
      <c r="A1644" s="383" t="str">
        <f t="shared" si="106"/>
        <v/>
      </c>
      <c r="B1644" s="370"/>
      <c r="C1644" s="392"/>
      <c r="D1644" s="372"/>
      <c r="E1644" s="372"/>
      <c r="F1644" s="373"/>
      <c r="G1644" s="372"/>
      <c r="H1644" s="372"/>
      <c r="I1644" s="374"/>
      <c r="J1644" s="375"/>
      <c r="K1644" s="372"/>
      <c r="L1644" s="374"/>
      <c r="M1644" s="372"/>
      <c r="N1644" s="463"/>
      <c r="O1644" s="527">
        <f t="shared" si="108"/>
        <v>0</v>
      </c>
      <c r="P1644" s="527">
        <f t="shared" si="109"/>
        <v>0</v>
      </c>
      <c r="Q1644" s="530" t="str">
        <f t="shared" si="107"/>
        <v/>
      </c>
    </row>
    <row r="1645" spans="1:19">
      <c r="A1645" s="383" t="str">
        <f t="shared" si="106"/>
        <v/>
      </c>
      <c r="B1645" s="370"/>
      <c r="C1645" s="392"/>
      <c r="D1645" s="372"/>
      <c r="E1645" s="372"/>
      <c r="F1645" s="373"/>
      <c r="G1645" s="372"/>
      <c r="H1645" s="372"/>
      <c r="I1645" s="374"/>
      <c r="J1645" s="375"/>
      <c r="K1645" s="372"/>
      <c r="L1645" s="374"/>
      <c r="M1645" s="372"/>
      <c r="N1645" s="463"/>
      <c r="O1645" s="527">
        <f t="shared" si="108"/>
        <v>0</v>
      </c>
      <c r="P1645" s="527">
        <f t="shared" si="109"/>
        <v>0</v>
      </c>
      <c r="Q1645" s="530" t="str">
        <f t="shared" si="107"/>
        <v/>
      </c>
    </row>
    <row r="1646" spans="1:19">
      <c r="A1646" s="383" t="str">
        <f t="shared" si="106"/>
        <v/>
      </c>
      <c r="B1646" s="370"/>
      <c r="C1646" s="392"/>
      <c r="D1646" s="372"/>
      <c r="E1646" s="372"/>
      <c r="F1646" s="373"/>
      <c r="G1646" s="372"/>
      <c r="H1646" s="372"/>
      <c r="I1646" s="374"/>
      <c r="J1646" s="375"/>
      <c r="K1646" s="372"/>
      <c r="L1646" s="374"/>
      <c r="M1646" s="372"/>
      <c r="N1646" s="463"/>
      <c r="O1646" s="527">
        <f t="shared" si="108"/>
        <v>0</v>
      </c>
      <c r="P1646" s="527">
        <f t="shared" si="109"/>
        <v>0</v>
      </c>
      <c r="Q1646" s="529" t="str">
        <f t="shared" si="107"/>
        <v/>
      </c>
    </row>
    <row r="1647" spans="1:19">
      <c r="A1647" s="383" t="str">
        <f t="shared" si="106"/>
        <v/>
      </c>
      <c r="B1647" s="370"/>
      <c r="C1647" s="392"/>
      <c r="D1647" s="372"/>
      <c r="E1647" s="372"/>
      <c r="F1647" s="373"/>
      <c r="G1647" s="372"/>
      <c r="H1647" s="372"/>
      <c r="I1647" s="374"/>
      <c r="J1647" s="375"/>
      <c r="K1647" s="372"/>
      <c r="L1647" s="374"/>
      <c r="M1647" s="372"/>
      <c r="N1647" s="463"/>
      <c r="O1647" s="527">
        <f t="shared" si="108"/>
        <v>0</v>
      </c>
      <c r="P1647" s="527">
        <f t="shared" si="109"/>
        <v>0</v>
      </c>
      <c r="Q1647" s="530" t="str">
        <f t="shared" si="107"/>
        <v/>
      </c>
    </row>
    <row r="1648" spans="1:19">
      <c r="A1648" s="383" t="str">
        <f t="shared" si="106"/>
        <v/>
      </c>
      <c r="B1648" s="370"/>
      <c r="C1648" s="392"/>
      <c r="D1648" s="372"/>
      <c r="E1648" s="372"/>
      <c r="F1648" s="373"/>
      <c r="G1648" s="372"/>
      <c r="H1648" s="372"/>
      <c r="I1648" s="374"/>
      <c r="J1648" s="375"/>
      <c r="K1648" s="372"/>
      <c r="L1648" s="374"/>
      <c r="M1648" s="372"/>
      <c r="N1648" s="463"/>
      <c r="O1648" s="527">
        <f t="shared" si="108"/>
        <v>0</v>
      </c>
      <c r="P1648" s="527">
        <f t="shared" si="109"/>
        <v>0</v>
      </c>
      <c r="Q1648" s="530" t="str">
        <f t="shared" si="107"/>
        <v/>
      </c>
    </row>
    <row r="1649" spans="1:19">
      <c r="A1649" s="383" t="str">
        <f t="shared" si="106"/>
        <v/>
      </c>
      <c r="B1649" s="370"/>
      <c r="C1649" s="392"/>
      <c r="D1649" s="372"/>
      <c r="E1649" s="372"/>
      <c r="F1649" s="373"/>
      <c r="G1649" s="372"/>
      <c r="H1649" s="372"/>
      <c r="I1649" s="374"/>
      <c r="J1649" s="375"/>
      <c r="K1649" s="372"/>
      <c r="L1649" s="374"/>
      <c r="M1649" s="372"/>
      <c r="N1649" s="463"/>
      <c r="O1649" s="527">
        <f t="shared" si="108"/>
        <v>0</v>
      </c>
      <c r="P1649" s="527">
        <f t="shared" si="109"/>
        <v>0</v>
      </c>
      <c r="Q1649" s="530" t="str">
        <f t="shared" si="107"/>
        <v/>
      </c>
    </row>
    <row r="1650" spans="1:19">
      <c r="A1650" s="383" t="str">
        <f t="shared" si="106"/>
        <v/>
      </c>
      <c r="B1650" s="370"/>
      <c r="C1650" s="392"/>
      <c r="D1650" s="372"/>
      <c r="E1650" s="372"/>
      <c r="F1650" s="373"/>
      <c r="G1650" s="372"/>
      <c r="H1650" s="372"/>
      <c r="I1650" s="374"/>
      <c r="J1650" s="375"/>
      <c r="K1650" s="372"/>
      <c r="L1650" s="374"/>
      <c r="M1650" s="372"/>
      <c r="N1650" s="463"/>
      <c r="O1650" s="527">
        <f t="shared" si="108"/>
        <v>0</v>
      </c>
      <c r="P1650" s="527">
        <f t="shared" si="109"/>
        <v>0</v>
      </c>
      <c r="Q1650" s="529" t="str">
        <f t="shared" si="107"/>
        <v/>
      </c>
    </row>
    <row r="1651" spans="1:19">
      <c r="A1651" s="383" t="str">
        <f t="shared" si="106"/>
        <v/>
      </c>
      <c r="B1651" s="370"/>
      <c r="C1651" s="392"/>
      <c r="D1651" s="372"/>
      <c r="E1651" s="372"/>
      <c r="F1651" s="373"/>
      <c r="G1651" s="372"/>
      <c r="H1651" s="372"/>
      <c r="I1651" s="374"/>
      <c r="J1651" s="375"/>
      <c r="K1651" s="372"/>
      <c r="L1651" s="374"/>
      <c r="M1651" s="372"/>
      <c r="N1651" s="463"/>
      <c r="O1651" s="527">
        <f t="shared" si="108"/>
        <v>0</v>
      </c>
      <c r="P1651" s="527">
        <f t="shared" si="109"/>
        <v>0</v>
      </c>
      <c r="Q1651" s="530" t="str">
        <f t="shared" si="107"/>
        <v/>
      </c>
    </row>
    <row r="1652" spans="1:19">
      <c r="A1652" s="383" t="str">
        <f t="shared" si="106"/>
        <v/>
      </c>
      <c r="B1652" s="370"/>
      <c r="C1652" s="392"/>
      <c r="D1652" s="372"/>
      <c r="E1652" s="372"/>
      <c r="F1652" s="373"/>
      <c r="G1652" s="372"/>
      <c r="H1652" s="372"/>
      <c r="I1652" s="374"/>
      <c r="J1652" s="375"/>
      <c r="K1652" s="372"/>
      <c r="L1652" s="374"/>
      <c r="M1652" s="372"/>
      <c r="N1652" s="463"/>
      <c r="O1652" s="527">
        <f t="shared" si="108"/>
        <v>0</v>
      </c>
      <c r="P1652" s="527">
        <f t="shared" si="109"/>
        <v>0</v>
      </c>
      <c r="Q1652" s="530" t="str">
        <f t="shared" si="107"/>
        <v/>
      </c>
    </row>
    <row r="1653" spans="1:19">
      <c r="A1653" s="383" t="str">
        <f t="shared" si="106"/>
        <v/>
      </c>
      <c r="B1653" s="370"/>
      <c r="C1653" s="392"/>
      <c r="D1653" s="372"/>
      <c r="E1653" s="372"/>
      <c r="F1653" s="373"/>
      <c r="G1653" s="372"/>
      <c r="H1653" s="372"/>
      <c r="I1653" s="374"/>
      <c r="J1653" s="375"/>
      <c r="K1653" s="372"/>
      <c r="L1653" s="374"/>
      <c r="M1653" s="372"/>
      <c r="N1653" s="463"/>
      <c r="O1653" s="527">
        <f t="shared" si="108"/>
        <v>0</v>
      </c>
      <c r="P1653" s="527">
        <f t="shared" si="109"/>
        <v>0</v>
      </c>
      <c r="Q1653" s="530" t="str">
        <f t="shared" si="107"/>
        <v/>
      </c>
    </row>
    <row r="1654" spans="1:19">
      <c r="A1654" s="383" t="str">
        <f t="shared" si="106"/>
        <v/>
      </c>
      <c r="B1654" s="370"/>
      <c r="C1654" s="392"/>
      <c r="D1654" s="372"/>
      <c r="E1654" s="372"/>
      <c r="F1654" s="373"/>
      <c r="G1654" s="372"/>
      <c r="H1654" s="372"/>
      <c r="I1654" s="374"/>
      <c r="J1654" s="375"/>
      <c r="K1654" s="372"/>
      <c r="L1654" s="374"/>
      <c r="M1654" s="372"/>
      <c r="N1654" s="463"/>
      <c r="O1654" s="527">
        <f t="shared" si="108"/>
        <v>0</v>
      </c>
      <c r="P1654" s="527">
        <f t="shared" si="109"/>
        <v>0</v>
      </c>
      <c r="Q1654" s="529" t="str">
        <f t="shared" si="107"/>
        <v/>
      </c>
    </row>
    <row r="1655" spans="1:19">
      <c r="A1655" s="383" t="str">
        <f t="shared" si="106"/>
        <v/>
      </c>
      <c r="B1655" s="370"/>
      <c r="C1655" s="392"/>
      <c r="D1655" s="372"/>
      <c r="E1655" s="372"/>
      <c r="F1655" s="373"/>
      <c r="G1655" s="372"/>
      <c r="H1655" s="372"/>
      <c r="I1655" s="374"/>
      <c r="J1655" s="375"/>
      <c r="K1655" s="372"/>
      <c r="L1655" s="374"/>
      <c r="M1655" s="372"/>
      <c r="N1655" s="463"/>
      <c r="O1655" s="527">
        <f t="shared" si="108"/>
        <v>0</v>
      </c>
      <c r="P1655" s="527">
        <f t="shared" si="109"/>
        <v>0</v>
      </c>
      <c r="Q1655" s="530" t="str">
        <f t="shared" si="107"/>
        <v/>
      </c>
    </row>
    <row r="1656" spans="1:19">
      <c r="A1656" s="383" t="str">
        <f t="shared" si="106"/>
        <v/>
      </c>
      <c r="B1656" s="370"/>
      <c r="C1656" s="392"/>
      <c r="D1656" s="372"/>
      <c r="E1656" s="372"/>
      <c r="F1656" s="373"/>
      <c r="G1656" s="372"/>
      <c r="H1656" s="372"/>
      <c r="I1656" s="374"/>
      <c r="J1656" s="375"/>
      <c r="K1656" s="372"/>
      <c r="L1656" s="374"/>
      <c r="M1656" s="372"/>
      <c r="N1656" s="463"/>
      <c r="O1656" s="527">
        <f t="shared" si="108"/>
        <v>0</v>
      </c>
      <c r="P1656" s="527">
        <f t="shared" si="109"/>
        <v>0</v>
      </c>
      <c r="Q1656" s="530" t="str">
        <f t="shared" si="107"/>
        <v/>
      </c>
    </row>
    <row r="1657" spans="1:19">
      <c r="A1657" s="383" t="str">
        <f t="shared" si="106"/>
        <v/>
      </c>
      <c r="B1657" s="370"/>
      <c r="C1657" s="392"/>
      <c r="D1657" s="372"/>
      <c r="E1657" s="372"/>
      <c r="F1657" s="373"/>
      <c r="G1657" s="372"/>
      <c r="H1657" s="372"/>
      <c r="I1657" s="374"/>
      <c r="J1657" s="375"/>
      <c r="K1657" s="372"/>
      <c r="L1657" s="374"/>
      <c r="M1657" s="372"/>
      <c r="N1657" s="463"/>
      <c r="O1657" s="527">
        <f t="shared" si="108"/>
        <v>0</v>
      </c>
      <c r="P1657" s="527">
        <f t="shared" si="109"/>
        <v>0</v>
      </c>
      <c r="Q1657" s="530" t="str">
        <f t="shared" si="107"/>
        <v/>
      </c>
    </row>
    <row r="1658" spans="1:19">
      <c r="A1658" s="383" t="str">
        <f t="shared" si="106"/>
        <v/>
      </c>
      <c r="B1658" s="370"/>
      <c r="C1658" s="392"/>
      <c r="D1658" s="372"/>
      <c r="E1658" s="372"/>
      <c r="F1658" s="373"/>
      <c r="G1658" s="372"/>
      <c r="H1658" s="372"/>
      <c r="I1658" s="374"/>
      <c r="J1658" s="375"/>
      <c r="K1658" s="372"/>
      <c r="L1658" s="374"/>
      <c r="M1658" s="372"/>
      <c r="N1658" s="463"/>
      <c r="O1658" s="527">
        <f t="shared" si="108"/>
        <v>0</v>
      </c>
      <c r="P1658" s="527">
        <f t="shared" si="109"/>
        <v>0</v>
      </c>
      <c r="Q1658" s="529" t="str">
        <f t="shared" si="107"/>
        <v/>
      </c>
    </row>
    <row r="1659" spans="1:19">
      <c r="A1659" s="383" t="str">
        <f t="shared" si="106"/>
        <v/>
      </c>
      <c r="B1659" s="370"/>
      <c r="C1659" s="392"/>
      <c r="D1659" s="372"/>
      <c r="E1659" s="372"/>
      <c r="F1659" s="373"/>
      <c r="G1659" s="372"/>
      <c r="H1659" s="372"/>
      <c r="I1659" s="374"/>
      <c r="J1659" s="375"/>
      <c r="K1659" s="372"/>
      <c r="L1659" s="374"/>
      <c r="M1659" s="372"/>
      <c r="N1659" s="463"/>
      <c r="O1659" s="527">
        <f t="shared" si="108"/>
        <v>0</v>
      </c>
      <c r="P1659" s="527">
        <f t="shared" si="109"/>
        <v>0</v>
      </c>
      <c r="Q1659" s="530" t="str">
        <f t="shared" si="107"/>
        <v/>
      </c>
    </row>
    <row r="1660" spans="1:19">
      <c r="A1660" s="383" t="str">
        <f t="shared" si="106"/>
        <v/>
      </c>
      <c r="B1660" s="370"/>
      <c r="C1660" s="392"/>
      <c r="D1660" s="372"/>
      <c r="E1660" s="372"/>
      <c r="F1660" s="373"/>
      <c r="G1660" s="372"/>
      <c r="H1660" s="372"/>
      <c r="I1660" s="374"/>
      <c r="J1660" s="375"/>
      <c r="K1660" s="372"/>
      <c r="L1660" s="374"/>
      <c r="M1660" s="372"/>
      <c r="N1660" s="463"/>
      <c r="O1660" s="527">
        <f t="shared" si="108"/>
        <v>0</v>
      </c>
      <c r="P1660" s="527">
        <f t="shared" si="109"/>
        <v>0</v>
      </c>
      <c r="Q1660" s="530" t="str">
        <f t="shared" si="107"/>
        <v/>
      </c>
    </row>
    <row r="1661" spans="1:19" s="331" customFormat="1">
      <c r="A1661" s="383" t="str">
        <f t="shared" si="106"/>
        <v/>
      </c>
      <c r="B1661" s="380"/>
      <c r="C1661" s="381"/>
      <c r="D1661" s="374"/>
      <c r="E1661" s="374"/>
      <c r="F1661" s="382"/>
      <c r="G1661" s="374"/>
      <c r="H1661" s="374"/>
      <c r="I1661" s="374"/>
      <c r="J1661" s="376"/>
      <c r="K1661" s="374"/>
      <c r="L1661" s="374"/>
      <c r="M1661" s="374"/>
      <c r="N1661" s="465"/>
      <c r="O1661" s="527">
        <f t="shared" si="108"/>
        <v>0</v>
      </c>
      <c r="P1661" s="527">
        <f t="shared" si="109"/>
        <v>0</v>
      </c>
      <c r="Q1661" s="530" t="str">
        <f t="shared" si="107"/>
        <v/>
      </c>
      <c r="R1661" s="516"/>
      <c r="S1661" s="516"/>
    </row>
    <row r="1662" spans="1:19" s="331" customFormat="1">
      <c r="A1662" s="383" t="str">
        <f t="shared" si="106"/>
        <v/>
      </c>
      <c r="B1662" s="398"/>
      <c r="C1662" s="399"/>
      <c r="D1662" s="397"/>
      <c r="E1662" s="397"/>
      <c r="F1662" s="400"/>
      <c r="G1662" s="397"/>
      <c r="H1662" s="397"/>
      <c r="I1662" s="397"/>
      <c r="J1662" s="401"/>
      <c r="K1662" s="397"/>
      <c r="L1662" s="397"/>
      <c r="M1662" s="460"/>
      <c r="N1662" s="467"/>
      <c r="O1662" s="527">
        <f t="shared" si="108"/>
        <v>0</v>
      </c>
      <c r="P1662" s="527">
        <f t="shared" si="109"/>
        <v>0</v>
      </c>
      <c r="Q1662" s="529" t="str">
        <f t="shared" si="107"/>
        <v/>
      </c>
      <c r="R1662" s="516"/>
      <c r="S1662" s="516"/>
    </row>
    <row r="1663" spans="1:19">
      <c r="A1663" s="383" t="str">
        <f t="shared" si="106"/>
        <v/>
      </c>
      <c r="B1663" s="370"/>
      <c r="C1663" s="392"/>
      <c r="D1663" s="372"/>
      <c r="E1663" s="372"/>
      <c r="F1663" s="373"/>
      <c r="G1663" s="372"/>
      <c r="H1663" s="372"/>
      <c r="I1663" s="374"/>
      <c r="J1663" s="375"/>
      <c r="K1663" s="372"/>
      <c r="L1663" s="374"/>
      <c r="M1663" s="372"/>
      <c r="N1663" s="463"/>
      <c r="O1663" s="527">
        <f t="shared" si="108"/>
        <v>0</v>
      </c>
      <c r="P1663" s="527">
        <f t="shared" si="109"/>
        <v>0</v>
      </c>
      <c r="Q1663" s="530" t="str">
        <f t="shared" si="107"/>
        <v/>
      </c>
    </row>
    <row r="1664" spans="1:19">
      <c r="A1664" s="383" t="str">
        <f t="shared" si="106"/>
        <v/>
      </c>
      <c r="B1664" s="370"/>
      <c r="C1664" s="392"/>
      <c r="D1664" s="372"/>
      <c r="E1664" s="372"/>
      <c r="F1664" s="373"/>
      <c r="G1664" s="372"/>
      <c r="H1664" s="372"/>
      <c r="I1664" s="374"/>
      <c r="J1664" s="375"/>
      <c r="K1664" s="372"/>
      <c r="L1664" s="374"/>
      <c r="M1664" s="372"/>
      <c r="N1664" s="463"/>
      <c r="O1664" s="527">
        <f t="shared" si="108"/>
        <v>0</v>
      </c>
      <c r="P1664" s="527">
        <f t="shared" si="109"/>
        <v>0</v>
      </c>
      <c r="Q1664" s="530" t="str">
        <f t="shared" si="107"/>
        <v/>
      </c>
    </row>
    <row r="1665" spans="1:19" s="323" customFormat="1">
      <c r="A1665" s="383" t="str">
        <f t="shared" si="106"/>
        <v/>
      </c>
      <c r="B1665" s="402"/>
      <c r="C1665" s="403"/>
      <c r="D1665" s="388"/>
      <c r="E1665" s="388"/>
      <c r="F1665" s="393"/>
      <c r="G1665" s="374"/>
      <c r="H1665" s="388"/>
      <c r="I1665" s="374"/>
      <c r="J1665" s="376"/>
      <c r="K1665" s="388"/>
      <c r="L1665" s="388"/>
      <c r="M1665" s="388"/>
      <c r="N1665" s="468"/>
      <c r="O1665" s="527">
        <f t="shared" si="108"/>
        <v>0</v>
      </c>
      <c r="P1665" s="527">
        <f t="shared" si="109"/>
        <v>0</v>
      </c>
      <c r="Q1665" s="530" t="str">
        <f t="shared" si="107"/>
        <v/>
      </c>
      <c r="R1665" s="516"/>
      <c r="S1665" s="516"/>
    </row>
    <row r="1666" spans="1:19">
      <c r="A1666" s="383" t="str">
        <f t="shared" si="106"/>
        <v/>
      </c>
      <c r="B1666" s="370"/>
      <c r="C1666" s="392"/>
      <c r="D1666" s="372"/>
      <c r="E1666" s="372"/>
      <c r="F1666" s="373"/>
      <c r="G1666" s="372"/>
      <c r="H1666" s="372"/>
      <c r="I1666" s="374"/>
      <c r="J1666" s="375"/>
      <c r="K1666" s="372"/>
      <c r="L1666" s="374"/>
      <c r="M1666" s="372"/>
      <c r="N1666" s="463"/>
      <c r="O1666" s="527">
        <f t="shared" si="108"/>
        <v>0</v>
      </c>
      <c r="P1666" s="527">
        <f t="shared" si="109"/>
        <v>0</v>
      </c>
      <c r="Q1666" s="529" t="str">
        <f t="shared" si="107"/>
        <v/>
      </c>
    </row>
    <row r="1667" spans="1:19">
      <c r="A1667" s="383" t="str">
        <f t="shared" si="106"/>
        <v/>
      </c>
      <c r="B1667" s="370"/>
      <c r="C1667" s="392"/>
      <c r="D1667" s="372"/>
      <c r="E1667" s="372"/>
      <c r="F1667" s="373"/>
      <c r="G1667" s="372"/>
      <c r="H1667" s="372"/>
      <c r="I1667" s="374"/>
      <c r="J1667" s="375"/>
      <c r="K1667" s="372"/>
      <c r="L1667" s="374"/>
      <c r="M1667" s="372"/>
      <c r="N1667" s="463"/>
      <c r="O1667" s="527">
        <f t="shared" si="108"/>
        <v>0</v>
      </c>
      <c r="P1667" s="527">
        <f t="shared" si="109"/>
        <v>0</v>
      </c>
      <c r="Q1667" s="530" t="str">
        <f t="shared" si="107"/>
        <v/>
      </c>
    </row>
    <row r="1668" spans="1:19">
      <c r="A1668" s="383" t="str">
        <f t="shared" si="106"/>
        <v/>
      </c>
      <c r="B1668" s="370"/>
      <c r="C1668" s="392"/>
      <c r="D1668" s="372"/>
      <c r="E1668" s="372"/>
      <c r="F1668" s="373"/>
      <c r="G1668" s="372"/>
      <c r="H1668" s="372"/>
      <c r="I1668" s="374"/>
      <c r="J1668" s="375"/>
      <c r="K1668" s="372"/>
      <c r="L1668" s="374"/>
      <c r="M1668" s="372"/>
      <c r="N1668" s="463"/>
      <c r="O1668" s="527">
        <f t="shared" si="108"/>
        <v>0</v>
      </c>
      <c r="P1668" s="527">
        <f t="shared" si="109"/>
        <v>0</v>
      </c>
      <c r="Q1668" s="530" t="str">
        <f t="shared" si="107"/>
        <v/>
      </c>
    </row>
    <row r="1669" spans="1:19">
      <c r="A1669" s="383" t="str">
        <f t="shared" ref="A1669:A1732" si="110">IF(B1669="","",ROW()-ROW($A$3))</f>
        <v/>
      </c>
      <c r="B1669" s="370"/>
      <c r="C1669" s="392"/>
      <c r="D1669" s="372"/>
      <c r="E1669" s="372"/>
      <c r="F1669" s="373"/>
      <c r="G1669" s="372"/>
      <c r="H1669" s="372"/>
      <c r="I1669" s="374"/>
      <c r="J1669" s="375"/>
      <c r="K1669" s="372"/>
      <c r="L1669" s="374"/>
      <c r="M1669" s="372"/>
      <c r="N1669" s="463"/>
      <c r="O1669" s="527">
        <f t="shared" si="108"/>
        <v>0</v>
      </c>
      <c r="P1669" s="527">
        <f t="shared" si="109"/>
        <v>0</v>
      </c>
      <c r="Q1669" s="530" t="str">
        <f t="shared" si="107"/>
        <v/>
      </c>
    </row>
    <row r="1670" spans="1:19">
      <c r="A1670" s="383" t="str">
        <f t="shared" si="110"/>
        <v/>
      </c>
      <c r="B1670" s="370"/>
      <c r="C1670" s="392"/>
      <c r="D1670" s="372"/>
      <c r="E1670" s="372"/>
      <c r="F1670" s="373"/>
      <c r="G1670" s="372"/>
      <c r="H1670" s="372"/>
      <c r="I1670" s="374"/>
      <c r="J1670" s="375"/>
      <c r="K1670" s="372"/>
      <c r="L1670" s="374"/>
      <c r="M1670" s="372"/>
      <c r="N1670" s="463"/>
      <c r="O1670" s="527">
        <f t="shared" si="108"/>
        <v>0</v>
      </c>
      <c r="P1670" s="527">
        <f t="shared" si="109"/>
        <v>0</v>
      </c>
      <c r="Q1670" s="529" t="str">
        <f t="shared" si="107"/>
        <v/>
      </c>
    </row>
    <row r="1671" spans="1:19">
      <c r="A1671" s="383" t="str">
        <f t="shared" si="110"/>
        <v/>
      </c>
      <c r="B1671" s="370"/>
      <c r="C1671" s="392"/>
      <c r="D1671" s="372"/>
      <c r="E1671" s="372"/>
      <c r="F1671" s="373"/>
      <c r="G1671" s="372"/>
      <c r="H1671" s="372"/>
      <c r="I1671" s="374"/>
      <c r="J1671" s="375"/>
      <c r="K1671" s="372"/>
      <c r="L1671" s="374"/>
      <c r="M1671" s="372"/>
      <c r="N1671" s="463"/>
      <c r="O1671" s="527">
        <f t="shared" si="108"/>
        <v>0</v>
      </c>
      <c r="P1671" s="527">
        <f t="shared" si="109"/>
        <v>0</v>
      </c>
      <c r="Q1671" s="530" t="str">
        <f t="shared" si="107"/>
        <v/>
      </c>
    </row>
    <row r="1672" spans="1:19">
      <c r="A1672" s="383" t="str">
        <f t="shared" si="110"/>
        <v/>
      </c>
      <c r="B1672" s="370"/>
      <c r="C1672" s="392"/>
      <c r="D1672" s="372"/>
      <c r="E1672" s="372"/>
      <c r="F1672" s="373"/>
      <c r="G1672" s="372"/>
      <c r="H1672" s="372"/>
      <c r="I1672" s="374"/>
      <c r="J1672" s="375"/>
      <c r="K1672" s="372"/>
      <c r="L1672" s="374"/>
      <c r="M1672" s="372"/>
      <c r="N1672" s="463"/>
      <c r="O1672" s="527">
        <f t="shared" si="108"/>
        <v>0</v>
      </c>
      <c r="P1672" s="527">
        <f t="shared" si="109"/>
        <v>0</v>
      </c>
      <c r="Q1672" s="530" t="str">
        <f t="shared" si="107"/>
        <v/>
      </c>
    </row>
    <row r="1673" spans="1:19">
      <c r="A1673" s="383" t="str">
        <f t="shared" si="110"/>
        <v/>
      </c>
      <c r="B1673" s="370"/>
      <c r="C1673" s="392"/>
      <c r="D1673" s="372"/>
      <c r="E1673" s="372"/>
      <c r="F1673" s="373"/>
      <c r="G1673" s="372"/>
      <c r="H1673" s="372"/>
      <c r="I1673" s="374"/>
      <c r="J1673" s="375"/>
      <c r="K1673" s="372"/>
      <c r="L1673" s="374"/>
      <c r="M1673" s="372"/>
      <c r="N1673" s="463"/>
      <c r="O1673" s="527">
        <f t="shared" si="108"/>
        <v>0</v>
      </c>
      <c r="P1673" s="527">
        <f t="shared" si="109"/>
        <v>0</v>
      </c>
      <c r="Q1673" s="530" t="str">
        <f t="shared" si="107"/>
        <v/>
      </c>
    </row>
    <row r="1674" spans="1:19">
      <c r="A1674" s="383" t="str">
        <f t="shared" si="110"/>
        <v/>
      </c>
      <c r="B1674" s="370"/>
      <c r="C1674" s="392"/>
      <c r="D1674" s="372"/>
      <c r="E1674" s="372"/>
      <c r="F1674" s="373"/>
      <c r="G1674" s="372"/>
      <c r="H1674" s="372"/>
      <c r="I1674" s="374"/>
      <c r="J1674" s="375"/>
      <c r="K1674" s="372"/>
      <c r="L1674" s="374"/>
      <c r="M1674" s="372"/>
      <c r="N1674" s="463"/>
      <c r="O1674" s="527">
        <f t="shared" si="108"/>
        <v>0</v>
      </c>
      <c r="P1674" s="527">
        <f t="shared" si="109"/>
        <v>0</v>
      </c>
      <c r="Q1674" s="529" t="str">
        <f t="shared" si="107"/>
        <v/>
      </c>
    </row>
    <row r="1675" spans="1:19">
      <c r="A1675" s="383" t="str">
        <f t="shared" si="110"/>
        <v/>
      </c>
      <c r="B1675" s="370"/>
      <c r="C1675" s="392"/>
      <c r="D1675" s="372"/>
      <c r="E1675" s="372"/>
      <c r="F1675" s="373"/>
      <c r="G1675" s="372"/>
      <c r="H1675" s="372"/>
      <c r="I1675" s="374"/>
      <c r="J1675" s="375"/>
      <c r="K1675" s="372"/>
      <c r="L1675" s="374"/>
      <c r="M1675" s="372"/>
      <c r="N1675" s="463"/>
      <c r="O1675" s="527">
        <f t="shared" si="108"/>
        <v>0</v>
      </c>
      <c r="P1675" s="527">
        <f t="shared" si="109"/>
        <v>0</v>
      </c>
      <c r="Q1675" s="530" t="str">
        <f t="shared" si="107"/>
        <v/>
      </c>
    </row>
    <row r="1676" spans="1:19">
      <c r="A1676" s="383" t="str">
        <f t="shared" si="110"/>
        <v/>
      </c>
      <c r="B1676" s="370"/>
      <c r="C1676" s="392"/>
      <c r="D1676" s="372"/>
      <c r="E1676" s="372"/>
      <c r="F1676" s="373"/>
      <c r="G1676" s="372"/>
      <c r="H1676" s="372"/>
      <c r="I1676" s="374"/>
      <c r="J1676" s="375"/>
      <c r="K1676" s="372"/>
      <c r="L1676" s="374"/>
      <c r="M1676" s="372"/>
      <c r="N1676" s="463"/>
      <c r="O1676" s="527">
        <f t="shared" si="108"/>
        <v>0</v>
      </c>
      <c r="P1676" s="527">
        <f t="shared" si="109"/>
        <v>0</v>
      </c>
      <c r="Q1676" s="530" t="str">
        <f t="shared" si="107"/>
        <v/>
      </c>
    </row>
    <row r="1677" spans="1:19">
      <c r="A1677" s="383" t="str">
        <f t="shared" si="110"/>
        <v/>
      </c>
      <c r="B1677" s="370"/>
      <c r="C1677" s="392"/>
      <c r="D1677" s="372"/>
      <c r="E1677" s="372"/>
      <c r="F1677" s="373"/>
      <c r="G1677" s="372"/>
      <c r="H1677" s="372"/>
      <c r="I1677" s="374"/>
      <c r="J1677" s="375"/>
      <c r="K1677" s="372"/>
      <c r="L1677" s="374"/>
      <c r="M1677" s="372"/>
      <c r="N1677" s="463"/>
      <c r="O1677" s="527">
        <f t="shared" si="108"/>
        <v>0</v>
      </c>
      <c r="P1677" s="527">
        <f t="shared" si="109"/>
        <v>0</v>
      </c>
      <c r="Q1677" s="530" t="str">
        <f t="shared" si="107"/>
        <v/>
      </c>
    </row>
    <row r="1678" spans="1:19">
      <c r="A1678" s="383" t="str">
        <f t="shared" si="110"/>
        <v/>
      </c>
      <c r="B1678" s="370"/>
      <c r="C1678" s="392"/>
      <c r="D1678" s="372"/>
      <c r="E1678" s="372"/>
      <c r="F1678" s="373"/>
      <c r="G1678" s="372"/>
      <c r="H1678" s="372"/>
      <c r="I1678" s="374"/>
      <c r="J1678" s="375"/>
      <c r="K1678" s="372"/>
      <c r="L1678" s="374"/>
      <c r="M1678" s="372"/>
      <c r="N1678" s="463"/>
      <c r="O1678" s="527">
        <f t="shared" si="108"/>
        <v>0</v>
      </c>
      <c r="P1678" s="527">
        <f t="shared" si="109"/>
        <v>0</v>
      </c>
      <c r="Q1678" s="529" t="str">
        <f t="shared" ref="Q1678:Q1741" si="111">SUBSTITUTE(D1678," ","_")</f>
        <v/>
      </c>
    </row>
    <row r="1679" spans="1:19">
      <c r="A1679" s="383" t="str">
        <f t="shared" si="110"/>
        <v/>
      </c>
      <c r="B1679" s="370"/>
      <c r="C1679" s="392"/>
      <c r="D1679" s="372"/>
      <c r="E1679" s="372"/>
      <c r="F1679" s="373"/>
      <c r="G1679" s="372"/>
      <c r="H1679" s="372"/>
      <c r="I1679" s="374"/>
      <c r="J1679" s="375"/>
      <c r="K1679" s="372"/>
      <c r="L1679" s="374"/>
      <c r="M1679" s="372"/>
      <c r="N1679" s="463"/>
      <c r="O1679" s="527">
        <f t="shared" ref="O1679:O1742" si="112">IF(B1679=0,0,IF(YEAR(B1679)=$P$1,MONTH(B1679)-$O$1+1,(YEAR(B1679)-$P$1)*12-$O$1+1+MONTH(B1679)))</f>
        <v>0</v>
      </c>
      <c r="P1679" s="527">
        <f t="shared" ref="P1679:P1742" si="113">IF(C1679=0,0,IF(YEAR(C1679)=$P$1,MONTH(C1679)-$O$1+1,(YEAR(C1679)-$P$1)*12-$O$1+1+MONTH(C1679)))</f>
        <v>0</v>
      </c>
      <c r="Q1679" s="530" t="str">
        <f t="shared" si="111"/>
        <v/>
      </c>
    </row>
    <row r="1680" spans="1:19" s="331" customFormat="1">
      <c r="A1680" s="383" t="str">
        <f t="shared" si="110"/>
        <v/>
      </c>
      <c r="B1680" s="380"/>
      <c r="C1680" s="381"/>
      <c r="D1680" s="374"/>
      <c r="E1680" s="374"/>
      <c r="F1680" s="382"/>
      <c r="G1680" s="374"/>
      <c r="H1680" s="374"/>
      <c r="I1680" s="374"/>
      <c r="J1680" s="376"/>
      <c r="K1680" s="374"/>
      <c r="L1680" s="374"/>
      <c r="M1680" s="374"/>
      <c r="N1680" s="465"/>
      <c r="O1680" s="527">
        <f t="shared" si="112"/>
        <v>0</v>
      </c>
      <c r="P1680" s="527">
        <f t="shared" si="113"/>
        <v>0</v>
      </c>
      <c r="Q1680" s="530" t="str">
        <f t="shared" si="111"/>
        <v/>
      </c>
      <c r="R1680" s="516"/>
      <c r="S1680" s="516"/>
    </row>
    <row r="1681" spans="1:17">
      <c r="A1681" s="383" t="str">
        <f t="shared" si="110"/>
        <v/>
      </c>
      <c r="B1681" s="370"/>
      <c r="C1681" s="392"/>
      <c r="D1681" s="372"/>
      <c r="E1681" s="372"/>
      <c r="F1681" s="373"/>
      <c r="G1681" s="372"/>
      <c r="H1681" s="372"/>
      <c r="I1681" s="374"/>
      <c r="J1681" s="375"/>
      <c r="K1681" s="372"/>
      <c r="L1681" s="374"/>
      <c r="M1681" s="372"/>
      <c r="N1681" s="463"/>
      <c r="O1681" s="527">
        <f t="shared" si="112"/>
        <v>0</v>
      </c>
      <c r="P1681" s="527">
        <f t="shared" si="113"/>
        <v>0</v>
      </c>
      <c r="Q1681" s="530" t="str">
        <f t="shared" si="111"/>
        <v/>
      </c>
    </row>
    <row r="1682" spans="1:17">
      <c r="A1682" s="383" t="str">
        <f t="shared" si="110"/>
        <v/>
      </c>
      <c r="B1682" s="370"/>
      <c r="C1682" s="392"/>
      <c r="D1682" s="372"/>
      <c r="E1682" s="372"/>
      <c r="F1682" s="373"/>
      <c r="G1682" s="372"/>
      <c r="H1682" s="372"/>
      <c r="I1682" s="374"/>
      <c r="J1682" s="375"/>
      <c r="K1682" s="372"/>
      <c r="L1682" s="374"/>
      <c r="M1682" s="372"/>
      <c r="N1682" s="463"/>
      <c r="O1682" s="527">
        <f t="shared" si="112"/>
        <v>0</v>
      </c>
      <c r="P1682" s="527">
        <f t="shared" si="113"/>
        <v>0</v>
      </c>
      <c r="Q1682" s="529" t="str">
        <f t="shared" si="111"/>
        <v/>
      </c>
    </row>
    <row r="1683" spans="1:17">
      <c r="A1683" s="383" t="str">
        <f t="shared" si="110"/>
        <v/>
      </c>
      <c r="B1683" s="370"/>
      <c r="C1683" s="392"/>
      <c r="D1683" s="372"/>
      <c r="E1683" s="372"/>
      <c r="F1683" s="373"/>
      <c r="G1683" s="372"/>
      <c r="H1683" s="372"/>
      <c r="I1683" s="374"/>
      <c r="J1683" s="375"/>
      <c r="K1683" s="372"/>
      <c r="L1683" s="374"/>
      <c r="M1683" s="372"/>
      <c r="N1683" s="463"/>
      <c r="O1683" s="527">
        <f t="shared" si="112"/>
        <v>0</v>
      </c>
      <c r="P1683" s="527">
        <f t="shared" si="113"/>
        <v>0</v>
      </c>
      <c r="Q1683" s="530" t="str">
        <f t="shared" si="111"/>
        <v/>
      </c>
    </row>
    <row r="1684" spans="1:17">
      <c r="A1684" s="383" t="str">
        <f t="shared" si="110"/>
        <v/>
      </c>
      <c r="B1684" s="370"/>
      <c r="C1684" s="392"/>
      <c r="D1684" s="372"/>
      <c r="E1684" s="372"/>
      <c r="F1684" s="373"/>
      <c r="G1684" s="372"/>
      <c r="H1684" s="372"/>
      <c r="I1684" s="374"/>
      <c r="J1684" s="375"/>
      <c r="K1684" s="372"/>
      <c r="L1684" s="374"/>
      <c r="M1684" s="372"/>
      <c r="N1684" s="463"/>
      <c r="O1684" s="527">
        <f t="shared" si="112"/>
        <v>0</v>
      </c>
      <c r="P1684" s="527">
        <f t="shared" si="113"/>
        <v>0</v>
      </c>
      <c r="Q1684" s="530" t="str">
        <f t="shared" si="111"/>
        <v/>
      </c>
    </row>
    <row r="1685" spans="1:17">
      <c r="A1685" s="383" t="str">
        <f t="shared" si="110"/>
        <v/>
      </c>
      <c r="B1685" s="370"/>
      <c r="C1685" s="392"/>
      <c r="D1685" s="372"/>
      <c r="E1685" s="372"/>
      <c r="F1685" s="373"/>
      <c r="G1685" s="372"/>
      <c r="H1685" s="372"/>
      <c r="I1685" s="374"/>
      <c r="J1685" s="375"/>
      <c r="K1685" s="372"/>
      <c r="L1685" s="374"/>
      <c r="M1685" s="372"/>
      <c r="N1685" s="463"/>
      <c r="O1685" s="527">
        <f t="shared" si="112"/>
        <v>0</v>
      </c>
      <c r="P1685" s="527">
        <f t="shared" si="113"/>
        <v>0</v>
      </c>
      <c r="Q1685" s="530" t="str">
        <f t="shared" si="111"/>
        <v/>
      </c>
    </row>
    <row r="1686" spans="1:17">
      <c r="A1686" s="383" t="str">
        <f t="shared" si="110"/>
        <v/>
      </c>
      <c r="B1686" s="370"/>
      <c r="C1686" s="392"/>
      <c r="D1686" s="372"/>
      <c r="E1686" s="372"/>
      <c r="F1686" s="373"/>
      <c r="G1686" s="372"/>
      <c r="H1686" s="372"/>
      <c r="I1686" s="374"/>
      <c r="J1686" s="375"/>
      <c r="K1686" s="372"/>
      <c r="L1686" s="374"/>
      <c r="M1686" s="372"/>
      <c r="N1686" s="463"/>
      <c r="O1686" s="527">
        <f t="shared" si="112"/>
        <v>0</v>
      </c>
      <c r="P1686" s="527">
        <f t="shared" si="113"/>
        <v>0</v>
      </c>
      <c r="Q1686" s="529" t="str">
        <f t="shared" si="111"/>
        <v/>
      </c>
    </row>
    <row r="1687" spans="1:17">
      <c r="A1687" s="383" t="str">
        <f t="shared" si="110"/>
        <v/>
      </c>
      <c r="B1687" s="370"/>
      <c r="C1687" s="392"/>
      <c r="D1687" s="372"/>
      <c r="E1687" s="372"/>
      <c r="F1687" s="373"/>
      <c r="G1687" s="372"/>
      <c r="H1687" s="372"/>
      <c r="I1687" s="374"/>
      <c r="J1687" s="375"/>
      <c r="K1687" s="372"/>
      <c r="L1687" s="374"/>
      <c r="M1687" s="372"/>
      <c r="N1687" s="463"/>
      <c r="O1687" s="527">
        <f t="shared" si="112"/>
        <v>0</v>
      </c>
      <c r="P1687" s="527">
        <f t="shared" si="113"/>
        <v>0</v>
      </c>
      <c r="Q1687" s="530" t="str">
        <f t="shared" si="111"/>
        <v/>
      </c>
    </row>
    <row r="1688" spans="1:17">
      <c r="A1688" s="383" t="str">
        <f t="shared" si="110"/>
        <v/>
      </c>
      <c r="B1688" s="370"/>
      <c r="C1688" s="392"/>
      <c r="D1688" s="372"/>
      <c r="E1688" s="372"/>
      <c r="F1688" s="373"/>
      <c r="G1688" s="372"/>
      <c r="H1688" s="372"/>
      <c r="I1688" s="374"/>
      <c r="J1688" s="375"/>
      <c r="K1688" s="372"/>
      <c r="L1688" s="374"/>
      <c r="M1688" s="372"/>
      <c r="N1688" s="463"/>
      <c r="O1688" s="527">
        <f t="shared" si="112"/>
        <v>0</v>
      </c>
      <c r="P1688" s="527">
        <f t="shared" si="113"/>
        <v>0</v>
      </c>
      <c r="Q1688" s="530" t="str">
        <f t="shared" si="111"/>
        <v/>
      </c>
    </row>
    <row r="1689" spans="1:17">
      <c r="A1689" s="383" t="str">
        <f t="shared" si="110"/>
        <v/>
      </c>
      <c r="B1689" s="370"/>
      <c r="C1689" s="392"/>
      <c r="D1689" s="372"/>
      <c r="E1689" s="372"/>
      <c r="F1689" s="373"/>
      <c r="G1689" s="372"/>
      <c r="H1689" s="372"/>
      <c r="I1689" s="374"/>
      <c r="J1689" s="375"/>
      <c r="K1689" s="372"/>
      <c r="L1689" s="374"/>
      <c r="M1689" s="372"/>
      <c r="N1689" s="463"/>
      <c r="O1689" s="527">
        <f t="shared" si="112"/>
        <v>0</v>
      </c>
      <c r="P1689" s="527">
        <f t="shared" si="113"/>
        <v>0</v>
      </c>
      <c r="Q1689" s="530" t="str">
        <f t="shared" si="111"/>
        <v/>
      </c>
    </row>
    <row r="1690" spans="1:17">
      <c r="A1690" s="383" t="str">
        <f t="shared" si="110"/>
        <v/>
      </c>
      <c r="B1690" s="370"/>
      <c r="C1690" s="392"/>
      <c r="D1690" s="372"/>
      <c r="E1690" s="372"/>
      <c r="F1690" s="387"/>
      <c r="G1690" s="372"/>
      <c r="H1690" s="372"/>
      <c r="I1690" s="374"/>
      <c r="J1690" s="376"/>
      <c r="K1690" s="374"/>
      <c r="L1690" s="374"/>
      <c r="M1690" s="374"/>
      <c r="N1690" s="465"/>
      <c r="O1690" s="527">
        <f t="shared" si="112"/>
        <v>0</v>
      </c>
      <c r="P1690" s="527">
        <f t="shared" si="113"/>
        <v>0</v>
      </c>
      <c r="Q1690" s="529" t="str">
        <f t="shared" si="111"/>
        <v/>
      </c>
    </row>
    <row r="1691" spans="1:17">
      <c r="A1691" s="383" t="str">
        <f t="shared" si="110"/>
        <v/>
      </c>
      <c r="B1691" s="370"/>
      <c r="C1691" s="392"/>
      <c r="D1691" s="372"/>
      <c r="E1691" s="372"/>
      <c r="F1691" s="373"/>
      <c r="G1691" s="372"/>
      <c r="H1691" s="372"/>
      <c r="I1691" s="374"/>
      <c r="J1691" s="375"/>
      <c r="K1691" s="372"/>
      <c r="L1691" s="374"/>
      <c r="M1691" s="372"/>
      <c r="N1691" s="463"/>
      <c r="O1691" s="527">
        <f t="shared" si="112"/>
        <v>0</v>
      </c>
      <c r="P1691" s="527">
        <f t="shared" si="113"/>
        <v>0</v>
      </c>
      <c r="Q1691" s="530" t="str">
        <f t="shared" si="111"/>
        <v/>
      </c>
    </row>
    <row r="1692" spans="1:17">
      <c r="A1692" s="383" t="str">
        <f t="shared" si="110"/>
        <v/>
      </c>
      <c r="B1692" s="370"/>
      <c r="C1692" s="392"/>
      <c r="D1692" s="372"/>
      <c r="E1692" s="372"/>
      <c r="F1692" s="373"/>
      <c r="G1692" s="372"/>
      <c r="H1692" s="372"/>
      <c r="I1692" s="374"/>
      <c r="J1692" s="375"/>
      <c r="K1692" s="372"/>
      <c r="L1692" s="374"/>
      <c r="M1692" s="372"/>
      <c r="N1692" s="463"/>
      <c r="O1692" s="527">
        <f t="shared" si="112"/>
        <v>0</v>
      </c>
      <c r="P1692" s="527">
        <f t="shared" si="113"/>
        <v>0</v>
      </c>
      <c r="Q1692" s="530" t="str">
        <f t="shared" si="111"/>
        <v/>
      </c>
    </row>
    <row r="1693" spans="1:17">
      <c r="A1693" s="383" t="str">
        <f t="shared" si="110"/>
        <v/>
      </c>
      <c r="B1693" s="370"/>
      <c r="C1693" s="392"/>
      <c r="D1693" s="372"/>
      <c r="E1693" s="372"/>
      <c r="F1693" s="373"/>
      <c r="G1693" s="372"/>
      <c r="H1693" s="372"/>
      <c r="I1693" s="374"/>
      <c r="J1693" s="375"/>
      <c r="K1693" s="372"/>
      <c r="L1693" s="374"/>
      <c r="M1693" s="372"/>
      <c r="N1693" s="463"/>
      <c r="O1693" s="527">
        <f t="shared" si="112"/>
        <v>0</v>
      </c>
      <c r="P1693" s="527">
        <f t="shared" si="113"/>
        <v>0</v>
      </c>
      <c r="Q1693" s="530" t="str">
        <f t="shared" si="111"/>
        <v/>
      </c>
    </row>
    <row r="1694" spans="1:17">
      <c r="A1694" s="383" t="str">
        <f t="shared" si="110"/>
        <v/>
      </c>
      <c r="B1694" s="370"/>
      <c r="C1694" s="392"/>
      <c r="D1694" s="372"/>
      <c r="E1694" s="372"/>
      <c r="F1694" s="373"/>
      <c r="G1694" s="372"/>
      <c r="H1694" s="372"/>
      <c r="I1694" s="374"/>
      <c r="J1694" s="375"/>
      <c r="K1694" s="372"/>
      <c r="L1694" s="374"/>
      <c r="M1694" s="372"/>
      <c r="N1694" s="463"/>
      <c r="O1694" s="527">
        <f t="shared" si="112"/>
        <v>0</v>
      </c>
      <c r="P1694" s="527">
        <f t="shared" si="113"/>
        <v>0</v>
      </c>
      <c r="Q1694" s="529" t="str">
        <f t="shared" si="111"/>
        <v/>
      </c>
    </row>
    <row r="1695" spans="1:17">
      <c r="A1695" s="383" t="str">
        <f t="shared" si="110"/>
        <v/>
      </c>
      <c r="B1695" s="370"/>
      <c r="C1695" s="392"/>
      <c r="D1695" s="372"/>
      <c r="E1695" s="372"/>
      <c r="F1695" s="373"/>
      <c r="G1695" s="372"/>
      <c r="H1695" s="372"/>
      <c r="I1695" s="374"/>
      <c r="J1695" s="375"/>
      <c r="K1695" s="372"/>
      <c r="L1695" s="374"/>
      <c r="M1695" s="372"/>
      <c r="N1695" s="463"/>
      <c r="O1695" s="527">
        <f t="shared" si="112"/>
        <v>0</v>
      </c>
      <c r="P1695" s="527">
        <f t="shared" si="113"/>
        <v>0</v>
      </c>
      <c r="Q1695" s="530" t="str">
        <f t="shared" si="111"/>
        <v/>
      </c>
    </row>
    <row r="1696" spans="1:17">
      <c r="A1696" s="383" t="str">
        <f t="shared" si="110"/>
        <v/>
      </c>
      <c r="B1696" s="370"/>
      <c r="C1696" s="392"/>
      <c r="D1696" s="372"/>
      <c r="E1696" s="372"/>
      <c r="F1696" s="373"/>
      <c r="G1696" s="372"/>
      <c r="H1696" s="372"/>
      <c r="I1696" s="374"/>
      <c r="J1696" s="375"/>
      <c r="K1696" s="372"/>
      <c r="L1696" s="374"/>
      <c r="M1696" s="372"/>
      <c r="N1696" s="463"/>
      <c r="O1696" s="527">
        <f t="shared" si="112"/>
        <v>0</v>
      </c>
      <c r="P1696" s="527">
        <f t="shared" si="113"/>
        <v>0</v>
      </c>
      <c r="Q1696" s="530" t="str">
        <f t="shared" si="111"/>
        <v/>
      </c>
    </row>
    <row r="1697" spans="1:19">
      <c r="A1697" s="383" t="str">
        <f t="shared" si="110"/>
        <v/>
      </c>
      <c r="B1697" s="370"/>
      <c r="C1697" s="392"/>
      <c r="D1697" s="372"/>
      <c r="E1697" s="372"/>
      <c r="F1697" s="373"/>
      <c r="G1697" s="372"/>
      <c r="H1697" s="372"/>
      <c r="I1697" s="374"/>
      <c r="J1697" s="375"/>
      <c r="K1697" s="372"/>
      <c r="L1697" s="374"/>
      <c r="M1697" s="372"/>
      <c r="N1697" s="463"/>
      <c r="O1697" s="527">
        <f t="shared" si="112"/>
        <v>0</v>
      </c>
      <c r="P1697" s="527">
        <f t="shared" si="113"/>
        <v>0</v>
      </c>
      <c r="Q1697" s="530" t="str">
        <f t="shared" si="111"/>
        <v/>
      </c>
    </row>
    <row r="1698" spans="1:19">
      <c r="A1698" s="383" t="str">
        <f t="shared" si="110"/>
        <v/>
      </c>
      <c r="B1698" s="370"/>
      <c r="C1698" s="392"/>
      <c r="D1698" s="372"/>
      <c r="E1698" s="372"/>
      <c r="F1698" s="373"/>
      <c r="G1698" s="372"/>
      <c r="H1698" s="372"/>
      <c r="I1698" s="374"/>
      <c r="J1698" s="375"/>
      <c r="K1698" s="372"/>
      <c r="L1698" s="374"/>
      <c r="M1698" s="372"/>
      <c r="N1698" s="463"/>
      <c r="O1698" s="527">
        <f t="shared" si="112"/>
        <v>0</v>
      </c>
      <c r="P1698" s="527">
        <f t="shared" si="113"/>
        <v>0</v>
      </c>
      <c r="Q1698" s="529" t="str">
        <f t="shared" si="111"/>
        <v/>
      </c>
    </row>
    <row r="1699" spans="1:19">
      <c r="A1699" s="383" t="str">
        <f t="shared" si="110"/>
        <v/>
      </c>
      <c r="B1699" s="370"/>
      <c r="C1699" s="392"/>
      <c r="D1699" s="372"/>
      <c r="E1699" s="372"/>
      <c r="F1699" s="373"/>
      <c r="G1699" s="372"/>
      <c r="H1699" s="372"/>
      <c r="I1699" s="374"/>
      <c r="J1699" s="375"/>
      <c r="K1699" s="372"/>
      <c r="L1699" s="374"/>
      <c r="M1699" s="372"/>
      <c r="N1699" s="463"/>
      <c r="O1699" s="527">
        <f t="shared" si="112"/>
        <v>0</v>
      </c>
      <c r="P1699" s="527">
        <f t="shared" si="113"/>
        <v>0</v>
      </c>
      <c r="Q1699" s="530" t="str">
        <f t="shared" si="111"/>
        <v/>
      </c>
    </row>
    <row r="1700" spans="1:19">
      <c r="A1700" s="383" t="str">
        <f t="shared" si="110"/>
        <v/>
      </c>
      <c r="B1700" s="370"/>
      <c r="C1700" s="392"/>
      <c r="D1700" s="372"/>
      <c r="E1700" s="372"/>
      <c r="F1700" s="373"/>
      <c r="G1700" s="372"/>
      <c r="H1700" s="372"/>
      <c r="I1700" s="374"/>
      <c r="J1700" s="375"/>
      <c r="K1700" s="372"/>
      <c r="L1700" s="374"/>
      <c r="M1700" s="372"/>
      <c r="N1700" s="463"/>
      <c r="O1700" s="527">
        <f t="shared" si="112"/>
        <v>0</v>
      </c>
      <c r="P1700" s="527">
        <f t="shared" si="113"/>
        <v>0</v>
      </c>
      <c r="Q1700" s="530" t="str">
        <f t="shared" si="111"/>
        <v/>
      </c>
    </row>
    <row r="1701" spans="1:19">
      <c r="A1701" s="383" t="str">
        <f t="shared" si="110"/>
        <v/>
      </c>
      <c r="B1701" s="370"/>
      <c r="C1701" s="392"/>
      <c r="D1701" s="372"/>
      <c r="E1701" s="372"/>
      <c r="F1701" s="373"/>
      <c r="G1701" s="372"/>
      <c r="H1701" s="372"/>
      <c r="I1701" s="374"/>
      <c r="J1701" s="375"/>
      <c r="K1701" s="372"/>
      <c r="L1701" s="374"/>
      <c r="M1701" s="372"/>
      <c r="N1701" s="463"/>
      <c r="O1701" s="527">
        <f t="shared" si="112"/>
        <v>0</v>
      </c>
      <c r="P1701" s="527">
        <f t="shared" si="113"/>
        <v>0</v>
      </c>
      <c r="Q1701" s="530" t="str">
        <f t="shared" si="111"/>
        <v/>
      </c>
    </row>
    <row r="1702" spans="1:19">
      <c r="A1702" s="383" t="str">
        <f t="shared" si="110"/>
        <v/>
      </c>
      <c r="B1702" s="370"/>
      <c r="C1702" s="392"/>
      <c r="D1702" s="372"/>
      <c r="E1702" s="372"/>
      <c r="F1702" s="373"/>
      <c r="G1702" s="372"/>
      <c r="H1702" s="372"/>
      <c r="I1702" s="374"/>
      <c r="J1702" s="375"/>
      <c r="K1702" s="372"/>
      <c r="L1702" s="374"/>
      <c r="M1702" s="372"/>
      <c r="N1702" s="463"/>
      <c r="O1702" s="527">
        <f t="shared" si="112"/>
        <v>0</v>
      </c>
      <c r="P1702" s="527">
        <f t="shared" si="113"/>
        <v>0</v>
      </c>
      <c r="Q1702" s="529" t="str">
        <f t="shared" si="111"/>
        <v/>
      </c>
    </row>
    <row r="1703" spans="1:19">
      <c r="A1703" s="383" t="str">
        <f t="shared" si="110"/>
        <v/>
      </c>
      <c r="B1703" s="370"/>
      <c r="C1703" s="392"/>
      <c r="D1703" s="372"/>
      <c r="E1703" s="372"/>
      <c r="F1703" s="373"/>
      <c r="G1703" s="372"/>
      <c r="H1703" s="372"/>
      <c r="I1703" s="374"/>
      <c r="J1703" s="375"/>
      <c r="K1703" s="372"/>
      <c r="L1703" s="374"/>
      <c r="M1703" s="372"/>
      <c r="N1703" s="463"/>
      <c r="O1703" s="527">
        <f t="shared" si="112"/>
        <v>0</v>
      </c>
      <c r="P1703" s="527">
        <f t="shared" si="113"/>
        <v>0</v>
      </c>
      <c r="Q1703" s="530" t="str">
        <f t="shared" si="111"/>
        <v/>
      </c>
    </row>
    <row r="1704" spans="1:19">
      <c r="A1704" s="383" t="str">
        <f t="shared" si="110"/>
        <v/>
      </c>
      <c r="B1704" s="370"/>
      <c r="C1704" s="392"/>
      <c r="D1704" s="372"/>
      <c r="E1704" s="372"/>
      <c r="F1704" s="373"/>
      <c r="G1704" s="372"/>
      <c r="H1704" s="372"/>
      <c r="I1704" s="374"/>
      <c r="J1704" s="375"/>
      <c r="K1704" s="372"/>
      <c r="L1704" s="374"/>
      <c r="M1704" s="372"/>
      <c r="N1704" s="463"/>
      <c r="O1704" s="527">
        <f t="shared" si="112"/>
        <v>0</v>
      </c>
      <c r="P1704" s="527">
        <f t="shared" si="113"/>
        <v>0</v>
      </c>
      <c r="Q1704" s="530" t="str">
        <f t="shared" si="111"/>
        <v/>
      </c>
    </row>
    <row r="1705" spans="1:19">
      <c r="A1705" s="383" t="str">
        <f t="shared" si="110"/>
        <v/>
      </c>
      <c r="B1705" s="370"/>
      <c r="C1705" s="392"/>
      <c r="D1705" s="372"/>
      <c r="E1705" s="372"/>
      <c r="F1705" s="373"/>
      <c r="G1705" s="372"/>
      <c r="H1705" s="372"/>
      <c r="I1705" s="374"/>
      <c r="J1705" s="375"/>
      <c r="K1705" s="372"/>
      <c r="L1705" s="374"/>
      <c r="M1705" s="372"/>
      <c r="N1705" s="463"/>
      <c r="O1705" s="527">
        <f t="shared" si="112"/>
        <v>0</v>
      </c>
      <c r="P1705" s="527">
        <f t="shared" si="113"/>
        <v>0</v>
      </c>
      <c r="Q1705" s="530" t="str">
        <f t="shared" si="111"/>
        <v/>
      </c>
    </row>
    <row r="1706" spans="1:19">
      <c r="A1706" s="383" t="str">
        <f t="shared" si="110"/>
        <v/>
      </c>
      <c r="B1706" s="370"/>
      <c r="C1706" s="392"/>
      <c r="D1706" s="372"/>
      <c r="E1706" s="372"/>
      <c r="F1706" s="373"/>
      <c r="G1706" s="372"/>
      <c r="H1706" s="372"/>
      <c r="I1706" s="374"/>
      <c r="J1706" s="375"/>
      <c r="K1706" s="372"/>
      <c r="L1706" s="374"/>
      <c r="M1706" s="372"/>
      <c r="N1706" s="463"/>
      <c r="O1706" s="527">
        <f t="shared" si="112"/>
        <v>0</v>
      </c>
      <c r="P1706" s="527">
        <f t="shared" si="113"/>
        <v>0</v>
      </c>
      <c r="Q1706" s="529" t="str">
        <f t="shared" si="111"/>
        <v/>
      </c>
    </row>
    <row r="1707" spans="1:19">
      <c r="A1707" s="383" t="str">
        <f t="shared" si="110"/>
        <v/>
      </c>
      <c r="B1707" s="370"/>
      <c r="C1707" s="392"/>
      <c r="D1707" s="372"/>
      <c r="E1707" s="372"/>
      <c r="F1707" s="373"/>
      <c r="G1707" s="372"/>
      <c r="H1707" s="372"/>
      <c r="I1707" s="374"/>
      <c r="J1707" s="375"/>
      <c r="K1707" s="372"/>
      <c r="L1707" s="374"/>
      <c r="M1707" s="372"/>
      <c r="N1707" s="463"/>
      <c r="O1707" s="527">
        <f t="shared" si="112"/>
        <v>0</v>
      </c>
      <c r="P1707" s="527">
        <f t="shared" si="113"/>
        <v>0</v>
      </c>
      <c r="Q1707" s="530" t="str">
        <f t="shared" si="111"/>
        <v/>
      </c>
    </row>
    <row r="1708" spans="1:19">
      <c r="A1708" s="383" t="str">
        <f t="shared" si="110"/>
        <v/>
      </c>
      <c r="B1708" s="370"/>
      <c r="C1708" s="392"/>
      <c r="D1708" s="372"/>
      <c r="E1708" s="372"/>
      <c r="F1708" s="373"/>
      <c r="G1708" s="372"/>
      <c r="H1708" s="372"/>
      <c r="I1708" s="374"/>
      <c r="J1708" s="375"/>
      <c r="K1708" s="372"/>
      <c r="L1708" s="374"/>
      <c r="M1708" s="372"/>
      <c r="N1708" s="463"/>
      <c r="O1708" s="527">
        <f t="shared" si="112"/>
        <v>0</v>
      </c>
      <c r="P1708" s="527">
        <f t="shared" si="113"/>
        <v>0</v>
      </c>
      <c r="Q1708" s="530" t="str">
        <f t="shared" si="111"/>
        <v/>
      </c>
    </row>
    <row r="1709" spans="1:19">
      <c r="A1709" s="383" t="str">
        <f t="shared" si="110"/>
        <v/>
      </c>
      <c r="B1709" s="370"/>
      <c r="C1709" s="392"/>
      <c r="D1709" s="372"/>
      <c r="E1709" s="372"/>
      <c r="F1709" s="373"/>
      <c r="G1709" s="372"/>
      <c r="H1709" s="372"/>
      <c r="I1709" s="374"/>
      <c r="J1709" s="375"/>
      <c r="K1709" s="372"/>
      <c r="L1709" s="374"/>
      <c r="M1709" s="372"/>
      <c r="N1709" s="463"/>
      <c r="O1709" s="527">
        <f t="shared" si="112"/>
        <v>0</v>
      </c>
      <c r="P1709" s="527">
        <f t="shared" si="113"/>
        <v>0</v>
      </c>
      <c r="Q1709" s="530" t="str">
        <f t="shared" si="111"/>
        <v/>
      </c>
    </row>
    <row r="1710" spans="1:19">
      <c r="A1710" s="383" t="str">
        <f t="shared" si="110"/>
        <v/>
      </c>
      <c r="B1710" s="370"/>
      <c r="C1710" s="392"/>
      <c r="D1710" s="372"/>
      <c r="E1710" s="372"/>
      <c r="F1710" s="373"/>
      <c r="G1710" s="372"/>
      <c r="H1710" s="372"/>
      <c r="I1710" s="374"/>
      <c r="J1710" s="375"/>
      <c r="K1710" s="372"/>
      <c r="L1710" s="374"/>
      <c r="M1710" s="372"/>
      <c r="N1710" s="463"/>
      <c r="O1710" s="527">
        <f t="shared" si="112"/>
        <v>0</v>
      </c>
      <c r="P1710" s="527">
        <f t="shared" si="113"/>
        <v>0</v>
      </c>
      <c r="Q1710" s="529" t="str">
        <f t="shared" si="111"/>
        <v/>
      </c>
    </row>
    <row r="1711" spans="1:19" s="323" customFormat="1">
      <c r="A1711" s="383" t="str">
        <f t="shared" si="110"/>
        <v/>
      </c>
      <c r="B1711" s="402"/>
      <c r="C1711" s="403"/>
      <c r="D1711" s="388"/>
      <c r="E1711" s="388"/>
      <c r="F1711" s="393"/>
      <c r="G1711" s="374"/>
      <c r="H1711" s="388"/>
      <c r="I1711" s="374"/>
      <c r="J1711" s="376"/>
      <c r="K1711" s="388"/>
      <c r="L1711" s="388"/>
      <c r="M1711" s="388"/>
      <c r="N1711" s="468"/>
      <c r="O1711" s="527">
        <f t="shared" si="112"/>
        <v>0</v>
      </c>
      <c r="P1711" s="527">
        <f t="shared" si="113"/>
        <v>0</v>
      </c>
      <c r="Q1711" s="530" t="str">
        <f t="shared" si="111"/>
        <v/>
      </c>
      <c r="R1711" s="516"/>
      <c r="S1711" s="516"/>
    </row>
    <row r="1712" spans="1:19">
      <c r="A1712" s="383" t="str">
        <f t="shared" si="110"/>
        <v/>
      </c>
      <c r="B1712" s="370"/>
      <c r="C1712" s="392"/>
      <c r="D1712" s="372"/>
      <c r="E1712" s="372"/>
      <c r="F1712" s="373"/>
      <c r="G1712" s="372"/>
      <c r="H1712" s="372"/>
      <c r="I1712" s="374"/>
      <c r="J1712" s="375"/>
      <c r="K1712" s="372"/>
      <c r="L1712" s="374"/>
      <c r="M1712" s="372"/>
      <c r="N1712" s="463"/>
      <c r="O1712" s="527">
        <f t="shared" si="112"/>
        <v>0</v>
      </c>
      <c r="P1712" s="527">
        <f t="shared" si="113"/>
        <v>0</v>
      </c>
      <c r="Q1712" s="530" t="str">
        <f t="shared" si="111"/>
        <v/>
      </c>
    </row>
    <row r="1713" spans="1:17">
      <c r="A1713" s="383" t="str">
        <f t="shared" si="110"/>
        <v/>
      </c>
      <c r="B1713" s="370"/>
      <c r="C1713" s="392"/>
      <c r="D1713" s="372"/>
      <c r="E1713" s="372"/>
      <c r="F1713" s="373"/>
      <c r="G1713" s="372"/>
      <c r="H1713" s="372"/>
      <c r="I1713" s="374"/>
      <c r="J1713" s="375"/>
      <c r="K1713" s="372"/>
      <c r="L1713" s="374"/>
      <c r="M1713" s="372"/>
      <c r="N1713" s="463"/>
      <c r="O1713" s="527">
        <f t="shared" si="112"/>
        <v>0</v>
      </c>
      <c r="P1713" s="527">
        <f t="shared" si="113"/>
        <v>0</v>
      </c>
      <c r="Q1713" s="530" t="str">
        <f t="shared" si="111"/>
        <v/>
      </c>
    </row>
    <row r="1714" spans="1:17">
      <c r="A1714" s="383" t="str">
        <f t="shared" si="110"/>
        <v/>
      </c>
      <c r="B1714" s="370"/>
      <c r="C1714" s="392"/>
      <c r="D1714" s="372"/>
      <c r="E1714" s="372"/>
      <c r="F1714" s="373"/>
      <c r="G1714" s="372"/>
      <c r="H1714" s="372"/>
      <c r="I1714" s="374"/>
      <c r="J1714" s="375"/>
      <c r="K1714" s="372"/>
      <c r="L1714" s="374"/>
      <c r="M1714" s="372"/>
      <c r="N1714" s="463"/>
      <c r="O1714" s="527">
        <f t="shared" si="112"/>
        <v>0</v>
      </c>
      <c r="P1714" s="527">
        <f t="shared" si="113"/>
        <v>0</v>
      </c>
      <c r="Q1714" s="529" t="str">
        <f t="shared" si="111"/>
        <v/>
      </c>
    </row>
    <row r="1715" spans="1:17">
      <c r="A1715" s="383" t="str">
        <f t="shared" si="110"/>
        <v/>
      </c>
      <c r="B1715" s="370"/>
      <c r="C1715" s="392"/>
      <c r="D1715" s="372"/>
      <c r="E1715" s="372"/>
      <c r="F1715" s="373"/>
      <c r="G1715" s="372"/>
      <c r="H1715" s="372"/>
      <c r="I1715" s="374"/>
      <c r="J1715" s="375"/>
      <c r="K1715" s="372"/>
      <c r="L1715" s="374"/>
      <c r="M1715" s="372"/>
      <c r="N1715" s="463"/>
      <c r="O1715" s="527">
        <f t="shared" si="112"/>
        <v>0</v>
      </c>
      <c r="P1715" s="527">
        <f t="shared" si="113"/>
        <v>0</v>
      </c>
      <c r="Q1715" s="530" t="str">
        <f t="shared" si="111"/>
        <v/>
      </c>
    </row>
    <row r="1716" spans="1:17">
      <c r="A1716" s="383" t="str">
        <f t="shared" si="110"/>
        <v/>
      </c>
      <c r="B1716" s="370"/>
      <c r="C1716" s="392"/>
      <c r="D1716" s="372"/>
      <c r="E1716" s="372"/>
      <c r="F1716" s="373"/>
      <c r="G1716" s="372"/>
      <c r="H1716" s="372"/>
      <c r="I1716" s="374"/>
      <c r="J1716" s="375"/>
      <c r="K1716" s="372"/>
      <c r="L1716" s="374"/>
      <c r="M1716" s="372"/>
      <c r="N1716" s="463"/>
      <c r="O1716" s="527">
        <f t="shared" si="112"/>
        <v>0</v>
      </c>
      <c r="P1716" s="527">
        <f t="shared" si="113"/>
        <v>0</v>
      </c>
      <c r="Q1716" s="530" t="str">
        <f t="shared" si="111"/>
        <v/>
      </c>
    </row>
    <row r="1717" spans="1:17">
      <c r="A1717" s="383" t="str">
        <f t="shared" si="110"/>
        <v/>
      </c>
      <c r="B1717" s="370"/>
      <c r="C1717" s="392"/>
      <c r="D1717" s="372"/>
      <c r="E1717" s="372"/>
      <c r="F1717" s="373"/>
      <c r="G1717" s="372"/>
      <c r="H1717" s="372"/>
      <c r="I1717" s="374"/>
      <c r="J1717" s="375"/>
      <c r="K1717" s="372"/>
      <c r="L1717" s="374"/>
      <c r="M1717" s="372"/>
      <c r="N1717" s="463"/>
      <c r="O1717" s="527">
        <f t="shared" si="112"/>
        <v>0</v>
      </c>
      <c r="P1717" s="527">
        <f t="shared" si="113"/>
        <v>0</v>
      </c>
      <c r="Q1717" s="530" t="str">
        <f t="shared" si="111"/>
        <v/>
      </c>
    </row>
    <row r="1718" spans="1:17">
      <c r="A1718" s="383" t="str">
        <f t="shared" si="110"/>
        <v/>
      </c>
      <c r="B1718" s="370"/>
      <c r="C1718" s="392"/>
      <c r="D1718" s="372"/>
      <c r="E1718" s="372"/>
      <c r="F1718" s="373"/>
      <c r="G1718" s="372"/>
      <c r="H1718" s="372"/>
      <c r="I1718" s="374"/>
      <c r="J1718" s="375"/>
      <c r="K1718" s="372"/>
      <c r="L1718" s="374"/>
      <c r="M1718" s="372"/>
      <c r="N1718" s="463"/>
      <c r="O1718" s="527">
        <f t="shared" si="112"/>
        <v>0</v>
      </c>
      <c r="P1718" s="527">
        <f t="shared" si="113"/>
        <v>0</v>
      </c>
      <c r="Q1718" s="529" t="str">
        <f t="shared" si="111"/>
        <v/>
      </c>
    </row>
    <row r="1719" spans="1:17">
      <c r="A1719" s="383" t="str">
        <f t="shared" si="110"/>
        <v/>
      </c>
      <c r="B1719" s="370"/>
      <c r="C1719" s="392"/>
      <c r="D1719" s="372"/>
      <c r="E1719" s="372"/>
      <c r="F1719" s="373"/>
      <c r="G1719" s="372"/>
      <c r="H1719" s="372"/>
      <c r="I1719" s="374"/>
      <c r="J1719" s="375"/>
      <c r="K1719" s="372"/>
      <c r="L1719" s="374"/>
      <c r="M1719" s="372"/>
      <c r="N1719" s="463"/>
      <c r="O1719" s="527">
        <f t="shared" si="112"/>
        <v>0</v>
      </c>
      <c r="P1719" s="527">
        <f t="shared" si="113"/>
        <v>0</v>
      </c>
      <c r="Q1719" s="530" t="str">
        <f t="shared" si="111"/>
        <v/>
      </c>
    </row>
    <row r="1720" spans="1:17">
      <c r="A1720" s="383" t="str">
        <f t="shared" si="110"/>
        <v/>
      </c>
      <c r="B1720" s="370"/>
      <c r="C1720" s="392"/>
      <c r="D1720" s="372"/>
      <c r="E1720" s="372"/>
      <c r="F1720" s="373"/>
      <c r="G1720" s="372"/>
      <c r="H1720" s="372"/>
      <c r="I1720" s="374"/>
      <c r="J1720" s="375"/>
      <c r="K1720" s="372"/>
      <c r="L1720" s="374"/>
      <c r="M1720" s="372"/>
      <c r="N1720" s="463"/>
      <c r="O1720" s="527">
        <f t="shared" si="112"/>
        <v>0</v>
      </c>
      <c r="P1720" s="527">
        <f t="shared" si="113"/>
        <v>0</v>
      </c>
      <c r="Q1720" s="530" t="str">
        <f t="shared" si="111"/>
        <v/>
      </c>
    </row>
    <row r="1721" spans="1:17">
      <c r="A1721" s="383" t="str">
        <f t="shared" si="110"/>
        <v/>
      </c>
      <c r="B1721" s="370"/>
      <c r="C1721" s="392"/>
      <c r="D1721" s="372"/>
      <c r="E1721" s="372"/>
      <c r="F1721" s="373"/>
      <c r="G1721" s="372"/>
      <c r="H1721" s="372"/>
      <c r="I1721" s="374"/>
      <c r="J1721" s="375"/>
      <c r="K1721" s="372"/>
      <c r="L1721" s="374"/>
      <c r="M1721" s="372"/>
      <c r="N1721" s="463"/>
      <c r="O1721" s="527">
        <f t="shared" si="112"/>
        <v>0</v>
      </c>
      <c r="P1721" s="527">
        <f t="shared" si="113"/>
        <v>0</v>
      </c>
      <c r="Q1721" s="530" t="str">
        <f t="shared" si="111"/>
        <v/>
      </c>
    </row>
    <row r="1722" spans="1:17">
      <c r="A1722" s="383" t="str">
        <f t="shared" si="110"/>
        <v/>
      </c>
      <c r="B1722" s="370"/>
      <c r="C1722" s="392"/>
      <c r="D1722" s="372"/>
      <c r="E1722" s="372"/>
      <c r="F1722" s="373"/>
      <c r="G1722" s="372"/>
      <c r="H1722" s="372"/>
      <c r="I1722" s="374"/>
      <c r="J1722" s="375"/>
      <c r="K1722" s="372"/>
      <c r="L1722" s="374"/>
      <c r="M1722" s="372"/>
      <c r="N1722" s="463"/>
      <c r="O1722" s="527">
        <f t="shared" si="112"/>
        <v>0</v>
      </c>
      <c r="P1722" s="527">
        <f t="shared" si="113"/>
        <v>0</v>
      </c>
      <c r="Q1722" s="529" t="str">
        <f t="shared" si="111"/>
        <v/>
      </c>
    </row>
    <row r="1723" spans="1:17">
      <c r="A1723" s="383" t="str">
        <f t="shared" si="110"/>
        <v/>
      </c>
      <c r="B1723" s="370"/>
      <c r="C1723" s="392"/>
      <c r="D1723" s="372"/>
      <c r="E1723" s="372"/>
      <c r="F1723" s="373"/>
      <c r="G1723" s="372"/>
      <c r="H1723" s="372"/>
      <c r="I1723" s="374"/>
      <c r="J1723" s="375"/>
      <c r="K1723" s="372"/>
      <c r="L1723" s="374"/>
      <c r="M1723" s="372"/>
      <c r="N1723" s="463"/>
      <c r="O1723" s="527">
        <f t="shared" si="112"/>
        <v>0</v>
      </c>
      <c r="P1723" s="527">
        <f t="shared" si="113"/>
        <v>0</v>
      </c>
      <c r="Q1723" s="530" t="str">
        <f t="shared" si="111"/>
        <v/>
      </c>
    </row>
    <row r="1724" spans="1:17">
      <c r="A1724" s="383" t="str">
        <f t="shared" si="110"/>
        <v/>
      </c>
      <c r="B1724" s="370"/>
      <c r="C1724" s="392"/>
      <c r="D1724" s="372"/>
      <c r="E1724" s="372"/>
      <c r="F1724" s="373"/>
      <c r="G1724" s="372"/>
      <c r="H1724" s="372"/>
      <c r="I1724" s="374"/>
      <c r="J1724" s="375"/>
      <c r="K1724" s="372"/>
      <c r="L1724" s="374"/>
      <c r="M1724" s="372"/>
      <c r="N1724" s="463"/>
      <c r="O1724" s="527">
        <f t="shared" si="112"/>
        <v>0</v>
      </c>
      <c r="P1724" s="527">
        <f t="shared" si="113"/>
        <v>0</v>
      </c>
      <c r="Q1724" s="530" t="str">
        <f t="shared" si="111"/>
        <v/>
      </c>
    </row>
    <row r="1725" spans="1:17">
      <c r="A1725" s="383" t="str">
        <f t="shared" si="110"/>
        <v/>
      </c>
      <c r="B1725" s="370"/>
      <c r="C1725" s="392"/>
      <c r="D1725" s="372"/>
      <c r="E1725" s="372"/>
      <c r="F1725" s="373"/>
      <c r="G1725" s="372"/>
      <c r="H1725" s="372"/>
      <c r="I1725" s="374"/>
      <c r="J1725" s="375"/>
      <c r="K1725" s="372"/>
      <c r="L1725" s="374"/>
      <c r="M1725" s="372"/>
      <c r="N1725" s="463"/>
      <c r="O1725" s="527">
        <f t="shared" si="112"/>
        <v>0</v>
      </c>
      <c r="P1725" s="527">
        <f t="shared" si="113"/>
        <v>0</v>
      </c>
      <c r="Q1725" s="530" t="str">
        <f t="shared" si="111"/>
        <v/>
      </c>
    </row>
    <row r="1726" spans="1:17">
      <c r="A1726" s="383" t="str">
        <f t="shared" si="110"/>
        <v/>
      </c>
      <c r="B1726" s="370"/>
      <c r="C1726" s="392"/>
      <c r="D1726" s="372"/>
      <c r="E1726" s="372"/>
      <c r="F1726" s="373"/>
      <c r="G1726" s="372"/>
      <c r="H1726" s="372"/>
      <c r="I1726" s="374"/>
      <c r="J1726" s="375"/>
      <c r="K1726" s="372"/>
      <c r="L1726" s="374"/>
      <c r="M1726" s="372"/>
      <c r="N1726" s="463"/>
      <c r="O1726" s="527">
        <f t="shared" si="112"/>
        <v>0</v>
      </c>
      <c r="P1726" s="527">
        <f t="shared" si="113"/>
        <v>0</v>
      </c>
      <c r="Q1726" s="529" t="str">
        <f t="shared" si="111"/>
        <v/>
      </c>
    </row>
    <row r="1727" spans="1:17">
      <c r="A1727" s="383" t="str">
        <f t="shared" si="110"/>
        <v/>
      </c>
      <c r="B1727" s="370"/>
      <c r="C1727" s="392"/>
      <c r="D1727" s="372"/>
      <c r="E1727" s="372"/>
      <c r="F1727" s="373"/>
      <c r="G1727" s="372"/>
      <c r="H1727" s="372"/>
      <c r="I1727" s="374"/>
      <c r="J1727" s="375"/>
      <c r="K1727" s="372"/>
      <c r="L1727" s="374"/>
      <c r="M1727" s="372"/>
      <c r="N1727" s="463"/>
      <c r="O1727" s="527">
        <f t="shared" si="112"/>
        <v>0</v>
      </c>
      <c r="P1727" s="527">
        <f t="shared" si="113"/>
        <v>0</v>
      </c>
      <c r="Q1727" s="530" t="str">
        <f t="shared" si="111"/>
        <v/>
      </c>
    </row>
    <row r="1728" spans="1:17">
      <c r="A1728" s="383" t="str">
        <f t="shared" si="110"/>
        <v/>
      </c>
      <c r="B1728" s="370"/>
      <c r="C1728" s="392"/>
      <c r="D1728" s="372"/>
      <c r="E1728" s="372"/>
      <c r="F1728" s="373"/>
      <c r="G1728" s="372"/>
      <c r="H1728" s="372"/>
      <c r="I1728" s="374"/>
      <c r="J1728" s="375"/>
      <c r="K1728" s="372"/>
      <c r="L1728" s="374"/>
      <c r="M1728" s="372"/>
      <c r="N1728" s="463"/>
      <c r="O1728" s="527">
        <f t="shared" si="112"/>
        <v>0</v>
      </c>
      <c r="P1728" s="527">
        <f t="shared" si="113"/>
        <v>0</v>
      </c>
      <c r="Q1728" s="530" t="str">
        <f t="shared" si="111"/>
        <v/>
      </c>
    </row>
    <row r="1729" spans="1:17">
      <c r="A1729" s="383" t="str">
        <f t="shared" si="110"/>
        <v/>
      </c>
      <c r="B1729" s="370"/>
      <c r="C1729" s="392"/>
      <c r="D1729" s="372"/>
      <c r="E1729" s="372"/>
      <c r="F1729" s="373"/>
      <c r="G1729" s="372"/>
      <c r="H1729" s="372"/>
      <c r="I1729" s="374"/>
      <c r="J1729" s="375"/>
      <c r="K1729" s="372"/>
      <c r="L1729" s="374"/>
      <c r="M1729" s="372"/>
      <c r="N1729" s="463"/>
      <c r="O1729" s="527">
        <f t="shared" si="112"/>
        <v>0</v>
      </c>
      <c r="P1729" s="527">
        <f t="shared" si="113"/>
        <v>0</v>
      </c>
      <c r="Q1729" s="530" t="str">
        <f t="shared" si="111"/>
        <v/>
      </c>
    </row>
    <row r="1730" spans="1:17">
      <c r="A1730" s="383" t="str">
        <f t="shared" si="110"/>
        <v/>
      </c>
      <c r="B1730" s="370"/>
      <c r="C1730" s="392"/>
      <c r="D1730" s="372"/>
      <c r="E1730" s="372"/>
      <c r="F1730" s="373"/>
      <c r="G1730" s="372"/>
      <c r="H1730" s="372"/>
      <c r="I1730" s="374"/>
      <c r="J1730" s="375"/>
      <c r="K1730" s="372"/>
      <c r="L1730" s="374"/>
      <c r="M1730" s="372"/>
      <c r="N1730" s="463"/>
      <c r="O1730" s="527">
        <f t="shared" si="112"/>
        <v>0</v>
      </c>
      <c r="P1730" s="527">
        <f t="shared" si="113"/>
        <v>0</v>
      </c>
      <c r="Q1730" s="529" t="str">
        <f t="shared" si="111"/>
        <v/>
      </c>
    </row>
    <row r="1731" spans="1:17">
      <c r="A1731" s="383" t="str">
        <f t="shared" si="110"/>
        <v/>
      </c>
      <c r="B1731" s="370"/>
      <c r="C1731" s="392"/>
      <c r="D1731" s="372"/>
      <c r="E1731" s="372"/>
      <c r="F1731" s="373"/>
      <c r="G1731" s="372"/>
      <c r="H1731" s="372"/>
      <c r="I1731" s="374"/>
      <c r="J1731" s="375"/>
      <c r="K1731" s="372"/>
      <c r="L1731" s="374"/>
      <c r="M1731" s="372"/>
      <c r="N1731" s="463"/>
      <c r="O1731" s="527">
        <f t="shared" si="112"/>
        <v>0</v>
      </c>
      <c r="P1731" s="527">
        <f t="shared" si="113"/>
        <v>0</v>
      </c>
      <c r="Q1731" s="530" t="str">
        <f t="shared" si="111"/>
        <v/>
      </c>
    </row>
    <row r="1732" spans="1:17">
      <c r="A1732" s="383" t="str">
        <f t="shared" si="110"/>
        <v/>
      </c>
      <c r="B1732" s="370"/>
      <c r="C1732" s="392"/>
      <c r="D1732" s="372"/>
      <c r="E1732" s="372"/>
      <c r="F1732" s="373"/>
      <c r="G1732" s="372"/>
      <c r="H1732" s="372"/>
      <c r="I1732" s="374"/>
      <c r="J1732" s="375"/>
      <c r="K1732" s="372"/>
      <c r="L1732" s="374"/>
      <c r="M1732" s="372"/>
      <c r="N1732" s="463"/>
      <c r="O1732" s="527">
        <f t="shared" si="112"/>
        <v>0</v>
      </c>
      <c r="P1732" s="527">
        <f t="shared" si="113"/>
        <v>0</v>
      </c>
      <c r="Q1732" s="530" t="str">
        <f t="shared" si="111"/>
        <v/>
      </c>
    </row>
    <row r="1733" spans="1:17">
      <c r="A1733" s="383" t="str">
        <f t="shared" ref="A1733:A1796" si="114">IF(B1733="","",ROW()-ROW($A$3))</f>
        <v/>
      </c>
      <c r="B1733" s="370"/>
      <c r="C1733" s="392"/>
      <c r="D1733" s="372"/>
      <c r="E1733" s="372"/>
      <c r="F1733" s="373"/>
      <c r="G1733" s="372"/>
      <c r="H1733" s="372"/>
      <c r="I1733" s="374"/>
      <c r="J1733" s="375"/>
      <c r="K1733" s="372"/>
      <c r="L1733" s="374"/>
      <c r="M1733" s="372"/>
      <c r="N1733" s="463"/>
      <c r="O1733" s="527">
        <f t="shared" si="112"/>
        <v>0</v>
      </c>
      <c r="P1733" s="527">
        <f t="shared" si="113"/>
        <v>0</v>
      </c>
      <c r="Q1733" s="530" t="str">
        <f t="shared" si="111"/>
        <v/>
      </c>
    </row>
    <row r="1734" spans="1:17">
      <c r="A1734" s="383" t="str">
        <f t="shared" si="114"/>
        <v/>
      </c>
      <c r="B1734" s="370"/>
      <c r="C1734" s="392"/>
      <c r="D1734" s="372"/>
      <c r="E1734" s="372"/>
      <c r="F1734" s="373"/>
      <c r="G1734" s="372"/>
      <c r="H1734" s="372"/>
      <c r="I1734" s="374"/>
      <c r="J1734" s="375"/>
      <c r="K1734" s="372"/>
      <c r="L1734" s="374"/>
      <c r="M1734" s="372"/>
      <c r="N1734" s="463"/>
      <c r="O1734" s="527">
        <f t="shared" si="112"/>
        <v>0</v>
      </c>
      <c r="P1734" s="527">
        <f t="shared" si="113"/>
        <v>0</v>
      </c>
      <c r="Q1734" s="529" t="str">
        <f t="shared" si="111"/>
        <v/>
      </c>
    </row>
    <row r="1735" spans="1:17">
      <c r="A1735" s="383" t="str">
        <f t="shared" si="114"/>
        <v/>
      </c>
      <c r="B1735" s="370"/>
      <c r="C1735" s="392"/>
      <c r="D1735" s="372"/>
      <c r="E1735" s="372"/>
      <c r="F1735" s="373"/>
      <c r="G1735" s="372"/>
      <c r="H1735" s="372"/>
      <c r="I1735" s="374"/>
      <c r="J1735" s="375"/>
      <c r="K1735" s="372"/>
      <c r="L1735" s="374"/>
      <c r="M1735" s="372"/>
      <c r="N1735" s="463"/>
      <c r="O1735" s="527">
        <f t="shared" si="112"/>
        <v>0</v>
      </c>
      <c r="P1735" s="527">
        <f t="shared" si="113"/>
        <v>0</v>
      </c>
      <c r="Q1735" s="530" t="str">
        <f t="shared" si="111"/>
        <v/>
      </c>
    </row>
    <row r="1736" spans="1:17">
      <c r="A1736" s="383" t="str">
        <f t="shared" si="114"/>
        <v/>
      </c>
      <c r="B1736" s="370"/>
      <c r="C1736" s="392"/>
      <c r="D1736" s="372"/>
      <c r="E1736" s="372"/>
      <c r="F1736" s="373"/>
      <c r="G1736" s="372"/>
      <c r="H1736" s="372"/>
      <c r="I1736" s="374"/>
      <c r="J1736" s="375"/>
      <c r="K1736" s="372"/>
      <c r="L1736" s="374"/>
      <c r="M1736" s="372"/>
      <c r="N1736" s="463"/>
      <c r="O1736" s="527">
        <f t="shared" si="112"/>
        <v>0</v>
      </c>
      <c r="P1736" s="527">
        <f t="shared" si="113"/>
        <v>0</v>
      </c>
      <c r="Q1736" s="530" t="str">
        <f t="shared" si="111"/>
        <v/>
      </c>
    </row>
    <row r="1737" spans="1:17">
      <c r="A1737" s="383" t="str">
        <f t="shared" si="114"/>
        <v/>
      </c>
      <c r="B1737" s="370"/>
      <c r="C1737" s="392"/>
      <c r="D1737" s="372"/>
      <c r="E1737" s="372"/>
      <c r="F1737" s="373"/>
      <c r="G1737" s="372"/>
      <c r="H1737" s="372"/>
      <c r="I1737" s="374"/>
      <c r="J1737" s="375"/>
      <c r="K1737" s="372"/>
      <c r="L1737" s="374"/>
      <c r="M1737" s="372"/>
      <c r="N1737" s="463"/>
      <c r="O1737" s="527">
        <f t="shared" si="112"/>
        <v>0</v>
      </c>
      <c r="P1737" s="527">
        <f t="shared" si="113"/>
        <v>0</v>
      </c>
      <c r="Q1737" s="530" t="str">
        <f t="shared" si="111"/>
        <v/>
      </c>
    </row>
    <row r="1738" spans="1:17">
      <c r="A1738" s="383" t="str">
        <f t="shared" si="114"/>
        <v/>
      </c>
      <c r="B1738" s="370"/>
      <c r="C1738" s="392"/>
      <c r="D1738" s="372"/>
      <c r="E1738" s="372"/>
      <c r="F1738" s="373"/>
      <c r="G1738" s="372"/>
      <c r="H1738" s="372"/>
      <c r="I1738" s="374"/>
      <c r="J1738" s="375"/>
      <c r="K1738" s="372"/>
      <c r="L1738" s="374"/>
      <c r="M1738" s="372"/>
      <c r="N1738" s="463"/>
      <c r="O1738" s="527">
        <f t="shared" si="112"/>
        <v>0</v>
      </c>
      <c r="P1738" s="527">
        <f t="shared" si="113"/>
        <v>0</v>
      </c>
      <c r="Q1738" s="529" t="str">
        <f t="shared" si="111"/>
        <v/>
      </c>
    </row>
    <row r="1739" spans="1:17">
      <c r="A1739" s="383" t="str">
        <f t="shared" si="114"/>
        <v/>
      </c>
      <c r="B1739" s="370"/>
      <c r="C1739" s="392"/>
      <c r="D1739" s="372"/>
      <c r="E1739" s="372"/>
      <c r="F1739" s="373"/>
      <c r="G1739" s="372"/>
      <c r="H1739" s="372"/>
      <c r="I1739" s="374"/>
      <c r="J1739" s="375"/>
      <c r="K1739" s="372"/>
      <c r="L1739" s="374"/>
      <c r="M1739" s="372"/>
      <c r="N1739" s="463"/>
      <c r="O1739" s="527">
        <f t="shared" si="112"/>
        <v>0</v>
      </c>
      <c r="P1739" s="527">
        <f t="shared" si="113"/>
        <v>0</v>
      </c>
      <c r="Q1739" s="530" t="str">
        <f t="shared" si="111"/>
        <v/>
      </c>
    </row>
    <row r="1740" spans="1:17">
      <c r="A1740" s="383" t="str">
        <f t="shared" si="114"/>
        <v/>
      </c>
      <c r="B1740" s="370"/>
      <c r="C1740" s="392"/>
      <c r="D1740" s="372"/>
      <c r="E1740" s="372"/>
      <c r="F1740" s="373"/>
      <c r="G1740" s="372"/>
      <c r="H1740" s="372"/>
      <c r="I1740" s="374"/>
      <c r="J1740" s="375"/>
      <c r="K1740" s="372"/>
      <c r="L1740" s="374"/>
      <c r="M1740" s="372"/>
      <c r="N1740" s="463"/>
      <c r="O1740" s="527">
        <f t="shared" si="112"/>
        <v>0</v>
      </c>
      <c r="P1740" s="527">
        <f t="shared" si="113"/>
        <v>0</v>
      </c>
      <c r="Q1740" s="530" t="str">
        <f t="shared" si="111"/>
        <v/>
      </c>
    </row>
    <row r="1741" spans="1:17">
      <c r="A1741" s="383" t="str">
        <f t="shared" si="114"/>
        <v/>
      </c>
      <c r="B1741" s="370"/>
      <c r="C1741" s="392"/>
      <c r="D1741" s="372"/>
      <c r="E1741" s="372"/>
      <c r="F1741" s="373"/>
      <c r="G1741" s="372"/>
      <c r="H1741" s="372"/>
      <c r="I1741" s="374"/>
      <c r="J1741" s="375"/>
      <c r="K1741" s="372"/>
      <c r="L1741" s="374"/>
      <c r="M1741" s="372"/>
      <c r="N1741" s="463"/>
      <c r="O1741" s="527">
        <f t="shared" si="112"/>
        <v>0</v>
      </c>
      <c r="P1741" s="527">
        <f t="shared" si="113"/>
        <v>0</v>
      </c>
      <c r="Q1741" s="530" t="str">
        <f t="shared" si="111"/>
        <v/>
      </c>
    </row>
    <row r="1742" spans="1:17">
      <c r="A1742" s="383" t="str">
        <f t="shared" si="114"/>
        <v/>
      </c>
      <c r="B1742" s="370"/>
      <c r="C1742" s="392"/>
      <c r="D1742" s="372"/>
      <c r="E1742" s="372"/>
      <c r="F1742" s="373"/>
      <c r="G1742" s="372"/>
      <c r="H1742" s="372"/>
      <c r="I1742" s="374"/>
      <c r="J1742" s="375"/>
      <c r="K1742" s="372"/>
      <c r="L1742" s="374"/>
      <c r="M1742" s="372"/>
      <c r="N1742" s="463"/>
      <c r="O1742" s="527">
        <f t="shared" si="112"/>
        <v>0</v>
      </c>
      <c r="P1742" s="527">
        <f t="shared" si="113"/>
        <v>0</v>
      </c>
      <c r="Q1742" s="529" t="str">
        <f t="shared" ref="Q1742:Q1805" si="115">SUBSTITUTE(D1742," ","_")</f>
        <v/>
      </c>
    </row>
    <row r="1743" spans="1:17">
      <c r="A1743" s="383" t="str">
        <f t="shared" si="114"/>
        <v/>
      </c>
      <c r="B1743" s="370"/>
      <c r="C1743" s="392"/>
      <c r="D1743" s="372"/>
      <c r="E1743" s="372"/>
      <c r="F1743" s="373"/>
      <c r="G1743" s="372"/>
      <c r="H1743" s="372"/>
      <c r="I1743" s="374"/>
      <c r="J1743" s="375"/>
      <c r="K1743" s="372"/>
      <c r="L1743" s="374"/>
      <c r="M1743" s="372"/>
      <c r="N1743" s="463"/>
      <c r="O1743" s="527">
        <f t="shared" ref="O1743:O1806" si="116">IF(B1743=0,0,IF(YEAR(B1743)=$P$1,MONTH(B1743)-$O$1+1,(YEAR(B1743)-$P$1)*12-$O$1+1+MONTH(B1743)))</f>
        <v>0</v>
      </c>
      <c r="P1743" s="527">
        <f t="shared" ref="P1743:P1806" si="117">IF(C1743=0,0,IF(YEAR(C1743)=$P$1,MONTH(C1743)-$O$1+1,(YEAR(C1743)-$P$1)*12-$O$1+1+MONTH(C1743)))</f>
        <v>0</v>
      </c>
      <c r="Q1743" s="530" t="str">
        <f t="shared" si="115"/>
        <v/>
      </c>
    </row>
    <row r="1744" spans="1:17">
      <c r="A1744" s="383" t="str">
        <f t="shared" si="114"/>
        <v/>
      </c>
      <c r="B1744" s="370"/>
      <c r="C1744" s="392"/>
      <c r="D1744" s="372"/>
      <c r="E1744" s="372"/>
      <c r="F1744" s="373"/>
      <c r="G1744" s="372"/>
      <c r="H1744" s="372"/>
      <c r="I1744" s="374"/>
      <c r="J1744" s="375"/>
      <c r="K1744" s="372"/>
      <c r="L1744" s="374"/>
      <c r="M1744" s="372"/>
      <c r="N1744" s="463"/>
      <c r="O1744" s="527">
        <f t="shared" si="116"/>
        <v>0</v>
      </c>
      <c r="P1744" s="527">
        <f t="shared" si="117"/>
        <v>0</v>
      </c>
      <c r="Q1744" s="530" t="str">
        <f t="shared" si="115"/>
        <v/>
      </c>
    </row>
    <row r="1745" spans="1:17">
      <c r="A1745" s="383" t="str">
        <f t="shared" si="114"/>
        <v/>
      </c>
      <c r="B1745" s="370"/>
      <c r="C1745" s="392"/>
      <c r="D1745" s="372"/>
      <c r="E1745" s="372"/>
      <c r="F1745" s="373"/>
      <c r="G1745" s="372"/>
      <c r="H1745" s="372"/>
      <c r="I1745" s="374"/>
      <c r="J1745" s="375"/>
      <c r="K1745" s="372"/>
      <c r="L1745" s="374"/>
      <c r="M1745" s="372"/>
      <c r="N1745" s="463"/>
      <c r="O1745" s="527">
        <f t="shared" si="116"/>
        <v>0</v>
      </c>
      <c r="P1745" s="527">
        <f t="shared" si="117"/>
        <v>0</v>
      </c>
      <c r="Q1745" s="530" t="str">
        <f t="shared" si="115"/>
        <v/>
      </c>
    </row>
    <row r="1746" spans="1:17">
      <c r="A1746" s="383" t="str">
        <f t="shared" si="114"/>
        <v/>
      </c>
      <c r="B1746" s="370"/>
      <c r="C1746" s="392"/>
      <c r="D1746" s="372"/>
      <c r="E1746" s="372"/>
      <c r="F1746" s="373"/>
      <c r="G1746" s="372"/>
      <c r="H1746" s="372"/>
      <c r="I1746" s="374"/>
      <c r="J1746" s="375"/>
      <c r="K1746" s="372"/>
      <c r="L1746" s="374"/>
      <c r="M1746" s="372"/>
      <c r="N1746" s="463"/>
      <c r="O1746" s="527">
        <f t="shared" si="116"/>
        <v>0</v>
      </c>
      <c r="P1746" s="527">
        <f t="shared" si="117"/>
        <v>0</v>
      </c>
      <c r="Q1746" s="529" t="str">
        <f t="shared" si="115"/>
        <v/>
      </c>
    </row>
    <row r="1747" spans="1:17">
      <c r="A1747" s="383" t="str">
        <f t="shared" si="114"/>
        <v/>
      </c>
      <c r="B1747" s="370"/>
      <c r="C1747" s="392"/>
      <c r="D1747" s="372"/>
      <c r="E1747" s="372"/>
      <c r="F1747" s="373"/>
      <c r="G1747" s="372"/>
      <c r="H1747" s="372"/>
      <c r="I1747" s="374"/>
      <c r="J1747" s="375"/>
      <c r="K1747" s="372"/>
      <c r="L1747" s="374"/>
      <c r="M1747" s="372"/>
      <c r="N1747" s="463"/>
      <c r="O1747" s="527">
        <f t="shared" si="116"/>
        <v>0</v>
      </c>
      <c r="P1747" s="527">
        <f t="shared" si="117"/>
        <v>0</v>
      </c>
      <c r="Q1747" s="530" t="str">
        <f t="shared" si="115"/>
        <v/>
      </c>
    </row>
    <row r="1748" spans="1:17">
      <c r="A1748" s="383" t="str">
        <f t="shared" si="114"/>
        <v/>
      </c>
      <c r="B1748" s="370"/>
      <c r="C1748" s="392"/>
      <c r="D1748" s="372"/>
      <c r="E1748" s="372"/>
      <c r="F1748" s="373"/>
      <c r="G1748" s="372"/>
      <c r="H1748" s="372"/>
      <c r="I1748" s="374"/>
      <c r="J1748" s="375"/>
      <c r="K1748" s="372"/>
      <c r="L1748" s="374"/>
      <c r="M1748" s="372"/>
      <c r="N1748" s="463"/>
      <c r="O1748" s="527">
        <f t="shared" si="116"/>
        <v>0</v>
      </c>
      <c r="P1748" s="527">
        <f t="shared" si="117"/>
        <v>0</v>
      </c>
      <c r="Q1748" s="530" t="str">
        <f t="shared" si="115"/>
        <v/>
      </c>
    </row>
    <row r="1749" spans="1:17">
      <c r="A1749" s="383" t="str">
        <f t="shared" si="114"/>
        <v/>
      </c>
      <c r="B1749" s="370"/>
      <c r="C1749" s="392"/>
      <c r="D1749" s="372"/>
      <c r="E1749" s="372"/>
      <c r="F1749" s="373"/>
      <c r="G1749" s="372"/>
      <c r="H1749" s="372"/>
      <c r="I1749" s="374"/>
      <c r="J1749" s="375"/>
      <c r="K1749" s="372"/>
      <c r="L1749" s="374"/>
      <c r="M1749" s="372"/>
      <c r="N1749" s="463"/>
      <c r="O1749" s="527">
        <f t="shared" si="116"/>
        <v>0</v>
      </c>
      <c r="P1749" s="527">
        <f t="shared" si="117"/>
        <v>0</v>
      </c>
      <c r="Q1749" s="530" t="str">
        <f t="shared" si="115"/>
        <v/>
      </c>
    </row>
    <row r="1750" spans="1:17">
      <c r="A1750" s="383" t="str">
        <f t="shared" si="114"/>
        <v/>
      </c>
      <c r="B1750" s="370"/>
      <c r="C1750" s="392"/>
      <c r="D1750" s="372"/>
      <c r="E1750" s="372"/>
      <c r="F1750" s="373"/>
      <c r="G1750" s="372"/>
      <c r="H1750" s="372"/>
      <c r="I1750" s="374"/>
      <c r="J1750" s="375"/>
      <c r="K1750" s="372"/>
      <c r="L1750" s="374"/>
      <c r="M1750" s="372"/>
      <c r="N1750" s="463"/>
      <c r="O1750" s="527">
        <f t="shared" si="116"/>
        <v>0</v>
      </c>
      <c r="P1750" s="527">
        <f t="shared" si="117"/>
        <v>0</v>
      </c>
      <c r="Q1750" s="529" t="str">
        <f t="shared" si="115"/>
        <v/>
      </c>
    </row>
    <row r="1751" spans="1:17">
      <c r="A1751" s="383" t="str">
        <f t="shared" si="114"/>
        <v/>
      </c>
      <c r="B1751" s="370"/>
      <c r="C1751" s="392"/>
      <c r="D1751" s="372"/>
      <c r="E1751" s="372"/>
      <c r="F1751" s="373"/>
      <c r="G1751" s="372"/>
      <c r="H1751" s="372"/>
      <c r="I1751" s="374"/>
      <c r="J1751" s="375"/>
      <c r="K1751" s="372"/>
      <c r="L1751" s="374"/>
      <c r="M1751" s="372"/>
      <c r="N1751" s="463"/>
      <c r="O1751" s="527">
        <f t="shared" si="116"/>
        <v>0</v>
      </c>
      <c r="P1751" s="527">
        <f t="shared" si="117"/>
        <v>0</v>
      </c>
      <c r="Q1751" s="530" t="str">
        <f t="shared" si="115"/>
        <v/>
      </c>
    </row>
    <row r="1752" spans="1:17">
      <c r="A1752" s="383" t="str">
        <f t="shared" si="114"/>
        <v/>
      </c>
      <c r="B1752" s="370"/>
      <c r="C1752" s="392"/>
      <c r="D1752" s="372"/>
      <c r="E1752" s="372"/>
      <c r="F1752" s="373"/>
      <c r="G1752" s="372"/>
      <c r="H1752" s="372"/>
      <c r="I1752" s="374"/>
      <c r="J1752" s="375"/>
      <c r="K1752" s="372"/>
      <c r="L1752" s="374"/>
      <c r="M1752" s="372"/>
      <c r="N1752" s="463"/>
      <c r="O1752" s="527">
        <f t="shared" si="116"/>
        <v>0</v>
      </c>
      <c r="P1752" s="527">
        <f t="shared" si="117"/>
        <v>0</v>
      </c>
      <c r="Q1752" s="530" t="str">
        <f t="shared" si="115"/>
        <v/>
      </c>
    </row>
    <row r="1753" spans="1:17">
      <c r="A1753" s="383" t="str">
        <f t="shared" si="114"/>
        <v/>
      </c>
      <c r="B1753" s="370"/>
      <c r="C1753" s="392"/>
      <c r="D1753" s="372"/>
      <c r="E1753" s="372"/>
      <c r="F1753" s="373"/>
      <c r="G1753" s="372"/>
      <c r="H1753" s="372"/>
      <c r="I1753" s="374"/>
      <c r="J1753" s="375"/>
      <c r="K1753" s="372"/>
      <c r="L1753" s="374"/>
      <c r="M1753" s="372"/>
      <c r="N1753" s="463"/>
      <c r="O1753" s="527">
        <f t="shared" si="116"/>
        <v>0</v>
      </c>
      <c r="P1753" s="527">
        <f t="shared" si="117"/>
        <v>0</v>
      </c>
      <c r="Q1753" s="530" t="str">
        <f t="shared" si="115"/>
        <v/>
      </c>
    </row>
    <row r="1754" spans="1:17">
      <c r="A1754" s="383" t="str">
        <f t="shared" si="114"/>
        <v/>
      </c>
      <c r="B1754" s="370"/>
      <c r="C1754" s="392"/>
      <c r="D1754" s="372"/>
      <c r="E1754" s="372"/>
      <c r="F1754" s="373"/>
      <c r="G1754" s="372"/>
      <c r="H1754" s="372"/>
      <c r="I1754" s="374"/>
      <c r="J1754" s="375"/>
      <c r="K1754" s="372"/>
      <c r="L1754" s="374"/>
      <c r="M1754" s="372"/>
      <c r="N1754" s="463"/>
      <c r="O1754" s="527">
        <f t="shared" si="116"/>
        <v>0</v>
      </c>
      <c r="P1754" s="527">
        <f t="shared" si="117"/>
        <v>0</v>
      </c>
      <c r="Q1754" s="529" t="str">
        <f t="shared" si="115"/>
        <v/>
      </c>
    </row>
    <row r="1755" spans="1:17">
      <c r="A1755" s="383" t="str">
        <f t="shared" si="114"/>
        <v/>
      </c>
      <c r="B1755" s="370"/>
      <c r="C1755" s="392"/>
      <c r="D1755" s="372"/>
      <c r="E1755" s="372"/>
      <c r="F1755" s="373"/>
      <c r="G1755" s="372"/>
      <c r="H1755" s="372"/>
      <c r="I1755" s="374"/>
      <c r="J1755" s="375"/>
      <c r="K1755" s="372"/>
      <c r="L1755" s="374"/>
      <c r="M1755" s="372"/>
      <c r="N1755" s="463"/>
      <c r="O1755" s="527">
        <f t="shared" si="116"/>
        <v>0</v>
      </c>
      <c r="P1755" s="527">
        <f t="shared" si="117"/>
        <v>0</v>
      </c>
      <c r="Q1755" s="530" t="str">
        <f t="shared" si="115"/>
        <v/>
      </c>
    </row>
    <row r="1756" spans="1:17">
      <c r="A1756" s="383" t="str">
        <f t="shared" si="114"/>
        <v/>
      </c>
      <c r="B1756" s="370"/>
      <c r="C1756" s="392"/>
      <c r="D1756" s="372"/>
      <c r="E1756" s="372"/>
      <c r="F1756" s="373"/>
      <c r="G1756" s="372"/>
      <c r="H1756" s="372"/>
      <c r="I1756" s="374"/>
      <c r="J1756" s="375"/>
      <c r="K1756" s="372"/>
      <c r="L1756" s="374"/>
      <c r="M1756" s="372"/>
      <c r="N1756" s="463"/>
      <c r="O1756" s="527">
        <f t="shared" si="116"/>
        <v>0</v>
      </c>
      <c r="P1756" s="527">
        <f t="shared" si="117"/>
        <v>0</v>
      </c>
      <c r="Q1756" s="530" t="str">
        <f t="shared" si="115"/>
        <v/>
      </c>
    </row>
    <row r="1757" spans="1:17">
      <c r="A1757" s="383" t="str">
        <f t="shared" si="114"/>
        <v/>
      </c>
      <c r="B1757" s="370"/>
      <c r="C1757" s="392"/>
      <c r="D1757" s="372"/>
      <c r="E1757" s="372"/>
      <c r="F1757" s="373"/>
      <c r="G1757" s="372"/>
      <c r="H1757" s="372"/>
      <c r="I1757" s="374"/>
      <c r="J1757" s="375"/>
      <c r="K1757" s="372"/>
      <c r="L1757" s="374"/>
      <c r="M1757" s="372"/>
      <c r="N1757" s="463"/>
      <c r="O1757" s="527">
        <f t="shared" si="116"/>
        <v>0</v>
      </c>
      <c r="P1757" s="527">
        <f t="shared" si="117"/>
        <v>0</v>
      </c>
      <c r="Q1757" s="530" t="str">
        <f t="shared" si="115"/>
        <v/>
      </c>
    </row>
    <row r="1758" spans="1:17">
      <c r="A1758" s="383" t="str">
        <f t="shared" si="114"/>
        <v/>
      </c>
      <c r="B1758" s="370"/>
      <c r="C1758" s="392"/>
      <c r="D1758" s="372"/>
      <c r="E1758" s="372"/>
      <c r="F1758" s="373"/>
      <c r="G1758" s="372"/>
      <c r="H1758" s="372"/>
      <c r="I1758" s="374"/>
      <c r="J1758" s="375"/>
      <c r="K1758" s="372"/>
      <c r="L1758" s="374"/>
      <c r="M1758" s="372"/>
      <c r="N1758" s="463"/>
      <c r="O1758" s="527">
        <f t="shared" si="116"/>
        <v>0</v>
      </c>
      <c r="P1758" s="527">
        <f t="shared" si="117"/>
        <v>0</v>
      </c>
      <c r="Q1758" s="529" t="str">
        <f t="shared" si="115"/>
        <v/>
      </c>
    </row>
    <row r="1759" spans="1:17">
      <c r="A1759" s="383" t="str">
        <f t="shared" si="114"/>
        <v/>
      </c>
      <c r="B1759" s="370"/>
      <c r="C1759" s="392"/>
      <c r="D1759" s="372"/>
      <c r="E1759" s="372"/>
      <c r="F1759" s="373"/>
      <c r="G1759" s="372"/>
      <c r="H1759" s="372"/>
      <c r="I1759" s="374"/>
      <c r="J1759" s="375"/>
      <c r="K1759" s="372"/>
      <c r="L1759" s="374"/>
      <c r="M1759" s="372"/>
      <c r="N1759" s="463"/>
      <c r="O1759" s="527">
        <f t="shared" si="116"/>
        <v>0</v>
      </c>
      <c r="P1759" s="527">
        <f t="shared" si="117"/>
        <v>0</v>
      </c>
      <c r="Q1759" s="530" t="str">
        <f t="shared" si="115"/>
        <v/>
      </c>
    </row>
    <row r="1760" spans="1:17">
      <c r="A1760" s="383" t="str">
        <f t="shared" si="114"/>
        <v/>
      </c>
      <c r="B1760" s="370"/>
      <c r="C1760" s="392"/>
      <c r="D1760" s="372"/>
      <c r="E1760" s="372"/>
      <c r="F1760" s="373"/>
      <c r="G1760" s="372"/>
      <c r="H1760" s="372"/>
      <c r="I1760" s="374"/>
      <c r="J1760" s="375"/>
      <c r="K1760" s="372"/>
      <c r="L1760" s="374"/>
      <c r="M1760" s="372"/>
      <c r="N1760" s="463"/>
      <c r="O1760" s="527">
        <f t="shared" si="116"/>
        <v>0</v>
      </c>
      <c r="P1760" s="527">
        <f t="shared" si="117"/>
        <v>0</v>
      </c>
      <c r="Q1760" s="530" t="str">
        <f t="shared" si="115"/>
        <v/>
      </c>
    </row>
    <row r="1761" spans="1:17">
      <c r="A1761" s="383" t="str">
        <f t="shared" si="114"/>
        <v/>
      </c>
      <c r="B1761" s="370"/>
      <c r="C1761" s="392"/>
      <c r="D1761" s="372"/>
      <c r="E1761" s="372"/>
      <c r="F1761" s="373"/>
      <c r="G1761" s="372"/>
      <c r="H1761" s="372"/>
      <c r="I1761" s="374"/>
      <c r="J1761" s="375"/>
      <c r="K1761" s="372"/>
      <c r="L1761" s="374"/>
      <c r="M1761" s="372"/>
      <c r="N1761" s="463"/>
      <c r="O1761" s="527">
        <f t="shared" si="116"/>
        <v>0</v>
      </c>
      <c r="P1761" s="527">
        <f t="shared" si="117"/>
        <v>0</v>
      </c>
      <c r="Q1761" s="530" t="str">
        <f t="shared" si="115"/>
        <v/>
      </c>
    </row>
    <row r="1762" spans="1:17">
      <c r="A1762" s="383" t="str">
        <f t="shared" si="114"/>
        <v/>
      </c>
      <c r="B1762" s="370"/>
      <c r="C1762" s="392"/>
      <c r="D1762" s="372"/>
      <c r="E1762" s="372"/>
      <c r="F1762" s="373"/>
      <c r="G1762" s="372"/>
      <c r="H1762" s="372"/>
      <c r="I1762" s="374"/>
      <c r="J1762" s="375"/>
      <c r="K1762" s="372"/>
      <c r="L1762" s="374"/>
      <c r="M1762" s="372"/>
      <c r="N1762" s="463"/>
      <c r="O1762" s="527">
        <f t="shared" si="116"/>
        <v>0</v>
      </c>
      <c r="P1762" s="527">
        <f t="shared" si="117"/>
        <v>0</v>
      </c>
      <c r="Q1762" s="529" t="str">
        <f t="shared" si="115"/>
        <v/>
      </c>
    </row>
    <row r="1763" spans="1:17">
      <c r="A1763" s="383" t="str">
        <f t="shared" si="114"/>
        <v/>
      </c>
      <c r="B1763" s="370"/>
      <c r="C1763" s="392"/>
      <c r="D1763" s="372"/>
      <c r="E1763" s="372"/>
      <c r="F1763" s="373"/>
      <c r="G1763" s="372"/>
      <c r="H1763" s="372"/>
      <c r="I1763" s="374"/>
      <c r="J1763" s="375"/>
      <c r="K1763" s="372"/>
      <c r="L1763" s="374"/>
      <c r="M1763" s="372"/>
      <c r="N1763" s="463"/>
      <c r="O1763" s="527">
        <f t="shared" si="116"/>
        <v>0</v>
      </c>
      <c r="P1763" s="527">
        <f t="shared" si="117"/>
        <v>0</v>
      </c>
      <c r="Q1763" s="530" t="str">
        <f t="shared" si="115"/>
        <v/>
      </c>
    </row>
    <row r="1764" spans="1:17">
      <c r="A1764" s="383" t="str">
        <f t="shared" si="114"/>
        <v/>
      </c>
      <c r="B1764" s="370"/>
      <c r="C1764" s="392"/>
      <c r="D1764" s="372"/>
      <c r="E1764" s="372"/>
      <c r="F1764" s="373"/>
      <c r="G1764" s="372"/>
      <c r="H1764" s="372"/>
      <c r="I1764" s="374"/>
      <c r="J1764" s="375"/>
      <c r="K1764" s="372"/>
      <c r="L1764" s="374"/>
      <c r="M1764" s="372"/>
      <c r="N1764" s="463"/>
      <c r="O1764" s="527">
        <f t="shared" si="116"/>
        <v>0</v>
      </c>
      <c r="P1764" s="527">
        <f t="shared" si="117"/>
        <v>0</v>
      </c>
      <c r="Q1764" s="530" t="str">
        <f t="shared" si="115"/>
        <v/>
      </c>
    </row>
    <row r="1765" spans="1:17">
      <c r="A1765" s="383" t="str">
        <f t="shared" si="114"/>
        <v/>
      </c>
      <c r="B1765" s="370"/>
      <c r="C1765" s="392"/>
      <c r="D1765" s="372"/>
      <c r="E1765" s="372"/>
      <c r="F1765" s="373"/>
      <c r="G1765" s="372"/>
      <c r="H1765" s="372"/>
      <c r="I1765" s="374"/>
      <c r="J1765" s="375"/>
      <c r="K1765" s="372"/>
      <c r="L1765" s="374"/>
      <c r="M1765" s="372"/>
      <c r="N1765" s="463"/>
      <c r="O1765" s="527">
        <f t="shared" si="116"/>
        <v>0</v>
      </c>
      <c r="P1765" s="527">
        <f t="shared" si="117"/>
        <v>0</v>
      </c>
      <c r="Q1765" s="530" t="str">
        <f t="shared" si="115"/>
        <v/>
      </c>
    </row>
    <row r="1766" spans="1:17">
      <c r="A1766" s="383" t="str">
        <f t="shared" si="114"/>
        <v/>
      </c>
      <c r="B1766" s="370"/>
      <c r="C1766" s="392"/>
      <c r="D1766" s="372"/>
      <c r="E1766" s="372"/>
      <c r="F1766" s="373"/>
      <c r="G1766" s="372"/>
      <c r="H1766" s="372"/>
      <c r="I1766" s="374"/>
      <c r="J1766" s="375"/>
      <c r="K1766" s="372"/>
      <c r="L1766" s="374"/>
      <c r="M1766" s="372"/>
      <c r="N1766" s="463"/>
      <c r="O1766" s="527">
        <f t="shared" si="116"/>
        <v>0</v>
      </c>
      <c r="P1766" s="527">
        <f t="shared" si="117"/>
        <v>0</v>
      </c>
      <c r="Q1766" s="529" t="str">
        <f t="shared" si="115"/>
        <v/>
      </c>
    </row>
    <row r="1767" spans="1:17">
      <c r="A1767" s="383" t="str">
        <f t="shared" si="114"/>
        <v/>
      </c>
      <c r="B1767" s="370"/>
      <c r="C1767" s="392"/>
      <c r="D1767" s="372"/>
      <c r="E1767" s="372"/>
      <c r="F1767" s="373"/>
      <c r="G1767" s="372"/>
      <c r="H1767" s="372"/>
      <c r="I1767" s="374"/>
      <c r="J1767" s="375"/>
      <c r="K1767" s="372"/>
      <c r="L1767" s="374"/>
      <c r="M1767" s="372"/>
      <c r="N1767" s="463"/>
      <c r="O1767" s="527">
        <f t="shared" si="116"/>
        <v>0</v>
      </c>
      <c r="P1767" s="527">
        <f t="shared" si="117"/>
        <v>0</v>
      </c>
      <c r="Q1767" s="530" t="str">
        <f t="shared" si="115"/>
        <v/>
      </c>
    </row>
    <row r="1768" spans="1:17">
      <c r="A1768" s="383" t="str">
        <f t="shared" si="114"/>
        <v/>
      </c>
      <c r="B1768" s="370"/>
      <c r="C1768" s="392"/>
      <c r="D1768" s="372"/>
      <c r="E1768" s="372"/>
      <c r="F1768" s="373"/>
      <c r="G1768" s="372"/>
      <c r="H1768" s="372"/>
      <c r="I1768" s="374"/>
      <c r="J1768" s="375"/>
      <c r="K1768" s="372"/>
      <c r="L1768" s="374"/>
      <c r="M1768" s="372"/>
      <c r="N1768" s="463"/>
      <c r="O1768" s="527">
        <f t="shared" si="116"/>
        <v>0</v>
      </c>
      <c r="P1768" s="527">
        <f t="shared" si="117"/>
        <v>0</v>
      </c>
      <c r="Q1768" s="530" t="str">
        <f t="shared" si="115"/>
        <v/>
      </c>
    </row>
    <row r="1769" spans="1:17">
      <c r="A1769" s="383" t="str">
        <f t="shared" si="114"/>
        <v/>
      </c>
      <c r="B1769" s="370"/>
      <c r="C1769" s="392"/>
      <c r="D1769" s="372"/>
      <c r="E1769" s="372"/>
      <c r="F1769" s="373"/>
      <c r="G1769" s="372"/>
      <c r="H1769" s="372"/>
      <c r="I1769" s="374"/>
      <c r="J1769" s="375"/>
      <c r="K1769" s="372"/>
      <c r="L1769" s="374"/>
      <c r="M1769" s="372"/>
      <c r="N1769" s="463"/>
      <c r="O1769" s="527">
        <f t="shared" si="116"/>
        <v>0</v>
      </c>
      <c r="P1769" s="527">
        <f t="shared" si="117"/>
        <v>0</v>
      </c>
      <c r="Q1769" s="530" t="str">
        <f t="shared" si="115"/>
        <v/>
      </c>
    </row>
    <row r="1770" spans="1:17">
      <c r="A1770" s="383" t="str">
        <f t="shared" si="114"/>
        <v/>
      </c>
      <c r="B1770" s="370"/>
      <c r="C1770" s="392"/>
      <c r="D1770" s="372"/>
      <c r="E1770" s="372"/>
      <c r="F1770" s="373"/>
      <c r="G1770" s="372"/>
      <c r="H1770" s="372"/>
      <c r="I1770" s="374"/>
      <c r="J1770" s="375"/>
      <c r="K1770" s="372"/>
      <c r="L1770" s="374"/>
      <c r="M1770" s="372"/>
      <c r="N1770" s="463"/>
      <c r="O1770" s="527">
        <f t="shared" si="116"/>
        <v>0</v>
      </c>
      <c r="P1770" s="527">
        <f t="shared" si="117"/>
        <v>0</v>
      </c>
      <c r="Q1770" s="529" t="str">
        <f t="shared" si="115"/>
        <v/>
      </c>
    </row>
    <row r="1771" spans="1:17">
      <c r="A1771" s="383" t="str">
        <f t="shared" si="114"/>
        <v/>
      </c>
      <c r="B1771" s="370"/>
      <c r="C1771" s="392"/>
      <c r="D1771" s="372"/>
      <c r="E1771" s="372"/>
      <c r="F1771" s="373"/>
      <c r="G1771" s="372"/>
      <c r="H1771" s="372"/>
      <c r="I1771" s="374"/>
      <c r="J1771" s="375"/>
      <c r="K1771" s="372"/>
      <c r="L1771" s="374"/>
      <c r="M1771" s="372"/>
      <c r="N1771" s="463"/>
      <c r="O1771" s="527">
        <f t="shared" si="116"/>
        <v>0</v>
      </c>
      <c r="P1771" s="527">
        <f t="shared" si="117"/>
        <v>0</v>
      </c>
      <c r="Q1771" s="530" t="str">
        <f t="shared" si="115"/>
        <v/>
      </c>
    </row>
    <row r="1772" spans="1:17">
      <c r="A1772" s="383" t="str">
        <f t="shared" si="114"/>
        <v/>
      </c>
      <c r="B1772" s="370"/>
      <c r="C1772" s="392"/>
      <c r="D1772" s="372"/>
      <c r="E1772" s="372"/>
      <c r="F1772" s="373"/>
      <c r="G1772" s="372"/>
      <c r="H1772" s="372"/>
      <c r="I1772" s="374"/>
      <c r="J1772" s="375"/>
      <c r="K1772" s="372"/>
      <c r="L1772" s="374"/>
      <c r="M1772" s="372"/>
      <c r="N1772" s="463"/>
      <c r="O1772" s="527">
        <f t="shared" si="116"/>
        <v>0</v>
      </c>
      <c r="P1772" s="527">
        <f t="shared" si="117"/>
        <v>0</v>
      </c>
      <c r="Q1772" s="530" t="str">
        <f t="shared" si="115"/>
        <v/>
      </c>
    </row>
    <row r="1773" spans="1:17">
      <c r="A1773" s="383" t="str">
        <f t="shared" si="114"/>
        <v/>
      </c>
      <c r="B1773" s="370"/>
      <c r="C1773" s="392"/>
      <c r="D1773" s="372"/>
      <c r="E1773" s="372"/>
      <c r="F1773" s="373"/>
      <c r="G1773" s="372"/>
      <c r="H1773" s="372"/>
      <c r="I1773" s="374"/>
      <c r="J1773" s="375"/>
      <c r="K1773" s="372"/>
      <c r="L1773" s="374"/>
      <c r="M1773" s="372"/>
      <c r="N1773" s="463"/>
      <c r="O1773" s="527">
        <f t="shared" si="116"/>
        <v>0</v>
      </c>
      <c r="P1773" s="527">
        <f t="shared" si="117"/>
        <v>0</v>
      </c>
      <c r="Q1773" s="530" t="str">
        <f t="shared" si="115"/>
        <v/>
      </c>
    </row>
    <row r="1774" spans="1:17">
      <c r="A1774" s="383" t="str">
        <f t="shared" si="114"/>
        <v/>
      </c>
      <c r="B1774" s="370"/>
      <c r="C1774" s="392"/>
      <c r="D1774" s="372"/>
      <c r="E1774" s="372"/>
      <c r="F1774" s="373"/>
      <c r="G1774" s="372"/>
      <c r="H1774" s="372"/>
      <c r="I1774" s="374"/>
      <c r="J1774" s="375"/>
      <c r="K1774" s="372"/>
      <c r="L1774" s="374"/>
      <c r="M1774" s="372"/>
      <c r="N1774" s="463"/>
      <c r="O1774" s="527">
        <f t="shared" si="116"/>
        <v>0</v>
      </c>
      <c r="P1774" s="527">
        <f t="shared" si="117"/>
        <v>0</v>
      </c>
      <c r="Q1774" s="529" t="str">
        <f t="shared" si="115"/>
        <v/>
      </c>
    </row>
    <row r="1775" spans="1:17">
      <c r="A1775" s="383" t="str">
        <f t="shared" si="114"/>
        <v/>
      </c>
      <c r="B1775" s="370"/>
      <c r="C1775" s="392"/>
      <c r="D1775" s="372"/>
      <c r="E1775" s="372"/>
      <c r="F1775" s="373"/>
      <c r="G1775" s="372"/>
      <c r="H1775" s="372"/>
      <c r="I1775" s="374"/>
      <c r="J1775" s="375"/>
      <c r="K1775" s="372"/>
      <c r="L1775" s="374"/>
      <c r="M1775" s="372"/>
      <c r="N1775" s="463"/>
      <c r="O1775" s="527">
        <f t="shared" si="116"/>
        <v>0</v>
      </c>
      <c r="P1775" s="527">
        <f t="shared" si="117"/>
        <v>0</v>
      </c>
      <c r="Q1775" s="530" t="str">
        <f t="shared" si="115"/>
        <v/>
      </c>
    </row>
    <row r="1776" spans="1:17">
      <c r="A1776" s="383" t="str">
        <f t="shared" si="114"/>
        <v/>
      </c>
      <c r="B1776" s="370"/>
      <c r="C1776" s="392"/>
      <c r="D1776" s="372"/>
      <c r="E1776" s="372"/>
      <c r="F1776" s="373"/>
      <c r="G1776" s="372"/>
      <c r="H1776" s="372"/>
      <c r="I1776" s="374"/>
      <c r="J1776" s="375"/>
      <c r="K1776" s="372"/>
      <c r="L1776" s="374"/>
      <c r="M1776" s="372"/>
      <c r="N1776" s="463"/>
      <c r="O1776" s="527">
        <f t="shared" si="116"/>
        <v>0</v>
      </c>
      <c r="P1776" s="527">
        <f t="shared" si="117"/>
        <v>0</v>
      </c>
      <c r="Q1776" s="530" t="str">
        <f t="shared" si="115"/>
        <v/>
      </c>
    </row>
    <row r="1777" spans="1:17">
      <c r="A1777" s="383" t="str">
        <f t="shared" si="114"/>
        <v/>
      </c>
      <c r="B1777" s="370"/>
      <c r="C1777" s="392"/>
      <c r="D1777" s="372"/>
      <c r="E1777" s="372"/>
      <c r="F1777" s="373"/>
      <c r="G1777" s="372"/>
      <c r="H1777" s="372"/>
      <c r="I1777" s="374"/>
      <c r="J1777" s="375"/>
      <c r="K1777" s="372"/>
      <c r="L1777" s="374"/>
      <c r="M1777" s="372"/>
      <c r="N1777" s="463"/>
      <c r="O1777" s="527">
        <f t="shared" si="116"/>
        <v>0</v>
      </c>
      <c r="P1777" s="527">
        <f t="shared" si="117"/>
        <v>0</v>
      </c>
      <c r="Q1777" s="530" t="str">
        <f t="shared" si="115"/>
        <v/>
      </c>
    </row>
    <row r="1778" spans="1:17">
      <c r="A1778" s="383" t="str">
        <f t="shared" si="114"/>
        <v/>
      </c>
      <c r="B1778" s="370"/>
      <c r="C1778" s="392"/>
      <c r="D1778" s="372"/>
      <c r="E1778" s="372"/>
      <c r="F1778" s="373"/>
      <c r="G1778" s="372"/>
      <c r="H1778" s="372"/>
      <c r="I1778" s="374"/>
      <c r="J1778" s="375"/>
      <c r="K1778" s="372"/>
      <c r="L1778" s="374"/>
      <c r="M1778" s="372"/>
      <c r="N1778" s="463"/>
      <c r="O1778" s="527">
        <f t="shared" si="116"/>
        <v>0</v>
      </c>
      <c r="P1778" s="527">
        <f t="shared" si="117"/>
        <v>0</v>
      </c>
      <c r="Q1778" s="529" t="str">
        <f t="shared" si="115"/>
        <v/>
      </c>
    </row>
    <row r="1779" spans="1:17">
      <c r="A1779" s="383" t="str">
        <f t="shared" si="114"/>
        <v/>
      </c>
      <c r="B1779" s="370"/>
      <c r="C1779" s="392"/>
      <c r="D1779" s="372"/>
      <c r="E1779" s="372"/>
      <c r="F1779" s="373"/>
      <c r="G1779" s="372"/>
      <c r="H1779" s="372"/>
      <c r="I1779" s="374"/>
      <c r="J1779" s="375"/>
      <c r="K1779" s="372"/>
      <c r="L1779" s="374"/>
      <c r="M1779" s="372"/>
      <c r="N1779" s="463"/>
      <c r="O1779" s="527">
        <f t="shared" si="116"/>
        <v>0</v>
      </c>
      <c r="P1779" s="527">
        <f t="shared" si="117"/>
        <v>0</v>
      </c>
      <c r="Q1779" s="530" t="str">
        <f t="shared" si="115"/>
        <v/>
      </c>
    </row>
    <row r="1780" spans="1:17">
      <c r="A1780" s="383" t="str">
        <f t="shared" si="114"/>
        <v/>
      </c>
      <c r="B1780" s="370"/>
      <c r="C1780" s="392"/>
      <c r="D1780" s="372"/>
      <c r="E1780" s="372"/>
      <c r="F1780" s="373"/>
      <c r="G1780" s="372"/>
      <c r="H1780" s="372"/>
      <c r="I1780" s="374"/>
      <c r="J1780" s="375"/>
      <c r="K1780" s="372"/>
      <c r="L1780" s="374"/>
      <c r="M1780" s="372"/>
      <c r="N1780" s="463"/>
      <c r="O1780" s="527">
        <f t="shared" si="116"/>
        <v>0</v>
      </c>
      <c r="P1780" s="527">
        <f t="shared" si="117"/>
        <v>0</v>
      </c>
      <c r="Q1780" s="530" t="str">
        <f t="shared" si="115"/>
        <v/>
      </c>
    </row>
    <row r="1781" spans="1:17">
      <c r="A1781" s="383" t="str">
        <f t="shared" si="114"/>
        <v/>
      </c>
      <c r="B1781" s="370"/>
      <c r="C1781" s="392"/>
      <c r="D1781" s="372"/>
      <c r="E1781" s="372"/>
      <c r="F1781" s="373"/>
      <c r="G1781" s="372"/>
      <c r="H1781" s="372"/>
      <c r="I1781" s="374"/>
      <c r="J1781" s="375"/>
      <c r="K1781" s="372"/>
      <c r="L1781" s="374"/>
      <c r="M1781" s="372"/>
      <c r="N1781" s="463"/>
      <c r="O1781" s="527">
        <f t="shared" si="116"/>
        <v>0</v>
      </c>
      <c r="P1781" s="527">
        <f t="shared" si="117"/>
        <v>0</v>
      </c>
      <c r="Q1781" s="530" t="str">
        <f t="shared" si="115"/>
        <v/>
      </c>
    </row>
    <row r="1782" spans="1:17">
      <c r="A1782" s="383" t="str">
        <f t="shared" si="114"/>
        <v/>
      </c>
      <c r="B1782" s="370"/>
      <c r="C1782" s="392"/>
      <c r="D1782" s="372"/>
      <c r="E1782" s="372"/>
      <c r="F1782" s="373"/>
      <c r="G1782" s="372"/>
      <c r="H1782" s="372"/>
      <c r="I1782" s="374"/>
      <c r="J1782" s="375"/>
      <c r="K1782" s="372"/>
      <c r="L1782" s="374"/>
      <c r="M1782" s="372"/>
      <c r="N1782" s="463"/>
      <c r="O1782" s="527">
        <f t="shared" si="116"/>
        <v>0</v>
      </c>
      <c r="P1782" s="527">
        <f t="shared" si="117"/>
        <v>0</v>
      </c>
      <c r="Q1782" s="529" t="str">
        <f t="shared" si="115"/>
        <v/>
      </c>
    </row>
    <row r="1783" spans="1:17">
      <c r="A1783" s="383" t="str">
        <f t="shared" si="114"/>
        <v/>
      </c>
      <c r="B1783" s="370"/>
      <c r="C1783" s="392"/>
      <c r="D1783" s="372"/>
      <c r="E1783" s="372"/>
      <c r="F1783" s="373"/>
      <c r="G1783" s="372"/>
      <c r="H1783" s="372"/>
      <c r="I1783" s="374"/>
      <c r="J1783" s="375"/>
      <c r="K1783" s="372"/>
      <c r="L1783" s="374"/>
      <c r="M1783" s="372"/>
      <c r="N1783" s="463"/>
      <c r="O1783" s="527">
        <f t="shared" si="116"/>
        <v>0</v>
      </c>
      <c r="P1783" s="527">
        <f t="shared" si="117"/>
        <v>0</v>
      </c>
      <c r="Q1783" s="530" t="str">
        <f t="shared" si="115"/>
        <v/>
      </c>
    </row>
    <row r="1784" spans="1:17">
      <c r="A1784" s="383" t="str">
        <f t="shared" si="114"/>
        <v/>
      </c>
      <c r="B1784" s="370"/>
      <c r="C1784" s="392"/>
      <c r="D1784" s="372"/>
      <c r="E1784" s="372"/>
      <c r="F1784" s="373"/>
      <c r="G1784" s="372"/>
      <c r="H1784" s="372"/>
      <c r="I1784" s="374"/>
      <c r="J1784" s="375"/>
      <c r="K1784" s="372"/>
      <c r="L1784" s="374"/>
      <c r="M1784" s="372"/>
      <c r="N1784" s="463"/>
      <c r="O1784" s="527">
        <f t="shared" si="116"/>
        <v>0</v>
      </c>
      <c r="P1784" s="527">
        <f t="shared" si="117"/>
        <v>0</v>
      </c>
      <c r="Q1784" s="530" t="str">
        <f t="shared" si="115"/>
        <v/>
      </c>
    </row>
    <row r="1785" spans="1:17">
      <c r="A1785" s="383" t="str">
        <f t="shared" si="114"/>
        <v/>
      </c>
      <c r="B1785" s="370"/>
      <c r="C1785" s="392"/>
      <c r="D1785" s="372"/>
      <c r="E1785" s="372"/>
      <c r="F1785" s="373"/>
      <c r="G1785" s="372"/>
      <c r="H1785" s="372"/>
      <c r="I1785" s="374"/>
      <c r="J1785" s="375"/>
      <c r="K1785" s="372"/>
      <c r="L1785" s="374"/>
      <c r="M1785" s="372"/>
      <c r="N1785" s="463"/>
      <c r="O1785" s="527">
        <f t="shared" si="116"/>
        <v>0</v>
      </c>
      <c r="P1785" s="527">
        <f t="shared" si="117"/>
        <v>0</v>
      </c>
      <c r="Q1785" s="530" t="str">
        <f t="shared" si="115"/>
        <v/>
      </c>
    </row>
    <row r="1786" spans="1:17">
      <c r="A1786" s="383" t="str">
        <f t="shared" si="114"/>
        <v/>
      </c>
      <c r="B1786" s="370"/>
      <c r="C1786" s="392"/>
      <c r="D1786" s="372"/>
      <c r="E1786" s="372"/>
      <c r="F1786" s="373"/>
      <c r="G1786" s="372"/>
      <c r="H1786" s="372"/>
      <c r="I1786" s="374"/>
      <c r="J1786" s="375"/>
      <c r="K1786" s="372"/>
      <c r="L1786" s="374"/>
      <c r="M1786" s="372"/>
      <c r="N1786" s="463"/>
      <c r="O1786" s="527">
        <f t="shared" si="116"/>
        <v>0</v>
      </c>
      <c r="P1786" s="527">
        <f t="shared" si="117"/>
        <v>0</v>
      </c>
      <c r="Q1786" s="529" t="str">
        <f t="shared" si="115"/>
        <v/>
      </c>
    </row>
    <row r="1787" spans="1:17">
      <c r="A1787" s="383" t="str">
        <f t="shared" si="114"/>
        <v/>
      </c>
      <c r="B1787" s="370"/>
      <c r="C1787" s="392"/>
      <c r="D1787" s="372"/>
      <c r="E1787" s="372"/>
      <c r="F1787" s="373"/>
      <c r="G1787" s="372"/>
      <c r="H1787" s="372"/>
      <c r="I1787" s="374"/>
      <c r="J1787" s="375"/>
      <c r="K1787" s="372"/>
      <c r="L1787" s="374"/>
      <c r="M1787" s="372"/>
      <c r="N1787" s="463"/>
      <c r="O1787" s="527">
        <f t="shared" si="116"/>
        <v>0</v>
      </c>
      <c r="P1787" s="527">
        <f t="shared" si="117"/>
        <v>0</v>
      </c>
      <c r="Q1787" s="530" t="str">
        <f t="shared" si="115"/>
        <v/>
      </c>
    </row>
    <row r="1788" spans="1:17">
      <c r="A1788" s="383" t="str">
        <f t="shared" si="114"/>
        <v/>
      </c>
      <c r="B1788" s="370"/>
      <c r="C1788" s="392"/>
      <c r="D1788" s="372"/>
      <c r="E1788" s="372"/>
      <c r="F1788" s="373"/>
      <c r="G1788" s="372"/>
      <c r="H1788" s="372"/>
      <c r="I1788" s="374"/>
      <c r="J1788" s="375"/>
      <c r="K1788" s="372"/>
      <c r="L1788" s="374"/>
      <c r="M1788" s="372"/>
      <c r="N1788" s="463"/>
      <c r="O1788" s="527">
        <f t="shared" si="116"/>
        <v>0</v>
      </c>
      <c r="P1788" s="527">
        <f t="shared" si="117"/>
        <v>0</v>
      </c>
      <c r="Q1788" s="530" t="str">
        <f t="shared" si="115"/>
        <v/>
      </c>
    </row>
    <row r="1789" spans="1:17">
      <c r="A1789" s="383" t="str">
        <f t="shared" si="114"/>
        <v/>
      </c>
      <c r="B1789" s="370"/>
      <c r="C1789" s="392"/>
      <c r="D1789" s="372"/>
      <c r="E1789" s="372"/>
      <c r="F1789" s="373"/>
      <c r="G1789" s="372"/>
      <c r="H1789" s="372"/>
      <c r="I1789" s="374"/>
      <c r="J1789" s="375"/>
      <c r="K1789" s="372"/>
      <c r="L1789" s="374"/>
      <c r="M1789" s="372"/>
      <c r="N1789" s="463"/>
      <c r="O1789" s="527">
        <f t="shared" si="116"/>
        <v>0</v>
      </c>
      <c r="P1789" s="527">
        <f t="shared" si="117"/>
        <v>0</v>
      </c>
      <c r="Q1789" s="530" t="str">
        <f t="shared" si="115"/>
        <v/>
      </c>
    </row>
    <row r="1790" spans="1:17">
      <c r="A1790" s="383" t="str">
        <f t="shared" si="114"/>
        <v/>
      </c>
      <c r="B1790" s="370"/>
      <c r="C1790" s="392"/>
      <c r="D1790" s="372"/>
      <c r="E1790" s="372"/>
      <c r="F1790" s="373"/>
      <c r="G1790" s="372"/>
      <c r="H1790" s="372"/>
      <c r="I1790" s="374"/>
      <c r="J1790" s="375"/>
      <c r="K1790" s="372"/>
      <c r="L1790" s="374"/>
      <c r="M1790" s="372"/>
      <c r="N1790" s="463"/>
      <c r="O1790" s="527">
        <f t="shared" si="116"/>
        <v>0</v>
      </c>
      <c r="P1790" s="527">
        <f t="shared" si="117"/>
        <v>0</v>
      </c>
      <c r="Q1790" s="529" t="str">
        <f t="shared" si="115"/>
        <v/>
      </c>
    </row>
    <row r="1791" spans="1:17">
      <c r="A1791" s="383" t="str">
        <f t="shared" si="114"/>
        <v/>
      </c>
      <c r="B1791" s="370"/>
      <c r="C1791" s="392"/>
      <c r="D1791" s="372"/>
      <c r="E1791" s="372"/>
      <c r="F1791" s="373"/>
      <c r="G1791" s="372"/>
      <c r="H1791" s="372"/>
      <c r="I1791" s="374"/>
      <c r="J1791" s="375"/>
      <c r="K1791" s="372"/>
      <c r="L1791" s="374"/>
      <c r="M1791" s="372"/>
      <c r="N1791" s="463"/>
      <c r="O1791" s="527">
        <f t="shared" si="116"/>
        <v>0</v>
      </c>
      <c r="P1791" s="527">
        <f t="shared" si="117"/>
        <v>0</v>
      </c>
      <c r="Q1791" s="530" t="str">
        <f t="shared" si="115"/>
        <v/>
      </c>
    </row>
    <row r="1792" spans="1:17">
      <c r="A1792" s="383" t="str">
        <f t="shared" si="114"/>
        <v/>
      </c>
      <c r="B1792" s="370"/>
      <c r="C1792" s="392"/>
      <c r="D1792" s="372"/>
      <c r="E1792" s="372"/>
      <c r="F1792" s="373"/>
      <c r="G1792" s="372"/>
      <c r="H1792" s="372"/>
      <c r="I1792" s="374"/>
      <c r="J1792" s="375"/>
      <c r="K1792" s="372"/>
      <c r="L1792" s="374"/>
      <c r="M1792" s="372"/>
      <c r="N1792" s="463"/>
      <c r="O1792" s="527">
        <f t="shared" si="116"/>
        <v>0</v>
      </c>
      <c r="P1792" s="527">
        <f t="shared" si="117"/>
        <v>0</v>
      </c>
      <c r="Q1792" s="530" t="str">
        <f t="shared" si="115"/>
        <v/>
      </c>
    </row>
    <row r="1793" spans="1:17">
      <c r="A1793" s="383" t="str">
        <f t="shared" si="114"/>
        <v/>
      </c>
      <c r="B1793" s="370"/>
      <c r="C1793" s="392"/>
      <c r="D1793" s="372"/>
      <c r="E1793" s="372"/>
      <c r="F1793" s="373"/>
      <c r="G1793" s="372"/>
      <c r="H1793" s="372"/>
      <c r="I1793" s="374"/>
      <c r="J1793" s="375"/>
      <c r="K1793" s="372"/>
      <c r="L1793" s="374"/>
      <c r="M1793" s="372"/>
      <c r="N1793" s="463"/>
      <c r="O1793" s="527">
        <f t="shared" si="116"/>
        <v>0</v>
      </c>
      <c r="P1793" s="527">
        <f t="shared" si="117"/>
        <v>0</v>
      </c>
      <c r="Q1793" s="530" t="str">
        <f t="shared" si="115"/>
        <v/>
      </c>
    </row>
    <row r="1794" spans="1:17">
      <c r="A1794" s="383" t="str">
        <f t="shared" si="114"/>
        <v/>
      </c>
      <c r="B1794" s="370"/>
      <c r="C1794" s="392"/>
      <c r="D1794" s="372"/>
      <c r="E1794" s="372"/>
      <c r="F1794" s="373"/>
      <c r="G1794" s="372"/>
      <c r="H1794" s="372"/>
      <c r="I1794" s="374"/>
      <c r="J1794" s="375"/>
      <c r="K1794" s="372"/>
      <c r="L1794" s="374"/>
      <c r="M1794" s="372"/>
      <c r="N1794" s="463"/>
      <c r="O1794" s="527">
        <f t="shared" si="116"/>
        <v>0</v>
      </c>
      <c r="P1794" s="527">
        <f t="shared" si="117"/>
        <v>0</v>
      </c>
      <c r="Q1794" s="529" t="str">
        <f t="shared" si="115"/>
        <v/>
      </c>
    </row>
    <row r="1795" spans="1:17">
      <c r="A1795" s="383" t="str">
        <f t="shared" si="114"/>
        <v/>
      </c>
      <c r="B1795" s="370"/>
      <c r="C1795" s="392"/>
      <c r="D1795" s="372"/>
      <c r="E1795" s="372"/>
      <c r="F1795" s="373"/>
      <c r="G1795" s="372"/>
      <c r="H1795" s="372"/>
      <c r="I1795" s="374"/>
      <c r="J1795" s="375"/>
      <c r="K1795" s="372"/>
      <c r="L1795" s="374"/>
      <c r="M1795" s="372"/>
      <c r="N1795" s="463"/>
      <c r="O1795" s="527">
        <f t="shared" si="116"/>
        <v>0</v>
      </c>
      <c r="P1795" s="527">
        <f t="shared" si="117"/>
        <v>0</v>
      </c>
      <c r="Q1795" s="530" t="str">
        <f t="shared" si="115"/>
        <v/>
      </c>
    </row>
    <row r="1796" spans="1:17">
      <c r="A1796" s="383" t="str">
        <f t="shared" si="114"/>
        <v/>
      </c>
      <c r="B1796" s="370"/>
      <c r="C1796" s="392"/>
      <c r="D1796" s="372"/>
      <c r="E1796" s="372"/>
      <c r="F1796" s="373"/>
      <c r="G1796" s="372"/>
      <c r="H1796" s="372"/>
      <c r="I1796" s="374"/>
      <c r="J1796" s="375"/>
      <c r="K1796" s="372"/>
      <c r="L1796" s="374"/>
      <c r="M1796" s="372"/>
      <c r="N1796" s="463"/>
      <c r="O1796" s="527">
        <f t="shared" si="116"/>
        <v>0</v>
      </c>
      <c r="P1796" s="527">
        <f t="shared" si="117"/>
        <v>0</v>
      </c>
      <c r="Q1796" s="530" t="str">
        <f t="shared" si="115"/>
        <v/>
      </c>
    </row>
    <row r="1797" spans="1:17">
      <c r="A1797" s="383" t="str">
        <f t="shared" ref="A1797:A1860" si="118">IF(B1797="","",ROW()-ROW($A$3))</f>
        <v/>
      </c>
      <c r="B1797" s="370"/>
      <c r="C1797" s="392"/>
      <c r="D1797" s="372"/>
      <c r="E1797" s="372"/>
      <c r="F1797" s="373"/>
      <c r="G1797" s="372"/>
      <c r="H1797" s="372"/>
      <c r="I1797" s="374"/>
      <c r="J1797" s="375"/>
      <c r="K1797" s="372"/>
      <c r="L1797" s="374"/>
      <c r="M1797" s="372"/>
      <c r="N1797" s="463"/>
      <c r="O1797" s="527">
        <f t="shared" si="116"/>
        <v>0</v>
      </c>
      <c r="P1797" s="527">
        <f t="shared" si="117"/>
        <v>0</v>
      </c>
      <c r="Q1797" s="530" t="str">
        <f t="shared" si="115"/>
        <v/>
      </c>
    </row>
    <row r="1798" spans="1:17">
      <c r="A1798" s="383" t="str">
        <f t="shared" si="118"/>
        <v/>
      </c>
      <c r="B1798" s="370"/>
      <c r="C1798" s="392"/>
      <c r="D1798" s="372"/>
      <c r="E1798" s="372"/>
      <c r="F1798" s="373"/>
      <c r="G1798" s="372"/>
      <c r="H1798" s="372"/>
      <c r="I1798" s="374"/>
      <c r="J1798" s="375"/>
      <c r="K1798" s="372"/>
      <c r="L1798" s="374"/>
      <c r="M1798" s="372"/>
      <c r="N1798" s="463"/>
      <c r="O1798" s="527">
        <f t="shared" si="116"/>
        <v>0</v>
      </c>
      <c r="P1798" s="527">
        <f t="shared" si="117"/>
        <v>0</v>
      </c>
      <c r="Q1798" s="529" t="str">
        <f t="shared" si="115"/>
        <v/>
      </c>
    </row>
    <row r="1799" spans="1:17">
      <c r="A1799" s="383" t="str">
        <f t="shared" si="118"/>
        <v/>
      </c>
      <c r="B1799" s="370"/>
      <c r="C1799" s="392"/>
      <c r="D1799" s="372"/>
      <c r="E1799" s="372"/>
      <c r="F1799" s="373"/>
      <c r="G1799" s="372"/>
      <c r="H1799" s="372"/>
      <c r="I1799" s="374"/>
      <c r="J1799" s="375"/>
      <c r="K1799" s="372"/>
      <c r="L1799" s="374"/>
      <c r="M1799" s="372"/>
      <c r="N1799" s="463"/>
      <c r="O1799" s="527">
        <f t="shared" si="116"/>
        <v>0</v>
      </c>
      <c r="P1799" s="527">
        <f t="shared" si="117"/>
        <v>0</v>
      </c>
      <c r="Q1799" s="530" t="str">
        <f t="shared" si="115"/>
        <v/>
      </c>
    </row>
    <row r="1800" spans="1:17">
      <c r="A1800" s="383" t="str">
        <f t="shared" si="118"/>
        <v/>
      </c>
      <c r="B1800" s="370"/>
      <c r="C1800" s="392"/>
      <c r="D1800" s="372"/>
      <c r="E1800" s="372"/>
      <c r="F1800" s="373"/>
      <c r="G1800" s="372"/>
      <c r="H1800" s="372"/>
      <c r="I1800" s="374"/>
      <c r="J1800" s="375"/>
      <c r="K1800" s="372"/>
      <c r="L1800" s="374"/>
      <c r="M1800" s="372"/>
      <c r="N1800" s="463"/>
      <c r="O1800" s="527">
        <f t="shared" si="116"/>
        <v>0</v>
      </c>
      <c r="P1800" s="527">
        <f t="shared" si="117"/>
        <v>0</v>
      </c>
      <c r="Q1800" s="530" t="str">
        <f t="shared" si="115"/>
        <v/>
      </c>
    </row>
    <row r="1801" spans="1:17">
      <c r="A1801" s="383" t="str">
        <f t="shared" si="118"/>
        <v/>
      </c>
      <c r="B1801" s="370"/>
      <c r="C1801" s="392"/>
      <c r="D1801" s="372"/>
      <c r="E1801" s="372"/>
      <c r="F1801" s="373"/>
      <c r="G1801" s="372"/>
      <c r="H1801" s="372"/>
      <c r="I1801" s="374"/>
      <c r="J1801" s="375"/>
      <c r="K1801" s="372"/>
      <c r="L1801" s="374"/>
      <c r="M1801" s="372"/>
      <c r="N1801" s="463"/>
      <c r="O1801" s="527">
        <f t="shared" si="116"/>
        <v>0</v>
      </c>
      <c r="P1801" s="527">
        <f t="shared" si="117"/>
        <v>0</v>
      </c>
      <c r="Q1801" s="530" t="str">
        <f t="shared" si="115"/>
        <v/>
      </c>
    </row>
    <row r="1802" spans="1:17">
      <c r="A1802" s="383" t="str">
        <f t="shared" si="118"/>
        <v/>
      </c>
      <c r="B1802" s="370"/>
      <c r="C1802" s="392"/>
      <c r="D1802" s="372"/>
      <c r="E1802" s="372"/>
      <c r="F1802" s="373"/>
      <c r="G1802" s="372"/>
      <c r="H1802" s="372"/>
      <c r="I1802" s="374"/>
      <c r="J1802" s="375"/>
      <c r="K1802" s="372"/>
      <c r="L1802" s="374"/>
      <c r="M1802" s="372"/>
      <c r="N1802" s="463"/>
      <c r="O1802" s="527">
        <f t="shared" si="116"/>
        <v>0</v>
      </c>
      <c r="P1802" s="527">
        <f t="shared" si="117"/>
        <v>0</v>
      </c>
      <c r="Q1802" s="529" t="str">
        <f t="shared" si="115"/>
        <v/>
      </c>
    </row>
    <row r="1803" spans="1:17">
      <c r="A1803" s="383" t="str">
        <f t="shared" si="118"/>
        <v/>
      </c>
      <c r="B1803" s="370"/>
      <c r="C1803" s="392"/>
      <c r="D1803" s="372"/>
      <c r="E1803" s="372"/>
      <c r="F1803" s="373"/>
      <c r="G1803" s="372"/>
      <c r="H1803" s="372"/>
      <c r="I1803" s="374"/>
      <c r="J1803" s="375"/>
      <c r="K1803" s="372"/>
      <c r="L1803" s="374"/>
      <c r="M1803" s="372"/>
      <c r="N1803" s="463"/>
      <c r="O1803" s="527">
        <f t="shared" si="116"/>
        <v>0</v>
      </c>
      <c r="P1803" s="527">
        <f t="shared" si="117"/>
        <v>0</v>
      </c>
      <c r="Q1803" s="530" t="str">
        <f t="shared" si="115"/>
        <v/>
      </c>
    </row>
    <row r="1804" spans="1:17">
      <c r="A1804" s="383" t="str">
        <f t="shared" si="118"/>
        <v/>
      </c>
      <c r="B1804" s="370"/>
      <c r="C1804" s="392"/>
      <c r="D1804" s="372"/>
      <c r="E1804" s="372"/>
      <c r="F1804" s="373"/>
      <c r="G1804" s="372"/>
      <c r="H1804" s="372"/>
      <c r="I1804" s="374"/>
      <c r="J1804" s="375"/>
      <c r="K1804" s="372"/>
      <c r="L1804" s="374"/>
      <c r="M1804" s="372"/>
      <c r="N1804" s="463"/>
      <c r="O1804" s="527">
        <f t="shared" si="116"/>
        <v>0</v>
      </c>
      <c r="P1804" s="527">
        <f t="shared" si="117"/>
        <v>0</v>
      </c>
      <c r="Q1804" s="530" t="str">
        <f t="shared" si="115"/>
        <v/>
      </c>
    </row>
    <row r="1805" spans="1:17">
      <c r="A1805" s="383" t="str">
        <f t="shared" si="118"/>
        <v/>
      </c>
      <c r="B1805" s="370"/>
      <c r="C1805" s="392"/>
      <c r="D1805" s="372"/>
      <c r="E1805" s="372"/>
      <c r="F1805" s="373"/>
      <c r="G1805" s="372"/>
      <c r="H1805" s="372"/>
      <c r="I1805" s="374"/>
      <c r="J1805" s="375"/>
      <c r="K1805" s="372"/>
      <c r="L1805" s="374"/>
      <c r="M1805" s="372"/>
      <c r="N1805" s="463"/>
      <c r="O1805" s="527">
        <f t="shared" si="116"/>
        <v>0</v>
      </c>
      <c r="P1805" s="527">
        <f t="shared" si="117"/>
        <v>0</v>
      </c>
      <c r="Q1805" s="530" t="str">
        <f t="shared" si="115"/>
        <v/>
      </c>
    </row>
    <row r="1806" spans="1:17">
      <c r="A1806" s="383" t="str">
        <f t="shared" si="118"/>
        <v/>
      </c>
      <c r="B1806" s="370"/>
      <c r="C1806" s="392"/>
      <c r="D1806" s="372"/>
      <c r="E1806" s="372"/>
      <c r="F1806" s="373"/>
      <c r="G1806" s="372"/>
      <c r="H1806" s="372"/>
      <c r="I1806" s="374"/>
      <c r="J1806" s="375"/>
      <c r="K1806" s="372"/>
      <c r="L1806" s="374"/>
      <c r="M1806" s="372"/>
      <c r="N1806" s="463"/>
      <c r="O1806" s="527">
        <f t="shared" si="116"/>
        <v>0</v>
      </c>
      <c r="P1806" s="527">
        <f t="shared" si="117"/>
        <v>0</v>
      </c>
      <c r="Q1806" s="529" t="str">
        <f t="shared" ref="Q1806:Q1869" si="119">SUBSTITUTE(D1806," ","_")</f>
        <v/>
      </c>
    </row>
    <row r="1807" spans="1:17">
      <c r="A1807" s="383" t="str">
        <f t="shared" si="118"/>
        <v/>
      </c>
      <c r="B1807" s="370"/>
      <c r="C1807" s="392"/>
      <c r="D1807" s="372"/>
      <c r="E1807" s="372"/>
      <c r="F1807" s="373"/>
      <c r="G1807" s="372"/>
      <c r="H1807" s="372"/>
      <c r="I1807" s="374"/>
      <c r="J1807" s="375"/>
      <c r="K1807" s="372"/>
      <c r="L1807" s="374"/>
      <c r="M1807" s="372"/>
      <c r="N1807" s="463"/>
      <c r="O1807" s="527">
        <f t="shared" ref="O1807:O1870" si="120">IF(B1807=0,0,IF(YEAR(B1807)=$P$1,MONTH(B1807)-$O$1+1,(YEAR(B1807)-$P$1)*12-$O$1+1+MONTH(B1807)))</f>
        <v>0</v>
      </c>
      <c r="P1807" s="527">
        <f t="shared" ref="P1807:P1870" si="121">IF(C1807=0,0,IF(YEAR(C1807)=$P$1,MONTH(C1807)-$O$1+1,(YEAR(C1807)-$P$1)*12-$O$1+1+MONTH(C1807)))</f>
        <v>0</v>
      </c>
      <c r="Q1807" s="530" t="str">
        <f t="shared" si="119"/>
        <v/>
      </c>
    </row>
    <row r="1808" spans="1:17">
      <c r="A1808" s="383" t="str">
        <f t="shared" si="118"/>
        <v/>
      </c>
      <c r="B1808" s="370"/>
      <c r="C1808" s="392"/>
      <c r="D1808" s="372"/>
      <c r="E1808" s="372"/>
      <c r="F1808" s="373"/>
      <c r="G1808" s="372"/>
      <c r="H1808" s="372"/>
      <c r="I1808" s="374"/>
      <c r="J1808" s="375"/>
      <c r="K1808" s="372"/>
      <c r="L1808" s="374"/>
      <c r="M1808" s="372"/>
      <c r="N1808" s="463"/>
      <c r="O1808" s="527">
        <f t="shared" si="120"/>
        <v>0</v>
      </c>
      <c r="P1808" s="527">
        <f t="shared" si="121"/>
        <v>0</v>
      </c>
      <c r="Q1808" s="530" t="str">
        <f t="shared" si="119"/>
        <v/>
      </c>
    </row>
    <row r="1809" spans="1:17">
      <c r="A1809" s="383" t="str">
        <f t="shared" si="118"/>
        <v/>
      </c>
      <c r="B1809" s="370"/>
      <c r="C1809" s="392"/>
      <c r="D1809" s="372"/>
      <c r="E1809" s="372"/>
      <c r="F1809" s="373"/>
      <c r="G1809" s="372"/>
      <c r="H1809" s="372"/>
      <c r="I1809" s="374"/>
      <c r="J1809" s="375"/>
      <c r="K1809" s="372"/>
      <c r="L1809" s="374"/>
      <c r="M1809" s="372"/>
      <c r="N1809" s="463"/>
      <c r="O1809" s="527">
        <f t="shared" si="120"/>
        <v>0</v>
      </c>
      <c r="P1809" s="527">
        <f t="shared" si="121"/>
        <v>0</v>
      </c>
      <c r="Q1809" s="530" t="str">
        <f t="shared" si="119"/>
        <v/>
      </c>
    </row>
    <row r="1810" spans="1:17">
      <c r="A1810" s="383" t="str">
        <f t="shared" si="118"/>
        <v/>
      </c>
      <c r="B1810" s="370"/>
      <c r="C1810" s="392"/>
      <c r="D1810" s="372"/>
      <c r="E1810" s="372"/>
      <c r="F1810" s="373"/>
      <c r="G1810" s="372"/>
      <c r="H1810" s="372"/>
      <c r="I1810" s="374"/>
      <c r="J1810" s="375"/>
      <c r="K1810" s="372"/>
      <c r="L1810" s="374"/>
      <c r="M1810" s="372"/>
      <c r="N1810" s="463"/>
      <c r="O1810" s="527">
        <f t="shared" si="120"/>
        <v>0</v>
      </c>
      <c r="P1810" s="527">
        <f t="shared" si="121"/>
        <v>0</v>
      </c>
      <c r="Q1810" s="529" t="str">
        <f t="shared" si="119"/>
        <v/>
      </c>
    </row>
    <row r="1811" spans="1:17">
      <c r="A1811" s="383" t="str">
        <f t="shared" si="118"/>
        <v/>
      </c>
      <c r="B1811" s="370"/>
      <c r="C1811" s="392"/>
      <c r="D1811" s="372"/>
      <c r="E1811" s="372"/>
      <c r="F1811" s="373"/>
      <c r="G1811" s="372"/>
      <c r="H1811" s="372"/>
      <c r="I1811" s="374"/>
      <c r="J1811" s="375"/>
      <c r="K1811" s="372"/>
      <c r="L1811" s="374"/>
      <c r="M1811" s="372"/>
      <c r="N1811" s="463"/>
      <c r="O1811" s="527">
        <f t="shared" si="120"/>
        <v>0</v>
      </c>
      <c r="P1811" s="527">
        <f t="shared" si="121"/>
        <v>0</v>
      </c>
      <c r="Q1811" s="530" t="str">
        <f t="shared" si="119"/>
        <v/>
      </c>
    </row>
    <row r="1812" spans="1:17">
      <c r="A1812" s="383" t="str">
        <f t="shared" si="118"/>
        <v/>
      </c>
      <c r="B1812" s="370"/>
      <c r="C1812" s="392"/>
      <c r="D1812" s="372"/>
      <c r="E1812" s="372"/>
      <c r="F1812" s="373"/>
      <c r="G1812" s="372"/>
      <c r="H1812" s="372"/>
      <c r="I1812" s="374"/>
      <c r="J1812" s="375"/>
      <c r="K1812" s="372"/>
      <c r="L1812" s="374"/>
      <c r="M1812" s="372"/>
      <c r="N1812" s="463"/>
      <c r="O1812" s="527">
        <f t="shared" si="120"/>
        <v>0</v>
      </c>
      <c r="P1812" s="527">
        <f t="shared" si="121"/>
        <v>0</v>
      </c>
      <c r="Q1812" s="530" t="str">
        <f t="shared" si="119"/>
        <v/>
      </c>
    </row>
    <row r="1813" spans="1:17">
      <c r="A1813" s="383" t="str">
        <f t="shared" si="118"/>
        <v/>
      </c>
      <c r="B1813" s="370"/>
      <c r="C1813" s="392"/>
      <c r="D1813" s="372"/>
      <c r="E1813" s="372"/>
      <c r="F1813" s="373"/>
      <c r="G1813" s="372"/>
      <c r="H1813" s="372"/>
      <c r="I1813" s="374"/>
      <c r="J1813" s="375"/>
      <c r="K1813" s="372"/>
      <c r="L1813" s="374"/>
      <c r="M1813" s="372"/>
      <c r="N1813" s="463"/>
      <c r="O1813" s="527">
        <f t="shared" si="120"/>
        <v>0</v>
      </c>
      <c r="P1813" s="527">
        <f t="shared" si="121"/>
        <v>0</v>
      </c>
      <c r="Q1813" s="530" t="str">
        <f t="shared" si="119"/>
        <v/>
      </c>
    </row>
    <row r="1814" spans="1:17">
      <c r="A1814" s="383" t="str">
        <f t="shared" si="118"/>
        <v/>
      </c>
      <c r="B1814" s="370"/>
      <c r="C1814" s="392"/>
      <c r="D1814" s="372"/>
      <c r="E1814" s="372"/>
      <c r="F1814" s="373"/>
      <c r="G1814" s="372"/>
      <c r="H1814" s="372"/>
      <c r="I1814" s="374"/>
      <c r="J1814" s="375"/>
      <c r="K1814" s="372"/>
      <c r="L1814" s="374"/>
      <c r="M1814" s="372"/>
      <c r="N1814" s="463"/>
      <c r="O1814" s="527">
        <f t="shared" si="120"/>
        <v>0</v>
      </c>
      <c r="P1814" s="527">
        <f t="shared" si="121"/>
        <v>0</v>
      </c>
      <c r="Q1814" s="529" t="str">
        <f t="shared" si="119"/>
        <v/>
      </c>
    </row>
    <row r="1815" spans="1:17">
      <c r="A1815" s="383" t="str">
        <f t="shared" si="118"/>
        <v/>
      </c>
      <c r="B1815" s="370"/>
      <c r="C1815" s="392"/>
      <c r="D1815" s="372"/>
      <c r="E1815" s="372"/>
      <c r="F1815" s="373"/>
      <c r="G1815" s="372"/>
      <c r="H1815" s="372"/>
      <c r="I1815" s="374"/>
      <c r="J1815" s="375"/>
      <c r="K1815" s="372"/>
      <c r="L1815" s="374"/>
      <c r="M1815" s="372"/>
      <c r="N1815" s="463"/>
      <c r="O1815" s="527">
        <f t="shared" si="120"/>
        <v>0</v>
      </c>
      <c r="P1815" s="527">
        <f t="shared" si="121"/>
        <v>0</v>
      </c>
      <c r="Q1815" s="530" t="str">
        <f t="shared" si="119"/>
        <v/>
      </c>
    </row>
    <row r="1816" spans="1:17">
      <c r="A1816" s="383" t="str">
        <f t="shared" si="118"/>
        <v/>
      </c>
      <c r="B1816" s="370"/>
      <c r="C1816" s="392"/>
      <c r="D1816" s="372"/>
      <c r="E1816" s="372"/>
      <c r="F1816" s="373"/>
      <c r="G1816" s="372"/>
      <c r="H1816" s="372"/>
      <c r="I1816" s="374"/>
      <c r="J1816" s="375"/>
      <c r="K1816" s="372"/>
      <c r="L1816" s="374"/>
      <c r="M1816" s="372"/>
      <c r="N1816" s="463"/>
      <c r="O1816" s="527">
        <f t="shared" si="120"/>
        <v>0</v>
      </c>
      <c r="P1816" s="527">
        <f t="shared" si="121"/>
        <v>0</v>
      </c>
      <c r="Q1816" s="530" t="str">
        <f t="shared" si="119"/>
        <v/>
      </c>
    </row>
    <row r="1817" spans="1:17">
      <c r="A1817" s="383" t="str">
        <f t="shared" si="118"/>
        <v/>
      </c>
      <c r="B1817" s="370"/>
      <c r="C1817" s="392"/>
      <c r="D1817" s="372"/>
      <c r="E1817" s="372"/>
      <c r="F1817" s="373"/>
      <c r="G1817" s="372"/>
      <c r="H1817" s="372"/>
      <c r="I1817" s="374"/>
      <c r="J1817" s="375"/>
      <c r="K1817" s="372"/>
      <c r="L1817" s="374"/>
      <c r="M1817" s="372"/>
      <c r="N1817" s="463"/>
      <c r="O1817" s="527">
        <f t="shared" si="120"/>
        <v>0</v>
      </c>
      <c r="P1817" s="527">
        <f t="shared" si="121"/>
        <v>0</v>
      </c>
      <c r="Q1817" s="530" t="str">
        <f t="shared" si="119"/>
        <v/>
      </c>
    </row>
    <row r="1818" spans="1:17">
      <c r="A1818" s="383" t="str">
        <f t="shared" si="118"/>
        <v/>
      </c>
      <c r="B1818" s="370"/>
      <c r="C1818" s="392"/>
      <c r="D1818" s="372"/>
      <c r="E1818" s="372"/>
      <c r="F1818" s="373"/>
      <c r="G1818" s="372"/>
      <c r="H1818" s="372"/>
      <c r="I1818" s="374"/>
      <c r="J1818" s="375"/>
      <c r="K1818" s="372"/>
      <c r="L1818" s="374"/>
      <c r="M1818" s="372"/>
      <c r="N1818" s="463"/>
      <c r="O1818" s="527">
        <f t="shared" si="120"/>
        <v>0</v>
      </c>
      <c r="P1818" s="527">
        <f t="shared" si="121"/>
        <v>0</v>
      </c>
      <c r="Q1818" s="529" t="str">
        <f t="shared" si="119"/>
        <v/>
      </c>
    </row>
    <row r="1819" spans="1:17">
      <c r="A1819" s="383" t="str">
        <f t="shared" si="118"/>
        <v/>
      </c>
      <c r="B1819" s="370"/>
      <c r="C1819" s="392"/>
      <c r="D1819" s="372"/>
      <c r="E1819" s="372"/>
      <c r="F1819" s="373"/>
      <c r="G1819" s="372"/>
      <c r="H1819" s="372"/>
      <c r="I1819" s="374"/>
      <c r="J1819" s="375"/>
      <c r="K1819" s="372"/>
      <c r="L1819" s="374"/>
      <c r="M1819" s="372"/>
      <c r="N1819" s="463"/>
      <c r="O1819" s="527">
        <f t="shared" si="120"/>
        <v>0</v>
      </c>
      <c r="P1819" s="527">
        <f t="shared" si="121"/>
        <v>0</v>
      </c>
      <c r="Q1819" s="530" t="str">
        <f t="shared" si="119"/>
        <v/>
      </c>
    </row>
    <row r="1820" spans="1:17">
      <c r="A1820" s="383" t="str">
        <f t="shared" si="118"/>
        <v/>
      </c>
      <c r="B1820" s="370"/>
      <c r="C1820" s="392"/>
      <c r="D1820" s="372"/>
      <c r="E1820" s="372"/>
      <c r="F1820" s="373"/>
      <c r="G1820" s="372"/>
      <c r="H1820" s="372"/>
      <c r="I1820" s="374"/>
      <c r="J1820" s="375"/>
      <c r="K1820" s="372"/>
      <c r="L1820" s="374"/>
      <c r="M1820" s="372"/>
      <c r="N1820" s="463"/>
      <c r="O1820" s="527">
        <f t="shared" si="120"/>
        <v>0</v>
      </c>
      <c r="P1820" s="527">
        <f t="shared" si="121"/>
        <v>0</v>
      </c>
      <c r="Q1820" s="530" t="str">
        <f t="shared" si="119"/>
        <v/>
      </c>
    </row>
    <row r="1821" spans="1:17">
      <c r="A1821" s="383" t="str">
        <f t="shared" si="118"/>
        <v/>
      </c>
      <c r="B1821" s="370"/>
      <c r="C1821" s="392"/>
      <c r="D1821" s="372"/>
      <c r="E1821" s="372"/>
      <c r="F1821" s="373"/>
      <c r="G1821" s="372"/>
      <c r="H1821" s="372"/>
      <c r="I1821" s="374"/>
      <c r="J1821" s="375"/>
      <c r="K1821" s="372"/>
      <c r="L1821" s="374"/>
      <c r="M1821" s="372"/>
      <c r="N1821" s="463"/>
      <c r="O1821" s="527">
        <f t="shared" si="120"/>
        <v>0</v>
      </c>
      <c r="P1821" s="527">
        <f t="shared" si="121"/>
        <v>0</v>
      </c>
      <c r="Q1821" s="530" t="str">
        <f t="shared" si="119"/>
        <v/>
      </c>
    </row>
    <row r="1822" spans="1:17">
      <c r="A1822" s="383" t="str">
        <f t="shared" si="118"/>
        <v/>
      </c>
      <c r="B1822" s="370"/>
      <c r="C1822" s="392"/>
      <c r="D1822" s="372"/>
      <c r="E1822" s="372"/>
      <c r="F1822" s="373"/>
      <c r="G1822" s="372"/>
      <c r="H1822" s="372"/>
      <c r="I1822" s="374"/>
      <c r="J1822" s="375"/>
      <c r="K1822" s="372"/>
      <c r="L1822" s="374"/>
      <c r="M1822" s="372"/>
      <c r="N1822" s="463"/>
      <c r="O1822" s="527">
        <f t="shared" si="120"/>
        <v>0</v>
      </c>
      <c r="P1822" s="527">
        <f t="shared" si="121"/>
        <v>0</v>
      </c>
      <c r="Q1822" s="529" t="str">
        <f t="shared" si="119"/>
        <v/>
      </c>
    </row>
    <row r="1823" spans="1:17">
      <c r="A1823" s="383" t="str">
        <f t="shared" si="118"/>
        <v/>
      </c>
      <c r="B1823" s="370"/>
      <c r="C1823" s="392"/>
      <c r="D1823" s="372"/>
      <c r="E1823" s="372"/>
      <c r="F1823" s="373"/>
      <c r="G1823" s="372"/>
      <c r="H1823" s="372"/>
      <c r="I1823" s="374"/>
      <c r="J1823" s="375"/>
      <c r="K1823" s="372"/>
      <c r="L1823" s="374"/>
      <c r="M1823" s="372"/>
      <c r="N1823" s="463"/>
      <c r="O1823" s="527">
        <f t="shared" si="120"/>
        <v>0</v>
      </c>
      <c r="P1823" s="527">
        <f t="shared" si="121"/>
        <v>0</v>
      </c>
      <c r="Q1823" s="530" t="str">
        <f t="shared" si="119"/>
        <v/>
      </c>
    </row>
    <row r="1824" spans="1:17">
      <c r="A1824" s="383" t="str">
        <f t="shared" si="118"/>
        <v/>
      </c>
      <c r="B1824" s="370"/>
      <c r="C1824" s="392"/>
      <c r="D1824" s="372"/>
      <c r="E1824" s="372"/>
      <c r="F1824" s="373"/>
      <c r="G1824" s="372"/>
      <c r="H1824" s="372"/>
      <c r="I1824" s="374"/>
      <c r="J1824" s="375"/>
      <c r="K1824" s="372"/>
      <c r="L1824" s="374"/>
      <c r="M1824" s="372"/>
      <c r="N1824" s="463"/>
      <c r="O1824" s="527">
        <f t="shared" si="120"/>
        <v>0</v>
      </c>
      <c r="P1824" s="527">
        <f t="shared" si="121"/>
        <v>0</v>
      </c>
      <c r="Q1824" s="530" t="str">
        <f t="shared" si="119"/>
        <v/>
      </c>
    </row>
    <row r="1825" spans="1:17">
      <c r="A1825" s="383" t="str">
        <f t="shared" si="118"/>
        <v/>
      </c>
      <c r="B1825" s="370"/>
      <c r="C1825" s="392"/>
      <c r="D1825" s="372"/>
      <c r="E1825" s="372"/>
      <c r="F1825" s="373"/>
      <c r="G1825" s="372"/>
      <c r="H1825" s="372"/>
      <c r="I1825" s="374"/>
      <c r="J1825" s="375"/>
      <c r="K1825" s="372"/>
      <c r="L1825" s="374"/>
      <c r="M1825" s="372"/>
      <c r="N1825" s="463"/>
      <c r="O1825" s="527">
        <f t="shared" si="120"/>
        <v>0</v>
      </c>
      <c r="P1825" s="527">
        <f t="shared" si="121"/>
        <v>0</v>
      </c>
      <c r="Q1825" s="530" t="str">
        <f t="shared" si="119"/>
        <v/>
      </c>
    </row>
    <row r="1826" spans="1:17">
      <c r="A1826" s="383" t="str">
        <f t="shared" si="118"/>
        <v/>
      </c>
      <c r="B1826" s="370"/>
      <c r="C1826" s="392"/>
      <c r="D1826" s="372"/>
      <c r="E1826" s="372"/>
      <c r="F1826" s="373"/>
      <c r="G1826" s="372"/>
      <c r="H1826" s="372"/>
      <c r="I1826" s="374"/>
      <c r="J1826" s="375"/>
      <c r="K1826" s="372"/>
      <c r="L1826" s="374"/>
      <c r="M1826" s="372"/>
      <c r="N1826" s="463"/>
      <c r="O1826" s="527">
        <f t="shared" si="120"/>
        <v>0</v>
      </c>
      <c r="P1826" s="527">
        <f t="shared" si="121"/>
        <v>0</v>
      </c>
      <c r="Q1826" s="529" t="str">
        <f t="shared" si="119"/>
        <v/>
      </c>
    </row>
    <row r="1827" spans="1:17">
      <c r="A1827" s="383" t="str">
        <f t="shared" si="118"/>
        <v/>
      </c>
      <c r="B1827" s="370"/>
      <c r="C1827" s="392"/>
      <c r="D1827" s="372"/>
      <c r="E1827" s="372"/>
      <c r="F1827" s="373"/>
      <c r="G1827" s="372"/>
      <c r="H1827" s="372"/>
      <c r="I1827" s="374"/>
      <c r="J1827" s="375"/>
      <c r="K1827" s="372"/>
      <c r="L1827" s="374"/>
      <c r="M1827" s="372"/>
      <c r="N1827" s="463"/>
      <c r="O1827" s="527">
        <f t="shared" si="120"/>
        <v>0</v>
      </c>
      <c r="P1827" s="527">
        <f t="shared" si="121"/>
        <v>0</v>
      </c>
      <c r="Q1827" s="530" t="str">
        <f t="shared" si="119"/>
        <v/>
      </c>
    </row>
    <row r="1828" spans="1:17">
      <c r="A1828" s="383" t="str">
        <f t="shared" si="118"/>
        <v/>
      </c>
      <c r="B1828" s="370"/>
      <c r="C1828" s="392"/>
      <c r="D1828" s="372"/>
      <c r="E1828" s="372"/>
      <c r="F1828" s="373"/>
      <c r="G1828" s="372"/>
      <c r="H1828" s="372"/>
      <c r="I1828" s="374"/>
      <c r="J1828" s="375"/>
      <c r="K1828" s="372"/>
      <c r="L1828" s="374"/>
      <c r="M1828" s="372"/>
      <c r="N1828" s="463"/>
      <c r="O1828" s="527">
        <f t="shared" si="120"/>
        <v>0</v>
      </c>
      <c r="P1828" s="527">
        <f t="shared" si="121"/>
        <v>0</v>
      </c>
      <c r="Q1828" s="530" t="str">
        <f t="shared" si="119"/>
        <v/>
      </c>
    </row>
    <row r="1829" spans="1:17">
      <c r="A1829" s="383" t="str">
        <f t="shared" si="118"/>
        <v/>
      </c>
      <c r="B1829" s="370"/>
      <c r="C1829" s="392"/>
      <c r="D1829" s="372"/>
      <c r="E1829" s="372"/>
      <c r="F1829" s="373"/>
      <c r="G1829" s="372"/>
      <c r="H1829" s="372"/>
      <c r="I1829" s="374"/>
      <c r="J1829" s="375"/>
      <c r="K1829" s="372"/>
      <c r="L1829" s="374"/>
      <c r="M1829" s="372"/>
      <c r="N1829" s="463"/>
      <c r="O1829" s="527">
        <f t="shared" si="120"/>
        <v>0</v>
      </c>
      <c r="P1829" s="527">
        <f t="shared" si="121"/>
        <v>0</v>
      </c>
      <c r="Q1829" s="530" t="str">
        <f t="shared" si="119"/>
        <v/>
      </c>
    </row>
    <row r="1830" spans="1:17">
      <c r="A1830" s="383" t="str">
        <f t="shared" si="118"/>
        <v/>
      </c>
      <c r="B1830" s="370"/>
      <c r="C1830" s="392"/>
      <c r="D1830" s="372"/>
      <c r="E1830" s="372"/>
      <c r="F1830" s="373"/>
      <c r="G1830" s="372"/>
      <c r="H1830" s="372"/>
      <c r="I1830" s="374"/>
      <c r="J1830" s="375"/>
      <c r="K1830" s="372"/>
      <c r="L1830" s="374"/>
      <c r="M1830" s="372"/>
      <c r="N1830" s="463"/>
      <c r="O1830" s="527">
        <f t="shared" si="120"/>
        <v>0</v>
      </c>
      <c r="P1830" s="527">
        <f t="shared" si="121"/>
        <v>0</v>
      </c>
      <c r="Q1830" s="529" t="str">
        <f t="shared" si="119"/>
        <v/>
      </c>
    </row>
    <row r="1831" spans="1:17">
      <c r="A1831" s="383" t="str">
        <f t="shared" si="118"/>
        <v/>
      </c>
      <c r="B1831" s="370"/>
      <c r="C1831" s="392"/>
      <c r="D1831" s="372"/>
      <c r="E1831" s="372"/>
      <c r="F1831" s="373"/>
      <c r="G1831" s="372"/>
      <c r="H1831" s="372"/>
      <c r="I1831" s="374"/>
      <c r="J1831" s="375"/>
      <c r="K1831" s="372"/>
      <c r="L1831" s="374"/>
      <c r="M1831" s="372"/>
      <c r="N1831" s="463"/>
      <c r="O1831" s="527">
        <f t="shared" si="120"/>
        <v>0</v>
      </c>
      <c r="P1831" s="527">
        <f t="shared" si="121"/>
        <v>0</v>
      </c>
      <c r="Q1831" s="530" t="str">
        <f t="shared" si="119"/>
        <v/>
      </c>
    </row>
    <row r="1832" spans="1:17">
      <c r="A1832" s="383" t="str">
        <f t="shared" si="118"/>
        <v/>
      </c>
      <c r="B1832" s="370"/>
      <c r="C1832" s="392"/>
      <c r="D1832" s="372"/>
      <c r="E1832" s="372"/>
      <c r="F1832" s="373"/>
      <c r="G1832" s="372"/>
      <c r="H1832" s="372"/>
      <c r="I1832" s="374"/>
      <c r="J1832" s="375"/>
      <c r="K1832" s="372"/>
      <c r="L1832" s="374"/>
      <c r="M1832" s="372"/>
      <c r="N1832" s="463"/>
      <c r="O1832" s="527">
        <f t="shared" si="120"/>
        <v>0</v>
      </c>
      <c r="P1832" s="527">
        <f t="shared" si="121"/>
        <v>0</v>
      </c>
      <c r="Q1832" s="530" t="str">
        <f t="shared" si="119"/>
        <v/>
      </c>
    </row>
    <row r="1833" spans="1:17">
      <c r="A1833" s="383" t="str">
        <f t="shared" si="118"/>
        <v/>
      </c>
      <c r="B1833" s="370"/>
      <c r="C1833" s="392"/>
      <c r="D1833" s="372"/>
      <c r="E1833" s="372"/>
      <c r="F1833" s="373"/>
      <c r="G1833" s="372"/>
      <c r="H1833" s="372"/>
      <c r="I1833" s="374"/>
      <c r="J1833" s="375"/>
      <c r="K1833" s="372"/>
      <c r="L1833" s="374"/>
      <c r="M1833" s="372"/>
      <c r="N1833" s="463"/>
      <c r="O1833" s="527">
        <f t="shared" si="120"/>
        <v>0</v>
      </c>
      <c r="P1833" s="527">
        <f t="shared" si="121"/>
        <v>0</v>
      </c>
      <c r="Q1833" s="530" t="str">
        <f t="shared" si="119"/>
        <v/>
      </c>
    </row>
    <row r="1834" spans="1:17">
      <c r="A1834" s="383" t="str">
        <f t="shared" si="118"/>
        <v/>
      </c>
      <c r="B1834" s="370"/>
      <c r="C1834" s="392"/>
      <c r="D1834" s="372"/>
      <c r="E1834" s="372"/>
      <c r="F1834" s="373"/>
      <c r="G1834" s="372"/>
      <c r="H1834" s="372"/>
      <c r="I1834" s="374"/>
      <c r="J1834" s="375"/>
      <c r="K1834" s="372"/>
      <c r="L1834" s="374"/>
      <c r="M1834" s="372"/>
      <c r="N1834" s="463"/>
      <c r="O1834" s="527">
        <f t="shared" si="120"/>
        <v>0</v>
      </c>
      <c r="P1834" s="527">
        <f t="shared" si="121"/>
        <v>0</v>
      </c>
      <c r="Q1834" s="529" t="str">
        <f t="shared" si="119"/>
        <v/>
      </c>
    </row>
    <row r="1835" spans="1:17">
      <c r="A1835" s="383" t="str">
        <f t="shared" si="118"/>
        <v/>
      </c>
      <c r="B1835" s="370"/>
      <c r="C1835" s="392"/>
      <c r="D1835" s="372"/>
      <c r="E1835" s="372"/>
      <c r="F1835" s="373"/>
      <c r="G1835" s="372"/>
      <c r="H1835" s="372"/>
      <c r="I1835" s="374"/>
      <c r="J1835" s="375"/>
      <c r="K1835" s="372"/>
      <c r="L1835" s="374"/>
      <c r="M1835" s="372"/>
      <c r="N1835" s="463"/>
      <c r="O1835" s="527">
        <f t="shared" si="120"/>
        <v>0</v>
      </c>
      <c r="P1835" s="527">
        <f t="shared" si="121"/>
        <v>0</v>
      </c>
      <c r="Q1835" s="530" t="str">
        <f t="shared" si="119"/>
        <v/>
      </c>
    </row>
    <row r="1836" spans="1:17">
      <c r="A1836" s="383" t="str">
        <f t="shared" si="118"/>
        <v/>
      </c>
      <c r="B1836" s="370"/>
      <c r="C1836" s="392"/>
      <c r="D1836" s="372"/>
      <c r="E1836" s="372"/>
      <c r="F1836" s="373"/>
      <c r="G1836" s="372"/>
      <c r="H1836" s="372"/>
      <c r="I1836" s="374"/>
      <c r="J1836" s="375"/>
      <c r="K1836" s="372"/>
      <c r="L1836" s="374"/>
      <c r="M1836" s="372"/>
      <c r="N1836" s="463"/>
      <c r="O1836" s="527">
        <f t="shared" si="120"/>
        <v>0</v>
      </c>
      <c r="P1836" s="527">
        <f t="shared" si="121"/>
        <v>0</v>
      </c>
      <c r="Q1836" s="530" t="str">
        <f t="shared" si="119"/>
        <v/>
      </c>
    </row>
    <row r="1837" spans="1:17">
      <c r="A1837" s="383" t="str">
        <f t="shared" si="118"/>
        <v/>
      </c>
      <c r="B1837" s="370"/>
      <c r="C1837" s="392"/>
      <c r="D1837" s="372"/>
      <c r="E1837" s="372"/>
      <c r="F1837" s="373"/>
      <c r="G1837" s="372"/>
      <c r="H1837" s="372"/>
      <c r="I1837" s="374"/>
      <c r="J1837" s="375"/>
      <c r="K1837" s="372"/>
      <c r="L1837" s="374"/>
      <c r="M1837" s="372"/>
      <c r="N1837" s="463"/>
      <c r="O1837" s="527">
        <f t="shared" si="120"/>
        <v>0</v>
      </c>
      <c r="P1837" s="527">
        <f t="shared" si="121"/>
        <v>0</v>
      </c>
      <c r="Q1837" s="530" t="str">
        <f t="shared" si="119"/>
        <v/>
      </c>
    </row>
    <row r="1838" spans="1:17">
      <c r="A1838" s="383" t="str">
        <f t="shared" si="118"/>
        <v/>
      </c>
      <c r="B1838" s="370"/>
      <c r="C1838" s="392"/>
      <c r="D1838" s="372"/>
      <c r="E1838" s="372"/>
      <c r="F1838" s="373"/>
      <c r="G1838" s="372"/>
      <c r="H1838" s="372"/>
      <c r="I1838" s="374"/>
      <c r="J1838" s="375"/>
      <c r="K1838" s="372"/>
      <c r="L1838" s="374"/>
      <c r="M1838" s="372"/>
      <c r="N1838" s="463"/>
      <c r="O1838" s="527">
        <f t="shared" si="120"/>
        <v>0</v>
      </c>
      <c r="P1838" s="527">
        <f t="shared" si="121"/>
        <v>0</v>
      </c>
      <c r="Q1838" s="529" t="str">
        <f t="shared" si="119"/>
        <v/>
      </c>
    </row>
    <row r="1839" spans="1:17">
      <c r="A1839" s="383" t="str">
        <f t="shared" si="118"/>
        <v/>
      </c>
      <c r="B1839" s="370"/>
      <c r="C1839" s="392"/>
      <c r="D1839" s="372"/>
      <c r="E1839" s="372"/>
      <c r="F1839" s="373"/>
      <c r="G1839" s="372"/>
      <c r="H1839" s="372"/>
      <c r="I1839" s="374"/>
      <c r="J1839" s="375"/>
      <c r="K1839" s="372"/>
      <c r="L1839" s="374"/>
      <c r="M1839" s="372"/>
      <c r="N1839" s="463"/>
      <c r="O1839" s="527">
        <f t="shared" si="120"/>
        <v>0</v>
      </c>
      <c r="P1839" s="527">
        <f t="shared" si="121"/>
        <v>0</v>
      </c>
      <c r="Q1839" s="530" t="str">
        <f t="shared" si="119"/>
        <v/>
      </c>
    </row>
    <row r="1840" spans="1:17">
      <c r="A1840" s="383" t="str">
        <f t="shared" si="118"/>
        <v/>
      </c>
      <c r="B1840" s="370"/>
      <c r="C1840" s="392"/>
      <c r="D1840" s="372"/>
      <c r="E1840" s="372"/>
      <c r="F1840" s="373"/>
      <c r="G1840" s="372"/>
      <c r="H1840" s="372"/>
      <c r="I1840" s="374"/>
      <c r="J1840" s="375"/>
      <c r="K1840" s="372"/>
      <c r="L1840" s="374"/>
      <c r="M1840" s="372"/>
      <c r="N1840" s="463"/>
      <c r="O1840" s="527">
        <f t="shared" si="120"/>
        <v>0</v>
      </c>
      <c r="P1840" s="527">
        <f t="shared" si="121"/>
        <v>0</v>
      </c>
      <c r="Q1840" s="530" t="str">
        <f t="shared" si="119"/>
        <v/>
      </c>
    </row>
    <row r="1841" spans="1:17">
      <c r="A1841" s="383" t="str">
        <f t="shared" si="118"/>
        <v/>
      </c>
      <c r="B1841" s="370"/>
      <c r="C1841" s="392"/>
      <c r="D1841" s="372"/>
      <c r="E1841" s="372"/>
      <c r="F1841" s="373"/>
      <c r="G1841" s="372"/>
      <c r="H1841" s="372"/>
      <c r="I1841" s="374"/>
      <c r="J1841" s="375"/>
      <c r="K1841" s="372"/>
      <c r="L1841" s="374"/>
      <c r="M1841" s="372"/>
      <c r="N1841" s="463"/>
      <c r="O1841" s="527">
        <f t="shared" si="120"/>
        <v>0</v>
      </c>
      <c r="P1841" s="527">
        <f t="shared" si="121"/>
        <v>0</v>
      </c>
      <c r="Q1841" s="530" t="str">
        <f t="shared" si="119"/>
        <v/>
      </c>
    </row>
    <row r="1842" spans="1:17">
      <c r="A1842" s="383" t="str">
        <f t="shared" si="118"/>
        <v/>
      </c>
      <c r="B1842" s="370"/>
      <c r="C1842" s="392"/>
      <c r="D1842" s="372"/>
      <c r="E1842" s="372"/>
      <c r="F1842" s="373"/>
      <c r="G1842" s="372"/>
      <c r="H1842" s="372"/>
      <c r="I1842" s="374"/>
      <c r="J1842" s="375"/>
      <c r="K1842" s="372"/>
      <c r="L1842" s="374"/>
      <c r="M1842" s="372"/>
      <c r="N1842" s="463"/>
      <c r="O1842" s="527">
        <f t="shared" si="120"/>
        <v>0</v>
      </c>
      <c r="P1842" s="527">
        <f t="shared" si="121"/>
        <v>0</v>
      </c>
      <c r="Q1842" s="529" t="str">
        <f t="shared" si="119"/>
        <v/>
      </c>
    </row>
    <row r="1843" spans="1:17">
      <c r="A1843" s="383" t="str">
        <f t="shared" si="118"/>
        <v/>
      </c>
      <c r="B1843" s="370"/>
      <c r="C1843" s="392"/>
      <c r="D1843" s="372"/>
      <c r="E1843" s="372"/>
      <c r="F1843" s="373"/>
      <c r="G1843" s="372"/>
      <c r="H1843" s="372"/>
      <c r="I1843" s="374"/>
      <c r="J1843" s="375"/>
      <c r="K1843" s="372"/>
      <c r="L1843" s="374"/>
      <c r="M1843" s="372"/>
      <c r="N1843" s="463"/>
      <c r="O1843" s="527">
        <f t="shared" si="120"/>
        <v>0</v>
      </c>
      <c r="P1843" s="527">
        <f t="shared" si="121"/>
        <v>0</v>
      </c>
      <c r="Q1843" s="530" t="str">
        <f t="shared" si="119"/>
        <v/>
      </c>
    </row>
    <row r="1844" spans="1:17">
      <c r="A1844" s="383" t="str">
        <f t="shared" si="118"/>
        <v/>
      </c>
      <c r="B1844" s="370"/>
      <c r="C1844" s="392"/>
      <c r="D1844" s="372"/>
      <c r="E1844" s="372"/>
      <c r="F1844" s="373"/>
      <c r="G1844" s="372"/>
      <c r="H1844" s="372"/>
      <c r="I1844" s="374"/>
      <c r="J1844" s="375"/>
      <c r="K1844" s="372"/>
      <c r="L1844" s="374"/>
      <c r="M1844" s="372"/>
      <c r="N1844" s="463"/>
      <c r="O1844" s="527">
        <f t="shared" si="120"/>
        <v>0</v>
      </c>
      <c r="P1844" s="527">
        <f t="shared" si="121"/>
        <v>0</v>
      </c>
      <c r="Q1844" s="530" t="str">
        <f t="shared" si="119"/>
        <v/>
      </c>
    </row>
    <row r="1845" spans="1:17">
      <c r="A1845" s="383" t="str">
        <f t="shared" si="118"/>
        <v/>
      </c>
      <c r="B1845" s="370"/>
      <c r="C1845" s="392"/>
      <c r="D1845" s="372"/>
      <c r="E1845" s="372"/>
      <c r="F1845" s="373"/>
      <c r="G1845" s="372"/>
      <c r="H1845" s="372"/>
      <c r="I1845" s="374"/>
      <c r="J1845" s="375"/>
      <c r="K1845" s="372"/>
      <c r="L1845" s="374"/>
      <c r="M1845" s="372"/>
      <c r="N1845" s="463"/>
      <c r="O1845" s="527">
        <f t="shared" si="120"/>
        <v>0</v>
      </c>
      <c r="P1845" s="527">
        <f t="shared" si="121"/>
        <v>0</v>
      </c>
      <c r="Q1845" s="530" t="str">
        <f t="shared" si="119"/>
        <v/>
      </c>
    </row>
    <row r="1846" spans="1:17">
      <c r="A1846" s="383" t="str">
        <f t="shared" si="118"/>
        <v/>
      </c>
      <c r="B1846" s="370"/>
      <c r="C1846" s="392"/>
      <c r="D1846" s="372"/>
      <c r="E1846" s="372"/>
      <c r="F1846" s="373"/>
      <c r="G1846" s="372"/>
      <c r="H1846" s="372"/>
      <c r="I1846" s="374"/>
      <c r="J1846" s="375"/>
      <c r="K1846" s="372"/>
      <c r="L1846" s="374"/>
      <c r="M1846" s="372"/>
      <c r="N1846" s="463"/>
      <c r="O1846" s="527">
        <f t="shared" si="120"/>
        <v>0</v>
      </c>
      <c r="P1846" s="527">
        <f t="shared" si="121"/>
        <v>0</v>
      </c>
      <c r="Q1846" s="529" t="str">
        <f t="shared" si="119"/>
        <v/>
      </c>
    </row>
    <row r="1847" spans="1:17">
      <c r="A1847" s="383" t="str">
        <f t="shared" si="118"/>
        <v/>
      </c>
      <c r="B1847" s="370"/>
      <c r="C1847" s="392"/>
      <c r="D1847" s="372"/>
      <c r="E1847" s="372"/>
      <c r="F1847" s="373"/>
      <c r="G1847" s="372"/>
      <c r="H1847" s="372"/>
      <c r="I1847" s="374"/>
      <c r="J1847" s="375"/>
      <c r="K1847" s="372"/>
      <c r="L1847" s="374"/>
      <c r="M1847" s="372"/>
      <c r="N1847" s="463"/>
      <c r="O1847" s="527">
        <f t="shared" si="120"/>
        <v>0</v>
      </c>
      <c r="P1847" s="527">
        <f t="shared" si="121"/>
        <v>0</v>
      </c>
      <c r="Q1847" s="530" t="str">
        <f t="shared" si="119"/>
        <v/>
      </c>
    </row>
    <row r="1848" spans="1:17">
      <c r="A1848" s="383" t="str">
        <f t="shared" si="118"/>
        <v/>
      </c>
      <c r="B1848" s="370"/>
      <c r="C1848" s="392"/>
      <c r="D1848" s="372"/>
      <c r="E1848" s="372"/>
      <c r="F1848" s="373"/>
      <c r="G1848" s="372"/>
      <c r="H1848" s="372"/>
      <c r="I1848" s="374"/>
      <c r="J1848" s="375"/>
      <c r="K1848" s="372"/>
      <c r="L1848" s="374"/>
      <c r="M1848" s="372"/>
      <c r="N1848" s="463"/>
      <c r="O1848" s="527">
        <f t="shared" si="120"/>
        <v>0</v>
      </c>
      <c r="P1848" s="527">
        <f t="shared" si="121"/>
        <v>0</v>
      </c>
      <c r="Q1848" s="530" t="str">
        <f t="shared" si="119"/>
        <v/>
      </c>
    </row>
    <row r="1849" spans="1:17">
      <c r="A1849" s="383" t="str">
        <f t="shared" si="118"/>
        <v/>
      </c>
      <c r="B1849" s="370"/>
      <c r="C1849" s="392"/>
      <c r="D1849" s="372"/>
      <c r="E1849" s="372"/>
      <c r="F1849" s="373"/>
      <c r="G1849" s="372"/>
      <c r="H1849" s="372"/>
      <c r="I1849" s="374"/>
      <c r="J1849" s="375"/>
      <c r="K1849" s="372"/>
      <c r="L1849" s="374"/>
      <c r="M1849" s="372"/>
      <c r="N1849" s="463"/>
      <c r="O1849" s="527">
        <f t="shared" si="120"/>
        <v>0</v>
      </c>
      <c r="P1849" s="527">
        <f t="shared" si="121"/>
        <v>0</v>
      </c>
      <c r="Q1849" s="530" t="str">
        <f t="shared" si="119"/>
        <v/>
      </c>
    </row>
    <row r="1850" spans="1:17">
      <c r="A1850" s="383" t="str">
        <f t="shared" si="118"/>
        <v/>
      </c>
      <c r="B1850" s="370"/>
      <c r="C1850" s="392"/>
      <c r="D1850" s="372"/>
      <c r="E1850" s="372"/>
      <c r="F1850" s="373"/>
      <c r="G1850" s="372"/>
      <c r="H1850" s="372"/>
      <c r="I1850" s="374"/>
      <c r="J1850" s="375"/>
      <c r="K1850" s="372"/>
      <c r="L1850" s="374"/>
      <c r="M1850" s="372"/>
      <c r="N1850" s="463"/>
      <c r="O1850" s="527">
        <f t="shared" si="120"/>
        <v>0</v>
      </c>
      <c r="P1850" s="527">
        <f t="shared" si="121"/>
        <v>0</v>
      </c>
      <c r="Q1850" s="529" t="str">
        <f t="shared" si="119"/>
        <v/>
      </c>
    </row>
    <row r="1851" spans="1:17">
      <c r="A1851" s="383" t="str">
        <f t="shared" si="118"/>
        <v/>
      </c>
      <c r="B1851" s="370"/>
      <c r="C1851" s="392"/>
      <c r="D1851" s="372"/>
      <c r="E1851" s="372"/>
      <c r="F1851" s="373"/>
      <c r="G1851" s="372"/>
      <c r="H1851" s="372"/>
      <c r="I1851" s="374"/>
      <c r="J1851" s="375"/>
      <c r="K1851" s="372"/>
      <c r="L1851" s="374"/>
      <c r="M1851" s="372"/>
      <c r="N1851" s="463"/>
      <c r="O1851" s="527">
        <f t="shared" si="120"/>
        <v>0</v>
      </c>
      <c r="P1851" s="527">
        <f t="shared" si="121"/>
        <v>0</v>
      </c>
      <c r="Q1851" s="530" t="str">
        <f t="shared" si="119"/>
        <v/>
      </c>
    </row>
    <row r="1852" spans="1:17">
      <c r="A1852" s="383" t="str">
        <f t="shared" si="118"/>
        <v/>
      </c>
      <c r="B1852" s="370"/>
      <c r="C1852" s="392"/>
      <c r="D1852" s="372"/>
      <c r="E1852" s="372"/>
      <c r="F1852" s="373"/>
      <c r="G1852" s="372"/>
      <c r="H1852" s="372"/>
      <c r="I1852" s="374"/>
      <c r="J1852" s="375"/>
      <c r="K1852" s="372"/>
      <c r="L1852" s="374"/>
      <c r="M1852" s="372"/>
      <c r="N1852" s="463"/>
      <c r="O1852" s="527">
        <f t="shared" si="120"/>
        <v>0</v>
      </c>
      <c r="P1852" s="527">
        <f t="shared" si="121"/>
        <v>0</v>
      </c>
      <c r="Q1852" s="530" t="str">
        <f t="shared" si="119"/>
        <v/>
      </c>
    </row>
    <row r="1853" spans="1:17">
      <c r="A1853" s="383" t="str">
        <f t="shared" si="118"/>
        <v/>
      </c>
      <c r="B1853" s="370"/>
      <c r="C1853" s="392"/>
      <c r="D1853" s="372"/>
      <c r="E1853" s="372"/>
      <c r="F1853" s="373"/>
      <c r="G1853" s="372"/>
      <c r="H1853" s="372"/>
      <c r="I1853" s="374"/>
      <c r="J1853" s="375"/>
      <c r="K1853" s="372"/>
      <c r="L1853" s="374"/>
      <c r="M1853" s="372"/>
      <c r="N1853" s="463"/>
      <c r="O1853" s="527">
        <f t="shared" si="120"/>
        <v>0</v>
      </c>
      <c r="P1853" s="527">
        <f t="shared" si="121"/>
        <v>0</v>
      </c>
      <c r="Q1853" s="530" t="str">
        <f t="shared" si="119"/>
        <v/>
      </c>
    </row>
    <row r="1854" spans="1:17">
      <c r="A1854" s="383" t="str">
        <f t="shared" si="118"/>
        <v/>
      </c>
      <c r="B1854" s="370"/>
      <c r="C1854" s="392"/>
      <c r="D1854" s="372"/>
      <c r="E1854" s="372"/>
      <c r="F1854" s="373"/>
      <c r="G1854" s="372"/>
      <c r="H1854" s="372"/>
      <c r="I1854" s="374"/>
      <c r="J1854" s="375"/>
      <c r="K1854" s="372"/>
      <c r="L1854" s="374"/>
      <c r="M1854" s="372"/>
      <c r="N1854" s="463"/>
      <c r="O1854" s="527">
        <f t="shared" si="120"/>
        <v>0</v>
      </c>
      <c r="P1854" s="527">
        <f t="shared" si="121"/>
        <v>0</v>
      </c>
      <c r="Q1854" s="529" t="str">
        <f t="shared" si="119"/>
        <v/>
      </c>
    </row>
    <row r="1855" spans="1:17">
      <c r="A1855" s="383" t="str">
        <f t="shared" si="118"/>
        <v/>
      </c>
      <c r="B1855" s="370"/>
      <c r="C1855" s="392"/>
      <c r="D1855" s="372"/>
      <c r="E1855" s="372"/>
      <c r="F1855" s="373"/>
      <c r="G1855" s="372"/>
      <c r="H1855" s="372"/>
      <c r="I1855" s="374"/>
      <c r="J1855" s="375"/>
      <c r="K1855" s="372"/>
      <c r="L1855" s="374"/>
      <c r="M1855" s="372"/>
      <c r="N1855" s="463"/>
      <c r="O1855" s="527">
        <f t="shared" si="120"/>
        <v>0</v>
      </c>
      <c r="P1855" s="527">
        <f t="shared" si="121"/>
        <v>0</v>
      </c>
      <c r="Q1855" s="530" t="str">
        <f t="shared" si="119"/>
        <v/>
      </c>
    </row>
    <row r="1856" spans="1:17">
      <c r="A1856" s="383" t="str">
        <f t="shared" si="118"/>
        <v/>
      </c>
      <c r="B1856" s="370"/>
      <c r="C1856" s="392"/>
      <c r="D1856" s="372"/>
      <c r="E1856" s="372"/>
      <c r="F1856" s="373"/>
      <c r="G1856" s="372"/>
      <c r="H1856" s="372"/>
      <c r="I1856" s="374"/>
      <c r="J1856" s="375"/>
      <c r="K1856" s="372"/>
      <c r="L1856" s="374"/>
      <c r="M1856" s="372"/>
      <c r="N1856" s="463"/>
      <c r="O1856" s="527">
        <f t="shared" si="120"/>
        <v>0</v>
      </c>
      <c r="P1856" s="527">
        <f t="shared" si="121"/>
        <v>0</v>
      </c>
      <c r="Q1856" s="530" t="str">
        <f t="shared" si="119"/>
        <v/>
      </c>
    </row>
    <row r="1857" spans="1:17">
      <c r="A1857" s="383" t="str">
        <f t="shared" si="118"/>
        <v/>
      </c>
      <c r="B1857" s="370"/>
      <c r="C1857" s="392"/>
      <c r="D1857" s="372"/>
      <c r="E1857" s="372"/>
      <c r="F1857" s="373"/>
      <c r="G1857" s="372"/>
      <c r="H1857" s="372"/>
      <c r="I1857" s="374"/>
      <c r="J1857" s="375"/>
      <c r="K1857" s="372"/>
      <c r="L1857" s="374"/>
      <c r="M1857" s="372"/>
      <c r="N1857" s="463"/>
      <c r="O1857" s="527">
        <f t="shared" si="120"/>
        <v>0</v>
      </c>
      <c r="P1857" s="527">
        <f t="shared" si="121"/>
        <v>0</v>
      </c>
      <c r="Q1857" s="530" t="str">
        <f t="shared" si="119"/>
        <v/>
      </c>
    </row>
    <row r="1858" spans="1:17">
      <c r="A1858" s="383" t="str">
        <f t="shared" si="118"/>
        <v/>
      </c>
      <c r="B1858" s="370"/>
      <c r="C1858" s="392"/>
      <c r="D1858" s="372"/>
      <c r="E1858" s="372"/>
      <c r="F1858" s="373"/>
      <c r="G1858" s="372"/>
      <c r="H1858" s="372"/>
      <c r="I1858" s="374"/>
      <c r="J1858" s="375"/>
      <c r="K1858" s="372"/>
      <c r="L1858" s="374"/>
      <c r="M1858" s="372"/>
      <c r="N1858" s="463"/>
      <c r="O1858" s="527">
        <f t="shared" si="120"/>
        <v>0</v>
      </c>
      <c r="P1858" s="527">
        <f t="shared" si="121"/>
        <v>0</v>
      </c>
      <c r="Q1858" s="529" t="str">
        <f t="shared" si="119"/>
        <v/>
      </c>
    </row>
    <row r="1859" spans="1:17">
      <c r="A1859" s="383" t="str">
        <f t="shared" si="118"/>
        <v/>
      </c>
      <c r="B1859" s="370"/>
      <c r="C1859" s="392"/>
      <c r="D1859" s="372"/>
      <c r="E1859" s="372"/>
      <c r="F1859" s="373"/>
      <c r="G1859" s="372"/>
      <c r="H1859" s="372"/>
      <c r="I1859" s="374"/>
      <c r="J1859" s="375"/>
      <c r="K1859" s="372"/>
      <c r="L1859" s="374"/>
      <c r="M1859" s="372"/>
      <c r="N1859" s="463"/>
      <c r="O1859" s="527">
        <f t="shared" si="120"/>
        <v>0</v>
      </c>
      <c r="P1859" s="527">
        <f t="shared" si="121"/>
        <v>0</v>
      </c>
      <c r="Q1859" s="530" t="str">
        <f t="shared" si="119"/>
        <v/>
      </c>
    </row>
    <row r="1860" spans="1:17">
      <c r="A1860" s="383" t="str">
        <f t="shared" si="118"/>
        <v/>
      </c>
      <c r="B1860" s="370"/>
      <c r="C1860" s="392"/>
      <c r="D1860" s="372"/>
      <c r="E1860" s="372"/>
      <c r="F1860" s="373"/>
      <c r="G1860" s="372"/>
      <c r="H1860" s="372"/>
      <c r="I1860" s="374"/>
      <c r="J1860" s="375"/>
      <c r="K1860" s="372"/>
      <c r="L1860" s="374"/>
      <c r="M1860" s="372"/>
      <c r="N1860" s="463"/>
      <c r="O1860" s="527">
        <f t="shared" si="120"/>
        <v>0</v>
      </c>
      <c r="P1860" s="527">
        <f t="shared" si="121"/>
        <v>0</v>
      </c>
      <c r="Q1860" s="530" t="str">
        <f t="shared" si="119"/>
        <v/>
      </c>
    </row>
    <row r="1861" spans="1:17">
      <c r="A1861" s="383" t="str">
        <f t="shared" ref="A1861:A1924" si="122">IF(B1861="","",ROW()-ROW($A$3))</f>
        <v/>
      </c>
      <c r="B1861" s="370"/>
      <c r="C1861" s="392"/>
      <c r="D1861" s="372"/>
      <c r="E1861" s="372"/>
      <c r="F1861" s="373"/>
      <c r="G1861" s="372"/>
      <c r="H1861" s="372"/>
      <c r="I1861" s="374"/>
      <c r="J1861" s="375"/>
      <c r="K1861" s="372"/>
      <c r="L1861" s="374"/>
      <c r="M1861" s="372"/>
      <c r="N1861" s="463"/>
      <c r="O1861" s="527">
        <f t="shared" si="120"/>
        <v>0</v>
      </c>
      <c r="P1861" s="527">
        <f t="shared" si="121"/>
        <v>0</v>
      </c>
      <c r="Q1861" s="530" t="str">
        <f t="shared" si="119"/>
        <v/>
      </c>
    </row>
    <row r="1862" spans="1:17">
      <c r="A1862" s="383" t="str">
        <f t="shared" si="122"/>
        <v/>
      </c>
      <c r="B1862" s="370"/>
      <c r="C1862" s="392"/>
      <c r="D1862" s="372"/>
      <c r="E1862" s="372"/>
      <c r="F1862" s="373"/>
      <c r="G1862" s="372"/>
      <c r="H1862" s="372"/>
      <c r="I1862" s="374"/>
      <c r="J1862" s="375"/>
      <c r="K1862" s="372"/>
      <c r="L1862" s="374"/>
      <c r="M1862" s="372"/>
      <c r="N1862" s="463"/>
      <c r="O1862" s="527">
        <f t="shared" si="120"/>
        <v>0</v>
      </c>
      <c r="P1862" s="527">
        <f t="shared" si="121"/>
        <v>0</v>
      </c>
      <c r="Q1862" s="529" t="str">
        <f t="shared" si="119"/>
        <v/>
      </c>
    </row>
    <row r="1863" spans="1:17">
      <c r="A1863" s="383" t="str">
        <f t="shared" si="122"/>
        <v/>
      </c>
      <c r="B1863" s="370"/>
      <c r="C1863" s="392"/>
      <c r="D1863" s="372"/>
      <c r="E1863" s="372"/>
      <c r="F1863" s="373"/>
      <c r="G1863" s="372"/>
      <c r="H1863" s="372"/>
      <c r="I1863" s="374"/>
      <c r="J1863" s="375"/>
      <c r="K1863" s="372"/>
      <c r="L1863" s="374"/>
      <c r="M1863" s="372"/>
      <c r="N1863" s="463"/>
      <c r="O1863" s="527">
        <f t="shared" si="120"/>
        <v>0</v>
      </c>
      <c r="P1863" s="527">
        <f t="shared" si="121"/>
        <v>0</v>
      </c>
      <c r="Q1863" s="530" t="str">
        <f t="shared" si="119"/>
        <v/>
      </c>
    </row>
    <row r="1864" spans="1:17">
      <c r="A1864" s="383" t="str">
        <f t="shared" si="122"/>
        <v/>
      </c>
      <c r="B1864" s="370"/>
      <c r="C1864" s="392"/>
      <c r="D1864" s="372"/>
      <c r="E1864" s="372"/>
      <c r="F1864" s="373"/>
      <c r="G1864" s="372"/>
      <c r="H1864" s="372"/>
      <c r="I1864" s="374"/>
      <c r="J1864" s="375"/>
      <c r="K1864" s="372"/>
      <c r="L1864" s="374"/>
      <c r="M1864" s="372"/>
      <c r="N1864" s="463"/>
      <c r="O1864" s="527">
        <f t="shared" si="120"/>
        <v>0</v>
      </c>
      <c r="P1864" s="527">
        <f t="shared" si="121"/>
        <v>0</v>
      </c>
      <c r="Q1864" s="530" t="str">
        <f t="shared" si="119"/>
        <v/>
      </c>
    </row>
    <row r="1865" spans="1:17">
      <c r="A1865" s="383" t="str">
        <f t="shared" si="122"/>
        <v/>
      </c>
      <c r="B1865" s="370"/>
      <c r="C1865" s="392"/>
      <c r="D1865" s="372"/>
      <c r="E1865" s="372"/>
      <c r="F1865" s="373"/>
      <c r="G1865" s="372"/>
      <c r="H1865" s="372"/>
      <c r="I1865" s="374"/>
      <c r="J1865" s="375"/>
      <c r="K1865" s="372"/>
      <c r="L1865" s="374"/>
      <c r="M1865" s="372"/>
      <c r="N1865" s="463"/>
      <c r="O1865" s="527">
        <f t="shared" si="120"/>
        <v>0</v>
      </c>
      <c r="P1865" s="527">
        <f t="shared" si="121"/>
        <v>0</v>
      </c>
      <c r="Q1865" s="530" t="str">
        <f t="shared" si="119"/>
        <v/>
      </c>
    </row>
    <row r="1866" spans="1:17">
      <c r="A1866" s="383" t="str">
        <f t="shared" si="122"/>
        <v/>
      </c>
      <c r="B1866" s="370"/>
      <c r="C1866" s="392"/>
      <c r="D1866" s="372"/>
      <c r="E1866" s="372"/>
      <c r="F1866" s="373"/>
      <c r="G1866" s="372"/>
      <c r="H1866" s="372"/>
      <c r="I1866" s="374"/>
      <c r="J1866" s="375"/>
      <c r="K1866" s="372"/>
      <c r="L1866" s="374"/>
      <c r="M1866" s="372"/>
      <c r="N1866" s="463"/>
      <c r="O1866" s="527">
        <f t="shared" si="120"/>
        <v>0</v>
      </c>
      <c r="P1866" s="527">
        <f t="shared" si="121"/>
        <v>0</v>
      </c>
      <c r="Q1866" s="529" t="str">
        <f t="shared" si="119"/>
        <v/>
      </c>
    </row>
    <row r="1867" spans="1:17">
      <c r="A1867" s="383" t="str">
        <f t="shared" si="122"/>
        <v/>
      </c>
      <c r="B1867" s="370"/>
      <c r="C1867" s="392"/>
      <c r="D1867" s="372"/>
      <c r="E1867" s="372"/>
      <c r="F1867" s="373"/>
      <c r="G1867" s="372"/>
      <c r="H1867" s="372"/>
      <c r="I1867" s="374"/>
      <c r="J1867" s="375"/>
      <c r="K1867" s="372"/>
      <c r="L1867" s="374"/>
      <c r="M1867" s="372"/>
      <c r="N1867" s="463"/>
      <c r="O1867" s="527">
        <f t="shared" si="120"/>
        <v>0</v>
      </c>
      <c r="P1867" s="527">
        <f t="shared" si="121"/>
        <v>0</v>
      </c>
      <c r="Q1867" s="530" t="str">
        <f t="shared" si="119"/>
        <v/>
      </c>
    </row>
    <row r="1868" spans="1:17">
      <c r="A1868" s="383" t="str">
        <f t="shared" si="122"/>
        <v/>
      </c>
      <c r="B1868" s="370"/>
      <c r="C1868" s="392"/>
      <c r="D1868" s="372"/>
      <c r="E1868" s="372"/>
      <c r="F1868" s="373"/>
      <c r="G1868" s="372"/>
      <c r="H1868" s="372"/>
      <c r="I1868" s="374"/>
      <c r="J1868" s="375"/>
      <c r="K1868" s="372"/>
      <c r="L1868" s="374"/>
      <c r="M1868" s="372"/>
      <c r="N1868" s="463"/>
      <c r="O1868" s="527">
        <f t="shared" si="120"/>
        <v>0</v>
      </c>
      <c r="P1868" s="527">
        <f t="shared" si="121"/>
        <v>0</v>
      </c>
      <c r="Q1868" s="530" t="str">
        <f t="shared" si="119"/>
        <v/>
      </c>
    </row>
    <row r="1869" spans="1:17">
      <c r="A1869" s="383" t="str">
        <f t="shared" si="122"/>
        <v/>
      </c>
      <c r="B1869" s="370"/>
      <c r="C1869" s="392"/>
      <c r="D1869" s="372"/>
      <c r="E1869" s="372"/>
      <c r="F1869" s="373"/>
      <c r="G1869" s="372"/>
      <c r="H1869" s="372"/>
      <c r="I1869" s="374"/>
      <c r="J1869" s="375"/>
      <c r="K1869" s="372"/>
      <c r="L1869" s="374"/>
      <c r="M1869" s="372"/>
      <c r="N1869" s="463"/>
      <c r="O1869" s="527">
        <f t="shared" si="120"/>
        <v>0</v>
      </c>
      <c r="P1869" s="527">
        <f t="shared" si="121"/>
        <v>0</v>
      </c>
      <c r="Q1869" s="530" t="str">
        <f t="shared" si="119"/>
        <v/>
      </c>
    </row>
    <row r="1870" spans="1:17">
      <c r="A1870" s="383" t="str">
        <f t="shared" si="122"/>
        <v/>
      </c>
      <c r="B1870" s="370"/>
      <c r="C1870" s="392"/>
      <c r="D1870" s="372"/>
      <c r="E1870" s="372"/>
      <c r="F1870" s="373"/>
      <c r="G1870" s="372"/>
      <c r="H1870" s="372"/>
      <c r="I1870" s="374"/>
      <c r="J1870" s="375"/>
      <c r="K1870" s="372"/>
      <c r="L1870" s="374"/>
      <c r="M1870" s="372"/>
      <c r="N1870" s="463"/>
      <c r="O1870" s="527">
        <f t="shared" si="120"/>
        <v>0</v>
      </c>
      <c r="P1870" s="527">
        <f t="shared" si="121"/>
        <v>0</v>
      </c>
      <c r="Q1870" s="529" t="str">
        <f t="shared" ref="Q1870:Q1933" si="123">SUBSTITUTE(D1870," ","_")</f>
        <v/>
      </c>
    </row>
    <row r="1871" spans="1:17">
      <c r="A1871" s="383" t="str">
        <f t="shared" si="122"/>
        <v/>
      </c>
      <c r="B1871" s="370"/>
      <c r="C1871" s="392"/>
      <c r="D1871" s="372"/>
      <c r="E1871" s="372"/>
      <c r="F1871" s="373"/>
      <c r="G1871" s="372"/>
      <c r="H1871" s="372"/>
      <c r="I1871" s="374"/>
      <c r="J1871" s="375"/>
      <c r="K1871" s="372"/>
      <c r="L1871" s="374"/>
      <c r="M1871" s="372"/>
      <c r="N1871" s="463"/>
      <c r="O1871" s="527">
        <f t="shared" ref="O1871:O1934" si="124">IF(B1871=0,0,IF(YEAR(B1871)=$P$1,MONTH(B1871)-$O$1+1,(YEAR(B1871)-$P$1)*12-$O$1+1+MONTH(B1871)))</f>
        <v>0</v>
      </c>
      <c r="P1871" s="527">
        <f t="shared" ref="P1871:P1934" si="125">IF(C1871=0,0,IF(YEAR(C1871)=$P$1,MONTH(C1871)-$O$1+1,(YEAR(C1871)-$P$1)*12-$O$1+1+MONTH(C1871)))</f>
        <v>0</v>
      </c>
      <c r="Q1871" s="530" t="str">
        <f t="shared" si="123"/>
        <v/>
      </c>
    </row>
    <row r="1872" spans="1:17">
      <c r="A1872" s="383" t="str">
        <f t="shared" si="122"/>
        <v/>
      </c>
      <c r="B1872" s="370"/>
      <c r="C1872" s="392"/>
      <c r="D1872" s="372"/>
      <c r="E1872" s="372"/>
      <c r="F1872" s="373"/>
      <c r="G1872" s="372"/>
      <c r="H1872" s="372"/>
      <c r="I1872" s="374"/>
      <c r="J1872" s="375"/>
      <c r="K1872" s="372"/>
      <c r="L1872" s="374"/>
      <c r="M1872" s="372"/>
      <c r="N1872" s="463"/>
      <c r="O1872" s="527">
        <f t="shared" si="124"/>
        <v>0</v>
      </c>
      <c r="P1872" s="527">
        <f t="shared" si="125"/>
        <v>0</v>
      </c>
      <c r="Q1872" s="530" t="str">
        <f t="shared" si="123"/>
        <v/>
      </c>
    </row>
    <row r="1873" spans="1:17">
      <c r="A1873" s="383" t="str">
        <f t="shared" si="122"/>
        <v/>
      </c>
      <c r="B1873" s="370"/>
      <c r="C1873" s="392"/>
      <c r="D1873" s="372"/>
      <c r="E1873" s="372"/>
      <c r="F1873" s="373"/>
      <c r="G1873" s="372"/>
      <c r="H1873" s="372"/>
      <c r="I1873" s="374"/>
      <c r="J1873" s="375"/>
      <c r="K1873" s="372"/>
      <c r="L1873" s="374"/>
      <c r="M1873" s="372"/>
      <c r="N1873" s="463"/>
      <c r="O1873" s="527">
        <f t="shared" si="124"/>
        <v>0</v>
      </c>
      <c r="P1873" s="527">
        <f t="shared" si="125"/>
        <v>0</v>
      </c>
      <c r="Q1873" s="530" t="str">
        <f t="shared" si="123"/>
        <v/>
      </c>
    </row>
    <row r="1874" spans="1:17">
      <c r="A1874" s="383" t="str">
        <f t="shared" si="122"/>
        <v/>
      </c>
      <c r="B1874" s="370"/>
      <c r="C1874" s="392"/>
      <c r="D1874" s="372"/>
      <c r="E1874" s="372"/>
      <c r="F1874" s="373"/>
      <c r="G1874" s="372"/>
      <c r="H1874" s="372"/>
      <c r="I1874" s="374"/>
      <c r="J1874" s="375"/>
      <c r="K1874" s="372"/>
      <c r="L1874" s="374"/>
      <c r="M1874" s="372"/>
      <c r="N1874" s="463"/>
      <c r="O1874" s="527">
        <f t="shared" si="124"/>
        <v>0</v>
      </c>
      <c r="P1874" s="527">
        <f t="shared" si="125"/>
        <v>0</v>
      </c>
      <c r="Q1874" s="529" t="str">
        <f t="shared" si="123"/>
        <v/>
      </c>
    </row>
    <row r="1875" spans="1:17">
      <c r="A1875" s="383" t="str">
        <f t="shared" si="122"/>
        <v/>
      </c>
      <c r="B1875" s="370"/>
      <c r="C1875" s="392"/>
      <c r="D1875" s="372"/>
      <c r="E1875" s="372"/>
      <c r="F1875" s="373"/>
      <c r="G1875" s="372"/>
      <c r="H1875" s="372"/>
      <c r="I1875" s="374"/>
      <c r="J1875" s="375"/>
      <c r="K1875" s="372"/>
      <c r="L1875" s="374"/>
      <c r="M1875" s="372"/>
      <c r="N1875" s="463"/>
      <c r="O1875" s="527">
        <f t="shared" si="124"/>
        <v>0</v>
      </c>
      <c r="P1875" s="527">
        <f t="shared" si="125"/>
        <v>0</v>
      </c>
      <c r="Q1875" s="530" t="str">
        <f t="shared" si="123"/>
        <v/>
      </c>
    </row>
    <row r="1876" spans="1:17">
      <c r="A1876" s="383" t="str">
        <f t="shared" si="122"/>
        <v/>
      </c>
      <c r="B1876" s="370"/>
      <c r="C1876" s="392"/>
      <c r="D1876" s="372"/>
      <c r="E1876" s="372"/>
      <c r="F1876" s="373"/>
      <c r="G1876" s="372"/>
      <c r="H1876" s="372"/>
      <c r="I1876" s="374"/>
      <c r="J1876" s="375"/>
      <c r="K1876" s="372"/>
      <c r="L1876" s="374"/>
      <c r="M1876" s="372"/>
      <c r="N1876" s="463"/>
      <c r="O1876" s="527">
        <f t="shared" si="124"/>
        <v>0</v>
      </c>
      <c r="P1876" s="527">
        <f t="shared" si="125"/>
        <v>0</v>
      </c>
      <c r="Q1876" s="530" t="str">
        <f t="shared" si="123"/>
        <v/>
      </c>
    </row>
    <row r="1877" spans="1:17">
      <c r="A1877" s="383" t="str">
        <f t="shared" si="122"/>
        <v/>
      </c>
      <c r="B1877" s="370"/>
      <c r="C1877" s="392"/>
      <c r="D1877" s="372"/>
      <c r="E1877" s="372"/>
      <c r="F1877" s="373"/>
      <c r="G1877" s="372"/>
      <c r="H1877" s="372"/>
      <c r="I1877" s="374"/>
      <c r="J1877" s="375"/>
      <c r="K1877" s="372"/>
      <c r="L1877" s="374"/>
      <c r="M1877" s="372"/>
      <c r="N1877" s="463"/>
      <c r="O1877" s="527">
        <f t="shared" si="124"/>
        <v>0</v>
      </c>
      <c r="P1877" s="527">
        <f t="shared" si="125"/>
        <v>0</v>
      </c>
      <c r="Q1877" s="530" t="str">
        <f t="shared" si="123"/>
        <v/>
      </c>
    </row>
    <row r="1878" spans="1:17">
      <c r="A1878" s="383" t="str">
        <f t="shared" si="122"/>
        <v/>
      </c>
      <c r="B1878" s="370"/>
      <c r="C1878" s="392"/>
      <c r="D1878" s="372"/>
      <c r="E1878" s="372"/>
      <c r="F1878" s="373"/>
      <c r="G1878" s="372"/>
      <c r="H1878" s="372"/>
      <c r="I1878" s="374"/>
      <c r="J1878" s="375"/>
      <c r="K1878" s="372"/>
      <c r="L1878" s="374"/>
      <c r="M1878" s="372"/>
      <c r="N1878" s="463"/>
      <c r="O1878" s="527">
        <f t="shared" si="124"/>
        <v>0</v>
      </c>
      <c r="P1878" s="527">
        <f t="shared" si="125"/>
        <v>0</v>
      </c>
      <c r="Q1878" s="529" t="str">
        <f t="shared" si="123"/>
        <v/>
      </c>
    </row>
    <row r="1879" spans="1:17">
      <c r="A1879" s="383" t="str">
        <f t="shared" si="122"/>
        <v/>
      </c>
      <c r="B1879" s="370"/>
      <c r="C1879" s="392"/>
      <c r="D1879" s="372"/>
      <c r="E1879" s="372"/>
      <c r="F1879" s="373"/>
      <c r="G1879" s="372"/>
      <c r="H1879" s="372"/>
      <c r="I1879" s="374"/>
      <c r="J1879" s="375"/>
      <c r="K1879" s="372"/>
      <c r="L1879" s="374"/>
      <c r="M1879" s="372"/>
      <c r="N1879" s="463"/>
      <c r="O1879" s="527">
        <f t="shared" si="124"/>
        <v>0</v>
      </c>
      <c r="P1879" s="527">
        <f t="shared" si="125"/>
        <v>0</v>
      </c>
      <c r="Q1879" s="530" t="str">
        <f t="shared" si="123"/>
        <v/>
      </c>
    </row>
    <row r="1880" spans="1:17">
      <c r="A1880" s="383" t="str">
        <f t="shared" si="122"/>
        <v/>
      </c>
      <c r="B1880" s="370"/>
      <c r="C1880" s="392"/>
      <c r="D1880" s="372"/>
      <c r="E1880" s="372"/>
      <c r="F1880" s="373"/>
      <c r="G1880" s="372"/>
      <c r="H1880" s="372"/>
      <c r="I1880" s="374"/>
      <c r="J1880" s="375"/>
      <c r="K1880" s="372"/>
      <c r="L1880" s="374"/>
      <c r="M1880" s="372"/>
      <c r="N1880" s="463"/>
      <c r="O1880" s="527">
        <f t="shared" si="124"/>
        <v>0</v>
      </c>
      <c r="P1880" s="527">
        <f t="shared" si="125"/>
        <v>0</v>
      </c>
      <c r="Q1880" s="530" t="str">
        <f t="shared" si="123"/>
        <v/>
      </c>
    </row>
    <row r="1881" spans="1:17">
      <c r="A1881" s="383" t="str">
        <f t="shared" si="122"/>
        <v/>
      </c>
      <c r="B1881" s="370"/>
      <c r="C1881" s="392"/>
      <c r="D1881" s="372"/>
      <c r="E1881" s="372"/>
      <c r="F1881" s="373"/>
      <c r="G1881" s="372"/>
      <c r="H1881" s="372"/>
      <c r="I1881" s="374"/>
      <c r="J1881" s="375"/>
      <c r="K1881" s="372"/>
      <c r="L1881" s="374"/>
      <c r="M1881" s="372"/>
      <c r="N1881" s="463"/>
      <c r="O1881" s="527">
        <f t="shared" si="124"/>
        <v>0</v>
      </c>
      <c r="P1881" s="527">
        <f t="shared" si="125"/>
        <v>0</v>
      </c>
      <c r="Q1881" s="530" t="str">
        <f t="shared" si="123"/>
        <v/>
      </c>
    </row>
    <row r="1882" spans="1:17">
      <c r="A1882" s="383" t="str">
        <f t="shared" si="122"/>
        <v/>
      </c>
      <c r="B1882" s="370"/>
      <c r="C1882" s="392"/>
      <c r="D1882" s="372"/>
      <c r="E1882" s="372"/>
      <c r="F1882" s="373"/>
      <c r="G1882" s="372"/>
      <c r="H1882" s="372"/>
      <c r="I1882" s="374"/>
      <c r="J1882" s="375"/>
      <c r="K1882" s="372"/>
      <c r="L1882" s="374"/>
      <c r="M1882" s="372"/>
      <c r="N1882" s="463"/>
      <c r="O1882" s="527">
        <f t="shared" si="124"/>
        <v>0</v>
      </c>
      <c r="P1882" s="527">
        <f t="shared" si="125"/>
        <v>0</v>
      </c>
      <c r="Q1882" s="529" t="str">
        <f t="shared" si="123"/>
        <v/>
      </c>
    </row>
    <row r="1883" spans="1:17">
      <c r="A1883" s="383" t="str">
        <f t="shared" si="122"/>
        <v/>
      </c>
      <c r="B1883" s="370"/>
      <c r="C1883" s="392"/>
      <c r="D1883" s="372"/>
      <c r="E1883" s="372"/>
      <c r="F1883" s="373"/>
      <c r="G1883" s="372"/>
      <c r="H1883" s="372"/>
      <c r="I1883" s="374"/>
      <c r="J1883" s="375"/>
      <c r="K1883" s="372"/>
      <c r="L1883" s="374"/>
      <c r="M1883" s="372"/>
      <c r="N1883" s="463"/>
      <c r="O1883" s="527">
        <f t="shared" si="124"/>
        <v>0</v>
      </c>
      <c r="P1883" s="527">
        <f t="shared" si="125"/>
        <v>0</v>
      </c>
      <c r="Q1883" s="530" t="str">
        <f t="shared" si="123"/>
        <v/>
      </c>
    </row>
    <row r="1884" spans="1:17">
      <c r="A1884" s="383" t="str">
        <f t="shared" si="122"/>
        <v/>
      </c>
      <c r="B1884" s="370"/>
      <c r="C1884" s="392"/>
      <c r="D1884" s="372"/>
      <c r="E1884" s="372"/>
      <c r="F1884" s="373"/>
      <c r="G1884" s="372"/>
      <c r="H1884" s="372"/>
      <c r="I1884" s="374"/>
      <c r="J1884" s="375"/>
      <c r="K1884" s="372"/>
      <c r="L1884" s="374"/>
      <c r="M1884" s="372"/>
      <c r="N1884" s="463"/>
      <c r="O1884" s="527">
        <f t="shared" si="124"/>
        <v>0</v>
      </c>
      <c r="P1884" s="527">
        <f t="shared" si="125"/>
        <v>0</v>
      </c>
      <c r="Q1884" s="530" t="str">
        <f t="shared" si="123"/>
        <v/>
      </c>
    </row>
    <row r="1885" spans="1:17">
      <c r="A1885" s="383" t="str">
        <f t="shared" si="122"/>
        <v/>
      </c>
      <c r="B1885" s="370"/>
      <c r="C1885" s="392"/>
      <c r="D1885" s="372"/>
      <c r="E1885" s="372"/>
      <c r="F1885" s="373"/>
      <c r="G1885" s="372"/>
      <c r="H1885" s="372"/>
      <c r="I1885" s="374"/>
      <c r="J1885" s="375"/>
      <c r="K1885" s="372"/>
      <c r="L1885" s="374"/>
      <c r="M1885" s="372"/>
      <c r="N1885" s="463"/>
      <c r="O1885" s="527">
        <f t="shared" si="124"/>
        <v>0</v>
      </c>
      <c r="P1885" s="527">
        <f t="shared" si="125"/>
        <v>0</v>
      </c>
      <c r="Q1885" s="530" t="str">
        <f t="shared" si="123"/>
        <v/>
      </c>
    </row>
    <row r="1886" spans="1:17">
      <c r="A1886" s="383" t="str">
        <f t="shared" si="122"/>
        <v/>
      </c>
      <c r="B1886" s="370"/>
      <c r="C1886" s="392"/>
      <c r="D1886" s="372"/>
      <c r="E1886" s="372"/>
      <c r="F1886" s="373"/>
      <c r="G1886" s="372"/>
      <c r="H1886" s="372"/>
      <c r="I1886" s="374"/>
      <c r="J1886" s="375"/>
      <c r="K1886" s="372"/>
      <c r="L1886" s="374"/>
      <c r="M1886" s="372"/>
      <c r="N1886" s="463"/>
      <c r="O1886" s="527">
        <f t="shared" si="124"/>
        <v>0</v>
      </c>
      <c r="P1886" s="527">
        <f t="shared" si="125"/>
        <v>0</v>
      </c>
      <c r="Q1886" s="529" t="str">
        <f t="shared" si="123"/>
        <v/>
      </c>
    </row>
    <row r="1887" spans="1:17">
      <c r="A1887" s="383" t="str">
        <f t="shared" si="122"/>
        <v/>
      </c>
      <c r="B1887" s="370"/>
      <c r="C1887" s="392"/>
      <c r="D1887" s="372"/>
      <c r="E1887" s="372"/>
      <c r="F1887" s="373"/>
      <c r="G1887" s="372"/>
      <c r="H1887" s="372"/>
      <c r="I1887" s="374"/>
      <c r="J1887" s="375"/>
      <c r="K1887" s="372"/>
      <c r="L1887" s="374"/>
      <c r="M1887" s="372"/>
      <c r="N1887" s="463"/>
      <c r="O1887" s="527">
        <f t="shared" si="124"/>
        <v>0</v>
      </c>
      <c r="P1887" s="527">
        <f t="shared" si="125"/>
        <v>0</v>
      </c>
      <c r="Q1887" s="530" t="str">
        <f t="shared" si="123"/>
        <v/>
      </c>
    </row>
    <row r="1888" spans="1:17">
      <c r="A1888" s="383" t="str">
        <f t="shared" si="122"/>
        <v/>
      </c>
      <c r="B1888" s="370"/>
      <c r="C1888" s="392"/>
      <c r="D1888" s="372"/>
      <c r="E1888" s="372"/>
      <c r="F1888" s="373"/>
      <c r="G1888" s="372"/>
      <c r="H1888" s="372"/>
      <c r="I1888" s="374"/>
      <c r="J1888" s="375"/>
      <c r="K1888" s="372"/>
      <c r="L1888" s="374"/>
      <c r="M1888" s="372"/>
      <c r="N1888" s="463"/>
      <c r="O1888" s="527">
        <f t="shared" si="124"/>
        <v>0</v>
      </c>
      <c r="P1888" s="527">
        <f t="shared" si="125"/>
        <v>0</v>
      </c>
      <c r="Q1888" s="530" t="str">
        <f t="shared" si="123"/>
        <v/>
      </c>
    </row>
    <row r="1889" spans="1:17">
      <c r="A1889" s="383" t="str">
        <f t="shared" si="122"/>
        <v/>
      </c>
      <c r="B1889" s="370"/>
      <c r="C1889" s="392"/>
      <c r="D1889" s="372"/>
      <c r="E1889" s="372"/>
      <c r="F1889" s="373"/>
      <c r="G1889" s="372"/>
      <c r="H1889" s="372"/>
      <c r="I1889" s="374"/>
      <c r="J1889" s="375"/>
      <c r="K1889" s="372"/>
      <c r="L1889" s="374"/>
      <c r="M1889" s="372"/>
      <c r="N1889" s="463"/>
      <c r="O1889" s="527">
        <f t="shared" si="124"/>
        <v>0</v>
      </c>
      <c r="P1889" s="527">
        <f t="shared" si="125"/>
        <v>0</v>
      </c>
      <c r="Q1889" s="530" t="str">
        <f t="shared" si="123"/>
        <v/>
      </c>
    </row>
    <row r="1890" spans="1:17">
      <c r="A1890" s="383" t="str">
        <f t="shared" si="122"/>
        <v/>
      </c>
      <c r="B1890" s="370"/>
      <c r="C1890" s="392"/>
      <c r="D1890" s="372"/>
      <c r="E1890" s="372"/>
      <c r="F1890" s="373"/>
      <c r="G1890" s="372"/>
      <c r="H1890" s="372"/>
      <c r="I1890" s="374"/>
      <c r="J1890" s="375"/>
      <c r="K1890" s="372"/>
      <c r="L1890" s="374"/>
      <c r="M1890" s="372"/>
      <c r="N1890" s="463"/>
      <c r="O1890" s="527">
        <f t="shared" si="124"/>
        <v>0</v>
      </c>
      <c r="P1890" s="527">
        <f t="shared" si="125"/>
        <v>0</v>
      </c>
      <c r="Q1890" s="529" t="str">
        <f t="shared" si="123"/>
        <v/>
      </c>
    </row>
    <row r="1891" spans="1:17">
      <c r="A1891" s="383" t="str">
        <f t="shared" si="122"/>
        <v/>
      </c>
      <c r="B1891" s="370"/>
      <c r="C1891" s="392"/>
      <c r="D1891" s="372"/>
      <c r="E1891" s="372"/>
      <c r="F1891" s="373"/>
      <c r="G1891" s="372"/>
      <c r="H1891" s="372"/>
      <c r="I1891" s="374"/>
      <c r="J1891" s="375"/>
      <c r="K1891" s="372"/>
      <c r="L1891" s="374"/>
      <c r="M1891" s="372"/>
      <c r="N1891" s="463"/>
      <c r="O1891" s="527">
        <f t="shared" si="124"/>
        <v>0</v>
      </c>
      <c r="P1891" s="527">
        <f t="shared" si="125"/>
        <v>0</v>
      </c>
      <c r="Q1891" s="530" t="str">
        <f t="shared" si="123"/>
        <v/>
      </c>
    </row>
    <row r="1892" spans="1:17">
      <c r="A1892" s="383" t="str">
        <f t="shared" si="122"/>
        <v/>
      </c>
      <c r="B1892" s="370"/>
      <c r="C1892" s="392"/>
      <c r="D1892" s="372"/>
      <c r="E1892" s="372"/>
      <c r="F1892" s="373"/>
      <c r="G1892" s="372"/>
      <c r="H1892" s="372"/>
      <c r="I1892" s="374"/>
      <c r="J1892" s="375"/>
      <c r="K1892" s="372"/>
      <c r="L1892" s="374"/>
      <c r="M1892" s="372"/>
      <c r="N1892" s="463"/>
      <c r="O1892" s="527">
        <f t="shared" si="124"/>
        <v>0</v>
      </c>
      <c r="P1892" s="527">
        <f t="shared" si="125"/>
        <v>0</v>
      </c>
      <c r="Q1892" s="530" t="str">
        <f t="shared" si="123"/>
        <v/>
      </c>
    </row>
    <row r="1893" spans="1:17">
      <c r="A1893" s="383" t="str">
        <f t="shared" si="122"/>
        <v/>
      </c>
      <c r="B1893" s="370"/>
      <c r="C1893" s="392"/>
      <c r="D1893" s="372"/>
      <c r="E1893" s="372"/>
      <c r="F1893" s="373"/>
      <c r="G1893" s="372"/>
      <c r="H1893" s="372"/>
      <c r="I1893" s="374"/>
      <c r="J1893" s="375"/>
      <c r="K1893" s="372"/>
      <c r="L1893" s="374"/>
      <c r="M1893" s="372"/>
      <c r="N1893" s="463"/>
      <c r="O1893" s="527">
        <f t="shared" si="124"/>
        <v>0</v>
      </c>
      <c r="P1893" s="527">
        <f t="shared" si="125"/>
        <v>0</v>
      </c>
      <c r="Q1893" s="530" t="str">
        <f t="shared" si="123"/>
        <v/>
      </c>
    </row>
    <row r="1894" spans="1:17">
      <c r="A1894" s="383" t="str">
        <f t="shared" si="122"/>
        <v/>
      </c>
      <c r="B1894" s="370"/>
      <c r="C1894" s="392"/>
      <c r="D1894" s="372"/>
      <c r="E1894" s="372"/>
      <c r="F1894" s="373"/>
      <c r="G1894" s="372"/>
      <c r="H1894" s="372"/>
      <c r="I1894" s="374"/>
      <c r="J1894" s="375"/>
      <c r="K1894" s="372"/>
      <c r="L1894" s="374"/>
      <c r="M1894" s="372"/>
      <c r="N1894" s="463"/>
      <c r="O1894" s="527">
        <f t="shared" si="124"/>
        <v>0</v>
      </c>
      <c r="P1894" s="527">
        <f t="shared" si="125"/>
        <v>0</v>
      </c>
      <c r="Q1894" s="529" t="str">
        <f t="shared" si="123"/>
        <v/>
      </c>
    </row>
    <row r="1895" spans="1:17">
      <c r="A1895" s="383" t="str">
        <f t="shared" si="122"/>
        <v/>
      </c>
      <c r="B1895" s="370"/>
      <c r="C1895" s="392"/>
      <c r="D1895" s="372"/>
      <c r="E1895" s="372"/>
      <c r="F1895" s="373"/>
      <c r="G1895" s="372"/>
      <c r="H1895" s="372"/>
      <c r="I1895" s="374"/>
      <c r="J1895" s="375"/>
      <c r="K1895" s="372"/>
      <c r="L1895" s="374"/>
      <c r="M1895" s="372"/>
      <c r="N1895" s="463"/>
      <c r="O1895" s="527">
        <f t="shared" si="124"/>
        <v>0</v>
      </c>
      <c r="P1895" s="527">
        <f t="shared" si="125"/>
        <v>0</v>
      </c>
      <c r="Q1895" s="530" t="str">
        <f t="shared" si="123"/>
        <v/>
      </c>
    </row>
    <row r="1896" spans="1:17">
      <c r="A1896" s="383" t="str">
        <f t="shared" si="122"/>
        <v/>
      </c>
      <c r="B1896" s="370"/>
      <c r="C1896" s="392"/>
      <c r="D1896" s="372"/>
      <c r="E1896" s="372"/>
      <c r="F1896" s="373"/>
      <c r="G1896" s="372"/>
      <c r="H1896" s="372"/>
      <c r="I1896" s="374"/>
      <c r="J1896" s="375"/>
      <c r="K1896" s="372"/>
      <c r="L1896" s="374"/>
      <c r="M1896" s="372"/>
      <c r="N1896" s="463"/>
      <c r="O1896" s="527">
        <f t="shared" si="124"/>
        <v>0</v>
      </c>
      <c r="P1896" s="527">
        <f t="shared" si="125"/>
        <v>0</v>
      </c>
      <c r="Q1896" s="530" t="str">
        <f t="shared" si="123"/>
        <v/>
      </c>
    </row>
    <row r="1897" spans="1:17">
      <c r="A1897" s="383" t="str">
        <f t="shared" si="122"/>
        <v/>
      </c>
      <c r="B1897" s="370"/>
      <c r="C1897" s="392"/>
      <c r="D1897" s="372"/>
      <c r="E1897" s="372"/>
      <c r="F1897" s="373"/>
      <c r="G1897" s="372"/>
      <c r="H1897" s="372"/>
      <c r="I1897" s="374"/>
      <c r="J1897" s="375"/>
      <c r="K1897" s="372"/>
      <c r="L1897" s="374"/>
      <c r="M1897" s="372"/>
      <c r="N1897" s="463"/>
      <c r="O1897" s="527">
        <f t="shared" si="124"/>
        <v>0</v>
      </c>
      <c r="P1897" s="527">
        <f t="shared" si="125"/>
        <v>0</v>
      </c>
      <c r="Q1897" s="530" t="str">
        <f t="shared" si="123"/>
        <v/>
      </c>
    </row>
    <row r="1898" spans="1:17">
      <c r="A1898" s="383" t="str">
        <f t="shared" si="122"/>
        <v/>
      </c>
      <c r="B1898" s="370"/>
      <c r="C1898" s="392"/>
      <c r="D1898" s="372"/>
      <c r="E1898" s="372"/>
      <c r="F1898" s="373"/>
      <c r="G1898" s="372"/>
      <c r="H1898" s="372"/>
      <c r="I1898" s="374"/>
      <c r="J1898" s="375"/>
      <c r="K1898" s="372"/>
      <c r="L1898" s="374"/>
      <c r="M1898" s="372"/>
      <c r="N1898" s="463"/>
      <c r="O1898" s="527">
        <f t="shared" si="124"/>
        <v>0</v>
      </c>
      <c r="P1898" s="527">
        <f t="shared" si="125"/>
        <v>0</v>
      </c>
      <c r="Q1898" s="529" t="str">
        <f t="shared" si="123"/>
        <v/>
      </c>
    </row>
    <row r="1899" spans="1:17">
      <c r="A1899" s="383" t="str">
        <f t="shared" si="122"/>
        <v/>
      </c>
      <c r="B1899" s="370"/>
      <c r="C1899" s="392"/>
      <c r="D1899" s="372"/>
      <c r="E1899" s="372"/>
      <c r="F1899" s="373"/>
      <c r="G1899" s="372"/>
      <c r="H1899" s="372"/>
      <c r="I1899" s="374"/>
      <c r="J1899" s="375"/>
      <c r="K1899" s="372"/>
      <c r="L1899" s="374"/>
      <c r="M1899" s="372"/>
      <c r="N1899" s="463"/>
      <c r="O1899" s="527">
        <f t="shared" si="124"/>
        <v>0</v>
      </c>
      <c r="P1899" s="527">
        <f t="shared" si="125"/>
        <v>0</v>
      </c>
      <c r="Q1899" s="530" t="str">
        <f t="shared" si="123"/>
        <v/>
      </c>
    </row>
    <row r="1900" spans="1:17">
      <c r="A1900" s="383" t="str">
        <f t="shared" si="122"/>
        <v/>
      </c>
      <c r="B1900" s="370"/>
      <c r="C1900" s="392"/>
      <c r="D1900" s="372"/>
      <c r="E1900" s="372"/>
      <c r="F1900" s="373"/>
      <c r="G1900" s="372"/>
      <c r="H1900" s="372"/>
      <c r="I1900" s="374"/>
      <c r="J1900" s="375"/>
      <c r="K1900" s="372"/>
      <c r="L1900" s="374"/>
      <c r="M1900" s="372"/>
      <c r="N1900" s="463"/>
      <c r="O1900" s="527">
        <f t="shared" si="124"/>
        <v>0</v>
      </c>
      <c r="P1900" s="527">
        <f t="shared" si="125"/>
        <v>0</v>
      </c>
      <c r="Q1900" s="530" t="str">
        <f t="shared" si="123"/>
        <v/>
      </c>
    </row>
    <row r="1901" spans="1:17">
      <c r="A1901" s="383" t="str">
        <f t="shared" si="122"/>
        <v/>
      </c>
      <c r="B1901" s="370"/>
      <c r="C1901" s="392"/>
      <c r="D1901" s="372"/>
      <c r="E1901" s="372"/>
      <c r="F1901" s="373"/>
      <c r="G1901" s="372"/>
      <c r="H1901" s="372"/>
      <c r="I1901" s="374"/>
      <c r="J1901" s="375"/>
      <c r="K1901" s="372"/>
      <c r="L1901" s="374"/>
      <c r="M1901" s="372"/>
      <c r="N1901" s="463"/>
      <c r="O1901" s="527">
        <f t="shared" si="124"/>
        <v>0</v>
      </c>
      <c r="P1901" s="527">
        <f t="shared" si="125"/>
        <v>0</v>
      </c>
      <c r="Q1901" s="530" t="str">
        <f t="shared" si="123"/>
        <v/>
      </c>
    </row>
    <row r="1902" spans="1:17">
      <c r="A1902" s="383" t="str">
        <f t="shared" si="122"/>
        <v/>
      </c>
      <c r="B1902" s="370"/>
      <c r="C1902" s="392"/>
      <c r="D1902" s="372"/>
      <c r="E1902" s="372"/>
      <c r="F1902" s="373"/>
      <c r="G1902" s="372"/>
      <c r="H1902" s="372"/>
      <c r="I1902" s="374"/>
      <c r="J1902" s="375"/>
      <c r="K1902" s="372"/>
      <c r="L1902" s="374"/>
      <c r="M1902" s="372"/>
      <c r="N1902" s="463"/>
      <c r="O1902" s="527">
        <f t="shared" si="124"/>
        <v>0</v>
      </c>
      <c r="P1902" s="527">
        <f t="shared" si="125"/>
        <v>0</v>
      </c>
      <c r="Q1902" s="529" t="str">
        <f t="shared" si="123"/>
        <v/>
      </c>
    </row>
    <row r="1903" spans="1:17">
      <c r="A1903" s="383" t="str">
        <f t="shared" si="122"/>
        <v/>
      </c>
      <c r="B1903" s="370"/>
      <c r="C1903" s="392"/>
      <c r="D1903" s="372"/>
      <c r="E1903" s="372"/>
      <c r="F1903" s="373"/>
      <c r="G1903" s="372"/>
      <c r="H1903" s="372"/>
      <c r="I1903" s="374"/>
      <c r="J1903" s="375"/>
      <c r="K1903" s="372"/>
      <c r="L1903" s="374"/>
      <c r="M1903" s="372"/>
      <c r="N1903" s="463"/>
      <c r="O1903" s="527">
        <f t="shared" si="124"/>
        <v>0</v>
      </c>
      <c r="P1903" s="527">
        <f t="shared" si="125"/>
        <v>0</v>
      </c>
      <c r="Q1903" s="530" t="str">
        <f t="shared" si="123"/>
        <v/>
      </c>
    </row>
    <row r="1904" spans="1:17">
      <c r="A1904" s="383" t="str">
        <f t="shared" si="122"/>
        <v/>
      </c>
      <c r="B1904" s="370"/>
      <c r="C1904" s="392"/>
      <c r="D1904" s="372"/>
      <c r="E1904" s="372"/>
      <c r="F1904" s="373"/>
      <c r="G1904" s="372"/>
      <c r="H1904" s="372"/>
      <c r="I1904" s="374"/>
      <c r="J1904" s="375"/>
      <c r="K1904" s="372"/>
      <c r="L1904" s="374"/>
      <c r="M1904" s="372"/>
      <c r="N1904" s="463"/>
      <c r="O1904" s="527">
        <f t="shared" si="124"/>
        <v>0</v>
      </c>
      <c r="P1904" s="527">
        <f t="shared" si="125"/>
        <v>0</v>
      </c>
      <c r="Q1904" s="530" t="str">
        <f t="shared" si="123"/>
        <v/>
      </c>
    </row>
    <row r="1905" spans="1:17">
      <c r="A1905" s="383" t="str">
        <f t="shared" si="122"/>
        <v/>
      </c>
      <c r="B1905" s="370"/>
      <c r="C1905" s="392"/>
      <c r="D1905" s="372"/>
      <c r="E1905" s="372"/>
      <c r="F1905" s="373"/>
      <c r="G1905" s="372"/>
      <c r="H1905" s="372"/>
      <c r="I1905" s="374"/>
      <c r="J1905" s="375"/>
      <c r="K1905" s="372"/>
      <c r="L1905" s="374"/>
      <c r="M1905" s="372"/>
      <c r="N1905" s="463"/>
      <c r="O1905" s="527">
        <f t="shared" si="124"/>
        <v>0</v>
      </c>
      <c r="P1905" s="527">
        <f t="shared" si="125"/>
        <v>0</v>
      </c>
      <c r="Q1905" s="530" t="str">
        <f t="shared" si="123"/>
        <v/>
      </c>
    </row>
    <row r="1906" spans="1:17">
      <c r="A1906" s="383" t="str">
        <f t="shared" si="122"/>
        <v/>
      </c>
      <c r="B1906" s="370"/>
      <c r="C1906" s="392"/>
      <c r="D1906" s="372"/>
      <c r="E1906" s="372"/>
      <c r="F1906" s="373"/>
      <c r="G1906" s="372"/>
      <c r="H1906" s="372"/>
      <c r="I1906" s="374"/>
      <c r="J1906" s="375"/>
      <c r="K1906" s="372"/>
      <c r="L1906" s="374"/>
      <c r="M1906" s="372"/>
      <c r="N1906" s="463"/>
      <c r="O1906" s="527">
        <f t="shared" si="124"/>
        <v>0</v>
      </c>
      <c r="P1906" s="527">
        <f t="shared" si="125"/>
        <v>0</v>
      </c>
      <c r="Q1906" s="529" t="str">
        <f t="shared" si="123"/>
        <v/>
      </c>
    </row>
    <row r="1907" spans="1:17">
      <c r="A1907" s="383" t="str">
        <f t="shared" si="122"/>
        <v/>
      </c>
      <c r="B1907" s="370"/>
      <c r="C1907" s="392"/>
      <c r="D1907" s="372"/>
      <c r="E1907" s="372"/>
      <c r="F1907" s="373"/>
      <c r="G1907" s="372"/>
      <c r="H1907" s="372"/>
      <c r="I1907" s="374"/>
      <c r="J1907" s="375"/>
      <c r="K1907" s="372"/>
      <c r="L1907" s="374"/>
      <c r="M1907" s="372"/>
      <c r="N1907" s="463"/>
      <c r="O1907" s="527">
        <f t="shared" si="124"/>
        <v>0</v>
      </c>
      <c r="P1907" s="527">
        <f t="shared" si="125"/>
        <v>0</v>
      </c>
      <c r="Q1907" s="530" t="str">
        <f t="shared" si="123"/>
        <v/>
      </c>
    </row>
    <row r="1908" spans="1:17">
      <c r="A1908" s="383" t="str">
        <f t="shared" si="122"/>
        <v/>
      </c>
      <c r="B1908" s="370"/>
      <c r="C1908" s="392"/>
      <c r="D1908" s="372"/>
      <c r="E1908" s="372"/>
      <c r="F1908" s="373"/>
      <c r="G1908" s="372"/>
      <c r="H1908" s="372"/>
      <c r="I1908" s="374"/>
      <c r="J1908" s="375"/>
      <c r="K1908" s="372"/>
      <c r="L1908" s="374"/>
      <c r="M1908" s="372"/>
      <c r="N1908" s="463"/>
      <c r="O1908" s="527">
        <f t="shared" si="124"/>
        <v>0</v>
      </c>
      <c r="P1908" s="527">
        <f t="shared" si="125"/>
        <v>0</v>
      </c>
      <c r="Q1908" s="530" t="str">
        <f t="shared" si="123"/>
        <v/>
      </c>
    </row>
    <row r="1909" spans="1:17">
      <c r="A1909" s="383" t="str">
        <f t="shared" si="122"/>
        <v/>
      </c>
      <c r="B1909" s="370"/>
      <c r="C1909" s="392"/>
      <c r="D1909" s="372"/>
      <c r="E1909" s="372"/>
      <c r="F1909" s="373"/>
      <c r="G1909" s="372"/>
      <c r="H1909" s="372"/>
      <c r="I1909" s="374"/>
      <c r="J1909" s="375"/>
      <c r="K1909" s="372"/>
      <c r="L1909" s="374"/>
      <c r="M1909" s="372"/>
      <c r="N1909" s="463"/>
      <c r="O1909" s="527">
        <f t="shared" si="124"/>
        <v>0</v>
      </c>
      <c r="P1909" s="527">
        <f t="shared" si="125"/>
        <v>0</v>
      </c>
      <c r="Q1909" s="530" t="str">
        <f t="shared" si="123"/>
        <v/>
      </c>
    </row>
    <row r="1910" spans="1:17">
      <c r="A1910" s="383" t="str">
        <f t="shared" si="122"/>
        <v/>
      </c>
      <c r="B1910" s="370"/>
      <c r="C1910" s="392"/>
      <c r="D1910" s="372"/>
      <c r="E1910" s="372"/>
      <c r="F1910" s="373"/>
      <c r="G1910" s="372"/>
      <c r="H1910" s="372"/>
      <c r="I1910" s="374"/>
      <c r="J1910" s="375"/>
      <c r="K1910" s="372"/>
      <c r="L1910" s="374"/>
      <c r="M1910" s="372"/>
      <c r="N1910" s="463"/>
      <c r="O1910" s="527">
        <f t="shared" si="124"/>
        <v>0</v>
      </c>
      <c r="P1910" s="527">
        <f t="shared" si="125"/>
        <v>0</v>
      </c>
      <c r="Q1910" s="529" t="str">
        <f t="shared" si="123"/>
        <v/>
      </c>
    </row>
    <row r="1911" spans="1:17">
      <c r="A1911" s="383" t="str">
        <f t="shared" si="122"/>
        <v/>
      </c>
      <c r="B1911" s="370"/>
      <c r="C1911" s="392"/>
      <c r="D1911" s="372"/>
      <c r="E1911" s="372"/>
      <c r="F1911" s="373"/>
      <c r="G1911" s="372"/>
      <c r="H1911" s="372"/>
      <c r="I1911" s="374"/>
      <c r="J1911" s="375"/>
      <c r="K1911" s="372"/>
      <c r="L1911" s="374"/>
      <c r="M1911" s="372"/>
      <c r="N1911" s="463"/>
      <c r="O1911" s="527">
        <f t="shared" si="124"/>
        <v>0</v>
      </c>
      <c r="P1911" s="527">
        <f t="shared" si="125"/>
        <v>0</v>
      </c>
      <c r="Q1911" s="530" t="str">
        <f t="shared" si="123"/>
        <v/>
      </c>
    </row>
    <row r="1912" spans="1:17">
      <c r="A1912" s="383" t="str">
        <f t="shared" si="122"/>
        <v/>
      </c>
      <c r="B1912" s="370"/>
      <c r="C1912" s="392"/>
      <c r="D1912" s="372"/>
      <c r="E1912" s="372"/>
      <c r="F1912" s="373"/>
      <c r="G1912" s="372"/>
      <c r="H1912" s="372"/>
      <c r="I1912" s="374"/>
      <c r="J1912" s="375"/>
      <c r="K1912" s="372"/>
      <c r="L1912" s="374"/>
      <c r="M1912" s="372"/>
      <c r="N1912" s="463"/>
      <c r="O1912" s="527">
        <f t="shared" si="124"/>
        <v>0</v>
      </c>
      <c r="P1912" s="527">
        <f t="shared" si="125"/>
        <v>0</v>
      </c>
      <c r="Q1912" s="530" t="str">
        <f t="shared" si="123"/>
        <v/>
      </c>
    </row>
    <row r="1913" spans="1:17">
      <c r="A1913" s="383" t="str">
        <f t="shared" si="122"/>
        <v/>
      </c>
      <c r="B1913" s="370"/>
      <c r="C1913" s="392"/>
      <c r="D1913" s="372"/>
      <c r="E1913" s="372"/>
      <c r="F1913" s="373"/>
      <c r="G1913" s="372"/>
      <c r="H1913" s="372"/>
      <c r="I1913" s="374"/>
      <c r="J1913" s="375"/>
      <c r="K1913" s="372"/>
      <c r="L1913" s="374"/>
      <c r="M1913" s="372"/>
      <c r="N1913" s="463"/>
      <c r="O1913" s="527">
        <f t="shared" si="124"/>
        <v>0</v>
      </c>
      <c r="P1913" s="527">
        <f t="shared" si="125"/>
        <v>0</v>
      </c>
      <c r="Q1913" s="530" t="str">
        <f t="shared" si="123"/>
        <v/>
      </c>
    </row>
    <row r="1914" spans="1:17">
      <c r="A1914" s="383" t="str">
        <f t="shared" si="122"/>
        <v/>
      </c>
      <c r="B1914" s="370"/>
      <c r="C1914" s="392"/>
      <c r="D1914" s="372"/>
      <c r="E1914" s="372"/>
      <c r="F1914" s="373"/>
      <c r="G1914" s="372"/>
      <c r="H1914" s="372"/>
      <c r="I1914" s="374"/>
      <c r="J1914" s="375"/>
      <c r="K1914" s="372"/>
      <c r="L1914" s="374"/>
      <c r="M1914" s="372"/>
      <c r="N1914" s="463"/>
      <c r="O1914" s="527">
        <f t="shared" si="124"/>
        <v>0</v>
      </c>
      <c r="P1914" s="527">
        <f t="shared" si="125"/>
        <v>0</v>
      </c>
      <c r="Q1914" s="529" t="str">
        <f t="shared" si="123"/>
        <v/>
      </c>
    </row>
    <row r="1915" spans="1:17">
      <c r="A1915" s="383" t="str">
        <f t="shared" si="122"/>
        <v/>
      </c>
      <c r="B1915" s="370"/>
      <c r="C1915" s="392"/>
      <c r="D1915" s="372"/>
      <c r="E1915" s="372"/>
      <c r="F1915" s="373"/>
      <c r="G1915" s="372"/>
      <c r="H1915" s="372"/>
      <c r="I1915" s="374"/>
      <c r="J1915" s="375"/>
      <c r="K1915" s="372"/>
      <c r="L1915" s="374"/>
      <c r="M1915" s="372"/>
      <c r="N1915" s="463"/>
      <c r="O1915" s="527">
        <f t="shared" si="124"/>
        <v>0</v>
      </c>
      <c r="P1915" s="527">
        <f t="shared" si="125"/>
        <v>0</v>
      </c>
      <c r="Q1915" s="530" t="str">
        <f t="shared" si="123"/>
        <v/>
      </c>
    </row>
    <row r="1916" spans="1:17">
      <c r="A1916" s="383" t="str">
        <f t="shared" si="122"/>
        <v/>
      </c>
      <c r="B1916" s="370"/>
      <c r="C1916" s="392"/>
      <c r="D1916" s="372"/>
      <c r="E1916" s="372"/>
      <c r="F1916" s="373"/>
      <c r="G1916" s="372"/>
      <c r="H1916" s="372"/>
      <c r="I1916" s="374"/>
      <c r="J1916" s="375"/>
      <c r="K1916" s="372"/>
      <c r="L1916" s="374"/>
      <c r="M1916" s="372"/>
      <c r="N1916" s="463"/>
      <c r="O1916" s="527">
        <f t="shared" si="124"/>
        <v>0</v>
      </c>
      <c r="P1916" s="527">
        <f t="shared" si="125"/>
        <v>0</v>
      </c>
      <c r="Q1916" s="530" t="str">
        <f t="shared" si="123"/>
        <v/>
      </c>
    </row>
    <row r="1917" spans="1:17">
      <c r="A1917" s="383" t="str">
        <f t="shared" si="122"/>
        <v/>
      </c>
      <c r="B1917" s="370"/>
      <c r="C1917" s="392"/>
      <c r="D1917" s="372"/>
      <c r="E1917" s="372"/>
      <c r="F1917" s="373"/>
      <c r="G1917" s="372"/>
      <c r="H1917" s="372"/>
      <c r="I1917" s="374"/>
      <c r="J1917" s="375"/>
      <c r="K1917" s="372"/>
      <c r="L1917" s="374"/>
      <c r="M1917" s="372"/>
      <c r="N1917" s="463"/>
      <c r="O1917" s="527">
        <f t="shared" si="124"/>
        <v>0</v>
      </c>
      <c r="P1917" s="527">
        <f t="shared" si="125"/>
        <v>0</v>
      </c>
      <c r="Q1917" s="530" t="str">
        <f t="shared" si="123"/>
        <v/>
      </c>
    </row>
    <row r="1918" spans="1:17">
      <c r="A1918" s="383" t="str">
        <f t="shared" si="122"/>
        <v/>
      </c>
      <c r="B1918" s="370"/>
      <c r="C1918" s="392"/>
      <c r="D1918" s="372"/>
      <c r="E1918" s="372"/>
      <c r="F1918" s="373"/>
      <c r="G1918" s="372"/>
      <c r="H1918" s="372"/>
      <c r="I1918" s="374"/>
      <c r="J1918" s="375"/>
      <c r="K1918" s="372"/>
      <c r="L1918" s="374"/>
      <c r="M1918" s="372"/>
      <c r="N1918" s="463"/>
      <c r="O1918" s="527">
        <f t="shared" si="124"/>
        <v>0</v>
      </c>
      <c r="P1918" s="527">
        <f t="shared" si="125"/>
        <v>0</v>
      </c>
      <c r="Q1918" s="529" t="str">
        <f t="shared" si="123"/>
        <v/>
      </c>
    </row>
    <row r="1919" spans="1:17">
      <c r="A1919" s="383" t="str">
        <f t="shared" si="122"/>
        <v/>
      </c>
      <c r="B1919" s="370"/>
      <c r="C1919" s="392"/>
      <c r="D1919" s="372"/>
      <c r="E1919" s="372"/>
      <c r="F1919" s="373"/>
      <c r="G1919" s="372"/>
      <c r="H1919" s="372"/>
      <c r="I1919" s="374"/>
      <c r="J1919" s="375"/>
      <c r="K1919" s="372"/>
      <c r="L1919" s="374"/>
      <c r="M1919" s="372"/>
      <c r="N1919" s="463"/>
      <c r="O1919" s="527">
        <f t="shared" si="124"/>
        <v>0</v>
      </c>
      <c r="P1919" s="527">
        <f t="shared" si="125"/>
        <v>0</v>
      </c>
      <c r="Q1919" s="530" t="str">
        <f t="shared" si="123"/>
        <v/>
      </c>
    </row>
    <row r="1920" spans="1:17">
      <c r="A1920" s="383" t="str">
        <f t="shared" si="122"/>
        <v/>
      </c>
      <c r="B1920" s="370"/>
      <c r="C1920" s="392"/>
      <c r="D1920" s="372"/>
      <c r="E1920" s="372"/>
      <c r="F1920" s="373"/>
      <c r="G1920" s="372"/>
      <c r="H1920" s="372"/>
      <c r="I1920" s="374"/>
      <c r="J1920" s="375"/>
      <c r="K1920" s="372"/>
      <c r="L1920" s="374"/>
      <c r="M1920" s="372"/>
      <c r="N1920" s="463"/>
      <c r="O1920" s="527">
        <f t="shared" si="124"/>
        <v>0</v>
      </c>
      <c r="P1920" s="527">
        <f t="shared" si="125"/>
        <v>0</v>
      </c>
      <c r="Q1920" s="530" t="str">
        <f t="shared" si="123"/>
        <v/>
      </c>
    </row>
    <row r="1921" spans="1:17">
      <c r="A1921" s="383" t="str">
        <f t="shared" si="122"/>
        <v/>
      </c>
      <c r="B1921" s="370"/>
      <c r="C1921" s="392"/>
      <c r="D1921" s="372"/>
      <c r="E1921" s="372"/>
      <c r="F1921" s="373"/>
      <c r="G1921" s="372"/>
      <c r="H1921" s="372"/>
      <c r="I1921" s="374"/>
      <c r="J1921" s="375"/>
      <c r="K1921" s="372"/>
      <c r="L1921" s="374"/>
      <c r="M1921" s="372"/>
      <c r="N1921" s="463"/>
      <c r="O1921" s="527">
        <f t="shared" si="124"/>
        <v>0</v>
      </c>
      <c r="P1921" s="527">
        <f t="shared" si="125"/>
        <v>0</v>
      </c>
      <c r="Q1921" s="530" t="str">
        <f t="shared" si="123"/>
        <v/>
      </c>
    </row>
    <row r="1922" spans="1:17">
      <c r="A1922" s="383" t="str">
        <f t="shared" si="122"/>
        <v/>
      </c>
      <c r="B1922" s="370"/>
      <c r="C1922" s="392"/>
      <c r="D1922" s="372"/>
      <c r="E1922" s="372"/>
      <c r="F1922" s="373"/>
      <c r="G1922" s="372"/>
      <c r="H1922" s="372"/>
      <c r="I1922" s="374"/>
      <c r="J1922" s="375"/>
      <c r="K1922" s="372"/>
      <c r="L1922" s="374"/>
      <c r="M1922" s="372"/>
      <c r="N1922" s="463"/>
      <c r="O1922" s="527">
        <f t="shared" si="124"/>
        <v>0</v>
      </c>
      <c r="P1922" s="527">
        <f t="shared" si="125"/>
        <v>0</v>
      </c>
      <c r="Q1922" s="529" t="str">
        <f t="shared" si="123"/>
        <v/>
      </c>
    </row>
    <row r="1923" spans="1:17">
      <c r="A1923" s="383" t="str">
        <f t="shared" si="122"/>
        <v/>
      </c>
      <c r="B1923" s="370"/>
      <c r="C1923" s="392"/>
      <c r="D1923" s="372"/>
      <c r="E1923" s="372"/>
      <c r="F1923" s="373"/>
      <c r="G1923" s="372"/>
      <c r="H1923" s="372"/>
      <c r="I1923" s="374"/>
      <c r="J1923" s="375"/>
      <c r="K1923" s="372"/>
      <c r="L1923" s="374"/>
      <c r="M1923" s="372"/>
      <c r="N1923" s="463"/>
      <c r="O1923" s="527">
        <f t="shared" si="124"/>
        <v>0</v>
      </c>
      <c r="P1923" s="527">
        <f t="shared" si="125"/>
        <v>0</v>
      </c>
      <c r="Q1923" s="530" t="str">
        <f t="shared" si="123"/>
        <v/>
      </c>
    </row>
    <row r="1924" spans="1:17">
      <c r="A1924" s="383" t="str">
        <f t="shared" si="122"/>
        <v/>
      </c>
      <c r="B1924" s="370"/>
      <c r="C1924" s="392"/>
      <c r="D1924" s="372"/>
      <c r="E1924" s="372"/>
      <c r="F1924" s="373"/>
      <c r="G1924" s="372"/>
      <c r="H1924" s="372"/>
      <c r="I1924" s="374"/>
      <c r="J1924" s="375"/>
      <c r="K1924" s="372"/>
      <c r="L1924" s="374"/>
      <c r="M1924" s="372"/>
      <c r="N1924" s="463"/>
      <c r="O1924" s="527">
        <f t="shared" si="124"/>
        <v>0</v>
      </c>
      <c r="P1924" s="527">
        <f t="shared" si="125"/>
        <v>0</v>
      </c>
      <c r="Q1924" s="530" t="str">
        <f t="shared" si="123"/>
        <v/>
      </c>
    </row>
    <row r="1925" spans="1:17">
      <c r="A1925" s="383" t="str">
        <f t="shared" ref="A1925:A1988" si="126">IF(B1925="","",ROW()-ROW($A$3))</f>
        <v/>
      </c>
      <c r="B1925" s="370"/>
      <c r="C1925" s="392"/>
      <c r="D1925" s="372"/>
      <c r="E1925" s="372"/>
      <c r="F1925" s="373"/>
      <c r="G1925" s="372"/>
      <c r="H1925" s="372"/>
      <c r="I1925" s="374"/>
      <c r="J1925" s="375"/>
      <c r="K1925" s="372"/>
      <c r="L1925" s="374"/>
      <c r="M1925" s="372"/>
      <c r="N1925" s="463"/>
      <c r="O1925" s="527">
        <f t="shared" si="124"/>
        <v>0</v>
      </c>
      <c r="P1925" s="527">
        <f t="shared" si="125"/>
        <v>0</v>
      </c>
      <c r="Q1925" s="530" t="str">
        <f t="shared" si="123"/>
        <v/>
      </c>
    </row>
    <row r="1926" spans="1:17">
      <c r="A1926" s="383" t="str">
        <f t="shared" si="126"/>
        <v/>
      </c>
      <c r="B1926" s="370"/>
      <c r="C1926" s="392"/>
      <c r="D1926" s="372"/>
      <c r="E1926" s="372"/>
      <c r="F1926" s="373"/>
      <c r="G1926" s="372"/>
      <c r="H1926" s="372"/>
      <c r="I1926" s="374"/>
      <c r="J1926" s="375"/>
      <c r="K1926" s="372"/>
      <c r="L1926" s="374"/>
      <c r="M1926" s="372"/>
      <c r="N1926" s="463"/>
      <c r="O1926" s="527">
        <f t="shared" si="124"/>
        <v>0</v>
      </c>
      <c r="P1926" s="527">
        <f t="shared" si="125"/>
        <v>0</v>
      </c>
      <c r="Q1926" s="529" t="str">
        <f t="shared" si="123"/>
        <v/>
      </c>
    </row>
    <row r="1927" spans="1:17">
      <c r="A1927" s="383" t="str">
        <f t="shared" si="126"/>
        <v/>
      </c>
      <c r="B1927" s="370"/>
      <c r="C1927" s="392"/>
      <c r="D1927" s="372"/>
      <c r="E1927" s="372"/>
      <c r="F1927" s="373"/>
      <c r="G1927" s="372"/>
      <c r="H1927" s="372"/>
      <c r="I1927" s="374"/>
      <c r="J1927" s="375"/>
      <c r="K1927" s="372"/>
      <c r="L1927" s="374"/>
      <c r="M1927" s="372"/>
      <c r="N1927" s="463"/>
      <c r="O1927" s="527">
        <f t="shared" si="124"/>
        <v>0</v>
      </c>
      <c r="P1927" s="527">
        <f t="shared" si="125"/>
        <v>0</v>
      </c>
      <c r="Q1927" s="530" t="str">
        <f t="shared" si="123"/>
        <v/>
      </c>
    </row>
    <row r="1928" spans="1:17">
      <c r="A1928" s="383" t="str">
        <f t="shared" si="126"/>
        <v/>
      </c>
      <c r="B1928" s="370"/>
      <c r="C1928" s="392"/>
      <c r="D1928" s="372"/>
      <c r="E1928" s="372"/>
      <c r="F1928" s="373"/>
      <c r="G1928" s="372"/>
      <c r="H1928" s="372"/>
      <c r="I1928" s="374"/>
      <c r="J1928" s="375"/>
      <c r="K1928" s="372"/>
      <c r="L1928" s="374"/>
      <c r="M1928" s="372"/>
      <c r="N1928" s="463"/>
      <c r="O1928" s="527">
        <f t="shared" si="124"/>
        <v>0</v>
      </c>
      <c r="P1928" s="527">
        <f t="shared" si="125"/>
        <v>0</v>
      </c>
      <c r="Q1928" s="530" t="str">
        <f t="shared" si="123"/>
        <v/>
      </c>
    </row>
    <row r="1929" spans="1:17">
      <c r="A1929" s="383" t="str">
        <f t="shared" si="126"/>
        <v/>
      </c>
      <c r="B1929" s="370"/>
      <c r="C1929" s="392"/>
      <c r="D1929" s="372"/>
      <c r="E1929" s="372"/>
      <c r="F1929" s="373"/>
      <c r="G1929" s="372"/>
      <c r="H1929" s="372"/>
      <c r="I1929" s="374"/>
      <c r="J1929" s="375"/>
      <c r="K1929" s="372"/>
      <c r="L1929" s="374"/>
      <c r="M1929" s="372"/>
      <c r="N1929" s="463"/>
      <c r="O1929" s="527">
        <f t="shared" si="124"/>
        <v>0</v>
      </c>
      <c r="P1929" s="527">
        <f t="shared" si="125"/>
        <v>0</v>
      </c>
      <c r="Q1929" s="530" t="str">
        <f t="shared" si="123"/>
        <v/>
      </c>
    </row>
    <row r="1930" spans="1:17">
      <c r="A1930" s="383" t="str">
        <f t="shared" si="126"/>
        <v/>
      </c>
      <c r="B1930" s="370"/>
      <c r="C1930" s="392"/>
      <c r="D1930" s="372"/>
      <c r="E1930" s="372"/>
      <c r="F1930" s="373"/>
      <c r="G1930" s="372"/>
      <c r="H1930" s="372"/>
      <c r="I1930" s="374"/>
      <c r="J1930" s="375"/>
      <c r="K1930" s="372"/>
      <c r="L1930" s="374"/>
      <c r="M1930" s="372"/>
      <c r="N1930" s="463"/>
      <c r="O1930" s="527">
        <f t="shared" si="124"/>
        <v>0</v>
      </c>
      <c r="P1930" s="527">
        <f t="shared" si="125"/>
        <v>0</v>
      </c>
      <c r="Q1930" s="529" t="str">
        <f t="shared" si="123"/>
        <v/>
      </c>
    </row>
    <row r="1931" spans="1:17">
      <c r="A1931" s="383" t="str">
        <f t="shared" si="126"/>
        <v/>
      </c>
      <c r="B1931" s="370"/>
      <c r="C1931" s="392"/>
      <c r="D1931" s="372"/>
      <c r="E1931" s="372"/>
      <c r="F1931" s="373"/>
      <c r="G1931" s="372"/>
      <c r="H1931" s="372"/>
      <c r="I1931" s="374"/>
      <c r="J1931" s="375"/>
      <c r="K1931" s="372"/>
      <c r="L1931" s="374"/>
      <c r="M1931" s="372"/>
      <c r="N1931" s="463"/>
      <c r="O1931" s="527">
        <f t="shared" si="124"/>
        <v>0</v>
      </c>
      <c r="P1931" s="527">
        <f t="shared" si="125"/>
        <v>0</v>
      </c>
      <c r="Q1931" s="530" t="str">
        <f t="shared" si="123"/>
        <v/>
      </c>
    </row>
    <row r="1932" spans="1:17">
      <c r="A1932" s="383" t="str">
        <f t="shared" si="126"/>
        <v/>
      </c>
      <c r="B1932" s="370"/>
      <c r="C1932" s="392"/>
      <c r="D1932" s="372"/>
      <c r="E1932" s="372"/>
      <c r="F1932" s="373"/>
      <c r="G1932" s="372"/>
      <c r="H1932" s="372"/>
      <c r="I1932" s="374"/>
      <c r="J1932" s="375"/>
      <c r="K1932" s="372"/>
      <c r="L1932" s="374"/>
      <c r="M1932" s="372"/>
      <c r="N1932" s="463"/>
      <c r="O1932" s="527">
        <f t="shared" si="124"/>
        <v>0</v>
      </c>
      <c r="P1932" s="527">
        <f t="shared" si="125"/>
        <v>0</v>
      </c>
      <c r="Q1932" s="530" t="str">
        <f t="shared" si="123"/>
        <v/>
      </c>
    </row>
    <row r="1933" spans="1:17">
      <c r="A1933" s="383" t="str">
        <f t="shared" si="126"/>
        <v/>
      </c>
      <c r="B1933" s="370"/>
      <c r="C1933" s="392"/>
      <c r="D1933" s="372"/>
      <c r="E1933" s="372"/>
      <c r="F1933" s="373"/>
      <c r="G1933" s="372"/>
      <c r="H1933" s="372"/>
      <c r="I1933" s="374"/>
      <c r="J1933" s="375"/>
      <c r="K1933" s="372"/>
      <c r="L1933" s="374"/>
      <c r="M1933" s="372"/>
      <c r="N1933" s="463"/>
      <c r="O1933" s="527">
        <f t="shared" si="124"/>
        <v>0</v>
      </c>
      <c r="P1933" s="527">
        <f t="shared" si="125"/>
        <v>0</v>
      </c>
      <c r="Q1933" s="530" t="str">
        <f t="shared" si="123"/>
        <v/>
      </c>
    </row>
    <row r="1934" spans="1:17">
      <c r="A1934" s="383" t="str">
        <f t="shared" si="126"/>
        <v/>
      </c>
      <c r="B1934" s="370"/>
      <c r="C1934" s="392"/>
      <c r="D1934" s="372"/>
      <c r="E1934" s="372"/>
      <c r="F1934" s="373"/>
      <c r="G1934" s="372"/>
      <c r="H1934" s="372"/>
      <c r="I1934" s="374"/>
      <c r="J1934" s="375"/>
      <c r="K1934" s="372"/>
      <c r="L1934" s="374"/>
      <c r="M1934" s="372"/>
      <c r="N1934" s="463"/>
      <c r="O1934" s="527">
        <f t="shared" si="124"/>
        <v>0</v>
      </c>
      <c r="P1934" s="527">
        <f t="shared" si="125"/>
        <v>0</v>
      </c>
      <c r="Q1934" s="529" t="str">
        <f t="shared" ref="Q1934:Q1997" si="127">SUBSTITUTE(D1934," ","_")</f>
        <v/>
      </c>
    </row>
    <row r="1935" spans="1:17">
      <c r="A1935" s="383" t="str">
        <f t="shared" si="126"/>
        <v/>
      </c>
      <c r="B1935" s="370"/>
      <c r="C1935" s="392"/>
      <c r="D1935" s="372"/>
      <c r="E1935" s="372"/>
      <c r="F1935" s="373"/>
      <c r="G1935" s="372"/>
      <c r="H1935" s="372"/>
      <c r="I1935" s="374"/>
      <c r="J1935" s="375"/>
      <c r="K1935" s="372"/>
      <c r="L1935" s="374"/>
      <c r="M1935" s="372"/>
      <c r="N1935" s="463"/>
      <c r="O1935" s="527">
        <f t="shared" ref="O1935:O1998" si="128">IF(B1935=0,0,IF(YEAR(B1935)=$P$1,MONTH(B1935)-$O$1+1,(YEAR(B1935)-$P$1)*12-$O$1+1+MONTH(B1935)))</f>
        <v>0</v>
      </c>
      <c r="P1935" s="527">
        <f t="shared" ref="P1935:P1998" si="129">IF(C1935=0,0,IF(YEAR(C1935)=$P$1,MONTH(C1935)-$O$1+1,(YEAR(C1935)-$P$1)*12-$O$1+1+MONTH(C1935)))</f>
        <v>0</v>
      </c>
      <c r="Q1935" s="530" t="str">
        <f t="shared" si="127"/>
        <v/>
      </c>
    </row>
    <row r="1936" spans="1:17">
      <c r="A1936" s="383" t="str">
        <f t="shared" si="126"/>
        <v/>
      </c>
      <c r="B1936" s="370"/>
      <c r="C1936" s="392"/>
      <c r="D1936" s="372"/>
      <c r="E1936" s="372"/>
      <c r="F1936" s="373"/>
      <c r="G1936" s="372"/>
      <c r="H1936" s="372"/>
      <c r="I1936" s="374"/>
      <c r="J1936" s="375"/>
      <c r="K1936" s="372"/>
      <c r="L1936" s="374"/>
      <c r="M1936" s="372"/>
      <c r="N1936" s="463"/>
      <c r="O1936" s="527">
        <f t="shared" si="128"/>
        <v>0</v>
      </c>
      <c r="P1936" s="527">
        <f t="shared" si="129"/>
        <v>0</v>
      </c>
      <c r="Q1936" s="530" t="str">
        <f t="shared" si="127"/>
        <v/>
      </c>
    </row>
    <row r="1937" spans="1:17">
      <c r="A1937" s="383" t="str">
        <f t="shared" si="126"/>
        <v/>
      </c>
      <c r="B1937" s="370"/>
      <c r="C1937" s="392"/>
      <c r="D1937" s="372"/>
      <c r="E1937" s="372"/>
      <c r="F1937" s="373"/>
      <c r="G1937" s="372"/>
      <c r="H1937" s="372"/>
      <c r="I1937" s="374"/>
      <c r="J1937" s="375"/>
      <c r="K1937" s="372"/>
      <c r="L1937" s="374"/>
      <c r="M1937" s="372"/>
      <c r="N1937" s="463"/>
      <c r="O1937" s="527">
        <f t="shared" si="128"/>
        <v>0</v>
      </c>
      <c r="P1937" s="527">
        <f t="shared" si="129"/>
        <v>0</v>
      </c>
      <c r="Q1937" s="530" t="str">
        <f t="shared" si="127"/>
        <v/>
      </c>
    </row>
    <row r="1938" spans="1:17">
      <c r="A1938" s="383" t="str">
        <f t="shared" si="126"/>
        <v/>
      </c>
      <c r="B1938" s="370"/>
      <c r="C1938" s="392"/>
      <c r="D1938" s="372"/>
      <c r="E1938" s="372"/>
      <c r="F1938" s="373"/>
      <c r="G1938" s="372"/>
      <c r="H1938" s="372"/>
      <c r="I1938" s="374"/>
      <c r="J1938" s="375"/>
      <c r="K1938" s="372"/>
      <c r="L1938" s="374"/>
      <c r="M1938" s="372"/>
      <c r="N1938" s="463"/>
      <c r="O1938" s="527">
        <f t="shared" si="128"/>
        <v>0</v>
      </c>
      <c r="P1938" s="527">
        <f t="shared" si="129"/>
        <v>0</v>
      </c>
      <c r="Q1938" s="529" t="str">
        <f t="shared" si="127"/>
        <v/>
      </c>
    </row>
    <row r="1939" spans="1:17">
      <c r="A1939" s="383" t="str">
        <f t="shared" si="126"/>
        <v/>
      </c>
      <c r="B1939" s="370"/>
      <c r="C1939" s="392"/>
      <c r="D1939" s="372"/>
      <c r="E1939" s="372"/>
      <c r="F1939" s="373"/>
      <c r="G1939" s="372"/>
      <c r="H1939" s="372"/>
      <c r="I1939" s="374"/>
      <c r="J1939" s="375"/>
      <c r="K1939" s="372"/>
      <c r="L1939" s="374"/>
      <c r="M1939" s="372"/>
      <c r="N1939" s="463"/>
      <c r="O1939" s="527">
        <f t="shared" si="128"/>
        <v>0</v>
      </c>
      <c r="P1939" s="527">
        <f t="shared" si="129"/>
        <v>0</v>
      </c>
      <c r="Q1939" s="530" t="str">
        <f t="shared" si="127"/>
        <v/>
      </c>
    </row>
    <row r="1940" spans="1:17">
      <c r="A1940" s="383" t="str">
        <f t="shared" si="126"/>
        <v/>
      </c>
      <c r="B1940" s="370"/>
      <c r="C1940" s="392"/>
      <c r="D1940" s="372"/>
      <c r="E1940" s="372"/>
      <c r="F1940" s="373"/>
      <c r="G1940" s="372"/>
      <c r="H1940" s="372"/>
      <c r="I1940" s="374"/>
      <c r="J1940" s="375"/>
      <c r="K1940" s="372"/>
      <c r="L1940" s="374"/>
      <c r="M1940" s="372"/>
      <c r="N1940" s="463"/>
      <c r="O1940" s="527">
        <f t="shared" si="128"/>
        <v>0</v>
      </c>
      <c r="P1940" s="527">
        <f t="shared" si="129"/>
        <v>0</v>
      </c>
      <c r="Q1940" s="530" t="str">
        <f t="shared" si="127"/>
        <v/>
      </c>
    </row>
    <row r="1941" spans="1:17">
      <c r="A1941" s="383" t="str">
        <f t="shared" si="126"/>
        <v/>
      </c>
      <c r="B1941" s="370"/>
      <c r="C1941" s="392"/>
      <c r="D1941" s="372"/>
      <c r="E1941" s="372"/>
      <c r="F1941" s="373"/>
      <c r="G1941" s="372"/>
      <c r="H1941" s="372"/>
      <c r="I1941" s="374"/>
      <c r="J1941" s="375"/>
      <c r="K1941" s="372"/>
      <c r="L1941" s="374"/>
      <c r="M1941" s="372"/>
      <c r="N1941" s="463"/>
      <c r="O1941" s="527">
        <f t="shared" si="128"/>
        <v>0</v>
      </c>
      <c r="P1941" s="527">
        <f t="shared" si="129"/>
        <v>0</v>
      </c>
      <c r="Q1941" s="530" t="str">
        <f t="shared" si="127"/>
        <v/>
      </c>
    </row>
    <row r="1942" spans="1:17">
      <c r="A1942" s="383" t="str">
        <f t="shared" si="126"/>
        <v/>
      </c>
      <c r="B1942" s="370"/>
      <c r="C1942" s="392"/>
      <c r="D1942" s="372"/>
      <c r="E1942" s="372"/>
      <c r="F1942" s="373"/>
      <c r="G1942" s="372"/>
      <c r="H1942" s="372"/>
      <c r="I1942" s="374"/>
      <c r="J1942" s="375"/>
      <c r="K1942" s="372"/>
      <c r="L1942" s="374"/>
      <c r="M1942" s="372"/>
      <c r="N1942" s="463"/>
      <c r="O1942" s="527">
        <f t="shared" si="128"/>
        <v>0</v>
      </c>
      <c r="P1942" s="527">
        <f t="shared" si="129"/>
        <v>0</v>
      </c>
      <c r="Q1942" s="529" t="str">
        <f t="shared" si="127"/>
        <v/>
      </c>
    </row>
    <row r="1943" spans="1:17">
      <c r="A1943" s="383" t="str">
        <f t="shared" si="126"/>
        <v/>
      </c>
      <c r="B1943" s="370"/>
      <c r="C1943" s="392"/>
      <c r="D1943" s="372"/>
      <c r="E1943" s="372"/>
      <c r="F1943" s="373"/>
      <c r="G1943" s="372"/>
      <c r="H1943" s="372"/>
      <c r="I1943" s="374"/>
      <c r="J1943" s="375"/>
      <c r="K1943" s="372"/>
      <c r="L1943" s="374"/>
      <c r="M1943" s="372"/>
      <c r="N1943" s="463"/>
      <c r="O1943" s="527">
        <f t="shared" si="128"/>
        <v>0</v>
      </c>
      <c r="P1943" s="527">
        <f t="shared" si="129"/>
        <v>0</v>
      </c>
      <c r="Q1943" s="530" t="str">
        <f t="shared" si="127"/>
        <v/>
      </c>
    </row>
    <row r="1944" spans="1:17">
      <c r="A1944" s="383" t="str">
        <f t="shared" si="126"/>
        <v/>
      </c>
      <c r="B1944" s="370"/>
      <c r="C1944" s="392"/>
      <c r="D1944" s="372"/>
      <c r="E1944" s="372"/>
      <c r="F1944" s="373"/>
      <c r="G1944" s="372"/>
      <c r="H1944" s="372"/>
      <c r="I1944" s="374"/>
      <c r="J1944" s="375"/>
      <c r="K1944" s="372"/>
      <c r="L1944" s="374"/>
      <c r="M1944" s="372"/>
      <c r="N1944" s="463"/>
      <c r="O1944" s="527">
        <f t="shared" si="128"/>
        <v>0</v>
      </c>
      <c r="P1944" s="527">
        <f t="shared" si="129"/>
        <v>0</v>
      </c>
      <c r="Q1944" s="530" t="str">
        <f t="shared" si="127"/>
        <v/>
      </c>
    </row>
    <row r="1945" spans="1:17">
      <c r="A1945" s="383" t="str">
        <f t="shared" si="126"/>
        <v/>
      </c>
      <c r="B1945" s="370"/>
      <c r="C1945" s="392"/>
      <c r="D1945" s="372"/>
      <c r="E1945" s="372"/>
      <c r="F1945" s="373"/>
      <c r="G1945" s="372"/>
      <c r="H1945" s="372"/>
      <c r="I1945" s="374"/>
      <c r="J1945" s="375"/>
      <c r="K1945" s="372"/>
      <c r="L1945" s="374"/>
      <c r="M1945" s="372"/>
      <c r="N1945" s="463"/>
      <c r="O1945" s="527">
        <f t="shared" si="128"/>
        <v>0</v>
      </c>
      <c r="P1945" s="527">
        <f t="shared" si="129"/>
        <v>0</v>
      </c>
      <c r="Q1945" s="530" t="str">
        <f t="shared" si="127"/>
        <v/>
      </c>
    </row>
    <row r="1946" spans="1:17">
      <c r="A1946" s="383" t="str">
        <f t="shared" si="126"/>
        <v/>
      </c>
      <c r="B1946" s="370"/>
      <c r="C1946" s="392"/>
      <c r="D1946" s="372"/>
      <c r="E1946" s="372"/>
      <c r="F1946" s="373"/>
      <c r="G1946" s="372"/>
      <c r="H1946" s="372"/>
      <c r="I1946" s="374"/>
      <c r="J1946" s="375"/>
      <c r="K1946" s="372"/>
      <c r="L1946" s="374"/>
      <c r="M1946" s="372"/>
      <c r="N1946" s="463"/>
      <c r="O1946" s="527">
        <f t="shared" si="128"/>
        <v>0</v>
      </c>
      <c r="P1946" s="527">
        <f t="shared" si="129"/>
        <v>0</v>
      </c>
      <c r="Q1946" s="529" t="str">
        <f t="shared" si="127"/>
        <v/>
      </c>
    </row>
    <row r="1947" spans="1:17">
      <c r="A1947" s="383" t="str">
        <f t="shared" si="126"/>
        <v/>
      </c>
      <c r="B1947" s="370"/>
      <c r="C1947" s="392"/>
      <c r="D1947" s="372"/>
      <c r="E1947" s="372"/>
      <c r="F1947" s="373"/>
      <c r="G1947" s="372"/>
      <c r="H1947" s="372"/>
      <c r="I1947" s="374"/>
      <c r="J1947" s="375"/>
      <c r="K1947" s="372"/>
      <c r="L1947" s="374"/>
      <c r="M1947" s="372"/>
      <c r="N1947" s="463"/>
      <c r="O1947" s="527">
        <f t="shared" si="128"/>
        <v>0</v>
      </c>
      <c r="P1947" s="527">
        <f t="shared" si="129"/>
        <v>0</v>
      </c>
      <c r="Q1947" s="530" t="str">
        <f t="shared" si="127"/>
        <v/>
      </c>
    </row>
    <row r="1948" spans="1:17">
      <c r="A1948" s="383" t="str">
        <f t="shared" si="126"/>
        <v/>
      </c>
      <c r="B1948" s="370"/>
      <c r="C1948" s="392"/>
      <c r="D1948" s="372"/>
      <c r="E1948" s="372"/>
      <c r="F1948" s="373"/>
      <c r="G1948" s="372"/>
      <c r="H1948" s="372"/>
      <c r="I1948" s="374"/>
      <c r="J1948" s="375"/>
      <c r="K1948" s="372"/>
      <c r="L1948" s="374"/>
      <c r="M1948" s="372"/>
      <c r="N1948" s="463"/>
      <c r="O1948" s="527">
        <f t="shared" si="128"/>
        <v>0</v>
      </c>
      <c r="P1948" s="527">
        <f t="shared" si="129"/>
        <v>0</v>
      </c>
      <c r="Q1948" s="530" t="str">
        <f t="shared" si="127"/>
        <v/>
      </c>
    </row>
    <row r="1949" spans="1:17">
      <c r="A1949" s="383" t="str">
        <f t="shared" si="126"/>
        <v/>
      </c>
      <c r="B1949" s="370"/>
      <c r="C1949" s="392"/>
      <c r="D1949" s="372"/>
      <c r="E1949" s="372"/>
      <c r="F1949" s="373"/>
      <c r="G1949" s="372"/>
      <c r="H1949" s="372"/>
      <c r="I1949" s="374"/>
      <c r="J1949" s="375"/>
      <c r="K1949" s="372"/>
      <c r="L1949" s="374"/>
      <c r="M1949" s="372"/>
      <c r="N1949" s="463"/>
      <c r="O1949" s="527">
        <f t="shared" si="128"/>
        <v>0</v>
      </c>
      <c r="P1949" s="527">
        <f t="shared" si="129"/>
        <v>0</v>
      </c>
      <c r="Q1949" s="530" t="str">
        <f t="shared" si="127"/>
        <v/>
      </c>
    </row>
    <row r="1950" spans="1:17">
      <c r="A1950" s="383" t="str">
        <f t="shared" si="126"/>
        <v/>
      </c>
      <c r="B1950" s="370"/>
      <c r="C1950" s="392"/>
      <c r="D1950" s="372"/>
      <c r="E1950" s="372"/>
      <c r="F1950" s="373"/>
      <c r="G1950" s="372"/>
      <c r="H1950" s="372"/>
      <c r="I1950" s="374"/>
      <c r="J1950" s="375"/>
      <c r="K1950" s="372"/>
      <c r="L1950" s="374"/>
      <c r="M1950" s="372"/>
      <c r="N1950" s="463"/>
      <c r="O1950" s="527">
        <f t="shared" si="128"/>
        <v>0</v>
      </c>
      <c r="P1950" s="527">
        <f t="shared" si="129"/>
        <v>0</v>
      </c>
      <c r="Q1950" s="529" t="str">
        <f t="shared" si="127"/>
        <v/>
      </c>
    </row>
    <row r="1951" spans="1:17">
      <c r="A1951" s="383" t="str">
        <f t="shared" si="126"/>
        <v/>
      </c>
      <c r="B1951" s="370"/>
      <c r="C1951" s="392"/>
      <c r="D1951" s="372"/>
      <c r="E1951" s="372"/>
      <c r="F1951" s="373"/>
      <c r="G1951" s="372"/>
      <c r="H1951" s="372"/>
      <c r="I1951" s="374"/>
      <c r="J1951" s="375"/>
      <c r="K1951" s="372"/>
      <c r="L1951" s="374"/>
      <c r="M1951" s="372"/>
      <c r="N1951" s="463"/>
      <c r="O1951" s="527">
        <f t="shared" si="128"/>
        <v>0</v>
      </c>
      <c r="P1951" s="527">
        <f t="shared" si="129"/>
        <v>0</v>
      </c>
      <c r="Q1951" s="530" t="str">
        <f t="shared" si="127"/>
        <v/>
      </c>
    </row>
    <row r="1952" spans="1:17">
      <c r="A1952" s="383" t="str">
        <f t="shared" si="126"/>
        <v/>
      </c>
      <c r="B1952" s="370"/>
      <c r="C1952" s="392"/>
      <c r="D1952" s="372"/>
      <c r="E1952" s="372"/>
      <c r="F1952" s="373"/>
      <c r="G1952" s="372"/>
      <c r="H1952" s="372"/>
      <c r="I1952" s="374"/>
      <c r="J1952" s="375"/>
      <c r="K1952" s="372"/>
      <c r="L1952" s="374"/>
      <c r="M1952" s="372"/>
      <c r="N1952" s="463"/>
      <c r="O1952" s="527">
        <f t="shared" si="128"/>
        <v>0</v>
      </c>
      <c r="P1952" s="527">
        <f t="shared" si="129"/>
        <v>0</v>
      </c>
      <c r="Q1952" s="530" t="str">
        <f t="shared" si="127"/>
        <v/>
      </c>
    </row>
    <row r="1953" spans="1:17">
      <c r="A1953" s="383" t="str">
        <f t="shared" si="126"/>
        <v/>
      </c>
      <c r="B1953" s="370"/>
      <c r="C1953" s="392"/>
      <c r="D1953" s="372"/>
      <c r="E1953" s="372"/>
      <c r="F1953" s="373"/>
      <c r="G1953" s="372"/>
      <c r="H1953" s="372"/>
      <c r="I1953" s="374"/>
      <c r="J1953" s="375"/>
      <c r="K1953" s="372"/>
      <c r="L1953" s="374"/>
      <c r="M1953" s="372"/>
      <c r="N1953" s="463"/>
      <c r="O1953" s="527">
        <f t="shared" si="128"/>
        <v>0</v>
      </c>
      <c r="P1953" s="527">
        <f t="shared" si="129"/>
        <v>0</v>
      </c>
      <c r="Q1953" s="530" t="str">
        <f t="shared" si="127"/>
        <v/>
      </c>
    </row>
    <row r="1954" spans="1:17">
      <c r="A1954" s="383" t="str">
        <f t="shared" si="126"/>
        <v/>
      </c>
      <c r="B1954" s="370"/>
      <c r="C1954" s="392"/>
      <c r="D1954" s="372"/>
      <c r="E1954" s="372"/>
      <c r="F1954" s="373"/>
      <c r="G1954" s="372"/>
      <c r="H1954" s="372"/>
      <c r="I1954" s="374"/>
      <c r="J1954" s="375"/>
      <c r="K1954" s="372"/>
      <c r="L1954" s="374"/>
      <c r="M1954" s="372"/>
      <c r="N1954" s="463"/>
      <c r="O1954" s="527">
        <f t="shared" si="128"/>
        <v>0</v>
      </c>
      <c r="P1954" s="527">
        <f t="shared" si="129"/>
        <v>0</v>
      </c>
      <c r="Q1954" s="529" t="str">
        <f t="shared" si="127"/>
        <v/>
      </c>
    </row>
    <row r="1955" spans="1:17">
      <c r="A1955" s="383" t="str">
        <f t="shared" si="126"/>
        <v/>
      </c>
      <c r="B1955" s="370"/>
      <c r="C1955" s="392"/>
      <c r="D1955" s="372"/>
      <c r="E1955" s="372"/>
      <c r="F1955" s="373"/>
      <c r="G1955" s="372"/>
      <c r="H1955" s="372"/>
      <c r="I1955" s="374"/>
      <c r="J1955" s="375"/>
      <c r="K1955" s="372"/>
      <c r="L1955" s="374"/>
      <c r="M1955" s="372"/>
      <c r="N1955" s="463"/>
      <c r="O1955" s="527">
        <f t="shared" si="128"/>
        <v>0</v>
      </c>
      <c r="P1955" s="527">
        <f t="shared" si="129"/>
        <v>0</v>
      </c>
      <c r="Q1955" s="530" t="str">
        <f t="shared" si="127"/>
        <v/>
      </c>
    </row>
    <row r="1956" spans="1:17">
      <c r="A1956" s="383" t="str">
        <f t="shared" si="126"/>
        <v/>
      </c>
      <c r="B1956" s="370"/>
      <c r="C1956" s="392"/>
      <c r="D1956" s="372"/>
      <c r="E1956" s="372"/>
      <c r="F1956" s="373"/>
      <c r="G1956" s="372"/>
      <c r="H1956" s="372"/>
      <c r="I1956" s="374"/>
      <c r="J1956" s="375"/>
      <c r="K1956" s="372"/>
      <c r="L1956" s="374"/>
      <c r="M1956" s="372"/>
      <c r="N1956" s="463"/>
      <c r="O1956" s="527">
        <f t="shared" si="128"/>
        <v>0</v>
      </c>
      <c r="P1956" s="527">
        <f t="shared" si="129"/>
        <v>0</v>
      </c>
      <c r="Q1956" s="530" t="str">
        <f t="shared" si="127"/>
        <v/>
      </c>
    </row>
    <row r="1957" spans="1:17">
      <c r="A1957" s="383" t="str">
        <f t="shared" si="126"/>
        <v/>
      </c>
      <c r="B1957" s="370"/>
      <c r="C1957" s="392"/>
      <c r="D1957" s="372"/>
      <c r="E1957" s="372"/>
      <c r="F1957" s="373"/>
      <c r="G1957" s="372"/>
      <c r="H1957" s="372"/>
      <c r="I1957" s="374"/>
      <c r="J1957" s="375"/>
      <c r="K1957" s="372"/>
      <c r="L1957" s="374"/>
      <c r="M1957" s="372"/>
      <c r="N1957" s="463"/>
      <c r="O1957" s="527">
        <f t="shared" si="128"/>
        <v>0</v>
      </c>
      <c r="P1957" s="527">
        <f t="shared" si="129"/>
        <v>0</v>
      </c>
      <c r="Q1957" s="530" t="str">
        <f t="shared" si="127"/>
        <v/>
      </c>
    </row>
    <row r="1958" spans="1:17">
      <c r="A1958" s="383" t="str">
        <f t="shared" si="126"/>
        <v/>
      </c>
      <c r="B1958" s="370"/>
      <c r="C1958" s="392"/>
      <c r="D1958" s="372"/>
      <c r="E1958" s="372"/>
      <c r="F1958" s="373"/>
      <c r="G1958" s="372"/>
      <c r="H1958" s="372"/>
      <c r="I1958" s="374"/>
      <c r="J1958" s="375"/>
      <c r="K1958" s="372"/>
      <c r="L1958" s="374"/>
      <c r="M1958" s="372"/>
      <c r="N1958" s="463"/>
      <c r="O1958" s="527">
        <f t="shared" si="128"/>
        <v>0</v>
      </c>
      <c r="P1958" s="527">
        <f t="shared" si="129"/>
        <v>0</v>
      </c>
      <c r="Q1958" s="529" t="str">
        <f t="shared" si="127"/>
        <v/>
      </c>
    </row>
    <row r="1959" spans="1:17">
      <c r="A1959" s="383" t="str">
        <f t="shared" si="126"/>
        <v/>
      </c>
      <c r="B1959" s="370"/>
      <c r="C1959" s="392"/>
      <c r="D1959" s="372"/>
      <c r="E1959" s="372"/>
      <c r="F1959" s="373"/>
      <c r="G1959" s="372"/>
      <c r="H1959" s="372"/>
      <c r="I1959" s="374"/>
      <c r="J1959" s="375"/>
      <c r="K1959" s="372"/>
      <c r="L1959" s="374"/>
      <c r="M1959" s="372"/>
      <c r="N1959" s="463"/>
      <c r="O1959" s="527">
        <f t="shared" si="128"/>
        <v>0</v>
      </c>
      <c r="P1959" s="527">
        <f t="shared" si="129"/>
        <v>0</v>
      </c>
      <c r="Q1959" s="530" t="str">
        <f t="shared" si="127"/>
        <v/>
      </c>
    </row>
    <row r="1960" spans="1:17">
      <c r="A1960" s="383" t="str">
        <f t="shared" si="126"/>
        <v/>
      </c>
      <c r="B1960" s="370"/>
      <c r="C1960" s="392"/>
      <c r="D1960" s="372"/>
      <c r="E1960" s="372"/>
      <c r="F1960" s="373"/>
      <c r="G1960" s="372"/>
      <c r="H1960" s="372"/>
      <c r="I1960" s="374"/>
      <c r="J1960" s="375"/>
      <c r="K1960" s="372"/>
      <c r="L1960" s="374"/>
      <c r="M1960" s="372"/>
      <c r="N1960" s="463"/>
      <c r="O1960" s="527">
        <f t="shared" si="128"/>
        <v>0</v>
      </c>
      <c r="P1960" s="527">
        <f t="shared" si="129"/>
        <v>0</v>
      </c>
      <c r="Q1960" s="530" t="str">
        <f t="shared" si="127"/>
        <v/>
      </c>
    </row>
    <row r="1961" spans="1:17">
      <c r="A1961" s="383" t="str">
        <f t="shared" si="126"/>
        <v/>
      </c>
      <c r="B1961" s="370"/>
      <c r="C1961" s="392"/>
      <c r="D1961" s="372"/>
      <c r="E1961" s="372"/>
      <c r="F1961" s="373"/>
      <c r="G1961" s="372"/>
      <c r="H1961" s="372"/>
      <c r="I1961" s="374"/>
      <c r="J1961" s="375"/>
      <c r="K1961" s="372"/>
      <c r="L1961" s="374"/>
      <c r="M1961" s="372"/>
      <c r="N1961" s="463"/>
      <c r="O1961" s="527">
        <f t="shared" si="128"/>
        <v>0</v>
      </c>
      <c r="P1961" s="527">
        <f t="shared" si="129"/>
        <v>0</v>
      </c>
      <c r="Q1961" s="530" t="str">
        <f t="shared" si="127"/>
        <v/>
      </c>
    </row>
    <row r="1962" spans="1:17">
      <c r="A1962" s="383" t="str">
        <f t="shared" si="126"/>
        <v/>
      </c>
      <c r="B1962" s="370"/>
      <c r="C1962" s="392"/>
      <c r="D1962" s="372"/>
      <c r="E1962" s="372"/>
      <c r="F1962" s="373"/>
      <c r="G1962" s="372"/>
      <c r="H1962" s="372"/>
      <c r="I1962" s="374"/>
      <c r="J1962" s="375"/>
      <c r="K1962" s="372"/>
      <c r="L1962" s="374"/>
      <c r="M1962" s="372"/>
      <c r="N1962" s="463"/>
      <c r="O1962" s="527">
        <f t="shared" si="128"/>
        <v>0</v>
      </c>
      <c r="P1962" s="527">
        <f t="shared" si="129"/>
        <v>0</v>
      </c>
      <c r="Q1962" s="529" t="str">
        <f t="shared" si="127"/>
        <v/>
      </c>
    </row>
    <row r="1963" spans="1:17">
      <c r="A1963" s="383" t="str">
        <f t="shared" si="126"/>
        <v/>
      </c>
      <c r="B1963" s="370"/>
      <c r="C1963" s="392"/>
      <c r="D1963" s="372"/>
      <c r="E1963" s="372"/>
      <c r="F1963" s="373"/>
      <c r="G1963" s="372"/>
      <c r="H1963" s="372"/>
      <c r="I1963" s="374"/>
      <c r="J1963" s="375"/>
      <c r="K1963" s="372"/>
      <c r="L1963" s="374"/>
      <c r="M1963" s="372"/>
      <c r="N1963" s="463"/>
      <c r="O1963" s="527">
        <f t="shared" si="128"/>
        <v>0</v>
      </c>
      <c r="P1963" s="527">
        <f t="shared" si="129"/>
        <v>0</v>
      </c>
      <c r="Q1963" s="530" t="str">
        <f t="shared" si="127"/>
        <v/>
      </c>
    </row>
    <row r="1964" spans="1:17">
      <c r="A1964" s="383" t="str">
        <f t="shared" si="126"/>
        <v/>
      </c>
      <c r="B1964" s="370"/>
      <c r="C1964" s="392"/>
      <c r="D1964" s="372"/>
      <c r="E1964" s="372"/>
      <c r="F1964" s="373"/>
      <c r="G1964" s="372"/>
      <c r="H1964" s="372"/>
      <c r="I1964" s="374"/>
      <c r="J1964" s="375"/>
      <c r="K1964" s="372"/>
      <c r="L1964" s="374"/>
      <c r="M1964" s="372"/>
      <c r="N1964" s="463"/>
      <c r="O1964" s="527">
        <f t="shared" si="128"/>
        <v>0</v>
      </c>
      <c r="P1964" s="527">
        <f t="shared" si="129"/>
        <v>0</v>
      </c>
      <c r="Q1964" s="530" t="str">
        <f t="shared" si="127"/>
        <v/>
      </c>
    </row>
    <row r="1965" spans="1:17">
      <c r="A1965" s="383" t="str">
        <f t="shared" si="126"/>
        <v/>
      </c>
      <c r="B1965" s="370"/>
      <c r="C1965" s="392"/>
      <c r="D1965" s="372"/>
      <c r="E1965" s="372"/>
      <c r="F1965" s="373"/>
      <c r="G1965" s="372"/>
      <c r="H1965" s="372"/>
      <c r="I1965" s="374"/>
      <c r="J1965" s="375"/>
      <c r="K1965" s="372"/>
      <c r="L1965" s="374"/>
      <c r="M1965" s="372"/>
      <c r="N1965" s="463"/>
      <c r="O1965" s="527">
        <f t="shared" si="128"/>
        <v>0</v>
      </c>
      <c r="P1965" s="527">
        <f t="shared" si="129"/>
        <v>0</v>
      </c>
      <c r="Q1965" s="530" t="str">
        <f t="shared" si="127"/>
        <v/>
      </c>
    </row>
    <row r="1966" spans="1:17">
      <c r="A1966" s="383" t="str">
        <f t="shared" si="126"/>
        <v/>
      </c>
      <c r="B1966" s="370"/>
      <c r="C1966" s="392"/>
      <c r="D1966" s="372"/>
      <c r="E1966" s="372"/>
      <c r="F1966" s="373"/>
      <c r="G1966" s="372"/>
      <c r="H1966" s="372"/>
      <c r="I1966" s="374"/>
      <c r="J1966" s="375"/>
      <c r="K1966" s="372"/>
      <c r="L1966" s="374"/>
      <c r="M1966" s="372"/>
      <c r="N1966" s="463"/>
      <c r="O1966" s="527">
        <f t="shared" si="128"/>
        <v>0</v>
      </c>
      <c r="P1966" s="527">
        <f t="shared" si="129"/>
        <v>0</v>
      </c>
      <c r="Q1966" s="529" t="str">
        <f t="shared" si="127"/>
        <v/>
      </c>
    </row>
    <row r="1967" spans="1:17">
      <c r="A1967" s="383" t="str">
        <f t="shared" si="126"/>
        <v/>
      </c>
      <c r="B1967" s="370"/>
      <c r="C1967" s="392"/>
      <c r="D1967" s="372"/>
      <c r="E1967" s="372"/>
      <c r="F1967" s="373"/>
      <c r="G1967" s="372"/>
      <c r="H1967" s="372"/>
      <c r="I1967" s="374"/>
      <c r="J1967" s="375"/>
      <c r="K1967" s="372"/>
      <c r="L1967" s="374"/>
      <c r="M1967" s="372"/>
      <c r="N1967" s="463"/>
      <c r="O1967" s="527">
        <f t="shared" si="128"/>
        <v>0</v>
      </c>
      <c r="P1967" s="527">
        <f t="shared" si="129"/>
        <v>0</v>
      </c>
      <c r="Q1967" s="530" t="str">
        <f t="shared" si="127"/>
        <v/>
      </c>
    </row>
    <row r="1968" spans="1:17">
      <c r="A1968" s="383" t="str">
        <f t="shared" si="126"/>
        <v/>
      </c>
      <c r="B1968" s="370"/>
      <c r="C1968" s="392"/>
      <c r="D1968" s="372"/>
      <c r="E1968" s="372"/>
      <c r="F1968" s="373"/>
      <c r="G1968" s="372"/>
      <c r="H1968" s="372"/>
      <c r="I1968" s="374"/>
      <c r="J1968" s="375"/>
      <c r="K1968" s="372"/>
      <c r="L1968" s="374"/>
      <c r="M1968" s="372"/>
      <c r="N1968" s="463"/>
      <c r="O1968" s="527">
        <f t="shared" si="128"/>
        <v>0</v>
      </c>
      <c r="P1968" s="527">
        <f t="shared" si="129"/>
        <v>0</v>
      </c>
      <c r="Q1968" s="530" t="str">
        <f t="shared" si="127"/>
        <v/>
      </c>
    </row>
    <row r="1969" spans="1:17">
      <c r="A1969" s="383" t="str">
        <f t="shared" si="126"/>
        <v/>
      </c>
      <c r="B1969" s="370"/>
      <c r="C1969" s="392"/>
      <c r="D1969" s="372"/>
      <c r="E1969" s="372"/>
      <c r="F1969" s="373"/>
      <c r="G1969" s="372"/>
      <c r="H1969" s="372"/>
      <c r="I1969" s="374"/>
      <c r="J1969" s="375"/>
      <c r="K1969" s="372"/>
      <c r="L1969" s="374"/>
      <c r="M1969" s="372"/>
      <c r="N1969" s="463"/>
      <c r="O1969" s="527">
        <f t="shared" si="128"/>
        <v>0</v>
      </c>
      <c r="P1969" s="527">
        <f t="shared" si="129"/>
        <v>0</v>
      </c>
      <c r="Q1969" s="530" t="str">
        <f t="shared" si="127"/>
        <v/>
      </c>
    </row>
    <row r="1970" spans="1:17">
      <c r="A1970" s="383" t="str">
        <f t="shared" si="126"/>
        <v/>
      </c>
      <c r="B1970" s="370"/>
      <c r="C1970" s="392"/>
      <c r="D1970" s="372"/>
      <c r="E1970" s="372"/>
      <c r="F1970" s="373"/>
      <c r="G1970" s="372"/>
      <c r="H1970" s="372"/>
      <c r="I1970" s="374"/>
      <c r="J1970" s="375"/>
      <c r="K1970" s="372"/>
      <c r="L1970" s="374"/>
      <c r="M1970" s="372"/>
      <c r="N1970" s="463"/>
      <c r="O1970" s="527">
        <f t="shared" si="128"/>
        <v>0</v>
      </c>
      <c r="P1970" s="527">
        <f t="shared" si="129"/>
        <v>0</v>
      </c>
      <c r="Q1970" s="529" t="str">
        <f t="shared" si="127"/>
        <v/>
      </c>
    </row>
    <row r="1971" spans="1:17">
      <c r="A1971" s="383" t="str">
        <f t="shared" si="126"/>
        <v/>
      </c>
      <c r="B1971" s="370"/>
      <c r="C1971" s="392"/>
      <c r="D1971" s="372"/>
      <c r="E1971" s="372"/>
      <c r="F1971" s="373"/>
      <c r="G1971" s="372"/>
      <c r="H1971" s="372"/>
      <c r="I1971" s="374"/>
      <c r="J1971" s="375"/>
      <c r="K1971" s="372"/>
      <c r="L1971" s="374"/>
      <c r="M1971" s="372"/>
      <c r="N1971" s="463"/>
      <c r="O1971" s="527">
        <f t="shared" si="128"/>
        <v>0</v>
      </c>
      <c r="P1971" s="527">
        <f t="shared" si="129"/>
        <v>0</v>
      </c>
      <c r="Q1971" s="530" t="str">
        <f t="shared" si="127"/>
        <v/>
      </c>
    </row>
    <row r="1972" spans="1:17">
      <c r="A1972" s="383" t="str">
        <f t="shared" si="126"/>
        <v/>
      </c>
      <c r="B1972" s="370"/>
      <c r="C1972" s="392"/>
      <c r="D1972" s="372"/>
      <c r="E1972" s="372"/>
      <c r="F1972" s="373"/>
      <c r="G1972" s="372"/>
      <c r="H1972" s="372"/>
      <c r="I1972" s="374"/>
      <c r="J1972" s="375"/>
      <c r="K1972" s="372"/>
      <c r="L1972" s="374"/>
      <c r="M1972" s="372"/>
      <c r="N1972" s="463"/>
      <c r="O1972" s="527">
        <f t="shared" si="128"/>
        <v>0</v>
      </c>
      <c r="P1972" s="527">
        <f t="shared" si="129"/>
        <v>0</v>
      </c>
      <c r="Q1972" s="530" t="str">
        <f t="shared" si="127"/>
        <v/>
      </c>
    </row>
    <row r="1973" spans="1:17">
      <c r="A1973" s="383" t="str">
        <f t="shared" si="126"/>
        <v/>
      </c>
      <c r="B1973" s="370"/>
      <c r="C1973" s="392"/>
      <c r="D1973" s="372"/>
      <c r="E1973" s="372"/>
      <c r="F1973" s="373"/>
      <c r="G1973" s="372"/>
      <c r="H1973" s="372"/>
      <c r="I1973" s="374"/>
      <c r="J1973" s="375"/>
      <c r="K1973" s="372"/>
      <c r="L1973" s="374"/>
      <c r="M1973" s="372"/>
      <c r="N1973" s="463"/>
      <c r="O1973" s="527">
        <f t="shared" si="128"/>
        <v>0</v>
      </c>
      <c r="P1973" s="527">
        <f t="shared" si="129"/>
        <v>0</v>
      </c>
      <c r="Q1973" s="530" t="str">
        <f t="shared" si="127"/>
        <v/>
      </c>
    </row>
    <row r="1974" spans="1:17">
      <c r="A1974" s="383" t="str">
        <f t="shared" si="126"/>
        <v/>
      </c>
      <c r="B1974" s="370"/>
      <c r="C1974" s="392"/>
      <c r="D1974" s="372"/>
      <c r="E1974" s="372"/>
      <c r="F1974" s="373"/>
      <c r="G1974" s="372"/>
      <c r="H1974" s="372"/>
      <c r="I1974" s="374"/>
      <c r="J1974" s="375"/>
      <c r="K1974" s="372"/>
      <c r="L1974" s="374"/>
      <c r="M1974" s="372"/>
      <c r="N1974" s="463"/>
      <c r="O1974" s="527">
        <f t="shared" si="128"/>
        <v>0</v>
      </c>
      <c r="P1974" s="527">
        <f t="shared" si="129"/>
        <v>0</v>
      </c>
      <c r="Q1974" s="529" t="str">
        <f t="shared" si="127"/>
        <v/>
      </c>
    </row>
    <row r="1975" spans="1:17">
      <c r="A1975" s="383" t="str">
        <f t="shared" si="126"/>
        <v/>
      </c>
      <c r="B1975" s="370"/>
      <c r="C1975" s="392"/>
      <c r="D1975" s="372"/>
      <c r="E1975" s="372"/>
      <c r="F1975" s="373"/>
      <c r="G1975" s="372"/>
      <c r="H1975" s="372"/>
      <c r="I1975" s="374"/>
      <c r="J1975" s="375"/>
      <c r="K1975" s="372"/>
      <c r="L1975" s="374"/>
      <c r="M1975" s="372"/>
      <c r="N1975" s="463"/>
      <c r="O1975" s="527">
        <f t="shared" si="128"/>
        <v>0</v>
      </c>
      <c r="P1975" s="527">
        <f t="shared" si="129"/>
        <v>0</v>
      </c>
      <c r="Q1975" s="530" t="str">
        <f t="shared" si="127"/>
        <v/>
      </c>
    </row>
    <row r="1976" spans="1:17">
      <c r="A1976" s="383" t="str">
        <f t="shared" si="126"/>
        <v/>
      </c>
      <c r="B1976" s="370"/>
      <c r="C1976" s="392"/>
      <c r="D1976" s="372"/>
      <c r="E1976" s="372"/>
      <c r="F1976" s="373"/>
      <c r="G1976" s="372"/>
      <c r="H1976" s="372"/>
      <c r="I1976" s="374"/>
      <c r="J1976" s="375"/>
      <c r="K1976" s="372"/>
      <c r="L1976" s="374"/>
      <c r="M1976" s="372"/>
      <c r="N1976" s="463"/>
      <c r="O1976" s="527">
        <f t="shared" si="128"/>
        <v>0</v>
      </c>
      <c r="P1976" s="527">
        <f t="shared" si="129"/>
        <v>0</v>
      </c>
      <c r="Q1976" s="530" t="str">
        <f t="shared" si="127"/>
        <v/>
      </c>
    </row>
    <row r="1977" spans="1:17">
      <c r="A1977" s="383" t="str">
        <f t="shared" si="126"/>
        <v/>
      </c>
      <c r="B1977" s="370"/>
      <c r="C1977" s="392"/>
      <c r="D1977" s="372"/>
      <c r="E1977" s="372"/>
      <c r="F1977" s="373"/>
      <c r="G1977" s="372"/>
      <c r="H1977" s="372"/>
      <c r="I1977" s="374"/>
      <c r="J1977" s="375"/>
      <c r="K1977" s="372"/>
      <c r="L1977" s="374"/>
      <c r="M1977" s="372"/>
      <c r="N1977" s="463"/>
      <c r="O1977" s="527">
        <f t="shared" si="128"/>
        <v>0</v>
      </c>
      <c r="P1977" s="527">
        <f t="shared" si="129"/>
        <v>0</v>
      </c>
      <c r="Q1977" s="530" t="str">
        <f t="shared" si="127"/>
        <v/>
      </c>
    </row>
    <row r="1978" spans="1:17">
      <c r="A1978" s="383" t="str">
        <f t="shared" si="126"/>
        <v/>
      </c>
      <c r="B1978" s="370"/>
      <c r="C1978" s="392"/>
      <c r="D1978" s="372"/>
      <c r="E1978" s="372"/>
      <c r="F1978" s="373"/>
      <c r="G1978" s="372"/>
      <c r="H1978" s="372"/>
      <c r="I1978" s="374"/>
      <c r="J1978" s="375"/>
      <c r="K1978" s="372"/>
      <c r="L1978" s="374"/>
      <c r="M1978" s="372"/>
      <c r="N1978" s="463"/>
      <c r="O1978" s="527">
        <f t="shared" si="128"/>
        <v>0</v>
      </c>
      <c r="P1978" s="527">
        <f t="shared" si="129"/>
        <v>0</v>
      </c>
      <c r="Q1978" s="529" t="str">
        <f t="shared" si="127"/>
        <v/>
      </c>
    </row>
    <row r="1979" spans="1:17">
      <c r="A1979" s="383" t="str">
        <f t="shared" si="126"/>
        <v/>
      </c>
      <c r="B1979" s="370"/>
      <c r="C1979" s="392"/>
      <c r="D1979" s="372"/>
      <c r="E1979" s="372"/>
      <c r="F1979" s="373"/>
      <c r="G1979" s="372"/>
      <c r="H1979" s="372"/>
      <c r="I1979" s="374"/>
      <c r="J1979" s="375"/>
      <c r="K1979" s="372"/>
      <c r="L1979" s="374"/>
      <c r="M1979" s="372"/>
      <c r="N1979" s="463"/>
      <c r="O1979" s="527">
        <f t="shared" si="128"/>
        <v>0</v>
      </c>
      <c r="P1979" s="527">
        <f t="shared" si="129"/>
        <v>0</v>
      </c>
      <c r="Q1979" s="530" t="str">
        <f t="shared" si="127"/>
        <v/>
      </c>
    </row>
    <row r="1980" spans="1:17">
      <c r="A1980" s="383" t="str">
        <f t="shared" si="126"/>
        <v/>
      </c>
      <c r="B1980" s="370"/>
      <c r="C1980" s="392"/>
      <c r="D1980" s="372"/>
      <c r="E1980" s="372"/>
      <c r="F1980" s="373"/>
      <c r="G1980" s="372"/>
      <c r="H1980" s="372"/>
      <c r="I1980" s="374"/>
      <c r="J1980" s="375"/>
      <c r="K1980" s="372"/>
      <c r="L1980" s="374"/>
      <c r="M1980" s="372"/>
      <c r="N1980" s="463"/>
      <c r="O1980" s="527">
        <f t="shared" si="128"/>
        <v>0</v>
      </c>
      <c r="P1980" s="527">
        <f t="shared" si="129"/>
        <v>0</v>
      </c>
      <c r="Q1980" s="530" t="str">
        <f t="shared" si="127"/>
        <v/>
      </c>
    </row>
    <row r="1981" spans="1:17">
      <c r="A1981" s="383" t="str">
        <f t="shared" si="126"/>
        <v/>
      </c>
      <c r="B1981" s="370"/>
      <c r="C1981" s="392"/>
      <c r="D1981" s="372"/>
      <c r="E1981" s="372"/>
      <c r="F1981" s="373"/>
      <c r="G1981" s="372"/>
      <c r="H1981" s="372"/>
      <c r="I1981" s="374"/>
      <c r="J1981" s="375"/>
      <c r="K1981" s="372"/>
      <c r="L1981" s="374"/>
      <c r="M1981" s="372"/>
      <c r="N1981" s="469"/>
      <c r="O1981" s="527">
        <f t="shared" si="128"/>
        <v>0</v>
      </c>
      <c r="P1981" s="527">
        <f t="shared" si="129"/>
        <v>0</v>
      </c>
      <c r="Q1981" s="530" t="str">
        <f t="shared" si="127"/>
        <v/>
      </c>
    </row>
    <row r="1982" spans="1:17">
      <c r="A1982" s="383" t="str">
        <f t="shared" si="126"/>
        <v/>
      </c>
      <c r="B1982" s="370"/>
      <c r="C1982" s="392"/>
      <c r="D1982" s="372"/>
      <c r="E1982" s="372"/>
      <c r="F1982" s="373"/>
      <c r="G1982" s="372"/>
      <c r="H1982" s="372"/>
      <c r="I1982" s="374"/>
      <c r="J1982" s="375"/>
      <c r="K1982" s="372"/>
      <c r="L1982" s="374"/>
      <c r="M1982" s="372"/>
      <c r="N1982" s="469"/>
      <c r="O1982" s="527">
        <f t="shared" si="128"/>
        <v>0</v>
      </c>
      <c r="P1982" s="527">
        <f t="shared" si="129"/>
        <v>0</v>
      </c>
      <c r="Q1982" s="529" t="str">
        <f t="shared" si="127"/>
        <v/>
      </c>
    </row>
    <row r="1983" spans="1:17">
      <c r="A1983" s="383" t="str">
        <f t="shared" si="126"/>
        <v/>
      </c>
      <c r="B1983" s="370"/>
      <c r="C1983" s="392"/>
      <c r="D1983" s="372"/>
      <c r="E1983" s="372"/>
      <c r="F1983" s="373"/>
      <c r="G1983" s="372"/>
      <c r="H1983" s="372"/>
      <c r="I1983" s="374"/>
      <c r="J1983" s="375"/>
      <c r="K1983" s="372"/>
      <c r="L1983" s="374"/>
      <c r="M1983" s="372"/>
      <c r="N1983" s="469"/>
      <c r="O1983" s="527">
        <f t="shared" si="128"/>
        <v>0</v>
      </c>
      <c r="P1983" s="527">
        <f t="shared" si="129"/>
        <v>0</v>
      </c>
      <c r="Q1983" s="530" t="str">
        <f t="shared" si="127"/>
        <v/>
      </c>
    </row>
    <row r="1984" spans="1:17">
      <c r="A1984" s="383" t="str">
        <f t="shared" si="126"/>
        <v/>
      </c>
      <c r="B1984" s="370"/>
      <c r="C1984" s="392"/>
      <c r="D1984" s="372"/>
      <c r="E1984" s="372"/>
      <c r="F1984" s="373"/>
      <c r="G1984" s="372"/>
      <c r="H1984" s="372"/>
      <c r="I1984" s="374"/>
      <c r="J1984" s="375"/>
      <c r="K1984" s="372"/>
      <c r="L1984" s="374"/>
      <c r="M1984" s="372"/>
      <c r="N1984" s="469"/>
      <c r="O1984" s="527">
        <f t="shared" si="128"/>
        <v>0</v>
      </c>
      <c r="P1984" s="527">
        <f t="shared" si="129"/>
        <v>0</v>
      </c>
      <c r="Q1984" s="530" t="str">
        <f t="shared" si="127"/>
        <v/>
      </c>
    </row>
    <row r="1985" spans="1:17">
      <c r="A1985" s="383" t="str">
        <f t="shared" si="126"/>
        <v/>
      </c>
      <c r="B1985" s="370"/>
      <c r="C1985" s="392"/>
      <c r="D1985" s="372"/>
      <c r="E1985" s="372"/>
      <c r="F1985" s="373"/>
      <c r="G1985" s="372"/>
      <c r="H1985" s="372"/>
      <c r="I1985" s="374"/>
      <c r="J1985" s="375"/>
      <c r="K1985" s="372"/>
      <c r="L1985" s="374"/>
      <c r="M1985" s="372"/>
      <c r="N1985" s="469"/>
      <c r="O1985" s="527">
        <f t="shared" si="128"/>
        <v>0</v>
      </c>
      <c r="P1985" s="527">
        <f t="shared" si="129"/>
        <v>0</v>
      </c>
      <c r="Q1985" s="530" t="str">
        <f t="shared" si="127"/>
        <v/>
      </c>
    </row>
    <row r="1986" spans="1:17">
      <c r="A1986" s="383" t="str">
        <f t="shared" si="126"/>
        <v/>
      </c>
      <c r="B1986" s="370"/>
      <c r="C1986" s="392"/>
      <c r="D1986" s="372"/>
      <c r="E1986" s="372"/>
      <c r="F1986" s="373"/>
      <c r="G1986" s="372"/>
      <c r="H1986" s="372"/>
      <c r="I1986" s="374"/>
      <c r="J1986" s="375"/>
      <c r="K1986" s="372"/>
      <c r="L1986" s="374"/>
      <c r="M1986" s="372"/>
      <c r="N1986" s="469"/>
      <c r="O1986" s="527">
        <f t="shared" si="128"/>
        <v>0</v>
      </c>
      <c r="P1986" s="527">
        <f t="shared" si="129"/>
        <v>0</v>
      </c>
      <c r="Q1986" s="529" t="str">
        <f t="shared" si="127"/>
        <v/>
      </c>
    </row>
    <row r="1987" spans="1:17">
      <c r="A1987" s="383" t="str">
        <f t="shared" si="126"/>
        <v/>
      </c>
      <c r="B1987" s="370"/>
      <c r="C1987" s="392"/>
      <c r="D1987" s="372"/>
      <c r="E1987" s="372"/>
      <c r="F1987" s="373"/>
      <c r="G1987" s="372"/>
      <c r="H1987" s="372"/>
      <c r="I1987" s="374"/>
      <c r="J1987" s="375"/>
      <c r="K1987" s="372"/>
      <c r="L1987" s="374"/>
      <c r="M1987" s="372"/>
      <c r="N1987" s="469"/>
      <c r="O1987" s="527">
        <f t="shared" si="128"/>
        <v>0</v>
      </c>
      <c r="P1987" s="527">
        <f t="shared" si="129"/>
        <v>0</v>
      </c>
      <c r="Q1987" s="530" t="str">
        <f t="shared" si="127"/>
        <v/>
      </c>
    </row>
    <row r="1988" spans="1:17">
      <c r="A1988" s="383" t="str">
        <f t="shared" si="126"/>
        <v/>
      </c>
      <c r="B1988" s="370"/>
      <c r="C1988" s="392"/>
      <c r="D1988" s="372"/>
      <c r="E1988" s="372"/>
      <c r="F1988" s="373"/>
      <c r="G1988" s="372"/>
      <c r="H1988" s="372"/>
      <c r="I1988" s="374"/>
      <c r="J1988" s="375"/>
      <c r="K1988" s="372"/>
      <c r="L1988" s="374"/>
      <c r="M1988" s="372"/>
      <c r="N1988" s="469"/>
      <c r="O1988" s="527">
        <f t="shared" si="128"/>
        <v>0</v>
      </c>
      <c r="P1988" s="527">
        <f t="shared" si="129"/>
        <v>0</v>
      </c>
      <c r="Q1988" s="530" t="str">
        <f t="shared" si="127"/>
        <v/>
      </c>
    </row>
    <row r="1989" spans="1:17">
      <c r="A1989" s="383" t="str">
        <f t="shared" ref="A1989:A2000" si="130">IF(B1989="","",ROW()-ROW($A$3))</f>
        <v/>
      </c>
      <c r="B1989" s="370"/>
      <c r="C1989" s="392"/>
      <c r="D1989" s="372"/>
      <c r="E1989" s="372"/>
      <c r="F1989" s="373"/>
      <c r="G1989" s="372"/>
      <c r="H1989" s="372"/>
      <c r="I1989" s="374"/>
      <c r="J1989" s="375"/>
      <c r="K1989" s="372"/>
      <c r="L1989" s="374"/>
      <c r="M1989" s="372"/>
      <c r="N1989" s="469"/>
      <c r="O1989" s="527">
        <f t="shared" si="128"/>
        <v>0</v>
      </c>
      <c r="P1989" s="527">
        <f t="shared" si="129"/>
        <v>0</v>
      </c>
      <c r="Q1989" s="530" t="str">
        <f t="shared" si="127"/>
        <v/>
      </c>
    </row>
    <row r="1990" spans="1:17">
      <c r="A1990" s="383" t="str">
        <f t="shared" si="130"/>
        <v/>
      </c>
      <c r="B1990" s="370"/>
      <c r="C1990" s="392"/>
      <c r="D1990" s="372"/>
      <c r="E1990" s="372"/>
      <c r="F1990" s="373"/>
      <c r="G1990" s="372"/>
      <c r="H1990" s="372"/>
      <c r="I1990" s="374"/>
      <c r="J1990" s="375"/>
      <c r="K1990" s="372"/>
      <c r="L1990" s="374"/>
      <c r="M1990" s="372"/>
      <c r="N1990" s="469"/>
      <c r="O1990" s="527">
        <f t="shared" si="128"/>
        <v>0</v>
      </c>
      <c r="P1990" s="527">
        <f t="shared" si="129"/>
        <v>0</v>
      </c>
      <c r="Q1990" s="529" t="str">
        <f t="shared" si="127"/>
        <v/>
      </c>
    </row>
    <row r="1991" spans="1:17">
      <c r="A1991" s="383" t="str">
        <f t="shared" si="130"/>
        <v/>
      </c>
      <c r="B1991" s="370"/>
      <c r="C1991" s="392"/>
      <c r="D1991" s="372"/>
      <c r="E1991" s="372"/>
      <c r="F1991" s="373"/>
      <c r="G1991" s="372"/>
      <c r="H1991" s="372"/>
      <c r="I1991" s="374"/>
      <c r="J1991" s="375"/>
      <c r="K1991" s="372"/>
      <c r="L1991" s="374"/>
      <c r="M1991" s="372"/>
      <c r="N1991" s="469"/>
      <c r="O1991" s="527">
        <f t="shared" si="128"/>
        <v>0</v>
      </c>
      <c r="P1991" s="527">
        <f t="shared" si="129"/>
        <v>0</v>
      </c>
      <c r="Q1991" s="530" t="str">
        <f t="shared" si="127"/>
        <v/>
      </c>
    </row>
    <row r="1992" spans="1:17">
      <c r="A1992" s="383" t="str">
        <f t="shared" si="130"/>
        <v/>
      </c>
      <c r="B1992" s="370"/>
      <c r="C1992" s="392"/>
      <c r="D1992" s="372"/>
      <c r="E1992" s="372"/>
      <c r="F1992" s="373"/>
      <c r="G1992" s="372"/>
      <c r="H1992" s="372"/>
      <c r="I1992" s="374"/>
      <c r="J1992" s="375"/>
      <c r="K1992" s="372"/>
      <c r="L1992" s="374"/>
      <c r="M1992" s="372"/>
      <c r="N1992" s="469"/>
      <c r="O1992" s="527">
        <f t="shared" si="128"/>
        <v>0</v>
      </c>
      <c r="P1992" s="527">
        <f t="shared" si="129"/>
        <v>0</v>
      </c>
      <c r="Q1992" s="530" t="str">
        <f t="shared" si="127"/>
        <v/>
      </c>
    </row>
    <row r="1993" spans="1:17">
      <c r="A1993" s="383" t="str">
        <f t="shared" si="130"/>
        <v/>
      </c>
      <c r="B1993" s="370"/>
      <c r="C1993" s="392"/>
      <c r="D1993" s="372"/>
      <c r="E1993" s="372"/>
      <c r="F1993" s="373"/>
      <c r="G1993" s="372"/>
      <c r="H1993" s="372"/>
      <c r="I1993" s="374"/>
      <c r="J1993" s="375"/>
      <c r="K1993" s="372"/>
      <c r="L1993" s="374"/>
      <c r="M1993" s="372"/>
      <c r="N1993" s="469"/>
      <c r="O1993" s="527">
        <f t="shared" si="128"/>
        <v>0</v>
      </c>
      <c r="P1993" s="527">
        <f t="shared" si="129"/>
        <v>0</v>
      </c>
      <c r="Q1993" s="530" t="str">
        <f t="shared" si="127"/>
        <v/>
      </c>
    </row>
    <row r="1994" spans="1:17">
      <c r="A1994" s="383" t="str">
        <f t="shared" si="130"/>
        <v/>
      </c>
      <c r="B1994" s="370"/>
      <c r="C1994" s="392"/>
      <c r="D1994" s="372"/>
      <c r="E1994" s="372"/>
      <c r="F1994" s="373"/>
      <c r="G1994" s="372"/>
      <c r="H1994" s="372"/>
      <c r="I1994" s="374"/>
      <c r="J1994" s="375"/>
      <c r="K1994" s="372"/>
      <c r="L1994" s="374"/>
      <c r="M1994" s="372"/>
      <c r="N1994" s="469"/>
      <c r="O1994" s="527">
        <f t="shared" si="128"/>
        <v>0</v>
      </c>
      <c r="P1994" s="527">
        <f t="shared" si="129"/>
        <v>0</v>
      </c>
      <c r="Q1994" s="529" t="str">
        <f t="shared" si="127"/>
        <v/>
      </c>
    </row>
    <row r="1995" spans="1:17">
      <c r="A1995" s="383" t="str">
        <f t="shared" si="130"/>
        <v/>
      </c>
      <c r="B1995" s="370"/>
      <c r="C1995" s="392"/>
      <c r="D1995" s="372"/>
      <c r="E1995" s="372"/>
      <c r="F1995" s="373"/>
      <c r="G1995" s="372"/>
      <c r="H1995" s="372"/>
      <c r="I1995" s="374"/>
      <c r="J1995" s="375"/>
      <c r="K1995" s="372"/>
      <c r="L1995" s="374"/>
      <c r="M1995" s="372"/>
      <c r="N1995" s="469"/>
      <c r="O1995" s="527">
        <f t="shared" si="128"/>
        <v>0</v>
      </c>
      <c r="P1995" s="527">
        <f t="shared" si="129"/>
        <v>0</v>
      </c>
      <c r="Q1995" s="530" t="str">
        <f t="shared" si="127"/>
        <v/>
      </c>
    </row>
    <row r="1996" spans="1:17">
      <c r="A1996" s="383" t="str">
        <f t="shared" si="130"/>
        <v/>
      </c>
      <c r="B1996" s="370"/>
      <c r="C1996" s="392"/>
      <c r="D1996" s="372"/>
      <c r="E1996" s="372"/>
      <c r="F1996" s="373"/>
      <c r="G1996" s="372"/>
      <c r="H1996" s="372"/>
      <c r="I1996" s="374"/>
      <c r="J1996" s="375"/>
      <c r="K1996" s="372"/>
      <c r="L1996" s="374"/>
      <c r="M1996" s="372"/>
      <c r="N1996" s="469"/>
      <c r="O1996" s="527">
        <f t="shared" si="128"/>
        <v>0</v>
      </c>
      <c r="P1996" s="527">
        <f t="shared" si="129"/>
        <v>0</v>
      </c>
      <c r="Q1996" s="530" t="str">
        <f t="shared" si="127"/>
        <v/>
      </c>
    </row>
    <row r="1997" spans="1:17">
      <c r="A1997" s="383" t="str">
        <f t="shared" si="130"/>
        <v/>
      </c>
      <c r="B1997" s="370"/>
      <c r="C1997" s="392"/>
      <c r="D1997" s="372"/>
      <c r="E1997" s="372"/>
      <c r="F1997" s="373"/>
      <c r="G1997" s="372"/>
      <c r="H1997" s="372"/>
      <c r="I1997" s="374"/>
      <c r="J1997" s="375"/>
      <c r="K1997" s="372"/>
      <c r="L1997" s="374"/>
      <c r="M1997" s="372"/>
      <c r="N1997" s="469"/>
      <c r="O1997" s="527">
        <f t="shared" si="128"/>
        <v>0</v>
      </c>
      <c r="P1997" s="527">
        <f t="shared" si="129"/>
        <v>0</v>
      </c>
      <c r="Q1997" s="530" t="str">
        <f t="shared" si="127"/>
        <v/>
      </c>
    </row>
    <row r="1998" spans="1:17">
      <c r="A1998" s="383" t="str">
        <f t="shared" si="130"/>
        <v/>
      </c>
      <c r="B1998" s="370"/>
      <c r="C1998" s="392"/>
      <c r="D1998" s="372"/>
      <c r="E1998" s="372"/>
      <c r="F1998" s="373"/>
      <c r="G1998" s="372"/>
      <c r="H1998" s="372"/>
      <c r="I1998" s="374"/>
      <c r="J1998" s="375"/>
      <c r="K1998" s="372"/>
      <c r="L1998" s="374"/>
      <c r="M1998" s="372"/>
      <c r="N1998" s="469"/>
      <c r="O1998" s="527">
        <f t="shared" si="128"/>
        <v>0</v>
      </c>
      <c r="P1998" s="527">
        <f t="shared" si="129"/>
        <v>0</v>
      </c>
      <c r="Q1998" s="529" t="str">
        <f>SUBSTITUTE(D1998," ","_")</f>
        <v/>
      </c>
    </row>
    <row r="1999" spans="1:17">
      <c r="A1999" s="383" t="str">
        <f t="shared" si="130"/>
        <v/>
      </c>
      <c r="B1999" s="370"/>
      <c r="C1999" s="392"/>
      <c r="D1999" s="372"/>
      <c r="E1999" s="372"/>
      <c r="F1999" s="373"/>
      <c r="G1999" s="372"/>
      <c r="H1999" s="372"/>
      <c r="I1999" s="374"/>
      <c r="J1999" s="375"/>
      <c r="K1999" s="372"/>
      <c r="L1999" s="374"/>
      <c r="M1999" s="372"/>
      <c r="N1999" s="469"/>
      <c r="O1999" s="527">
        <f>IF(B1999=0,0,IF(YEAR(B1999)=$P$1,MONTH(B1999)-$O$1+1,(YEAR(B1999)-$P$1)*12-$O$1+1+MONTH(B1999)))</f>
        <v>0</v>
      </c>
      <c r="P1999" s="527">
        <f>IF(C1999=0,0,IF(YEAR(C1999)=$P$1,MONTH(C1999)-$O$1+1,(YEAR(C1999)-$P$1)*12-$O$1+1+MONTH(C1999)))</f>
        <v>0</v>
      </c>
      <c r="Q1999" s="530" t="str">
        <f>SUBSTITUTE(D1999," ","_")</f>
        <v/>
      </c>
    </row>
    <row r="2000" spans="1:17">
      <c r="A2000" s="383" t="str">
        <f t="shared" si="130"/>
        <v/>
      </c>
      <c r="B2000" s="370"/>
      <c r="C2000" s="392"/>
      <c r="D2000" s="372"/>
      <c r="E2000" s="372"/>
      <c r="F2000" s="373"/>
      <c r="G2000" s="372"/>
      <c r="H2000" s="372"/>
      <c r="I2000" s="374"/>
      <c r="J2000" s="375"/>
      <c r="K2000" s="372"/>
      <c r="L2000" s="374"/>
      <c r="M2000" s="372"/>
      <c r="N2000" s="469"/>
      <c r="O2000" s="527">
        <f>IF(B2000=0,0,IF(YEAR(B2000)=$P$1,MONTH(B2000)-$O$1+1,(YEAR(B2000)-$P$1)*12-$O$1+1+MONTH(B2000)))</f>
        <v>0</v>
      </c>
      <c r="P2000" s="527">
        <f>IF(C2000=0,0,IF(YEAR(C2000)=$P$1,MONTH(C2000)-$O$1+1,(YEAR(C2000)-$P$1)*12-$O$1+1+MONTH(C2000)))</f>
        <v>0</v>
      </c>
      <c r="Q2000" s="530" t="str">
        <f>SUBSTITUTE(D2000," ","_")</f>
        <v/>
      </c>
    </row>
  </sheetData>
  <sheetProtection formatColumns="0" formatRows="0" insertColumns="0" insertRows="0" deleteRows="0" autoFilter="0"/>
  <autoFilter ref="A3:Q2000" xr:uid="{00000000-0009-0000-0000-00000A000000}"/>
  <mergeCells count="2">
    <mergeCell ref="A2:N2"/>
    <mergeCell ref="A1:N1"/>
  </mergeCells>
  <phoneticPr fontId="0" type="noConversion"/>
  <dataValidations count="4">
    <dataValidation type="list" allowBlank="1" showInputMessage="1" showErrorMessage="1" sqref="H346:H2000 I553 H4:H344" xr:uid="{00000000-0002-0000-0A00-000000000000}">
      <formula1>VinculoPT</formula1>
    </dataValidation>
    <dataValidation type="list" allowBlank="1" showInputMessage="1" showErrorMessage="1" sqref="D4:D2000" xr:uid="{00000000-0002-0000-0A00-000001000000}">
      <formula1>Categorias</formula1>
    </dataValidation>
    <dataValidation type="list" allowBlank="1" showInputMessage="1" showErrorMessage="1" sqref="E4:E16 E18:E36 E41:E44 E51:E56 E63:E64 E68:E69 E74:E76 E80:E2000" xr:uid="{00000000-0002-0000-0A00-000002000000}">
      <formula1>INDIRECT($Q4)</formula1>
    </dataValidation>
    <dataValidation type="list" allowBlank="1" showInputMessage="1" showErrorMessage="1" sqref="E17 E37:E40 E45:E50 E57:E62 E65:E67 E70:E73 E77:E79" xr:uid="{00000000-0002-0000-0A00-000003000000}">
      <formula1>INDIRECT($I17)</formula1>
    </dataValidation>
  </dataValidations>
  <printOptions horizontalCentered="1"/>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AL1998"/>
  <sheetViews>
    <sheetView view="pageBreakPreview" zoomScaleSheetLayoutView="100" workbookViewId="0">
      <pane xSplit="6" ySplit="3" topLeftCell="G4" activePane="bottomRight" state="frozen"/>
      <selection activeCell="G29" sqref="G29"/>
      <selection pane="topRight" activeCell="G29" sqref="G29"/>
      <selection pane="bottomLeft" activeCell="G29" sqref="G29"/>
      <selection pane="bottomRight" activeCell="F169" sqref="F169:F444"/>
    </sheetView>
  </sheetViews>
  <sheetFormatPr defaultColWidth="9.140625" defaultRowHeight="12.75"/>
  <cols>
    <col min="1" max="1" width="5.7109375" style="110" customWidth="1"/>
    <col min="2" max="2" width="10.5703125" style="57" bestFit="1" customWidth="1"/>
    <col min="3" max="3" width="7.7109375" style="333" customWidth="1"/>
    <col min="4" max="4" width="21.28515625" style="57" customWidth="1"/>
    <col min="5" max="5" width="23.7109375" style="57" customWidth="1"/>
    <col min="6" max="6" width="12.85546875" style="56" customWidth="1"/>
    <col min="7" max="7" width="49.5703125" style="55" customWidth="1"/>
    <col min="8" max="8" width="20.7109375" style="55" customWidth="1"/>
    <col min="9" max="9" width="31.85546875" style="101" customWidth="1"/>
    <col min="10" max="10" width="17" style="55" customWidth="1"/>
    <col min="11" max="11" width="17.28515625" style="55" customWidth="1"/>
    <col min="12" max="12" width="17.5703125" style="101" customWidth="1"/>
    <col min="13" max="13" width="19.140625" style="55" customWidth="1"/>
    <col min="14" max="14" width="13.7109375" style="55" customWidth="1"/>
    <col min="15" max="16" width="7.42578125" style="95" customWidth="1"/>
    <col min="17" max="17" width="23.7109375" style="91" customWidth="1"/>
    <col min="18" max="18" width="9.140625" style="321" customWidth="1"/>
    <col min="19" max="19" width="9.140625" style="321"/>
    <col min="20" max="16384" width="9.140625" style="91"/>
  </cols>
  <sheetData>
    <row r="1" spans="1:38" ht="18" customHeight="1">
      <c r="A1" s="630" t="str">
        <f>Capa!A1</f>
        <v>III Termo de Aditivo ao Contrato de Gestão nº 05/20 celebrado entre a Fundação Clóvis Salgado e a Associação Pró-Cultura e Promoção das Artes</v>
      </c>
      <c r="B1" s="630"/>
      <c r="C1" s="630"/>
      <c r="D1" s="630"/>
      <c r="E1" s="630"/>
      <c r="F1" s="630"/>
      <c r="G1" s="630"/>
      <c r="H1" s="630"/>
      <c r="I1" s="630"/>
      <c r="J1" s="630"/>
      <c r="K1" s="630"/>
      <c r="L1" s="630"/>
      <c r="M1" s="630"/>
      <c r="N1" s="630"/>
      <c r="O1" s="92">
        <f>MONTH(Resumo!$C$5)</f>
        <v>1</v>
      </c>
      <c r="P1" s="92">
        <f>YEAR(Resumo!$C$5)</f>
        <v>2022</v>
      </c>
      <c r="R1" s="322"/>
      <c r="S1" s="322"/>
      <c r="T1" s="481"/>
      <c r="U1" s="481"/>
      <c r="V1" s="481"/>
      <c r="W1" s="481"/>
      <c r="X1" s="481"/>
      <c r="Y1" s="481"/>
      <c r="Z1" s="481"/>
      <c r="AA1" s="481"/>
      <c r="AB1" s="481"/>
      <c r="AC1" s="481"/>
      <c r="AD1" s="481"/>
      <c r="AE1" s="481"/>
      <c r="AF1" s="481"/>
      <c r="AG1" s="481"/>
      <c r="AH1" s="481"/>
      <c r="AI1" s="481"/>
      <c r="AJ1" s="481"/>
      <c r="AK1" s="481"/>
      <c r="AL1" s="481"/>
    </row>
    <row r="2" spans="1:38" ht="18" customHeight="1" thickBot="1">
      <c r="A2" s="636" t="str">
        <f>"Tabela 9 - Diário de Entradas e Saídas do Contrato de Gestão - "&amp;LEFT(Capa!A14,1)+1&amp;"º Período Avaliatório"</f>
        <v>Tabela 9 - Diário de Entradas e Saídas do Contrato de Gestão - 2º Período Avaliatório</v>
      </c>
      <c r="B2" s="636"/>
      <c r="C2" s="636"/>
      <c r="D2" s="636"/>
      <c r="E2" s="636"/>
      <c r="F2" s="636"/>
      <c r="G2" s="636"/>
      <c r="H2" s="636"/>
      <c r="I2" s="636"/>
      <c r="J2" s="636"/>
      <c r="K2" s="636"/>
      <c r="L2" s="636"/>
      <c r="M2" s="636"/>
      <c r="N2" s="636"/>
      <c r="O2" s="93"/>
      <c r="P2" s="93"/>
      <c r="R2" s="322"/>
      <c r="S2" s="322"/>
      <c r="T2" s="481"/>
      <c r="U2" s="481"/>
      <c r="V2" s="481"/>
      <c r="W2" s="481"/>
      <c r="X2" s="481"/>
      <c r="Y2" s="481"/>
      <c r="Z2" s="481"/>
      <c r="AA2" s="481"/>
      <c r="AB2" s="481"/>
      <c r="AC2" s="481"/>
      <c r="AD2" s="481"/>
      <c r="AE2" s="481"/>
      <c r="AF2" s="481"/>
      <c r="AG2" s="481"/>
      <c r="AH2" s="481"/>
      <c r="AI2" s="481"/>
      <c r="AJ2" s="481"/>
      <c r="AK2" s="481"/>
      <c r="AL2" s="481"/>
    </row>
    <row r="3" spans="1:38" s="94" customFormat="1" ht="38.25">
      <c r="A3" s="334" t="s">
        <v>97</v>
      </c>
      <c r="B3" s="334" t="s">
        <v>280</v>
      </c>
      <c r="C3" s="314" t="s">
        <v>283</v>
      </c>
      <c r="D3" s="334" t="s">
        <v>35</v>
      </c>
      <c r="E3" s="314" t="s">
        <v>44</v>
      </c>
      <c r="F3" s="314" t="s">
        <v>272</v>
      </c>
      <c r="G3" s="314" t="s">
        <v>55</v>
      </c>
      <c r="H3" s="314" t="s">
        <v>305</v>
      </c>
      <c r="I3" s="314" t="s">
        <v>54</v>
      </c>
      <c r="J3" s="314" t="s">
        <v>56</v>
      </c>
      <c r="K3" s="314" t="s">
        <v>76</v>
      </c>
      <c r="L3" s="314" t="s">
        <v>52</v>
      </c>
      <c r="M3" s="314" t="s">
        <v>75</v>
      </c>
      <c r="N3" s="314" t="s">
        <v>165</v>
      </c>
      <c r="O3" s="557" t="s">
        <v>281</v>
      </c>
      <c r="P3" s="557" t="s">
        <v>282</v>
      </c>
      <c r="Q3" s="557" t="s">
        <v>35</v>
      </c>
      <c r="R3" s="563" t="s">
        <v>479</v>
      </c>
      <c r="S3" s="563" t="s">
        <v>480</v>
      </c>
      <c r="T3" s="554"/>
      <c r="U3" s="554"/>
      <c r="V3" s="554"/>
      <c r="W3" s="554"/>
      <c r="X3" s="554"/>
      <c r="Y3" s="554"/>
      <c r="Z3" s="554"/>
      <c r="AA3" s="554"/>
      <c r="AB3" s="554"/>
      <c r="AC3" s="554"/>
      <c r="AD3" s="554"/>
      <c r="AE3" s="554"/>
      <c r="AF3" s="554"/>
      <c r="AG3" s="554"/>
      <c r="AH3" s="554"/>
      <c r="AI3" s="554"/>
      <c r="AJ3" s="554"/>
      <c r="AK3" s="554"/>
      <c r="AL3" s="554"/>
    </row>
    <row r="4" spans="1:38" ht="48">
      <c r="A4" s="535">
        <f>IF(B4="","",COUNT('Diário 1º PA'!$A$4:$A$2000)+ROW()-3)</f>
        <v>80</v>
      </c>
      <c r="B4" s="551">
        <v>44655</v>
      </c>
      <c r="C4" s="536">
        <v>44621</v>
      </c>
      <c r="D4" s="478" t="s">
        <v>271</v>
      </c>
      <c r="E4" s="478" t="s">
        <v>9</v>
      </c>
      <c r="F4" s="480">
        <v>2462.5500000000002</v>
      </c>
      <c r="G4" s="478" t="s">
        <v>485</v>
      </c>
      <c r="H4" s="478" t="s">
        <v>9</v>
      </c>
      <c r="I4" s="478" t="s">
        <v>497</v>
      </c>
      <c r="J4" s="478" t="s">
        <v>498</v>
      </c>
      <c r="K4" s="478" t="s">
        <v>499</v>
      </c>
      <c r="L4" s="478" t="s">
        <v>500</v>
      </c>
      <c r="M4" s="570">
        <v>1658</v>
      </c>
      <c r="N4" s="551">
        <v>44652</v>
      </c>
      <c r="O4" s="555">
        <f>IF(B4=0,0,IF(YEAR(B4)=$P$1,MONTH(B4)-$O$1+1,(YEAR(B4)-$P$1)*12-$O$1+1+MONTH(B4)))</f>
        <v>4</v>
      </c>
      <c r="P4" s="555">
        <f>IF(C4=0,0,IF(YEAR(C4)=$P$1,MONTH(C4)-$O$1+1,(YEAR(C4)-$P$1)*12-$O$1+1+MONTH(C4)))</f>
        <v>3</v>
      </c>
      <c r="Q4" s="556" t="str">
        <f>SUBSTITUTE(D4," ","_")</f>
        <v>Gastos_Gerais</v>
      </c>
      <c r="R4" s="564" t="s">
        <v>501</v>
      </c>
      <c r="S4" s="564">
        <v>2632</v>
      </c>
      <c r="T4" s="481"/>
      <c r="U4" s="481"/>
      <c r="V4" s="481"/>
      <c r="W4" s="481"/>
      <c r="X4" s="481"/>
      <c r="Y4" s="481"/>
      <c r="Z4" s="481"/>
      <c r="AA4" s="481"/>
      <c r="AB4" s="481"/>
      <c r="AC4" s="481"/>
      <c r="AD4" s="481"/>
      <c r="AE4" s="481"/>
      <c r="AF4" s="481"/>
      <c r="AG4" s="481"/>
      <c r="AH4" s="481"/>
      <c r="AI4" s="481"/>
      <c r="AJ4" s="481"/>
      <c r="AK4" s="481"/>
      <c r="AL4" s="481"/>
    </row>
    <row r="5" spans="1:38" ht="36">
      <c r="A5" s="535">
        <f>IF(B5="","",COUNT('Diário 1º PA'!$A$4:$A$2000)+ROW()-3)</f>
        <v>81</v>
      </c>
      <c r="B5" s="506">
        <v>44655</v>
      </c>
      <c r="C5" s="537">
        <v>44593</v>
      </c>
      <c r="D5" s="448" t="s">
        <v>271</v>
      </c>
      <c r="E5" s="448" t="s">
        <v>448</v>
      </c>
      <c r="F5" s="477">
        <v>22400</v>
      </c>
      <c r="G5" s="448" t="s">
        <v>770</v>
      </c>
      <c r="H5" s="448" t="s">
        <v>461</v>
      </c>
      <c r="I5" s="448" t="s">
        <v>846</v>
      </c>
      <c r="J5" s="448" t="s">
        <v>847</v>
      </c>
      <c r="K5" s="448" t="s">
        <v>499</v>
      </c>
      <c r="L5" s="448" t="s">
        <v>544</v>
      </c>
      <c r="M5" s="544">
        <v>304</v>
      </c>
      <c r="N5" s="506">
        <v>44635</v>
      </c>
      <c r="O5" s="555">
        <f t="shared" ref="O5:O68" si="0">IF(B5=0,0,IF(YEAR(B5)=$P$1,MONTH(B5)-$O$1+1,(YEAR(B5)-$P$1)*12-$O$1+1+MONTH(B5)))</f>
        <v>4</v>
      </c>
      <c r="P5" s="555">
        <f t="shared" ref="P5:P68" si="1">IF(C5=0,0,IF(YEAR(C5)=$P$1,MONTH(C5)-$O$1+1,(YEAR(C5)-$P$1)*12-$O$1+1+MONTH(C5)))</f>
        <v>2</v>
      </c>
      <c r="Q5" s="556" t="str">
        <f t="shared" ref="Q5:Q68" si="2">SUBSTITUTE(D5," ","_")</f>
        <v>Gastos_Gerais</v>
      </c>
      <c r="R5" s="564" t="s">
        <v>501</v>
      </c>
      <c r="S5" s="564">
        <v>2918</v>
      </c>
      <c r="T5" s="481"/>
      <c r="U5" s="481"/>
      <c r="V5" s="481"/>
      <c r="W5" s="481"/>
      <c r="X5" s="481"/>
      <c r="Y5" s="481"/>
      <c r="Z5" s="481"/>
      <c r="AA5" s="481"/>
      <c r="AB5" s="481"/>
      <c r="AC5" s="481"/>
      <c r="AD5" s="481"/>
      <c r="AE5" s="481"/>
      <c r="AF5" s="481"/>
      <c r="AG5" s="481"/>
      <c r="AH5" s="481"/>
      <c r="AI5" s="481"/>
      <c r="AJ5" s="481"/>
      <c r="AK5" s="481"/>
      <c r="AL5" s="481"/>
    </row>
    <row r="6" spans="1:38" ht="60">
      <c r="A6" s="535">
        <f>IF(B6="","",COUNT('Diário 1º PA'!$A$4:$A$2000)+ROW()-3)</f>
        <v>82</v>
      </c>
      <c r="B6" s="506">
        <v>44655</v>
      </c>
      <c r="C6" s="537">
        <v>44621</v>
      </c>
      <c r="D6" s="448" t="s">
        <v>271</v>
      </c>
      <c r="E6" s="448" t="s">
        <v>445</v>
      </c>
      <c r="F6" s="477">
        <v>1260</v>
      </c>
      <c r="G6" s="448" t="s">
        <v>700</v>
      </c>
      <c r="H6" s="448" t="s">
        <v>461</v>
      </c>
      <c r="I6" s="448" t="s">
        <v>848</v>
      </c>
      <c r="J6" s="448" t="s">
        <v>702</v>
      </c>
      <c r="K6" s="448" t="s">
        <v>499</v>
      </c>
      <c r="L6" s="448" t="s">
        <v>500</v>
      </c>
      <c r="M6" s="544">
        <v>1666</v>
      </c>
      <c r="N6" s="506">
        <v>44655</v>
      </c>
      <c r="O6" s="555">
        <f t="shared" si="0"/>
        <v>4</v>
      </c>
      <c r="P6" s="555">
        <f t="shared" si="1"/>
        <v>3</v>
      </c>
      <c r="Q6" s="556" t="str">
        <f t="shared" si="2"/>
        <v>Gastos_Gerais</v>
      </c>
      <c r="R6" s="564" t="s">
        <v>540</v>
      </c>
      <c r="S6" s="564">
        <v>3177</v>
      </c>
      <c r="T6" s="481"/>
      <c r="U6" s="481"/>
      <c r="V6" s="481"/>
      <c r="W6" s="481"/>
      <c r="X6" s="481"/>
      <c r="Y6" s="481"/>
      <c r="Z6" s="481"/>
      <c r="AA6" s="481"/>
      <c r="AB6" s="481"/>
      <c r="AC6" s="481"/>
      <c r="AD6" s="481"/>
      <c r="AE6" s="481"/>
      <c r="AF6" s="481"/>
      <c r="AG6" s="481"/>
      <c r="AH6" s="481"/>
      <c r="AI6" s="481"/>
      <c r="AJ6" s="481"/>
      <c r="AK6" s="481"/>
      <c r="AL6" s="481"/>
    </row>
    <row r="7" spans="1:38" ht="60">
      <c r="A7" s="535">
        <f>IF(B7="","",COUNT('Diário 1º PA'!$A$4:$A$2000)+ROW()-3)</f>
        <v>83</v>
      </c>
      <c r="B7" s="506">
        <v>44655</v>
      </c>
      <c r="C7" s="537">
        <v>44621</v>
      </c>
      <c r="D7" s="448" t="s">
        <v>271</v>
      </c>
      <c r="E7" s="448" t="s">
        <v>445</v>
      </c>
      <c r="F7" s="477">
        <v>2075.92</v>
      </c>
      <c r="G7" s="448" t="s">
        <v>771</v>
      </c>
      <c r="H7" s="448" t="s">
        <v>461</v>
      </c>
      <c r="I7" s="448" t="s">
        <v>849</v>
      </c>
      <c r="J7" s="448" t="s">
        <v>657</v>
      </c>
      <c r="K7" s="448" t="s">
        <v>499</v>
      </c>
      <c r="L7" s="448" t="s">
        <v>500</v>
      </c>
      <c r="M7" s="544">
        <v>1667</v>
      </c>
      <c r="N7" s="506">
        <v>44655</v>
      </c>
      <c r="O7" s="555">
        <f t="shared" si="0"/>
        <v>4</v>
      </c>
      <c r="P7" s="555">
        <f t="shared" si="1"/>
        <v>3</v>
      </c>
      <c r="Q7" s="556" t="str">
        <f t="shared" si="2"/>
        <v>Gastos_Gerais</v>
      </c>
      <c r="R7" s="564" t="s">
        <v>540</v>
      </c>
      <c r="S7" s="564">
        <v>3180</v>
      </c>
      <c r="T7" s="481"/>
      <c r="U7" s="481"/>
      <c r="V7" s="481"/>
      <c r="W7" s="481"/>
      <c r="X7" s="481"/>
      <c r="Y7" s="481"/>
      <c r="Z7" s="481"/>
      <c r="AA7" s="481"/>
      <c r="AB7" s="481"/>
      <c r="AC7" s="481"/>
      <c r="AD7" s="481"/>
      <c r="AE7" s="481"/>
      <c r="AF7" s="481"/>
      <c r="AG7" s="481"/>
      <c r="AH7" s="481"/>
      <c r="AI7" s="481"/>
      <c r="AJ7" s="481"/>
      <c r="AK7" s="481"/>
      <c r="AL7" s="481"/>
    </row>
    <row r="8" spans="1:38" ht="84">
      <c r="A8" s="535">
        <f>IF(B8="","",COUNT('Diário 1º PA'!$A$4:$A$2000)+ROW()-3)</f>
        <v>84</v>
      </c>
      <c r="B8" s="506">
        <v>44655</v>
      </c>
      <c r="C8" s="537">
        <v>44621</v>
      </c>
      <c r="D8" s="448" t="s">
        <v>271</v>
      </c>
      <c r="E8" s="448" t="s">
        <v>448</v>
      </c>
      <c r="F8" s="477">
        <v>773.25</v>
      </c>
      <c r="G8" s="478" t="s">
        <v>516</v>
      </c>
      <c r="H8" s="448" t="s">
        <v>468</v>
      </c>
      <c r="I8" s="448" t="s">
        <v>850</v>
      </c>
      <c r="J8" s="448" t="s">
        <v>851</v>
      </c>
      <c r="K8" s="448" t="s">
        <v>852</v>
      </c>
      <c r="L8" s="448" t="s">
        <v>544</v>
      </c>
      <c r="M8" s="544">
        <v>615039</v>
      </c>
      <c r="N8" s="506">
        <v>44624</v>
      </c>
      <c r="O8" s="555">
        <f t="shared" si="0"/>
        <v>4</v>
      </c>
      <c r="P8" s="555">
        <f t="shared" si="1"/>
        <v>3</v>
      </c>
      <c r="Q8" s="556" t="str">
        <f t="shared" si="2"/>
        <v>Gastos_Gerais</v>
      </c>
      <c r="R8" s="564" t="s">
        <v>501</v>
      </c>
      <c r="S8" s="564">
        <v>3000</v>
      </c>
      <c r="T8" s="481"/>
      <c r="U8" s="481"/>
      <c r="V8" s="481"/>
      <c r="W8" s="481"/>
      <c r="X8" s="481"/>
      <c r="Y8" s="481"/>
      <c r="Z8" s="481"/>
      <c r="AA8" s="481"/>
      <c r="AB8" s="481"/>
      <c r="AC8" s="481"/>
      <c r="AD8" s="481"/>
      <c r="AE8" s="481"/>
      <c r="AF8" s="481"/>
      <c r="AG8" s="481"/>
      <c r="AH8" s="481"/>
      <c r="AI8" s="481"/>
      <c r="AJ8" s="481"/>
      <c r="AK8" s="481"/>
      <c r="AL8" s="481"/>
    </row>
    <row r="9" spans="1:38" ht="48">
      <c r="A9" s="535">
        <f>IF(B9="","",COUNT('Diário 1º PA'!$A$4:$A$2000)+ROW()-3)</f>
        <v>85</v>
      </c>
      <c r="B9" s="506">
        <v>44656</v>
      </c>
      <c r="C9" s="537">
        <v>44621</v>
      </c>
      <c r="D9" s="448" t="s">
        <v>271</v>
      </c>
      <c r="E9" s="448" t="s">
        <v>445</v>
      </c>
      <c r="F9" s="477">
        <v>1260</v>
      </c>
      <c r="G9" s="448" t="s">
        <v>696</v>
      </c>
      <c r="H9" s="448" t="s">
        <v>461</v>
      </c>
      <c r="I9" s="448" t="s">
        <v>694</v>
      </c>
      <c r="J9" s="448" t="s">
        <v>853</v>
      </c>
      <c r="K9" s="448" t="s">
        <v>499</v>
      </c>
      <c r="L9" s="448" t="s">
        <v>500</v>
      </c>
      <c r="M9" s="544">
        <v>1664</v>
      </c>
      <c r="N9" s="506">
        <v>44652</v>
      </c>
      <c r="O9" s="555">
        <f t="shared" si="0"/>
        <v>4</v>
      </c>
      <c r="P9" s="555">
        <f t="shared" si="1"/>
        <v>3</v>
      </c>
      <c r="Q9" s="556" t="str">
        <f t="shared" si="2"/>
        <v>Gastos_Gerais</v>
      </c>
      <c r="R9" s="564" t="s">
        <v>540</v>
      </c>
      <c r="S9" s="564">
        <v>3165</v>
      </c>
      <c r="T9" s="481"/>
      <c r="U9" s="481"/>
      <c r="V9" s="481"/>
      <c r="W9" s="481"/>
      <c r="X9" s="481"/>
      <c r="Y9" s="481"/>
      <c r="Z9" s="481"/>
      <c r="AA9" s="481"/>
      <c r="AB9" s="481"/>
      <c r="AC9" s="481"/>
      <c r="AD9" s="481"/>
      <c r="AE9" s="481"/>
      <c r="AF9" s="481"/>
      <c r="AG9" s="481"/>
      <c r="AH9" s="481"/>
      <c r="AI9" s="481"/>
      <c r="AJ9" s="481"/>
      <c r="AK9" s="481"/>
      <c r="AL9" s="481"/>
    </row>
    <row r="10" spans="1:38" ht="108">
      <c r="A10" s="535">
        <f>IF(B10="","",COUNT('Diário 1º PA'!$A$4:$A$2000)+ROW()-3)</f>
        <v>86</v>
      </c>
      <c r="B10" s="506">
        <v>44656</v>
      </c>
      <c r="C10" s="537">
        <v>44621</v>
      </c>
      <c r="D10" s="448" t="s">
        <v>271</v>
      </c>
      <c r="E10" s="448" t="s">
        <v>448</v>
      </c>
      <c r="F10" s="477">
        <v>10429.16</v>
      </c>
      <c r="G10" s="448" t="s">
        <v>772</v>
      </c>
      <c r="H10" s="448" t="s">
        <v>465</v>
      </c>
      <c r="I10" s="448" t="s">
        <v>854</v>
      </c>
      <c r="J10" s="448" t="s">
        <v>855</v>
      </c>
      <c r="K10" s="448" t="s">
        <v>499</v>
      </c>
      <c r="L10" s="448" t="s">
        <v>500</v>
      </c>
      <c r="M10" s="544">
        <v>1671</v>
      </c>
      <c r="N10" s="506">
        <v>44655</v>
      </c>
      <c r="O10" s="555">
        <f t="shared" si="0"/>
        <v>4</v>
      </c>
      <c r="P10" s="555">
        <f t="shared" si="1"/>
        <v>3</v>
      </c>
      <c r="Q10" s="556" t="str">
        <f t="shared" si="2"/>
        <v>Gastos_Gerais</v>
      </c>
      <c r="R10" s="564" t="s">
        <v>501</v>
      </c>
      <c r="S10" s="564">
        <v>3016</v>
      </c>
      <c r="T10" s="481"/>
      <c r="U10" s="481"/>
      <c r="V10" s="481"/>
      <c r="W10" s="481"/>
      <c r="X10" s="481"/>
      <c r="Y10" s="481"/>
      <c r="Z10" s="481"/>
      <c r="AA10" s="481"/>
      <c r="AB10" s="481"/>
      <c r="AC10" s="481"/>
      <c r="AD10" s="481"/>
      <c r="AE10" s="481"/>
      <c r="AF10" s="481"/>
      <c r="AG10" s="481"/>
      <c r="AH10" s="481"/>
      <c r="AI10" s="481"/>
      <c r="AJ10" s="481"/>
      <c r="AK10" s="481"/>
      <c r="AL10" s="481"/>
    </row>
    <row r="11" spans="1:38" ht="48">
      <c r="A11" s="535">
        <f>IF(B11="","",COUNT('Diário 1º PA'!$A$4:$A$2000)+ROW()-3)</f>
        <v>87</v>
      </c>
      <c r="B11" s="506">
        <v>44656</v>
      </c>
      <c r="C11" s="537">
        <v>44621</v>
      </c>
      <c r="D11" s="448" t="s">
        <v>271</v>
      </c>
      <c r="E11" s="448" t="s">
        <v>434</v>
      </c>
      <c r="F11" s="480">
        <v>1469.85</v>
      </c>
      <c r="G11" s="448" t="s">
        <v>579</v>
      </c>
      <c r="H11" s="448" t="s">
        <v>461</v>
      </c>
      <c r="I11" s="448" t="s">
        <v>730</v>
      </c>
      <c r="J11" s="448" t="s">
        <v>731</v>
      </c>
      <c r="K11" s="448" t="s">
        <v>856</v>
      </c>
      <c r="L11" s="448" t="s">
        <v>544</v>
      </c>
      <c r="M11" s="544" t="s">
        <v>604</v>
      </c>
      <c r="N11" s="506">
        <v>44652</v>
      </c>
      <c r="O11" s="555">
        <f t="shared" si="0"/>
        <v>4</v>
      </c>
      <c r="P11" s="555">
        <f t="shared" si="1"/>
        <v>3</v>
      </c>
      <c r="Q11" s="556" t="str">
        <f t="shared" si="2"/>
        <v>Gastos_Gerais</v>
      </c>
      <c r="R11" s="564" t="s">
        <v>540</v>
      </c>
      <c r="S11" s="564">
        <v>3208</v>
      </c>
      <c r="T11" s="481"/>
      <c r="U11" s="481"/>
      <c r="V11" s="481"/>
      <c r="W11" s="481"/>
      <c r="X11" s="481"/>
      <c r="Y11" s="481"/>
      <c r="Z11" s="481"/>
      <c r="AA11" s="481"/>
      <c r="AB11" s="481"/>
      <c r="AC11" s="481"/>
      <c r="AD11" s="481"/>
      <c r="AE11" s="481"/>
      <c r="AF11" s="481"/>
      <c r="AG11" s="481"/>
      <c r="AH11" s="481"/>
      <c r="AI11" s="481"/>
      <c r="AJ11" s="481"/>
      <c r="AK11" s="481"/>
      <c r="AL11" s="481"/>
    </row>
    <row r="12" spans="1:38" ht="48">
      <c r="A12" s="535">
        <f>IF(B12="","",COUNT('Diário 1º PA'!$A$4:$A$2000)+ROW()-3)</f>
        <v>88</v>
      </c>
      <c r="B12" s="506">
        <v>44656</v>
      </c>
      <c r="C12" s="537">
        <v>44621</v>
      </c>
      <c r="D12" s="448" t="s">
        <v>271</v>
      </c>
      <c r="E12" s="448" t="s">
        <v>448</v>
      </c>
      <c r="F12" s="480">
        <v>2500</v>
      </c>
      <c r="G12" s="448" t="s">
        <v>564</v>
      </c>
      <c r="H12" s="448" t="s">
        <v>461</v>
      </c>
      <c r="I12" s="448" t="s">
        <v>857</v>
      </c>
      <c r="J12" s="448" t="s">
        <v>639</v>
      </c>
      <c r="K12" s="448" t="s">
        <v>856</v>
      </c>
      <c r="L12" s="448" t="s">
        <v>544</v>
      </c>
      <c r="M12" s="544">
        <v>352</v>
      </c>
      <c r="N12" s="506">
        <v>44652</v>
      </c>
      <c r="O12" s="555">
        <f t="shared" si="0"/>
        <v>4</v>
      </c>
      <c r="P12" s="555">
        <f t="shared" si="1"/>
        <v>3</v>
      </c>
      <c r="Q12" s="556" t="str">
        <f t="shared" si="2"/>
        <v>Gastos_Gerais</v>
      </c>
      <c r="R12" s="564" t="s">
        <v>540</v>
      </c>
      <c r="S12" s="564">
        <v>3130</v>
      </c>
    </row>
    <row r="13" spans="1:38" ht="60">
      <c r="A13" s="535">
        <f>IF(B13="","",COUNT('Diário 1º PA'!$A$4:$A$2000)+ROW()-3)</f>
        <v>89</v>
      </c>
      <c r="B13" s="506">
        <v>44656</v>
      </c>
      <c r="C13" s="537">
        <v>44621</v>
      </c>
      <c r="D13" s="448" t="s">
        <v>271</v>
      </c>
      <c r="E13" s="448" t="s">
        <v>448</v>
      </c>
      <c r="F13" s="480">
        <v>1260</v>
      </c>
      <c r="G13" s="448" t="s">
        <v>565</v>
      </c>
      <c r="H13" s="448" t="s">
        <v>461</v>
      </c>
      <c r="I13" s="448" t="s">
        <v>669</v>
      </c>
      <c r="J13" s="448" t="s">
        <v>858</v>
      </c>
      <c r="K13" s="448" t="s">
        <v>856</v>
      </c>
      <c r="L13" s="448" t="s">
        <v>500</v>
      </c>
      <c r="M13" s="544">
        <v>1662</v>
      </c>
      <c r="N13" s="506">
        <v>44652</v>
      </c>
      <c r="O13" s="555">
        <f t="shared" si="0"/>
        <v>4</v>
      </c>
      <c r="P13" s="555">
        <f t="shared" si="1"/>
        <v>3</v>
      </c>
      <c r="Q13" s="556" t="str">
        <f t="shared" si="2"/>
        <v>Gastos_Gerais</v>
      </c>
      <c r="R13" s="564" t="s">
        <v>540</v>
      </c>
      <c r="S13" s="564">
        <v>3131</v>
      </c>
    </row>
    <row r="14" spans="1:38" ht="60">
      <c r="A14" s="535">
        <f>IF(B14="","",COUNT('Diário 1º PA'!$A$4:$A$2000)+ROW()-3)</f>
        <v>90</v>
      </c>
      <c r="B14" s="506">
        <v>44656</v>
      </c>
      <c r="C14" s="537">
        <v>44621</v>
      </c>
      <c r="D14" s="448" t="s">
        <v>271</v>
      </c>
      <c r="E14" s="448" t="s">
        <v>445</v>
      </c>
      <c r="F14" s="477">
        <v>1680</v>
      </c>
      <c r="G14" s="448" t="s">
        <v>773</v>
      </c>
      <c r="H14" s="448" t="s">
        <v>461</v>
      </c>
      <c r="I14" s="448" t="s">
        <v>859</v>
      </c>
      <c r="J14" s="448" t="s">
        <v>680</v>
      </c>
      <c r="K14" s="448" t="s">
        <v>856</v>
      </c>
      <c r="L14" s="448" t="s">
        <v>500</v>
      </c>
      <c r="M14" s="544">
        <v>1663</v>
      </c>
      <c r="N14" s="506">
        <v>44652</v>
      </c>
      <c r="O14" s="555">
        <f t="shared" si="0"/>
        <v>4</v>
      </c>
      <c r="P14" s="555">
        <f t="shared" si="1"/>
        <v>3</v>
      </c>
      <c r="Q14" s="556" t="str">
        <f t="shared" si="2"/>
        <v>Gastos_Gerais</v>
      </c>
      <c r="R14" s="564" t="s">
        <v>540</v>
      </c>
      <c r="S14" s="564">
        <v>3164</v>
      </c>
    </row>
    <row r="15" spans="1:38" ht="60">
      <c r="A15" s="535">
        <f>IF(B15="","",COUNT('Diário 1º PA'!$A$4:$A$2000)+ROW()-3)</f>
        <v>91</v>
      </c>
      <c r="B15" s="506">
        <v>44656</v>
      </c>
      <c r="C15" s="537">
        <v>44593</v>
      </c>
      <c r="D15" s="448" t="s">
        <v>271</v>
      </c>
      <c r="E15" s="448" t="s">
        <v>445</v>
      </c>
      <c r="F15" s="477">
        <v>714</v>
      </c>
      <c r="G15" s="478" t="s">
        <v>747</v>
      </c>
      <c r="H15" s="448" t="s">
        <v>461</v>
      </c>
      <c r="I15" s="478" t="s">
        <v>860</v>
      </c>
      <c r="J15" s="478" t="s">
        <v>861</v>
      </c>
      <c r="K15" s="478" t="s">
        <v>856</v>
      </c>
      <c r="L15" s="478" t="s">
        <v>500</v>
      </c>
      <c r="M15" s="544">
        <v>1665</v>
      </c>
      <c r="N15" s="506">
        <v>44652</v>
      </c>
      <c r="O15" s="555">
        <f t="shared" si="0"/>
        <v>4</v>
      </c>
      <c r="P15" s="555">
        <f t="shared" si="1"/>
        <v>2</v>
      </c>
      <c r="Q15" s="556" t="str">
        <f t="shared" si="2"/>
        <v>Gastos_Gerais</v>
      </c>
      <c r="R15" s="564" t="s">
        <v>540</v>
      </c>
      <c r="S15" s="564">
        <v>3161</v>
      </c>
    </row>
    <row r="16" spans="1:38" ht="36">
      <c r="A16" s="535">
        <f>IF(B16="","",COUNT('Diário 1º PA'!$A$4:$A$2000)+ROW()-3)</f>
        <v>92</v>
      </c>
      <c r="B16" s="506">
        <v>44656</v>
      </c>
      <c r="C16" s="537">
        <v>44652</v>
      </c>
      <c r="D16" s="448" t="s">
        <v>271</v>
      </c>
      <c r="E16" s="448" t="s">
        <v>71</v>
      </c>
      <c r="F16" s="477">
        <v>11</v>
      </c>
      <c r="G16" s="478" t="s">
        <v>774</v>
      </c>
      <c r="H16" s="448" t="s">
        <v>461</v>
      </c>
      <c r="I16" s="478" t="s">
        <v>546</v>
      </c>
      <c r="J16" s="478" t="s">
        <v>547</v>
      </c>
      <c r="K16" s="478" t="s">
        <v>548</v>
      </c>
      <c r="L16" s="478" t="s">
        <v>477</v>
      </c>
      <c r="M16" s="544" t="s">
        <v>310</v>
      </c>
      <c r="N16" s="506">
        <v>44656</v>
      </c>
      <c r="O16" s="555">
        <f t="shared" si="0"/>
        <v>4</v>
      </c>
      <c r="P16" s="555">
        <f t="shared" si="1"/>
        <v>4</v>
      </c>
      <c r="Q16" s="556" t="str">
        <f t="shared" si="2"/>
        <v>Gastos_Gerais</v>
      </c>
      <c r="R16" s="564" t="s">
        <v>310</v>
      </c>
      <c r="S16" s="564" t="s">
        <v>310</v>
      </c>
    </row>
    <row r="17" spans="1:19" ht="36">
      <c r="A17" s="535">
        <f>IF(B17="","",COUNT('Diário 1º PA'!$A$4:$A$2000)+ROW()-3)</f>
        <v>93</v>
      </c>
      <c r="B17" s="506">
        <v>44656</v>
      </c>
      <c r="C17" s="536">
        <v>44652</v>
      </c>
      <c r="D17" s="478" t="s">
        <v>271</v>
      </c>
      <c r="E17" s="478" t="s">
        <v>71</v>
      </c>
      <c r="F17" s="480">
        <v>11</v>
      </c>
      <c r="G17" s="478" t="s">
        <v>775</v>
      </c>
      <c r="H17" s="478" t="s">
        <v>461</v>
      </c>
      <c r="I17" s="478" t="s">
        <v>546</v>
      </c>
      <c r="J17" s="478" t="s">
        <v>547</v>
      </c>
      <c r="K17" s="478" t="s">
        <v>548</v>
      </c>
      <c r="L17" s="478" t="s">
        <v>477</v>
      </c>
      <c r="M17" s="570" t="s">
        <v>310</v>
      </c>
      <c r="N17" s="551">
        <v>44656</v>
      </c>
      <c r="O17" s="555">
        <f t="shared" si="0"/>
        <v>4</v>
      </c>
      <c r="P17" s="555">
        <f t="shared" si="1"/>
        <v>4</v>
      </c>
      <c r="Q17" s="556" t="str">
        <f t="shared" si="2"/>
        <v>Gastos_Gerais</v>
      </c>
      <c r="R17" s="564" t="s">
        <v>310</v>
      </c>
      <c r="S17" s="564" t="s">
        <v>310</v>
      </c>
    </row>
    <row r="18" spans="1:19" ht="36">
      <c r="A18" s="535">
        <f>IF(B18="","",COUNT('Diário 1º PA'!$A$4:$A$2000)+ROW()-3)</f>
        <v>94</v>
      </c>
      <c r="B18" s="506">
        <v>44656</v>
      </c>
      <c r="C18" s="537">
        <v>44652</v>
      </c>
      <c r="D18" s="448" t="s">
        <v>271</v>
      </c>
      <c r="E18" s="448" t="s">
        <v>71</v>
      </c>
      <c r="F18" s="477">
        <v>11</v>
      </c>
      <c r="G18" s="448" t="s">
        <v>776</v>
      </c>
      <c r="H18" s="448" t="s">
        <v>461</v>
      </c>
      <c r="I18" s="448" t="s">
        <v>546</v>
      </c>
      <c r="J18" s="448" t="s">
        <v>547</v>
      </c>
      <c r="K18" s="448" t="s">
        <v>548</v>
      </c>
      <c r="L18" s="448" t="s">
        <v>477</v>
      </c>
      <c r="M18" s="544" t="s">
        <v>310</v>
      </c>
      <c r="N18" s="506">
        <v>44656</v>
      </c>
      <c r="O18" s="555">
        <f t="shared" si="0"/>
        <v>4</v>
      </c>
      <c r="P18" s="555">
        <f t="shared" si="1"/>
        <v>4</v>
      </c>
      <c r="Q18" s="556" t="str">
        <f t="shared" si="2"/>
        <v>Gastos_Gerais</v>
      </c>
      <c r="R18" s="564" t="s">
        <v>310</v>
      </c>
      <c r="S18" s="564" t="s">
        <v>310</v>
      </c>
    </row>
    <row r="19" spans="1:19" ht="36">
      <c r="A19" s="535">
        <f>IF(B19="","",COUNT('Diário 1º PA'!$A$4:$A$2000)+ROW()-3)</f>
        <v>95</v>
      </c>
      <c r="B19" s="506">
        <v>44656</v>
      </c>
      <c r="C19" s="537">
        <v>44652</v>
      </c>
      <c r="D19" s="448" t="s">
        <v>271</v>
      </c>
      <c r="E19" s="448" t="s">
        <v>71</v>
      </c>
      <c r="F19" s="477">
        <v>11</v>
      </c>
      <c r="G19" s="448" t="s">
        <v>777</v>
      </c>
      <c r="H19" s="448" t="s">
        <v>461</v>
      </c>
      <c r="I19" s="448" t="s">
        <v>546</v>
      </c>
      <c r="J19" s="448" t="s">
        <v>547</v>
      </c>
      <c r="K19" s="448" t="s">
        <v>548</v>
      </c>
      <c r="L19" s="448" t="s">
        <v>477</v>
      </c>
      <c r="M19" s="544" t="s">
        <v>310</v>
      </c>
      <c r="N19" s="506">
        <v>44656</v>
      </c>
      <c r="O19" s="555">
        <f t="shared" si="0"/>
        <v>4</v>
      </c>
      <c r="P19" s="555">
        <f t="shared" si="1"/>
        <v>4</v>
      </c>
      <c r="Q19" s="556" t="str">
        <f t="shared" si="2"/>
        <v>Gastos_Gerais</v>
      </c>
      <c r="R19" s="564" t="s">
        <v>310</v>
      </c>
      <c r="S19" s="564" t="s">
        <v>310</v>
      </c>
    </row>
    <row r="20" spans="1:19" ht="36">
      <c r="A20" s="535">
        <f>IF(B20="","",COUNT('Diário 1º PA'!$A$4:$A$2000)+ROW()-3)</f>
        <v>96</v>
      </c>
      <c r="B20" s="506">
        <v>44656</v>
      </c>
      <c r="C20" s="537">
        <v>44652</v>
      </c>
      <c r="D20" s="448" t="s">
        <v>271</v>
      </c>
      <c r="E20" s="448" t="s">
        <v>71</v>
      </c>
      <c r="F20" s="480">
        <v>11</v>
      </c>
      <c r="G20" s="478" t="s">
        <v>778</v>
      </c>
      <c r="H20" s="448" t="s">
        <v>461</v>
      </c>
      <c r="I20" s="448" t="s">
        <v>546</v>
      </c>
      <c r="J20" s="448" t="s">
        <v>547</v>
      </c>
      <c r="K20" s="448" t="s">
        <v>548</v>
      </c>
      <c r="L20" s="448" t="s">
        <v>477</v>
      </c>
      <c r="M20" s="544" t="s">
        <v>310</v>
      </c>
      <c r="N20" s="506">
        <v>44656</v>
      </c>
      <c r="O20" s="555">
        <f t="shared" si="0"/>
        <v>4</v>
      </c>
      <c r="P20" s="555">
        <f t="shared" si="1"/>
        <v>4</v>
      </c>
      <c r="Q20" s="556" t="str">
        <f t="shared" si="2"/>
        <v>Gastos_Gerais</v>
      </c>
      <c r="R20" s="564" t="s">
        <v>310</v>
      </c>
      <c r="S20" s="564" t="s">
        <v>310</v>
      </c>
    </row>
    <row r="21" spans="1:19" ht="72">
      <c r="A21" s="535">
        <f>IF(B21="","",COUNT('Diário 1º PA'!$A$4:$A$2000)+ROW()-3)</f>
        <v>97</v>
      </c>
      <c r="B21" s="506">
        <v>44657</v>
      </c>
      <c r="C21" s="537">
        <v>44621</v>
      </c>
      <c r="D21" s="448" t="s">
        <v>271</v>
      </c>
      <c r="E21" s="448" t="s">
        <v>451</v>
      </c>
      <c r="F21" s="480">
        <v>13718.6</v>
      </c>
      <c r="G21" s="478" t="s">
        <v>779</v>
      </c>
      <c r="H21" s="448" t="s">
        <v>465</v>
      </c>
      <c r="I21" s="448" t="s">
        <v>862</v>
      </c>
      <c r="J21" s="448" t="s">
        <v>863</v>
      </c>
      <c r="K21" s="448" t="s">
        <v>499</v>
      </c>
      <c r="L21" s="448" t="s">
        <v>544</v>
      </c>
      <c r="M21" s="544" t="s">
        <v>732</v>
      </c>
      <c r="N21" s="506">
        <v>44655</v>
      </c>
      <c r="O21" s="555">
        <f t="shared" si="0"/>
        <v>4</v>
      </c>
      <c r="P21" s="555">
        <f t="shared" si="1"/>
        <v>3</v>
      </c>
      <c r="Q21" s="556" t="str">
        <f t="shared" si="2"/>
        <v>Gastos_Gerais</v>
      </c>
      <c r="R21" s="564" t="s">
        <v>501</v>
      </c>
      <c r="S21" s="564">
        <v>3031</v>
      </c>
    </row>
    <row r="22" spans="1:19" ht="48">
      <c r="A22" s="535">
        <f>IF(B22="","",COUNT('Diário 1º PA'!$A$4:$A$2000)+ROW()-3)</f>
        <v>98</v>
      </c>
      <c r="B22" s="551">
        <v>44657</v>
      </c>
      <c r="C22" s="536">
        <v>44621</v>
      </c>
      <c r="D22" s="478" t="s">
        <v>271</v>
      </c>
      <c r="E22" s="478" t="s">
        <v>445</v>
      </c>
      <c r="F22" s="480">
        <v>2500</v>
      </c>
      <c r="G22" s="478" t="s">
        <v>651</v>
      </c>
      <c r="H22" s="478" t="s">
        <v>461</v>
      </c>
      <c r="I22" s="478" t="s">
        <v>864</v>
      </c>
      <c r="J22" s="478" t="s">
        <v>865</v>
      </c>
      <c r="K22" s="478" t="s">
        <v>499</v>
      </c>
      <c r="L22" s="478" t="s">
        <v>544</v>
      </c>
      <c r="M22" s="570">
        <v>411</v>
      </c>
      <c r="N22" s="551">
        <v>44655</v>
      </c>
      <c r="O22" s="555">
        <f t="shared" si="0"/>
        <v>4</v>
      </c>
      <c r="P22" s="555">
        <f t="shared" si="1"/>
        <v>3</v>
      </c>
      <c r="Q22" s="556" t="str">
        <f t="shared" si="2"/>
        <v>Gastos_Gerais</v>
      </c>
      <c r="R22" s="564" t="s">
        <v>540</v>
      </c>
      <c r="S22" s="564">
        <v>3168</v>
      </c>
    </row>
    <row r="23" spans="1:19" ht="36">
      <c r="A23" s="535">
        <f>IF(B23="","",COUNT('Diário 1º PA'!$A$4:$A$2000)+ROW()-3)</f>
        <v>99</v>
      </c>
      <c r="B23" s="506">
        <v>44657</v>
      </c>
      <c r="C23" s="537">
        <v>44621</v>
      </c>
      <c r="D23" s="448" t="s">
        <v>271</v>
      </c>
      <c r="E23" s="448" t="s">
        <v>300</v>
      </c>
      <c r="F23" s="477">
        <v>1360.4</v>
      </c>
      <c r="G23" s="448" t="s">
        <v>530</v>
      </c>
      <c r="H23" s="448" t="s">
        <v>467</v>
      </c>
      <c r="I23" s="448" t="s">
        <v>866</v>
      </c>
      <c r="J23" s="448" t="s">
        <v>867</v>
      </c>
      <c r="K23" s="448" t="s">
        <v>852</v>
      </c>
      <c r="L23" s="448" t="s">
        <v>544</v>
      </c>
      <c r="M23" s="544" t="s">
        <v>868</v>
      </c>
      <c r="N23" s="506">
        <v>44637</v>
      </c>
      <c r="O23" s="555">
        <f t="shared" si="0"/>
        <v>4</v>
      </c>
      <c r="P23" s="555">
        <f t="shared" si="1"/>
        <v>3</v>
      </c>
      <c r="Q23" s="556" t="str">
        <f t="shared" si="2"/>
        <v>Gastos_Gerais</v>
      </c>
      <c r="R23" s="564" t="s">
        <v>540</v>
      </c>
      <c r="S23" s="564">
        <v>3029</v>
      </c>
    </row>
    <row r="24" spans="1:19" ht="24">
      <c r="A24" s="535">
        <f>IF(B24="","",COUNT('Diário 1º PA'!$A$4:$A$2000)+ROW()-3)</f>
        <v>100</v>
      </c>
      <c r="B24" s="506">
        <v>44657</v>
      </c>
      <c r="C24" s="537">
        <v>44621</v>
      </c>
      <c r="D24" s="448" t="s">
        <v>271</v>
      </c>
      <c r="E24" s="448" t="s">
        <v>85</v>
      </c>
      <c r="F24" s="477">
        <v>109.61</v>
      </c>
      <c r="G24" s="448" t="s">
        <v>780</v>
      </c>
      <c r="H24" s="448" t="s">
        <v>309</v>
      </c>
      <c r="I24" s="448" t="s">
        <v>869</v>
      </c>
      <c r="J24" s="448" t="s">
        <v>870</v>
      </c>
      <c r="K24" s="448" t="s">
        <v>871</v>
      </c>
      <c r="L24" s="448" t="s">
        <v>763</v>
      </c>
      <c r="M24" s="544">
        <v>75171917</v>
      </c>
      <c r="N24" s="506">
        <v>44637</v>
      </c>
      <c r="O24" s="555">
        <f t="shared" si="0"/>
        <v>4</v>
      </c>
      <c r="P24" s="555">
        <f t="shared" si="1"/>
        <v>3</v>
      </c>
      <c r="Q24" s="556" t="str">
        <f t="shared" si="2"/>
        <v>Gastos_Gerais</v>
      </c>
      <c r="R24" s="564" t="s">
        <v>310</v>
      </c>
      <c r="S24" s="564" t="s">
        <v>310</v>
      </c>
    </row>
    <row r="25" spans="1:19" ht="60">
      <c r="A25" s="535">
        <f>IF(B25="","",COUNT('Diário 1º PA'!$A$4:$A$2000)+ROW()-3)</f>
        <v>101</v>
      </c>
      <c r="B25" s="506">
        <v>44657</v>
      </c>
      <c r="C25" s="537">
        <v>44621</v>
      </c>
      <c r="D25" s="448" t="s">
        <v>271</v>
      </c>
      <c r="E25" s="448" t="s">
        <v>445</v>
      </c>
      <c r="F25" s="477">
        <v>2500</v>
      </c>
      <c r="G25" s="448" t="s">
        <v>781</v>
      </c>
      <c r="H25" s="448" t="s">
        <v>461</v>
      </c>
      <c r="I25" s="448" t="s">
        <v>872</v>
      </c>
      <c r="J25" s="448" t="s">
        <v>873</v>
      </c>
      <c r="K25" s="448" t="s">
        <v>856</v>
      </c>
      <c r="L25" s="448" t="s">
        <v>544</v>
      </c>
      <c r="M25" s="544">
        <v>581</v>
      </c>
      <c r="N25" s="506">
        <v>44655</v>
      </c>
      <c r="O25" s="555">
        <f t="shared" si="0"/>
        <v>4</v>
      </c>
      <c r="P25" s="555">
        <f t="shared" si="1"/>
        <v>3</v>
      </c>
      <c r="Q25" s="556" t="str">
        <f t="shared" si="2"/>
        <v>Gastos_Gerais</v>
      </c>
      <c r="R25" s="564" t="s">
        <v>501</v>
      </c>
      <c r="S25" s="564">
        <v>3212</v>
      </c>
    </row>
    <row r="26" spans="1:19" ht="36">
      <c r="A26" s="535">
        <f>IF(B26="","",COUNT('Diário 1º PA'!$A$4:$A$2000)+ROW()-3)</f>
        <v>102</v>
      </c>
      <c r="B26" s="506">
        <v>44657</v>
      </c>
      <c r="C26" s="537">
        <v>44621</v>
      </c>
      <c r="D26" s="448" t="s">
        <v>271</v>
      </c>
      <c r="E26" s="448" t="s">
        <v>90</v>
      </c>
      <c r="F26" s="477">
        <v>2500</v>
      </c>
      <c r="G26" s="448" t="s">
        <v>482</v>
      </c>
      <c r="H26" s="448" t="s">
        <v>309</v>
      </c>
      <c r="I26" s="448" t="s">
        <v>551</v>
      </c>
      <c r="J26" s="448" t="s">
        <v>552</v>
      </c>
      <c r="K26" s="448" t="s">
        <v>543</v>
      </c>
      <c r="L26" s="448" t="s">
        <v>544</v>
      </c>
      <c r="M26" s="544" t="s">
        <v>874</v>
      </c>
      <c r="N26" s="506">
        <v>44655</v>
      </c>
      <c r="O26" s="555">
        <f t="shared" si="0"/>
        <v>4</v>
      </c>
      <c r="P26" s="555">
        <f t="shared" si="1"/>
        <v>3</v>
      </c>
      <c r="Q26" s="556" t="str">
        <f t="shared" si="2"/>
        <v>Gastos_Gerais</v>
      </c>
      <c r="R26" s="564" t="s">
        <v>501</v>
      </c>
      <c r="S26" s="564">
        <v>2814</v>
      </c>
    </row>
    <row r="27" spans="1:19" ht="60">
      <c r="A27" s="535">
        <f>IF(B27="","",COUNT('Diário 1º PA'!$A$4:$A$2000)+ROW()-3)</f>
        <v>103</v>
      </c>
      <c r="B27" s="506">
        <v>44657</v>
      </c>
      <c r="C27" s="537">
        <v>44621</v>
      </c>
      <c r="D27" s="448" t="s">
        <v>271</v>
      </c>
      <c r="E27" s="448" t="s">
        <v>222</v>
      </c>
      <c r="F27" s="477">
        <v>11760</v>
      </c>
      <c r="G27" s="448" t="s">
        <v>782</v>
      </c>
      <c r="H27" s="448" t="s">
        <v>465</v>
      </c>
      <c r="I27" s="448" t="s">
        <v>875</v>
      </c>
      <c r="J27" s="448" t="s">
        <v>876</v>
      </c>
      <c r="K27" s="448" t="s">
        <v>543</v>
      </c>
      <c r="L27" s="448" t="s">
        <v>544</v>
      </c>
      <c r="M27" s="544" t="s">
        <v>874</v>
      </c>
      <c r="N27" s="506">
        <v>44655</v>
      </c>
      <c r="O27" s="555">
        <f t="shared" si="0"/>
        <v>4</v>
      </c>
      <c r="P27" s="555">
        <f t="shared" si="1"/>
        <v>3</v>
      </c>
      <c r="Q27" s="556" t="str">
        <f t="shared" si="2"/>
        <v>Gastos_Gerais</v>
      </c>
      <c r="R27" s="564" t="s">
        <v>501</v>
      </c>
      <c r="S27" s="564">
        <v>3038</v>
      </c>
    </row>
    <row r="28" spans="1:19" ht="36">
      <c r="A28" s="535">
        <f>IF(B28="","",COUNT('Diário 1º PA'!$A$4:$A$2000)+ROW()-3)</f>
        <v>104</v>
      </c>
      <c r="B28" s="506">
        <v>44657</v>
      </c>
      <c r="C28" s="537">
        <v>44652</v>
      </c>
      <c r="D28" s="448" t="s">
        <v>271</v>
      </c>
      <c r="E28" s="448" t="s">
        <v>71</v>
      </c>
      <c r="F28" s="477">
        <v>11</v>
      </c>
      <c r="G28" s="448" t="s">
        <v>783</v>
      </c>
      <c r="H28" s="448" t="s">
        <v>461</v>
      </c>
      <c r="I28" s="448" t="s">
        <v>546</v>
      </c>
      <c r="J28" s="448" t="s">
        <v>547</v>
      </c>
      <c r="K28" s="448" t="s">
        <v>548</v>
      </c>
      <c r="L28" s="448" t="s">
        <v>477</v>
      </c>
      <c r="M28" s="544" t="s">
        <v>310</v>
      </c>
      <c r="N28" s="506">
        <v>44657</v>
      </c>
      <c r="O28" s="555">
        <f t="shared" si="0"/>
        <v>4</v>
      </c>
      <c r="P28" s="555">
        <f t="shared" si="1"/>
        <v>4</v>
      </c>
      <c r="Q28" s="556" t="str">
        <f t="shared" si="2"/>
        <v>Gastos_Gerais</v>
      </c>
      <c r="R28" s="564" t="s">
        <v>310</v>
      </c>
      <c r="S28" s="564" t="s">
        <v>310</v>
      </c>
    </row>
    <row r="29" spans="1:19" ht="36">
      <c r="A29" s="535">
        <f>IF(B29="","",COUNT('Diário 1º PA'!$A$4:$A$2000)+ROW()-3)</f>
        <v>105</v>
      </c>
      <c r="B29" s="506">
        <v>44657</v>
      </c>
      <c r="C29" s="537">
        <v>44652</v>
      </c>
      <c r="D29" s="448" t="s">
        <v>271</v>
      </c>
      <c r="E29" s="448" t="s">
        <v>71</v>
      </c>
      <c r="F29" s="477">
        <v>11</v>
      </c>
      <c r="G29" s="448" t="s">
        <v>784</v>
      </c>
      <c r="H29" s="448" t="s">
        <v>309</v>
      </c>
      <c r="I29" s="448" t="s">
        <v>546</v>
      </c>
      <c r="J29" s="448" t="s">
        <v>547</v>
      </c>
      <c r="K29" s="448" t="s">
        <v>548</v>
      </c>
      <c r="L29" s="448" t="s">
        <v>477</v>
      </c>
      <c r="M29" s="544" t="s">
        <v>310</v>
      </c>
      <c r="N29" s="506">
        <v>44657</v>
      </c>
      <c r="O29" s="555">
        <f t="shared" si="0"/>
        <v>4</v>
      </c>
      <c r="P29" s="555">
        <f t="shared" si="1"/>
        <v>4</v>
      </c>
      <c r="Q29" s="556" t="str">
        <f t="shared" si="2"/>
        <v>Gastos_Gerais</v>
      </c>
      <c r="R29" s="564" t="s">
        <v>310</v>
      </c>
      <c r="S29" s="564" t="s">
        <v>310</v>
      </c>
    </row>
    <row r="30" spans="1:19" ht="36">
      <c r="A30" s="535">
        <f>IF(B30="","",COUNT('Diário 1º PA'!$A$4:$A$2000)+ROW()-3)</f>
        <v>106</v>
      </c>
      <c r="B30" s="506">
        <v>44657</v>
      </c>
      <c r="C30" s="537">
        <v>44652</v>
      </c>
      <c r="D30" s="448" t="s">
        <v>271</v>
      </c>
      <c r="E30" s="448" t="s">
        <v>71</v>
      </c>
      <c r="F30" s="477">
        <v>11</v>
      </c>
      <c r="G30" s="448" t="s">
        <v>785</v>
      </c>
      <c r="H30" s="448" t="s">
        <v>465</v>
      </c>
      <c r="I30" s="448" t="s">
        <v>546</v>
      </c>
      <c r="J30" s="448" t="s">
        <v>547</v>
      </c>
      <c r="K30" s="448" t="s">
        <v>548</v>
      </c>
      <c r="L30" s="448" t="s">
        <v>477</v>
      </c>
      <c r="M30" s="544" t="s">
        <v>310</v>
      </c>
      <c r="N30" s="506">
        <v>44657</v>
      </c>
      <c r="O30" s="555">
        <f t="shared" si="0"/>
        <v>4</v>
      </c>
      <c r="P30" s="555">
        <f t="shared" si="1"/>
        <v>4</v>
      </c>
      <c r="Q30" s="556" t="str">
        <f t="shared" si="2"/>
        <v>Gastos_Gerais</v>
      </c>
      <c r="R30" s="564" t="s">
        <v>310</v>
      </c>
      <c r="S30" s="564" t="s">
        <v>310</v>
      </c>
    </row>
    <row r="31" spans="1:19" ht="36">
      <c r="A31" s="535">
        <f>IF(B31="","",COUNT('Diário 1º PA'!$A$4:$A$2000)+ROW()-3)</f>
        <v>107</v>
      </c>
      <c r="B31" s="506">
        <v>44657</v>
      </c>
      <c r="C31" s="537">
        <v>44652</v>
      </c>
      <c r="D31" s="448" t="s">
        <v>271</v>
      </c>
      <c r="E31" s="448" t="s">
        <v>71</v>
      </c>
      <c r="F31" s="477">
        <v>11</v>
      </c>
      <c r="G31" s="448" t="s">
        <v>786</v>
      </c>
      <c r="H31" s="448" t="s">
        <v>461</v>
      </c>
      <c r="I31" s="448" t="s">
        <v>546</v>
      </c>
      <c r="J31" s="448" t="s">
        <v>547</v>
      </c>
      <c r="K31" s="448" t="s">
        <v>548</v>
      </c>
      <c r="L31" s="448" t="s">
        <v>477</v>
      </c>
      <c r="M31" s="544" t="s">
        <v>310</v>
      </c>
      <c r="N31" s="506">
        <v>44657</v>
      </c>
      <c r="O31" s="555">
        <f t="shared" si="0"/>
        <v>4</v>
      </c>
      <c r="P31" s="555">
        <f t="shared" si="1"/>
        <v>4</v>
      </c>
      <c r="Q31" s="556" t="str">
        <f t="shared" si="2"/>
        <v>Gastos_Gerais</v>
      </c>
      <c r="R31" s="564" t="s">
        <v>310</v>
      </c>
      <c r="S31" s="564" t="s">
        <v>310</v>
      </c>
    </row>
    <row r="32" spans="1:19" ht="84">
      <c r="A32" s="535">
        <f>IF(B32="","",COUNT('Diário 1º PA'!$A$4:$A$2000)+ROW()-3)</f>
        <v>108</v>
      </c>
      <c r="B32" s="506">
        <v>44658</v>
      </c>
      <c r="C32" s="537">
        <v>44621</v>
      </c>
      <c r="D32" s="448" t="s">
        <v>271</v>
      </c>
      <c r="E32" s="448" t="s">
        <v>205</v>
      </c>
      <c r="F32" s="477">
        <v>507.69</v>
      </c>
      <c r="G32" s="448" t="s">
        <v>787</v>
      </c>
      <c r="H32" s="448" t="s">
        <v>465</v>
      </c>
      <c r="I32" s="448" t="s">
        <v>877</v>
      </c>
      <c r="J32" s="448" t="s">
        <v>878</v>
      </c>
      <c r="K32" s="448" t="s">
        <v>499</v>
      </c>
      <c r="L32" s="448" t="s">
        <v>544</v>
      </c>
      <c r="M32" s="544" t="s">
        <v>879</v>
      </c>
      <c r="N32" s="506">
        <v>44658</v>
      </c>
      <c r="O32" s="555">
        <f t="shared" si="0"/>
        <v>4</v>
      </c>
      <c r="P32" s="555">
        <f t="shared" si="1"/>
        <v>3</v>
      </c>
      <c r="Q32" s="556" t="str">
        <f t="shared" si="2"/>
        <v>Gastos_Gerais</v>
      </c>
      <c r="R32" s="564" t="s">
        <v>540</v>
      </c>
      <c r="S32" s="564">
        <v>3167</v>
      </c>
    </row>
    <row r="33" spans="1:19" ht="36">
      <c r="A33" s="535">
        <f>IF(B33="","",COUNT('Diário 1º PA'!$A$4:$A$2000)+ROW()-3)</f>
        <v>109</v>
      </c>
      <c r="B33" s="506">
        <v>44658</v>
      </c>
      <c r="C33" s="537">
        <v>44621</v>
      </c>
      <c r="D33" s="448" t="s">
        <v>271</v>
      </c>
      <c r="E33" s="448" t="s">
        <v>448</v>
      </c>
      <c r="F33" s="477">
        <v>16800</v>
      </c>
      <c r="G33" s="448" t="s">
        <v>770</v>
      </c>
      <c r="H33" s="448" t="s">
        <v>461</v>
      </c>
      <c r="I33" s="448" t="s">
        <v>846</v>
      </c>
      <c r="J33" s="448" t="s">
        <v>847</v>
      </c>
      <c r="K33" s="448" t="s">
        <v>499</v>
      </c>
      <c r="L33" s="448" t="s">
        <v>544</v>
      </c>
      <c r="M33" s="544">
        <v>307</v>
      </c>
      <c r="N33" s="506">
        <v>44656</v>
      </c>
      <c r="O33" s="555">
        <f t="shared" si="0"/>
        <v>4</v>
      </c>
      <c r="P33" s="555">
        <f t="shared" si="1"/>
        <v>3</v>
      </c>
      <c r="Q33" s="556" t="str">
        <f t="shared" si="2"/>
        <v>Gastos_Gerais</v>
      </c>
      <c r="R33" s="564" t="s">
        <v>501</v>
      </c>
      <c r="S33" s="564">
        <v>2918</v>
      </c>
    </row>
    <row r="34" spans="1:19" ht="48">
      <c r="A34" s="535">
        <f>IF(B34="","",COUNT('Diário 1º PA'!$A$4:$A$2000)+ROW()-3)</f>
        <v>110</v>
      </c>
      <c r="B34" s="506">
        <v>44658</v>
      </c>
      <c r="C34" s="537">
        <v>44621</v>
      </c>
      <c r="D34" s="448" t="s">
        <v>271</v>
      </c>
      <c r="E34" s="448" t="s">
        <v>445</v>
      </c>
      <c r="F34" s="477">
        <v>2230.5700000000002</v>
      </c>
      <c r="G34" s="448" t="s">
        <v>578</v>
      </c>
      <c r="H34" s="448" t="s">
        <v>461</v>
      </c>
      <c r="I34" s="448" t="s">
        <v>880</v>
      </c>
      <c r="J34" s="448" t="s">
        <v>881</v>
      </c>
      <c r="K34" s="448" t="s">
        <v>543</v>
      </c>
      <c r="L34" s="448" t="s">
        <v>500</v>
      </c>
      <c r="M34" s="544">
        <v>1679</v>
      </c>
      <c r="N34" s="506">
        <v>44656</v>
      </c>
      <c r="O34" s="555">
        <f t="shared" si="0"/>
        <v>4</v>
      </c>
      <c r="P34" s="555">
        <f t="shared" si="1"/>
        <v>3</v>
      </c>
      <c r="Q34" s="556" t="str">
        <f t="shared" si="2"/>
        <v>Gastos_Gerais</v>
      </c>
      <c r="R34" s="564" t="s">
        <v>540</v>
      </c>
      <c r="S34" s="564">
        <v>3199</v>
      </c>
    </row>
    <row r="35" spans="1:19" ht="24">
      <c r="A35" s="535">
        <f>IF(B35="","",COUNT('Diário 1º PA'!$A$4:$A$2000)+ROW()-3)</f>
        <v>111</v>
      </c>
      <c r="B35" s="506">
        <v>44658</v>
      </c>
      <c r="C35" s="537">
        <v>44621</v>
      </c>
      <c r="D35" s="448" t="s">
        <v>271</v>
      </c>
      <c r="E35" s="448" t="s">
        <v>458</v>
      </c>
      <c r="F35" s="477">
        <v>10222.799999999999</v>
      </c>
      <c r="G35" s="448" t="s">
        <v>532</v>
      </c>
      <c r="H35" s="448" t="s">
        <v>465</v>
      </c>
      <c r="I35" s="448" t="s">
        <v>882</v>
      </c>
      <c r="J35" s="448" t="s">
        <v>607</v>
      </c>
      <c r="K35" s="448" t="s">
        <v>543</v>
      </c>
      <c r="L35" s="448" t="s">
        <v>544</v>
      </c>
      <c r="M35" s="544" t="s">
        <v>879</v>
      </c>
      <c r="N35" s="506">
        <v>44658</v>
      </c>
      <c r="O35" s="555">
        <f t="shared" si="0"/>
        <v>4</v>
      </c>
      <c r="P35" s="555">
        <f t="shared" si="1"/>
        <v>3</v>
      </c>
      <c r="Q35" s="556" t="str">
        <f t="shared" si="2"/>
        <v>Gastos_Gerais</v>
      </c>
      <c r="R35" s="564" t="s">
        <v>501</v>
      </c>
      <c r="S35" s="564">
        <v>3032</v>
      </c>
    </row>
    <row r="36" spans="1:19" ht="48">
      <c r="A36" s="535">
        <f>IF(B36="","",COUNT('Diário 1º PA'!$A$4:$A$2000)+ROW()-3)</f>
        <v>112</v>
      </c>
      <c r="B36" s="506">
        <v>44658</v>
      </c>
      <c r="C36" s="537">
        <v>44621</v>
      </c>
      <c r="D36" s="448" t="s">
        <v>271</v>
      </c>
      <c r="E36" s="448" t="s">
        <v>448</v>
      </c>
      <c r="F36" s="477">
        <v>1428</v>
      </c>
      <c r="G36" s="448" t="s">
        <v>684</v>
      </c>
      <c r="H36" s="448" t="s">
        <v>461</v>
      </c>
      <c r="I36" s="448" t="s">
        <v>883</v>
      </c>
      <c r="J36" s="448" t="s">
        <v>884</v>
      </c>
      <c r="K36" s="448" t="s">
        <v>543</v>
      </c>
      <c r="L36" s="448" t="s">
        <v>500</v>
      </c>
      <c r="M36" s="544">
        <v>1684</v>
      </c>
      <c r="N36" s="506">
        <v>44657</v>
      </c>
      <c r="O36" s="555">
        <f t="shared" si="0"/>
        <v>4</v>
      </c>
      <c r="P36" s="555">
        <f t="shared" si="1"/>
        <v>3</v>
      </c>
      <c r="Q36" s="556" t="str">
        <f t="shared" si="2"/>
        <v>Gastos_Gerais</v>
      </c>
      <c r="R36" s="564" t="s">
        <v>540</v>
      </c>
      <c r="S36" s="564">
        <v>3258</v>
      </c>
    </row>
    <row r="37" spans="1:19" ht="60">
      <c r="A37" s="535">
        <f>IF(B37="","",COUNT('Diário 1º PA'!$A$4:$A$2000)+ROW()-3)</f>
        <v>113</v>
      </c>
      <c r="B37" s="506">
        <v>44658</v>
      </c>
      <c r="C37" s="537">
        <v>44593</v>
      </c>
      <c r="D37" s="448" t="s">
        <v>271</v>
      </c>
      <c r="E37" s="448" t="s">
        <v>222</v>
      </c>
      <c r="F37" s="477">
        <v>19472</v>
      </c>
      <c r="G37" s="448" t="s">
        <v>788</v>
      </c>
      <c r="H37" s="448" t="s">
        <v>461</v>
      </c>
      <c r="I37" s="448" t="s">
        <v>606</v>
      </c>
      <c r="J37" s="448" t="s">
        <v>607</v>
      </c>
      <c r="K37" s="448" t="s">
        <v>543</v>
      </c>
      <c r="L37" s="448" t="s">
        <v>544</v>
      </c>
      <c r="M37" s="544" t="s">
        <v>885</v>
      </c>
      <c r="N37" s="506">
        <v>44658</v>
      </c>
      <c r="O37" s="555">
        <f t="shared" si="0"/>
        <v>4</v>
      </c>
      <c r="P37" s="555">
        <f t="shared" si="1"/>
        <v>2</v>
      </c>
      <c r="Q37" s="556" t="str">
        <f t="shared" si="2"/>
        <v>Gastos_Gerais</v>
      </c>
      <c r="R37" s="564" t="s">
        <v>540</v>
      </c>
      <c r="S37" s="564">
        <v>2900</v>
      </c>
    </row>
    <row r="38" spans="1:19" ht="120">
      <c r="A38" s="535">
        <f>IF(B38="","",COUNT('Diário 1º PA'!$A$4:$A$2000)+ROW()-3)</f>
        <v>114</v>
      </c>
      <c r="B38" s="506">
        <v>44658</v>
      </c>
      <c r="C38" s="537">
        <v>44652</v>
      </c>
      <c r="D38" s="448" t="s">
        <v>271</v>
      </c>
      <c r="E38" s="448" t="s">
        <v>448</v>
      </c>
      <c r="F38" s="477">
        <v>5389.45</v>
      </c>
      <c r="G38" s="448" t="s">
        <v>518</v>
      </c>
      <c r="H38" s="448" t="s">
        <v>465</v>
      </c>
      <c r="I38" s="448" t="s">
        <v>730</v>
      </c>
      <c r="J38" s="448" t="s">
        <v>731</v>
      </c>
      <c r="K38" s="448" t="s">
        <v>543</v>
      </c>
      <c r="L38" s="448" t="s">
        <v>544</v>
      </c>
      <c r="M38" s="544" t="s">
        <v>594</v>
      </c>
      <c r="N38" s="506">
        <v>44658</v>
      </c>
      <c r="O38" s="555">
        <f t="shared" si="0"/>
        <v>4</v>
      </c>
      <c r="P38" s="555">
        <f t="shared" si="1"/>
        <v>4</v>
      </c>
      <c r="Q38" s="556" t="str">
        <f t="shared" si="2"/>
        <v>Gastos_Gerais</v>
      </c>
      <c r="R38" s="564" t="s">
        <v>501</v>
      </c>
      <c r="S38" s="564">
        <v>3010</v>
      </c>
    </row>
    <row r="39" spans="1:19" ht="108">
      <c r="A39" s="535">
        <f>IF(B39="","",COUNT('Diário 1º PA'!$A$4:$A$2000)+ROW()-3)</f>
        <v>115</v>
      </c>
      <c r="B39" s="506">
        <v>44658</v>
      </c>
      <c r="C39" s="537">
        <v>44593</v>
      </c>
      <c r="D39" s="448" t="s">
        <v>271</v>
      </c>
      <c r="E39" s="448" t="s">
        <v>222</v>
      </c>
      <c r="F39" s="477">
        <v>12559.44</v>
      </c>
      <c r="G39" s="448" t="s">
        <v>525</v>
      </c>
      <c r="H39" s="448" t="s">
        <v>465</v>
      </c>
      <c r="I39" s="448" t="s">
        <v>886</v>
      </c>
      <c r="J39" s="448" t="s">
        <v>607</v>
      </c>
      <c r="K39" s="448" t="s">
        <v>543</v>
      </c>
      <c r="L39" s="448" t="s">
        <v>544</v>
      </c>
      <c r="M39" s="544" t="s">
        <v>887</v>
      </c>
      <c r="N39" s="506">
        <v>44658</v>
      </c>
      <c r="O39" s="555">
        <f t="shared" si="0"/>
        <v>4</v>
      </c>
      <c r="P39" s="555">
        <f t="shared" si="1"/>
        <v>2</v>
      </c>
      <c r="Q39" s="556" t="str">
        <f t="shared" si="2"/>
        <v>Gastos_Gerais</v>
      </c>
      <c r="R39" s="564" t="s">
        <v>501</v>
      </c>
      <c r="S39" s="564">
        <v>3033</v>
      </c>
    </row>
    <row r="40" spans="1:19" ht="36">
      <c r="A40" s="535">
        <f>IF(B40="","",COUNT('Diário 1º PA'!$A$4:$A$2000)+ROW()-3)</f>
        <v>116</v>
      </c>
      <c r="B40" s="506">
        <v>44658</v>
      </c>
      <c r="C40" s="537">
        <v>44652</v>
      </c>
      <c r="D40" s="448" t="s">
        <v>271</v>
      </c>
      <c r="E40" s="448" t="s">
        <v>71</v>
      </c>
      <c r="F40" s="477">
        <v>11</v>
      </c>
      <c r="G40" s="448" t="s">
        <v>789</v>
      </c>
      <c r="H40" s="448" t="s">
        <v>461</v>
      </c>
      <c r="I40" s="448" t="s">
        <v>546</v>
      </c>
      <c r="J40" s="448" t="s">
        <v>547</v>
      </c>
      <c r="K40" s="448" t="s">
        <v>548</v>
      </c>
      <c r="L40" s="448" t="s">
        <v>477</v>
      </c>
      <c r="M40" s="544" t="s">
        <v>310</v>
      </c>
      <c r="N40" s="506">
        <v>44658</v>
      </c>
      <c r="O40" s="555">
        <f t="shared" si="0"/>
        <v>4</v>
      </c>
      <c r="P40" s="555">
        <f t="shared" si="1"/>
        <v>4</v>
      </c>
      <c r="Q40" s="556" t="str">
        <f t="shared" si="2"/>
        <v>Gastos_Gerais</v>
      </c>
      <c r="R40" s="564" t="s">
        <v>310</v>
      </c>
      <c r="S40" s="564" t="s">
        <v>310</v>
      </c>
    </row>
    <row r="41" spans="1:19" ht="36">
      <c r="A41" s="535">
        <f>IF(B41="","",COUNT('Diário 1º PA'!$A$4:$A$2000)+ROW()-3)</f>
        <v>117</v>
      </c>
      <c r="B41" s="506">
        <v>44658</v>
      </c>
      <c r="C41" s="537">
        <v>44652</v>
      </c>
      <c r="D41" s="448" t="s">
        <v>271</v>
      </c>
      <c r="E41" s="448" t="s">
        <v>71</v>
      </c>
      <c r="F41" s="477">
        <v>11</v>
      </c>
      <c r="G41" s="448" t="s">
        <v>790</v>
      </c>
      <c r="H41" s="448" t="s">
        <v>465</v>
      </c>
      <c r="I41" s="448" t="s">
        <v>546</v>
      </c>
      <c r="J41" s="448" t="s">
        <v>547</v>
      </c>
      <c r="K41" s="448" t="s">
        <v>548</v>
      </c>
      <c r="L41" s="448" t="s">
        <v>477</v>
      </c>
      <c r="M41" s="544" t="s">
        <v>310</v>
      </c>
      <c r="N41" s="506">
        <v>44658</v>
      </c>
      <c r="O41" s="555">
        <f t="shared" si="0"/>
        <v>4</v>
      </c>
      <c r="P41" s="555">
        <f t="shared" si="1"/>
        <v>4</v>
      </c>
      <c r="Q41" s="556" t="str">
        <f t="shared" si="2"/>
        <v>Gastos_Gerais</v>
      </c>
      <c r="R41" s="564" t="s">
        <v>310</v>
      </c>
      <c r="S41" s="564" t="s">
        <v>310</v>
      </c>
    </row>
    <row r="42" spans="1:19" ht="36">
      <c r="A42" s="535">
        <f>IF(B42="","",COUNT('Diário 1º PA'!$A$4:$A$2000)+ROW()-3)</f>
        <v>118</v>
      </c>
      <c r="B42" s="506">
        <v>44658</v>
      </c>
      <c r="C42" s="537">
        <v>44652</v>
      </c>
      <c r="D42" s="448" t="s">
        <v>271</v>
      </c>
      <c r="E42" s="448" t="s">
        <v>71</v>
      </c>
      <c r="F42" s="477">
        <v>11</v>
      </c>
      <c r="G42" s="448" t="s">
        <v>791</v>
      </c>
      <c r="H42" s="448" t="s">
        <v>461</v>
      </c>
      <c r="I42" s="448" t="s">
        <v>546</v>
      </c>
      <c r="J42" s="448" t="s">
        <v>547</v>
      </c>
      <c r="K42" s="448" t="s">
        <v>548</v>
      </c>
      <c r="L42" s="448" t="s">
        <v>477</v>
      </c>
      <c r="M42" s="544" t="s">
        <v>310</v>
      </c>
      <c r="N42" s="506">
        <v>44658</v>
      </c>
      <c r="O42" s="555">
        <f t="shared" si="0"/>
        <v>4</v>
      </c>
      <c r="P42" s="555">
        <f t="shared" si="1"/>
        <v>4</v>
      </c>
      <c r="Q42" s="556" t="str">
        <f t="shared" si="2"/>
        <v>Gastos_Gerais</v>
      </c>
      <c r="R42" s="564" t="s">
        <v>310</v>
      </c>
      <c r="S42" s="564" t="s">
        <v>310</v>
      </c>
    </row>
    <row r="43" spans="1:19" ht="36">
      <c r="A43" s="535">
        <f>IF(B43="","",COUNT('Diário 1º PA'!$A$4:$A$2000)+ROW()-3)</f>
        <v>119</v>
      </c>
      <c r="B43" s="506">
        <v>44658</v>
      </c>
      <c r="C43" s="537">
        <v>44652</v>
      </c>
      <c r="D43" s="448" t="s">
        <v>271</v>
      </c>
      <c r="E43" s="448" t="s">
        <v>71</v>
      </c>
      <c r="F43" s="477">
        <v>11</v>
      </c>
      <c r="G43" s="448" t="s">
        <v>792</v>
      </c>
      <c r="H43" s="448" t="s">
        <v>461</v>
      </c>
      <c r="I43" s="448" t="s">
        <v>546</v>
      </c>
      <c r="J43" s="448" t="s">
        <v>547</v>
      </c>
      <c r="K43" s="448" t="s">
        <v>548</v>
      </c>
      <c r="L43" s="448" t="s">
        <v>477</v>
      </c>
      <c r="M43" s="544" t="s">
        <v>310</v>
      </c>
      <c r="N43" s="506">
        <v>44658</v>
      </c>
      <c r="O43" s="555">
        <f t="shared" si="0"/>
        <v>4</v>
      </c>
      <c r="P43" s="555">
        <f t="shared" si="1"/>
        <v>4</v>
      </c>
      <c r="Q43" s="556" t="str">
        <f t="shared" si="2"/>
        <v>Gastos_Gerais</v>
      </c>
      <c r="R43" s="564" t="s">
        <v>310</v>
      </c>
      <c r="S43" s="564" t="s">
        <v>310</v>
      </c>
    </row>
    <row r="44" spans="1:19" ht="36">
      <c r="A44" s="535">
        <f>IF(B44="","",COUNT('Diário 1º PA'!$A$4:$A$2000)+ROW()-3)</f>
        <v>120</v>
      </c>
      <c r="B44" s="506">
        <v>44658</v>
      </c>
      <c r="C44" s="537">
        <v>44652</v>
      </c>
      <c r="D44" s="448" t="s">
        <v>271</v>
      </c>
      <c r="E44" s="448" t="s">
        <v>71</v>
      </c>
      <c r="F44" s="477">
        <v>11</v>
      </c>
      <c r="G44" s="448" t="s">
        <v>793</v>
      </c>
      <c r="H44" s="448" t="s">
        <v>465</v>
      </c>
      <c r="I44" s="448" t="s">
        <v>546</v>
      </c>
      <c r="J44" s="448" t="s">
        <v>547</v>
      </c>
      <c r="K44" s="448" t="s">
        <v>548</v>
      </c>
      <c r="L44" s="448" t="s">
        <v>477</v>
      </c>
      <c r="M44" s="544" t="s">
        <v>310</v>
      </c>
      <c r="N44" s="506">
        <v>44658</v>
      </c>
      <c r="O44" s="555">
        <f t="shared" si="0"/>
        <v>4</v>
      </c>
      <c r="P44" s="555">
        <f t="shared" si="1"/>
        <v>4</v>
      </c>
      <c r="Q44" s="556" t="str">
        <f t="shared" si="2"/>
        <v>Gastos_Gerais</v>
      </c>
      <c r="R44" s="564" t="s">
        <v>310</v>
      </c>
      <c r="S44" s="564" t="s">
        <v>310</v>
      </c>
    </row>
    <row r="45" spans="1:19" ht="36">
      <c r="A45" s="535">
        <f>IF(B45="","",COUNT('Diário 1º PA'!$A$4:$A$2000)+ROW()-3)</f>
        <v>121</v>
      </c>
      <c r="B45" s="506">
        <v>44658</v>
      </c>
      <c r="C45" s="537">
        <v>44652</v>
      </c>
      <c r="D45" s="448" t="s">
        <v>271</v>
      </c>
      <c r="E45" s="448" t="s">
        <v>71</v>
      </c>
      <c r="F45" s="477">
        <v>11</v>
      </c>
      <c r="G45" s="448" t="s">
        <v>794</v>
      </c>
      <c r="H45" s="448" t="s">
        <v>465</v>
      </c>
      <c r="I45" s="448" t="s">
        <v>546</v>
      </c>
      <c r="J45" s="448" t="s">
        <v>547</v>
      </c>
      <c r="K45" s="448" t="s">
        <v>548</v>
      </c>
      <c r="L45" s="448" t="s">
        <v>477</v>
      </c>
      <c r="M45" s="544" t="s">
        <v>310</v>
      </c>
      <c r="N45" s="506">
        <v>44658</v>
      </c>
      <c r="O45" s="555">
        <f t="shared" si="0"/>
        <v>4</v>
      </c>
      <c r="P45" s="555">
        <f t="shared" si="1"/>
        <v>4</v>
      </c>
      <c r="Q45" s="556" t="str">
        <f t="shared" si="2"/>
        <v>Gastos_Gerais</v>
      </c>
      <c r="R45" s="564" t="s">
        <v>310</v>
      </c>
      <c r="S45" s="564" t="s">
        <v>310</v>
      </c>
    </row>
    <row r="46" spans="1:19" ht="36">
      <c r="A46" s="535">
        <f>IF(B46="","",COUNT('Diário 1º PA'!$A$4:$A$2000)+ROW()-3)</f>
        <v>122</v>
      </c>
      <c r="B46" s="506">
        <v>44658</v>
      </c>
      <c r="C46" s="537">
        <v>44652</v>
      </c>
      <c r="D46" s="448" t="s">
        <v>271</v>
      </c>
      <c r="E46" s="448" t="s">
        <v>71</v>
      </c>
      <c r="F46" s="477">
        <v>11</v>
      </c>
      <c r="G46" s="448" t="s">
        <v>795</v>
      </c>
      <c r="H46" s="448" t="s">
        <v>461</v>
      </c>
      <c r="I46" s="448" t="s">
        <v>546</v>
      </c>
      <c r="J46" s="448" t="s">
        <v>547</v>
      </c>
      <c r="K46" s="448" t="s">
        <v>548</v>
      </c>
      <c r="L46" s="448" t="s">
        <v>477</v>
      </c>
      <c r="M46" s="544" t="s">
        <v>310</v>
      </c>
      <c r="N46" s="506">
        <v>44658</v>
      </c>
      <c r="O46" s="555">
        <f t="shared" si="0"/>
        <v>4</v>
      </c>
      <c r="P46" s="555">
        <f t="shared" si="1"/>
        <v>4</v>
      </c>
      <c r="Q46" s="556" t="str">
        <f t="shared" si="2"/>
        <v>Gastos_Gerais</v>
      </c>
      <c r="R46" s="564" t="s">
        <v>310</v>
      </c>
      <c r="S46" s="564" t="s">
        <v>310</v>
      </c>
    </row>
    <row r="47" spans="1:19" ht="24">
      <c r="A47" s="535">
        <f>IF(B47="","",COUNT('Diário 1º PA'!$A$4:$A$2000)+ROW()-3)</f>
        <v>123</v>
      </c>
      <c r="B47" s="506">
        <v>44659</v>
      </c>
      <c r="C47" s="537">
        <v>44621</v>
      </c>
      <c r="D47" s="448" t="s">
        <v>271</v>
      </c>
      <c r="E47" s="448" t="s">
        <v>434</v>
      </c>
      <c r="F47" s="477">
        <v>34.5</v>
      </c>
      <c r="G47" s="448" t="s">
        <v>716</v>
      </c>
      <c r="H47" s="448" t="s">
        <v>467</v>
      </c>
      <c r="I47" s="448" t="s">
        <v>502</v>
      </c>
      <c r="J47" s="448" t="s">
        <v>310</v>
      </c>
      <c r="K47" s="448" t="s">
        <v>507</v>
      </c>
      <c r="L47" s="448" t="s">
        <v>550</v>
      </c>
      <c r="M47" s="544" t="s">
        <v>888</v>
      </c>
      <c r="N47" s="506">
        <v>44659</v>
      </c>
      <c r="O47" s="555">
        <f t="shared" si="0"/>
        <v>4</v>
      </c>
      <c r="P47" s="555">
        <f t="shared" si="1"/>
        <v>3</v>
      </c>
      <c r="Q47" s="556" t="str">
        <f t="shared" si="2"/>
        <v>Gastos_Gerais</v>
      </c>
      <c r="R47" s="564" t="s">
        <v>310</v>
      </c>
      <c r="S47" s="564" t="s">
        <v>310</v>
      </c>
    </row>
    <row r="48" spans="1:19" ht="24">
      <c r="A48" s="535">
        <f>IF(B48="","",COUNT('Diário 1º PA'!$A$4:$A$2000)+ROW()-3)</f>
        <v>124</v>
      </c>
      <c r="B48" s="506">
        <v>44659</v>
      </c>
      <c r="C48" s="537">
        <v>44593</v>
      </c>
      <c r="D48" s="448" t="s">
        <v>271</v>
      </c>
      <c r="E48" s="448" t="s">
        <v>9</v>
      </c>
      <c r="F48" s="477">
        <v>150</v>
      </c>
      <c r="G48" s="448" t="s">
        <v>533</v>
      </c>
      <c r="H48" s="448" t="s">
        <v>9</v>
      </c>
      <c r="I48" s="448" t="s">
        <v>502</v>
      </c>
      <c r="J48" s="448" t="s">
        <v>310</v>
      </c>
      <c r="K48" s="448" t="s">
        <v>507</v>
      </c>
      <c r="L48" s="448" t="s">
        <v>550</v>
      </c>
      <c r="M48" s="544" t="s">
        <v>889</v>
      </c>
      <c r="N48" s="506">
        <v>44659</v>
      </c>
      <c r="O48" s="555">
        <f t="shared" si="0"/>
        <v>4</v>
      </c>
      <c r="P48" s="555">
        <f t="shared" si="1"/>
        <v>2</v>
      </c>
      <c r="Q48" s="556" t="str">
        <f t="shared" si="2"/>
        <v>Gastos_Gerais</v>
      </c>
      <c r="R48" s="564" t="s">
        <v>310</v>
      </c>
      <c r="S48" s="564" t="s">
        <v>310</v>
      </c>
    </row>
    <row r="49" spans="1:19" ht="24">
      <c r="A49" s="535">
        <f>IF(B49="","",COUNT('Diário 1º PA'!$A$4:$A$2000)+ROW()-3)</f>
        <v>125</v>
      </c>
      <c r="B49" s="506">
        <v>44659</v>
      </c>
      <c r="C49" s="537">
        <v>44621</v>
      </c>
      <c r="D49" s="448" t="s">
        <v>271</v>
      </c>
      <c r="E49" s="448" t="s">
        <v>448</v>
      </c>
      <c r="F49" s="477">
        <v>100.5</v>
      </c>
      <c r="G49" s="448" t="s">
        <v>664</v>
      </c>
      <c r="H49" s="448" t="s">
        <v>467</v>
      </c>
      <c r="I49" s="448" t="s">
        <v>502</v>
      </c>
      <c r="J49" s="448" t="s">
        <v>310</v>
      </c>
      <c r="K49" s="448" t="s">
        <v>507</v>
      </c>
      <c r="L49" s="448" t="s">
        <v>550</v>
      </c>
      <c r="M49" s="544" t="s">
        <v>890</v>
      </c>
      <c r="N49" s="506">
        <v>44659</v>
      </c>
      <c r="O49" s="555">
        <f t="shared" si="0"/>
        <v>4</v>
      </c>
      <c r="P49" s="555">
        <f t="shared" si="1"/>
        <v>3</v>
      </c>
      <c r="Q49" s="556" t="str">
        <f t="shared" si="2"/>
        <v>Gastos_Gerais</v>
      </c>
      <c r="R49" s="564" t="s">
        <v>310</v>
      </c>
      <c r="S49" s="564" t="s">
        <v>310</v>
      </c>
    </row>
    <row r="50" spans="1:19" ht="36">
      <c r="A50" s="535">
        <f>IF(B50="","",COUNT('Diário 1º PA'!$A$4:$A$2000)+ROW()-3)</f>
        <v>126</v>
      </c>
      <c r="B50" s="506">
        <v>44659</v>
      </c>
      <c r="C50" s="537">
        <v>44621</v>
      </c>
      <c r="D50" s="448" t="s">
        <v>271</v>
      </c>
      <c r="E50" s="448" t="s">
        <v>442</v>
      </c>
      <c r="F50" s="477">
        <v>120.6</v>
      </c>
      <c r="G50" s="448" t="s">
        <v>605</v>
      </c>
      <c r="H50" s="448" t="s">
        <v>461</v>
      </c>
      <c r="I50" s="448" t="s">
        <v>502</v>
      </c>
      <c r="J50" s="448" t="s">
        <v>310</v>
      </c>
      <c r="K50" s="448" t="s">
        <v>507</v>
      </c>
      <c r="L50" s="448" t="s">
        <v>550</v>
      </c>
      <c r="M50" s="544" t="s">
        <v>891</v>
      </c>
      <c r="N50" s="506">
        <v>44659</v>
      </c>
      <c r="O50" s="555">
        <f t="shared" si="0"/>
        <v>4</v>
      </c>
      <c r="P50" s="555">
        <f t="shared" si="1"/>
        <v>3</v>
      </c>
      <c r="Q50" s="556" t="str">
        <f t="shared" si="2"/>
        <v>Gastos_Gerais</v>
      </c>
      <c r="R50" s="564" t="s">
        <v>310</v>
      </c>
      <c r="S50" s="564" t="s">
        <v>310</v>
      </c>
    </row>
    <row r="51" spans="1:19" ht="24">
      <c r="A51" s="535">
        <f>IF(B51="","",COUNT('Diário 1º PA'!$A$4:$A$2000)+ROW()-3)</f>
        <v>127</v>
      </c>
      <c r="B51" s="506">
        <v>44659</v>
      </c>
      <c r="C51" s="537">
        <v>44593</v>
      </c>
      <c r="D51" s="448" t="s">
        <v>271</v>
      </c>
      <c r="E51" s="448" t="s">
        <v>442</v>
      </c>
      <c r="F51" s="477">
        <v>70.349999999999994</v>
      </c>
      <c r="G51" s="448" t="s">
        <v>595</v>
      </c>
      <c r="H51" s="448" t="s">
        <v>309</v>
      </c>
      <c r="I51" s="448" t="s">
        <v>502</v>
      </c>
      <c r="J51" s="448" t="s">
        <v>310</v>
      </c>
      <c r="K51" s="448" t="s">
        <v>507</v>
      </c>
      <c r="L51" s="448" t="s">
        <v>550</v>
      </c>
      <c r="M51" s="544" t="s">
        <v>892</v>
      </c>
      <c r="N51" s="506">
        <v>44659</v>
      </c>
      <c r="O51" s="555">
        <f t="shared" si="0"/>
        <v>4</v>
      </c>
      <c r="P51" s="555">
        <f t="shared" si="1"/>
        <v>2</v>
      </c>
      <c r="Q51" s="556" t="str">
        <f t="shared" si="2"/>
        <v>Gastos_Gerais</v>
      </c>
      <c r="R51" s="564" t="s">
        <v>310</v>
      </c>
      <c r="S51" s="564" t="s">
        <v>310</v>
      </c>
    </row>
    <row r="52" spans="1:19" ht="24">
      <c r="A52" s="535">
        <f>IF(B52="","",COUNT('Diário 1º PA'!$A$4:$A$2000)+ROW()-3)</f>
        <v>128</v>
      </c>
      <c r="B52" s="506">
        <v>44659</v>
      </c>
      <c r="C52" s="537">
        <v>44621</v>
      </c>
      <c r="D52" s="448" t="s">
        <v>271</v>
      </c>
      <c r="E52" s="448" t="s">
        <v>457</v>
      </c>
      <c r="F52" s="477">
        <v>742.58</v>
      </c>
      <c r="G52" s="448" t="s">
        <v>724</v>
      </c>
      <c r="H52" s="448" t="s">
        <v>468</v>
      </c>
      <c r="I52" s="448" t="s">
        <v>502</v>
      </c>
      <c r="J52" s="448" t="s">
        <v>310</v>
      </c>
      <c r="K52" s="448" t="s">
        <v>507</v>
      </c>
      <c r="L52" s="448" t="s">
        <v>550</v>
      </c>
      <c r="M52" s="544">
        <v>222070419128</v>
      </c>
      <c r="N52" s="506">
        <v>44659</v>
      </c>
      <c r="O52" s="555">
        <f t="shared" si="0"/>
        <v>4</v>
      </c>
      <c r="P52" s="555">
        <f t="shared" si="1"/>
        <v>3</v>
      </c>
      <c r="Q52" s="556" t="str">
        <f t="shared" si="2"/>
        <v>Gastos_Gerais</v>
      </c>
      <c r="R52" s="564" t="s">
        <v>310</v>
      </c>
      <c r="S52" s="564" t="s">
        <v>310</v>
      </c>
    </row>
    <row r="53" spans="1:19" ht="36">
      <c r="A53" s="535">
        <f>IF(B53="","",COUNT('Diário 1º PA'!$A$4:$A$2000)+ROW()-3)</f>
        <v>129</v>
      </c>
      <c r="B53" s="506">
        <v>44659</v>
      </c>
      <c r="C53" s="537">
        <v>44621</v>
      </c>
      <c r="D53" s="448" t="s">
        <v>271</v>
      </c>
      <c r="E53" s="448" t="s">
        <v>445</v>
      </c>
      <c r="F53" s="477">
        <v>125</v>
      </c>
      <c r="G53" s="448" t="s">
        <v>796</v>
      </c>
      <c r="H53" s="448" t="s">
        <v>461</v>
      </c>
      <c r="I53" s="448" t="s">
        <v>502</v>
      </c>
      <c r="J53" s="448" t="s">
        <v>310</v>
      </c>
      <c r="K53" s="448" t="s">
        <v>507</v>
      </c>
      <c r="L53" s="448" t="s">
        <v>550</v>
      </c>
      <c r="M53" s="544">
        <v>222070399852</v>
      </c>
      <c r="N53" s="506">
        <v>44659</v>
      </c>
      <c r="O53" s="555">
        <f t="shared" si="0"/>
        <v>4</v>
      </c>
      <c r="P53" s="555">
        <f t="shared" si="1"/>
        <v>3</v>
      </c>
      <c r="Q53" s="556" t="str">
        <f t="shared" si="2"/>
        <v>Gastos_Gerais</v>
      </c>
      <c r="R53" s="564" t="s">
        <v>310</v>
      </c>
      <c r="S53" s="564" t="s">
        <v>310</v>
      </c>
    </row>
    <row r="54" spans="1:19" ht="24">
      <c r="A54" s="535">
        <f>IF(B54="","",COUNT('Diário 1º PA'!$A$4:$A$2000)+ROW()-3)</f>
        <v>130</v>
      </c>
      <c r="B54" s="506">
        <v>44659</v>
      </c>
      <c r="C54" s="537">
        <v>44621</v>
      </c>
      <c r="D54" s="448" t="s">
        <v>271</v>
      </c>
      <c r="E54" s="448" t="s">
        <v>434</v>
      </c>
      <c r="F54" s="477">
        <v>160.80000000000001</v>
      </c>
      <c r="G54" s="448" t="s">
        <v>797</v>
      </c>
      <c r="H54" s="448" t="s">
        <v>467</v>
      </c>
      <c r="I54" s="448" t="s">
        <v>502</v>
      </c>
      <c r="J54" s="448" t="s">
        <v>310</v>
      </c>
      <c r="K54" s="448" t="s">
        <v>507</v>
      </c>
      <c r="L54" s="448" t="s">
        <v>550</v>
      </c>
      <c r="M54" s="544">
        <v>222070397990</v>
      </c>
      <c r="N54" s="506">
        <v>44659</v>
      </c>
      <c r="O54" s="555">
        <f t="shared" si="0"/>
        <v>4</v>
      </c>
      <c r="P54" s="555">
        <f t="shared" si="1"/>
        <v>3</v>
      </c>
      <c r="Q54" s="556" t="str">
        <f t="shared" si="2"/>
        <v>Gastos_Gerais</v>
      </c>
      <c r="R54" s="564" t="s">
        <v>310</v>
      </c>
      <c r="S54" s="564" t="s">
        <v>310</v>
      </c>
    </row>
    <row r="55" spans="1:19" ht="24">
      <c r="A55" s="535">
        <f>IF(B55="","",COUNT('Diário 1º PA'!$A$4:$A$2000)+ROW()-3)</f>
        <v>131</v>
      </c>
      <c r="B55" s="506">
        <v>44659</v>
      </c>
      <c r="C55" s="537">
        <v>44621</v>
      </c>
      <c r="D55" s="448" t="s">
        <v>271</v>
      </c>
      <c r="E55" s="448" t="s">
        <v>328</v>
      </c>
      <c r="F55" s="477">
        <v>1</v>
      </c>
      <c r="G55" s="448" t="s">
        <v>641</v>
      </c>
      <c r="H55" s="448" t="s">
        <v>465</v>
      </c>
      <c r="I55" s="448" t="s">
        <v>502</v>
      </c>
      <c r="J55" s="448" t="s">
        <v>310</v>
      </c>
      <c r="K55" s="448" t="s">
        <v>507</v>
      </c>
      <c r="L55" s="448" t="s">
        <v>550</v>
      </c>
      <c r="M55" s="544">
        <v>222070417508</v>
      </c>
      <c r="N55" s="506">
        <v>44659</v>
      </c>
      <c r="O55" s="555">
        <f t="shared" si="0"/>
        <v>4</v>
      </c>
      <c r="P55" s="555">
        <f t="shared" si="1"/>
        <v>3</v>
      </c>
      <c r="Q55" s="556" t="str">
        <f t="shared" si="2"/>
        <v>Gastos_Gerais</v>
      </c>
      <c r="R55" s="564" t="s">
        <v>310</v>
      </c>
      <c r="S55" s="564" t="s">
        <v>310</v>
      </c>
    </row>
    <row r="56" spans="1:19" ht="36">
      <c r="A56" s="535">
        <f>IF(B56="","",COUNT('Diário 1º PA'!$A$4:$A$2000)+ROW()-3)</f>
        <v>132</v>
      </c>
      <c r="B56" s="506">
        <v>44659</v>
      </c>
      <c r="C56" s="537">
        <v>44593</v>
      </c>
      <c r="D56" s="448" t="s">
        <v>271</v>
      </c>
      <c r="E56" s="448" t="s">
        <v>445</v>
      </c>
      <c r="F56" s="477">
        <v>42.5</v>
      </c>
      <c r="G56" s="448" t="s">
        <v>798</v>
      </c>
      <c r="H56" s="448" t="s">
        <v>461</v>
      </c>
      <c r="I56" s="448" t="s">
        <v>502</v>
      </c>
      <c r="J56" s="448" t="s">
        <v>310</v>
      </c>
      <c r="K56" s="448" t="s">
        <v>507</v>
      </c>
      <c r="L56" s="448" t="s">
        <v>550</v>
      </c>
      <c r="M56" s="544">
        <v>222070401504</v>
      </c>
      <c r="N56" s="506">
        <v>44659</v>
      </c>
      <c r="O56" s="555">
        <f t="shared" si="0"/>
        <v>4</v>
      </c>
      <c r="P56" s="555">
        <f t="shared" si="1"/>
        <v>2</v>
      </c>
      <c r="Q56" s="556" t="str">
        <f t="shared" si="2"/>
        <v>Gastos_Gerais</v>
      </c>
      <c r="R56" s="564" t="s">
        <v>310</v>
      </c>
      <c r="S56" s="564" t="s">
        <v>310</v>
      </c>
    </row>
    <row r="57" spans="1:19" ht="36">
      <c r="A57" s="535">
        <f>IF(B57="","",COUNT('Diário 1º PA'!$A$4:$A$2000)+ROW()-3)</f>
        <v>133</v>
      </c>
      <c r="B57" s="506">
        <v>44659</v>
      </c>
      <c r="C57" s="537">
        <v>44621</v>
      </c>
      <c r="D57" s="448" t="s">
        <v>271</v>
      </c>
      <c r="E57" s="448" t="s">
        <v>445</v>
      </c>
      <c r="F57" s="477">
        <v>75</v>
      </c>
      <c r="G57" s="448" t="s">
        <v>697</v>
      </c>
      <c r="H57" s="448" t="s">
        <v>461</v>
      </c>
      <c r="I57" s="448" t="s">
        <v>502</v>
      </c>
      <c r="J57" s="448" t="s">
        <v>310</v>
      </c>
      <c r="K57" s="448" t="s">
        <v>507</v>
      </c>
      <c r="L57" s="448" t="s">
        <v>550</v>
      </c>
      <c r="M57" s="544">
        <v>222070402314</v>
      </c>
      <c r="N57" s="506">
        <v>44659</v>
      </c>
      <c r="O57" s="555">
        <f t="shared" si="0"/>
        <v>4</v>
      </c>
      <c r="P57" s="555">
        <f t="shared" si="1"/>
        <v>3</v>
      </c>
      <c r="Q57" s="556" t="str">
        <f t="shared" si="2"/>
        <v>Gastos_Gerais</v>
      </c>
      <c r="R57" s="564" t="s">
        <v>310</v>
      </c>
      <c r="S57" s="564" t="s">
        <v>310</v>
      </c>
    </row>
    <row r="58" spans="1:19" ht="24">
      <c r="A58" s="535">
        <f>IF(B58="","",COUNT('Diário 1º PA'!$A$4:$A$2000)+ROW()-3)</f>
        <v>134</v>
      </c>
      <c r="B58" s="506">
        <v>44659</v>
      </c>
      <c r="C58" s="537">
        <v>44621</v>
      </c>
      <c r="D58" s="448" t="s">
        <v>271</v>
      </c>
      <c r="E58" s="448" t="s">
        <v>457</v>
      </c>
      <c r="F58" s="477">
        <v>432.57</v>
      </c>
      <c r="G58" s="448" t="s">
        <v>615</v>
      </c>
      <c r="H58" s="448" t="s">
        <v>468</v>
      </c>
      <c r="I58" s="448" t="s">
        <v>502</v>
      </c>
      <c r="J58" s="448" t="s">
        <v>310</v>
      </c>
      <c r="K58" s="448" t="s">
        <v>507</v>
      </c>
      <c r="L58" s="448" t="s">
        <v>550</v>
      </c>
      <c r="M58" s="544" t="s">
        <v>893</v>
      </c>
      <c r="N58" s="506">
        <v>44659</v>
      </c>
      <c r="O58" s="555">
        <f t="shared" si="0"/>
        <v>4</v>
      </c>
      <c r="P58" s="555">
        <f t="shared" si="1"/>
        <v>3</v>
      </c>
      <c r="Q58" s="556" t="str">
        <f t="shared" si="2"/>
        <v>Gastos_Gerais</v>
      </c>
      <c r="R58" s="564" t="s">
        <v>310</v>
      </c>
      <c r="S58" s="564" t="s">
        <v>310</v>
      </c>
    </row>
    <row r="59" spans="1:19" ht="24">
      <c r="A59" s="535">
        <f>IF(B59="","",COUNT('Diário 1º PA'!$A$4:$A$2000)+ROW()-3)</f>
        <v>135</v>
      </c>
      <c r="B59" s="506">
        <v>44659</v>
      </c>
      <c r="C59" s="537">
        <v>44621</v>
      </c>
      <c r="D59" s="448" t="s">
        <v>271</v>
      </c>
      <c r="E59" s="448" t="s">
        <v>448</v>
      </c>
      <c r="F59" s="477">
        <v>22.32</v>
      </c>
      <c r="G59" s="448" t="s">
        <v>710</v>
      </c>
      <c r="H59" s="448" t="s">
        <v>465</v>
      </c>
      <c r="I59" s="448" t="s">
        <v>502</v>
      </c>
      <c r="J59" s="448" t="s">
        <v>310</v>
      </c>
      <c r="K59" s="448" t="s">
        <v>507</v>
      </c>
      <c r="L59" s="448" t="s">
        <v>550</v>
      </c>
      <c r="M59" s="544">
        <v>222070420487</v>
      </c>
      <c r="N59" s="506">
        <v>44659</v>
      </c>
      <c r="O59" s="555">
        <f t="shared" si="0"/>
        <v>4</v>
      </c>
      <c r="P59" s="555">
        <f t="shared" si="1"/>
        <v>3</v>
      </c>
      <c r="Q59" s="556" t="str">
        <f t="shared" si="2"/>
        <v>Gastos_Gerais</v>
      </c>
      <c r="R59" s="564" t="s">
        <v>310</v>
      </c>
      <c r="S59" s="564" t="s">
        <v>310</v>
      </c>
    </row>
    <row r="60" spans="1:19" ht="36">
      <c r="A60" s="535">
        <f>IF(B60="","",COUNT('Diário 1º PA'!$A$4:$A$2000)+ROW()-3)</f>
        <v>136</v>
      </c>
      <c r="B60" s="506">
        <v>44659</v>
      </c>
      <c r="C60" s="537">
        <v>44621</v>
      </c>
      <c r="D60" s="448" t="s">
        <v>271</v>
      </c>
      <c r="E60" s="448" t="s">
        <v>434</v>
      </c>
      <c r="F60" s="477">
        <v>30.15</v>
      </c>
      <c r="G60" s="448" t="s">
        <v>733</v>
      </c>
      <c r="H60" s="448" t="s">
        <v>461</v>
      </c>
      <c r="I60" s="448" t="s">
        <v>502</v>
      </c>
      <c r="J60" s="448" t="s">
        <v>310</v>
      </c>
      <c r="K60" s="448" t="s">
        <v>507</v>
      </c>
      <c r="L60" s="448" t="s">
        <v>550</v>
      </c>
      <c r="M60" s="544">
        <v>22207041181</v>
      </c>
      <c r="N60" s="506">
        <v>44659</v>
      </c>
      <c r="O60" s="555">
        <f t="shared" si="0"/>
        <v>4</v>
      </c>
      <c r="P60" s="555">
        <f t="shared" si="1"/>
        <v>3</v>
      </c>
      <c r="Q60" s="556" t="str">
        <f t="shared" si="2"/>
        <v>Gastos_Gerais</v>
      </c>
      <c r="R60" s="564" t="s">
        <v>310</v>
      </c>
      <c r="S60" s="564" t="s">
        <v>310</v>
      </c>
    </row>
    <row r="61" spans="1:19" ht="24">
      <c r="A61" s="535">
        <f>IF(B61="","",COUNT('Diário 1º PA'!$A$4:$A$2000)+ROW()-3)</f>
        <v>137</v>
      </c>
      <c r="B61" s="506">
        <v>44659</v>
      </c>
      <c r="C61" s="537">
        <v>44593</v>
      </c>
      <c r="D61" s="448" t="s">
        <v>271</v>
      </c>
      <c r="E61" s="448" t="s">
        <v>90</v>
      </c>
      <c r="F61" s="477">
        <v>150.75</v>
      </c>
      <c r="G61" s="448" t="s">
        <v>584</v>
      </c>
      <c r="H61" s="448" t="s">
        <v>309</v>
      </c>
      <c r="I61" s="448" t="s">
        <v>502</v>
      </c>
      <c r="J61" s="448" t="s">
        <v>310</v>
      </c>
      <c r="K61" s="448" t="s">
        <v>507</v>
      </c>
      <c r="L61" s="448" t="s">
        <v>550</v>
      </c>
      <c r="M61" s="544" t="s">
        <v>894</v>
      </c>
      <c r="N61" s="506">
        <v>44659</v>
      </c>
      <c r="O61" s="555">
        <f t="shared" si="0"/>
        <v>4</v>
      </c>
      <c r="P61" s="555">
        <f t="shared" si="1"/>
        <v>2</v>
      </c>
      <c r="Q61" s="556" t="str">
        <f t="shared" si="2"/>
        <v>Gastos_Gerais</v>
      </c>
      <c r="R61" s="564" t="s">
        <v>310</v>
      </c>
      <c r="S61" s="564" t="s">
        <v>310</v>
      </c>
    </row>
    <row r="62" spans="1:19" ht="24">
      <c r="A62" s="535">
        <f>IF(B62="","",COUNT('Diário 1º PA'!$A$4:$A$2000)+ROW()-3)</f>
        <v>138</v>
      </c>
      <c r="B62" s="506">
        <v>44659</v>
      </c>
      <c r="C62" s="537">
        <v>44621</v>
      </c>
      <c r="D62" s="448" t="s">
        <v>271</v>
      </c>
      <c r="E62" s="448" t="s">
        <v>458</v>
      </c>
      <c r="F62" s="477">
        <v>301.5</v>
      </c>
      <c r="G62" s="448" t="s">
        <v>608</v>
      </c>
      <c r="H62" s="448" t="s">
        <v>465</v>
      </c>
      <c r="I62" s="448" t="s">
        <v>502</v>
      </c>
      <c r="J62" s="448" t="s">
        <v>310</v>
      </c>
      <c r="K62" s="448" t="s">
        <v>507</v>
      </c>
      <c r="L62" s="448" t="s">
        <v>550</v>
      </c>
      <c r="M62" s="544" t="s">
        <v>895</v>
      </c>
      <c r="N62" s="506">
        <v>44659</v>
      </c>
      <c r="O62" s="555">
        <f t="shared" si="0"/>
        <v>4</v>
      </c>
      <c r="P62" s="555">
        <f t="shared" si="1"/>
        <v>3</v>
      </c>
      <c r="Q62" s="556" t="str">
        <f t="shared" si="2"/>
        <v>Gastos_Gerais</v>
      </c>
      <c r="R62" s="564" t="s">
        <v>310</v>
      </c>
      <c r="S62" s="564" t="s">
        <v>310</v>
      </c>
    </row>
    <row r="63" spans="1:19" ht="24">
      <c r="A63" s="535">
        <f>IF(B63="","",COUNT('Diário 1º PA'!$A$4:$A$2000)+ROW()-3)</f>
        <v>139</v>
      </c>
      <c r="B63" s="506">
        <v>44659</v>
      </c>
      <c r="C63" s="537">
        <v>44621</v>
      </c>
      <c r="D63" s="448" t="s">
        <v>271</v>
      </c>
      <c r="E63" s="448" t="s">
        <v>300</v>
      </c>
      <c r="F63" s="477">
        <v>35.799999999999997</v>
      </c>
      <c r="G63" s="448" t="s">
        <v>799</v>
      </c>
      <c r="H63" s="448" t="s">
        <v>467</v>
      </c>
      <c r="I63" s="448" t="s">
        <v>502</v>
      </c>
      <c r="J63" s="448" t="s">
        <v>310</v>
      </c>
      <c r="K63" s="448" t="s">
        <v>507</v>
      </c>
      <c r="L63" s="448" t="s">
        <v>550</v>
      </c>
      <c r="M63" s="544" t="s">
        <v>896</v>
      </c>
      <c r="N63" s="506">
        <v>44659</v>
      </c>
      <c r="O63" s="555">
        <f t="shared" si="0"/>
        <v>4</v>
      </c>
      <c r="P63" s="555">
        <f t="shared" si="1"/>
        <v>3</v>
      </c>
      <c r="Q63" s="556" t="str">
        <f t="shared" si="2"/>
        <v>Gastos_Gerais</v>
      </c>
      <c r="R63" s="564" t="s">
        <v>310</v>
      </c>
      <c r="S63" s="564" t="s">
        <v>310</v>
      </c>
    </row>
    <row r="64" spans="1:19" ht="36">
      <c r="A64" s="535">
        <f>IF(B64="","",COUNT('Diário 1º PA'!$A$4:$A$2000)+ROW()-3)</f>
        <v>140</v>
      </c>
      <c r="B64" s="506">
        <v>44659</v>
      </c>
      <c r="C64" s="537">
        <v>44621</v>
      </c>
      <c r="D64" s="448" t="s">
        <v>271</v>
      </c>
      <c r="E64" s="448" t="s">
        <v>183</v>
      </c>
      <c r="F64" s="477">
        <v>68.510000000000005</v>
      </c>
      <c r="G64" s="448" t="s">
        <v>589</v>
      </c>
      <c r="H64" s="448" t="s">
        <v>461</v>
      </c>
      <c r="I64" s="448" t="s">
        <v>502</v>
      </c>
      <c r="J64" s="448" t="s">
        <v>310</v>
      </c>
      <c r="K64" s="448" t="s">
        <v>507</v>
      </c>
      <c r="L64" s="448" t="s">
        <v>550</v>
      </c>
      <c r="M64" s="544" t="s">
        <v>897</v>
      </c>
      <c r="N64" s="506">
        <v>44659</v>
      </c>
      <c r="O64" s="555">
        <f t="shared" si="0"/>
        <v>4</v>
      </c>
      <c r="P64" s="555">
        <f t="shared" si="1"/>
        <v>3</v>
      </c>
      <c r="Q64" s="556" t="str">
        <f t="shared" si="2"/>
        <v>Gastos_Gerais</v>
      </c>
      <c r="R64" s="564" t="s">
        <v>310</v>
      </c>
      <c r="S64" s="564" t="s">
        <v>310</v>
      </c>
    </row>
    <row r="65" spans="1:19" ht="24">
      <c r="A65" s="535">
        <f>IF(B65="","",COUNT('Diário 1º PA'!$A$4:$A$2000)+ROW()-3)</f>
        <v>141</v>
      </c>
      <c r="B65" s="506">
        <v>44659</v>
      </c>
      <c r="C65" s="537">
        <v>44621</v>
      </c>
      <c r="D65" s="448" t="s">
        <v>271</v>
      </c>
      <c r="E65" s="448" t="s">
        <v>300</v>
      </c>
      <c r="F65" s="477">
        <v>35.799999999999997</v>
      </c>
      <c r="G65" s="448" t="s">
        <v>800</v>
      </c>
      <c r="H65" s="448" t="s">
        <v>467</v>
      </c>
      <c r="I65" s="448" t="s">
        <v>502</v>
      </c>
      <c r="J65" s="448" t="s">
        <v>310</v>
      </c>
      <c r="K65" s="448" t="s">
        <v>507</v>
      </c>
      <c r="L65" s="448" t="s">
        <v>550</v>
      </c>
      <c r="M65" s="544" t="s">
        <v>898</v>
      </c>
      <c r="N65" s="506">
        <v>44659</v>
      </c>
      <c r="O65" s="555">
        <f t="shared" si="0"/>
        <v>4</v>
      </c>
      <c r="P65" s="555">
        <f t="shared" si="1"/>
        <v>3</v>
      </c>
      <c r="Q65" s="556" t="str">
        <f t="shared" si="2"/>
        <v>Gastos_Gerais</v>
      </c>
      <c r="R65" s="564" t="s">
        <v>310</v>
      </c>
      <c r="S65" s="564" t="s">
        <v>310</v>
      </c>
    </row>
    <row r="66" spans="1:19" ht="24">
      <c r="A66" s="535">
        <f>IF(B66="","",COUNT('Diário 1º PA'!$A$4:$A$2000)+ROW()-3)</f>
        <v>142</v>
      </c>
      <c r="B66" s="506">
        <v>44659</v>
      </c>
      <c r="C66" s="537">
        <v>44621</v>
      </c>
      <c r="D66" s="448" t="s">
        <v>271</v>
      </c>
      <c r="E66" s="448" t="s">
        <v>436</v>
      </c>
      <c r="F66" s="477">
        <v>442.5</v>
      </c>
      <c r="G66" s="448" t="s">
        <v>600</v>
      </c>
      <c r="H66" s="448" t="s">
        <v>468</v>
      </c>
      <c r="I66" s="448" t="s">
        <v>502</v>
      </c>
      <c r="J66" s="448" t="s">
        <v>310</v>
      </c>
      <c r="K66" s="448" t="s">
        <v>507</v>
      </c>
      <c r="L66" s="448" t="s">
        <v>550</v>
      </c>
      <c r="M66" s="544" t="s">
        <v>899</v>
      </c>
      <c r="N66" s="506">
        <v>44659</v>
      </c>
      <c r="O66" s="555">
        <f t="shared" si="0"/>
        <v>4</v>
      </c>
      <c r="P66" s="555">
        <f t="shared" si="1"/>
        <v>3</v>
      </c>
      <c r="Q66" s="556" t="str">
        <f t="shared" si="2"/>
        <v>Gastos_Gerais</v>
      </c>
      <c r="R66" s="564" t="s">
        <v>310</v>
      </c>
      <c r="S66" s="564" t="s">
        <v>310</v>
      </c>
    </row>
    <row r="67" spans="1:19" ht="24">
      <c r="A67" s="535">
        <f>IF(B67="","",COUNT('Diário 1º PA'!$A$4:$A$2000)+ROW()-3)</f>
        <v>143</v>
      </c>
      <c r="B67" s="506">
        <v>44659</v>
      </c>
      <c r="C67" s="537">
        <v>44621</v>
      </c>
      <c r="D67" s="448" t="s">
        <v>271</v>
      </c>
      <c r="E67" s="448" t="s">
        <v>184</v>
      </c>
      <c r="F67" s="477">
        <v>180</v>
      </c>
      <c r="G67" s="448" t="s">
        <v>801</v>
      </c>
      <c r="H67" s="448" t="s">
        <v>468</v>
      </c>
      <c r="I67" s="448" t="s">
        <v>502</v>
      </c>
      <c r="J67" s="448" t="s">
        <v>310</v>
      </c>
      <c r="K67" s="448" t="s">
        <v>507</v>
      </c>
      <c r="L67" s="448" t="s">
        <v>550</v>
      </c>
      <c r="M67" s="544">
        <v>222070422692</v>
      </c>
      <c r="N67" s="506">
        <v>44659</v>
      </c>
      <c r="O67" s="555">
        <f t="shared" si="0"/>
        <v>4</v>
      </c>
      <c r="P67" s="555">
        <f t="shared" si="1"/>
        <v>3</v>
      </c>
      <c r="Q67" s="556" t="str">
        <f t="shared" si="2"/>
        <v>Gastos_Gerais</v>
      </c>
      <c r="R67" s="564" t="s">
        <v>310</v>
      </c>
      <c r="S67" s="564" t="s">
        <v>310</v>
      </c>
    </row>
    <row r="68" spans="1:19" ht="24">
      <c r="A68" s="535">
        <f>IF(B68="","",COUNT('Diário 1º PA'!$A$4:$A$2000)+ROW()-3)</f>
        <v>144</v>
      </c>
      <c r="B68" s="506">
        <v>44659</v>
      </c>
      <c r="C68" s="537">
        <v>44621</v>
      </c>
      <c r="D68" s="448" t="s">
        <v>271</v>
      </c>
      <c r="E68" s="448" t="s">
        <v>457</v>
      </c>
      <c r="F68" s="477">
        <v>265.10000000000002</v>
      </c>
      <c r="G68" s="448" t="s">
        <v>722</v>
      </c>
      <c r="H68" s="448" t="s">
        <v>468</v>
      </c>
      <c r="I68" s="448" t="s">
        <v>502</v>
      </c>
      <c r="J68" s="448" t="s">
        <v>310</v>
      </c>
      <c r="K68" s="448" t="s">
        <v>507</v>
      </c>
      <c r="L68" s="448" t="s">
        <v>550</v>
      </c>
      <c r="M68" s="544" t="s">
        <v>900</v>
      </c>
      <c r="N68" s="506">
        <v>44659</v>
      </c>
      <c r="O68" s="555">
        <f t="shared" si="0"/>
        <v>4</v>
      </c>
      <c r="P68" s="555">
        <f t="shared" si="1"/>
        <v>3</v>
      </c>
      <c r="Q68" s="556" t="str">
        <f t="shared" si="2"/>
        <v>Gastos_Gerais</v>
      </c>
      <c r="R68" s="564" t="s">
        <v>310</v>
      </c>
      <c r="S68" s="564" t="s">
        <v>310</v>
      </c>
    </row>
    <row r="69" spans="1:19" ht="36">
      <c r="A69" s="535">
        <f>IF(B69="","",COUNT('Diário 1º PA'!$A$4:$A$2000)+ROW()-3)</f>
        <v>145</v>
      </c>
      <c r="B69" s="506">
        <v>44659</v>
      </c>
      <c r="C69" s="537">
        <v>44621</v>
      </c>
      <c r="D69" s="448" t="s">
        <v>271</v>
      </c>
      <c r="E69" s="448" t="s">
        <v>445</v>
      </c>
      <c r="F69" s="477">
        <v>125</v>
      </c>
      <c r="G69" s="448" t="s">
        <v>660</v>
      </c>
      <c r="H69" s="448" t="s">
        <v>461</v>
      </c>
      <c r="I69" s="448" t="s">
        <v>502</v>
      </c>
      <c r="J69" s="448" t="s">
        <v>310</v>
      </c>
      <c r="K69" s="448" t="s">
        <v>507</v>
      </c>
      <c r="L69" s="448" t="s">
        <v>550</v>
      </c>
      <c r="M69" s="544" t="s">
        <v>901</v>
      </c>
      <c r="N69" s="506">
        <v>44659</v>
      </c>
      <c r="O69" s="555">
        <f t="shared" ref="O69:O132" si="3">IF(B69=0,0,IF(YEAR(B69)=$P$1,MONTH(B69)-$O$1+1,(YEAR(B69)-$P$1)*12-$O$1+1+MONTH(B69)))</f>
        <v>4</v>
      </c>
      <c r="P69" s="555">
        <f t="shared" ref="P69:P132" si="4">IF(C69=0,0,IF(YEAR(C69)=$P$1,MONTH(C69)-$O$1+1,(YEAR(C69)-$P$1)*12-$O$1+1+MONTH(C69)))</f>
        <v>3</v>
      </c>
      <c r="Q69" s="556" t="str">
        <f t="shared" ref="Q69:Q132" si="5">SUBSTITUTE(D69," ","_")</f>
        <v>Gastos_Gerais</v>
      </c>
      <c r="R69" s="564" t="s">
        <v>310</v>
      </c>
      <c r="S69" s="564" t="s">
        <v>310</v>
      </c>
    </row>
    <row r="70" spans="1:19" ht="36">
      <c r="A70" s="535">
        <f>IF(B70="","",COUNT('Diário 1º PA'!$A$4:$A$2000)+ROW()-3)</f>
        <v>146</v>
      </c>
      <c r="B70" s="506">
        <v>44659</v>
      </c>
      <c r="C70" s="537">
        <v>44621</v>
      </c>
      <c r="D70" s="448" t="s">
        <v>271</v>
      </c>
      <c r="E70" s="448" t="s">
        <v>448</v>
      </c>
      <c r="F70" s="477">
        <v>75</v>
      </c>
      <c r="G70" s="448" t="s">
        <v>671</v>
      </c>
      <c r="H70" s="448" t="s">
        <v>461</v>
      </c>
      <c r="I70" s="448" t="s">
        <v>502</v>
      </c>
      <c r="J70" s="448" t="s">
        <v>310</v>
      </c>
      <c r="K70" s="448" t="s">
        <v>507</v>
      </c>
      <c r="L70" s="448" t="s">
        <v>550</v>
      </c>
      <c r="M70" s="544">
        <v>222070399500</v>
      </c>
      <c r="N70" s="506">
        <v>44659</v>
      </c>
      <c r="O70" s="555">
        <f t="shared" si="3"/>
        <v>4</v>
      </c>
      <c r="P70" s="555">
        <f t="shared" si="4"/>
        <v>3</v>
      </c>
      <c r="Q70" s="556" t="str">
        <f t="shared" si="5"/>
        <v>Gastos_Gerais</v>
      </c>
      <c r="R70" s="564" t="s">
        <v>310</v>
      </c>
      <c r="S70" s="564" t="s">
        <v>310</v>
      </c>
    </row>
    <row r="71" spans="1:19" ht="24">
      <c r="A71" s="535">
        <f>IF(B71="","",COUNT('Diário 1º PA'!$A$4:$A$2000)+ROW()-3)</f>
        <v>147</v>
      </c>
      <c r="B71" s="506">
        <v>44659</v>
      </c>
      <c r="C71" s="537">
        <v>44621</v>
      </c>
      <c r="D71" s="448" t="s">
        <v>271</v>
      </c>
      <c r="E71" s="448" t="s">
        <v>328</v>
      </c>
      <c r="F71" s="477">
        <v>2.0099999999999998</v>
      </c>
      <c r="G71" s="448" t="s">
        <v>636</v>
      </c>
      <c r="H71" s="448" t="s">
        <v>467</v>
      </c>
      <c r="I71" s="448" t="s">
        <v>502</v>
      </c>
      <c r="J71" s="448" t="s">
        <v>310</v>
      </c>
      <c r="K71" s="448" t="s">
        <v>507</v>
      </c>
      <c r="L71" s="448" t="s">
        <v>550</v>
      </c>
      <c r="M71" s="544">
        <v>222070417001</v>
      </c>
      <c r="N71" s="506">
        <v>44659</v>
      </c>
      <c r="O71" s="555">
        <f t="shared" si="3"/>
        <v>4</v>
      </c>
      <c r="P71" s="555">
        <f t="shared" si="4"/>
        <v>3</v>
      </c>
      <c r="Q71" s="556" t="str">
        <f t="shared" si="5"/>
        <v>Gastos_Gerais</v>
      </c>
      <c r="R71" s="564" t="s">
        <v>310</v>
      </c>
      <c r="S71" s="564" t="s">
        <v>310</v>
      </c>
    </row>
    <row r="72" spans="1:19" ht="36">
      <c r="A72" s="535">
        <f>IF(B72="","",COUNT('Diário 1º PA'!$A$4:$A$2000)+ROW()-3)</f>
        <v>148</v>
      </c>
      <c r="B72" s="506">
        <v>44659</v>
      </c>
      <c r="C72" s="537">
        <v>44621</v>
      </c>
      <c r="D72" s="448" t="s">
        <v>271</v>
      </c>
      <c r="E72" s="448" t="s">
        <v>445</v>
      </c>
      <c r="F72" s="477">
        <v>100</v>
      </c>
      <c r="G72" s="448" t="s">
        <v>681</v>
      </c>
      <c r="H72" s="448" t="s">
        <v>461</v>
      </c>
      <c r="I72" s="448" t="s">
        <v>502</v>
      </c>
      <c r="J72" s="448" t="s">
        <v>310</v>
      </c>
      <c r="K72" s="448" t="s">
        <v>507</v>
      </c>
      <c r="L72" s="448" t="s">
        <v>550</v>
      </c>
      <c r="M72" s="544" t="s">
        <v>902</v>
      </c>
      <c r="N72" s="506">
        <v>44659</v>
      </c>
      <c r="O72" s="555">
        <f t="shared" si="3"/>
        <v>4</v>
      </c>
      <c r="P72" s="555">
        <f t="shared" si="4"/>
        <v>3</v>
      </c>
      <c r="Q72" s="556" t="str">
        <f t="shared" si="5"/>
        <v>Gastos_Gerais</v>
      </c>
      <c r="R72" s="564" t="s">
        <v>310</v>
      </c>
      <c r="S72" s="564" t="s">
        <v>310</v>
      </c>
    </row>
    <row r="73" spans="1:19" ht="36">
      <c r="A73" s="535">
        <f>IF(B73="","",COUNT('Diário 1º PA'!$A$4:$A$2000)+ROW()-3)</f>
        <v>149</v>
      </c>
      <c r="B73" s="506">
        <v>44659</v>
      </c>
      <c r="C73" s="537">
        <v>44621</v>
      </c>
      <c r="D73" s="448" t="s">
        <v>271</v>
      </c>
      <c r="E73" s="448" t="s">
        <v>445</v>
      </c>
      <c r="F73" s="477">
        <v>75</v>
      </c>
      <c r="G73" s="448" t="s">
        <v>703</v>
      </c>
      <c r="H73" s="448" t="s">
        <v>461</v>
      </c>
      <c r="I73" s="448" t="s">
        <v>502</v>
      </c>
      <c r="J73" s="448" t="s">
        <v>310</v>
      </c>
      <c r="K73" s="448" t="s">
        <v>507</v>
      </c>
      <c r="L73" s="448" t="s">
        <v>550</v>
      </c>
      <c r="M73" s="544">
        <v>222070400702</v>
      </c>
      <c r="N73" s="506">
        <v>44659</v>
      </c>
      <c r="O73" s="555">
        <f t="shared" si="3"/>
        <v>4</v>
      </c>
      <c r="P73" s="555">
        <f t="shared" si="4"/>
        <v>3</v>
      </c>
      <c r="Q73" s="556" t="str">
        <f t="shared" si="5"/>
        <v>Gastos_Gerais</v>
      </c>
      <c r="R73" s="564" t="s">
        <v>310</v>
      </c>
      <c r="S73" s="564" t="s">
        <v>310</v>
      </c>
    </row>
    <row r="74" spans="1:19" ht="24">
      <c r="A74" s="535">
        <f>IF(B74="","",COUNT('Diário 1º PA'!$A$4:$A$2000)+ROW()-3)</f>
        <v>150</v>
      </c>
      <c r="B74" s="506">
        <v>44662</v>
      </c>
      <c r="C74" s="537">
        <v>44621</v>
      </c>
      <c r="D74" s="448" t="s">
        <v>271</v>
      </c>
      <c r="E74" s="448" t="s">
        <v>434</v>
      </c>
      <c r="F74" s="477">
        <v>1115.5</v>
      </c>
      <c r="G74" s="448" t="s">
        <v>631</v>
      </c>
      <c r="H74" s="448" t="s">
        <v>467</v>
      </c>
      <c r="I74" s="448" t="s">
        <v>903</v>
      </c>
      <c r="J74" s="448" t="s">
        <v>904</v>
      </c>
      <c r="K74" s="448" t="s">
        <v>543</v>
      </c>
      <c r="L74" s="448" t="s">
        <v>544</v>
      </c>
      <c r="M74" s="544" t="s">
        <v>594</v>
      </c>
      <c r="N74" s="506">
        <v>44660</v>
      </c>
      <c r="O74" s="555">
        <f t="shared" si="3"/>
        <v>4</v>
      </c>
      <c r="P74" s="555">
        <f t="shared" si="4"/>
        <v>3</v>
      </c>
      <c r="Q74" s="556" t="str">
        <f t="shared" si="5"/>
        <v>Gastos_Gerais</v>
      </c>
      <c r="R74" s="564" t="s">
        <v>540</v>
      </c>
      <c r="S74" s="564">
        <v>3025</v>
      </c>
    </row>
    <row r="75" spans="1:19" ht="60">
      <c r="A75" s="535">
        <f>IF(B75="","",COUNT('Diário 1º PA'!$A$4:$A$2000)+ROW()-3)</f>
        <v>151</v>
      </c>
      <c r="B75" s="506">
        <v>44662</v>
      </c>
      <c r="C75" s="537">
        <v>44621</v>
      </c>
      <c r="D75" s="448" t="s">
        <v>271</v>
      </c>
      <c r="E75" s="448" t="s">
        <v>328</v>
      </c>
      <c r="F75" s="477">
        <v>1031.3</v>
      </c>
      <c r="G75" s="448" t="s">
        <v>556</v>
      </c>
      <c r="H75" s="448" t="s">
        <v>465</v>
      </c>
      <c r="I75" s="448" t="s">
        <v>633</v>
      </c>
      <c r="J75" s="448" t="s">
        <v>634</v>
      </c>
      <c r="K75" s="448" t="s">
        <v>543</v>
      </c>
      <c r="L75" s="448" t="s">
        <v>544</v>
      </c>
      <c r="M75" s="544" t="s">
        <v>905</v>
      </c>
      <c r="N75" s="506">
        <v>44662</v>
      </c>
      <c r="O75" s="555">
        <f t="shared" si="3"/>
        <v>4</v>
      </c>
      <c r="P75" s="555">
        <f t="shared" si="4"/>
        <v>3</v>
      </c>
      <c r="Q75" s="556" t="str">
        <f t="shared" si="5"/>
        <v>Gastos_Gerais</v>
      </c>
      <c r="R75" s="564" t="s">
        <v>540</v>
      </c>
      <c r="S75" s="564">
        <v>3110</v>
      </c>
    </row>
    <row r="76" spans="1:19" ht="156">
      <c r="A76" s="535">
        <f>IF(B76="","",COUNT('Diário 1º PA'!$A$4:$A$2000)+ROW()-3)</f>
        <v>152</v>
      </c>
      <c r="B76" s="506">
        <v>44662</v>
      </c>
      <c r="C76" s="537">
        <v>44621</v>
      </c>
      <c r="D76" s="448" t="s">
        <v>271</v>
      </c>
      <c r="E76" s="448" t="s">
        <v>184</v>
      </c>
      <c r="F76" s="477">
        <v>3420</v>
      </c>
      <c r="G76" s="448" t="s">
        <v>558</v>
      </c>
      <c r="H76" s="448" t="s">
        <v>468</v>
      </c>
      <c r="I76" s="448" t="s">
        <v>906</v>
      </c>
      <c r="J76" s="448" t="s">
        <v>907</v>
      </c>
      <c r="K76" s="448" t="s">
        <v>543</v>
      </c>
      <c r="L76" s="448" t="s">
        <v>544</v>
      </c>
      <c r="M76" s="544" t="s">
        <v>908</v>
      </c>
      <c r="N76" s="506">
        <v>44634</v>
      </c>
      <c r="O76" s="555">
        <f t="shared" si="3"/>
        <v>4</v>
      </c>
      <c r="P76" s="555">
        <f t="shared" si="4"/>
        <v>3</v>
      </c>
      <c r="Q76" s="556" t="str">
        <f t="shared" si="5"/>
        <v>Gastos_Gerais</v>
      </c>
      <c r="R76" s="564" t="s">
        <v>540</v>
      </c>
      <c r="S76" s="564">
        <v>3114</v>
      </c>
    </row>
    <row r="77" spans="1:19" ht="84">
      <c r="A77" s="535">
        <f>IF(B77="","",COUNT('Diário 1º PA'!$A$4:$A$2000)+ROW()-3)</f>
        <v>153</v>
      </c>
      <c r="B77" s="506">
        <v>44662</v>
      </c>
      <c r="C77" s="537">
        <v>44593</v>
      </c>
      <c r="D77" s="448" t="s">
        <v>271</v>
      </c>
      <c r="E77" s="448" t="s">
        <v>448</v>
      </c>
      <c r="F77" s="477">
        <v>27790.5</v>
      </c>
      <c r="G77" s="448" t="s">
        <v>489</v>
      </c>
      <c r="H77" s="448" t="s">
        <v>468</v>
      </c>
      <c r="I77" s="448" t="s">
        <v>909</v>
      </c>
      <c r="J77" s="448" t="s">
        <v>910</v>
      </c>
      <c r="K77" s="448" t="s">
        <v>543</v>
      </c>
      <c r="L77" s="448" t="s">
        <v>544</v>
      </c>
      <c r="M77" s="544">
        <v>39</v>
      </c>
      <c r="N77" s="506">
        <v>44662</v>
      </c>
      <c r="O77" s="555">
        <f t="shared" si="3"/>
        <v>4</v>
      </c>
      <c r="P77" s="555">
        <f t="shared" si="4"/>
        <v>2</v>
      </c>
      <c r="Q77" s="556" t="str">
        <f t="shared" si="5"/>
        <v>Gastos_Gerais</v>
      </c>
      <c r="R77" s="564" t="s">
        <v>540</v>
      </c>
      <c r="S77" s="564">
        <v>2906</v>
      </c>
    </row>
    <row r="78" spans="1:19" ht="48">
      <c r="A78" s="535">
        <f>IF(B78="","",COUNT('Diário 1º PA'!$A$4:$A$2000)+ROW()-3)</f>
        <v>154</v>
      </c>
      <c r="B78" s="506">
        <v>44662</v>
      </c>
      <c r="C78" s="537">
        <v>44621</v>
      </c>
      <c r="D78" s="448" t="s">
        <v>271</v>
      </c>
      <c r="E78" s="448" t="s">
        <v>222</v>
      </c>
      <c r="F78" s="477">
        <v>11957.17</v>
      </c>
      <c r="G78" s="448" t="s">
        <v>561</v>
      </c>
      <c r="H78" s="448" t="s">
        <v>465</v>
      </c>
      <c r="I78" s="448" t="s">
        <v>911</v>
      </c>
      <c r="J78" s="448" t="s">
        <v>912</v>
      </c>
      <c r="K78" s="448" t="s">
        <v>543</v>
      </c>
      <c r="L78" s="448" t="s">
        <v>544</v>
      </c>
      <c r="M78" s="544" t="s">
        <v>885</v>
      </c>
      <c r="N78" s="506">
        <v>44662</v>
      </c>
      <c r="O78" s="555">
        <f t="shared" si="3"/>
        <v>4</v>
      </c>
      <c r="P78" s="555">
        <f t="shared" si="4"/>
        <v>3</v>
      </c>
      <c r="Q78" s="556" t="str">
        <f t="shared" si="5"/>
        <v>Gastos_Gerais</v>
      </c>
      <c r="R78" s="564" t="s">
        <v>501</v>
      </c>
      <c r="S78" s="564">
        <v>3041</v>
      </c>
    </row>
    <row r="79" spans="1:19" ht="24">
      <c r="A79" s="535">
        <f>IF(B79="","",COUNT('Diário 1º PA'!$A$4:$A$2000)+ROW()-3)</f>
        <v>155</v>
      </c>
      <c r="B79" s="506">
        <v>44662</v>
      </c>
      <c r="C79" s="537">
        <v>44652</v>
      </c>
      <c r="D79" s="448" t="s">
        <v>271</v>
      </c>
      <c r="E79" s="448" t="s">
        <v>71</v>
      </c>
      <c r="F79" s="477">
        <v>11</v>
      </c>
      <c r="G79" s="448" t="s">
        <v>802</v>
      </c>
      <c r="H79" s="448" t="s">
        <v>467</v>
      </c>
      <c r="I79" s="448" t="s">
        <v>546</v>
      </c>
      <c r="J79" s="448" t="s">
        <v>547</v>
      </c>
      <c r="K79" s="448" t="s">
        <v>548</v>
      </c>
      <c r="L79" s="448" t="s">
        <v>477</v>
      </c>
      <c r="M79" s="544" t="s">
        <v>310</v>
      </c>
      <c r="N79" s="506">
        <v>44662</v>
      </c>
      <c r="O79" s="555">
        <f t="shared" si="3"/>
        <v>4</v>
      </c>
      <c r="P79" s="555">
        <f t="shared" si="4"/>
        <v>4</v>
      </c>
      <c r="Q79" s="556" t="str">
        <f t="shared" si="5"/>
        <v>Gastos_Gerais</v>
      </c>
      <c r="R79" s="564" t="s">
        <v>310</v>
      </c>
      <c r="S79" s="564" t="s">
        <v>310</v>
      </c>
    </row>
    <row r="80" spans="1:19" ht="24">
      <c r="A80" s="535">
        <f>IF(B80="","",COUNT('Diário 1º PA'!$A$4:$A$2000)+ROW()-3)</f>
        <v>156</v>
      </c>
      <c r="B80" s="506">
        <v>44662</v>
      </c>
      <c r="C80" s="537">
        <v>44652</v>
      </c>
      <c r="D80" s="448" t="s">
        <v>271</v>
      </c>
      <c r="E80" s="448" t="s">
        <v>71</v>
      </c>
      <c r="F80" s="477">
        <v>11</v>
      </c>
      <c r="G80" s="448" t="s">
        <v>803</v>
      </c>
      <c r="H80" s="448" t="s">
        <v>465</v>
      </c>
      <c r="I80" s="448" t="s">
        <v>546</v>
      </c>
      <c r="J80" s="448" t="s">
        <v>547</v>
      </c>
      <c r="K80" s="448" t="s">
        <v>548</v>
      </c>
      <c r="L80" s="448" t="s">
        <v>477</v>
      </c>
      <c r="M80" s="544" t="s">
        <v>310</v>
      </c>
      <c r="N80" s="506">
        <v>44662</v>
      </c>
      <c r="O80" s="555">
        <f t="shared" si="3"/>
        <v>4</v>
      </c>
      <c r="P80" s="555">
        <f t="shared" si="4"/>
        <v>4</v>
      </c>
      <c r="Q80" s="556" t="str">
        <f t="shared" si="5"/>
        <v>Gastos_Gerais</v>
      </c>
      <c r="R80" s="564" t="s">
        <v>310</v>
      </c>
      <c r="S80" s="564" t="s">
        <v>310</v>
      </c>
    </row>
    <row r="81" spans="1:19" ht="36">
      <c r="A81" s="535">
        <f>IF(B81="","",COUNT('Diário 1º PA'!$A$4:$A$2000)+ROW()-3)</f>
        <v>157</v>
      </c>
      <c r="B81" s="506">
        <v>44662</v>
      </c>
      <c r="C81" s="537">
        <v>44652</v>
      </c>
      <c r="D81" s="448" t="s">
        <v>271</v>
      </c>
      <c r="E81" s="448" t="s">
        <v>71</v>
      </c>
      <c r="F81" s="477">
        <v>11</v>
      </c>
      <c r="G81" s="448" t="s">
        <v>804</v>
      </c>
      <c r="H81" s="448" t="s">
        <v>468</v>
      </c>
      <c r="I81" s="448" t="s">
        <v>546</v>
      </c>
      <c r="J81" s="448" t="s">
        <v>547</v>
      </c>
      <c r="K81" s="448" t="s">
        <v>548</v>
      </c>
      <c r="L81" s="448" t="s">
        <v>477</v>
      </c>
      <c r="M81" s="544" t="s">
        <v>310</v>
      </c>
      <c r="N81" s="506">
        <v>44662</v>
      </c>
      <c r="O81" s="555">
        <f t="shared" si="3"/>
        <v>4</v>
      </c>
      <c r="P81" s="555">
        <f t="shared" si="4"/>
        <v>4</v>
      </c>
      <c r="Q81" s="556" t="str">
        <f t="shared" si="5"/>
        <v>Gastos_Gerais</v>
      </c>
      <c r="R81" s="564" t="s">
        <v>310</v>
      </c>
      <c r="S81" s="564" t="s">
        <v>310</v>
      </c>
    </row>
    <row r="82" spans="1:19" ht="24">
      <c r="A82" s="535">
        <f>IF(B82="","",COUNT('Diário 1º PA'!$A$4:$A$2000)+ROW()-3)</f>
        <v>158</v>
      </c>
      <c r="B82" s="506">
        <v>44662</v>
      </c>
      <c r="C82" s="537">
        <v>44652</v>
      </c>
      <c r="D82" s="448" t="s">
        <v>271</v>
      </c>
      <c r="E82" s="448" t="s">
        <v>71</v>
      </c>
      <c r="F82" s="477">
        <v>11</v>
      </c>
      <c r="G82" s="448" t="s">
        <v>805</v>
      </c>
      <c r="H82" s="448" t="s">
        <v>468</v>
      </c>
      <c r="I82" s="448" t="s">
        <v>546</v>
      </c>
      <c r="J82" s="448" t="s">
        <v>547</v>
      </c>
      <c r="K82" s="448" t="s">
        <v>548</v>
      </c>
      <c r="L82" s="448" t="s">
        <v>477</v>
      </c>
      <c r="M82" s="544" t="s">
        <v>310</v>
      </c>
      <c r="N82" s="506">
        <v>44662</v>
      </c>
      <c r="O82" s="555">
        <f t="shared" si="3"/>
        <v>4</v>
      </c>
      <c r="P82" s="555">
        <f t="shared" si="4"/>
        <v>4</v>
      </c>
      <c r="Q82" s="556" t="str">
        <f t="shared" si="5"/>
        <v>Gastos_Gerais</v>
      </c>
      <c r="R82" s="564" t="s">
        <v>310</v>
      </c>
      <c r="S82" s="564" t="s">
        <v>310</v>
      </c>
    </row>
    <row r="83" spans="1:19" ht="36">
      <c r="A83" s="535">
        <f>IF(B83="","",COUNT('Diário 1º PA'!$A$4:$A$2000)+ROW()-3)</f>
        <v>159</v>
      </c>
      <c r="B83" s="506">
        <v>44662</v>
      </c>
      <c r="C83" s="537">
        <v>44652</v>
      </c>
      <c r="D83" s="448" t="s">
        <v>271</v>
      </c>
      <c r="E83" s="448" t="s">
        <v>71</v>
      </c>
      <c r="F83" s="477">
        <v>11</v>
      </c>
      <c r="G83" s="448" t="s">
        <v>806</v>
      </c>
      <c r="H83" s="448" t="s">
        <v>465</v>
      </c>
      <c r="I83" s="448" t="s">
        <v>546</v>
      </c>
      <c r="J83" s="448" t="s">
        <v>547</v>
      </c>
      <c r="K83" s="448" t="s">
        <v>548</v>
      </c>
      <c r="L83" s="448" t="s">
        <v>477</v>
      </c>
      <c r="M83" s="544" t="s">
        <v>310</v>
      </c>
      <c r="N83" s="506">
        <v>44662</v>
      </c>
      <c r="O83" s="555">
        <f t="shared" si="3"/>
        <v>4</v>
      </c>
      <c r="P83" s="555">
        <f t="shared" si="4"/>
        <v>4</v>
      </c>
      <c r="Q83" s="556" t="str">
        <f t="shared" si="5"/>
        <v>Gastos_Gerais</v>
      </c>
      <c r="R83" s="564" t="s">
        <v>310</v>
      </c>
      <c r="S83" s="564" t="s">
        <v>310</v>
      </c>
    </row>
    <row r="84" spans="1:19" ht="36">
      <c r="A84" s="535">
        <f>IF(B84="","",COUNT('Diário 1º PA'!$A$4:$A$2000)+ROW()-3)</f>
        <v>160</v>
      </c>
      <c r="B84" s="506">
        <v>44662</v>
      </c>
      <c r="C84" s="537">
        <v>44652</v>
      </c>
      <c r="D84" s="448" t="s">
        <v>271</v>
      </c>
      <c r="E84" s="448" t="s">
        <v>71</v>
      </c>
      <c r="F84" s="477">
        <v>11</v>
      </c>
      <c r="G84" s="448" t="s">
        <v>807</v>
      </c>
      <c r="H84" s="448" t="s">
        <v>461</v>
      </c>
      <c r="I84" s="448" t="s">
        <v>546</v>
      </c>
      <c r="J84" s="448" t="s">
        <v>547</v>
      </c>
      <c r="K84" s="448" t="s">
        <v>548</v>
      </c>
      <c r="L84" s="448" t="s">
        <v>477</v>
      </c>
      <c r="M84" s="544" t="s">
        <v>310</v>
      </c>
      <c r="N84" s="506">
        <v>44662</v>
      </c>
      <c r="O84" s="555">
        <f t="shared" si="3"/>
        <v>4</v>
      </c>
      <c r="P84" s="555">
        <f t="shared" si="4"/>
        <v>4</v>
      </c>
      <c r="Q84" s="556" t="str">
        <f t="shared" si="5"/>
        <v>Gastos_Gerais</v>
      </c>
      <c r="R84" s="564" t="s">
        <v>310</v>
      </c>
      <c r="S84" s="564" t="s">
        <v>310</v>
      </c>
    </row>
    <row r="85" spans="1:19" ht="36">
      <c r="A85" s="535">
        <f>IF(B85="","",COUNT('Diário 1º PA'!$A$4:$A$2000)+ROW()-3)</f>
        <v>161</v>
      </c>
      <c r="B85" s="506">
        <v>44664</v>
      </c>
      <c r="C85" s="537">
        <v>44621</v>
      </c>
      <c r="D85" s="448" t="s">
        <v>271</v>
      </c>
      <c r="E85" s="448" t="s">
        <v>90</v>
      </c>
      <c r="F85" s="477">
        <v>7349.25</v>
      </c>
      <c r="G85" s="448" t="s">
        <v>523</v>
      </c>
      <c r="H85" s="448" t="s">
        <v>309</v>
      </c>
      <c r="I85" s="448" t="s">
        <v>581</v>
      </c>
      <c r="J85" s="448" t="s">
        <v>582</v>
      </c>
      <c r="K85" s="448" t="s">
        <v>543</v>
      </c>
      <c r="L85" s="448" t="s">
        <v>32</v>
      </c>
      <c r="M85" s="544" t="s">
        <v>913</v>
      </c>
      <c r="N85" s="506">
        <v>44663</v>
      </c>
      <c r="O85" s="555">
        <f t="shared" si="3"/>
        <v>4</v>
      </c>
      <c r="P85" s="555">
        <f t="shared" si="4"/>
        <v>3</v>
      </c>
      <c r="Q85" s="556" t="str">
        <f t="shared" si="5"/>
        <v>Gastos_Gerais</v>
      </c>
      <c r="R85" s="564" t="s">
        <v>310</v>
      </c>
      <c r="S85" s="564" t="s">
        <v>310</v>
      </c>
    </row>
    <row r="86" spans="1:19" ht="48">
      <c r="A86" s="535">
        <f>IF(B86="","",COUNT('Diário 1º PA'!$A$4:$A$2000)+ROW()-3)</f>
        <v>162</v>
      </c>
      <c r="B86" s="506">
        <v>44664</v>
      </c>
      <c r="C86" s="537">
        <v>44621</v>
      </c>
      <c r="D86" s="448" t="s">
        <v>271</v>
      </c>
      <c r="E86" s="448" t="s">
        <v>442</v>
      </c>
      <c r="F86" s="477">
        <v>3429.65</v>
      </c>
      <c r="G86" s="448" t="s">
        <v>590</v>
      </c>
      <c r="H86" s="448" t="s">
        <v>309</v>
      </c>
      <c r="I86" s="448" t="s">
        <v>591</v>
      </c>
      <c r="J86" s="448" t="s">
        <v>593</v>
      </c>
      <c r="K86" s="448" t="s">
        <v>543</v>
      </c>
      <c r="L86" s="448" t="s">
        <v>32</v>
      </c>
      <c r="M86" s="544" t="s">
        <v>885</v>
      </c>
      <c r="N86" s="506">
        <v>44663</v>
      </c>
      <c r="O86" s="555">
        <f t="shared" si="3"/>
        <v>4</v>
      </c>
      <c r="P86" s="555">
        <f t="shared" si="4"/>
        <v>3</v>
      </c>
      <c r="Q86" s="556" t="str">
        <f t="shared" si="5"/>
        <v>Gastos_Gerais</v>
      </c>
      <c r="R86" s="564" t="s">
        <v>310</v>
      </c>
      <c r="S86" s="564" t="s">
        <v>310</v>
      </c>
    </row>
    <row r="87" spans="1:19" ht="36">
      <c r="A87" s="535">
        <f>IF(B87="","",COUNT('Diário 1º PA'!$A$4:$A$2000)+ROW()-3)</f>
        <v>163</v>
      </c>
      <c r="B87" s="506">
        <v>44664</v>
      </c>
      <c r="C87" s="537">
        <v>44621</v>
      </c>
      <c r="D87" s="448" t="s">
        <v>271</v>
      </c>
      <c r="E87" s="448" t="s">
        <v>445</v>
      </c>
      <c r="F87" s="477">
        <v>840</v>
      </c>
      <c r="G87" s="448" t="s">
        <v>617</v>
      </c>
      <c r="H87" s="448" t="s">
        <v>461</v>
      </c>
      <c r="I87" s="448" t="s">
        <v>914</v>
      </c>
      <c r="J87" s="448" t="s">
        <v>915</v>
      </c>
      <c r="K87" s="448" t="s">
        <v>543</v>
      </c>
      <c r="L87" s="448" t="s">
        <v>500</v>
      </c>
      <c r="M87" s="544">
        <v>1681</v>
      </c>
      <c r="N87" s="506">
        <v>44657</v>
      </c>
      <c r="O87" s="555">
        <f t="shared" si="3"/>
        <v>4</v>
      </c>
      <c r="P87" s="555">
        <f t="shared" si="4"/>
        <v>3</v>
      </c>
      <c r="Q87" s="556" t="str">
        <f t="shared" si="5"/>
        <v>Gastos_Gerais</v>
      </c>
      <c r="R87" s="564" t="s">
        <v>310</v>
      </c>
      <c r="S87" s="564" t="s">
        <v>310</v>
      </c>
    </row>
    <row r="88" spans="1:19" ht="48">
      <c r="A88" s="535">
        <f>IF(B88="","",COUNT('Diário 1º PA'!$A$4:$A$2000)+ROW()-3)</f>
        <v>164</v>
      </c>
      <c r="B88" s="506">
        <v>44664</v>
      </c>
      <c r="C88" s="537">
        <v>44621</v>
      </c>
      <c r="D88" s="448" t="s">
        <v>271</v>
      </c>
      <c r="E88" s="448" t="s">
        <v>442</v>
      </c>
      <c r="F88" s="477">
        <v>14698.5</v>
      </c>
      <c r="G88" s="448" t="s">
        <v>759</v>
      </c>
      <c r="H88" s="448" t="s">
        <v>461</v>
      </c>
      <c r="I88" s="448" t="s">
        <v>916</v>
      </c>
      <c r="J88" s="448" t="s">
        <v>917</v>
      </c>
      <c r="K88" s="448" t="s">
        <v>543</v>
      </c>
      <c r="L88" s="448" t="s">
        <v>32</v>
      </c>
      <c r="M88" s="544" t="s">
        <v>604</v>
      </c>
      <c r="N88" s="506">
        <v>44659</v>
      </c>
      <c r="O88" s="555">
        <f t="shared" si="3"/>
        <v>4</v>
      </c>
      <c r="P88" s="555">
        <f t="shared" si="4"/>
        <v>3</v>
      </c>
      <c r="Q88" s="556" t="str">
        <f t="shared" si="5"/>
        <v>Gastos_Gerais</v>
      </c>
      <c r="R88" s="564" t="s">
        <v>310</v>
      </c>
      <c r="S88" s="564" t="s">
        <v>310</v>
      </c>
    </row>
    <row r="89" spans="1:19" ht="60">
      <c r="A89" s="535">
        <f>IF(B89="","",COUNT('Diário 1º PA'!$A$4:$A$2000)+ROW()-3)</f>
        <v>165</v>
      </c>
      <c r="B89" s="506">
        <v>44664</v>
      </c>
      <c r="C89" s="537">
        <v>44621</v>
      </c>
      <c r="D89" s="448" t="s">
        <v>271</v>
      </c>
      <c r="E89" s="448" t="s">
        <v>448</v>
      </c>
      <c r="F89" s="477">
        <v>1875</v>
      </c>
      <c r="G89" s="448" t="s">
        <v>524</v>
      </c>
      <c r="H89" s="448" t="s">
        <v>468</v>
      </c>
      <c r="I89" s="448" t="s">
        <v>666</v>
      </c>
      <c r="J89" s="448" t="s">
        <v>667</v>
      </c>
      <c r="K89" s="448" t="s">
        <v>543</v>
      </c>
      <c r="L89" s="448" t="s">
        <v>918</v>
      </c>
      <c r="M89" s="544">
        <v>2936</v>
      </c>
      <c r="N89" s="506">
        <v>44642</v>
      </c>
      <c r="O89" s="555">
        <f t="shared" si="3"/>
        <v>4</v>
      </c>
      <c r="P89" s="555">
        <f t="shared" si="4"/>
        <v>3</v>
      </c>
      <c r="Q89" s="556" t="str">
        <f t="shared" si="5"/>
        <v>Gastos_Gerais</v>
      </c>
      <c r="R89" s="564" t="s">
        <v>310</v>
      </c>
      <c r="S89" s="564" t="s">
        <v>310</v>
      </c>
    </row>
    <row r="90" spans="1:19" ht="48">
      <c r="A90" s="535">
        <f>IF(B90="","",COUNT('Diário 1º PA'!$A$4:$A$2000)+ROW()-3)</f>
        <v>166</v>
      </c>
      <c r="B90" s="506">
        <v>44664</v>
      </c>
      <c r="C90" s="537">
        <v>44652</v>
      </c>
      <c r="D90" s="448" t="s">
        <v>271</v>
      </c>
      <c r="E90" s="448" t="s">
        <v>442</v>
      </c>
      <c r="F90" s="477">
        <v>5879.4</v>
      </c>
      <c r="G90" s="448" t="s">
        <v>601</v>
      </c>
      <c r="H90" s="448" t="s">
        <v>461</v>
      </c>
      <c r="I90" s="448" t="s">
        <v>602</v>
      </c>
      <c r="J90" s="448" t="s">
        <v>603</v>
      </c>
      <c r="K90" s="448" t="s">
        <v>543</v>
      </c>
      <c r="L90" s="448" t="s">
        <v>32</v>
      </c>
      <c r="M90" s="544" t="s">
        <v>594</v>
      </c>
      <c r="N90" s="506">
        <v>44664</v>
      </c>
      <c r="O90" s="555">
        <f t="shared" si="3"/>
        <v>4</v>
      </c>
      <c r="P90" s="555">
        <f t="shared" si="4"/>
        <v>4</v>
      </c>
      <c r="Q90" s="556" t="str">
        <f t="shared" si="5"/>
        <v>Gastos_Gerais</v>
      </c>
      <c r="R90" s="564" t="s">
        <v>310</v>
      </c>
      <c r="S90" s="564" t="s">
        <v>310</v>
      </c>
    </row>
    <row r="91" spans="1:19" ht="36">
      <c r="A91" s="535">
        <f>IF(B91="","",COUNT('Diário 1º PA'!$A$4:$A$2000)+ROW()-3)</f>
        <v>167</v>
      </c>
      <c r="B91" s="506">
        <v>44664</v>
      </c>
      <c r="C91" s="537">
        <v>44652</v>
      </c>
      <c r="D91" s="448" t="s">
        <v>271</v>
      </c>
      <c r="E91" s="448" t="s">
        <v>71</v>
      </c>
      <c r="F91" s="477">
        <v>11</v>
      </c>
      <c r="G91" s="448" t="s">
        <v>808</v>
      </c>
      <c r="H91" s="448" t="s">
        <v>309</v>
      </c>
      <c r="I91" s="448" t="s">
        <v>546</v>
      </c>
      <c r="J91" s="448" t="s">
        <v>547</v>
      </c>
      <c r="K91" s="448" t="s">
        <v>548</v>
      </c>
      <c r="L91" s="448" t="s">
        <v>477</v>
      </c>
      <c r="M91" s="544" t="s">
        <v>310</v>
      </c>
      <c r="N91" s="506">
        <v>44664</v>
      </c>
      <c r="O91" s="555">
        <f t="shared" si="3"/>
        <v>4</v>
      </c>
      <c r="P91" s="555">
        <f t="shared" si="4"/>
        <v>4</v>
      </c>
      <c r="Q91" s="556" t="str">
        <f t="shared" si="5"/>
        <v>Gastos_Gerais</v>
      </c>
      <c r="R91" s="564" t="s">
        <v>310</v>
      </c>
      <c r="S91" s="564" t="s">
        <v>310</v>
      </c>
    </row>
    <row r="92" spans="1:19" ht="36">
      <c r="A92" s="535">
        <f>IF(B92="","",COUNT('Diário 1º PA'!$A$4:$A$2000)+ROW()-3)</f>
        <v>168</v>
      </c>
      <c r="B92" s="506">
        <v>44664</v>
      </c>
      <c r="C92" s="537">
        <v>44652</v>
      </c>
      <c r="D92" s="448" t="s">
        <v>271</v>
      </c>
      <c r="E92" s="448" t="s">
        <v>71</v>
      </c>
      <c r="F92" s="477">
        <v>11</v>
      </c>
      <c r="G92" s="448" t="s">
        <v>809</v>
      </c>
      <c r="H92" s="448" t="s">
        <v>309</v>
      </c>
      <c r="I92" s="448" t="s">
        <v>546</v>
      </c>
      <c r="J92" s="448" t="s">
        <v>547</v>
      </c>
      <c r="K92" s="448" t="s">
        <v>548</v>
      </c>
      <c r="L92" s="448" t="s">
        <v>477</v>
      </c>
      <c r="M92" s="544" t="s">
        <v>310</v>
      </c>
      <c r="N92" s="506">
        <v>44664</v>
      </c>
      <c r="O92" s="555">
        <f t="shared" si="3"/>
        <v>4</v>
      </c>
      <c r="P92" s="555">
        <f t="shared" si="4"/>
        <v>4</v>
      </c>
      <c r="Q92" s="556" t="str">
        <f t="shared" si="5"/>
        <v>Gastos_Gerais</v>
      </c>
      <c r="R92" s="564" t="s">
        <v>310</v>
      </c>
      <c r="S92" s="564" t="s">
        <v>310</v>
      </c>
    </row>
    <row r="93" spans="1:19" ht="36">
      <c r="A93" s="535">
        <f>IF(B93="","",COUNT('Diário 1º PA'!$A$4:$A$2000)+ROW()-3)</f>
        <v>169</v>
      </c>
      <c r="B93" s="506">
        <v>44664</v>
      </c>
      <c r="C93" s="537">
        <v>44652</v>
      </c>
      <c r="D93" s="448" t="s">
        <v>271</v>
      </c>
      <c r="E93" s="448" t="s">
        <v>71</v>
      </c>
      <c r="F93" s="477">
        <v>11</v>
      </c>
      <c r="G93" s="448" t="s">
        <v>810</v>
      </c>
      <c r="H93" s="448" t="s">
        <v>461</v>
      </c>
      <c r="I93" s="448" t="s">
        <v>546</v>
      </c>
      <c r="J93" s="448" t="s">
        <v>547</v>
      </c>
      <c r="K93" s="448" t="s">
        <v>548</v>
      </c>
      <c r="L93" s="448" t="s">
        <v>477</v>
      </c>
      <c r="M93" s="544" t="s">
        <v>310</v>
      </c>
      <c r="N93" s="506">
        <v>44664</v>
      </c>
      <c r="O93" s="555">
        <f t="shared" si="3"/>
        <v>4</v>
      </c>
      <c r="P93" s="555">
        <f t="shared" si="4"/>
        <v>4</v>
      </c>
      <c r="Q93" s="556" t="str">
        <f t="shared" si="5"/>
        <v>Gastos_Gerais</v>
      </c>
      <c r="R93" s="564" t="s">
        <v>310</v>
      </c>
      <c r="S93" s="564" t="s">
        <v>310</v>
      </c>
    </row>
    <row r="94" spans="1:19" ht="36">
      <c r="A94" s="535">
        <f>IF(B94="","",COUNT('Diário 1º PA'!$A$4:$A$2000)+ROW()-3)</f>
        <v>170</v>
      </c>
      <c r="B94" s="506">
        <v>44664</v>
      </c>
      <c r="C94" s="537">
        <v>44652</v>
      </c>
      <c r="D94" s="448" t="s">
        <v>271</v>
      </c>
      <c r="E94" s="448" t="s">
        <v>71</v>
      </c>
      <c r="F94" s="477">
        <v>11</v>
      </c>
      <c r="G94" s="448" t="s">
        <v>811</v>
      </c>
      <c r="H94" s="448" t="s">
        <v>461</v>
      </c>
      <c r="I94" s="448" t="s">
        <v>546</v>
      </c>
      <c r="J94" s="448" t="s">
        <v>547</v>
      </c>
      <c r="K94" s="448" t="s">
        <v>548</v>
      </c>
      <c r="L94" s="448" t="s">
        <v>477</v>
      </c>
      <c r="M94" s="544" t="s">
        <v>310</v>
      </c>
      <c r="N94" s="506">
        <v>44664</v>
      </c>
      <c r="O94" s="555">
        <f t="shared" si="3"/>
        <v>4</v>
      </c>
      <c r="P94" s="555">
        <f t="shared" si="4"/>
        <v>4</v>
      </c>
      <c r="Q94" s="556" t="str">
        <f t="shared" si="5"/>
        <v>Gastos_Gerais</v>
      </c>
      <c r="R94" s="564" t="s">
        <v>310</v>
      </c>
      <c r="S94" s="564" t="s">
        <v>310</v>
      </c>
    </row>
    <row r="95" spans="1:19" ht="24">
      <c r="A95" s="535">
        <f>IF(B95="","",COUNT('Diário 1º PA'!$A$4:$A$2000)+ROW()-3)</f>
        <v>171</v>
      </c>
      <c r="B95" s="506">
        <v>44664</v>
      </c>
      <c r="C95" s="537">
        <v>44652</v>
      </c>
      <c r="D95" s="448" t="s">
        <v>271</v>
      </c>
      <c r="E95" s="448" t="s">
        <v>71</v>
      </c>
      <c r="F95" s="477">
        <v>11</v>
      </c>
      <c r="G95" s="448" t="s">
        <v>812</v>
      </c>
      <c r="H95" s="448" t="s">
        <v>468</v>
      </c>
      <c r="I95" s="448" t="s">
        <v>546</v>
      </c>
      <c r="J95" s="448" t="s">
        <v>547</v>
      </c>
      <c r="K95" s="448" t="s">
        <v>548</v>
      </c>
      <c r="L95" s="448" t="s">
        <v>477</v>
      </c>
      <c r="M95" s="544" t="s">
        <v>310</v>
      </c>
      <c r="N95" s="506">
        <v>44664</v>
      </c>
      <c r="O95" s="555">
        <f t="shared" si="3"/>
        <v>4</v>
      </c>
      <c r="P95" s="555">
        <f t="shared" si="4"/>
        <v>4</v>
      </c>
      <c r="Q95" s="556" t="str">
        <f t="shared" si="5"/>
        <v>Gastos_Gerais</v>
      </c>
      <c r="R95" s="564" t="s">
        <v>310</v>
      </c>
      <c r="S95" s="564" t="s">
        <v>310</v>
      </c>
    </row>
    <row r="96" spans="1:19" ht="36">
      <c r="A96" s="535">
        <f>IF(B96="","",COUNT('Diário 1º PA'!$A$4:$A$2000)+ROW()-3)</f>
        <v>172</v>
      </c>
      <c r="B96" s="506">
        <v>44664</v>
      </c>
      <c r="C96" s="537">
        <v>44652</v>
      </c>
      <c r="D96" s="448" t="s">
        <v>271</v>
      </c>
      <c r="E96" s="448" t="s">
        <v>71</v>
      </c>
      <c r="F96" s="477">
        <v>11</v>
      </c>
      <c r="G96" s="448" t="s">
        <v>813</v>
      </c>
      <c r="H96" s="448" t="s">
        <v>461</v>
      </c>
      <c r="I96" s="448" t="s">
        <v>546</v>
      </c>
      <c r="J96" s="448" t="s">
        <v>547</v>
      </c>
      <c r="K96" s="448" t="s">
        <v>548</v>
      </c>
      <c r="L96" s="448" t="s">
        <v>477</v>
      </c>
      <c r="M96" s="544" t="s">
        <v>310</v>
      </c>
      <c r="N96" s="506">
        <v>44664</v>
      </c>
      <c r="O96" s="555">
        <f t="shared" si="3"/>
        <v>4</v>
      </c>
      <c r="P96" s="555">
        <f t="shared" si="4"/>
        <v>4</v>
      </c>
      <c r="Q96" s="556" t="str">
        <f t="shared" si="5"/>
        <v>Gastos_Gerais</v>
      </c>
      <c r="R96" s="564" t="s">
        <v>310</v>
      </c>
      <c r="S96" s="564" t="s">
        <v>310</v>
      </c>
    </row>
    <row r="97" spans="1:19" ht="36">
      <c r="A97" s="535">
        <f>IF(B97="","",COUNT('Diário 1º PA'!$A$4:$A$2000)+ROW()-3)</f>
        <v>173</v>
      </c>
      <c r="B97" s="506">
        <v>44664</v>
      </c>
      <c r="C97" s="537">
        <v>44652</v>
      </c>
      <c r="D97" s="448" t="s">
        <v>271</v>
      </c>
      <c r="E97" s="448" t="s">
        <v>71</v>
      </c>
      <c r="F97" s="477">
        <v>11</v>
      </c>
      <c r="G97" s="448" t="s">
        <v>814</v>
      </c>
      <c r="H97" s="448" t="s">
        <v>465</v>
      </c>
      <c r="I97" s="448" t="s">
        <v>546</v>
      </c>
      <c r="J97" s="448" t="s">
        <v>547</v>
      </c>
      <c r="K97" s="448" t="s">
        <v>548</v>
      </c>
      <c r="L97" s="448" t="s">
        <v>477</v>
      </c>
      <c r="M97" s="544" t="s">
        <v>310</v>
      </c>
      <c r="N97" s="506">
        <v>44664</v>
      </c>
      <c r="O97" s="555">
        <f t="shared" si="3"/>
        <v>4</v>
      </c>
      <c r="P97" s="555">
        <f t="shared" si="4"/>
        <v>4</v>
      </c>
      <c r="Q97" s="556" t="str">
        <f t="shared" si="5"/>
        <v>Gastos_Gerais</v>
      </c>
      <c r="R97" s="564" t="s">
        <v>310</v>
      </c>
      <c r="S97" s="564" t="s">
        <v>310</v>
      </c>
    </row>
    <row r="98" spans="1:19" ht="120">
      <c r="A98" s="535">
        <f>IF(B98="","",COUNT('Diário 1º PA'!$A$4:$A$2000)+ROW()-3)</f>
        <v>174</v>
      </c>
      <c r="B98" s="506">
        <v>44665</v>
      </c>
      <c r="C98" s="537">
        <v>44621</v>
      </c>
      <c r="D98" s="448" t="s">
        <v>271</v>
      </c>
      <c r="E98" s="448" t="s">
        <v>445</v>
      </c>
      <c r="F98" s="477">
        <v>1260</v>
      </c>
      <c r="G98" s="448" t="s">
        <v>815</v>
      </c>
      <c r="H98" s="448" t="s">
        <v>461</v>
      </c>
      <c r="I98" s="448" t="s">
        <v>919</v>
      </c>
      <c r="J98" s="448" t="s">
        <v>920</v>
      </c>
      <c r="K98" s="448" t="s">
        <v>499</v>
      </c>
      <c r="L98" s="448" t="s">
        <v>500</v>
      </c>
      <c r="M98" s="544">
        <v>1693</v>
      </c>
      <c r="N98" s="506">
        <v>44664</v>
      </c>
      <c r="O98" s="555">
        <f t="shared" si="3"/>
        <v>4</v>
      </c>
      <c r="P98" s="555">
        <f t="shared" si="4"/>
        <v>3</v>
      </c>
      <c r="Q98" s="556" t="str">
        <f t="shared" si="5"/>
        <v>Gastos_Gerais</v>
      </c>
      <c r="R98" s="564" t="s">
        <v>501</v>
      </c>
      <c r="S98" s="564">
        <v>3211</v>
      </c>
    </row>
    <row r="99" spans="1:19" ht="24">
      <c r="A99" s="535">
        <f>IF(B99="","",COUNT('Diário 1º PA'!$A$4:$A$2000)+ROW()-3)</f>
        <v>175</v>
      </c>
      <c r="B99" s="506">
        <v>44665</v>
      </c>
      <c r="C99" s="537">
        <v>44621</v>
      </c>
      <c r="D99" s="448" t="s">
        <v>271</v>
      </c>
      <c r="E99" s="448" t="s">
        <v>434</v>
      </c>
      <c r="F99" s="477">
        <v>1150</v>
      </c>
      <c r="G99" s="448" t="s">
        <v>766</v>
      </c>
      <c r="H99" s="448" t="s">
        <v>467</v>
      </c>
      <c r="I99" s="448" t="s">
        <v>921</v>
      </c>
      <c r="J99" s="448" t="s">
        <v>922</v>
      </c>
      <c r="K99" s="448" t="s">
        <v>499</v>
      </c>
      <c r="L99" s="448" t="s">
        <v>544</v>
      </c>
      <c r="M99" s="544" t="s">
        <v>604</v>
      </c>
      <c r="N99" s="506">
        <v>44664</v>
      </c>
      <c r="O99" s="555">
        <f t="shared" si="3"/>
        <v>4</v>
      </c>
      <c r="P99" s="555">
        <f t="shared" si="4"/>
        <v>3</v>
      </c>
      <c r="Q99" s="556" t="str">
        <f t="shared" si="5"/>
        <v>Gastos_Gerais</v>
      </c>
      <c r="R99" s="564" t="s">
        <v>540</v>
      </c>
      <c r="S99" s="564">
        <v>3024</v>
      </c>
    </row>
    <row r="100" spans="1:19" ht="120">
      <c r="A100" s="535">
        <f>IF(B100="","",COUNT('Diário 1º PA'!$A$4:$A$2000)+ROW()-3)</f>
        <v>176</v>
      </c>
      <c r="B100" s="506">
        <v>44665</v>
      </c>
      <c r="C100" s="537">
        <v>44593</v>
      </c>
      <c r="D100" s="448" t="s">
        <v>271</v>
      </c>
      <c r="E100" s="448" t="s">
        <v>90</v>
      </c>
      <c r="F100" s="477">
        <v>9799</v>
      </c>
      <c r="G100" s="448" t="s">
        <v>488</v>
      </c>
      <c r="H100" s="448" t="s">
        <v>471</v>
      </c>
      <c r="I100" s="448" t="s">
        <v>923</v>
      </c>
      <c r="J100" s="448" t="s">
        <v>924</v>
      </c>
      <c r="K100" s="448" t="s">
        <v>543</v>
      </c>
      <c r="L100" s="448" t="s">
        <v>544</v>
      </c>
      <c r="M100" s="544" t="s">
        <v>885</v>
      </c>
      <c r="N100" s="506">
        <v>44664</v>
      </c>
      <c r="O100" s="555">
        <f t="shared" si="3"/>
        <v>4</v>
      </c>
      <c r="P100" s="555">
        <f t="shared" si="4"/>
        <v>2</v>
      </c>
      <c r="Q100" s="556" t="str">
        <f t="shared" si="5"/>
        <v>Gastos_Gerais</v>
      </c>
      <c r="R100" s="564" t="s">
        <v>540</v>
      </c>
      <c r="S100" s="564">
        <v>2896</v>
      </c>
    </row>
    <row r="101" spans="1:19" ht="60">
      <c r="A101" s="535">
        <f>IF(B101="","",COUNT('Diário 1º PA'!$A$4:$A$2000)+ROW()-3)</f>
        <v>177</v>
      </c>
      <c r="B101" s="506">
        <v>44665</v>
      </c>
      <c r="C101" s="537">
        <v>44621</v>
      </c>
      <c r="D101" s="448" t="s">
        <v>271</v>
      </c>
      <c r="E101" s="448" t="s">
        <v>442</v>
      </c>
      <c r="F101" s="477">
        <v>9085</v>
      </c>
      <c r="G101" s="448" t="s">
        <v>742</v>
      </c>
      <c r="H101" s="448" t="s">
        <v>472</v>
      </c>
      <c r="I101" s="448" t="s">
        <v>925</v>
      </c>
      <c r="J101" s="448" t="s">
        <v>926</v>
      </c>
      <c r="K101" s="448" t="s">
        <v>543</v>
      </c>
      <c r="L101" s="448" t="s">
        <v>544</v>
      </c>
      <c r="M101" s="544" t="s">
        <v>604</v>
      </c>
      <c r="N101" s="506">
        <v>44665</v>
      </c>
      <c r="O101" s="555">
        <f t="shared" si="3"/>
        <v>4</v>
      </c>
      <c r="P101" s="555">
        <f t="shared" si="4"/>
        <v>3</v>
      </c>
      <c r="Q101" s="556" t="str">
        <f t="shared" si="5"/>
        <v>Gastos_Gerais</v>
      </c>
      <c r="R101" s="564" t="s">
        <v>501</v>
      </c>
      <c r="S101" s="564">
        <v>3065</v>
      </c>
    </row>
    <row r="102" spans="1:19" ht="36">
      <c r="A102" s="535">
        <f>IF(B102="","",COUNT('Diário 1º PA'!$A$4:$A$2000)+ROW()-3)</f>
        <v>178</v>
      </c>
      <c r="B102" s="506">
        <v>44665</v>
      </c>
      <c r="C102" s="537">
        <v>44652</v>
      </c>
      <c r="D102" s="448" t="s">
        <v>271</v>
      </c>
      <c r="E102" s="448" t="s">
        <v>71</v>
      </c>
      <c r="F102" s="477">
        <v>11</v>
      </c>
      <c r="G102" s="448" t="s">
        <v>1080</v>
      </c>
      <c r="H102" s="448" t="s">
        <v>472</v>
      </c>
      <c r="I102" s="448" t="s">
        <v>546</v>
      </c>
      <c r="J102" s="448" t="s">
        <v>547</v>
      </c>
      <c r="K102" s="448" t="s">
        <v>548</v>
      </c>
      <c r="L102" s="448" t="s">
        <v>477</v>
      </c>
      <c r="M102" s="544" t="s">
        <v>310</v>
      </c>
      <c r="N102" s="506">
        <v>44665</v>
      </c>
      <c r="O102" s="555">
        <f t="shared" si="3"/>
        <v>4</v>
      </c>
      <c r="P102" s="555">
        <f t="shared" si="4"/>
        <v>4</v>
      </c>
      <c r="Q102" s="556" t="str">
        <f t="shared" si="5"/>
        <v>Gastos_Gerais</v>
      </c>
      <c r="R102" s="564" t="s">
        <v>310</v>
      </c>
      <c r="S102" s="564" t="s">
        <v>310</v>
      </c>
    </row>
    <row r="103" spans="1:19" ht="36">
      <c r="A103" s="535">
        <f>IF(B103="","",COUNT('Diário 1º PA'!$A$4:$A$2000)+ROW()-3)</f>
        <v>179</v>
      </c>
      <c r="B103" s="506">
        <v>44665</v>
      </c>
      <c r="C103" s="537">
        <v>44652</v>
      </c>
      <c r="D103" s="448" t="s">
        <v>271</v>
      </c>
      <c r="E103" s="448" t="s">
        <v>71</v>
      </c>
      <c r="F103" s="477">
        <v>11</v>
      </c>
      <c r="G103" s="448" t="s">
        <v>816</v>
      </c>
      <c r="H103" s="448" t="s">
        <v>472</v>
      </c>
      <c r="I103" s="448" t="s">
        <v>546</v>
      </c>
      <c r="J103" s="448" t="s">
        <v>547</v>
      </c>
      <c r="K103" s="448" t="s">
        <v>548</v>
      </c>
      <c r="L103" s="448" t="s">
        <v>477</v>
      </c>
      <c r="M103" s="544" t="s">
        <v>310</v>
      </c>
      <c r="N103" s="506">
        <v>44665</v>
      </c>
      <c r="O103" s="555">
        <f t="shared" si="3"/>
        <v>4</v>
      </c>
      <c r="P103" s="555">
        <f t="shared" si="4"/>
        <v>4</v>
      </c>
      <c r="Q103" s="556" t="str">
        <f t="shared" si="5"/>
        <v>Gastos_Gerais</v>
      </c>
      <c r="R103" s="564" t="s">
        <v>310</v>
      </c>
      <c r="S103" s="564" t="s">
        <v>310</v>
      </c>
    </row>
    <row r="104" spans="1:19" ht="48">
      <c r="A104" s="535">
        <f>IF(B104="","",COUNT('Diário 1º PA'!$A$4:$A$2000)+ROW()-3)</f>
        <v>180</v>
      </c>
      <c r="B104" s="506">
        <v>44670</v>
      </c>
      <c r="C104" s="537">
        <v>44593</v>
      </c>
      <c r="D104" s="448" t="s">
        <v>271</v>
      </c>
      <c r="E104" s="448" t="s">
        <v>445</v>
      </c>
      <c r="F104" s="477">
        <v>1998.6</v>
      </c>
      <c r="G104" s="448" t="s">
        <v>817</v>
      </c>
      <c r="H104" s="448" t="s">
        <v>468</v>
      </c>
      <c r="I104" s="448" t="s">
        <v>927</v>
      </c>
      <c r="J104" s="448" t="s">
        <v>928</v>
      </c>
      <c r="K104" s="448" t="s">
        <v>499</v>
      </c>
      <c r="L104" s="448" t="s">
        <v>500</v>
      </c>
      <c r="M104" s="544">
        <v>1701</v>
      </c>
      <c r="N104" s="506">
        <v>44669</v>
      </c>
      <c r="O104" s="555">
        <f t="shared" si="3"/>
        <v>4</v>
      </c>
      <c r="P104" s="555">
        <f t="shared" si="4"/>
        <v>2</v>
      </c>
      <c r="Q104" s="556" t="str">
        <f t="shared" si="5"/>
        <v>Gastos_Gerais</v>
      </c>
      <c r="R104" s="564" t="s">
        <v>540</v>
      </c>
      <c r="S104" s="564">
        <v>2969</v>
      </c>
    </row>
    <row r="105" spans="1:19" ht="84">
      <c r="A105" s="535">
        <f>IF(B105="","",COUNT('Diário 1º PA'!$A$4:$A$2000)+ROW()-3)</f>
        <v>181</v>
      </c>
      <c r="B105" s="506">
        <v>44670</v>
      </c>
      <c r="C105" s="537">
        <v>44621</v>
      </c>
      <c r="D105" s="448" t="s">
        <v>271</v>
      </c>
      <c r="E105" s="448" t="s">
        <v>205</v>
      </c>
      <c r="F105" s="477">
        <v>5974.86</v>
      </c>
      <c r="G105" s="448" t="s">
        <v>577</v>
      </c>
      <c r="H105" s="448" t="s">
        <v>465</v>
      </c>
      <c r="I105" s="448" t="s">
        <v>877</v>
      </c>
      <c r="J105" s="448" t="s">
        <v>878</v>
      </c>
      <c r="K105" s="448" t="s">
        <v>499</v>
      </c>
      <c r="L105" s="448" t="s">
        <v>544</v>
      </c>
      <c r="M105" s="544" t="s">
        <v>929</v>
      </c>
      <c r="N105" s="506">
        <v>44670</v>
      </c>
      <c r="O105" s="555">
        <f t="shared" si="3"/>
        <v>4</v>
      </c>
      <c r="P105" s="555">
        <f t="shared" si="4"/>
        <v>3</v>
      </c>
      <c r="Q105" s="556" t="str">
        <f t="shared" si="5"/>
        <v>Gastos_Gerais</v>
      </c>
      <c r="R105" s="564" t="s">
        <v>540</v>
      </c>
      <c r="S105" s="564">
        <v>3181</v>
      </c>
    </row>
    <row r="106" spans="1:19" ht="36">
      <c r="A106" s="535">
        <f>IF(B106="","",COUNT('Diário 1º PA'!$A$4:$A$2000)+ROW()-3)</f>
        <v>182</v>
      </c>
      <c r="B106" s="506">
        <v>44670</v>
      </c>
      <c r="C106" s="537">
        <v>44621</v>
      </c>
      <c r="D106" s="448" t="s">
        <v>271</v>
      </c>
      <c r="E106" s="448" t="s">
        <v>448</v>
      </c>
      <c r="F106" s="477">
        <v>1500</v>
      </c>
      <c r="G106" s="448" t="s">
        <v>770</v>
      </c>
      <c r="H106" s="448" t="s">
        <v>461</v>
      </c>
      <c r="I106" s="448" t="s">
        <v>846</v>
      </c>
      <c r="J106" s="448" t="s">
        <v>847</v>
      </c>
      <c r="K106" s="448" t="s">
        <v>499</v>
      </c>
      <c r="L106" s="448" t="s">
        <v>544</v>
      </c>
      <c r="M106" s="544">
        <v>308</v>
      </c>
      <c r="N106" s="506">
        <v>44664</v>
      </c>
      <c r="O106" s="555">
        <f t="shared" si="3"/>
        <v>4</v>
      </c>
      <c r="P106" s="555">
        <f t="shared" si="4"/>
        <v>3</v>
      </c>
      <c r="Q106" s="556" t="str">
        <f t="shared" si="5"/>
        <v>Gastos_Gerais</v>
      </c>
      <c r="R106" s="564" t="s">
        <v>540</v>
      </c>
      <c r="S106" s="564">
        <v>2918</v>
      </c>
    </row>
    <row r="107" spans="1:19" ht="84">
      <c r="A107" s="535">
        <f>IF(B107="","",COUNT('Diário 1º PA'!$A$4:$A$2000)+ROW()-3)</f>
        <v>183</v>
      </c>
      <c r="B107" s="506">
        <v>44670</v>
      </c>
      <c r="C107" s="537">
        <v>44652</v>
      </c>
      <c r="D107" s="448" t="s">
        <v>271</v>
      </c>
      <c r="E107" s="448" t="s">
        <v>448</v>
      </c>
      <c r="F107" s="477">
        <v>3500</v>
      </c>
      <c r="G107" s="448" t="s">
        <v>818</v>
      </c>
      <c r="H107" s="448" t="s">
        <v>465</v>
      </c>
      <c r="I107" s="448" t="s">
        <v>930</v>
      </c>
      <c r="J107" s="448" t="s">
        <v>931</v>
      </c>
      <c r="K107" s="448" t="s">
        <v>543</v>
      </c>
      <c r="L107" s="448" t="s">
        <v>544</v>
      </c>
      <c r="M107" s="544" t="s">
        <v>583</v>
      </c>
      <c r="N107" s="506">
        <v>44662</v>
      </c>
      <c r="O107" s="555">
        <f t="shared" si="3"/>
        <v>4</v>
      </c>
      <c r="P107" s="555">
        <f t="shared" si="4"/>
        <v>4</v>
      </c>
      <c r="Q107" s="556" t="str">
        <f t="shared" si="5"/>
        <v>Gastos_Gerais</v>
      </c>
      <c r="R107" s="564" t="s">
        <v>540</v>
      </c>
      <c r="S107" s="564">
        <v>3118</v>
      </c>
    </row>
    <row r="108" spans="1:19" ht="48">
      <c r="A108" s="535">
        <f>IF(B108="","",COUNT('Diário 1º PA'!$A$4:$A$2000)+ROW()-3)</f>
        <v>184</v>
      </c>
      <c r="B108" s="506">
        <v>44670</v>
      </c>
      <c r="C108" s="537">
        <v>44621</v>
      </c>
      <c r="D108" s="448" t="s">
        <v>271</v>
      </c>
      <c r="E108" s="448" t="s">
        <v>445</v>
      </c>
      <c r="F108" s="477">
        <v>2075.92</v>
      </c>
      <c r="G108" s="448" t="s">
        <v>642</v>
      </c>
      <c r="H108" s="448" t="s">
        <v>461</v>
      </c>
      <c r="I108" s="448" t="s">
        <v>932</v>
      </c>
      <c r="J108" s="448" t="s">
        <v>643</v>
      </c>
      <c r="K108" s="448" t="s">
        <v>543</v>
      </c>
      <c r="L108" s="448" t="s">
        <v>500</v>
      </c>
      <c r="M108" s="544">
        <v>1705</v>
      </c>
      <c r="N108" s="506">
        <v>44669</v>
      </c>
      <c r="O108" s="555">
        <f t="shared" si="3"/>
        <v>4</v>
      </c>
      <c r="P108" s="555">
        <f t="shared" si="4"/>
        <v>3</v>
      </c>
      <c r="Q108" s="556" t="str">
        <f t="shared" si="5"/>
        <v>Gastos_Gerais</v>
      </c>
      <c r="R108" s="564" t="s">
        <v>540</v>
      </c>
      <c r="S108" s="564">
        <v>3159</v>
      </c>
    </row>
    <row r="109" spans="1:19" ht="120">
      <c r="A109" s="535">
        <f>IF(B109="","",COUNT('Diário 1º PA'!$A$4:$A$2000)+ROW()-3)</f>
        <v>185</v>
      </c>
      <c r="B109" s="506">
        <v>44670</v>
      </c>
      <c r="C109" s="537">
        <v>44621</v>
      </c>
      <c r="D109" s="448" t="s">
        <v>271</v>
      </c>
      <c r="E109" s="448" t="s">
        <v>456</v>
      </c>
      <c r="F109" s="477">
        <v>5310</v>
      </c>
      <c r="G109" s="448" t="s">
        <v>521</v>
      </c>
      <c r="H109" s="448" t="s">
        <v>465</v>
      </c>
      <c r="I109" s="448" t="s">
        <v>933</v>
      </c>
      <c r="J109" s="448" t="s">
        <v>934</v>
      </c>
      <c r="K109" s="448" t="s">
        <v>543</v>
      </c>
      <c r="L109" s="448" t="s">
        <v>544</v>
      </c>
      <c r="M109" s="544" t="s">
        <v>935</v>
      </c>
      <c r="N109" s="506">
        <v>44666</v>
      </c>
      <c r="O109" s="555">
        <f t="shared" si="3"/>
        <v>4</v>
      </c>
      <c r="P109" s="555">
        <f t="shared" si="4"/>
        <v>3</v>
      </c>
      <c r="Q109" s="556" t="str">
        <f t="shared" si="5"/>
        <v>Gastos_Gerais</v>
      </c>
      <c r="R109" s="564" t="s">
        <v>540</v>
      </c>
      <c r="S109" s="564">
        <v>3011</v>
      </c>
    </row>
    <row r="110" spans="1:19" ht="24">
      <c r="A110" s="535">
        <f>IF(B110="","",COUNT('Diário 1º PA'!$A$4:$A$2000)+ROW()-3)</f>
        <v>186</v>
      </c>
      <c r="B110" s="506">
        <v>44670</v>
      </c>
      <c r="C110" s="537">
        <v>44621</v>
      </c>
      <c r="D110" s="448" t="s">
        <v>271</v>
      </c>
      <c r="E110" s="448" t="s">
        <v>446</v>
      </c>
      <c r="F110" s="477">
        <v>67250</v>
      </c>
      <c r="G110" s="448" t="s">
        <v>819</v>
      </c>
      <c r="H110" s="448" t="s">
        <v>465</v>
      </c>
      <c r="I110" s="448" t="s">
        <v>936</v>
      </c>
      <c r="J110" s="448" t="s">
        <v>937</v>
      </c>
      <c r="K110" s="448" t="s">
        <v>543</v>
      </c>
      <c r="L110" s="448" t="s">
        <v>938</v>
      </c>
      <c r="M110" s="544">
        <v>8</v>
      </c>
      <c r="N110" s="506">
        <v>44658</v>
      </c>
      <c r="O110" s="555">
        <f t="shared" si="3"/>
        <v>4</v>
      </c>
      <c r="P110" s="555">
        <f t="shared" si="4"/>
        <v>3</v>
      </c>
      <c r="Q110" s="556" t="str">
        <f t="shared" si="5"/>
        <v>Gastos_Gerais</v>
      </c>
      <c r="R110" s="564" t="s">
        <v>501</v>
      </c>
      <c r="S110" s="564">
        <v>3013</v>
      </c>
    </row>
    <row r="111" spans="1:19" ht="36">
      <c r="A111" s="535">
        <f>IF(B111="","",COUNT('Diário 1º PA'!$A$4:$A$2000)+ROW()-3)</f>
        <v>187</v>
      </c>
      <c r="B111" s="506">
        <v>44670</v>
      </c>
      <c r="C111" s="537">
        <v>44652</v>
      </c>
      <c r="D111" s="448" t="s">
        <v>271</v>
      </c>
      <c r="E111" s="448" t="s">
        <v>71</v>
      </c>
      <c r="F111" s="477">
        <v>11</v>
      </c>
      <c r="G111" s="448" t="s">
        <v>820</v>
      </c>
      <c r="H111" s="448" t="s">
        <v>465</v>
      </c>
      <c r="I111" s="448" t="s">
        <v>546</v>
      </c>
      <c r="J111" s="448" t="s">
        <v>547</v>
      </c>
      <c r="K111" s="448" t="s">
        <v>548</v>
      </c>
      <c r="L111" s="448" t="s">
        <v>477</v>
      </c>
      <c r="M111" s="544" t="s">
        <v>310</v>
      </c>
      <c r="N111" s="506">
        <v>44670</v>
      </c>
      <c r="O111" s="555">
        <f t="shared" si="3"/>
        <v>4</v>
      </c>
      <c r="P111" s="555">
        <f t="shared" si="4"/>
        <v>4</v>
      </c>
      <c r="Q111" s="556" t="str">
        <f t="shared" si="5"/>
        <v>Gastos_Gerais</v>
      </c>
      <c r="R111" s="564" t="s">
        <v>310</v>
      </c>
      <c r="S111" s="564" t="s">
        <v>310</v>
      </c>
    </row>
    <row r="112" spans="1:19" ht="36">
      <c r="A112" s="535">
        <f>IF(B112="","",COUNT('Diário 1º PA'!$A$4:$A$2000)+ROW()-3)</f>
        <v>188</v>
      </c>
      <c r="B112" s="506">
        <v>44670</v>
      </c>
      <c r="C112" s="537">
        <v>44652</v>
      </c>
      <c r="D112" s="448" t="s">
        <v>271</v>
      </c>
      <c r="E112" s="448" t="s">
        <v>71</v>
      </c>
      <c r="F112" s="477">
        <v>11</v>
      </c>
      <c r="G112" s="448" t="s">
        <v>821</v>
      </c>
      <c r="H112" s="448" t="s">
        <v>461</v>
      </c>
      <c r="I112" s="448" t="s">
        <v>546</v>
      </c>
      <c r="J112" s="448" t="s">
        <v>547</v>
      </c>
      <c r="K112" s="448" t="s">
        <v>548</v>
      </c>
      <c r="L112" s="448" t="s">
        <v>477</v>
      </c>
      <c r="M112" s="544" t="s">
        <v>310</v>
      </c>
      <c r="N112" s="506">
        <v>44670</v>
      </c>
      <c r="O112" s="555">
        <f t="shared" si="3"/>
        <v>4</v>
      </c>
      <c r="P112" s="555">
        <f t="shared" si="4"/>
        <v>4</v>
      </c>
      <c r="Q112" s="556" t="str">
        <f t="shared" si="5"/>
        <v>Gastos_Gerais</v>
      </c>
      <c r="R112" s="564" t="s">
        <v>310</v>
      </c>
      <c r="S112" s="564" t="s">
        <v>310</v>
      </c>
    </row>
    <row r="113" spans="1:19" ht="36">
      <c r="A113" s="535">
        <f>IF(B113="","",COUNT('Diário 1º PA'!$A$4:$A$2000)+ROW()-3)</f>
        <v>189</v>
      </c>
      <c r="B113" s="506">
        <v>44670</v>
      </c>
      <c r="C113" s="537">
        <v>44652</v>
      </c>
      <c r="D113" s="448" t="s">
        <v>271</v>
      </c>
      <c r="E113" s="448" t="s">
        <v>71</v>
      </c>
      <c r="F113" s="477">
        <v>11</v>
      </c>
      <c r="G113" s="448" t="s">
        <v>822</v>
      </c>
      <c r="H113" s="448" t="s">
        <v>465</v>
      </c>
      <c r="I113" s="448" t="s">
        <v>546</v>
      </c>
      <c r="J113" s="448" t="s">
        <v>547</v>
      </c>
      <c r="K113" s="448" t="s">
        <v>548</v>
      </c>
      <c r="L113" s="448" t="s">
        <v>477</v>
      </c>
      <c r="M113" s="544" t="s">
        <v>310</v>
      </c>
      <c r="N113" s="506">
        <v>44670</v>
      </c>
      <c r="O113" s="555">
        <f t="shared" si="3"/>
        <v>4</v>
      </c>
      <c r="P113" s="555">
        <f t="shared" si="4"/>
        <v>4</v>
      </c>
      <c r="Q113" s="556" t="str">
        <f t="shared" si="5"/>
        <v>Gastos_Gerais</v>
      </c>
      <c r="R113" s="564" t="s">
        <v>310</v>
      </c>
      <c r="S113" s="564" t="s">
        <v>310</v>
      </c>
    </row>
    <row r="114" spans="1:19" ht="36">
      <c r="A114" s="535">
        <f>IF(B114="","",COUNT('Diário 1º PA'!$A$4:$A$2000)+ROW()-3)</f>
        <v>190</v>
      </c>
      <c r="B114" s="506">
        <v>44670</v>
      </c>
      <c r="C114" s="537">
        <v>44652</v>
      </c>
      <c r="D114" s="448" t="s">
        <v>271</v>
      </c>
      <c r="E114" s="448" t="s">
        <v>71</v>
      </c>
      <c r="F114" s="477">
        <v>11</v>
      </c>
      <c r="G114" s="448" t="s">
        <v>823</v>
      </c>
      <c r="H114" s="448" t="s">
        <v>465</v>
      </c>
      <c r="I114" s="448" t="s">
        <v>546</v>
      </c>
      <c r="J114" s="448" t="s">
        <v>547</v>
      </c>
      <c r="K114" s="448" t="s">
        <v>548</v>
      </c>
      <c r="L114" s="448" t="s">
        <v>477</v>
      </c>
      <c r="M114" s="544" t="s">
        <v>310</v>
      </c>
      <c r="N114" s="506">
        <v>44670</v>
      </c>
      <c r="O114" s="555">
        <f t="shared" si="3"/>
        <v>4</v>
      </c>
      <c r="P114" s="555">
        <f t="shared" si="4"/>
        <v>4</v>
      </c>
      <c r="Q114" s="556" t="str">
        <f t="shared" si="5"/>
        <v>Gastos_Gerais</v>
      </c>
      <c r="R114" s="564" t="s">
        <v>310</v>
      </c>
      <c r="S114" s="564" t="s">
        <v>310</v>
      </c>
    </row>
    <row r="115" spans="1:19" ht="24">
      <c r="A115" s="535">
        <f>IF(B115="","",COUNT('Diário 1º PA'!$A$4:$A$2000)+ROW()-3)</f>
        <v>191</v>
      </c>
      <c r="B115" s="506">
        <v>44671</v>
      </c>
      <c r="C115" s="537">
        <v>44621</v>
      </c>
      <c r="D115" s="448" t="s">
        <v>271</v>
      </c>
      <c r="E115" s="448" t="s">
        <v>85</v>
      </c>
      <c r="F115" s="477">
        <v>-109.61</v>
      </c>
      <c r="G115" s="448" t="s">
        <v>824</v>
      </c>
      <c r="H115" s="448" t="s">
        <v>309</v>
      </c>
      <c r="I115" s="448" t="s">
        <v>939</v>
      </c>
      <c r="J115" s="448" t="s">
        <v>475</v>
      </c>
      <c r="K115" s="448" t="s">
        <v>620</v>
      </c>
      <c r="L115" s="448" t="s">
        <v>477</v>
      </c>
      <c r="M115" s="544" t="s">
        <v>310</v>
      </c>
      <c r="N115" s="506">
        <v>44671</v>
      </c>
      <c r="O115" s="555">
        <f t="shared" si="3"/>
        <v>4</v>
      </c>
      <c r="P115" s="555">
        <f t="shared" si="4"/>
        <v>3</v>
      </c>
      <c r="Q115" s="556" t="str">
        <f t="shared" si="5"/>
        <v>Gastos_Gerais</v>
      </c>
      <c r="R115" s="564" t="s">
        <v>310</v>
      </c>
      <c r="S115" s="564" t="s">
        <v>310</v>
      </c>
    </row>
    <row r="116" spans="1:19" ht="36">
      <c r="A116" s="535">
        <f>IF(B116="","",COUNT('Diário 1º PA'!$A$4:$A$2000)+ROW()-3)</f>
        <v>192</v>
      </c>
      <c r="B116" s="506">
        <v>44671</v>
      </c>
      <c r="C116" s="537">
        <v>44593</v>
      </c>
      <c r="D116" s="448" t="s">
        <v>271</v>
      </c>
      <c r="E116" s="448" t="s">
        <v>9</v>
      </c>
      <c r="F116" s="477">
        <v>930</v>
      </c>
      <c r="G116" s="448" t="s">
        <v>535</v>
      </c>
      <c r="H116" s="448" t="s">
        <v>9</v>
      </c>
      <c r="I116" s="448" t="s">
        <v>940</v>
      </c>
      <c r="J116" s="448" t="s">
        <v>475</v>
      </c>
      <c r="K116" s="448" t="s">
        <v>499</v>
      </c>
      <c r="L116" s="448" t="s">
        <v>310</v>
      </c>
      <c r="M116" s="544" t="s">
        <v>310</v>
      </c>
      <c r="N116" s="506">
        <v>44671</v>
      </c>
      <c r="O116" s="555">
        <f t="shared" si="3"/>
        <v>4</v>
      </c>
      <c r="P116" s="555">
        <f t="shared" si="4"/>
        <v>2</v>
      </c>
      <c r="Q116" s="556" t="str">
        <f t="shared" si="5"/>
        <v>Gastos_Gerais</v>
      </c>
      <c r="R116" s="564" t="s">
        <v>310</v>
      </c>
      <c r="S116" s="564" t="s">
        <v>310</v>
      </c>
    </row>
    <row r="117" spans="1:19" ht="36">
      <c r="A117" s="535">
        <f>IF(B117="","",COUNT('Diário 1º PA'!$A$4:$A$2000)+ROW()-3)</f>
        <v>193</v>
      </c>
      <c r="B117" s="506">
        <v>44671</v>
      </c>
      <c r="C117" s="537">
        <v>44621</v>
      </c>
      <c r="D117" s="448" t="s">
        <v>271</v>
      </c>
      <c r="E117" s="448" t="s">
        <v>448</v>
      </c>
      <c r="F117" s="477">
        <v>465</v>
      </c>
      <c r="G117" s="448" t="s">
        <v>672</v>
      </c>
      <c r="H117" s="448" t="s">
        <v>461</v>
      </c>
      <c r="I117" s="448" t="s">
        <v>940</v>
      </c>
      <c r="J117" s="448" t="s">
        <v>475</v>
      </c>
      <c r="K117" s="448" t="s">
        <v>499</v>
      </c>
      <c r="L117" s="448" t="s">
        <v>310</v>
      </c>
      <c r="M117" s="544" t="s">
        <v>310</v>
      </c>
      <c r="N117" s="506">
        <v>44671</v>
      </c>
      <c r="O117" s="555">
        <f t="shared" si="3"/>
        <v>4</v>
      </c>
      <c r="P117" s="555">
        <f t="shared" si="4"/>
        <v>3</v>
      </c>
      <c r="Q117" s="556" t="str">
        <f t="shared" si="5"/>
        <v>Gastos_Gerais</v>
      </c>
      <c r="R117" s="564" t="s">
        <v>310</v>
      </c>
      <c r="S117" s="564" t="s">
        <v>310</v>
      </c>
    </row>
    <row r="118" spans="1:19" ht="36">
      <c r="A118" s="535">
        <f>IF(B118="","",COUNT('Diário 1º PA'!$A$4:$A$2000)+ROW()-3)</f>
        <v>194</v>
      </c>
      <c r="B118" s="506">
        <v>44671</v>
      </c>
      <c r="C118" s="537">
        <v>44621</v>
      </c>
      <c r="D118" s="448" t="s">
        <v>271</v>
      </c>
      <c r="E118" s="448" t="s">
        <v>445</v>
      </c>
      <c r="F118" s="477">
        <v>775</v>
      </c>
      <c r="G118" s="448" t="s">
        <v>646</v>
      </c>
      <c r="H118" s="448" t="s">
        <v>461</v>
      </c>
      <c r="I118" s="448" t="s">
        <v>940</v>
      </c>
      <c r="J118" s="448" t="s">
        <v>475</v>
      </c>
      <c r="K118" s="448" t="s">
        <v>499</v>
      </c>
      <c r="L118" s="448" t="s">
        <v>310</v>
      </c>
      <c r="M118" s="544" t="s">
        <v>310</v>
      </c>
      <c r="N118" s="506">
        <v>44671</v>
      </c>
      <c r="O118" s="555">
        <f t="shared" si="3"/>
        <v>4</v>
      </c>
      <c r="P118" s="555">
        <f t="shared" si="4"/>
        <v>3</v>
      </c>
      <c r="Q118" s="556" t="str">
        <f t="shared" si="5"/>
        <v>Gastos_Gerais</v>
      </c>
      <c r="R118" s="564" t="s">
        <v>310</v>
      </c>
      <c r="S118" s="564" t="s">
        <v>310</v>
      </c>
    </row>
    <row r="119" spans="1:19" ht="36">
      <c r="A119" s="535">
        <f>IF(B119="","",COUNT('Diário 1º PA'!$A$4:$A$2000)+ROW()-3)</f>
        <v>195</v>
      </c>
      <c r="B119" s="506">
        <v>44671</v>
      </c>
      <c r="C119" s="537">
        <v>44621</v>
      </c>
      <c r="D119" s="448" t="s">
        <v>271</v>
      </c>
      <c r="E119" s="448" t="s">
        <v>445</v>
      </c>
      <c r="F119" s="477">
        <v>775</v>
      </c>
      <c r="G119" s="448" t="s">
        <v>661</v>
      </c>
      <c r="H119" s="448" t="s">
        <v>461</v>
      </c>
      <c r="I119" s="448" t="s">
        <v>940</v>
      </c>
      <c r="J119" s="448" t="s">
        <v>475</v>
      </c>
      <c r="K119" s="448" t="s">
        <v>499</v>
      </c>
      <c r="L119" s="448" t="s">
        <v>310</v>
      </c>
      <c r="M119" s="544" t="s">
        <v>310</v>
      </c>
      <c r="N119" s="506">
        <v>44671</v>
      </c>
      <c r="O119" s="555">
        <f t="shared" si="3"/>
        <v>4</v>
      </c>
      <c r="P119" s="555">
        <f t="shared" si="4"/>
        <v>3</v>
      </c>
      <c r="Q119" s="556" t="str">
        <f t="shared" si="5"/>
        <v>Gastos_Gerais</v>
      </c>
      <c r="R119" s="564" t="s">
        <v>310</v>
      </c>
      <c r="S119" s="564" t="s">
        <v>310</v>
      </c>
    </row>
    <row r="120" spans="1:19" ht="36">
      <c r="A120" s="535">
        <f>IF(B120="","",COUNT('Diário 1º PA'!$A$4:$A$2000)+ROW()-3)</f>
        <v>196</v>
      </c>
      <c r="B120" s="506">
        <v>44671</v>
      </c>
      <c r="C120" s="537">
        <v>44621</v>
      </c>
      <c r="D120" s="448" t="s">
        <v>271</v>
      </c>
      <c r="E120" s="448" t="s">
        <v>445</v>
      </c>
      <c r="F120" s="477">
        <v>620</v>
      </c>
      <c r="G120" s="448" t="s">
        <v>682</v>
      </c>
      <c r="H120" s="448" t="s">
        <v>461</v>
      </c>
      <c r="I120" s="448" t="s">
        <v>940</v>
      </c>
      <c r="J120" s="448" t="s">
        <v>475</v>
      </c>
      <c r="K120" s="448" t="s">
        <v>499</v>
      </c>
      <c r="L120" s="448" t="s">
        <v>310</v>
      </c>
      <c r="M120" s="544" t="s">
        <v>310</v>
      </c>
      <c r="N120" s="506">
        <v>44671</v>
      </c>
      <c r="O120" s="555">
        <f t="shared" si="3"/>
        <v>4</v>
      </c>
      <c r="P120" s="555">
        <f t="shared" si="4"/>
        <v>3</v>
      </c>
      <c r="Q120" s="556" t="str">
        <f t="shared" si="5"/>
        <v>Gastos_Gerais</v>
      </c>
      <c r="R120" s="564" t="s">
        <v>310</v>
      </c>
      <c r="S120" s="564" t="s">
        <v>310</v>
      </c>
    </row>
    <row r="121" spans="1:19" ht="36">
      <c r="A121" s="535">
        <f>IF(B121="","",COUNT('Diário 1º PA'!$A$4:$A$2000)+ROW()-3)</f>
        <v>197</v>
      </c>
      <c r="B121" s="506">
        <v>44671</v>
      </c>
      <c r="C121" s="537">
        <v>44621</v>
      </c>
      <c r="D121" s="448" t="s">
        <v>271</v>
      </c>
      <c r="E121" s="448" t="s">
        <v>445</v>
      </c>
      <c r="F121" s="477">
        <v>465</v>
      </c>
      <c r="G121" s="448" t="s">
        <v>704</v>
      </c>
      <c r="H121" s="448" t="s">
        <v>461</v>
      </c>
      <c r="I121" s="448" t="s">
        <v>940</v>
      </c>
      <c r="J121" s="448" t="s">
        <v>475</v>
      </c>
      <c r="K121" s="448" t="s">
        <v>499</v>
      </c>
      <c r="L121" s="448" t="s">
        <v>310</v>
      </c>
      <c r="M121" s="544" t="s">
        <v>310</v>
      </c>
      <c r="N121" s="506">
        <v>44671</v>
      </c>
      <c r="O121" s="555">
        <f t="shared" si="3"/>
        <v>4</v>
      </c>
      <c r="P121" s="555">
        <f t="shared" si="4"/>
        <v>3</v>
      </c>
      <c r="Q121" s="556" t="str">
        <f t="shared" si="5"/>
        <v>Gastos_Gerais</v>
      </c>
      <c r="R121" s="564" t="s">
        <v>310</v>
      </c>
      <c r="S121" s="564" t="s">
        <v>310</v>
      </c>
    </row>
    <row r="122" spans="1:19" ht="36">
      <c r="A122" s="535">
        <f>IF(B122="","",COUNT('Diário 1º PA'!$A$4:$A$2000)+ROW()-3)</f>
        <v>198</v>
      </c>
      <c r="B122" s="506">
        <v>44671</v>
      </c>
      <c r="C122" s="537">
        <v>44593</v>
      </c>
      <c r="D122" s="448" t="s">
        <v>271</v>
      </c>
      <c r="E122" s="448" t="s">
        <v>445</v>
      </c>
      <c r="F122" s="477">
        <v>263.5</v>
      </c>
      <c r="G122" s="448" t="s">
        <v>751</v>
      </c>
      <c r="H122" s="448" t="s">
        <v>461</v>
      </c>
      <c r="I122" s="448" t="s">
        <v>940</v>
      </c>
      <c r="J122" s="448" t="s">
        <v>475</v>
      </c>
      <c r="K122" s="448" t="s">
        <v>499</v>
      </c>
      <c r="L122" s="448" t="s">
        <v>310</v>
      </c>
      <c r="M122" s="544" t="s">
        <v>310</v>
      </c>
      <c r="N122" s="506">
        <v>44671</v>
      </c>
      <c r="O122" s="555">
        <f t="shared" si="3"/>
        <v>4</v>
      </c>
      <c r="P122" s="555">
        <f t="shared" si="4"/>
        <v>2</v>
      </c>
      <c r="Q122" s="556" t="str">
        <f t="shared" si="5"/>
        <v>Gastos_Gerais</v>
      </c>
      <c r="R122" s="564" t="s">
        <v>310</v>
      </c>
      <c r="S122" s="564" t="s">
        <v>310</v>
      </c>
    </row>
    <row r="123" spans="1:19" ht="36">
      <c r="A123" s="535">
        <f>IF(B123="","",COUNT('Diário 1º PA'!$A$4:$A$2000)+ROW()-3)</f>
        <v>199</v>
      </c>
      <c r="B123" s="506">
        <v>44671</v>
      </c>
      <c r="C123" s="537">
        <v>44621</v>
      </c>
      <c r="D123" s="448" t="s">
        <v>271</v>
      </c>
      <c r="E123" s="448" t="s">
        <v>434</v>
      </c>
      <c r="F123" s="477">
        <v>356.5</v>
      </c>
      <c r="G123" s="448" t="s">
        <v>717</v>
      </c>
      <c r="H123" s="448" t="s">
        <v>467</v>
      </c>
      <c r="I123" s="448" t="s">
        <v>940</v>
      </c>
      <c r="J123" s="448" t="s">
        <v>475</v>
      </c>
      <c r="K123" s="448" t="s">
        <v>499</v>
      </c>
      <c r="L123" s="448" t="s">
        <v>310</v>
      </c>
      <c r="M123" s="544" t="s">
        <v>310</v>
      </c>
      <c r="N123" s="506">
        <v>44671</v>
      </c>
      <c r="O123" s="555">
        <f t="shared" si="3"/>
        <v>4</v>
      </c>
      <c r="P123" s="555">
        <f t="shared" si="4"/>
        <v>3</v>
      </c>
      <c r="Q123" s="556" t="str">
        <f t="shared" si="5"/>
        <v>Gastos_Gerais</v>
      </c>
      <c r="R123" s="564" t="s">
        <v>310</v>
      </c>
      <c r="S123" s="564" t="s">
        <v>310</v>
      </c>
    </row>
    <row r="124" spans="1:19" ht="36">
      <c r="A124" s="535">
        <f>IF(B124="","",COUNT('Diário 1º PA'!$A$4:$A$2000)+ROW()-3)</f>
        <v>200</v>
      </c>
      <c r="B124" s="506">
        <v>44671</v>
      </c>
      <c r="C124" s="537">
        <v>44621</v>
      </c>
      <c r="D124" s="448" t="s">
        <v>271</v>
      </c>
      <c r="E124" s="448" t="s">
        <v>445</v>
      </c>
      <c r="F124" s="477">
        <v>465</v>
      </c>
      <c r="G124" s="448" t="s">
        <v>698</v>
      </c>
      <c r="H124" s="448" t="s">
        <v>461</v>
      </c>
      <c r="I124" s="448" t="s">
        <v>940</v>
      </c>
      <c r="J124" s="448" t="s">
        <v>475</v>
      </c>
      <c r="K124" s="448" t="s">
        <v>499</v>
      </c>
      <c r="L124" s="448" t="s">
        <v>310</v>
      </c>
      <c r="M124" s="544" t="s">
        <v>310</v>
      </c>
      <c r="N124" s="506">
        <v>44671</v>
      </c>
      <c r="O124" s="555">
        <f t="shared" si="3"/>
        <v>4</v>
      </c>
      <c r="P124" s="555">
        <f t="shared" si="4"/>
        <v>3</v>
      </c>
      <c r="Q124" s="556" t="str">
        <f t="shared" si="5"/>
        <v>Gastos_Gerais</v>
      </c>
      <c r="R124" s="564" t="s">
        <v>310</v>
      </c>
      <c r="S124" s="564" t="s">
        <v>310</v>
      </c>
    </row>
    <row r="125" spans="1:19" ht="60">
      <c r="A125" s="535">
        <f>IF(B125="","",COUNT('Diário 1º PA'!$A$4:$A$2000)+ROW()-3)</f>
        <v>201</v>
      </c>
      <c r="B125" s="506">
        <v>44671</v>
      </c>
      <c r="C125" s="537">
        <v>44593</v>
      </c>
      <c r="D125" s="448" t="s">
        <v>271</v>
      </c>
      <c r="E125" s="448" t="s">
        <v>445</v>
      </c>
      <c r="F125" s="477">
        <v>1998.6</v>
      </c>
      <c r="G125" s="448" t="s">
        <v>490</v>
      </c>
      <c r="H125" s="448" t="s">
        <v>468</v>
      </c>
      <c r="I125" s="448" t="s">
        <v>941</v>
      </c>
      <c r="J125" s="448" t="s">
        <v>942</v>
      </c>
      <c r="K125" s="448" t="s">
        <v>543</v>
      </c>
      <c r="L125" s="448" t="s">
        <v>500</v>
      </c>
      <c r="M125" s="544">
        <v>1698</v>
      </c>
      <c r="N125" s="506">
        <v>44665</v>
      </c>
      <c r="O125" s="555">
        <f t="shared" si="3"/>
        <v>4</v>
      </c>
      <c r="P125" s="555">
        <f t="shared" si="4"/>
        <v>2</v>
      </c>
      <c r="Q125" s="556" t="str">
        <f t="shared" si="5"/>
        <v>Gastos_Gerais</v>
      </c>
      <c r="R125" s="564" t="s">
        <v>540</v>
      </c>
      <c r="S125" s="564">
        <v>2958</v>
      </c>
    </row>
    <row r="126" spans="1:19" ht="96">
      <c r="A126" s="535">
        <f>IF(B126="","",COUNT('Diário 1º PA'!$A$4:$A$2000)+ROW()-3)</f>
        <v>202</v>
      </c>
      <c r="B126" s="506">
        <v>44671</v>
      </c>
      <c r="C126" s="537">
        <v>44652</v>
      </c>
      <c r="D126" s="448" t="s">
        <v>271</v>
      </c>
      <c r="E126" s="448" t="s">
        <v>448</v>
      </c>
      <c r="F126" s="477">
        <v>2000</v>
      </c>
      <c r="G126" s="448" t="s">
        <v>566</v>
      </c>
      <c r="H126" s="448" t="s">
        <v>470</v>
      </c>
      <c r="I126" s="448" t="s">
        <v>943</v>
      </c>
      <c r="J126" s="448" t="s">
        <v>737</v>
      </c>
      <c r="K126" s="448" t="s">
        <v>543</v>
      </c>
      <c r="L126" s="448" t="s">
        <v>32</v>
      </c>
      <c r="M126" s="544" t="s">
        <v>874</v>
      </c>
      <c r="N126" s="506">
        <v>44671</v>
      </c>
      <c r="O126" s="555">
        <f t="shared" si="3"/>
        <v>4</v>
      </c>
      <c r="P126" s="555">
        <f t="shared" si="4"/>
        <v>4</v>
      </c>
      <c r="Q126" s="556" t="str">
        <f t="shared" si="5"/>
        <v>Gastos_Gerais</v>
      </c>
      <c r="R126" s="564" t="s">
        <v>501</v>
      </c>
      <c r="S126" s="564">
        <v>3123</v>
      </c>
    </row>
    <row r="127" spans="1:19" ht="24">
      <c r="A127" s="535">
        <f>IF(B127="","",COUNT('Diário 1º PA'!$A$4:$A$2000)+ROW()-3)</f>
        <v>203</v>
      </c>
      <c r="B127" s="506">
        <v>44671</v>
      </c>
      <c r="C127" s="537">
        <v>44621</v>
      </c>
      <c r="D127" s="448" t="s">
        <v>271</v>
      </c>
      <c r="E127" s="448" t="s">
        <v>448</v>
      </c>
      <c r="F127" s="477">
        <v>11.16</v>
      </c>
      <c r="G127" s="448" t="s">
        <v>711</v>
      </c>
      <c r="H127" s="448" t="s">
        <v>465</v>
      </c>
      <c r="I127" s="448" t="s">
        <v>621</v>
      </c>
      <c r="J127" s="448" t="s">
        <v>310</v>
      </c>
      <c r="K127" s="448" t="s">
        <v>507</v>
      </c>
      <c r="L127" s="448" t="s">
        <v>944</v>
      </c>
      <c r="M127" s="544" t="s">
        <v>945</v>
      </c>
      <c r="N127" s="506">
        <v>44651</v>
      </c>
      <c r="O127" s="555">
        <f t="shared" si="3"/>
        <v>4</v>
      </c>
      <c r="P127" s="555">
        <f t="shared" si="4"/>
        <v>3</v>
      </c>
      <c r="Q127" s="556" t="str">
        <f t="shared" si="5"/>
        <v>Gastos_Gerais</v>
      </c>
      <c r="R127" s="564" t="s">
        <v>310</v>
      </c>
      <c r="S127" s="564" t="s">
        <v>310</v>
      </c>
    </row>
    <row r="128" spans="1:19" ht="48">
      <c r="A128" s="535">
        <f>IF(B128="","",COUNT('Diário 1º PA'!$A$4:$A$2000)+ROW()-3)</f>
        <v>204</v>
      </c>
      <c r="B128" s="506">
        <v>44671</v>
      </c>
      <c r="C128" s="537">
        <v>44621</v>
      </c>
      <c r="D128" s="448" t="s">
        <v>271</v>
      </c>
      <c r="E128" s="448" t="s">
        <v>448</v>
      </c>
      <c r="F128" s="477">
        <v>3913.2</v>
      </c>
      <c r="G128" s="448" t="s">
        <v>559</v>
      </c>
      <c r="H128" s="448" t="s">
        <v>470</v>
      </c>
      <c r="I128" s="448" t="s">
        <v>730</v>
      </c>
      <c r="J128" s="448" t="s">
        <v>731</v>
      </c>
      <c r="K128" s="448" t="s">
        <v>543</v>
      </c>
      <c r="L128" s="448" t="s">
        <v>32</v>
      </c>
      <c r="M128" s="544" t="s">
        <v>913</v>
      </c>
      <c r="N128" s="506">
        <v>44671</v>
      </c>
      <c r="O128" s="555">
        <f t="shared" si="3"/>
        <v>4</v>
      </c>
      <c r="P128" s="555">
        <f t="shared" si="4"/>
        <v>3</v>
      </c>
      <c r="Q128" s="556" t="str">
        <f t="shared" si="5"/>
        <v>Gastos_Gerais</v>
      </c>
      <c r="R128" s="564" t="s">
        <v>501</v>
      </c>
      <c r="S128" s="564">
        <v>3116</v>
      </c>
    </row>
    <row r="129" spans="1:19" ht="84">
      <c r="A129" s="535">
        <f>IF(B129="","",COUNT('Diário 1º PA'!$A$4:$A$2000)+ROW()-3)</f>
        <v>205</v>
      </c>
      <c r="B129" s="506">
        <v>44671</v>
      </c>
      <c r="C129" s="537">
        <v>44593</v>
      </c>
      <c r="D129" s="448" t="s">
        <v>271</v>
      </c>
      <c r="E129" s="448" t="s">
        <v>436</v>
      </c>
      <c r="F129" s="477">
        <v>8407.5</v>
      </c>
      <c r="G129" s="448" t="s">
        <v>624</v>
      </c>
      <c r="H129" s="448" t="s">
        <v>468</v>
      </c>
      <c r="I129" s="448" t="s">
        <v>946</v>
      </c>
      <c r="J129" s="448" t="s">
        <v>598</v>
      </c>
      <c r="K129" s="448" t="s">
        <v>543</v>
      </c>
      <c r="L129" s="448" t="s">
        <v>32</v>
      </c>
      <c r="M129" s="544" t="s">
        <v>913</v>
      </c>
      <c r="N129" s="506">
        <v>44670</v>
      </c>
      <c r="O129" s="555">
        <f t="shared" si="3"/>
        <v>4</v>
      </c>
      <c r="P129" s="555">
        <f t="shared" si="4"/>
        <v>2</v>
      </c>
      <c r="Q129" s="556" t="str">
        <f t="shared" si="5"/>
        <v>Gastos_Gerais</v>
      </c>
      <c r="R129" s="564" t="s">
        <v>540</v>
      </c>
      <c r="S129" s="564">
        <v>2960</v>
      </c>
    </row>
    <row r="130" spans="1:19" ht="84">
      <c r="A130" s="535">
        <f>IF(B130="","",COUNT('Diário 1º PA'!$A$4:$A$2000)+ROW()-3)</f>
        <v>206</v>
      </c>
      <c r="B130" s="506">
        <v>44671</v>
      </c>
      <c r="C130" s="537">
        <v>44593</v>
      </c>
      <c r="D130" s="448" t="s">
        <v>271</v>
      </c>
      <c r="E130" s="448" t="s">
        <v>436</v>
      </c>
      <c r="F130" s="477">
        <v>7904</v>
      </c>
      <c r="G130" s="448" t="s">
        <v>493</v>
      </c>
      <c r="H130" s="448" t="s">
        <v>468</v>
      </c>
      <c r="I130" s="448" t="s">
        <v>946</v>
      </c>
      <c r="J130" s="448" t="s">
        <v>598</v>
      </c>
      <c r="K130" s="448" t="s">
        <v>543</v>
      </c>
      <c r="L130" s="448" t="s">
        <v>32</v>
      </c>
      <c r="M130" s="544" t="s">
        <v>887</v>
      </c>
      <c r="N130" s="506">
        <v>44670</v>
      </c>
      <c r="O130" s="555">
        <f t="shared" si="3"/>
        <v>4</v>
      </c>
      <c r="P130" s="555">
        <f t="shared" si="4"/>
        <v>2</v>
      </c>
      <c r="Q130" s="556" t="str">
        <f t="shared" si="5"/>
        <v>Gastos_Gerais</v>
      </c>
      <c r="R130" s="564" t="s">
        <v>501</v>
      </c>
      <c r="S130" s="564">
        <v>2960</v>
      </c>
    </row>
    <row r="131" spans="1:19" ht="24">
      <c r="A131" s="535">
        <f>IF(B131="","",COUNT('Diário 1º PA'!$A$4:$A$2000)+ROW()-3)</f>
        <v>207</v>
      </c>
      <c r="B131" s="506">
        <v>44671</v>
      </c>
      <c r="C131" s="537">
        <v>44621</v>
      </c>
      <c r="D131" s="448" t="s">
        <v>271</v>
      </c>
      <c r="E131" s="448" t="s">
        <v>448</v>
      </c>
      <c r="F131" s="477">
        <v>34.6</v>
      </c>
      <c r="G131" s="448" t="s">
        <v>712</v>
      </c>
      <c r="H131" s="448" t="s">
        <v>465</v>
      </c>
      <c r="I131" s="448" t="s">
        <v>621</v>
      </c>
      <c r="J131" s="448" t="s">
        <v>310</v>
      </c>
      <c r="K131" s="448" t="s">
        <v>507</v>
      </c>
      <c r="L131" s="448" t="s">
        <v>944</v>
      </c>
      <c r="M131" s="544"/>
      <c r="N131" s="506">
        <v>44651</v>
      </c>
      <c r="O131" s="555">
        <f t="shared" si="3"/>
        <v>4</v>
      </c>
      <c r="P131" s="555">
        <f t="shared" si="4"/>
        <v>3</v>
      </c>
      <c r="Q131" s="556" t="str">
        <f t="shared" si="5"/>
        <v>Gastos_Gerais</v>
      </c>
      <c r="R131" s="564" t="s">
        <v>310</v>
      </c>
      <c r="S131" s="564" t="s">
        <v>310</v>
      </c>
    </row>
    <row r="132" spans="1:19" ht="36">
      <c r="A132" s="535">
        <f>IF(B132="","",COUNT('Diário 1º PA'!$A$4:$A$2000)+ROW()-3)</f>
        <v>208</v>
      </c>
      <c r="B132" s="506">
        <v>44671</v>
      </c>
      <c r="C132" s="537">
        <v>44621</v>
      </c>
      <c r="D132" s="448" t="s">
        <v>271</v>
      </c>
      <c r="E132" s="448" t="s">
        <v>445</v>
      </c>
      <c r="F132" s="477">
        <v>24.08</v>
      </c>
      <c r="G132" s="448" t="s">
        <v>659</v>
      </c>
      <c r="H132" s="448" t="s">
        <v>461</v>
      </c>
      <c r="I132" s="448" t="s">
        <v>621</v>
      </c>
      <c r="J132" s="448" t="s">
        <v>310</v>
      </c>
      <c r="K132" s="448" t="s">
        <v>507</v>
      </c>
      <c r="L132" s="448" t="s">
        <v>944</v>
      </c>
      <c r="M132" s="544" t="s">
        <v>947</v>
      </c>
      <c r="N132" s="506">
        <v>44651</v>
      </c>
      <c r="O132" s="555">
        <f t="shared" si="3"/>
        <v>4</v>
      </c>
      <c r="P132" s="555">
        <f t="shared" si="4"/>
        <v>3</v>
      </c>
      <c r="Q132" s="556" t="str">
        <f t="shared" si="5"/>
        <v>Gastos_Gerais</v>
      </c>
      <c r="R132" s="564" t="s">
        <v>310</v>
      </c>
      <c r="S132" s="564" t="s">
        <v>310</v>
      </c>
    </row>
    <row r="133" spans="1:19" ht="36">
      <c r="A133" s="535">
        <f>IF(B133="","",COUNT('Diário 1º PA'!$A$4:$A$2000)+ROW()-3)</f>
        <v>209</v>
      </c>
      <c r="B133" s="506">
        <v>44671</v>
      </c>
      <c r="C133" s="537">
        <v>44621</v>
      </c>
      <c r="D133" s="448" t="s">
        <v>271</v>
      </c>
      <c r="E133" s="448" t="s">
        <v>445</v>
      </c>
      <c r="F133" s="477">
        <v>24.08</v>
      </c>
      <c r="G133" s="448" t="s">
        <v>645</v>
      </c>
      <c r="H133" s="448" t="s">
        <v>461</v>
      </c>
      <c r="I133" s="448" t="s">
        <v>621</v>
      </c>
      <c r="J133" s="448" t="s">
        <v>310</v>
      </c>
      <c r="K133" s="448" t="s">
        <v>507</v>
      </c>
      <c r="L133" s="448" t="s">
        <v>944</v>
      </c>
      <c r="M133" s="544" t="s">
        <v>947</v>
      </c>
      <c r="N133" s="506">
        <v>44651</v>
      </c>
      <c r="O133" s="555">
        <f t="shared" ref="O133:O196" si="6">IF(B133=0,0,IF(YEAR(B133)=$P$1,MONTH(B133)-$O$1+1,(YEAR(B133)-$P$1)*12-$O$1+1+MONTH(B133)))</f>
        <v>4</v>
      </c>
      <c r="P133" s="555">
        <f t="shared" ref="P133:P196" si="7">IF(C133=0,0,IF(YEAR(C133)=$P$1,MONTH(C133)-$O$1+1,(YEAR(C133)-$P$1)*12-$O$1+1+MONTH(C133)))</f>
        <v>3</v>
      </c>
      <c r="Q133" s="556" t="str">
        <f t="shared" ref="Q133:Q196" si="8">SUBSTITUTE(D133," ","_")</f>
        <v>Gastos_Gerais</v>
      </c>
      <c r="R133" s="564" t="s">
        <v>310</v>
      </c>
      <c r="S133" s="564" t="s">
        <v>310</v>
      </c>
    </row>
    <row r="134" spans="1:19" ht="24">
      <c r="A134" s="535">
        <f>IF(B134="","",COUNT('Diário 1º PA'!$A$4:$A$2000)+ROW()-3)</f>
        <v>210</v>
      </c>
      <c r="B134" s="506">
        <v>44671</v>
      </c>
      <c r="C134" s="537">
        <v>44593</v>
      </c>
      <c r="D134" s="448" t="s">
        <v>271</v>
      </c>
      <c r="E134" s="448" t="s">
        <v>9</v>
      </c>
      <c r="F134" s="477">
        <v>57.45</v>
      </c>
      <c r="G134" s="448" t="s">
        <v>534</v>
      </c>
      <c r="H134" s="448" t="s">
        <v>9</v>
      </c>
      <c r="I134" s="448" t="s">
        <v>621</v>
      </c>
      <c r="J134" s="448" t="s">
        <v>310</v>
      </c>
      <c r="K134" s="448" t="s">
        <v>507</v>
      </c>
      <c r="L134" s="448" t="s">
        <v>944</v>
      </c>
      <c r="M134" s="544" t="s">
        <v>947</v>
      </c>
      <c r="N134" s="506">
        <v>44651</v>
      </c>
      <c r="O134" s="555">
        <f t="shared" si="6"/>
        <v>4</v>
      </c>
      <c r="P134" s="555">
        <f t="shared" si="7"/>
        <v>2</v>
      </c>
      <c r="Q134" s="556" t="str">
        <f t="shared" si="8"/>
        <v>Gastos_Gerais</v>
      </c>
      <c r="R134" s="564" t="s">
        <v>310</v>
      </c>
      <c r="S134" s="564" t="s">
        <v>310</v>
      </c>
    </row>
    <row r="135" spans="1:19" ht="36">
      <c r="A135" s="535">
        <f>IF(B135="","",COUNT('Diário 1º PA'!$A$4:$A$2000)+ROW()-3)</f>
        <v>211</v>
      </c>
      <c r="B135" s="506">
        <v>44671</v>
      </c>
      <c r="C135" s="537">
        <v>44652</v>
      </c>
      <c r="D135" s="448" t="s">
        <v>271</v>
      </c>
      <c r="E135" s="448" t="s">
        <v>71</v>
      </c>
      <c r="F135" s="477">
        <v>11</v>
      </c>
      <c r="G135" s="448" t="s">
        <v>825</v>
      </c>
      <c r="H135" s="448" t="s">
        <v>468</v>
      </c>
      <c r="I135" s="448" t="s">
        <v>546</v>
      </c>
      <c r="J135" s="448" t="s">
        <v>547</v>
      </c>
      <c r="K135" s="448" t="s">
        <v>548</v>
      </c>
      <c r="L135" s="448" t="s">
        <v>477</v>
      </c>
      <c r="M135" s="544" t="s">
        <v>310</v>
      </c>
      <c r="N135" s="506">
        <v>44671</v>
      </c>
      <c r="O135" s="555">
        <f t="shared" si="6"/>
        <v>4</v>
      </c>
      <c r="P135" s="555">
        <f t="shared" si="7"/>
        <v>4</v>
      </c>
      <c r="Q135" s="556" t="str">
        <f t="shared" si="8"/>
        <v>Gastos_Gerais</v>
      </c>
      <c r="R135" s="564" t="s">
        <v>310</v>
      </c>
      <c r="S135" s="564" t="s">
        <v>310</v>
      </c>
    </row>
    <row r="136" spans="1:19" ht="36">
      <c r="A136" s="535">
        <f>IF(B136="","",COUNT('Diário 1º PA'!$A$4:$A$2000)+ROW()-3)</f>
        <v>212</v>
      </c>
      <c r="B136" s="506">
        <v>44671</v>
      </c>
      <c r="C136" s="537">
        <v>44652</v>
      </c>
      <c r="D136" s="448" t="s">
        <v>271</v>
      </c>
      <c r="E136" s="448" t="s">
        <v>71</v>
      </c>
      <c r="F136" s="477">
        <v>11</v>
      </c>
      <c r="G136" s="448" t="s">
        <v>826</v>
      </c>
      <c r="H136" s="448" t="s">
        <v>470</v>
      </c>
      <c r="I136" s="448" t="s">
        <v>546</v>
      </c>
      <c r="J136" s="448" t="s">
        <v>547</v>
      </c>
      <c r="K136" s="448" t="s">
        <v>548</v>
      </c>
      <c r="L136" s="448" t="s">
        <v>477</v>
      </c>
      <c r="M136" s="544" t="s">
        <v>310</v>
      </c>
      <c r="N136" s="506">
        <v>44671</v>
      </c>
      <c r="O136" s="555">
        <f t="shared" si="6"/>
        <v>4</v>
      </c>
      <c r="P136" s="555">
        <f t="shared" si="7"/>
        <v>4</v>
      </c>
      <c r="Q136" s="556" t="str">
        <f t="shared" si="8"/>
        <v>Gastos_Gerais</v>
      </c>
      <c r="R136" s="564" t="s">
        <v>310</v>
      </c>
      <c r="S136" s="564" t="s">
        <v>310</v>
      </c>
    </row>
    <row r="137" spans="1:19" ht="36">
      <c r="A137" s="535">
        <f>IF(B137="","",COUNT('Diário 1º PA'!$A$4:$A$2000)+ROW()-3)</f>
        <v>213</v>
      </c>
      <c r="B137" s="506">
        <v>44671</v>
      </c>
      <c r="C137" s="537">
        <v>44652</v>
      </c>
      <c r="D137" s="448" t="s">
        <v>271</v>
      </c>
      <c r="E137" s="448" t="s">
        <v>71</v>
      </c>
      <c r="F137" s="477">
        <v>11</v>
      </c>
      <c r="G137" s="448" t="s">
        <v>827</v>
      </c>
      <c r="H137" s="448" t="s">
        <v>470</v>
      </c>
      <c r="I137" s="448" t="s">
        <v>546</v>
      </c>
      <c r="J137" s="448" t="s">
        <v>547</v>
      </c>
      <c r="K137" s="448" t="s">
        <v>548</v>
      </c>
      <c r="L137" s="448" t="s">
        <v>477</v>
      </c>
      <c r="M137" s="544" t="s">
        <v>310</v>
      </c>
      <c r="N137" s="506">
        <v>44671</v>
      </c>
      <c r="O137" s="555">
        <f t="shared" si="6"/>
        <v>4</v>
      </c>
      <c r="P137" s="555">
        <f t="shared" si="7"/>
        <v>4</v>
      </c>
      <c r="Q137" s="556" t="str">
        <f t="shared" si="8"/>
        <v>Gastos_Gerais</v>
      </c>
      <c r="R137" s="564" t="s">
        <v>310</v>
      </c>
      <c r="S137" s="564" t="s">
        <v>310</v>
      </c>
    </row>
    <row r="138" spans="1:19" ht="36">
      <c r="A138" s="535">
        <f>IF(B138="","",COUNT('Diário 1º PA'!$A$4:$A$2000)+ROW()-3)</f>
        <v>214</v>
      </c>
      <c r="B138" s="506">
        <v>44671</v>
      </c>
      <c r="C138" s="537">
        <v>44652</v>
      </c>
      <c r="D138" s="448" t="s">
        <v>271</v>
      </c>
      <c r="E138" s="448" t="s">
        <v>71</v>
      </c>
      <c r="F138" s="477">
        <v>11</v>
      </c>
      <c r="G138" s="448" t="s">
        <v>828</v>
      </c>
      <c r="H138" s="448" t="s">
        <v>468</v>
      </c>
      <c r="I138" s="448" t="s">
        <v>546</v>
      </c>
      <c r="J138" s="448" t="s">
        <v>547</v>
      </c>
      <c r="K138" s="448" t="s">
        <v>548</v>
      </c>
      <c r="L138" s="448" t="s">
        <v>477</v>
      </c>
      <c r="M138" s="544" t="s">
        <v>310</v>
      </c>
      <c r="N138" s="506">
        <v>44671</v>
      </c>
      <c r="O138" s="555">
        <f t="shared" si="6"/>
        <v>4</v>
      </c>
      <c r="P138" s="555">
        <f t="shared" si="7"/>
        <v>4</v>
      </c>
      <c r="Q138" s="556" t="str">
        <f t="shared" si="8"/>
        <v>Gastos_Gerais</v>
      </c>
      <c r="R138" s="564" t="s">
        <v>310</v>
      </c>
      <c r="S138" s="564" t="s">
        <v>310</v>
      </c>
    </row>
    <row r="139" spans="1:19" ht="36">
      <c r="A139" s="535">
        <f>IF(B139="","",COUNT('Diário 1º PA'!$A$4:$A$2000)+ROW()-3)</f>
        <v>215</v>
      </c>
      <c r="B139" s="506">
        <v>44671</v>
      </c>
      <c r="C139" s="537">
        <v>44652</v>
      </c>
      <c r="D139" s="448" t="s">
        <v>271</v>
      </c>
      <c r="E139" s="448" t="s">
        <v>71</v>
      </c>
      <c r="F139" s="477">
        <v>11</v>
      </c>
      <c r="G139" s="448" t="s">
        <v>828</v>
      </c>
      <c r="H139" s="448" t="s">
        <v>468</v>
      </c>
      <c r="I139" s="448" t="s">
        <v>546</v>
      </c>
      <c r="J139" s="448" t="s">
        <v>547</v>
      </c>
      <c r="K139" s="448" t="s">
        <v>548</v>
      </c>
      <c r="L139" s="448" t="s">
        <v>477</v>
      </c>
      <c r="M139" s="544" t="s">
        <v>310</v>
      </c>
      <c r="N139" s="506">
        <v>44671</v>
      </c>
      <c r="O139" s="555">
        <f t="shared" si="6"/>
        <v>4</v>
      </c>
      <c r="P139" s="555">
        <f t="shared" si="7"/>
        <v>4</v>
      </c>
      <c r="Q139" s="556" t="str">
        <f t="shared" si="8"/>
        <v>Gastos_Gerais</v>
      </c>
      <c r="R139" s="564" t="s">
        <v>310</v>
      </c>
      <c r="S139" s="564" t="s">
        <v>310</v>
      </c>
    </row>
    <row r="140" spans="1:19" ht="36">
      <c r="A140" s="535">
        <f>IF(B140="","",COUNT('Diário 1º PA'!$A$4:$A$2000)+ROW()-3)</f>
        <v>216</v>
      </c>
      <c r="B140" s="506">
        <v>44671</v>
      </c>
      <c r="C140" s="537">
        <v>44652</v>
      </c>
      <c r="D140" s="448" t="s">
        <v>271</v>
      </c>
      <c r="E140" s="448" t="s">
        <v>71</v>
      </c>
      <c r="F140" s="477">
        <v>11</v>
      </c>
      <c r="G140" s="448" t="s">
        <v>829</v>
      </c>
      <c r="H140" s="448" t="s">
        <v>470</v>
      </c>
      <c r="I140" s="448" t="s">
        <v>546</v>
      </c>
      <c r="J140" s="448" t="s">
        <v>547</v>
      </c>
      <c r="K140" s="448" t="s">
        <v>548</v>
      </c>
      <c r="L140" s="448" t="s">
        <v>477</v>
      </c>
      <c r="M140" s="544" t="s">
        <v>310</v>
      </c>
      <c r="N140" s="506">
        <v>44671</v>
      </c>
      <c r="O140" s="555">
        <f t="shared" si="6"/>
        <v>4</v>
      </c>
      <c r="P140" s="555">
        <f t="shared" si="7"/>
        <v>4</v>
      </c>
      <c r="Q140" s="556" t="str">
        <f t="shared" si="8"/>
        <v>Gastos_Gerais</v>
      </c>
      <c r="R140" s="564" t="s">
        <v>310</v>
      </c>
      <c r="S140" s="564" t="s">
        <v>310</v>
      </c>
    </row>
    <row r="141" spans="1:19" ht="24">
      <c r="A141" s="535">
        <f>IF(B141="","",COUNT('Diário 1º PA'!$A$4:$A$2000)+ROW()-3)</f>
        <v>217</v>
      </c>
      <c r="B141" s="506">
        <v>44676</v>
      </c>
      <c r="C141" s="537">
        <v>44621</v>
      </c>
      <c r="D141" s="448" t="s">
        <v>271</v>
      </c>
      <c r="E141" s="448" t="s">
        <v>67</v>
      </c>
      <c r="F141" s="477">
        <v>248.56</v>
      </c>
      <c r="G141" s="448" t="s">
        <v>757</v>
      </c>
      <c r="H141" s="448" t="s">
        <v>310</v>
      </c>
      <c r="I141" s="448" t="s">
        <v>621</v>
      </c>
      <c r="J141" s="448" t="s">
        <v>310</v>
      </c>
      <c r="K141" s="448" t="s">
        <v>507</v>
      </c>
      <c r="L141" s="448" t="s">
        <v>944</v>
      </c>
      <c r="M141" s="544" t="s">
        <v>310</v>
      </c>
      <c r="N141" s="506">
        <v>44651</v>
      </c>
      <c r="O141" s="555">
        <f t="shared" si="6"/>
        <v>4</v>
      </c>
      <c r="P141" s="555">
        <f t="shared" si="7"/>
        <v>3</v>
      </c>
      <c r="Q141" s="556" t="str">
        <f t="shared" si="8"/>
        <v>Gastos_Gerais</v>
      </c>
      <c r="R141" s="564" t="s">
        <v>310</v>
      </c>
      <c r="S141" s="564" t="s">
        <v>310</v>
      </c>
    </row>
    <row r="142" spans="1:19" ht="48">
      <c r="A142" s="535">
        <f>IF(B142="","",COUNT('Diário 1º PA'!$A$4:$A$2000)+ROW()-3)</f>
        <v>218</v>
      </c>
      <c r="B142" s="506">
        <v>44676</v>
      </c>
      <c r="C142" s="537">
        <v>44621</v>
      </c>
      <c r="D142" s="448" t="s">
        <v>271</v>
      </c>
      <c r="E142" s="448" t="s">
        <v>444</v>
      </c>
      <c r="F142" s="477">
        <v>1500</v>
      </c>
      <c r="G142" s="448" t="s">
        <v>531</v>
      </c>
      <c r="H142" s="448" t="s">
        <v>467</v>
      </c>
      <c r="I142" s="448" t="s">
        <v>948</v>
      </c>
      <c r="J142" s="448" t="s">
        <v>949</v>
      </c>
      <c r="K142" s="448" t="s">
        <v>543</v>
      </c>
      <c r="L142" s="448" t="s">
        <v>32</v>
      </c>
      <c r="M142" s="544" t="s">
        <v>874</v>
      </c>
      <c r="N142" s="506">
        <v>44676</v>
      </c>
      <c r="O142" s="555">
        <f t="shared" si="6"/>
        <v>4</v>
      </c>
      <c r="P142" s="555">
        <f t="shared" si="7"/>
        <v>3</v>
      </c>
      <c r="Q142" s="556" t="str">
        <f t="shared" si="8"/>
        <v>Gastos_Gerais</v>
      </c>
      <c r="R142" s="564" t="s">
        <v>540</v>
      </c>
      <c r="S142" s="564">
        <v>3113</v>
      </c>
    </row>
    <row r="143" spans="1:19" ht="36">
      <c r="A143" s="535">
        <f>IF(B143="","",COUNT('Diário 1º PA'!$A$4:$A$2000)+ROW()-3)</f>
        <v>219</v>
      </c>
      <c r="B143" s="506">
        <v>44676</v>
      </c>
      <c r="C143" s="537">
        <v>44652</v>
      </c>
      <c r="D143" s="448" t="s">
        <v>271</v>
      </c>
      <c r="E143" s="448" t="s">
        <v>71</v>
      </c>
      <c r="F143" s="477">
        <v>11</v>
      </c>
      <c r="G143" s="448" t="s">
        <v>830</v>
      </c>
      <c r="H143" s="448" t="s">
        <v>467</v>
      </c>
      <c r="I143" s="448" t="s">
        <v>546</v>
      </c>
      <c r="J143" s="448" t="s">
        <v>547</v>
      </c>
      <c r="K143" s="448" t="s">
        <v>548</v>
      </c>
      <c r="L143" s="448" t="s">
        <v>477</v>
      </c>
      <c r="M143" s="544" t="s">
        <v>310</v>
      </c>
      <c r="N143" s="506">
        <v>44676</v>
      </c>
      <c r="O143" s="555">
        <f t="shared" si="6"/>
        <v>4</v>
      </c>
      <c r="P143" s="555">
        <f t="shared" si="7"/>
        <v>4</v>
      </c>
      <c r="Q143" s="556" t="str">
        <f t="shared" si="8"/>
        <v>Gastos_Gerais</v>
      </c>
      <c r="R143" s="564" t="s">
        <v>310</v>
      </c>
      <c r="S143" s="564" t="s">
        <v>310</v>
      </c>
    </row>
    <row r="144" spans="1:19" ht="132">
      <c r="A144" s="535">
        <f>IF(B144="","",COUNT('Diário 1º PA'!$A$4:$A$2000)+ROW()-3)</f>
        <v>220</v>
      </c>
      <c r="B144" s="506">
        <v>44677</v>
      </c>
      <c r="C144" s="537">
        <v>44621</v>
      </c>
      <c r="D144" s="448" t="s">
        <v>271</v>
      </c>
      <c r="E144" s="448" t="s">
        <v>445</v>
      </c>
      <c r="F144" s="480">
        <v>3642.95</v>
      </c>
      <c r="G144" s="448" t="s">
        <v>576</v>
      </c>
      <c r="H144" s="448" t="s">
        <v>461</v>
      </c>
      <c r="I144" s="448" t="s">
        <v>950</v>
      </c>
      <c r="J144" s="448" t="s">
        <v>951</v>
      </c>
      <c r="K144" s="448" t="s">
        <v>499</v>
      </c>
      <c r="L144" s="448" t="s">
        <v>500</v>
      </c>
      <c r="M144" s="544">
        <v>1704</v>
      </c>
      <c r="N144" s="506">
        <v>44669</v>
      </c>
      <c r="O144" s="555">
        <f t="shared" si="6"/>
        <v>4</v>
      </c>
      <c r="P144" s="555">
        <f t="shared" si="7"/>
        <v>3</v>
      </c>
      <c r="Q144" s="556" t="str">
        <f t="shared" si="8"/>
        <v>Gastos_Gerais</v>
      </c>
      <c r="R144" s="564" t="s">
        <v>540</v>
      </c>
      <c r="S144" s="564">
        <v>3190</v>
      </c>
    </row>
    <row r="145" spans="1:19" ht="60">
      <c r="A145" s="535">
        <f>IF(B145="","",COUNT('Diário 1º PA'!$A$4:$A$2000)+ROW()-3)</f>
        <v>221</v>
      </c>
      <c r="B145" s="506">
        <v>44677</v>
      </c>
      <c r="C145" s="537">
        <v>44593</v>
      </c>
      <c r="D145" s="448" t="s">
        <v>271</v>
      </c>
      <c r="E145" s="448" t="s">
        <v>445</v>
      </c>
      <c r="F145" s="480">
        <v>1998.6</v>
      </c>
      <c r="G145" s="448" t="s">
        <v>491</v>
      </c>
      <c r="H145" s="448" t="s">
        <v>468</v>
      </c>
      <c r="I145" s="448" t="s">
        <v>952</v>
      </c>
      <c r="J145" s="448" t="s">
        <v>953</v>
      </c>
      <c r="K145" s="448" t="s">
        <v>499</v>
      </c>
      <c r="L145" s="448" t="s">
        <v>500</v>
      </c>
      <c r="M145" s="544">
        <v>1716</v>
      </c>
      <c r="N145" s="506">
        <v>44676</v>
      </c>
      <c r="O145" s="555">
        <f t="shared" si="6"/>
        <v>4</v>
      </c>
      <c r="P145" s="555">
        <f t="shared" si="7"/>
        <v>2</v>
      </c>
      <c r="Q145" s="556" t="str">
        <f t="shared" si="8"/>
        <v>Gastos_Gerais</v>
      </c>
      <c r="R145" s="564" t="s">
        <v>540</v>
      </c>
      <c r="S145" s="564">
        <v>2957</v>
      </c>
    </row>
    <row r="146" spans="1:19" ht="60">
      <c r="A146" s="535">
        <f>IF(B146="","",COUNT('Diário 1º PA'!$A$4:$A$2000)+ROW()-3)</f>
        <v>222</v>
      </c>
      <c r="B146" s="506">
        <v>44677</v>
      </c>
      <c r="C146" s="537">
        <v>44593</v>
      </c>
      <c r="D146" s="448" t="s">
        <v>271</v>
      </c>
      <c r="E146" s="448" t="s">
        <v>445</v>
      </c>
      <c r="F146" s="477">
        <v>1998.6</v>
      </c>
      <c r="G146" s="448" t="s">
        <v>492</v>
      </c>
      <c r="H146" s="448" t="s">
        <v>468</v>
      </c>
      <c r="I146" s="448" t="s">
        <v>954</v>
      </c>
      <c r="J146" s="448" t="s">
        <v>955</v>
      </c>
      <c r="K146" s="448" t="s">
        <v>543</v>
      </c>
      <c r="L146" s="448" t="s">
        <v>500</v>
      </c>
      <c r="M146" s="544">
        <v>1715</v>
      </c>
      <c r="N146" s="506">
        <v>44676</v>
      </c>
      <c r="O146" s="555">
        <f t="shared" si="6"/>
        <v>4</v>
      </c>
      <c r="P146" s="555">
        <f t="shared" si="7"/>
        <v>2</v>
      </c>
      <c r="Q146" s="556" t="str">
        <f t="shared" si="8"/>
        <v>Gastos_Gerais</v>
      </c>
      <c r="R146" s="564" t="s">
        <v>540</v>
      </c>
      <c r="S146" s="564">
        <v>2956</v>
      </c>
    </row>
    <row r="147" spans="1:19" ht="72">
      <c r="A147" s="535">
        <f>IF(B147="","",COUNT('Diário 1º PA'!$A$4:$A$2000)+ROW()-3)</f>
        <v>223</v>
      </c>
      <c r="B147" s="506">
        <v>44677</v>
      </c>
      <c r="C147" s="537">
        <v>44652</v>
      </c>
      <c r="D147" s="448" t="s">
        <v>271</v>
      </c>
      <c r="E147" s="448" t="s">
        <v>442</v>
      </c>
      <c r="F147" s="477">
        <v>1175.8800000000001</v>
      </c>
      <c r="G147" s="448" t="s">
        <v>831</v>
      </c>
      <c r="H147" s="448" t="s">
        <v>461</v>
      </c>
      <c r="I147" s="448" t="s">
        <v>602</v>
      </c>
      <c r="J147" s="448" t="s">
        <v>603</v>
      </c>
      <c r="K147" s="448" t="s">
        <v>543</v>
      </c>
      <c r="L147" s="448" t="s">
        <v>544</v>
      </c>
      <c r="M147" s="544" t="s">
        <v>913</v>
      </c>
      <c r="N147" s="506">
        <v>44676</v>
      </c>
      <c r="O147" s="555">
        <f t="shared" si="6"/>
        <v>4</v>
      </c>
      <c r="P147" s="555">
        <f t="shared" si="7"/>
        <v>4</v>
      </c>
      <c r="Q147" s="556" t="str">
        <f t="shared" si="8"/>
        <v>Gastos_Gerais</v>
      </c>
      <c r="R147" s="564" t="s">
        <v>540</v>
      </c>
      <c r="S147" s="564">
        <v>2871</v>
      </c>
    </row>
    <row r="148" spans="1:19" ht="36">
      <c r="A148" s="535">
        <f>IF(B148="","",COUNT('Diário 1º PA'!$A$4:$A$2000)+ROW()-3)</f>
        <v>224</v>
      </c>
      <c r="B148" s="506">
        <v>44677</v>
      </c>
      <c r="C148" s="537">
        <v>44652</v>
      </c>
      <c r="D148" s="448" t="s">
        <v>271</v>
      </c>
      <c r="E148" s="448" t="s">
        <v>71</v>
      </c>
      <c r="F148" s="477">
        <v>11</v>
      </c>
      <c r="G148" s="448" t="s">
        <v>832</v>
      </c>
      <c r="H148" s="448" t="s">
        <v>468</v>
      </c>
      <c r="I148" s="448" t="s">
        <v>546</v>
      </c>
      <c r="J148" s="448" t="s">
        <v>547</v>
      </c>
      <c r="K148" s="448" t="s">
        <v>548</v>
      </c>
      <c r="L148" s="448" t="s">
        <v>477</v>
      </c>
      <c r="M148" s="544" t="s">
        <v>310</v>
      </c>
      <c r="N148" s="506">
        <v>44677</v>
      </c>
      <c r="O148" s="555">
        <f t="shared" si="6"/>
        <v>4</v>
      </c>
      <c r="P148" s="555">
        <f t="shared" si="7"/>
        <v>4</v>
      </c>
      <c r="Q148" s="556" t="str">
        <f t="shared" si="8"/>
        <v>Gastos_Gerais</v>
      </c>
      <c r="R148" s="564" t="s">
        <v>310</v>
      </c>
      <c r="S148" s="564" t="s">
        <v>310</v>
      </c>
    </row>
    <row r="149" spans="1:19" ht="36">
      <c r="A149" s="535">
        <f>IF(B149="","",COUNT('Diário 1º PA'!$A$4:$A$2000)+ROW()-3)</f>
        <v>225</v>
      </c>
      <c r="B149" s="506">
        <v>44677</v>
      </c>
      <c r="C149" s="537">
        <v>44652</v>
      </c>
      <c r="D149" s="448" t="s">
        <v>271</v>
      </c>
      <c r="E149" s="448" t="s">
        <v>71</v>
      </c>
      <c r="F149" s="477">
        <v>11</v>
      </c>
      <c r="G149" s="448" t="s">
        <v>833</v>
      </c>
      <c r="H149" s="448" t="s">
        <v>461</v>
      </c>
      <c r="I149" s="448" t="s">
        <v>546</v>
      </c>
      <c r="J149" s="448" t="s">
        <v>547</v>
      </c>
      <c r="K149" s="448" t="s">
        <v>548</v>
      </c>
      <c r="L149" s="448" t="s">
        <v>477</v>
      </c>
      <c r="M149" s="544" t="s">
        <v>310</v>
      </c>
      <c r="N149" s="506">
        <v>44677</v>
      </c>
      <c r="O149" s="555">
        <f t="shared" si="6"/>
        <v>4</v>
      </c>
      <c r="P149" s="555">
        <f t="shared" si="7"/>
        <v>4</v>
      </c>
      <c r="Q149" s="556" t="str">
        <f t="shared" si="8"/>
        <v>Gastos_Gerais</v>
      </c>
      <c r="R149" s="564" t="s">
        <v>310</v>
      </c>
      <c r="S149" s="564" t="s">
        <v>310</v>
      </c>
    </row>
    <row r="150" spans="1:19" ht="24">
      <c r="A150" s="535">
        <f>IF(B150="","",COUNT('Diário 1º PA'!$A$4:$A$2000)+ROW()-3)</f>
        <v>226</v>
      </c>
      <c r="B150" s="506">
        <v>44678</v>
      </c>
      <c r="C150" s="537">
        <v>44621</v>
      </c>
      <c r="D150" s="448" t="s">
        <v>271</v>
      </c>
      <c r="E150" s="448" t="s">
        <v>448</v>
      </c>
      <c r="F150" s="477">
        <v>4900</v>
      </c>
      <c r="G150" s="448" t="s">
        <v>560</v>
      </c>
      <c r="H150" s="448" t="s">
        <v>465</v>
      </c>
      <c r="I150" s="448" t="s">
        <v>956</v>
      </c>
      <c r="J150" s="448" t="s">
        <v>957</v>
      </c>
      <c r="K150" s="448" t="s">
        <v>543</v>
      </c>
      <c r="L150" s="448" t="s">
        <v>544</v>
      </c>
      <c r="M150" s="544" t="s">
        <v>553</v>
      </c>
      <c r="N150" s="506">
        <v>44676</v>
      </c>
      <c r="O150" s="555">
        <f t="shared" si="6"/>
        <v>4</v>
      </c>
      <c r="P150" s="555">
        <f t="shared" si="7"/>
        <v>3</v>
      </c>
      <c r="Q150" s="556" t="str">
        <f t="shared" si="8"/>
        <v>Gastos_Gerais</v>
      </c>
      <c r="R150" s="564" t="s">
        <v>501</v>
      </c>
      <c r="S150" s="564">
        <v>3034</v>
      </c>
    </row>
    <row r="151" spans="1:19" ht="72">
      <c r="A151" s="535">
        <f>IF(B151="","",COUNT('Diário 1º PA'!$A$4:$A$2000)+ROW()-3)</f>
        <v>227</v>
      </c>
      <c r="B151" s="506">
        <v>44678</v>
      </c>
      <c r="C151" s="537">
        <v>44621</v>
      </c>
      <c r="D151" s="448" t="s">
        <v>271</v>
      </c>
      <c r="E151" s="448" t="s">
        <v>448</v>
      </c>
      <c r="F151" s="477">
        <v>9799</v>
      </c>
      <c r="G151" s="448" t="s">
        <v>562</v>
      </c>
      <c r="H151" s="448" t="s">
        <v>465</v>
      </c>
      <c r="I151" s="448" t="s">
        <v>958</v>
      </c>
      <c r="J151" s="448" t="s">
        <v>959</v>
      </c>
      <c r="K151" s="448" t="s">
        <v>543</v>
      </c>
      <c r="L151" s="448" t="s">
        <v>544</v>
      </c>
      <c r="M151" s="544" t="s">
        <v>732</v>
      </c>
      <c r="N151" s="506">
        <v>44658</v>
      </c>
      <c r="O151" s="555">
        <f t="shared" si="6"/>
        <v>4</v>
      </c>
      <c r="P151" s="555">
        <f t="shared" si="7"/>
        <v>3</v>
      </c>
      <c r="Q151" s="556" t="str">
        <f t="shared" si="8"/>
        <v>Gastos_Gerais</v>
      </c>
      <c r="R151" s="564" t="s">
        <v>540</v>
      </c>
      <c r="S151" s="564">
        <v>3036</v>
      </c>
    </row>
    <row r="152" spans="1:19" ht="60">
      <c r="A152" s="535">
        <f>IF(B152="","",COUNT('Diário 1º PA'!$A$4:$A$2000)+ROW()-3)</f>
        <v>228</v>
      </c>
      <c r="B152" s="506">
        <v>44678</v>
      </c>
      <c r="C152" s="537">
        <v>44621</v>
      </c>
      <c r="D152" s="448" t="s">
        <v>271</v>
      </c>
      <c r="E152" s="448" t="s">
        <v>448</v>
      </c>
      <c r="F152" s="477">
        <v>5511.94</v>
      </c>
      <c r="G152" s="448" t="s">
        <v>834</v>
      </c>
      <c r="H152" s="448" t="s">
        <v>465</v>
      </c>
      <c r="I152" s="448" t="s">
        <v>960</v>
      </c>
      <c r="J152" s="448" t="s">
        <v>961</v>
      </c>
      <c r="K152" s="448" t="s">
        <v>543</v>
      </c>
      <c r="L152" s="448" t="s">
        <v>544</v>
      </c>
      <c r="M152" s="544" t="s">
        <v>599</v>
      </c>
      <c r="N152" s="506">
        <v>44676</v>
      </c>
      <c r="O152" s="555">
        <f t="shared" si="6"/>
        <v>4</v>
      </c>
      <c r="P152" s="555">
        <f t="shared" si="7"/>
        <v>3</v>
      </c>
      <c r="Q152" s="556" t="str">
        <f t="shared" si="8"/>
        <v>Gastos_Gerais</v>
      </c>
      <c r="R152" s="564" t="s">
        <v>501</v>
      </c>
      <c r="S152" s="564">
        <v>3039</v>
      </c>
    </row>
    <row r="153" spans="1:19" ht="36">
      <c r="A153" s="535">
        <f>IF(B153="","",COUNT('Diário 1º PA'!$A$4:$A$2000)+ROW()-3)</f>
        <v>229</v>
      </c>
      <c r="B153" s="506">
        <v>44678</v>
      </c>
      <c r="C153" s="537">
        <v>44621</v>
      </c>
      <c r="D153" s="448" t="s">
        <v>271</v>
      </c>
      <c r="E153" s="448" t="s">
        <v>90</v>
      </c>
      <c r="F153" s="477">
        <v>840</v>
      </c>
      <c r="G153" s="448" t="s">
        <v>623</v>
      </c>
      <c r="H153" s="448" t="s">
        <v>461</v>
      </c>
      <c r="I153" s="448" t="s">
        <v>962</v>
      </c>
      <c r="J153" s="448" t="s">
        <v>963</v>
      </c>
      <c r="K153" s="448" t="s">
        <v>543</v>
      </c>
      <c r="L153" s="448" t="s">
        <v>500</v>
      </c>
      <c r="M153" s="544">
        <v>1690</v>
      </c>
      <c r="N153" s="506">
        <v>44662</v>
      </c>
      <c r="O153" s="555">
        <f t="shared" si="6"/>
        <v>4</v>
      </c>
      <c r="P153" s="555">
        <f t="shared" si="7"/>
        <v>3</v>
      </c>
      <c r="Q153" s="556" t="str">
        <f t="shared" si="8"/>
        <v>Gastos_Gerais</v>
      </c>
      <c r="R153" s="564" t="s">
        <v>540</v>
      </c>
      <c r="S153" s="564">
        <v>3215</v>
      </c>
    </row>
    <row r="154" spans="1:19" ht="48">
      <c r="A154" s="535">
        <f>IF(B154="","",COUNT('Diário 1º PA'!$A$4:$A$2000)+ROW()-3)</f>
        <v>230</v>
      </c>
      <c r="B154" s="506">
        <v>44678</v>
      </c>
      <c r="C154" s="537">
        <v>44593</v>
      </c>
      <c r="D154" s="448" t="s">
        <v>271</v>
      </c>
      <c r="E154" s="448" t="s">
        <v>440</v>
      </c>
      <c r="F154" s="477">
        <v>14077.5</v>
      </c>
      <c r="G154" s="448" t="s">
        <v>835</v>
      </c>
      <c r="H154" s="448" t="s">
        <v>461</v>
      </c>
      <c r="I154" s="448" t="s">
        <v>964</v>
      </c>
      <c r="J154" s="448" t="s">
        <v>965</v>
      </c>
      <c r="K154" s="448" t="s">
        <v>543</v>
      </c>
      <c r="L154" s="448" t="s">
        <v>544</v>
      </c>
      <c r="M154" s="544">
        <v>2</v>
      </c>
      <c r="N154" s="506">
        <v>44676</v>
      </c>
      <c r="O154" s="555">
        <f t="shared" si="6"/>
        <v>4</v>
      </c>
      <c r="P154" s="555">
        <f t="shared" si="7"/>
        <v>2</v>
      </c>
      <c r="Q154" s="556" t="str">
        <f t="shared" si="8"/>
        <v>Gastos_Gerais</v>
      </c>
      <c r="R154" s="564" t="s">
        <v>540</v>
      </c>
      <c r="S154" s="564">
        <v>2843</v>
      </c>
    </row>
    <row r="155" spans="1:19" ht="36">
      <c r="A155" s="535">
        <f>IF(B155="","",COUNT('Diário 1º PA'!$A$4:$A$2000)+ROW()-3)</f>
        <v>231</v>
      </c>
      <c r="B155" s="506">
        <v>44678</v>
      </c>
      <c r="C155" s="537">
        <v>44652</v>
      </c>
      <c r="D155" s="448" t="s">
        <v>271</v>
      </c>
      <c r="E155" s="448" t="s">
        <v>71</v>
      </c>
      <c r="F155" s="477">
        <v>11</v>
      </c>
      <c r="G155" s="448" t="s">
        <v>836</v>
      </c>
      <c r="H155" s="448" t="s">
        <v>465</v>
      </c>
      <c r="I155" s="448" t="s">
        <v>546</v>
      </c>
      <c r="J155" s="448" t="s">
        <v>547</v>
      </c>
      <c r="K155" s="448" t="s">
        <v>548</v>
      </c>
      <c r="L155" s="448" t="s">
        <v>477</v>
      </c>
      <c r="M155" s="544" t="s">
        <v>310</v>
      </c>
      <c r="N155" s="506">
        <v>44678</v>
      </c>
      <c r="O155" s="555">
        <f t="shared" si="6"/>
        <v>4</v>
      </c>
      <c r="P155" s="555">
        <f t="shared" si="7"/>
        <v>4</v>
      </c>
      <c r="Q155" s="556" t="str">
        <f t="shared" si="8"/>
        <v>Gastos_Gerais</v>
      </c>
      <c r="R155" s="564" t="s">
        <v>310</v>
      </c>
      <c r="S155" s="564" t="s">
        <v>310</v>
      </c>
    </row>
    <row r="156" spans="1:19" ht="36">
      <c r="A156" s="535">
        <f>IF(B156="","",COUNT('Diário 1º PA'!$A$4:$A$2000)+ROW()-3)</f>
        <v>232</v>
      </c>
      <c r="B156" s="506">
        <v>44678</v>
      </c>
      <c r="C156" s="537">
        <v>44652</v>
      </c>
      <c r="D156" s="448" t="s">
        <v>271</v>
      </c>
      <c r="E156" s="448" t="s">
        <v>71</v>
      </c>
      <c r="F156" s="477">
        <v>11</v>
      </c>
      <c r="G156" s="448" t="s">
        <v>837</v>
      </c>
      <c r="H156" s="448" t="s">
        <v>465</v>
      </c>
      <c r="I156" s="448" t="s">
        <v>546</v>
      </c>
      <c r="J156" s="448" t="s">
        <v>547</v>
      </c>
      <c r="K156" s="448" t="s">
        <v>548</v>
      </c>
      <c r="L156" s="448" t="s">
        <v>477</v>
      </c>
      <c r="M156" s="544" t="s">
        <v>310</v>
      </c>
      <c r="N156" s="506">
        <v>44678</v>
      </c>
      <c r="O156" s="555">
        <f t="shared" si="6"/>
        <v>4</v>
      </c>
      <c r="P156" s="555">
        <f t="shared" si="7"/>
        <v>4</v>
      </c>
      <c r="Q156" s="556" t="str">
        <f t="shared" si="8"/>
        <v>Gastos_Gerais</v>
      </c>
      <c r="R156" s="564" t="s">
        <v>310</v>
      </c>
      <c r="S156" s="564" t="s">
        <v>310</v>
      </c>
    </row>
    <row r="157" spans="1:19" ht="36">
      <c r="A157" s="535">
        <f>IF(B157="","",COUNT('Diário 1º PA'!$A$4:$A$2000)+ROW()-3)</f>
        <v>233</v>
      </c>
      <c r="B157" s="506">
        <v>44678</v>
      </c>
      <c r="C157" s="537">
        <v>44652</v>
      </c>
      <c r="D157" s="448" t="s">
        <v>271</v>
      </c>
      <c r="E157" s="448" t="s">
        <v>71</v>
      </c>
      <c r="F157" s="480">
        <v>11</v>
      </c>
      <c r="G157" s="448" t="s">
        <v>838</v>
      </c>
      <c r="H157" s="448" t="s">
        <v>465</v>
      </c>
      <c r="I157" s="448" t="s">
        <v>546</v>
      </c>
      <c r="J157" s="448" t="s">
        <v>547</v>
      </c>
      <c r="K157" s="448" t="s">
        <v>548</v>
      </c>
      <c r="L157" s="448" t="s">
        <v>477</v>
      </c>
      <c r="M157" s="544" t="s">
        <v>310</v>
      </c>
      <c r="N157" s="506">
        <v>44678</v>
      </c>
      <c r="O157" s="555">
        <f t="shared" si="6"/>
        <v>4</v>
      </c>
      <c r="P157" s="555">
        <f t="shared" si="7"/>
        <v>4</v>
      </c>
      <c r="Q157" s="556" t="str">
        <f t="shared" si="8"/>
        <v>Gastos_Gerais</v>
      </c>
      <c r="R157" s="564" t="s">
        <v>310</v>
      </c>
      <c r="S157" s="564" t="s">
        <v>310</v>
      </c>
    </row>
    <row r="158" spans="1:19" ht="36">
      <c r="A158" s="535">
        <f>IF(B158="","",COUNT('Diário 1º PA'!$A$4:$A$2000)+ROW()-3)</f>
        <v>234</v>
      </c>
      <c r="B158" s="506">
        <v>44678</v>
      </c>
      <c r="C158" s="537">
        <v>44652</v>
      </c>
      <c r="D158" s="448" t="s">
        <v>271</v>
      </c>
      <c r="E158" s="448" t="s">
        <v>71</v>
      </c>
      <c r="F158" s="477">
        <v>11</v>
      </c>
      <c r="G158" s="448" t="s">
        <v>839</v>
      </c>
      <c r="H158" s="448" t="s">
        <v>461</v>
      </c>
      <c r="I158" s="448" t="s">
        <v>546</v>
      </c>
      <c r="J158" s="448" t="s">
        <v>547</v>
      </c>
      <c r="K158" s="448" t="s">
        <v>548</v>
      </c>
      <c r="L158" s="448" t="s">
        <v>477</v>
      </c>
      <c r="M158" s="544" t="s">
        <v>310</v>
      </c>
      <c r="N158" s="506">
        <v>44678</v>
      </c>
      <c r="O158" s="555">
        <f t="shared" si="6"/>
        <v>4</v>
      </c>
      <c r="P158" s="555">
        <f t="shared" si="7"/>
        <v>4</v>
      </c>
      <c r="Q158" s="556" t="str">
        <f t="shared" si="8"/>
        <v>Gastos_Gerais</v>
      </c>
      <c r="R158" s="564" t="s">
        <v>310</v>
      </c>
      <c r="S158" s="564" t="s">
        <v>310</v>
      </c>
    </row>
    <row r="159" spans="1:19" ht="36">
      <c r="A159" s="535">
        <f>IF(B159="","",COUNT('Diário 1º PA'!$A$4:$A$2000)+ROW()-3)</f>
        <v>235</v>
      </c>
      <c r="B159" s="506">
        <v>44678</v>
      </c>
      <c r="C159" s="537">
        <v>44652</v>
      </c>
      <c r="D159" s="448" t="s">
        <v>271</v>
      </c>
      <c r="E159" s="448" t="s">
        <v>71</v>
      </c>
      <c r="F159" s="477">
        <v>11</v>
      </c>
      <c r="G159" s="448" t="s">
        <v>840</v>
      </c>
      <c r="H159" s="448" t="s">
        <v>461</v>
      </c>
      <c r="I159" s="448" t="s">
        <v>546</v>
      </c>
      <c r="J159" s="448" t="s">
        <v>547</v>
      </c>
      <c r="K159" s="448" t="s">
        <v>548</v>
      </c>
      <c r="L159" s="448" t="s">
        <v>477</v>
      </c>
      <c r="M159" s="544" t="s">
        <v>310</v>
      </c>
      <c r="N159" s="506">
        <v>44678</v>
      </c>
      <c r="O159" s="555">
        <f t="shared" si="6"/>
        <v>4</v>
      </c>
      <c r="P159" s="555">
        <f t="shared" si="7"/>
        <v>4</v>
      </c>
      <c r="Q159" s="556" t="str">
        <f t="shared" si="8"/>
        <v>Gastos_Gerais</v>
      </c>
      <c r="R159" s="564" t="s">
        <v>310</v>
      </c>
      <c r="S159" s="564" t="s">
        <v>310</v>
      </c>
    </row>
    <row r="160" spans="1:19" ht="72">
      <c r="A160" s="535">
        <f>IF(B160="","",COUNT('Diário 1º PA'!$A$4:$A$2000)+ROW()-3)</f>
        <v>236</v>
      </c>
      <c r="B160" s="506">
        <v>44679</v>
      </c>
      <c r="C160" s="537">
        <v>44621</v>
      </c>
      <c r="D160" s="448" t="s">
        <v>271</v>
      </c>
      <c r="E160" s="448" t="s">
        <v>445</v>
      </c>
      <c r="F160" s="477">
        <v>1544.45</v>
      </c>
      <c r="G160" s="448" t="s">
        <v>841</v>
      </c>
      <c r="H160" s="448" t="s">
        <v>461</v>
      </c>
      <c r="I160" s="448" t="s">
        <v>966</v>
      </c>
      <c r="J160" s="448" t="s">
        <v>967</v>
      </c>
      <c r="K160" s="448" t="s">
        <v>543</v>
      </c>
      <c r="L160" s="448" t="s">
        <v>544</v>
      </c>
      <c r="M160" s="544" t="s">
        <v>874</v>
      </c>
      <c r="N160" s="506">
        <v>44658</v>
      </c>
      <c r="O160" s="555">
        <f t="shared" si="6"/>
        <v>4</v>
      </c>
      <c r="P160" s="555">
        <f t="shared" si="7"/>
        <v>3</v>
      </c>
      <c r="Q160" s="556" t="str">
        <f t="shared" si="8"/>
        <v>Gastos_Gerais</v>
      </c>
      <c r="R160" s="564" t="s">
        <v>540</v>
      </c>
      <c r="S160" s="564">
        <v>3209</v>
      </c>
    </row>
    <row r="161" spans="1:19" ht="36">
      <c r="A161" s="535">
        <f>IF(B161="","",COUNT('Diário 1º PA'!$A$4:$A$2000)+ROW()-3)</f>
        <v>237</v>
      </c>
      <c r="B161" s="506">
        <v>44679</v>
      </c>
      <c r="C161" s="537">
        <v>44652</v>
      </c>
      <c r="D161" s="448" t="s">
        <v>271</v>
      </c>
      <c r="E161" s="448" t="s">
        <v>71</v>
      </c>
      <c r="F161" s="477">
        <v>11</v>
      </c>
      <c r="G161" s="448" t="s">
        <v>842</v>
      </c>
      <c r="H161" s="448" t="s">
        <v>461</v>
      </c>
      <c r="I161" s="448" t="s">
        <v>546</v>
      </c>
      <c r="J161" s="448" t="s">
        <v>547</v>
      </c>
      <c r="K161" s="448" t="s">
        <v>548</v>
      </c>
      <c r="L161" s="448" t="s">
        <v>477</v>
      </c>
      <c r="M161" s="544" t="s">
        <v>310</v>
      </c>
      <c r="N161" s="506">
        <v>44679</v>
      </c>
      <c r="O161" s="555">
        <f t="shared" si="6"/>
        <v>4</v>
      </c>
      <c r="P161" s="555">
        <f t="shared" si="7"/>
        <v>4</v>
      </c>
      <c r="Q161" s="556" t="str">
        <f t="shared" si="8"/>
        <v>Gastos_Gerais</v>
      </c>
      <c r="R161" s="564" t="s">
        <v>310</v>
      </c>
      <c r="S161" s="564" t="s">
        <v>310</v>
      </c>
    </row>
    <row r="162" spans="1:19" ht="24">
      <c r="A162" s="535">
        <f>IF(B162="","",COUNT('Diário 1º PA'!$A$4:$A$2000)+ROW()-3)</f>
        <v>238</v>
      </c>
      <c r="B162" s="506">
        <v>44680</v>
      </c>
      <c r="C162" s="537">
        <v>44621</v>
      </c>
      <c r="D162" s="448" t="s">
        <v>271</v>
      </c>
      <c r="E162" s="448" t="s">
        <v>205</v>
      </c>
      <c r="F162" s="477">
        <v>5.9</v>
      </c>
      <c r="G162" s="448" t="s">
        <v>843</v>
      </c>
      <c r="H162" s="448" t="s">
        <v>465</v>
      </c>
      <c r="I162" s="448" t="s">
        <v>877</v>
      </c>
      <c r="J162" s="448" t="s">
        <v>878</v>
      </c>
      <c r="K162" s="448" t="s">
        <v>499</v>
      </c>
      <c r="L162" s="448" t="s">
        <v>310</v>
      </c>
      <c r="M162" s="544" t="s">
        <v>310</v>
      </c>
      <c r="N162" s="506">
        <v>44680</v>
      </c>
      <c r="O162" s="555">
        <f t="shared" si="6"/>
        <v>4</v>
      </c>
      <c r="P162" s="555">
        <f t="shared" si="7"/>
        <v>3</v>
      </c>
      <c r="Q162" s="556" t="str">
        <f t="shared" si="8"/>
        <v>Gastos_Gerais</v>
      </c>
      <c r="R162" s="564" t="s">
        <v>310</v>
      </c>
      <c r="S162" s="564" t="s">
        <v>310</v>
      </c>
    </row>
    <row r="163" spans="1:19" ht="24">
      <c r="A163" s="535">
        <f>IF(B163="","",COUNT('Diário 1º PA'!$A$4:$A$2000)+ROW()-3)</f>
        <v>239</v>
      </c>
      <c r="B163" s="506">
        <v>44681</v>
      </c>
      <c r="C163" s="537">
        <v>44652</v>
      </c>
      <c r="D163" s="448" t="s">
        <v>295</v>
      </c>
      <c r="E163" s="448" t="s">
        <v>295</v>
      </c>
      <c r="F163" s="477">
        <v>2850.22</v>
      </c>
      <c r="G163" s="448" t="s">
        <v>844</v>
      </c>
      <c r="H163" s="448" t="s">
        <v>310</v>
      </c>
      <c r="I163" s="448" t="s">
        <v>622</v>
      </c>
      <c r="J163" s="448" t="s">
        <v>475</v>
      </c>
      <c r="K163" s="448" t="s">
        <v>476</v>
      </c>
      <c r="L163" s="448" t="s">
        <v>477</v>
      </c>
      <c r="M163" s="544" t="s">
        <v>310</v>
      </c>
      <c r="N163" s="506">
        <v>44651</v>
      </c>
      <c r="O163" s="555">
        <f t="shared" si="6"/>
        <v>4</v>
      </c>
      <c r="P163" s="555">
        <f t="shared" si="7"/>
        <v>4</v>
      </c>
      <c r="Q163" s="556" t="str">
        <f t="shared" si="8"/>
        <v>Rendimentos_de_Aplicações_Fin.</v>
      </c>
      <c r="R163" s="564" t="s">
        <v>310</v>
      </c>
      <c r="S163" s="564" t="s">
        <v>310</v>
      </c>
    </row>
    <row r="164" spans="1:19" ht="24">
      <c r="A164" s="535">
        <f>IF(B164="","",COUNT('Diário 1º PA'!$A$4:$A$2000)+ROW()-3)</f>
        <v>240</v>
      </c>
      <c r="B164" s="506">
        <v>44681</v>
      </c>
      <c r="C164" s="537">
        <v>44652</v>
      </c>
      <c r="D164" s="448" t="s">
        <v>271</v>
      </c>
      <c r="E164" s="448" t="s">
        <v>78</v>
      </c>
      <c r="F164" s="477">
        <v>1893.92</v>
      </c>
      <c r="G164" s="448" t="s">
        <v>845</v>
      </c>
      <c r="H164" s="448" t="s">
        <v>310</v>
      </c>
      <c r="I164" s="448" t="s">
        <v>504</v>
      </c>
      <c r="J164" s="448" t="s">
        <v>310</v>
      </c>
      <c r="K164" s="448" t="s">
        <v>507</v>
      </c>
      <c r="L164" s="448" t="s">
        <v>508</v>
      </c>
      <c r="M164" s="544" t="s">
        <v>310</v>
      </c>
      <c r="N164" s="506">
        <v>44651</v>
      </c>
      <c r="O164" s="555">
        <f t="shared" si="6"/>
        <v>4</v>
      </c>
      <c r="P164" s="555">
        <f t="shared" si="7"/>
        <v>4</v>
      </c>
      <c r="Q164" s="556" t="str">
        <f t="shared" si="8"/>
        <v>Gastos_Gerais</v>
      </c>
      <c r="R164" s="564" t="s">
        <v>310</v>
      </c>
      <c r="S164" s="564" t="s">
        <v>310</v>
      </c>
    </row>
    <row r="165" spans="1:19" ht="48">
      <c r="A165" s="535">
        <f>IF(B165="","",COUNT('Diário 1º PA'!$A$4:$A$2000)+ROW()-3)</f>
        <v>241</v>
      </c>
      <c r="B165" s="551">
        <v>44684</v>
      </c>
      <c r="C165" s="536">
        <v>44652</v>
      </c>
      <c r="D165" s="478" t="s">
        <v>271</v>
      </c>
      <c r="E165" s="478" t="s">
        <v>9</v>
      </c>
      <c r="F165" s="480">
        <v>2462.5500000000002</v>
      </c>
      <c r="G165" s="478" t="s">
        <v>485</v>
      </c>
      <c r="H165" s="478" t="s">
        <v>9</v>
      </c>
      <c r="I165" s="478" t="s">
        <v>497</v>
      </c>
      <c r="J165" s="478" t="s">
        <v>498</v>
      </c>
      <c r="K165" s="478" t="s">
        <v>499</v>
      </c>
      <c r="L165" s="478" t="s">
        <v>500</v>
      </c>
      <c r="M165" s="570">
        <v>1724</v>
      </c>
      <c r="N165" s="551">
        <v>44683</v>
      </c>
      <c r="O165" s="555">
        <f t="shared" si="6"/>
        <v>5</v>
      </c>
      <c r="P165" s="555">
        <f t="shared" si="7"/>
        <v>4</v>
      </c>
      <c r="Q165" s="556" t="str">
        <f t="shared" si="8"/>
        <v>Gastos_Gerais</v>
      </c>
      <c r="R165" s="565" t="s">
        <v>501</v>
      </c>
      <c r="S165" s="565">
        <v>2632</v>
      </c>
    </row>
    <row r="166" spans="1:19" ht="48">
      <c r="A166" s="535">
        <f>IF(B166="","",COUNT('Diário 1º PA'!$A$4:$A$2000)+ROW()-3)</f>
        <v>242</v>
      </c>
      <c r="B166" s="551">
        <v>44684</v>
      </c>
      <c r="C166" s="476">
        <v>44621</v>
      </c>
      <c r="D166" s="448" t="s">
        <v>271</v>
      </c>
      <c r="E166" s="448" t="s">
        <v>445</v>
      </c>
      <c r="F166" s="477">
        <v>2500</v>
      </c>
      <c r="G166" s="448" t="s">
        <v>1035</v>
      </c>
      <c r="H166" s="448" t="s">
        <v>461</v>
      </c>
      <c r="I166" s="448" t="s">
        <v>1034</v>
      </c>
      <c r="J166" s="448" t="s">
        <v>1033</v>
      </c>
      <c r="K166" s="448" t="s">
        <v>543</v>
      </c>
      <c r="L166" s="448" t="s">
        <v>544</v>
      </c>
      <c r="M166" s="544">
        <v>2</v>
      </c>
      <c r="N166" s="506">
        <v>44596</v>
      </c>
      <c r="O166" s="555">
        <f t="shared" si="6"/>
        <v>5</v>
      </c>
      <c r="P166" s="555">
        <f t="shared" si="7"/>
        <v>3</v>
      </c>
      <c r="Q166" s="556" t="str">
        <f t="shared" si="8"/>
        <v>Gastos_Gerais</v>
      </c>
      <c r="R166" s="564" t="s">
        <v>501</v>
      </c>
      <c r="S166" s="564">
        <v>3169</v>
      </c>
    </row>
    <row r="167" spans="1:19" ht="36">
      <c r="A167" s="535">
        <f>IF(B167="","",COUNT('Diário 1º PA'!$A$4:$A$2000)+ROW()-3)</f>
        <v>243</v>
      </c>
      <c r="B167" s="551">
        <v>44684</v>
      </c>
      <c r="C167" s="476">
        <v>44682</v>
      </c>
      <c r="D167" s="448" t="s">
        <v>271</v>
      </c>
      <c r="E167" s="448" t="s">
        <v>71</v>
      </c>
      <c r="F167" s="477">
        <v>11</v>
      </c>
      <c r="G167" s="448" t="s">
        <v>1036</v>
      </c>
      <c r="H167" s="448" t="s">
        <v>461</v>
      </c>
      <c r="I167" s="448" t="s">
        <v>546</v>
      </c>
      <c r="J167" s="448" t="s">
        <v>547</v>
      </c>
      <c r="K167" s="448" t="s">
        <v>548</v>
      </c>
      <c r="L167" s="448" t="s">
        <v>477</v>
      </c>
      <c r="M167" s="544" t="s">
        <v>310</v>
      </c>
      <c r="N167" s="551">
        <v>44684</v>
      </c>
      <c r="O167" s="555">
        <f t="shared" si="6"/>
        <v>5</v>
      </c>
      <c r="P167" s="555">
        <f t="shared" si="7"/>
        <v>5</v>
      </c>
      <c r="Q167" s="556" t="str">
        <f t="shared" si="8"/>
        <v>Gastos_Gerais</v>
      </c>
      <c r="R167" s="564" t="s">
        <v>310</v>
      </c>
      <c r="S167" s="564" t="s">
        <v>310</v>
      </c>
    </row>
    <row r="168" spans="1:19" ht="24">
      <c r="A168" s="535">
        <f>IF(B168="","",COUNT('Diário 1º PA'!$A$4:$A$2000)+ROW()-3)</f>
        <v>244</v>
      </c>
      <c r="B168" s="506">
        <v>44685</v>
      </c>
      <c r="C168" s="476">
        <v>44621</v>
      </c>
      <c r="D168" s="448" t="s">
        <v>271</v>
      </c>
      <c r="E168" s="448" t="s">
        <v>448</v>
      </c>
      <c r="F168" s="477">
        <v>-1.55</v>
      </c>
      <c r="G168" s="448" t="s">
        <v>1038</v>
      </c>
      <c r="H168" s="448" t="s">
        <v>468</v>
      </c>
      <c r="I168" s="448" t="s">
        <v>1039</v>
      </c>
      <c r="J168" s="448" t="s">
        <v>549</v>
      </c>
      <c r="K168" s="448" t="s">
        <v>499</v>
      </c>
      <c r="L168" s="448" t="s">
        <v>477</v>
      </c>
      <c r="M168" s="544" t="s">
        <v>310</v>
      </c>
      <c r="N168" s="506">
        <v>44685</v>
      </c>
      <c r="O168" s="555">
        <f t="shared" si="6"/>
        <v>5</v>
      </c>
      <c r="P168" s="555">
        <f t="shared" si="7"/>
        <v>3</v>
      </c>
      <c r="Q168" s="556" t="str">
        <f t="shared" si="8"/>
        <v>Gastos_Gerais</v>
      </c>
      <c r="R168" s="564" t="s">
        <v>310</v>
      </c>
      <c r="S168" s="564" t="s">
        <v>310</v>
      </c>
    </row>
    <row r="169" spans="1:19" ht="36">
      <c r="A169" s="535">
        <f>IF(B169="","",COUNT('Diário 1º PA'!$A$4:$A$2000)+ROW()-3)</f>
        <v>245</v>
      </c>
      <c r="B169" s="506">
        <v>44685</v>
      </c>
      <c r="C169" s="476">
        <v>44621</v>
      </c>
      <c r="D169" s="448" t="s">
        <v>315</v>
      </c>
      <c r="E169" s="448" t="s">
        <v>315</v>
      </c>
      <c r="F169" s="477">
        <v>5064.8599999999997</v>
      </c>
      <c r="G169" s="448" t="s">
        <v>1037</v>
      </c>
      <c r="H169" s="448" t="s">
        <v>310</v>
      </c>
      <c r="I169" s="448" t="s">
        <v>513</v>
      </c>
      <c r="J169" s="448" t="s">
        <v>549</v>
      </c>
      <c r="K169" s="448" t="s">
        <v>499</v>
      </c>
      <c r="L169" s="448" t="s">
        <v>477</v>
      </c>
      <c r="M169" s="544" t="s">
        <v>310</v>
      </c>
      <c r="N169" s="506">
        <v>44685</v>
      </c>
      <c r="O169" s="555">
        <f t="shared" si="6"/>
        <v>5</v>
      </c>
      <c r="P169" s="555">
        <f t="shared" si="7"/>
        <v>3</v>
      </c>
      <c r="Q169" s="556" t="str">
        <f t="shared" si="8"/>
        <v>Transferência_para_Reserva_de_Recursos</v>
      </c>
      <c r="R169" s="564" t="s">
        <v>310</v>
      </c>
      <c r="S169" s="564" t="s">
        <v>310</v>
      </c>
    </row>
    <row r="170" spans="1:19" ht="84">
      <c r="A170" s="535">
        <f>IF(B170="","",COUNT('Diário 1º PA'!$A$4:$A$2000)+ROW()-3)</f>
        <v>246</v>
      </c>
      <c r="B170" s="506">
        <v>44685</v>
      </c>
      <c r="C170" s="476">
        <v>44621</v>
      </c>
      <c r="D170" s="448" t="s">
        <v>271</v>
      </c>
      <c r="E170" s="448" t="s">
        <v>448</v>
      </c>
      <c r="F170" s="477">
        <v>774.8</v>
      </c>
      <c r="G170" s="478" t="s">
        <v>516</v>
      </c>
      <c r="H170" s="448" t="s">
        <v>468</v>
      </c>
      <c r="I170" s="448" t="s">
        <v>850</v>
      </c>
      <c r="J170" s="448" t="s">
        <v>851</v>
      </c>
      <c r="K170" s="448" t="s">
        <v>852</v>
      </c>
      <c r="L170" s="448" t="s">
        <v>544</v>
      </c>
      <c r="M170" s="544">
        <v>615039</v>
      </c>
      <c r="N170" s="506">
        <v>44624</v>
      </c>
      <c r="O170" s="555">
        <f t="shared" si="6"/>
        <v>5</v>
      </c>
      <c r="P170" s="555">
        <f t="shared" si="7"/>
        <v>3</v>
      </c>
      <c r="Q170" s="556" t="str">
        <f t="shared" si="8"/>
        <v>Gastos_Gerais</v>
      </c>
      <c r="R170" s="564" t="s">
        <v>538</v>
      </c>
      <c r="S170" s="564">
        <v>3000</v>
      </c>
    </row>
    <row r="171" spans="1:19" ht="72">
      <c r="A171" s="535">
        <f>IF(B171="","",COUNT('Diário 1º PA'!$A$4:$A$2000)+ROW()-3)</f>
        <v>247</v>
      </c>
      <c r="B171" s="506">
        <v>44686</v>
      </c>
      <c r="C171" s="476">
        <v>44621</v>
      </c>
      <c r="D171" s="448" t="s">
        <v>271</v>
      </c>
      <c r="E171" s="448" t="s">
        <v>448</v>
      </c>
      <c r="F171" s="477">
        <v>18.600000000000001</v>
      </c>
      <c r="G171" s="448" t="s">
        <v>495</v>
      </c>
      <c r="H171" s="448" t="s">
        <v>468</v>
      </c>
      <c r="I171" s="448" t="s">
        <v>752</v>
      </c>
      <c r="J171" s="448" t="s">
        <v>753</v>
      </c>
      <c r="K171" s="448" t="s">
        <v>537</v>
      </c>
      <c r="L171" s="448" t="s">
        <v>544</v>
      </c>
      <c r="M171" s="544">
        <v>308062</v>
      </c>
      <c r="N171" s="506">
        <v>44644</v>
      </c>
      <c r="O171" s="555">
        <f t="shared" si="6"/>
        <v>5</v>
      </c>
      <c r="P171" s="555">
        <f t="shared" si="7"/>
        <v>3</v>
      </c>
      <c r="Q171" s="556" t="str">
        <f t="shared" si="8"/>
        <v>Gastos_Gerais</v>
      </c>
      <c r="R171" s="564" t="s">
        <v>310</v>
      </c>
      <c r="S171" s="564" t="s">
        <v>310</v>
      </c>
    </row>
    <row r="172" spans="1:19" ht="108">
      <c r="A172" s="535">
        <f>IF(B172="","",COUNT('Diário 1º PA'!$A$4:$A$2000)+ROW()-3)</f>
        <v>248</v>
      </c>
      <c r="B172" s="506">
        <v>44686</v>
      </c>
      <c r="C172" s="476">
        <v>44621</v>
      </c>
      <c r="D172" s="448" t="s">
        <v>271</v>
      </c>
      <c r="E172" s="448" t="s">
        <v>446</v>
      </c>
      <c r="F172" s="477">
        <v>195</v>
      </c>
      <c r="G172" s="448" t="s">
        <v>569</v>
      </c>
      <c r="H172" s="448" t="s">
        <v>468</v>
      </c>
      <c r="I172" s="448" t="s">
        <v>1042</v>
      </c>
      <c r="J172" s="448" t="s">
        <v>1041</v>
      </c>
      <c r="K172" s="448" t="s">
        <v>852</v>
      </c>
      <c r="L172" s="448" t="s">
        <v>918</v>
      </c>
      <c r="M172" s="544">
        <v>1764</v>
      </c>
      <c r="N172" s="506">
        <v>44676</v>
      </c>
      <c r="O172" s="555">
        <f t="shared" si="6"/>
        <v>5</v>
      </c>
      <c r="P172" s="555">
        <f t="shared" si="7"/>
        <v>3</v>
      </c>
      <c r="Q172" s="556" t="str">
        <f t="shared" si="8"/>
        <v>Gastos_Gerais</v>
      </c>
      <c r="R172" s="564" t="s">
        <v>501</v>
      </c>
      <c r="S172" s="564">
        <v>3171</v>
      </c>
    </row>
    <row r="173" spans="1:19" ht="108">
      <c r="A173" s="535">
        <f>IF(B173="","",COUNT('Diário 1º PA'!$A$4:$A$2000)+ROW()-3)</f>
        <v>249</v>
      </c>
      <c r="B173" s="506">
        <v>44686</v>
      </c>
      <c r="C173" s="476">
        <v>44621</v>
      </c>
      <c r="D173" s="448" t="s">
        <v>271</v>
      </c>
      <c r="E173" s="448" t="s">
        <v>448</v>
      </c>
      <c r="F173" s="477">
        <v>1467</v>
      </c>
      <c r="G173" s="448" t="s">
        <v>520</v>
      </c>
      <c r="H173" s="448" t="s">
        <v>468</v>
      </c>
      <c r="I173" s="448" t="s">
        <v>1042</v>
      </c>
      <c r="J173" s="448" t="s">
        <v>1041</v>
      </c>
      <c r="K173" s="448" t="s">
        <v>852</v>
      </c>
      <c r="L173" s="448" t="s">
        <v>918</v>
      </c>
      <c r="M173" s="544">
        <v>1763</v>
      </c>
      <c r="N173" s="506">
        <v>44676</v>
      </c>
      <c r="O173" s="555">
        <f t="shared" si="6"/>
        <v>5</v>
      </c>
      <c r="P173" s="555">
        <f t="shared" si="7"/>
        <v>3</v>
      </c>
      <c r="Q173" s="556" t="str">
        <f t="shared" si="8"/>
        <v>Gastos_Gerais</v>
      </c>
      <c r="R173" s="564" t="s">
        <v>501</v>
      </c>
      <c r="S173" s="564">
        <v>2996</v>
      </c>
    </row>
    <row r="174" spans="1:19" ht="96">
      <c r="A174" s="535">
        <f>IF(B174="","",COUNT('Diário 1º PA'!$A$4:$A$2000)+ROW()-3)</f>
        <v>250</v>
      </c>
      <c r="B174" s="506">
        <v>44686</v>
      </c>
      <c r="C174" s="476">
        <v>44621</v>
      </c>
      <c r="D174" s="448" t="s">
        <v>271</v>
      </c>
      <c r="E174" s="448" t="s">
        <v>448</v>
      </c>
      <c r="F174" s="477">
        <v>3554</v>
      </c>
      <c r="G174" s="448" t="s">
        <v>768</v>
      </c>
      <c r="H174" s="448" t="s">
        <v>473</v>
      </c>
      <c r="I174" s="448" t="s">
        <v>1047</v>
      </c>
      <c r="J174" s="448" t="s">
        <v>1046</v>
      </c>
      <c r="K174" s="448" t="s">
        <v>543</v>
      </c>
      <c r="L174" s="448" t="s">
        <v>544</v>
      </c>
      <c r="M174" s="544" t="s">
        <v>604</v>
      </c>
      <c r="N174" s="506">
        <v>44676</v>
      </c>
      <c r="O174" s="555">
        <f t="shared" si="6"/>
        <v>5</v>
      </c>
      <c r="P174" s="555">
        <f t="shared" si="7"/>
        <v>3</v>
      </c>
      <c r="Q174" s="556" t="str">
        <f t="shared" si="8"/>
        <v>Gastos_Gerais</v>
      </c>
      <c r="R174" s="564" t="s">
        <v>501</v>
      </c>
      <c r="S174" s="564">
        <v>3304</v>
      </c>
    </row>
    <row r="175" spans="1:19" ht="36">
      <c r="A175" s="535">
        <f>IF(B175="","",COUNT('Diário 1º PA'!$A$4:$A$2000)+ROW()-3)</f>
        <v>251</v>
      </c>
      <c r="B175" s="506">
        <v>44686</v>
      </c>
      <c r="C175" s="476">
        <v>44621</v>
      </c>
      <c r="D175" s="448" t="s">
        <v>271</v>
      </c>
      <c r="E175" s="448" t="s">
        <v>448</v>
      </c>
      <c r="F175" s="477">
        <v>17128.12</v>
      </c>
      <c r="G175" s="448" t="s">
        <v>568</v>
      </c>
      <c r="H175" s="448" t="s">
        <v>470</v>
      </c>
      <c r="I175" s="448" t="s">
        <v>1047</v>
      </c>
      <c r="J175" s="448" t="s">
        <v>1046</v>
      </c>
      <c r="K175" s="448" t="s">
        <v>543</v>
      </c>
      <c r="L175" s="448" t="s">
        <v>544</v>
      </c>
      <c r="M175" s="544" t="s">
        <v>732</v>
      </c>
      <c r="N175" s="506">
        <v>44671</v>
      </c>
      <c r="O175" s="555">
        <f t="shared" si="6"/>
        <v>5</v>
      </c>
      <c r="P175" s="555">
        <f t="shared" si="7"/>
        <v>3</v>
      </c>
      <c r="Q175" s="556" t="str">
        <f t="shared" si="8"/>
        <v>Gastos_Gerais</v>
      </c>
      <c r="R175" s="564" t="s">
        <v>501</v>
      </c>
      <c r="S175" s="564">
        <v>3115</v>
      </c>
    </row>
    <row r="176" spans="1:19" ht="36">
      <c r="A176" s="535">
        <f>IF(B176="","",COUNT('Diário 1º PA'!$A$4:$A$2000)+ROW()-3)</f>
        <v>252</v>
      </c>
      <c r="B176" s="506">
        <v>44686</v>
      </c>
      <c r="C176" s="476">
        <v>44682</v>
      </c>
      <c r="D176" s="448" t="s">
        <v>271</v>
      </c>
      <c r="E176" s="448" t="s">
        <v>71</v>
      </c>
      <c r="F176" s="477">
        <v>11</v>
      </c>
      <c r="G176" s="448" t="s">
        <v>1053</v>
      </c>
      <c r="H176" s="448" t="s">
        <v>468</v>
      </c>
      <c r="I176" s="448" t="s">
        <v>546</v>
      </c>
      <c r="J176" s="448" t="s">
        <v>547</v>
      </c>
      <c r="K176" s="448" t="s">
        <v>548</v>
      </c>
      <c r="L176" s="448" t="s">
        <v>477</v>
      </c>
      <c r="M176" s="544" t="s">
        <v>310</v>
      </c>
      <c r="N176" s="506">
        <v>44686</v>
      </c>
      <c r="O176" s="555">
        <f t="shared" si="6"/>
        <v>5</v>
      </c>
      <c r="P176" s="555">
        <f t="shared" si="7"/>
        <v>5</v>
      </c>
      <c r="Q176" s="556" t="str">
        <f t="shared" si="8"/>
        <v>Gastos_Gerais</v>
      </c>
      <c r="R176" s="564" t="s">
        <v>310</v>
      </c>
      <c r="S176" s="564" t="s">
        <v>310</v>
      </c>
    </row>
    <row r="177" spans="1:19" ht="36">
      <c r="A177" s="535">
        <f>IF(B177="","",COUNT('Diário 1º PA'!$A$4:$A$2000)+ROW()-3)</f>
        <v>253</v>
      </c>
      <c r="B177" s="506">
        <v>44686</v>
      </c>
      <c r="C177" s="476">
        <v>44682</v>
      </c>
      <c r="D177" s="448" t="s">
        <v>271</v>
      </c>
      <c r="E177" s="448" t="s">
        <v>71</v>
      </c>
      <c r="F177" s="477">
        <v>11</v>
      </c>
      <c r="G177" s="448" t="s">
        <v>1051</v>
      </c>
      <c r="H177" s="448" t="s">
        <v>473</v>
      </c>
      <c r="I177" s="448" t="s">
        <v>546</v>
      </c>
      <c r="J177" s="448" t="s">
        <v>547</v>
      </c>
      <c r="K177" s="448" t="s">
        <v>548</v>
      </c>
      <c r="L177" s="448" t="s">
        <v>477</v>
      </c>
      <c r="M177" s="544" t="s">
        <v>310</v>
      </c>
      <c r="N177" s="506">
        <v>44686</v>
      </c>
      <c r="O177" s="555">
        <f t="shared" si="6"/>
        <v>5</v>
      </c>
      <c r="P177" s="555">
        <f t="shared" si="7"/>
        <v>5</v>
      </c>
      <c r="Q177" s="556" t="str">
        <f t="shared" si="8"/>
        <v>Gastos_Gerais</v>
      </c>
      <c r="R177" s="564" t="s">
        <v>310</v>
      </c>
      <c r="S177" s="564" t="s">
        <v>310</v>
      </c>
    </row>
    <row r="178" spans="1:19" ht="36">
      <c r="A178" s="535">
        <f>IF(B178="","",COUNT('Diário 1º PA'!$A$4:$A$2000)+ROW()-3)</f>
        <v>254</v>
      </c>
      <c r="B178" s="506">
        <v>44686</v>
      </c>
      <c r="C178" s="476">
        <v>44682</v>
      </c>
      <c r="D178" s="448" t="s">
        <v>271</v>
      </c>
      <c r="E178" s="448" t="s">
        <v>71</v>
      </c>
      <c r="F178" s="477">
        <v>11</v>
      </c>
      <c r="G178" s="448" t="s">
        <v>1052</v>
      </c>
      <c r="H178" s="448" t="s">
        <v>470</v>
      </c>
      <c r="I178" s="448" t="s">
        <v>546</v>
      </c>
      <c r="J178" s="448" t="s">
        <v>547</v>
      </c>
      <c r="K178" s="448" t="s">
        <v>548</v>
      </c>
      <c r="L178" s="448" t="s">
        <v>477</v>
      </c>
      <c r="M178" s="544" t="s">
        <v>310</v>
      </c>
      <c r="N178" s="506">
        <v>44686</v>
      </c>
      <c r="O178" s="555">
        <f t="shared" si="6"/>
        <v>5</v>
      </c>
      <c r="P178" s="555">
        <f t="shared" si="7"/>
        <v>5</v>
      </c>
      <c r="Q178" s="556" t="str">
        <f t="shared" si="8"/>
        <v>Gastos_Gerais</v>
      </c>
      <c r="R178" s="564" t="s">
        <v>310</v>
      </c>
      <c r="S178" s="564" t="s">
        <v>310</v>
      </c>
    </row>
    <row r="179" spans="1:19" ht="36">
      <c r="A179" s="535">
        <f>IF(B179="","",COUNT('Diário 1º PA'!$A$4:$A$2000)+ROW()-3)</f>
        <v>255</v>
      </c>
      <c r="B179" s="506">
        <v>44690</v>
      </c>
      <c r="C179" s="537">
        <v>44652</v>
      </c>
      <c r="D179" s="448" t="s">
        <v>271</v>
      </c>
      <c r="E179" s="448" t="s">
        <v>90</v>
      </c>
      <c r="F179" s="477">
        <v>2500</v>
      </c>
      <c r="G179" s="448" t="s">
        <v>482</v>
      </c>
      <c r="H179" s="448" t="s">
        <v>309</v>
      </c>
      <c r="I179" s="448" t="s">
        <v>551</v>
      </c>
      <c r="J179" s="448" t="s">
        <v>552</v>
      </c>
      <c r="K179" s="448" t="s">
        <v>543</v>
      </c>
      <c r="L179" s="448" t="s">
        <v>544</v>
      </c>
      <c r="M179" s="544" t="s">
        <v>732</v>
      </c>
      <c r="N179" s="506">
        <v>44686</v>
      </c>
      <c r="O179" s="555">
        <f t="shared" si="6"/>
        <v>5</v>
      </c>
      <c r="P179" s="555">
        <f t="shared" si="7"/>
        <v>4</v>
      </c>
      <c r="Q179" s="556" t="str">
        <f t="shared" si="8"/>
        <v>Gastos_Gerais</v>
      </c>
      <c r="R179" s="564" t="s">
        <v>501</v>
      </c>
      <c r="S179" s="564">
        <v>2814</v>
      </c>
    </row>
    <row r="180" spans="1:19" ht="24">
      <c r="A180" s="535">
        <f>IF(B180="","",COUNT('Diário 1º PA'!$A$4:$A$2000)+ROW()-3)</f>
        <v>256</v>
      </c>
      <c r="B180" s="506">
        <v>44690</v>
      </c>
      <c r="C180" s="476">
        <v>44593</v>
      </c>
      <c r="D180" s="448" t="s">
        <v>271</v>
      </c>
      <c r="E180" s="448" t="s">
        <v>445</v>
      </c>
      <c r="F180" s="477">
        <v>120</v>
      </c>
      <c r="G180" s="448" t="s">
        <v>978</v>
      </c>
      <c r="H180" s="448" t="s">
        <v>468</v>
      </c>
      <c r="I180" s="448" t="s">
        <v>502</v>
      </c>
      <c r="J180" s="538" t="s">
        <v>310</v>
      </c>
      <c r="K180" s="448" t="s">
        <v>507</v>
      </c>
      <c r="L180" s="448" t="s">
        <v>550</v>
      </c>
      <c r="M180" s="544">
        <v>222107008169</v>
      </c>
      <c r="N180" s="506">
        <v>44690</v>
      </c>
      <c r="O180" s="555">
        <f t="shared" si="6"/>
        <v>5</v>
      </c>
      <c r="P180" s="555">
        <f t="shared" si="7"/>
        <v>2</v>
      </c>
      <c r="Q180" s="556" t="str">
        <f t="shared" si="8"/>
        <v>Gastos_Gerais</v>
      </c>
      <c r="R180" s="564" t="s">
        <v>310</v>
      </c>
      <c r="S180" s="564" t="s">
        <v>310</v>
      </c>
    </row>
    <row r="181" spans="1:19" ht="24">
      <c r="A181" s="535">
        <f>IF(B181="","",COUNT('Diário 1º PA'!$A$4:$A$2000)+ROW()-3)</f>
        <v>257</v>
      </c>
      <c r="B181" s="506">
        <v>44690</v>
      </c>
      <c r="C181" s="537">
        <v>44621</v>
      </c>
      <c r="D181" s="448" t="s">
        <v>271</v>
      </c>
      <c r="E181" s="448" t="s">
        <v>434</v>
      </c>
      <c r="F181" s="477">
        <v>34.5</v>
      </c>
      <c r="G181" s="448" t="s">
        <v>1054</v>
      </c>
      <c r="H181" s="448" t="s">
        <v>467</v>
      </c>
      <c r="I181" s="448" t="s">
        <v>502</v>
      </c>
      <c r="J181" s="538" t="s">
        <v>310</v>
      </c>
      <c r="K181" s="448" t="s">
        <v>507</v>
      </c>
      <c r="L181" s="448" t="s">
        <v>550</v>
      </c>
      <c r="M181" s="545" t="s">
        <v>1055</v>
      </c>
      <c r="N181" s="506">
        <v>44690</v>
      </c>
      <c r="O181" s="555">
        <f t="shared" si="6"/>
        <v>5</v>
      </c>
      <c r="P181" s="555">
        <f t="shared" si="7"/>
        <v>3</v>
      </c>
      <c r="Q181" s="556" t="str">
        <f t="shared" si="8"/>
        <v>Gastos_Gerais</v>
      </c>
      <c r="R181" s="564" t="s">
        <v>310</v>
      </c>
      <c r="S181" s="564" t="s">
        <v>310</v>
      </c>
    </row>
    <row r="182" spans="1:19" ht="36">
      <c r="A182" s="535">
        <f>IF(B182="","",COUNT('Diário 1º PA'!$A$4:$A$2000)+ROW()-3)</f>
        <v>258</v>
      </c>
      <c r="B182" s="506">
        <v>44690</v>
      </c>
      <c r="C182" s="476">
        <v>44621</v>
      </c>
      <c r="D182" s="448" t="s">
        <v>271</v>
      </c>
      <c r="E182" s="448" t="s">
        <v>448</v>
      </c>
      <c r="F182" s="477">
        <v>75</v>
      </c>
      <c r="G182" s="448" t="s">
        <v>998</v>
      </c>
      <c r="H182" s="448" t="s">
        <v>461</v>
      </c>
      <c r="I182" s="448" t="s">
        <v>502</v>
      </c>
      <c r="J182" s="538" t="s">
        <v>310</v>
      </c>
      <c r="K182" s="448" t="s">
        <v>507</v>
      </c>
      <c r="L182" s="448" t="s">
        <v>550</v>
      </c>
      <c r="M182" s="544">
        <v>222107004848</v>
      </c>
      <c r="N182" s="506">
        <v>44690</v>
      </c>
      <c r="O182" s="555">
        <f t="shared" si="6"/>
        <v>5</v>
      </c>
      <c r="P182" s="555">
        <f t="shared" si="7"/>
        <v>3</v>
      </c>
      <c r="Q182" s="556" t="str">
        <f t="shared" si="8"/>
        <v>Gastos_Gerais</v>
      </c>
      <c r="R182" s="564" t="s">
        <v>310</v>
      </c>
      <c r="S182" s="564" t="s">
        <v>310</v>
      </c>
    </row>
    <row r="183" spans="1:19" ht="36">
      <c r="A183" s="535">
        <f>IF(B183="","",COUNT('Diário 1º PA'!$A$4:$A$2000)+ROW()-3)</f>
        <v>259</v>
      </c>
      <c r="B183" s="506">
        <v>44690</v>
      </c>
      <c r="C183" s="476">
        <v>44621</v>
      </c>
      <c r="D183" s="448" t="s">
        <v>271</v>
      </c>
      <c r="E183" s="448" t="s">
        <v>442</v>
      </c>
      <c r="F183" s="477">
        <v>301.5</v>
      </c>
      <c r="G183" s="448" t="s">
        <v>1028</v>
      </c>
      <c r="H183" s="448" t="s">
        <v>461</v>
      </c>
      <c r="I183" s="448" t="s">
        <v>502</v>
      </c>
      <c r="J183" s="538" t="s">
        <v>310</v>
      </c>
      <c r="K183" s="448" t="s">
        <v>507</v>
      </c>
      <c r="L183" s="448" t="s">
        <v>550</v>
      </c>
      <c r="M183" s="544">
        <v>222107015378</v>
      </c>
      <c r="N183" s="506">
        <v>44690</v>
      </c>
      <c r="O183" s="555">
        <f t="shared" si="6"/>
        <v>5</v>
      </c>
      <c r="P183" s="555">
        <f t="shared" si="7"/>
        <v>3</v>
      </c>
      <c r="Q183" s="556" t="str">
        <f t="shared" si="8"/>
        <v>Gastos_Gerais</v>
      </c>
      <c r="R183" s="564" t="s">
        <v>310</v>
      </c>
      <c r="S183" s="564" t="s">
        <v>310</v>
      </c>
    </row>
    <row r="184" spans="1:19" ht="24">
      <c r="A184" s="535">
        <f>IF(B184="","",COUNT('Diário 1º PA'!$A$4:$A$2000)+ROW()-3)</f>
        <v>260</v>
      </c>
      <c r="B184" s="506">
        <v>44690</v>
      </c>
      <c r="C184" s="476">
        <v>44621</v>
      </c>
      <c r="D184" s="448" t="s">
        <v>271</v>
      </c>
      <c r="E184" s="448" t="s">
        <v>90</v>
      </c>
      <c r="F184" s="477">
        <v>150.75</v>
      </c>
      <c r="G184" s="448" t="s">
        <v>990</v>
      </c>
      <c r="H184" s="448" t="s">
        <v>309</v>
      </c>
      <c r="I184" s="448" t="s">
        <v>502</v>
      </c>
      <c r="J184" s="538" t="s">
        <v>310</v>
      </c>
      <c r="K184" s="448" t="s">
        <v>507</v>
      </c>
      <c r="L184" s="448" t="s">
        <v>550</v>
      </c>
      <c r="M184" s="544">
        <v>222107017745</v>
      </c>
      <c r="N184" s="506">
        <v>44690</v>
      </c>
      <c r="O184" s="555">
        <f t="shared" si="6"/>
        <v>5</v>
      </c>
      <c r="P184" s="555">
        <f t="shared" si="7"/>
        <v>3</v>
      </c>
      <c r="Q184" s="556" t="str">
        <f t="shared" si="8"/>
        <v>Gastos_Gerais</v>
      </c>
      <c r="R184" s="564" t="s">
        <v>310</v>
      </c>
      <c r="S184" s="564" t="s">
        <v>310</v>
      </c>
    </row>
    <row r="185" spans="1:19" ht="24">
      <c r="A185" s="535">
        <f>IF(B185="","",COUNT('Diário 1º PA'!$A$4:$A$2000)+ROW()-3)</f>
        <v>261</v>
      </c>
      <c r="B185" s="506">
        <v>44690</v>
      </c>
      <c r="C185" s="476">
        <v>44593</v>
      </c>
      <c r="D185" s="448" t="s">
        <v>271</v>
      </c>
      <c r="E185" s="448" t="s">
        <v>436</v>
      </c>
      <c r="F185" s="477">
        <v>416</v>
      </c>
      <c r="G185" s="448" t="s">
        <v>986</v>
      </c>
      <c r="H185" s="448" t="s">
        <v>468</v>
      </c>
      <c r="I185" s="448" t="s">
        <v>502</v>
      </c>
      <c r="J185" s="538" t="s">
        <v>310</v>
      </c>
      <c r="K185" s="448" t="s">
        <v>507</v>
      </c>
      <c r="L185" s="448" t="s">
        <v>550</v>
      </c>
      <c r="M185" s="544">
        <v>222107019527</v>
      </c>
      <c r="N185" s="506">
        <v>44690</v>
      </c>
      <c r="O185" s="555">
        <f t="shared" si="6"/>
        <v>5</v>
      </c>
      <c r="P185" s="555">
        <f t="shared" si="7"/>
        <v>2</v>
      </c>
      <c r="Q185" s="556" t="str">
        <f t="shared" si="8"/>
        <v>Gastos_Gerais</v>
      </c>
      <c r="R185" s="564" t="s">
        <v>310</v>
      </c>
      <c r="S185" s="564" t="s">
        <v>310</v>
      </c>
    </row>
    <row r="186" spans="1:19" ht="36">
      <c r="A186" s="535">
        <f>IF(B186="","",COUNT('Diário 1º PA'!$A$4:$A$2000)+ROW()-3)</f>
        <v>262</v>
      </c>
      <c r="B186" s="506">
        <v>44690</v>
      </c>
      <c r="C186" s="476">
        <v>44621</v>
      </c>
      <c r="D186" s="448" t="s">
        <v>271</v>
      </c>
      <c r="E186" s="448" t="s">
        <v>445</v>
      </c>
      <c r="F186" s="477">
        <v>125</v>
      </c>
      <c r="G186" s="448" t="s">
        <v>999</v>
      </c>
      <c r="H186" s="448" t="s">
        <v>461</v>
      </c>
      <c r="I186" s="448" t="s">
        <v>502</v>
      </c>
      <c r="J186" s="538" t="s">
        <v>310</v>
      </c>
      <c r="K186" s="448" t="s">
        <v>507</v>
      </c>
      <c r="L186" s="448" t="s">
        <v>550</v>
      </c>
      <c r="M186" s="544" t="s">
        <v>1067</v>
      </c>
      <c r="N186" s="506">
        <v>44690</v>
      </c>
      <c r="O186" s="555">
        <f t="shared" si="6"/>
        <v>5</v>
      </c>
      <c r="P186" s="555">
        <f t="shared" si="7"/>
        <v>3</v>
      </c>
      <c r="Q186" s="556" t="str">
        <f t="shared" si="8"/>
        <v>Gastos_Gerais</v>
      </c>
      <c r="R186" s="564" t="s">
        <v>310</v>
      </c>
      <c r="S186" s="564" t="s">
        <v>310</v>
      </c>
    </row>
    <row r="187" spans="1:19" ht="24">
      <c r="A187" s="535">
        <f>IF(B187="","",COUNT('Diário 1º PA'!$A$4:$A$2000)+ROW()-3)</f>
        <v>263</v>
      </c>
      <c r="B187" s="506">
        <v>44690</v>
      </c>
      <c r="C187" s="476">
        <v>44621</v>
      </c>
      <c r="D187" s="448" t="s">
        <v>271</v>
      </c>
      <c r="E187" s="448" t="s">
        <v>448</v>
      </c>
      <c r="F187" s="477">
        <v>201</v>
      </c>
      <c r="G187" s="448" t="s">
        <v>997</v>
      </c>
      <c r="H187" s="448" t="s">
        <v>465</v>
      </c>
      <c r="I187" s="448" t="s">
        <v>502</v>
      </c>
      <c r="J187" s="538" t="s">
        <v>310</v>
      </c>
      <c r="K187" s="448" t="s">
        <v>507</v>
      </c>
      <c r="L187" s="448" t="s">
        <v>550</v>
      </c>
      <c r="M187" s="544">
        <v>222107014487</v>
      </c>
      <c r="N187" s="506">
        <v>44690</v>
      </c>
      <c r="O187" s="555">
        <f t="shared" si="6"/>
        <v>5</v>
      </c>
      <c r="P187" s="555">
        <f t="shared" si="7"/>
        <v>3</v>
      </c>
      <c r="Q187" s="556" t="str">
        <f t="shared" si="8"/>
        <v>Gastos_Gerais</v>
      </c>
      <c r="R187" s="564" t="s">
        <v>310</v>
      </c>
      <c r="S187" s="564" t="s">
        <v>310</v>
      </c>
    </row>
    <row r="188" spans="1:19" ht="24">
      <c r="A188" s="535">
        <f>IF(B188="","",COUNT('Diário 1º PA'!$A$4:$A$2000)+ROW()-3)</f>
        <v>264</v>
      </c>
      <c r="B188" s="506">
        <v>44690</v>
      </c>
      <c r="C188" s="476">
        <v>44593</v>
      </c>
      <c r="D188" s="448" t="s">
        <v>271</v>
      </c>
      <c r="E188" s="448" t="s">
        <v>436</v>
      </c>
      <c r="F188" s="477">
        <v>442.5</v>
      </c>
      <c r="G188" s="448" t="s">
        <v>987</v>
      </c>
      <c r="H188" s="448" t="s">
        <v>468</v>
      </c>
      <c r="I188" s="448" t="s">
        <v>502</v>
      </c>
      <c r="J188" s="538" t="s">
        <v>310</v>
      </c>
      <c r="K188" s="448" t="s">
        <v>507</v>
      </c>
      <c r="L188" s="448" t="s">
        <v>550</v>
      </c>
      <c r="M188" s="544">
        <v>222107018474</v>
      </c>
      <c r="N188" s="506">
        <v>44690</v>
      </c>
      <c r="O188" s="555">
        <f t="shared" si="6"/>
        <v>5</v>
      </c>
      <c r="P188" s="555">
        <f t="shared" si="7"/>
        <v>2</v>
      </c>
      <c r="Q188" s="556" t="str">
        <f t="shared" si="8"/>
        <v>Gastos_Gerais</v>
      </c>
      <c r="R188" s="564" t="s">
        <v>310</v>
      </c>
      <c r="S188" s="564" t="s">
        <v>310</v>
      </c>
    </row>
    <row r="189" spans="1:19" ht="36">
      <c r="A189" s="535">
        <f>IF(B189="","",COUNT('Diário 1º PA'!$A$4:$A$2000)+ROW()-3)</f>
        <v>265</v>
      </c>
      <c r="B189" s="506">
        <v>44690</v>
      </c>
      <c r="C189" s="476">
        <v>44621</v>
      </c>
      <c r="D189" s="448" t="s">
        <v>271</v>
      </c>
      <c r="E189" s="448" t="s">
        <v>445</v>
      </c>
      <c r="F189" s="477">
        <v>235</v>
      </c>
      <c r="G189" s="448" t="s">
        <v>1008</v>
      </c>
      <c r="H189" s="448" t="s">
        <v>461</v>
      </c>
      <c r="I189" s="448" t="s">
        <v>502</v>
      </c>
      <c r="J189" s="538" t="s">
        <v>310</v>
      </c>
      <c r="K189" s="448" t="s">
        <v>507</v>
      </c>
      <c r="L189" s="448" t="s">
        <v>550</v>
      </c>
      <c r="M189" s="544">
        <v>222107008754</v>
      </c>
      <c r="N189" s="506">
        <v>44690</v>
      </c>
      <c r="O189" s="555">
        <f t="shared" si="6"/>
        <v>5</v>
      </c>
      <c r="P189" s="555">
        <f t="shared" si="7"/>
        <v>3</v>
      </c>
      <c r="Q189" s="556" t="str">
        <f t="shared" si="8"/>
        <v>Gastos_Gerais</v>
      </c>
      <c r="R189" s="564" t="s">
        <v>310</v>
      </c>
      <c r="S189" s="564" t="s">
        <v>310</v>
      </c>
    </row>
    <row r="190" spans="1:19" ht="36">
      <c r="A190" s="535">
        <f>IF(B190="","",COUNT('Diário 1º PA'!$A$4:$A$2000)+ROW()-3)</f>
        <v>266</v>
      </c>
      <c r="B190" s="506">
        <v>44690</v>
      </c>
      <c r="C190" s="476">
        <v>44621</v>
      </c>
      <c r="D190" s="448" t="s">
        <v>271</v>
      </c>
      <c r="E190" s="448" t="s">
        <v>445</v>
      </c>
      <c r="F190" s="477">
        <v>75</v>
      </c>
      <c r="G190" s="448" t="s">
        <v>1006</v>
      </c>
      <c r="H190" s="448" t="s">
        <v>461</v>
      </c>
      <c r="I190" s="448" t="s">
        <v>502</v>
      </c>
      <c r="J190" s="538" t="s">
        <v>310</v>
      </c>
      <c r="K190" s="448" t="s">
        <v>507</v>
      </c>
      <c r="L190" s="448" t="s">
        <v>550</v>
      </c>
      <c r="M190" s="544">
        <v>222107005496</v>
      </c>
      <c r="N190" s="506">
        <v>44690</v>
      </c>
      <c r="O190" s="555">
        <f t="shared" si="6"/>
        <v>5</v>
      </c>
      <c r="P190" s="555">
        <f t="shared" si="7"/>
        <v>3</v>
      </c>
      <c r="Q190" s="556" t="str">
        <f t="shared" si="8"/>
        <v>Gastos_Gerais</v>
      </c>
      <c r="R190" s="564" t="s">
        <v>310</v>
      </c>
      <c r="S190" s="564" t="s">
        <v>310</v>
      </c>
    </row>
    <row r="191" spans="1:19" ht="24">
      <c r="A191" s="535">
        <f>IF(B191="","",COUNT('Diário 1º PA'!$A$4:$A$2000)+ROW()-3)</f>
        <v>267</v>
      </c>
      <c r="B191" s="506">
        <v>44690</v>
      </c>
      <c r="C191" s="476">
        <v>44621</v>
      </c>
      <c r="D191" s="448" t="s">
        <v>271</v>
      </c>
      <c r="E191" s="448" t="s">
        <v>448</v>
      </c>
      <c r="F191" s="477">
        <v>113.06</v>
      </c>
      <c r="G191" s="448" t="s">
        <v>993</v>
      </c>
      <c r="H191" s="448" t="s">
        <v>465</v>
      </c>
      <c r="I191" s="448" t="s">
        <v>502</v>
      </c>
      <c r="J191" s="538" t="s">
        <v>310</v>
      </c>
      <c r="K191" s="448" t="s">
        <v>507</v>
      </c>
      <c r="L191" s="448" t="s">
        <v>550</v>
      </c>
      <c r="M191" s="544">
        <v>222107016340</v>
      </c>
      <c r="N191" s="506">
        <v>44690</v>
      </c>
      <c r="O191" s="555">
        <f t="shared" si="6"/>
        <v>5</v>
      </c>
      <c r="P191" s="555">
        <f t="shared" si="7"/>
        <v>3</v>
      </c>
      <c r="Q191" s="556" t="str">
        <f t="shared" si="8"/>
        <v>Gastos_Gerais</v>
      </c>
      <c r="R191" s="564" t="s">
        <v>310</v>
      </c>
      <c r="S191" s="564" t="s">
        <v>310</v>
      </c>
    </row>
    <row r="192" spans="1:19" ht="24">
      <c r="A192" s="535">
        <f>IF(B192="","",COUNT('Diário 1º PA'!$A$4:$A$2000)+ROW()-3)</f>
        <v>268</v>
      </c>
      <c r="B192" s="506">
        <v>44690</v>
      </c>
      <c r="C192" s="476">
        <v>44593</v>
      </c>
      <c r="D192" s="448" t="s">
        <v>271</v>
      </c>
      <c r="E192" s="448" t="s">
        <v>448</v>
      </c>
      <c r="F192" s="477">
        <v>859.5</v>
      </c>
      <c r="G192" s="448" t="s">
        <v>977</v>
      </c>
      <c r="H192" s="448" t="s">
        <v>468</v>
      </c>
      <c r="I192" s="448" t="s">
        <v>502</v>
      </c>
      <c r="J192" s="538" t="s">
        <v>310</v>
      </c>
      <c r="K192" s="448" t="s">
        <v>507</v>
      </c>
      <c r="L192" s="448" t="s">
        <v>550</v>
      </c>
      <c r="M192" s="544">
        <v>222107004171</v>
      </c>
      <c r="N192" s="506">
        <v>44690</v>
      </c>
      <c r="O192" s="555">
        <f t="shared" si="6"/>
        <v>5</v>
      </c>
      <c r="P192" s="555">
        <f t="shared" si="7"/>
        <v>2</v>
      </c>
      <c r="Q192" s="556" t="str">
        <f t="shared" si="8"/>
        <v>Gastos_Gerais</v>
      </c>
      <c r="R192" s="564" t="s">
        <v>310</v>
      </c>
      <c r="S192" s="564" t="s">
        <v>310</v>
      </c>
    </row>
    <row r="193" spans="1:19" ht="36">
      <c r="A193" s="535">
        <f>IF(B193="","",COUNT('Diário 1º PA'!$A$4:$A$2000)+ROW()-3)</f>
        <v>269</v>
      </c>
      <c r="B193" s="506">
        <v>44690</v>
      </c>
      <c r="C193" s="476">
        <v>44621</v>
      </c>
      <c r="D193" s="448" t="s">
        <v>271</v>
      </c>
      <c r="E193" s="448" t="s">
        <v>445</v>
      </c>
      <c r="F193" s="477">
        <v>75</v>
      </c>
      <c r="G193" s="448" t="s">
        <v>1007</v>
      </c>
      <c r="H193" s="448" t="s">
        <v>461</v>
      </c>
      <c r="I193" s="448" t="s">
        <v>502</v>
      </c>
      <c r="J193" s="538" t="s">
        <v>310</v>
      </c>
      <c r="K193" s="448" t="s">
        <v>507</v>
      </c>
      <c r="L193" s="448" t="s">
        <v>550</v>
      </c>
      <c r="M193" s="544">
        <v>222107006034</v>
      </c>
      <c r="N193" s="506">
        <v>44690</v>
      </c>
      <c r="O193" s="555">
        <f t="shared" si="6"/>
        <v>5</v>
      </c>
      <c r="P193" s="555">
        <f t="shared" si="7"/>
        <v>3</v>
      </c>
      <c r="Q193" s="556" t="str">
        <f t="shared" si="8"/>
        <v>Gastos_Gerais</v>
      </c>
      <c r="R193" s="564" t="s">
        <v>310</v>
      </c>
      <c r="S193" s="564" t="s">
        <v>310</v>
      </c>
    </row>
    <row r="194" spans="1:19" ht="24">
      <c r="A194" s="535">
        <f>IF(B194="","",COUNT('Diário 1º PA'!$A$4:$A$2000)+ROW()-3)</f>
        <v>270</v>
      </c>
      <c r="B194" s="506">
        <v>44690</v>
      </c>
      <c r="C194" s="476">
        <v>44593</v>
      </c>
      <c r="D194" s="448" t="s">
        <v>271</v>
      </c>
      <c r="E194" s="448" t="s">
        <v>445</v>
      </c>
      <c r="F194" s="477">
        <v>120</v>
      </c>
      <c r="G194" s="448" t="s">
        <v>984</v>
      </c>
      <c r="H194" s="448" t="s">
        <v>468</v>
      </c>
      <c r="I194" s="448" t="s">
        <v>502</v>
      </c>
      <c r="J194" s="538" t="s">
        <v>310</v>
      </c>
      <c r="K194" s="448" t="s">
        <v>507</v>
      </c>
      <c r="L194" s="448" t="s">
        <v>550</v>
      </c>
      <c r="M194" s="544">
        <v>222107008401</v>
      </c>
      <c r="N194" s="506">
        <v>44690</v>
      </c>
      <c r="O194" s="555">
        <f t="shared" si="6"/>
        <v>5</v>
      </c>
      <c r="P194" s="555">
        <f t="shared" si="7"/>
        <v>2</v>
      </c>
      <c r="Q194" s="556" t="str">
        <f t="shared" si="8"/>
        <v>Gastos_Gerais</v>
      </c>
      <c r="R194" s="564" t="s">
        <v>310</v>
      </c>
      <c r="S194" s="564" t="s">
        <v>310</v>
      </c>
    </row>
    <row r="195" spans="1:19" ht="36">
      <c r="A195" s="535">
        <f>IF(B195="","",COUNT('Diário 1º PA'!$A$4:$A$2000)+ROW()-3)</f>
        <v>271</v>
      </c>
      <c r="B195" s="506">
        <v>44690</v>
      </c>
      <c r="C195" s="476">
        <v>44652</v>
      </c>
      <c r="D195" s="448" t="s">
        <v>271</v>
      </c>
      <c r="E195" s="448" t="s">
        <v>442</v>
      </c>
      <c r="F195" s="477">
        <v>24.12</v>
      </c>
      <c r="G195" s="448" t="s">
        <v>970</v>
      </c>
      <c r="H195" s="448" t="s">
        <v>461</v>
      </c>
      <c r="I195" s="448" t="s">
        <v>502</v>
      </c>
      <c r="J195" s="538" t="s">
        <v>310</v>
      </c>
      <c r="K195" s="448" t="s">
        <v>507</v>
      </c>
      <c r="L195" s="448" t="s">
        <v>550</v>
      </c>
      <c r="M195" s="544" t="s">
        <v>1056</v>
      </c>
      <c r="N195" s="506">
        <v>44690</v>
      </c>
      <c r="O195" s="555">
        <f t="shared" si="6"/>
        <v>5</v>
      </c>
      <c r="P195" s="555">
        <f t="shared" si="7"/>
        <v>4</v>
      </c>
      <c r="Q195" s="556" t="str">
        <f t="shared" si="8"/>
        <v>Gastos_Gerais</v>
      </c>
      <c r="R195" s="564" t="s">
        <v>310</v>
      </c>
      <c r="S195" s="564" t="s">
        <v>310</v>
      </c>
    </row>
    <row r="196" spans="1:19" ht="24">
      <c r="A196" s="535">
        <f>IF(B196="","",COUNT('Diário 1º PA'!$A$4:$A$2000)+ROW()-3)</f>
        <v>272</v>
      </c>
      <c r="B196" s="506">
        <v>44690</v>
      </c>
      <c r="C196" s="476">
        <v>44593</v>
      </c>
      <c r="D196" s="448" t="s">
        <v>271</v>
      </c>
      <c r="E196" s="448" t="s">
        <v>445</v>
      </c>
      <c r="F196" s="477">
        <v>120</v>
      </c>
      <c r="G196" s="448" t="s">
        <v>982</v>
      </c>
      <c r="H196" s="448" t="s">
        <v>468</v>
      </c>
      <c r="I196" s="448" t="s">
        <v>502</v>
      </c>
      <c r="J196" s="538" t="s">
        <v>310</v>
      </c>
      <c r="K196" s="448" t="s">
        <v>507</v>
      </c>
      <c r="L196" s="448" t="s">
        <v>550</v>
      </c>
      <c r="M196" s="544">
        <v>222107009050</v>
      </c>
      <c r="N196" s="506">
        <v>44690</v>
      </c>
      <c r="O196" s="555">
        <f t="shared" si="6"/>
        <v>5</v>
      </c>
      <c r="P196" s="555">
        <f t="shared" si="7"/>
        <v>2</v>
      </c>
      <c r="Q196" s="556" t="str">
        <f t="shared" si="8"/>
        <v>Gastos_Gerais</v>
      </c>
      <c r="R196" s="564" t="s">
        <v>310</v>
      </c>
      <c r="S196" s="564" t="s">
        <v>310</v>
      </c>
    </row>
    <row r="197" spans="1:19" ht="24">
      <c r="A197" s="535">
        <f>IF(B197="","",COUNT('Diário 1º PA'!$A$4:$A$2000)+ROW()-3)</f>
        <v>273</v>
      </c>
      <c r="B197" s="506">
        <v>44690</v>
      </c>
      <c r="C197" s="476">
        <v>44621</v>
      </c>
      <c r="D197" s="448" t="s">
        <v>271</v>
      </c>
      <c r="E197" s="448" t="s">
        <v>442</v>
      </c>
      <c r="F197" s="477">
        <v>70.349999999999994</v>
      </c>
      <c r="G197" s="448" t="s">
        <v>973</v>
      </c>
      <c r="H197" s="448" t="s">
        <v>309</v>
      </c>
      <c r="I197" s="448" t="s">
        <v>502</v>
      </c>
      <c r="J197" s="538" t="s">
        <v>310</v>
      </c>
      <c r="K197" s="448" t="s">
        <v>507</v>
      </c>
      <c r="L197" s="448" t="s">
        <v>550</v>
      </c>
      <c r="M197" s="544" t="s">
        <v>1057</v>
      </c>
      <c r="N197" s="506">
        <v>44690</v>
      </c>
      <c r="O197" s="555">
        <f t="shared" ref="O197:O260" si="9">IF(B197=0,0,IF(YEAR(B197)=$P$1,MONTH(B197)-$O$1+1,(YEAR(B197)-$P$1)*12-$O$1+1+MONTH(B197)))</f>
        <v>5</v>
      </c>
      <c r="P197" s="555">
        <f t="shared" ref="P197:P260" si="10">IF(C197=0,0,IF(YEAR(C197)=$P$1,MONTH(C197)-$O$1+1,(YEAR(C197)-$P$1)*12-$O$1+1+MONTH(C197)))</f>
        <v>3</v>
      </c>
      <c r="Q197" s="556" t="str">
        <f t="shared" ref="Q197:Q260" si="11">SUBSTITUTE(D197," ","_")</f>
        <v>Gastos_Gerais</v>
      </c>
      <c r="R197" s="564" t="s">
        <v>310</v>
      </c>
      <c r="S197" s="564" t="s">
        <v>310</v>
      </c>
    </row>
    <row r="198" spans="1:19" ht="24">
      <c r="A198" s="535">
        <f>IF(B198="","",COUNT('Diário 1º PA'!$A$4:$A$2000)+ROW()-3)</f>
        <v>274</v>
      </c>
      <c r="B198" s="506">
        <v>44690</v>
      </c>
      <c r="C198" s="476">
        <v>44621</v>
      </c>
      <c r="D198" s="448" t="s">
        <v>271</v>
      </c>
      <c r="E198" s="448" t="s">
        <v>458</v>
      </c>
      <c r="F198" s="477">
        <v>277.2</v>
      </c>
      <c r="G198" s="448" t="s">
        <v>994</v>
      </c>
      <c r="H198" s="448" t="s">
        <v>465</v>
      </c>
      <c r="I198" s="448" t="s">
        <v>502</v>
      </c>
      <c r="J198" s="538" t="s">
        <v>310</v>
      </c>
      <c r="K198" s="448" t="s">
        <v>507</v>
      </c>
      <c r="L198" s="448" t="s">
        <v>550</v>
      </c>
      <c r="M198" s="544" t="s">
        <v>1060</v>
      </c>
      <c r="N198" s="506">
        <v>44690</v>
      </c>
      <c r="O198" s="555">
        <f t="shared" si="9"/>
        <v>5</v>
      </c>
      <c r="P198" s="555">
        <f t="shared" si="10"/>
        <v>3</v>
      </c>
      <c r="Q198" s="556" t="str">
        <f t="shared" si="11"/>
        <v>Gastos_Gerais</v>
      </c>
      <c r="R198" s="564" t="s">
        <v>310</v>
      </c>
      <c r="S198" s="564" t="s">
        <v>310</v>
      </c>
    </row>
    <row r="199" spans="1:19" ht="24">
      <c r="A199" s="535">
        <f>IF(B199="","",COUNT('Diário 1º PA'!$A$4:$A$2000)+ROW()-3)</f>
        <v>275</v>
      </c>
      <c r="B199" s="506">
        <v>44690</v>
      </c>
      <c r="C199" s="476">
        <v>44621</v>
      </c>
      <c r="D199" s="448" t="s">
        <v>271</v>
      </c>
      <c r="E199" s="448" t="s">
        <v>9</v>
      </c>
      <c r="F199" s="477">
        <v>150</v>
      </c>
      <c r="G199" s="448" t="s">
        <v>971</v>
      </c>
      <c r="H199" s="448" t="s">
        <v>9</v>
      </c>
      <c r="I199" s="448" t="s">
        <v>502</v>
      </c>
      <c r="J199" s="538" t="s">
        <v>310</v>
      </c>
      <c r="K199" s="448" t="s">
        <v>507</v>
      </c>
      <c r="L199" s="448" t="s">
        <v>550</v>
      </c>
      <c r="M199" s="544" t="s">
        <v>1058</v>
      </c>
      <c r="N199" s="506">
        <v>44690</v>
      </c>
      <c r="O199" s="555">
        <f t="shared" si="9"/>
        <v>5</v>
      </c>
      <c r="P199" s="555">
        <f t="shared" si="10"/>
        <v>3</v>
      </c>
      <c r="Q199" s="556" t="str">
        <f t="shared" si="11"/>
        <v>Gastos_Gerais</v>
      </c>
      <c r="R199" s="564" t="s">
        <v>310</v>
      </c>
      <c r="S199" s="564" t="s">
        <v>310</v>
      </c>
    </row>
    <row r="200" spans="1:19" ht="36">
      <c r="A200" s="535">
        <f>IF(B200="","",COUNT('Diário 1º PA'!$A$4:$A$2000)+ROW()-3)</f>
        <v>276</v>
      </c>
      <c r="B200" s="506">
        <v>44690</v>
      </c>
      <c r="C200" s="476">
        <v>44621</v>
      </c>
      <c r="D200" s="448" t="s">
        <v>271</v>
      </c>
      <c r="E200" s="448" t="s">
        <v>445</v>
      </c>
      <c r="F200" s="477">
        <v>100</v>
      </c>
      <c r="G200" s="448" t="s">
        <v>1002</v>
      </c>
      <c r="H200" s="448" t="s">
        <v>461</v>
      </c>
      <c r="I200" s="448" t="s">
        <v>502</v>
      </c>
      <c r="J200" s="538" t="s">
        <v>310</v>
      </c>
      <c r="K200" s="448" t="s">
        <v>507</v>
      </c>
      <c r="L200" s="448" t="s">
        <v>550</v>
      </c>
      <c r="M200" s="544" t="s">
        <v>1059</v>
      </c>
      <c r="N200" s="506">
        <v>44690</v>
      </c>
      <c r="O200" s="555">
        <f t="shared" si="9"/>
        <v>5</v>
      </c>
      <c r="P200" s="555">
        <f t="shared" si="10"/>
        <v>3</v>
      </c>
      <c r="Q200" s="556" t="str">
        <f t="shared" si="11"/>
        <v>Gastos_Gerais</v>
      </c>
      <c r="R200" s="564" t="s">
        <v>310</v>
      </c>
      <c r="S200" s="564" t="s">
        <v>310</v>
      </c>
    </row>
    <row r="201" spans="1:19" ht="36">
      <c r="A201" s="535">
        <f>IF(B201="","",COUNT('Diário 1º PA'!$A$4:$A$2000)+ROW()-3)</f>
        <v>277</v>
      </c>
      <c r="B201" s="506">
        <v>44690</v>
      </c>
      <c r="C201" s="476">
        <v>44621</v>
      </c>
      <c r="D201" s="448" t="s">
        <v>271</v>
      </c>
      <c r="E201" s="448" t="s">
        <v>445</v>
      </c>
      <c r="F201" s="477">
        <v>75</v>
      </c>
      <c r="G201" s="448" t="s">
        <v>1023</v>
      </c>
      <c r="H201" s="448" t="s">
        <v>461</v>
      </c>
      <c r="I201" s="448" t="s">
        <v>502</v>
      </c>
      <c r="J201" s="538" t="s">
        <v>310</v>
      </c>
      <c r="K201" s="448" t="s">
        <v>507</v>
      </c>
      <c r="L201" s="448" t="s">
        <v>550</v>
      </c>
      <c r="M201" s="544">
        <v>222107007944</v>
      </c>
      <c r="N201" s="506">
        <v>44690</v>
      </c>
      <c r="O201" s="555">
        <f t="shared" si="9"/>
        <v>5</v>
      </c>
      <c r="P201" s="555">
        <f t="shared" si="10"/>
        <v>3</v>
      </c>
      <c r="Q201" s="556" t="str">
        <f t="shared" si="11"/>
        <v>Gastos_Gerais</v>
      </c>
      <c r="R201" s="564" t="s">
        <v>310</v>
      </c>
      <c r="S201" s="564" t="s">
        <v>310</v>
      </c>
    </row>
    <row r="202" spans="1:19" ht="24">
      <c r="A202" s="535">
        <f>IF(B202="","",COUNT('Diário 1º PA'!$A$4:$A$2000)+ROW()-3)</f>
        <v>278</v>
      </c>
      <c r="B202" s="506">
        <v>44690</v>
      </c>
      <c r="C202" s="476">
        <v>44593</v>
      </c>
      <c r="D202" s="448" t="s">
        <v>271</v>
      </c>
      <c r="E202" s="448" t="s">
        <v>90</v>
      </c>
      <c r="F202" s="477">
        <v>201</v>
      </c>
      <c r="G202" s="448" t="s">
        <v>968</v>
      </c>
      <c r="H202" s="448" t="s">
        <v>471</v>
      </c>
      <c r="I202" s="448" t="s">
        <v>502</v>
      </c>
      <c r="J202" s="538" t="s">
        <v>310</v>
      </c>
      <c r="K202" s="448" t="s">
        <v>507</v>
      </c>
      <c r="L202" s="448" t="s">
        <v>550</v>
      </c>
      <c r="M202" s="544" t="s">
        <v>1061</v>
      </c>
      <c r="N202" s="506">
        <v>44690</v>
      </c>
      <c r="O202" s="555">
        <f t="shared" si="9"/>
        <v>5</v>
      </c>
      <c r="P202" s="555">
        <f t="shared" si="10"/>
        <v>2</v>
      </c>
      <c r="Q202" s="556" t="str">
        <f t="shared" si="11"/>
        <v>Gastos_Gerais</v>
      </c>
      <c r="R202" s="564" t="s">
        <v>310</v>
      </c>
      <c r="S202" s="564" t="s">
        <v>310</v>
      </c>
    </row>
    <row r="203" spans="1:19" ht="36">
      <c r="A203" s="535">
        <f>IF(B203="","",COUNT('Diário 1º PA'!$A$4:$A$2000)+ROW()-3)</f>
        <v>279</v>
      </c>
      <c r="B203" s="506">
        <v>44690</v>
      </c>
      <c r="C203" s="476">
        <v>44593</v>
      </c>
      <c r="D203" s="448" t="s">
        <v>271</v>
      </c>
      <c r="E203" s="448" t="s">
        <v>445</v>
      </c>
      <c r="F203" s="477">
        <v>42.5</v>
      </c>
      <c r="G203" s="448" t="s">
        <v>1001</v>
      </c>
      <c r="H203" s="448" t="s">
        <v>461</v>
      </c>
      <c r="I203" s="448" t="s">
        <v>502</v>
      </c>
      <c r="J203" s="538" t="s">
        <v>310</v>
      </c>
      <c r="K203" s="448" t="s">
        <v>507</v>
      </c>
      <c r="L203" s="448" t="s">
        <v>550</v>
      </c>
      <c r="M203" s="544">
        <v>222107005909</v>
      </c>
      <c r="N203" s="506">
        <v>44690</v>
      </c>
      <c r="O203" s="555">
        <f t="shared" si="9"/>
        <v>5</v>
      </c>
      <c r="P203" s="555">
        <f t="shared" si="10"/>
        <v>2</v>
      </c>
      <c r="Q203" s="556" t="str">
        <f t="shared" si="11"/>
        <v>Gastos_Gerais</v>
      </c>
      <c r="R203" s="564" t="s">
        <v>310</v>
      </c>
      <c r="S203" s="564" t="s">
        <v>310</v>
      </c>
    </row>
    <row r="204" spans="1:19" ht="36">
      <c r="A204" s="535">
        <f>IF(B204="","",COUNT('Diário 1º PA'!$A$4:$A$2000)+ROW()-3)</f>
        <v>280</v>
      </c>
      <c r="B204" s="506">
        <v>44690</v>
      </c>
      <c r="C204" s="476">
        <v>44652</v>
      </c>
      <c r="D204" s="448" t="s">
        <v>271</v>
      </c>
      <c r="E204" s="448" t="s">
        <v>442</v>
      </c>
      <c r="F204" s="477">
        <v>120.6</v>
      </c>
      <c r="G204" s="448" t="s">
        <v>969</v>
      </c>
      <c r="H204" s="448" t="s">
        <v>461</v>
      </c>
      <c r="I204" s="448" t="s">
        <v>502</v>
      </c>
      <c r="J204" s="538" t="s">
        <v>310</v>
      </c>
      <c r="K204" s="448" t="s">
        <v>507</v>
      </c>
      <c r="L204" s="448" t="s">
        <v>550</v>
      </c>
      <c r="M204" s="544">
        <v>222107017664</v>
      </c>
      <c r="N204" s="506">
        <v>44690</v>
      </c>
      <c r="O204" s="555">
        <f t="shared" si="9"/>
        <v>5</v>
      </c>
      <c r="P204" s="555">
        <f t="shared" si="10"/>
        <v>4</v>
      </c>
      <c r="Q204" s="556" t="str">
        <f t="shared" si="11"/>
        <v>Gastos_Gerais</v>
      </c>
      <c r="R204" s="564" t="s">
        <v>310</v>
      </c>
      <c r="S204" s="564" t="s">
        <v>310</v>
      </c>
    </row>
    <row r="205" spans="1:19" ht="36">
      <c r="A205" s="535">
        <f>IF(B205="","",COUNT('Diário 1º PA'!$A$4:$A$2000)+ROW()-3)</f>
        <v>281</v>
      </c>
      <c r="B205" s="506">
        <v>44690</v>
      </c>
      <c r="C205" s="476">
        <v>44621</v>
      </c>
      <c r="D205" s="448" t="s">
        <v>271</v>
      </c>
      <c r="E205" s="448" t="s">
        <v>434</v>
      </c>
      <c r="F205" s="477">
        <v>30.15</v>
      </c>
      <c r="G205" s="448" t="s">
        <v>1018</v>
      </c>
      <c r="H205" s="448" t="s">
        <v>461</v>
      </c>
      <c r="I205" s="448" t="s">
        <v>502</v>
      </c>
      <c r="J205" s="538" t="s">
        <v>310</v>
      </c>
      <c r="K205" s="448" t="s">
        <v>507</v>
      </c>
      <c r="L205" s="448" t="s">
        <v>550</v>
      </c>
      <c r="M205" s="544" t="s">
        <v>1071</v>
      </c>
      <c r="N205" s="506">
        <v>44690</v>
      </c>
      <c r="O205" s="555">
        <f t="shared" si="9"/>
        <v>5</v>
      </c>
      <c r="P205" s="555">
        <f t="shared" si="10"/>
        <v>3</v>
      </c>
      <c r="Q205" s="556" t="str">
        <f t="shared" si="11"/>
        <v>Gastos_Gerais</v>
      </c>
      <c r="R205" s="564" t="s">
        <v>310</v>
      </c>
      <c r="S205" s="564" t="s">
        <v>310</v>
      </c>
    </row>
    <row r="206" spans="1:19" ht="36">
      <c r="A206" s="535">
        <f>IF(B206="","",COUNT('Diário 1º PA'!$A$4:$A$2000)+ROW()-3)</f>
        <v>282</v>
      </c>
      <c r="B206" s="506">
        <v>44690</v>
      </c>
      <c r="C206" s="476">
        <v>44593</v>
      </c>
      <c r="D206" s="448" t="s">
        <v>271</v>
      </c>
      <c r="E206" s="448" t="s">
        <v>222</v>
      </c>
      <c r="F206" s="477">
        <v>528</v>
      </c>
      <c r="G206" s="448" t="s">
        <v>974</v>
      </c>
      <c r="H206" s="448" t="s">
        <v>461</v>
      </c>
      <c r="I206" s="448" t="s">
        <v>502</v>
      </c>
      <c r="J206" s="538" t="s">
        <v>310</v>
      </c>
      <c r="K206" s="448" t="s">
        <v>507</v>
      </c>
      <c r="L206" s="448" t="s">
        <v>550</v>
      </c>
      <c r="M206" s="544" t="s">
        <v>1079</v>
      </c>
      <c r="N206" s="506">
        <v>44690</v>
      </c>
      <c r="O206" s="555">
        <f t="shared" si="9"/>
        <v>5</v>
      </c>
      <c r="P206" s="555">
        <f t="shared" si="10"/>
        <v>2</v>
      </c>
      <c r="Q206" s="556" t="str">
        <f t="shared" si="11"/>
        <v>Gastos_Gerais</v>
      </c>
      <c r="R206" s="564" t="s">
        <v>310</v>
      </c>
      <c r="S206" s="564" t="s">
        <v>310</v>
      </c>
    </row>
    <row r="207" spans="1:19" ht="36">
      <c r="A207" s="535">
        <f>IF(B207="","",COUNT('Diário 1º PA'!$A$4:$A$2000)+ROW()-3)</f>
        <v>283</v>
      </c>
      <c r="B207" s="506">
        <v>44690</v>
      </c>
      <c r="C207" s="476">
        <v>44621</v>
      </c>
      <c r="D207" s="448" t="s">
        <v>271</v>
      </c>
      <c r="E207" s="448" t="s">
        <v>90</v>
      </c>
      <c r="F207" s="477">
        <v>50</v>
      </c>
      <c r="G207" s="448" t="s">
        <v>1020</v>
      </c>
      <c r="H207" s="448" t="s">
        <v>461</v>
      </c>
      <c r="I207" s="448" t="s">
        <v>502</v>
      </c>
      <c r="J207" s="538" t="s">
        <v>310</v>
      </c>
      <c r="K207" s="448" t="s">
        <v>507</v>
      </c>
      <c r="L207" s="448" t="s">
        <v>550</v>
      </c>
      <c r="M207" s="544" t="s">
        <v>1066</v>
      </c>
      <c r="N207" s="506">
        <v>44690</v>
      </c>
      <c r="O207" s="555">
        <f t="shared" si="9"/>
        <v>5</v>
      </c>
      <c r="P207" s="555">
        <f t="shared" si="10"/>
        <v>3</v>
      </c>
      <c r="Q207" s="556" t="str">
        <f t="shared" si="11"/>
        <v>Gastos_Gerais</v>
      </c>
      <c r="R207" s="564" t="s">
        <v>310</v>
      </c>
      <c r="S207" s="564" t="s">
        <v>310</v>
      </c>
    </row>
    <row r="208" spans="1:19" ht="24">
      <c r="A208" s="535">
        <f>IF(B208="","",COUNT('Diário 1º PA'!$A$4:$A$2000)+ROW()-3)</f>
        <v>284</v>
      </c>
      <c r="B208" s="506">
        <v>44690</v>
      </c>
      <c r="C208" s="476">
        <v>44621</v>
      </c>
      <c r="D208" s="448" t="s">
        <v>271</v>
      </c>
      <c r="E208" s="448" t="s">
        <v>448</v>
      </c>
      <c r="F208" s="477">
        <v>200</v>
      </c>
      <c r="G208" s="448" t="s">
        <v>1043</v>
      </c>
      <c r="H208" s="448" t="s">
        <v>473</v>
      </c>
      <c r="I208" s="448" t="s">
        <v>502</v>
      </c>
      <c r="J208" s="538" t="s">
        <v>310</v>
      </c>
      <c r="K208" s="448" t="s">
        <v>507</v>
      </c>
      <c r="L208" s="448" t="s">
        <v>550</v>
      </c>
      <c r="M208" s="544" t="s">
        <v>1073</v>
      </c>
      <c r="N208" s="506">
        <v>44690</v>
      </c>
      <c r="O208" s="555">
        <f t="shared" si="9"/>
        <v>5</v>
      </c>
      <c r="P208" s="555">
        <f t="shared" si="10"/>
        <v>3</v>
      </c>
      <c r="Q208" s="556" t="str">
        <f t="shared" si="11"/>
        <v>Gastos_Gerais</v>
      </c>
      <c r="R208" s="564" t="s">
        <v>310</v>
      </c>
      <c r="S208" s="564" t="s">
        <v>310</v>
      </c>
    </row>
    <row r="209" spans="1:19" ht="24">
      <c r="A209" s="535">
        <f>IF(B209="","",COUNT('Diário 1º PA'!$A$4:$A$2000)+ROW()-3)</f>
        <v>285</v>
      </c>
      <c r="B209" s="506">
        <v>44690</v>
      </c>
      <c r="C209" s="476">
        <v>44621</v>
      </c>
      <c r="D209" s="448" t="s">
        <v>271</v>
      </c>
      <c r="E209" s="448" t="s">
        <v>205</v>
      </c>
      <c r="F209" s="477">
        <v>29.5</v>
      </c>
      <c r="G209" s="448" t="s">
        <v>1004</v>
      </c>
      <c r="H209" s="448" t="s">
        <v>465</v>
      </c>
      <c r="I209" s="448" t="s">
        <v>502</v>
      </c>
      <c r="J209" s="538" t="s">
        <v>310</v>
      </c>
      <c r="K209" s="448" t="s">
        <v>507</v>
      </c>
      <c r="L209" s="448" t="s">
        <v>550</v>
      </c>
      <c r="M209" s="544">
        <v>222107019950</v>
      </c>
      <c r="N209" s="506">
        <v>44690</v>
      </c>
      <c r="O209" s="555">
        <f t="shared" si="9"/>
        <v>5</v>
      </c>
      <c r="P209" s="555">
        <f t="shared" si="10"/>
        <v>3</v>
      </c>
      <c r="Q209" s="556" t="str">
        <f t="shared" si="11"/>
        <v>Gastos_Gerais</v>
      </c>
      <c r="R209" s="564" t="s">
        <v>310</v>
      </c>
      <c r="S209" s="564" t="s">
        <v>310</v>
      </c>
    </row>
    <row r="210" spans="1:19" ht="24">
      <c r="A210" s="535">
        <f>IF(B210="","",COUNT('Diário 1º PA'!$A$4:$A$2000)+ROW()-3)</f>
        <v>286</v>
      </c>
      <c r="B210" s="506">
        <v>44690</v>
      </c>
      <c r="C210" s="476">
        <v>44621</v>
      </c>
      <c r="D210" s="448" t="s">
        <v>271</v>
      </c>
      <c r="E210" s="448" t="s">
        <v>434</v>
      </c>
      <c r="F210" s="477">
        <v>34.5</v>
      </c>
      <c r="G210" s="448" t="s">
        <v>1074</v>
      </c>
      <c r="H210" s="448" t="s">
        <v>467</v>
      </c>
      <c r="I210" s="448" t="s">
        <v>502</v>
      </c>
      <c r="J210" s="538" t="s">
        <v>310</v>
      </c>
      <c r="K210" s="448" t="s">
        <v>507</v>
      </c>
      <c r="L210" s="448" t="s">
        <v>550</v>
      </c>
      <c r="M210" s="544" t="s">
        <v>1075</v>
      </c>
      <c r="N210" s="506">
        <v>44690</v>
      </c>
      <c r="O210" s="555">
        <f t="shared" si="9"/>
        <v>5</v>
      </c>
      <c r="P210" s="555">
        <f t="shared" si="10"/>
        <v>3</v>
      </c>
      <c r="Q210" s="556" t="str">
        <f t="shared" si="11"/>
        <v>Gastos_Gerais</v>
      </c>
      <c r="R210" s="564" t="s">
        <v>310</v>
      </c>
      <c r="S210" s="564" t="s">
        <v>310</v>
      </c>
    </row>
    <row r="211" spans="1:19" ht="36">
      <c r="A211" s="535">
        <f>IF(B211="","",COUNT('Diário 1º PA'!$A$4:$A$2000)+ROW()-3)</f>
        <v>287</v>
      </c>
      <c r="B211" s="506">
        <v>44690</v>
      </c>
      <c r="C211" s="476">
        <v>44621</v>
      </c>
      <c r="D211" s="448" t="s">
        <v>271</v>
      </c>
      <c r="E211" s="448" t="s">
        <v>448</v>
      </c>
      <c r="F211" s="477">
        <v>468.75</v>
      </c>
      <c r="G211" s="448" t="s">
        <v>1048</v>
      </c>
      <c r="H211" s="448" t="s">
        <v>470</v>
      </c>
      <c r="I211" s="448" t="s">
        <v>502</v>
      </c>
      <c r="J211" s="538" t="s">
        <v>310</v>
      </c>
      <c r="K211" s="448" t="s">
        <v>507</v>
      </c>
      <c r="L211" s="448" t="s">
        <v>550</v>
      </c>
      <c r="M211" s="544" t="s">
        <v>1070</v>
      </c>
      <c r="N211" s="506">
        <v>44690</v>
      </c>
      <c r="O211" s="555">
        <f t="shared" si="9"/>
        <v>5</v>
      </c>
      <c r="P211" s="555">
        <f t="shared" si="10"/>
        <v>3</v>
      </c>
      <c r="Q211" s="556" t="str">
        <f t="shared" si="11"/>
        <v>Gastos_Gerais</v>
      </c>
      <c r="R211" s="564" t="s">
        <v>310</v>
      </c>
      <c r="S211" s="564" t="s">
        <v>310</v>
      </c>
    </row>
    <row r="212" spans="1:19" ht="36">
      <c r="A212" s="535">
        <f>IF(B212="","",COUNT('Diário 1º PA'!$A$4:$A$2000)+ROW()-3)</f>
        <v>288</v>
      </c>
      <c r="B212" s="506">
        <v>44690</v>
      </c>
      <c r="C212" s="476">
        <v>44621</v>
      </c>
      <c r="D212" s="448" t="s">
        <v>271</v>
      </c>
      <c r="E212" s="448" t="s">
        <v>222</v>
      </c>
      <c r="F212" s="477">
        <v>397.83</v>
      </c>
      <c r="G212" s="448" t="s">
        <v>996</v>
      </c>
      <c r="H212" s="448" t="s">
        <v>465</v>
      </c>
      <c r="I212" s="448" t="s">
        <v>502</v>
      </c>
      <c r="J212" s="538" t="s">
        <v>310</v>
      </c>
      <c r="K212" s="448" t="s">
        <v>507</v>
      </c>
      <c r="L212" s="448" t="s">
        <v>550</v>
      </c>
      <c r="M212" s="544" t="s">
        <v>1078</v>
      </c>
      <c r="N212" s="506">
        <v>44690</v>
      </c>
      <c r="O212" s="555">
        <f t="shared" si="9"/>
        <v>5</v>
      </c>
      <c r="P212" s="555">
        <f t="shared" si="10"/>
        <v>3</v>
      </c>
      <c r="Q212" s="556" t="str">
        <f t="shared" si="11"/>
        <v>Gastos_Gerais</v>
      </c>
      <c r="R212" s="564" t="s">
        <v>310</v>
      </c>
      <c r="S212" s="564" t="s">
        <v>310</v>
      </c>
    </row>
    <row r="213" spans="1:19" ht="24">
      <c r="A213" s="535">
        <f>IF(B213="","",COUNT('Diário 1º PA'!$A$4:$A$2000)+ROW()-3)</f>
        <v>289</v>
      </c>
      <c r="B213" s="506">
        <v>44690</v>
      </c>
      <c r="C213" s="476">
        <v>44621</v>
      </c>
      <c r="D213" s="448" t="s">
        <v>271</v>
      </c>
      <c r="E213" s="448" t="s">
        <v>328</v>
      </c>
      <c r="F213" s="477">
        <v>0.5</v>
      </c>
      <c r="G213" s="448" t="s">
        <v>1030</v>
      </c>
      <c r="H213" s="448" t="s">
        <v>465</v>
      </c>
      <c r="I213" s="448" t="s">
        <v>502</v>
      </c>
      <c r="J213" s="538" t="s">
        <v>310</v>
      </c>
      <c r="K213" s="448" t="s">
        <v>507</v>
      </c>
      <c r="L213" s="448" t="s">
        <v>550</v>
      </c>
      <c r="M213" s="544" t="s">
        <v>1062</v>
      </c>
      <c r="N213" s="506">
        <v>44690</v>
      </c>
      <c r="O213" s="555">
        <f t="shared" si="9"/>
        <v>5</v>
      </c>
      <c r="P213" s="555">
        <f t="shared" si="10"/>
        <v>3</v>
      </c>
      <c r="Q213" s="556" t="str">
        <f t="shared" si="11"/>
        <v>Gastos_Gerais</v>
      </c>
      <c r="R213" s="564" t="s">
        <v>310</v>
      </c>
      <c r="S213" s="564" t="s">
        <v>310</v>
      </c>
    </row>
    <row r="214" spans="1:19" ht="24">
      <c r="A214" s="535">
        <f>IF(B214="","",COUNT('Diário 1º PA'!$A$4:$A$2000)+ROW()-3)</f>
        <v>290</v>
      </c>
      <c r="B214" s="506">
        <v>44690</v>
      </c>
      <c r="C214" s="476">
        <v>44621</v>
      </c>
      <c r="D214" s="448" t="s">
        <v>271</v>
      </c>
      <c r="E214" s="448" t="s">
        <v>442</v>
      </c>
      <c r="F214" s="477">
        <v>300</v>
      </c>
      <c r="G214" s="448" t="s">
        <v>1024</v>
      </c>
      <c r="H214" s="448" t="s">
        <v>472</v>
      </c>
      <c r="I214" s="448" t="s">
        <v>502</v>
      </c>
      <c r="J214" s="538" t="s">
        <v>310</v>
      </c>
      <c r="K214" s="448" t="s">
        <v>507</v>
      </c>
      <c r="L214" s="448" t="s">
        <v>550</v>
      </c>
      <c r="M214" s="544" t="s">
        <v>1072</v>
      </c>
      <c r="N214" s="506">
        <v>44690</v>
      </c>
      <c r="O214" s="555">
        <f t="shared" si="9"/>
        <v>5</v>
      </c>
      <c r="P214" s="555">
        <f t="shared" si="10"/>
        <v>3</v>
      </c>
      <c r="Q214" s="556" t="str">
        <f t="shared" si="11"/>
        <v>Gastos_Gerais</v>
      </c>
      <c r="R214" s="564" t="s">
        <v>310</v>
      </c>
      <c r="S214" s="564" t="s">
        <v>310</v>
      </c>
    </row>
    <row r="215" spans="1:19" ht="36">
      <c r="A215" s="535">
        <f>IF(B215="","",COUNT('Diário 1º PA'!$A$4:$A$2000)+ROW()-3)</f>
        <v>291</v>
      </c>
      <c r="B215" s="506">
        <v>44690</v>
      </c>
      <c r="C215" s="476">
        <v>44621</v>
      </c>
      <c r="D215" s="448" t="s">
        <v>271</v>
      </c>
      <c r="E215" s="448" t="s">
        <v>222</v>
      </c>
      <c r="F215" s="477">
        <v>240</v>
      </c>
      <c r="G215" s="448" t="s">
        <v>1027</v>
      </c>
      <c r="H215" s="448" t="s">
        <v>465</v>
      </c>
      <c r="I215" s="448" t="s">
        <v>502</v>
      </c>
      <c r="J215" s="538" t="s">
        <v>310</v>
      </c>
      <c r="K215" s="448" t="s">
        <v>507</v>
      </c>
      <c r="L215" s="448" t="s">
        <v>550</v>
      </c>
      <c r="M215" s="544">
        <v>222107012786</v>
      </c>
      <c r="N215" s="506">
        <v>44690</v>
      </c>
      <c r="O215" s="555">
        <f t="shared" si="9"/>
        <v>5</v>
      </c>
      <c r="P215" s="555">
        <f t="shared" si="10"/>
        <v>3</v>
      </c>
      <c r="Q215" s="556" t="str">
        <f t="shared" si="11"/>
        <v>Gastos_Gerais</v>
      </c>
      <c r="R215" s="564" t="s">
        <v>310</v>
      </c>
      <c r="S215" s="564" t="s">
        <v>310</v>
      </c>
    </row>
    <row r="216" spans="1:19" ht="24">
      <c r="A216" s="535">
        <f>IF(B216="","",COUNT('Diário 1º PA'!$A$4:$A$2000)+ROW()-3)</f>
        <v>292</v>
      </c>
      <c r="B216" s="506">
        <v>44690</v>
      </c>
      <c r="C216" s="476">
        <v>44621</v>
      </c>
      <c r="D216" s="448" t="s">
        <v>271</v>
      </c>
      <c r="E216" s="448" t="s">
        <v>448</v>
      </c>
      <c r="F216" s="477">
        <v>110.55</v>
      </c>
      <c r="G216" s="448" t="s">
        <v>1076</v>
      </c>
      <c r="H216" s="448" t="s">
        <v>465</v>
      </c>
      <c r="I216" s="448" t="s">
        <v>502</v>
      </c>
      <c r="J216" s="538" t="s">
        <v>310</v>
      </c>
      <c r="K216" s="448" t="s">
        <v>507</v>
      </c>
      <c r="L216" s="448" t="s">
        <v>550</v>
      </c>
      <c r="M216" s="544">
        <v>222107017311</v>
      </c>
      <c r="N216" s="506">
        <v>44690</v>
      </c>
      <c r="O216" s="555">
        <f t="shared" si="9"/>
        <v>5</v>
      </c>
      <c r="P216" s="555">
        <f t="shared" si="10"/>
        <v>3</v>
      </c>
      <c r="Q216" s="556" t="str">
        <f t="shared" si="11"/>
        <v>Gastos_Gerais</v>
      </c>
      <c r="R216" s="564" t="s">
        <v>310</v>
      </c>
      <c r="S216" s="564" t="s">
        <v>310</v>
      </c>
    </row>
    <row r="217" spans="1:19" ht="36">
      <c r="A217" s="535">
        <f>IF(B217="","",COUNT('Diário 1º PA'!$A$4:$A$2000)+ROW()-3)</f>
        <v>293</v>
      </c>
      <c r="B217" s="506">
        <v>44690</v>
      </c>
      <c r="C217" s="476">
        <v>44621</v>
      </c>
      <c r="D217" s="448" t="s">
        <v>271</v>
      </c>
      <c r="E217" s="448" t="s">
        <v>445</v>
      </c>
      <c r="F217" s="477">
        <v>125</v>
      </c>
      <c r="G217" s="448" t="s">
        <v>1003</v>
      </c>
      <c r="H217" s="448" t="s">
        <v>461</v>
      </c>
      <c r="I217" s="448" t="s">
        <v>502</v>
      </c>
      <c r="J217" s="538" t="s">
        <v>310</v>
      </c>
      <c r="K217" s="448" t="s">
        <v>507</v>
      </c>
      <c r="L217" s="448" t="s">
        <v>550</v>
      </c>
      <c r="M217" s="544">
        <v>222107006549</v>
      </c>
      <c r="N217" s="506">
        <v>44690</v>
      </c>
      <c r="O217" s="555">
        <f t="shared" si="9"/>
        <v>5</v>
      </c>
      <c r="P217" s="555">
        <f t="shared" si="10"/>
        <v>3</v>
      </c>
      <c r="Q217" s="556" t="str">
        <f t="shared" si="11"/>
        <v>Gastos_Gerais</v>
      </c>
      <c r="R217" s="564" t="s">
        <v>310</v>
      </c>
      <c r="S217" s="564" t="s">
        <v>310</v>
      </c>
    </row>
    <row r="218" spans="1:19" ht="36">
      <c r="A218" s="535">
        <f>IF(B218="","",COUNT('Diário 1º PA'!$A$4:$A$2000)+ROW()-3)</f>
        <v>294</v>
      </c>
      <c r="B218" s="506">
        <v>44690</v>
      </c>
      <c r="C218" s="476">
        <v>44621</v>
      </c>
      <c r="D218" s="448" t="s">
        <v>271</v>
      </c>
      <c r="E218" s="448" t="s">
        <v>445</v>
      </c>
      <c r="F218" s="477">
        <v>50</v>
      </c>
      <c r="G218" s="448" t="s">
        <v>1019</v>
      </c>
      <c r="H218" s="448" t="s">
        <v>461</v>
      </c>
      <c r="I218" s="448" t="s">
        <v>502</v>
      </c>
      <c r="J218" s="538" t="s">
        <v>310</v>
      </c>
      <c r="K218" s="448" t="s">
        <v>507</v>
      </c>
      <c r="L218" s="448" t="s">
        <v>550</v>
      </c>
      <c r="M218" s="544" t="s">
        <v>1064</v>
      </c>
      <c r="N218" s="506">
        <v>44690</v>
      </c>
      <c r="O218" s="555">
        <f t="shared" si="9"/>
        <v>5</v>
      </c>
      <c r="P218" s="555">
        <f t="shared" si="10"/>
        <v>3</v>
      </c>
      <c r="Q218" s="556" t="str">
        <f t="shared" si="11"/>
        <v>Gastos_Gerais</v>
      </c>
      <c r="R218" s="564" t="s">
        <v>310</v>
      </c>
      <c r="S218" s="564" t="s">
        <v>310</v>
      </c>
    </row>
    <row r="219" spans="1:19" ht="24">
      <c r="A219" s="535">
        <f>IF(B219="","",COUNT('Diário 1º PA'!$A$4:$A$2000)+ROW()-3)</f>
        <v>295</v>
      </c>
      <c r="B219" s="506">
        <v>44690</v>
      </c>
      <c r="C219" s="476">
        <v>44621</v>
      </c>
      <c r="D219" s="448" t="s">
        <v>271</v>
      </c>
      <c r="E219" s="448" t="s">
        <v>449</v>
      </c>
      <c r="F219" s="477">
        <v>340.56</v>
      </c>
      <c r="G219" s="448" t="s">
        <v>991</v>
      </c>
      <c r="H219" s="448" t="s">
        <v>465</v>
      </c>
      <c r="I219" s="448" t="s">
        <v>502</v>
      </c>
      <c r="J219" s="538" t="s">
        <v>310</v>
      </c>
      <c r="K219" s="448" t="s">
        <v>507</v>
      </c>
      <c r="L219" s="448" t="s">
        <v>550</v>
      </c>
      <c r="M219" s="544" t="s">
        <v>1077</v>
      </c>
      <c r="N219" s="506">
        <v>44690</v>
      </c>
      <c r="O219" s="555">
        <f t="shared" si="9"/>
        <v>5</v>
      </c>
      <c r="P219" s="555">
        <f t="shared" si="10"/>
        <v>3</v>
      </c>
      <c r="Q219" s="556" t="str">
        <f t="shared" si="11"/>
        <v>Gastos_Gerais</v>
      </c>
      <c r="R219" s="564" t="s">
        <v>310</v>
      </c>
      <c r="S219" s="564" t="s">
        <v>310</v>
      </c>
    </row>
    <row r="220" spans="1:19" ht="36">
      <c r="A220" s="535">
        <f>IF(B220="","",COUNT('Diário 1º PA'!$A$4:$A$2000)+ROW()-3)</f>
        <v>296</v>
      </c>
      <c r="B220" s="506">
        <v>44690</v>
      </c>
      <c r="C220" s="476">
        <v>44621</v>
      </c>
      <c r="D220" s="448" t="s">
        <v>271</v>
      </c>
      <c r="E220" s="448" t="s">
        <v>445</v>
      </c>
      <c r="F220" s="477">
        <v>135</v>
      </c>
      <c r="G220" s="448" t="s">
        <v>1013</v>
      </c>
      <c r="H220" s="448" t="s">
        <v>461</v>
      </c>
      <c r="I220" s="448" t="s">
        <v>502</v>
      </c>
      <c r="J220" s="538" t="s">
        <v>310</v>
      </c>
      <c r="K220" s="448" t="s">
        <v>507</v>
      </c>
      <c r="L220" s="448" t="s">
        <v>550</v>
      </c>
      <c r="M220" s="544" t="s">
        <v>1063</v>
      </c>
      <c r="N220" s="506">
        <v>44690</v>
      </c>
      <c r="O220" s="555">
        <f t="shared" si="9"/>
        <v>5</v>
      </c>
      <c r="P220" s="555">
        <f t="shared" si="10"/>
        <v>3</v>
      </c>
      <c r="Q220" s="556" t="str">
        <f t="shared" si="11"/>
        <v>Gastos_Gerais</v>
      </c>
      <c r="R220" s="564" t="s">
        <v>310</v>
      </c>
      <c r="S220" s="564" t="s">
        <v>310</v>
      </c>
    </row>
    <row r="221" spans="1:19" ht="36">
      <c r="A221" s="535">
        <f>IF(B221="","",COUNT('Diário 1º PA'!$A$4:$A$2000)+ROW()-3)</f>
        <v>297</v>
      </c>
      <c r="B221" s="506">
        <v>44690</v>
      </c>
      <c r="C221" s="476">
        <v>44621</v>
      </c>
      <c r="D221" s="448" t="s">
        <v>271</v>
      </c>
      <c r="E221" s="448" t="s">
        <v>445</v>
      </c>
      <c r="F221" s="477">
        <v>51</v>
      </c>
      <c r="G221" s="448" t="s">
        <v>1015</v>
      </c>
      <c r="H221" s="448" t="s">
        <v>461</v>
      </c>
      <c r="I221" s="448" t="s">
        <v>502</v>
      </c>
      <c r="J221" s="538" t="s">
        <v>310</v>
      </c>
      <c r="K221" s="448" t="s">
        <v>507</v>
      </c>
      <c r="L221" s="448" t="s">
        <v>550</v>
      </c>
      <c r="M221" s="544">
        <v>222107010651</v>
      </c>
      <c r="N221" s="506">
        <v>44690</v>
      </c>
      <c r="O221" s="555">
        <f t="shared" si="9"/>
        <v>5</v>
      </c>
      <c r="P221" s="555">
        <f t="shared" si="10"/>
        <v>3</v>
      </c>
      <c r="Q221" s="556" t="str">
        <f t="shared" si="11"/>
        <v>Gastos_Gerais</v>
      </c>
      <c r="R221" s="564" t="s">
        <v>310</v>
      </c>
      <c r="S221" s="564" t="s">
        <v>310</v>
      </c>
    </row>
    <row r="222" spans="1:19" ht="24">
      <c r="A222" s="535">
        <f>IF(B222="","",COUNT('Diário 1º PA'!$A$4:$A$2000)+ROW()-3)</f>
        <v>298</v>
      </c>
      <c r="B222" s="506">
        <v>44690</v>
      </c>
      <c r="C222" s="476">
        <v>44593</v>
      </c>
      <c r="D222" s="448" t="s">
        <v>271</v>
      </c>
      <c r="E222" s="448" t="s">
        <v>445</v>
      </c>
      <c r="F222" s="477">
        <v>120</v>
      </c>
      <c r="G222" s="448" t="s">
        <v>980</v>
      </c>
      <c r="H222" s="448" t="s">
        <v>468</v>
      </c>
      <c r="I222" s="448" t="s">
        <v>502</v>
      </c>
      <c r="J222" s="538" t="s">
        <v>310</v>
      </c>
      <c r="K222" s="448" t="s">
        <v>507</v>
      </c>
      <c r="L222" s="448" t="s">
        <v>550</v>
      </c>
      <c r="M222" s="544" t="s">
        <v>1068</v>
      </c>
      <c r="N222" s="506">
        <v>44690</v>
      </c>
      <c r="O222" s="555">
        <f t="shared" si="9"/>
        <v>5</v>
      </c>
      <c r="P222" s="555">
        <f t="shared" si="10"/>
        <v>2</v>
      </c>
      <c r="Q222" s="556" t="str">
        <f t="shared" si="11"/>
        <v>Gastos_Gerais</v>
      </c>
      <c r="R222" s="564" t="s">
        <v>310</v>
      </c>
      <c r="S222" s="564" t="s">
        <v>310</v>
      </c>
    </row>
    <row r="223" spans="1:19" ht="24">
      <c r="A223" s="535">
        <f>IF(B223="","",COUNT('Diário 1º PA'!$A$4:$A$2000)+ROW()-3)</f>
        <v>299</v>
      </c>
      <c r="B223" s="506">
        <v>44690</v>
      </c>
      <c r="C223" s="476">
        <v>44621</v>
      </c>
      <c r="D223" s="448" t="s">
        <v>271</v>
      </c>
      <c r="E223" s="448" t="s">
        <v>448</v>
      </c>
      <c r="F223" s="477">
        <v>100</v>
      </c>
      <c r="G223" s="448" t="s">
        <v>1069</v>
      </c>
      <c r="H223" s="448" t="s">
        <v>465</v>
      </c>
      <c r="I223" s="448" t="s">
        <v>502</v>
      </c>
      <c r="J223" s="538" t="s">
        <v>310</v>
      </c>
      <c r="K223" s="448" t="s">
        <v>507</v>
      </c>
      <c r="L223" s="448" t="s">
        <v>550</v>
      </c>
      <c r="M223" s="544">
        <v>222107009998</v>
      </c>
      <c r="N223" s="506">
        <v>44690</v>
      </c>
      <c r="O223" s="555">
        <f t="shared" si="9"/>
        <v>5</v>
      </c>
      <c r="P223" s="555">
        <f t="shared" si="10"/>
        <v>3</v>
      </c>
      <c r="Q223" s="556" t="str">
        <f t="shared" si="11"/>
        <v>Gastos_Gerais</v>
      </c>
      <c r="R223" s="564" t="s">
        <v>310</v>
      </c>
      <c r="S223" s="564" t="s">
        <v>310</v>
      </c>
    </row>
    <row r="224" spans="1:19" ht="36">
      <c r="A224" s="535">
        <f>IF(B224="","",COUNT('Diário 1º PA'!$A$4:$A$2000)+ROW()-3)</f>
        <v>300</v>
      </c>
      <c r="B224" s="506">
        <v>44690</v>
      </c>
      <c r="C224" s="476">
        <v>44621</v>
      </c>
      <c r="D224" s="448" t="s">
        <v>271</v>
      </c>
      <c r="E224" s="448" t="s">
        <v>448</v>
      </c>
      <c r="F224" s="477">
        <v>86.8</v>
      </c>
      <c r="G224" s="448" t="s">
        <v>995</v>
      </c>
      <c r="H224" s="448" t="s">
        <v>470</v>
      </c>
      <c r="I224" s="448" t="s">
        <v>502</v>
      </c>
      <c r="J224" s="538" t="s">
        <v>310</v>
      </c>
      <c r="K224" s="448" t="s">
        <v>507</v>
      </c>
      <c r="L224" s="448" t="s">
        <v>550</v>
      </c>
      <c r="M224" s="544">
        <v>222107018555</v>
      </c>
      <c r="N224" s="506">
        <v>44690</v>
      </c>
      <c r="O224" s="555">
        <f t="shared" si="9"/>
        <v>5</v>
      </c>
      <c r="P224" s="555">
        <f t="shared" si="10"/>
        <v>3</v>
      </c>
      <c r="Q224" s="556" t="str">
        <f t="shared" si="11"/>
        <v>Gastos_Gerais</v>
      </c>
      <c r="R224" s="564" t="s">
        <v>310</v>
      </c>
      <c r="S224" s="564" t="s">
        <v>310</v>
      </c>
    </row>
    <row r="225" spans="1:19" ht="24">
      <c r="A225" s="535">
        <f>IF(B225="","",COUNT('Diário 1º PA'!$A$4:$A$2000)+ROW()-3)</f>
        <v>301</v>
      </c>
      <c r="B225" s="506">
        <v>44690</v>
      </c>
      <c r="C225" s="476">
        <v>44621</v>
      </c>
      <c r="D225" s="448" t="s">
        <v>271</v>
      </c>
      <c r="E225" s="448" t="s">
        <v>451</v>
      </c>
      <c r="F225" s="477">
        <v>281.39999999999998</v>
      </c>
      <c r="G225" s="448" t="s">
        <v>989</v>
      </c>
      <c r="H225" s="448" t="s">
        <v>465</v>
      </c>
      <c r="I225" s="448" t="s">
        <v>502</v>
      </c>
      <c r="J225" s="538" t="s">
        <v>310</v>
      </c>
      <c r="K225" s="448" t="s">
        <v>507</v>
      </c>
      <c r="L225" s="448" t="s">
        <v>550</v>
      </c>
      <c r="M225" s="544">
        <v>222107014720</v>
      </c>
      <c r="N225" s="506">
        <v>44690</v>
      </c>
      <c r="O225" s="555">
        <f t="shared" si="9"/>
        <v>5</v>
      </c>
      <c r="P225" s="555">
        <f t="shared" si="10"/>
        <v>3</v>
      </c>
      <c r="Q225" s="556" t="str">
        <f t="shared" si="11"/>
        <v>Gastos_Gerais</v>
      </c>
      <c r="R225" s="564" t="s">
        <v>310</v>
      </c>
      <c r="S225" s="564" t="s">
        <v>310</v>
      </c>
    </row>
    <row r="226" spans="1:19" ht="24">
      <c r="A226" s="535">
        <f>IF(B226="","",COUNT('Diário 1º PA'!$A$4:$A$2000)+ROW()-3)</f>
        <v>302</v>
      </c>
      <c r="B226" s="506">
        <v>44690</v>
      </c>
      <c r="C226" s="476">
        <v>44621</v>
      </c>
      <c r="D226" s="448" t="s">
        <v>271</v>
      </c>
      <c r="E226" s="448" t="s">
        <v>205</v>
      </c>
      <c r="F226" s="477">
        <v>347.18</v>
      </c>
      <c r="G226" s="448" t="s">
        <v>1010</v>
      </c>
      <c r="H226" s="448" t="s">
        <v>465</v>
      </c>
      <c r="I226" s="448" t="s">
        <v>502</v>
      </c>
      <c r="J226" s="538" t="s">
        <v>310</v>
      </c>
      <c r="K226" s="448" t="s">
        <v>507</v>
      </c>
      <c r="L226" s="448" t="s">
        <v>550</v>
      </c>
      <c r="M226" s="544">
        <v>222107022587</v>
      </c>
      <c r="N226" s="506">
        <v>44690</v>
      </c>
      <c r="O226" s="555">
        <f t="shared" si="9"/>
        <v>5</v>
      </c>
      <c r="P226" s="555">
        <f t="shared" si="10"/>
        <v>3</v>
      </c>
      <c r="Q226" s="556" t="str">
        <f t="shared" si="11"/>
        <v>Gastos_Gerais</v>
      </c>
      <c r="R226" s="564" t="s">
        <v>310</v>
      </c>
      <c r="S226" s="564" t="s">
        <v>310</v>
      </c>
    </row>
    <row r="227" spans="1:19" ht="24">
      <c r="A227" s="535">
        <f>IF(B227="","",COUNT('Diário 1º PA'!$A$4:$A$2000)+ROW()-3)</f>
        <v>303</v>
      </c>
      <c r="B227" s="506">
        <v>44690</v>
      </c>
      <c r="C227" s="476">
        <v>44621</v>
      </c>
      <c r="D227" s="448" t="s">
        <v>271</v>
      </c>
      <c r="E227" s="448" t="s">
        <v>448</v>
      </c>
      <c r="F227" s="477">
        <v>750</v>
      </c>
      <c r="G227" s="448" t="s">
        <v>988</v>
      </c>
      <c r="H227" s="448" t="s">
        <v>465</v>
      </c>
      <c r="I227" s="448" t="s">
        <v>502</v>
      </c>
      <c r="J227" s="538" t="s">
        <v>310</v>
      </c>
      <c r="K227" s="448" t="s">
        <v>507</v>
      </c>
      <c r="L227" s="448" t="s">
        <v>550</v>
      </c>
      <c r="M227" s="544">
        <v>222107006891</v>
      </c>
      <c r="N227" s="506">
        <v>44690</v>
      </c>
      <c r="O227" s="555">
        <f t="shared" si="9"/>
        <v>5</v>
      </c>
      <c r="P227" s="555">
        <f t="shared" si="10"/>
        <v>3</v>
      </c>
      <c r="Q227" s="556" t="str">
        <f t="shared" si="11"/>
        <v>Gastos_Gerais</v>
      </c>
      <c r="R227" s="564" t="s">
        <v>310</v>
      </c>
      <c r="S227" s="564" t="s">
        <v>310</v>
      </c>
    </row>
    <row r="228" spans="1:19" ht="36">
      <c r="A228" s="535">
        <f>IF(B228="","",COUNT('Diário 1º PA'!$A$4:$A$2000)+ROW()-3)</f>
        <v>304</v>
      </c>
      <c r="B228" s="506">
        <v>44690</v>
      </c>
      <c r="C228" s="476">
        <v>44621</v>
      </c>
      <c r="D228" s="448" t="s">
        <v>271</v>
      </c>
      <c r="E228" s="448" t="s">
        <v>448</v>
      </c>
      <c r="F228" s="477">
        <v>85</v>
      </c>
      <c r="G228" s="448" t="s">
        <v>1021</v>
      </c>
      <c r="H228" s="448" t="s">
        <v>461</v>
      </c>
      <c r="I228" s="448" t="s">
        <v>502</v>
      </c>
      <c r="J228" s="538" t="s">
        <v>310</v>
      </c>
      <c r="K228" s="448" t="s">
        <v>507</v>
      </c>
      <c r="L228" s="448" t="s">
        <v>550</v>
      </c>
      <c r="M228" s="544" t="s">
        <v>1065</v>
      </c>
      <c r="N228" s="506">
        <v>44690</v>
      </c>
      <c r="O228" s="555">
        <f t="shared" si="9"/>
        <v>5</v>
      </c>
      <c r="P228" s="555">
        <f t="shared" si="10"/>
        <v>3</v>
      </c>
      <c r="Q228" s="556" t="str">
        <f t="shared" si="11"/>
        <v>Gastos_Gerais</v>
      </c>
      <c r="R228" s="564" t="s">
        <v>310</v>
      </c>
      <c r="S228" s="564" t="s">
        <v>310</v>
      </c>
    </row>
    <row r="229" spans="1:19" ht="36">
      <c r="A229" s="535">
        <f>IF(B229="","",COUNT('Diário 1º PA'!$A$4:$A$2000)+ROW()-3)</f>
        <v>305</v>
      </c>
      <c r="B229" s="506">
        <v>44690</v>
      </c>
      <c r="C229" s="537">
        <v>44682</v>
      </c>
      <c r="D229" s="448" t="s">
        <v>271</v>
      </c>
      <c r="E229" s="448" t="s">
        <v>71</v>
      </c>
      <c r="F229" s="477">
        <v>11</v>
      </c>
      <c r="G229" s="448" t="s">
        <v>784</v>
      </c>
      <c r="H229" s="448" t="s">
        <v>309</v>
      </c>
      <c r="I229" s="448" t="s">
        <v>546</v>
      </c>
      <c r="J229" s="448" t="s">
        <v>547</v>
      </c>
      <c r="K229" s="448" t="s">
        <v>548</v>
      </c>
      <c r="L229" s="448" t="s">
        <v>477</v>
      </c>
      <c r="M229" s="544" t="s">
        <v>310</v>
      </c>
      <c r="N229" s="506">
        <v>44690</v>
      </c>
      <c r="O229" s="555">
        <f t="shared" si="9"/>
        <v>5</v>
      </c>
      <c r="P229" s="555">
        <f t="shared" si="10"/>
        <v>5</v>
      </c>
      <c r="Q229" s="556" t="str">
        <f t="shared" si="11"/>
        <v>Gastos_Gerais</v>
      </c>
      <c r="R229" s="564" t="s">
        <v>310</v>
      </c>
      <c r="S229" s="564" t="s">
        <v>310</v>
      </c>
    </row>
    <row r="230" spans="1:19" ht="36">
      <c r="A230" s="535">
        <f>IF(B230="","",COUNT('Diário 1º PA'!$A$4:$A$2000)+ROW()-3)</f>
        <v>306</v>
      </c>
      <c r="B230" s="506">
        <v>44691</v>
      </c>
      <c r="C230" s="537">
        <v>44562</v>
      </c>
      <c r="D230" s="448" t="s">
        <v>271</v>
      </c>
      <c r="E230" s="448" t="s">
        <v>90</v>
      </c>
      <c r="F230" s="477">
        <v>9701.01</v>
      </c>
      <c r="G230" s="448" t="s">
        <v>481</v>
      </c>
      <c r="H230" s="448" t="s">
        <v>471</v>
      </c>
      <c r="I230" s="448" t="s">
        <v>923</v>
      </c>
      <c r="J230" s="538" t="s">
        <v>924</v>
      </c>
      <c r="K230" s="448" t="s">
        <v>543</v>
      </c>
      <c r="L230" s="448" t="s">
        <v>544</v>
      </c>
      <c r="M230" s="544" t="s">
        <v>1081</v>
      </c>
      <c r="N230" s="506">
        <v>44687</v>
      </c>
      <c r="O230" s="555">
        <f t="shared" si="9"/>
        <v>5</v>
      </c>
      <c r="P230" s="555">
        <f t="shared" si="10"/>
        <v>1</v>
      </c>
      <c r="Q230" s="556" t="str">
        <f t="shared" si="11"/>
        <v>Gastos_Gerais</v>
      </c>
      <c r="R230" s="564" t="s">
        <v>540</v>
      </c>
      <c r="S230" s="564">
        <v>2822</v>
      </c>
    </row>
    <row r="231" spans="1:19" ht="36">
      <c r="A231" s="535">
        <f>IF(B231="","",COUNT('Diário 1º PA'!$A$4:$A$2000)+ROW()-3)</f>
        <v>307</v>
      </c>
      <c r="B231" s="506">
        <v>44691</v>
      </c>
      <c r="C231" s="537">
        <v>44682</v>
      </c>
      <c r="D231" s="448" t="s">
        <v>271</v>
      </c>
      <c r="E231" s="448" t="s">
        <v>71</v>
      </c>
      <c r="F231" s="477">
        <v>11</v>
      </c>
      <c r="G231" s="448" t="s">
        <v>1083</v>
      </c>
      <c r="H231" s="448" t="s">
        <v>471</v>
      </c>
      <c r="I231" s="448" t="s">
        <v>546</v>
      </c>
      <c r="J231" s="448" t="s">
        <v>547</v>
      </c>
      <c r="K231" s="448" t="s">
        <v>548</v>
      </c>
      <c r="L231" s="448" t="s">
        <v>477</v>
      </c>
      <c r="M231" s="544" t="s">
        <v>310</v>
      </c>
      <c r="N231" s="506">
        <v>44691</v>
      </c>
      <c r="O231" s="555">
        <f t="shared" si="9"/>
        <v>5</v>
      </c>
      <c r="P231" s="555">
        <f t="shared" si="10"/>
        <v>5</v>
      </c>
      <c r="Q231" s="556" t="str">
        <f t="shared" si="11"/>
        <v>Gastos_Gerais</v>
      </c>
      <c r="R231" s="564" t="s">
        <v>310</v>
      </c>
      <c r="S231" s="564" t="s">
        <v>310</v>
      </c>
    </row>
    <row r="232" spans="1:19" ht="24">
      <c r="A232" s="535">
        <f>IF(B232="","",COUNT('Diário 1º PA'!$A$4:$A$2000)+ROW()-3)</f>
        <v>308</v>
      </c>
      <c r="B232" s="506">
        <v>44692</v>
      </c>
      <c r="C232" s="476">
        <v>44652</v>
      </c>
      <c r="D232" s="448" t="s">
        <v>271</v>
      </c>
      <c r="E232" s="448" t="s">
        <v>451</v>
      </c>
      <c r="F232" s="477">
        <v>13718.6</v>
      </c>
      <c r="G232" s="448" t="s">
        <v>1084</v>
      </c>
      <c r="H232" s="448" t="s">
        <v>465</v>
      </c>
      <c r="I232" s="448" t="s">
        <v>1086</v>
      </c>
      <c r="J232" s="538" t="s">
        <v>1085</v>
      </c>
      <c r="K232" s="448" t="s">
        <v>1087</v>
      </c>
      <c r="L232" s="448" t="s">
        <v>544</v>
      </c>
      <c r="M232" s="544" t="s">
        <v>604</v>
      </c>
      <c r="N232" s="506">
        <v>44690</v>
      </c>
      <c r="O232" s="555">
        <f t="shared" si="9"/>
        <v>5</v>
      </c>
      <c r="P232" s="555">
        <f t="shared" si="10"/>
        <v>4</v>
      </c>
      <c r="Q232" s="556" t="str">
        <f t="shared" si="11"/>
        <v>Gastos_Gerais</v>
      </c>
      <c r="R232" s="564" t="s">
        <v>501</v>
      </c>
      <c r="S232" s="564">
        <v>3031</v>
      </c>
    </row>
    <row r="233" spans="1:19" ht="36">
      <c r="A233" s="535">
        <f>IF(B233="","",COUNT('Diário 1º PA'!$A$4:$A$2000)+ROW()-3)</f>
        <v>309</v>
      </c>
      <c r="B233" s="506">
        <v>44692</v>
      </c>
      <c r="C233" s="476">
        <v>44652</v>
      </c>
      <c r="D233" s="448" t="s">
        <v>271</v>
      </c>
      <c r="E233" s="448" t="s">
        <v>448</v>
      </c>
      <c r="F233" s="477">
        <v>3004.17</v>
      </c>
      <c r="G233" s="448" t="s">
        <v>1088</v>
      </c>
      <c r="H233" s="448" t="s">
        <v>465</v>
      </c>
      <c r="I233" s="448" t="s">
        <v>1089</v>
      </c>
      <c r="J233" s="448" t="s">
        <v>855</v>
      </c>
      <c r="K233" s="448" t="s">
        <v>1087</v>
      </c>
      <c r="L233" s="448" t="s">
        <v>500</v>
      </c>
      <c r="M233" s="544">
        <v>1749</v>
      </c>
      <c r="N233" s="506">
        <v>44691</v>
      </c>
      <c r="O233" s="555">
        <f t="shared" si="9"/>
        <v>5</v>
      </c>
      <c r="P233" s="555">
        <f t="shared" si="10"/>
        <v>4</v>
      </c>
      <c r="Q233" s="556" t="str">
        <f t="shared" si="11"/>
        <v>Gastos_Gerais</v>
      </c>
      <c r="R233" s="564" t="s">
        <v>501</v>
      </c>
      <c r="S233" s="564">
        <v>3016</v>
      </c>
    </row>
    <row r="234" spans="1:19" ht="60">
      <c r="A234" s="535">
        <f>IF(B234="","",COUNT('Diário 1º PA'!$A$4:$A$2000)+ROW()-3)</f>
        <v>310</v>
      </c>
      <c r="B234" s="506">
        <v>44692</v>
      </c>
      <c r="C234" s="476">
        <v>44682</v>
      </c>
      <c r="D234" s="448" t="s">
        <v>271</v>
      </c>
      <c r="E234" s="448" t="s">
        <v>448</v>
      </c>
      <c r="F234" s="477">
        <v>5389.45</v>
      </c>
      <c r="G234" s="582" t="s">
        <v>1092</v>
      </c>
      <c r="H234" s="448" t="s">
        <v>465</v>
      </c>
      <c r="I234" s="448" t="s">
        <v>1093</v>
      </c>
      <c r="J234" s="448" t="s">
        <v>731</v>
      </c>
      <c r="K234" s="448" t="s">
        <v>543</v>
      </c>
      <c r="L234" s="448" t="s">
        <v>544</v>
      </c>
      <c r="M234" s="544" t="s">
        <v>887</v>
      </c>
      <c r="N234" s="506">
        <v>44690</v>
      </c>
      <c r="O234" s="555">
        <f t="shared" si="9"/>
        <v>5</v>
      </c>
      <c r="P234" s="555">
        <f t="shared" si="10"/>
        <v>5</v>
      </c>
      <c r="Q234" s="556" t="str">
        <f t="shared" si="11"/>
        <v>Gastos_Gerais</v>
      </c>
      <c r="R234" s="564"/>
      <c r="S234" s="564">
        <v>3010</v>
      </c>
    </row>
    <row r="235" spans="1:19" ht="60">
      <c r="A235" s="535">
        <f>IF(B235="","",COUNT('Diário 1º PA'!$A$4:$A$2000)+ROW()-3)</f>
        <v>311</v>
      </c>
      <c r="B235" s="506">
        <v>44692</v>
      </c>
      <c r="C235" s="476">
        <v>44621</v>
      </c>
      <c r="D235" s="448" t="s">
        <v>271</v>
      </c>
      <c r="E235" s="448" t="s">
        <v>448</v>
      </c>
      <c r="F235" s="477">
        <v>7000</v>
      </c>
      <c r="G235" s="448" t="s">
        <v>1095</v>
      </c>
      <c r="H235" s="448" t="s">
        <v>465</v>
      </c>
      <c r="I235" s="448" t="s">
        <v>1096</v>
      </c>
      <c r="J235" s="448" t="s">
        <v>1097</v>
      </c>
      <c r="K235" s="448" t="s">
        <v>543</v>
      </c>
      <c r="L235" s="448" t="s">
        <v>544</v>
      </c>
      <c r="M235" s="544" t="s">
        <v>594</v>
      </c>
      <c r="N235" s="506">
        <v>44685</v>
      </c>
      <c r="O235" s="555">
        <f t="shared" si="9"/>
        <v>5</v>
      </c>
      <c r="P235" s="555">
        <f t="shared" si="10"/>
        <v>3</v>
      </c>
      <c r="Q235" s="556" t="str">
        <f t="shared" si="11"/>
        <v>Gastos_Gerais</v>
      </c>
      <c r="R235" s="564" t="s">
        <v>540</v>
      </c>
      <c r="S235" s="564">
        <v>3107</v>
      </c>
    </row>
    <row r="236" spans="1:19" ht="36">
      <c r="A236" s="535">
        <f>IF(B236="","",COUNT('Diário 1º PA'!$A$4:$A$2000)+ROW()-3)</f>
        <v>312</v>
      </c>
      <c r="B236" s="506">
        <v>44692</v>
      </c>
      <c r="C236" s="537">
        <v>44682</v>
      </c>
      <c r="D236" s="448" t="s">
        <v>271</v>
      </c>
      <c r="E236" s="448" t="s">
        <v>71</v>
      </c>
      <c r="F236" s="477">
        <v>11</v>
      </c>
      <c r="G236" s="448" t="s">
        <v>1100</v>
      </c>
      <c r="H236" s="448" t="s">
        <v>461</v>
      </c>
      <c r="I236" s="448" t="s">
        <v>546</v>
      </c>
      <c r="J236" s="448" t="s">
        <v>547</v>
      </c>
      <c r="K236" s="448" t="s">
        <v>548</v>
      </c>
      <c r="L236" s="448" t="s">
        <v>477</v>
      </c>
      <c r="M236" s="544" t="s">
        <v>310</v>
      </c>
      <c r="N236" s="506">
        <v>44692</v>
      </c>
      <c r="O236" s="555">
        <f t="shared" si="9"/>
        <v>5</v>
      </c>
      <c r="P236" s="555">
        <f t="shared" si="10"/>
        <v>5</v>
      </c>
      <c r="Q236" s="556" t="str">
        <f t="shared" si="11"/>
        <v>Gastos_Gerais</v>
      </c>
      <c r="R236" s="564" t="s">
        <v>310</v>
      </c>
      <c r="S236" s="564" t="s">
        <v>310</v>
      </c>
    </row>
    <row r="237" spans="1:19" ht="36">
      <c r="A237" s="535">
        <f>IF(B237="","",COUNT('Diário 1º PA'!$A$4:$A$2000)+ROW()-3)</f>
        <v>313</v>
      </c>
      <c r="B237" s="506">
        <v>44692</v>
      </c>
      <c r="C237" s="537">
        <v>44682</v>
      </c>
      <c r="D237" s="448" t="s">
        <v>271</v>
      </c>
      <c r="E237" s="448" t="s">
        <v>71</v>
      </c>
      <c r="F237" s="477">
        <v>11</v>
      </c>
      <c r="G237" s="448" t="s">
        <v>1098</v>
      </c>
      <c r="H237" s="448" t="s">
        <v>465</v>
      </c>
      <c r="I237" s="448" t="s">
        <v>546</v>
      </c>
      <c r="J237" s="448" t="s">
        <v>547</v>
      </c>
      <c r="K237" s="448" t="s">
        <v>548</v>
      </c>
      <c r="L237" s="448" t="s">
        <v>477</v>
      </c>
      <c r="M237" s="544" t="s">
        <v>310</v>
      </c>
      <c r="N237" s="506">
        <v>44692</v>
      </c>
      <c r="O237" s="555">
        <f t="shared" si="9"/>
        <v>5</v>
      </c>
      <c r="P237" s="555">
        <f t="shared" si="10"/>
        <v>5</v>
      </c>
      <c r="Q237" s="556" t="str">
        <f t="shared" si="11"/>
        <v>Gastos_Gerais</v>
      </c>
      <c r="R237" s="564" t="s">
        <v>310</v>
      </c>
      <c r="S237" s="564" t="s">
        <v>310</v>
      </c>
    </row>
    <row r="238" spans="1:19" ht="36">
      <c r="A238" s="535">
        <f>IF(B238="","",COUNT('Diário 1º PA'!$A$4:$A$2000)+ROW()-3)</f>
        <v>314</v>
      </c>
      <c r="B238" s="506">
        <v>44692</v>
      </c>
      <c r="C238" s="537">
        <v>44682</v>
      </c>
      <c r="D238" s="448" t="s">
        <v>271</v>
      </c>
      <c r="E238" s="448" t="s">
        <v>71</v>
      </c>
      <c r="F238" s="477">
        <v>11</v>
      </c>
      <c r="G238" s="448" t="s">
        <v>1099</v>
      </c>
      <c r="H238" s="448" t="s">
        <v>465</v>
      </c>
      <c r="I238" s="448" t="s">
        <v>546</v>
      </c>
      <c r="J238" s="448" t="s">
        <v>547</v>
      </c>
      <c r="K238" s="448" t="s">
        <v>548</v>
      </c>
      <c r="L238" s="448" t="s">
        <v>477</v>
      </c>
      <c r="M238" s="544" t="s">
        <v>310</v>
      </c>
      <c r="N238" s="506">
        <v>44692</v>
      </c>
      <c r="O238" s="555">
        <f t="shared" si="9"/>
        <v>5</v>
      </c>
      <c r="P238" s="555">
        <f t="shared" si="10"/>
        <v>5</v>
      </c>
      <c r="Q238" s="556" t="str">
        <f t="shared" si="11"/>
        <v>Gastos_Gerais</v>
      </c>
      <c r="R238" s="564" t="s">
        <v>310</v>
      </c>
      <c r="S238" s="564" t="s">
        <v>310</v>
      </c>
    </row>
    <row r="239" spans="1:19" ht="36">
      <c r="A239" s="535">
        <f>IF(B239="","",COUNT('Diário 1º PA'!$A$4:$A$2000)+ROW()-3)</f>
        <v>315</v>
      </c>
      <c r="B239" s="506">
        <v>44693</v>
      </c>
      <c r="C239" s="537">
        <v>44621</v>
      </c>
      <c r="D239" s="448" t="s">
        <v>271</v>
      </c>
      <c r="E239" s="448" t="s">
        <v>434</v>
      </c>
      <c r="F239" s="477">
        <v>-34.5</v>
      </c>
      <c r="G239" s="448" t="s">
        <v>1106</v>
      </c>
      <c r="H239" s="448" t="s">
        <v>467</v>
      </c>
      <c r="I239" s="448" t="s">
        <v>622</v>
      </c>
      <c r="J239" s="448" t="s">
        <v>475</v>
      </c>
      <c r="K239" s="448" t="s">
        <v>476</v>
      </c>
      <c r="L239" s="448" t="s">
        <v>477</v>
      </c>
      <c r="M239" s="544" t="s">
        <v>310</v>
      </c>
      <c r="N239" s="506">
        <v>44693</v>
      </c>
      <c r="O239" s="555">
        <f t="shared" si="9"/>
        <v>5</v>
      </c>
      <c r="P239" s="555">
        <f t="shared" si="10"/>
        <v>3</v>
      </c>
      <c r="Q239" s="556" t="str">
        <f t="shared" si="11"/>
        <v>Gastos_Gerais</v>
      </c>
      <c r="R239" s="564" t="s">
        <v>310</v>
      </c>
      <c r="S239" s="564" t="s">
        <v>310</v>
      </c>
    </row>
    <row r="240" spans="1:19" ht="48">
      <c r="A240" s="535">
        <f>IF(B240="","",COUNT('Diário 1º PA'!$A$4:$A$2000)+ROW()-3)</f>
        <v>316</v>
      </c>
      <c r="B240" s="506">
        <v>44693</v>
      </c>
      <c r="C240" s="476">
        <v>44621</v>
      </c>
      <c r="D240" s="448" t="s">
        <v>271</v>
      </c>
      <c r="E240" s="448" t="s">
        <v>445</v>
      </c>
      <c r="F240" s="477">
        <v>1260</v>
      </c>
      <c r="G240" s="448" t="s">
        <v>580</v>
      </c>
      <c r="H240" s="448" t="s">
        <v>461</v>
      </c>
      <c r="I240" s="448" t="s">
        <v>1101</v>
      </c>
      <c r="J240" s="448" t="s">
        <v>1102</v>
      </c>
      <c r="K240" s="448" t="s">
        <v>543</v>
      </c>
      <c r="L240" s="448" t="s">
        <v>500</v>
      </c>
      <c r="M240" s="544">
        <v>1746</v>
      </c>
      <c r="N240" s="506">
        <v>44687</v>
      </c>
      <c r="O240" s="555">
        <f t="shared" si="9"/>
        <v>5</v>
      </c>
      <c r="P240" s="555">
        <f t="shared" si="10"/>
        <v>3</v>
      </c>
      <c r="Q240" s="556" t="str">
        <f t="shared" si="11"/>
        <v>Gastos_Gerais</v>
      </c>
      <c r="R240" s="564" t="s">
        <v>501</v>
      </c>
      <c r="S240" s="564">
        <v>3200</v>
      </c>
    </row>
    <row r="241" spans="1:19" ht="60">
      <c r="A241" s="535">
        <f>IF(B241="","",COUNT('Diário 1º PA'!$A$4:$A$2000)+ROW()-3)</f>
        <v>317</v>
      </c>
      <c r="B241" s="506">
        <v>44693</v>
      </c>
      <c r="C241" s="476">
        <v>44682</v>
      </c>
      <c r="D241" s="448" t="s">
        <v>271</v>
      </c>
      <c r="E241" s="448" t="s">
        <v>222</v>
      </c>
      <c r="F241" s="477">
        <v>5880</v>
      </c>
      <c r="G241" s="448" t="s">
        <v>782</v>
      </c>
      <c r="H241" s="448" t="s">
        <v>465</v>
      </c>
      <c r="I241" s="448" t="s">
        <v>875</v>
      </c>
      <c r="J241" s="448" t="s">
        <v>876</v>
      </c>
      <c r="K241" s="448" t="s">
        <v>543</v>
      </c>
      <c r="L241" s="448" t="s">
        <v>544</v>
      </c>
      <c r="M241" s="544" t="s">
        <v>732</v>
      </c>
      <c r="N241" s="506">
        <v>44691</v>
      </c>
      <c r="O241" s="555">
        <f t="shared" si="9"/>
        <v>5</v>
      </c>
      <c r="P241" s="555">
        <f t="shared" si="10"/>
        <v>5</v>
      </c>
      <c r="Q241" s="556" t="str">
        <f t="shared" si="11"/>
        <v>Gastos_Gerais</v>
      </c>
      <c r="R241" s="564"/>
      <c r="S241" s="564">
        <v>3038</v>
      </c>
    </row>
    <row r="242" spans="1:19" ht="36">
      <c r="A242" s="535">
        <f>IF(B242="","",COUNT('Diário 1º PA'!$A$4:$A$2000)+ROW()-3)</f>
        <v>318</v>
      </c>
      <c r="B242" s="506">
        <v>44693</v>
      </c>
      <c r="C242" s="537">
        <v>44682</v>
      </c>
      <c r="D242" s="448" t="s">
        <v>271</v>
      </c>
      <c r="E242" s="448" t="s">
        <v>71</v>
      </c>
      <c r="F242" s="477">
        <v>11</v>
      </c>
      <c r="G242" s="448" t="s">
        <v>1100</v>
      </c>
      <c r="H242" s="448" t="s">
        <v>461</v>
      </c>
      <c r="I242" s="448" t="s">
        <v>546</v>
      </c>
      <c r="J242" s="448" t="s">
        <v>547</v>
      </c>
      <c r="K242" s="448" t="s">
        <v>548</v>
      </c>
      <c r="L242" s="448" t="s">
        <v>477</v>
      </c>
      <c r="M242" s="544" t="s">
        <v>310</v>
      </c>
      <c r="N242" s="506">
        <v>44693</v>
      </c>
      <c r="O242" s="555">
        <f t="shared" si="9"/>
        <v>5</v>
      </c>
      <c r="P242" s="555">
        <f t="shared" si="10"/>
        <v>5</v>
      </c>
      <c r="Q242" s="556" t="str">
        <f t="shared" si="11"/>
        <v>Gastos_Gerais</v>
      </c>
      <c r="R242" s="564" t="s">
        <v>310</v>
      </c>
      <c r="S242" s="564" t="s">
        <v>310</v>
      </c>
    </row>
    <row r="243" spans="1:19" ht="36">
      <c r="A243" s="535">
        <f>IF(B243="","",COUNT('Diário 1º PA'!$A$4:$A$2000)+ROW()-3)</f>
        <v>319</v>
      </c>
      <c r="B243" s="506">
        <v>44693</v>
      </c>
      <c r="C243" s="537">
        <v>44682</v>
      </c>
      <c r="D243" s="448" t="s">
        <v>271</v>
      </c>
      <c r="E243" s="448" t="s">
        <v>71</v>
      </c>
      <c r="F243" s="477">
        <v>11</v>
      </c>
      <c r="G243" s="448" t="s">
        <v>1105</v>
      </c>
      <c r="H243" s="448" t="s">
        <v>465</v>
      </c>
      <c r="I243" s="448" t="s">
        <v>546</v>
      </c>
      <c r="J243" s="448" t="s">
        <v>547</v>
      </c>
      <c r="K243" s="448" t="s">
        <v>548</v>
      </c>
      <c r="L243" s="448" t="s">
        <v>477</v>
      </c>
      <c r="M243" s="544" t="s">
        <v>310</v>
      </c>
      <c r="N243" s="506">
        <v>44693</v>
      </c>
      <c r="O243" s="555">
        <f t="shared" si="9"/>
        <v>5</v>
      </c>
      <c r="P243" s="555">
        <f t="shared" si="10"/>
        <v>5</v>
      </c>
      <c r="Q243" s="556" t="str">
        <f t="shared" si="11"/>
        <v>Gastos_Gerais</v>
      </c>
      <c r="R243" s="564" t="s">
        <v>310</v>
      </c>
      <c r="S243" s="564" t="s">
        <v>310</v>
      </c>
    </row>
    <row r="244" spans="1:19" ht="24">
      <c r="A244" s="535">
        <f>IF(B244="","",COUNT('Diário 1º PA'!$A$4:$A$2000)+ROW()-3)</f>
        <v>320</v>
      </c>
      <c r="B244" s="506">
        <v>44698</v>
      </c>
      <c r="C244" s="537">
        <v>44682</v>
      </c>
      <c r="D244" s="448" t="s">
        <v>271</v>
      </c>
      <c r="E244" s="448" t="s">
        <v>448</v>
      </c>
      <c r="F244" s="477">
        <v>-131.88999999999999</v>
      </c>
      <c r="G244" s="448" t="s">
        <v>1117</v>
      </c>
      <c r="H244" s="448" t="s">
        <v>310</v>
      </c>
      <c r="I244" s="448" t="s">
        <v>622</v>
      </c>
      <c r="J244" s="448" t="s">
        <v>475</v>
      </c>
      <c r="K244" s="448" t="s">
        <v>476</v>
      </c>
      <c r="L244" s="448" t="s">
        <v>477</v>
      </c>
      <c r="M244" s="544" t="s">
        <v>310</v>
      </c>
      <c r="N244" s="506">
        <v>44698</v>
      </c>
      <c r="O244" s="555">
        <f t="shared" si="9"/>
        <v>5</v>
      </c>
      <c r="P244" s="555">
        <f t="shared" si="10"/>
        <v>5</v>
      </c>
      <c r="Q244" s="556" t="str">
        <f t="shared" si="11"/>
        <v>Gastos_Gerais</v>
      </c>
      <c r="R244" s="564" t="s">
        <v>310</v>
      </c>
      <c r="S244" s="564" t="s">
        <v>310</v>
      </c>
    </row>
    <row r="245" spans="1:19" ht="47.25" customHeight="1">
      <c r="A245" s="535">
        <f>IF(B245="","",COUNT('Diário 1º PA'!$A$4:$A$2000)+ROW()-3)</f>
        <v>321</v>
      </c>
      <c r="B245" s="506">
        <v>44699</v>
      </c>
      <c r="C245" s="537">
        <v>44682</v>
      </c>
      <c r="D245" s="448" t="s">
        <v>271</v>
      </c>
      <c r="E245" s="448" t="s">
        <v>448</v>
      </c>
      <c r="F245" s="477">
        <v>131.88999999999999</v>
      </c>
      <c r="G245" s="448" t="s">
        <v>1118</v>
      </c>
      <c r="H245" s="448" t="s">
        <v>310</v>
      </c>
      <c r="I245" s="448" t="s">
        <v>622</v>
      </c>
      <c r="J245" s="448" t="s">
        <v>475</v>
      </c>
      <c r="K245" s="448" t="s">
        <v>476</v>
      </c>
      <c r="L245" s="448" t="s">
        <v>477</v>
      </c>
      <c r="M245" s="544" t="s">
        <v>310</v>
      </c>
      <c r="N245" s="506">
        <v>44698</v>
      </c>
      <c r="O245" s="555">
        <f t="shared" si="9"/>
        <v>5</v>
      </c>
      <c r="P245" s="555">
        <f t="shared" si="10"/>
        <v>5</v>
      </c>
      <c r="Q245" s="556" t="str">
        <f t="shared" si="11"/>
        <v>Gastos_Gerais</v>
      </c>
      <c r="R245" s="564" t="s">
        <v>310</v>
      </c>
      <c r="S245" s="564" t="s">
        <v>310</v>
      </c>
    </row>
    <row r="246" spans="1:19" ht="84">
      <c r="A246" s="535">
        <f>IF(B246="","",COUNT('Diário 1º PA'!$A$4:$A$2000)+ROW()-3)</f>
        <v>322</v>
      </c>
      <c r="B246" s="506">
        <v>44699</v>
      </c>
      <c r="C246" s="476">
        <v>44652</v>
      </c>
      <c r="D246" s="448" t="s">
        <v>271</v>
      </c>
      <c r="E246" s="448" t="s">
        <v>442</v>
      </c>
      <c r="F246" s="477">
        <v>3429.65</v>
      </c>
      <c r="G246" s="448" t="s">
        <v>765</v>
      </c>
      <c r="H246" s="448" t="s">
        <v>309</v>
      </c>
      <c r="I246" s="448" t="s">
        <v>1119</v>
      </c>
      <c r="J246" s="448" t="s">
        <v>593</v>
      </c>
      <c r="K246" s="448" t="s">
        <v>543</v>
      </c>
      <c r="L246" s="448" t="s">
        <v>544</v>
      </c>
      <c r="M246" s="544" t="s">
        <v>1081</v>
      </c>
      <c r="N246" s="506">
        <v>44694</v>
      </c>
      <c r="O246" s="555">
        <f t="shared" si="9"/>
        <v>5</v>
      </c>
      <c r="P246" s="555">
        <f t="shared" si="10"/>
        <v>4</v>
      </c>
      <c r="Q246" s="556" t="str">
        <f t="shared" si="11"/>
        <v>Gastos_Gerais</v>
      </c>
      <c r="R246" s="564"/>
      <c r="S246" s="564">
        <v>2893</v>
      </c>
    </row>
    <row r="247" spans="1:19" ht="36">
      <c r="A247" s="535">
        <f>IF(B247="","",COUNT('Diário 1º PA'!$A$4:$A$2000)+ROW()-3)</f>
        <v>323</v>
      </c>
      <c r="B247" s="506">
        <v>44699</v>
      </c>
      <c r="C247" s="476">
        <v>44682</v>
      </c>
      <c r="D247" s="448" t="s">
        <v>271</v>
      </c>
      <c r="E247" s="448" t="s">
        <v>71</v>
      </c>
      <c r="F247" s="477">
        <v>11</v>
      </c>
      <c r="G247" s="448" t="s">
        <v>1121</v>
      </c>
      <c r="H247" s="448" t="s">
        <v>309</v>
      </c>
      <c r="I247" s="448" t="s">
        <v>546</v>
      </c>
      <c r="J247" s="448" t="s">
        <v>547</v>
      </c>
      <c r="K247" s="448" t="s">
        <v>548</v>
      </c>
      <c r="L247" s="448" t="s">
        <v>477</v>
      </c>
      <c r="M247" s="544" t="s">
        <v>310</v>
      </c>
      <c r="N247" s="506">
        <v>44699</v>
      </c>
      <c r="O247" s="555">
        <f t="shared" si="9"/>
        <v>5</v>
      </c>
      <c r="P247" s="555">
        <f t="shared" si="10"/>
        <v>5</v>
      </c>
      <c r="Q247" s="556" t="str">
        <f t="shared" si="11"/>
        <v>Gastos_Gerais</v>
      </c>
      <c r="R247" s="564" t="s">
        <v>310</v>
      </c>
      <c r="S247" s="564" t="s">
        <v>310</v>
      </c>
    </row>
    <row r="248" spans="1:19" ht="24">
      <c r="A248" s="535">
        <f>IF(B248="","",COUNT('Diário 1º PA'!$A$4:$A$2000)+ROW()-3)</f>
        <v>324</v>
      </c>
      <c r="B248" s="506">
        <v>44700</v>
      </c>
      <c r="C248" s="476">
        <v>44682</v>
      </c>
      <c r="D248" s="448" t="s">
        <v>34</v>
      </c>
      <c r="E248" s="448" t="s">
        <v>330</v>
      </c>
      <c r="F248" s="477">
        <v>813520</v>
      </c>
      <c r="G248" s="448" t="s">
        <v>1122</v>
      </c>
      <c r="H248" s="448" t="s">
        <v>310</v>
      </c>
      <c r="I248" s="451" t="s">
        <v>622</v>
      </c>
      <c r="J248" s="448" t="s">
        <v>475</v>
      </c>
      <c r="K248" s="448" t="s">
        <v>476</v>
      </c>
      <c r="L248" s="448" t="s">
        <v>477</v>
      </c>
      <c r="M248" s="544" t="s">
        <v>310</v>
      </c>
      <c r="N248" s="506">
        <v>44700</v>
      </c>
      <c r="O248" s="555">
        <f t="shared" si="9"/>
        <v>5</v>
      </c>
      <c r="P248" s="555">
        <f t="shared" si="10"/>
        <v>5</v>
      </c>
      <c r="Q248" s="556" t="str">
        <f t="shared" si="11"/>
        <v>Receitas</v>
      </c>
      <c r="R248" s="564" t="s">
        <v>310</v>
      </c>
      <c r="S248" s="564" t="s">
        <v>310</v>
      </c>
    </row>
    <row r="249" spans="1:19" ht="36">
      <c r="A249" s="535">
        <f>IF(B249="","",COUNT('Diário 1º PA'!$A$4:$A$2000)+ROW()-3)</f>
        <v>325</v>
      </c>
      <c r="B249" s="506">
        <v>44700</v>
      </c>
      <c r="C249" s="476">
        <v>44621</v>
      </c>
      <c r="D249" s="448" t="s">
        <v>271</v>
      </c>
      <c r="E249" s="448" t="s">
        <v>448</v>
      </c>
      <c r="F249" s="477">
        <v>22878.87</v>
      </c>
      <c r="G249" s="448" t="s">
        <v>568</v>
      </c>
      <c r="H249" s="448" t="s">
        <v>470</v>
      </c>
      <c r="I249" s="448" t="s">
        <v>1124</v>
      </c>
      <c r="J249" s="448" t="s">
        <v>1123</v>
      </c>
      <c r="K249" s="448" t="s">
        <v>543</v>
      </c>
      <c r="L249" s="448" t="s">
        <v>544</v>
      </c>
      <c r="M249" s="544" t="s">
        <v>599</v>
      </c>
      <c r="N249" s="506">
        <v>44699</v>
      </c>
      <c r="O249" s="555">
        <f t="shared" si="9"/>
        <v>5</v>
      </c>
      <c r="P249" s="555">
        <f t="shared" si="10"/>
        <v>3</v>
      </c>
      <c r="Q249" s="556" t="str">
        <f t="shared" si="11"/>
        <v>Gastos_Gerais</v>
      </c>
      <c r="R249" s="564" t="s">
        <v>501</v>
      </c>
      <c r="S249" s="564">
        <v>3115</v>
      </c>
    </row>
    <row r="250" spans="1:19" ht="36">
      <c r="A250" s="535">
        <f>IF(B250="","",COUNT('Diário 1º PA'!$A$4:$A$2000)+ROW()-3)</f>
        <v>326</v>
      </c>
      <c r="B250" s="506">
        <v>44700</v>
      </c>
      <c r="C250" s="476">
        <v>44682</v>
      </c>
      <c r="D250" s="448" t="s">
        <v>271</v>
      </c>
      <c r="E250" s="448" t="s">
        <v>71</v>
      </c>
      <c r="F250" s="477">
        <v>11</v>
      </c>
      <c r="G250" s="448" t="s">
        <v>1128</v>
      </c>
      <c r="H250" s="448" t="s">
        <v>470</v>
      </c>
      <c r="I250" s="448" t="s">
        <v>546</v>
      </c>
      <c r="J250" s="448" t="s">
        <v>547</v>
      </c>
      <c r="K250" s="448" t="s">
        <v>548</v>
      </c>
      <c r="L250" s="448" t="s">
        <v>477</v>
      </c>
      <c r="M250" s="544" t="s">
        <v>310</v>
      </c>
      <c r="N250" s="506">
        <v>44700</v>
      </c>
      <c r="O250" s="555">
        <f t="shared" si="9"/>
        <v>5</v>
      </c>
      <c r="P250" s="555">
        <f t="shared" si="10"/>
        <v>5</v>
      </c>
      <c r="Q250" s="556" t="str">
        <f t="shared" si="11"/>
        <v>Gastos_Gerais</v>
      </c>
      <c r="R250" s="564" t="s">
        <v>310</v>
      </c>
      <c r="S250" s="564" t="s">
        <v>310</v>
      </c>
    </row>
    <row r="251" spans="1:19" ht="24">
      <c r="A251" s="535">
        <f>IF(B251="","",COUNT('Diário 1º PA'!$A$4:$A$2000)+ROW()-3)</f>
        <v>327</v>
      </c>
      <c r="B251" s="506">
        <v>44701</v>
      </c>
      <c r="C251" s="537">
        <v>44652</v>
      </c>
      <c r="D251" s="448" t="s">
        <v>271</v>
      </c>
      <c r="E251" s="448" t="s">
        <v>448</v>
      </c>
      <c r="F251" s="477">
        <v>-16.5</v>
      </c>
      <c r="G251" s="448" t="s">
        <v>1136</v>
      </c>
      <c r="H251" s="448" t="s">
        <v>310</v>
      </c>
      <c r="I251" s="451" t="s">
        <v>1138</v>
      </c>
      <c r="J251" s="448" t="s">
        <v>475</v>
      </c>
      <c r="K251" s="448" t="s">
        <v>548</v>
      </c>
      <c r="L251" s="448" t="s">
        <v>477</v>
      </c>
      <c r="M251" s="544" t="s">
        <v>310</v>
      </c>
      <c r="N251" s="506">
        <v>44701</v>
      </c>
      <c r="O251" s="555">
        <f t="shared" si="9"/>
        <v>5</v>
      </c>
      <c r="P251" s="555">
        <f t="shared" si="10"/>
        <v>4</v>
      </c>
      <c r="Q251" s="556" t="str">
        <f t="shared" si="11"/>
        <v>Gastos_Gerais</v>
      </c>
      <c r="R251" s="564" t="s">
        <v>310</v>
      </c>
      <c r="S251" s="564" t="s">
        <v>310</v>
      </c>
    </row>
    <row r="252" spans="1:19" ht="24">
      <c r="A252" s="535">
        <f>IF(B252="","",COUNT('Diário 1º PA'!$A$4:$A$2000)+ROW()-3)</f>
        <v>328</v>
      </c>
      <c r="B252" s="506">
        <v>44701</v>
      </c>
      <c r="C252" s="476">
        <v>44621</v>
      </c>
      <c r="D252" s="448" t="s">
        <v>271</v>
      </c>
      <c r="E252" s="448" t="s">
        <v>9</v>
      </c>
      <c r="F252" s="477">
        <v>930</v>
      </c>
      <c r="G252" s="448" t="s">
        <v>1139</v>
      </c>
      <c r="H252" s="448" t="s">
        <v>9</v>
      </c>
      <c r="I252" s="451" t="s">
        <v>1137</v>
      </c>
      <c r="J252" s="448" t="s">
        <v>475</v>
      </c>
      <c r="K252" s="448" t="s">
        <v>548</v>
      </c>
      <c r="L252" s="448" t="s">
        <v>477</v>
      </c>
      <c r="M252" s="544" t="s">
        <v>310</v>
      </c>
      <c r="N252" s="506">
        <v>44701</v>
      </c>
      <c r="O252" s="555">
        <f t="shared" si="9"/>
        <v>5</v>
      </c>
      <c r="P252" s="555">
        <f t="shared" si="10"/>
        <v>3</v>
      </c>
      <c r="Q252" s="556" t="str">
        <f t="shared" si="11"/>
        <v>Gastos_Gerais</v>
      </c>
      <c r="R252" s="564" t="s">
        <v>310</v>
      </c>
      <c r="S252" s="564" t="s">
        <v>310</v>
      </c>
    </row>
    <row r="253" spans="1:19" ht="36">
      <c r="A253" s="535">
        <f>IF(B253="","",COUNT('Diário 1º PA'!$A$4:$A$2000)+ROW()-3)</f>
        <v>329</v>
      </c>
      <c r="B253" s="506">
        <v>44701</v>
      </c>
      <c r="C253" s="476">
        <v>44621</v>
      </c>
      <c r="D253" s="448" t="s">
        <v>271</v>
      </c>
      <c r="E253" s="448" t="s">
        <v>448</v>
      </c>
      <c r="F253" s="477">
        <v>527</v>
      </c>
      <c r="G253" s="448" t="s">
        <v>1140</v>
      </c>
      <c r="H253" s="448" t="s">
        <v>461</v>
      </c>
      <c r="I253" s="451" t="s">
        <v>1137</v>
      </c>
      <c r="J253" s="448" t="s">
        <v>475</v>
      </c>
      <c r="K253" s="448" t="s">
        <v>548</v>
      </c>
      <c r="L253" s="448" t="s">
        <v>477</v>
      </c>
      <c r="M253" s="544" t="s">
        <v>310</v>
      </c>
      <c r="N253" s="506">
        <v>44701</v>
      </c>
      <c r="O253" s="555">
        <f t="shared" si="9"/>
        <v>5</v>
      </c>
      <c r="P253" s="555">
        <f t="shared" si="10"/>
        <v>3</v>
      </c>
      <c r="Q253" s="556" t="str">
        <f t="shared" si="11"/>
        <v>Gastos_Gerais</v>
      </c>
      <c r="R253" s="564" t="s">
        <v>310</v>
      </c>
      <c r="S253" s="564" t="s">
        <v>310</v>
      </c>
    </row>
    <row r="254" spans="1:19" ht="24">
      <c r="A254" s="535">
        <f>IF(B254="","",COUNT('Diário 1º PA'!$A$4:$A$2000)+ROW()-3)</f>
        <v>330</v>
      </c>
      <c r="B254" s="506">
        <v>44701</v>
      </c>
      <c r="C254" s="476">
        <v>44593</v>
      </c>
      <c r="D254" s="448" t="s">
        <v>271</v>
      </c>
      <c r="E254" s="448" t="s">
        <v>445</v>
      </c>
      <c r="F254" s="477">
        <v>744</v>
      </c>
      <c r="G254" s="448" t="s">
        <v>1141</v>
      </c>
      <c r="H254" s="448" t="s">
        <v>468</v>
      </c>
      <c r="I254" s="451" t="s">
        <v>1137</v>
      </c>
      <c r="J254" s="448" t="s">
        <v>475</v>
      </c>
      <c r="K254" s="448" t="s">
        <v>548</v>
      </c>
      <c r="L254" s="448" t="s">
        <v>477</v>
      </c>
      <c r="M254" s="544" t="s">
        <v>310</v>
      </c>
      <c r="N254" s="506">
        <v>44701</v>
      </c>
      <c r="O254" s="555">
        <f t="shared" si="9"/>
        <v>5</v>
      </c>
      <c r="P254" s="555">
        <f t="shared" si="10"/>
        <v>2</v>
      </c>
      <c r="Q254" s="556" t="str">
        <f t="shared" si="11"/>
        <v>Gastos_Gerais</v>
      </c>
      <c r="R254" s="564" t="s">
        <v>310</v>
      </c>
      <c r="S254" s="564" t="s">
        <v>310</v>
      </c>
    </row>
    <row r="255" spans="1:19" ht="36">
      <c r="A255" s="535">
        <f>IF(B255="","",COUNT('Diário 1º PA'!$A$4:$A$2000)+ROW()-3)</f>
        <v>331</v>
      </c>
      <c r="B255" s="506">
        <v>44701</v>
      </c>
      <c r="C255" s="476">
        <v>44621</v>
      </c>
      <c r="D255" s="448" t="s">
        <v>271</v>
      </c>
      <c r="E255" s="448" t="s">
        <v>445</v>
      </c>
      <c r="F255" s="477">
        <v>1457</v>
      </c>
      <c r="G255" s="448" t="s">
        <v>1142</v>
      </c>
      <c r="H255" s="448" t="s">
        <v>461</v>
      </c>
      <c r="I255" s="451" t="s">
        <v>1137</v>
      </c>
      <c r="J255" s="448" t="s">
        <v>475</v>
      </c>
      <c r="K255" s="448" t="s">
        <v>548</v>
      </c>
      <c r="L255" s="448" t="s">
        <v>477</v>
      </c>
      <c r="M255" s="544" t="s">
        <v>310</v>
      </c>
      <c r="N255" s="506">
        <v>44701</v>
      </c>
      <c r="O255" s="555">
        <f t="shared" si="9"/>
        <v>5</v>
      </c>
      <c r="P255" s="555">
        <f t="shared" si="10"/>
        <v>3</v>
      </c>
      <c r="Q255" s="556" t="str">
        <f t="shared" si="11"/>
        <v>Gastos_Gerais</v>
      </c>
      <c r="R255" s="564" t="s">
        <v>310</v>
      </c>
      <c r="S255" s="564" t="s">
        <v>310</v>
      </c>
    </row>
    <row r="256" spans="1:19" ht="36">
      <c r="A256" s="535">
        <f>IF(B256="","",COUNT('Diário 1º PA'!$A$4:$A$2000)+ROW()-3)</f>
        <v>332</v>
      </c>
      <c r="B256" s="506">
        <v>44701</v>
      </c>
      <c r="C256" s="476">
        <v>44621</v>
      </c>
      <c r="D256" s="448" t="s">
        <v>271</v>
      </c>
      <c r="E256" s="448" t="s">
        <v>448</v>
      </c>
      <c r="F256" s="477">
        <v>465</v>
      </c>
      <c r="G256" s="448" t="s">
        <v>1143</v>
      </c>
      <c r="H256" s="448" t="s">
        <v>461</v>
      </c>
      <c r="I256" s="451" t="s">
        <v>1137</v>
      </c>
      <c r="J256" s="448" t="s">
        <v>475</v>
      </c>
      <c r="K256" s="448" t="s">
        <v>548</v>
      </c>
      <c r="L256" s="448" t="s">
        <v>477</v>
      </c>
      <c r="M256" s="544" t="s">
        <v>310</v>
      </c>
      <c r="N256" s="506">
        <v>44701</v>
      </c>
      <c r="O256" s="555">
        <f t="shared" si="9"/>
        <v>5</v>
      </c>
      <c r="P256" s="555">
        <f t="shared" si="10"/>
        <v>3</v>
      </c>
      <c r="Q256" s="556" t="str">
        <f t="shared" si="11"/>
        <v>Gastos_Gerais</v>
      </c>
      <c r="R256" s="564" t="s">
        <v>310</v>
      </c>
      <c r="S256" s="564" t="s">
        <v>310</v>
      </c>
    </row>
    <row r="257" spans="1:19" ht="24">
      <c r="A257" s="535">
        <f>IF(B257="","",COUNT('Diário 1º PA'!$A$4:$A$2000)+ROW()-3)</f>
        <v>333</v>
      </c>
      <c r="B257" s="506">
        <v>44701</v>
      </c>
      <c r="C257" s="476">
        <v>44593</v>
      </c>
      <c r="D257" s="448" t="s">
        <v>271</v>
      </c>
      <c r="E257" s="448" t="s">
        <v>445</v>
      </c>
      <c r="F257" s="477">
        <v>744</v>
      </c>
      <c r="G257" s="448" t="s">
        <v>1144</v>
      </c>
      <c r="H257" s="448" t="s">
        <v>468</v>
      </c>
      <c r="I257" s="451" t="s">
        <v>1137</v>
      </c>
      <c r="J257" s="448" t="s">
        <v>475</v>
      </c>
      <c r="K257" s="448" t="s">
        <v>548</v>
      </c>
      <c r="L257" s="448" t="s">
        <v>477</v>
      </c>
      <c r="M257" s="544" t="s">
        <v>310</v>
      </c>
      <c r="N257" s="506">
        <v>44701</v>
      </c>
      <c r="O257" s="555">
        <f t="shared" si="9"/>
        <v>5</v>
      </c>
      <c r="P257" s="555">
        <f t="shared" si="10"/>
        <v>2</v>
      </c>
      <c r="Q257" s="556" t="str">
        <f t="shared" si="11"/>
        <v>Gastos_Gerais</v>
      </c>
      <c r="R257" s="564" t="s">
        <v>310</v>
      </c>
      <c r="S257" s="564" t="s">
        <v>310</v>
      </c>
    </row>
    <row r="258" spans="1:19" ht="36">
      <c r="A258" s="535">
        <f>IF(B258="","",COUNT('Diário 1º PA'!$A$4:$A$2000)+ROW()-3)</f>
        <v>334</v>
      </c>
      <c r="B258" s="506">
        <v>44701</v>
      </c>
      <c r="C258" s="476">
        <v>44621</v>
      </c>
      <c r="D258" s="448" t="s">
        <v>271</v>
      </c>
      <c r="E258" s="448" t="s">
        <v>445</v>
      </c>
      <c r="F258" s="477">
        <v>775</v>
      </c>
      <c r="G258" s="448" t="s">
        <v>1145</v>
      </c>
      <c r="H258" s="448" t="s">
        <v>461</v>
      </c>
      <c r="I258" s="451" t="s">
        <v>1137</v>
      </c>
      <c r="J258" s="448" t="s">
        <v>475</v>
      </c>
      <c r="K258" s="448" t="s">
        <v>548</v>
      </c>
      <c r="L258" s="448" t="s">
        <v>477</v>
      </c>
      <c r="M258" s="544" t="s">
        <v>310</v>
      </c>
      <c r="N258" s="506">
        <v>44701</v>
      </c>
      <c r="O258" s="555">
        <f t="shared" si="9"/>
        <v>5</v>
      </c>
      <c r="P258" s="555">
        <f t="shared" si="10"/>
        <v>3</v>
      </c>
      <c r="Q258" s="556" t="str">
        <f t="shared" si="11"/>
        <v>Gastos_Gerais</v>
      </c>
      <c r="R258" s="564" t="s">
        <v>310</v>
      </c>
      <c r="S258" s="564" t="s">
        <v>310</v>
      </c>
    </row>
    <row r="259" spans="1:19" ht="36">
      <c r="A259" s="535">
        <f>IF(B259="","",COUNT('Diário 1º PA'!$A$4:$A$2000)+ROW()-3)</f>
        <v>335</v>
      </c>
      <c r="B259" s="506">
        <v>44701</v>
      </c>
      <c r="C259" s="476">
        <v>44621</v>
      </c>
      <c r="D259" s="448" t="s">
        <v>271</v>
      </c>
      <c r="E259" s="448" t="s">
        <v>445</v>
      </c>
      <c r="F259" s="477">
        <v>775</v>
      </c>
      <c r="G259" s="448" t="s">
        <v>1146</v>
      </c>
      <c r="H259" s="448" t="s">
        <v>461</v>
      </c>
      <c r="I259" s="451" t="s">
        <v>1137</v>
      </c>
      <c r="J259" s="448" t="s">
        <v>475</v>
      </c>
      <c r="K259" s="448" t="s">
        <v>548</v>
      </c>
      <c r="L259" s="448" t="s">
        <v>477</v>
      </c>
      <c r="M259" s="544" t="s">
        <v>310</v>
      </c>
      <c r="N259" s="506">
        <v>44701</v>
      </c>
      <c r="O259" s="555">
        <f t="shared" si="9"/>
        <v>5</v>
      </c>
      <c r="P259" s="555">
        <f t="shared" si="10"/>
        <v>3</v>
      </c>
      <c r="Q259" s="556" t="str">
        <f t="shared" si="11"/>
        <v>Gastos_Gerais</v>
      </c>
      <c r="R259" s="564" t="s">
        <v>310</v>
      </c>
      <c r="S259" s="564" t="s">
        <v>310</v>
      </c>
    </row>
    <row r="260" spans="1:19" ht="36">
      <c r="A260" s="535">
        <f>IF(B260="","",COUNT('Diário 1º PA'!$A$4:$A$2000)+ROW()-3)</f>
        <v>336</v>
      </c>
      <c r="B260" s="506">
        <v>44701</v>
      </c>
      <c r="C260" s="476">
        <v>44621</v>
      </c>
      <c r="D260" s="448" t="s">
        <v>271</v>
      </c>
      <c r="E260" s="448" t="s">
        <v>445</v>
      </c>
      <c r="F260" s="477">
        <v>620</v>
      </c>
      <c r="G260" s="448" t="s">
        <v>1147</v>
      </c>
      <c r="H260" s="448" t="s">
        <v>461</v>
      </c>
      <c r="I260" s="451" t="s">
        <v>1137</v>
      </c>
      <c r="J260" s="448" t="s">
        <v>475</v>
      </c>
      <c r="K260" s="448" t="s">
        <v>548</v>
      </c>
      <c r="L260" s="448" t="s">
        <v>477</v>
      </c>
      <c r="M260" s="544" t="s">
        <v>310</v>
      </c>
      <c r="N260" s="506">
        <v>44701</v>
      </c>
      <c r="O260" s="555">
        <f t="shared" si="9"/>
        <v>5</v>
      </c>
      <c r="P260" s="555">
        <f t="shared" si="10"/>
        <v>3</v>
      </c>
      <c r="Q260" s="556" t="str">
        <f t="shared" si="11"/>
        <v>Gastos_Gerais</v>
      </c>
      <c r="R260" s="564" t="s">
        <v>310</v>
      </c>
      <c r="S260" s="564" t="s">
        <v>310</v>
      </c>
    </row>
    <row r="261" spans="1:19" ht="36">
      <c r="A261" s="535">
        <f>IF(B261="","",COUNT('Diário 1º PA'!$A$4:$A$2000)+ROW()-3)</f>
        <v>337</v>
      </c>
      <c r="B261" s="506">
        <v>44701</v>
      </c>
      <c r="C261" s="476">
        <v>44621</v>
      </c>
      <c r="D261" s="448" t="s">
        <v>271</v>
      </c>
      <c r="E261" s="448" t="s">
        <v>445</v>
      </c>
      <c r="F261" s="477">
        <v>465</v>
      </c>
      <c r="G261" s="448" t="s">
        <v>1148</v>
      </c>
      <c r="H261" s="448" t="s">
        <v>461</v>
      </c>
      <c r="I261" s="451" t="s">
        <v>1137</v>
      </c>
      <c r="J261" s="448" t="s">
        <v>475</v>
      </c>
      <c r="K261" s="448" t="s">
        <v>548</v>
      </c>
      <c r="L261" s="448" t="s">
        <v>477</v>
      </c>
      <c r="M261" s="544" t="s">
        <v>310</v>
      </c>
      <c r="N261" s="506">
        <v>44701</v>
      </c>
      <c r="O261" s="555">
        <f t="shared" ref="O261:O324" si="12">IF(B261=0,0,IF(YEAR(B261)=$P$1,MONTH(B261)-$O$1+1,(YEAR(B261)-$P$1)*12-$O$1+1+MONTH(B261)))</f>
        <v>5</v>
      </c>
      <c r="P261" s="555">
        <f t="shared" ref="P261:P324" si="13">IF(C261=0,0,IF(YEAR(C261)=$P$1,MONTH(C261)-$O$1+1,(YEAR(C261)-$P$1)*12-$O$1+1+MONTH(C261)))</f>
        <v>3</v>
      </c>
      <c r="Q261" s="556" t="str">
        <f t="shared" ref="Q261:Q324" si="14">SUBSTITUTE(D261," ","_")</f>
        <v>Gastos_Gerais</v>
      </c>
      <c r="R261" s="564" t="s">
        <v>310</v>
      </c>
      <c r="S261" s="564" t="s">
        <v>310</v>
      </c>
    </row>
    <row r="262" spans="1:19" ht="36">
      <c r="A262" s="535">
        <f>IF(B262="","",COUNT('Diário 1º PA'!$A$4:$A$2000)+ROW()-3)</f>
        <v>338</v>
      </c>
      <c r="B262" s="506">
        <v>44701</v>
      </c>
      <c r="C262" s="476">
        <v>44621</v>
      </c>
      <c r="D262" s="448" t="s">
        <v>271</v>
      </c>
      <c r="E262" s="448" t="s">
        <v>445</v>
      </c>
      <c r="F262" s="477">
        <v>465</v>
      </c>
      <c r="G262" s="448" t="s">
        <v>1149</v>
      </c>
      <c r="H262" s="448" t="s">
        <v>461</v>
      </c>
      <c r="I262" s="451" t="s">
        <v>1137</v>
      </c>
      <c r="J262" s="448" t="s">
        <v>475</v>
      </c>
      <c r="K262" s="448" t="s">
        <v>548</v>
      </c>
      <c r="L262" s="448" t="s">
        <v>477</v>
      </c>
      <c r="M262" s="544" t="s">
        <v>310</v>
      </c>
      <c r="N262" s="506">
        <v>44701</v>
      </c>
      <c r="O262" s="555">
        <f t="shared" si="12"/>
        <v>5</v>
      </c>
      <c r="P262" s="555">
        <f t="shared" si="13"/>
        <v>3</v>
      </c>
      <c r="Q262" s="556" t="str">
        <f t="shared" si="14"/>
        <v>Gastos_Gerais</v>
      </c>
      <c r="R262" s="564" t="s">
        <v>310</v>
      </c>
      <c r="S262" s="564" t="s">
        <v>310</v>
      </c>
    </row>
    <row r="263" spans="1:19" ht="36">
      <c r="A263" s="535">
        <f>IF(B263="","",COUNT('Diário 1º PA'!$A$4:$A$2000)+ROW()-3)</f>
        <v>339</v>
      </c>
      <c r="B263" s="506">
        <v>44701</v>
      </c>
      <c r="C263" s="476">
        <v>44593</v>
      </c>
      <c r="D263" s="448" t="s">
        <v>271</v>
      </c>
      <c r="E263" s="448" t="s">
        <v>445</v>
      </c>
      <c r="F263" s="477">
        <v>263.5</v>
      </c>
      <c r="G263" s="448" t="s">
        <v>1150</v>
      </c>
      <c r="H263" s="448" t="s">
        <v>461</v>
      </c>
      <c r="I263" s="451" t="s">
        <v>1137</v>
      </c>
      <c r="J263" s="448" t="s">
        <v>475</v>
      </c>
      <c r="K263" s="448" t="s">
        <v>548</v>
      </c>
      <c r="L263" s="448" t="s">
        <v>477</v>
      </c>
      <c r="M263" s="544" t="s">
        <v>310</v>
      </c>
      <c r="N263" s="506">
        <v>44701</v>
      </c>
      <c r="O263" s="555">
        <f t="shared" si="12"/>
        <v>5</v>
      </c>
      <c r="P263" s="555">
        <f t="shared" si="13"/>
        <v>2</v>
      </c>
      <c r="Q263" s="556" t="str">
        <f t="shared" si="14"/>
        <v>Gastos_Gerais</v>
      </c>
      <c r="R263" s="564" t="s">
        <v>310</v>
      </c>
      <c r="S263" s="564" t="s">
        <v>310</v>
      </c>
    </row>
    <row r="264" spans="1:19" ht="24">
      <c r="A264" s="535">
        <f>IF(B264="","",COUNT('Diário 1º PA'!$A$4:$A$2000)+ROW()-3)</f>
        <v>340</v>
      </c>
      <c r="B264" s="506">
        <v>44701</v>
      </c>
      <c r="C264" s="476">
        <v>44621</v>
      </c>
      <c r="D264" s="448" t="s">
        <v>271</v>
      </c>
      <c r="E264" s="448" t="s">
        <v>448</v>
      </c>
      <c r="F264" s="477">
        <v>3779.59</v>
      </c>
      <c r="G264" s="448" t="s">
        <v>1151</v>
      </c>
      <c r="H264" s="448" t="s">
        <v>465</v>
      </c>
      <c r="I264" s="451" t="s">
        <v>1137</v>
      </c>
      <c r="J264" s="448" t="s">
        <v>475</v>
      </c>
      <c r="K264" s="448" t="s">
        <v>548</v>
      </c>
      <c r="L264" s="448" t="s">
        <v>477</v>
      </c>
      <c r="M264" s="544" t="s">
        <v>310</v>
      </c>
      <c r="N264" s="506">
        <v>44701</v>
      </c>
      <c r="O264" s="555">
        <f t="shared" si="12"/>
        <v>5</v>
      </c>
      <c r="P264" s="555">
        <f t="shared" si="13"/>
        <v>3</v>
      </c>
      <c r="Q264" s="556" t="str">
        <f t="shared" si="14"/>
        <v>Gastos_Gerais</v>
      </c>
      <c r="R264" s="564" t="s">
        <v>310</v>
      </c>
      <c r="S264" s="564" t="s">
        <v>310</v>
      </c>
    </row>
    <row r="265" spans="1:19" ht="36">
      <c r="A265" s="535">
        <f>IF(B265="","",COUNT('Diário 1º PA'!$A$4:$A$2000)+ROW()-3)</f>
        <v>341</v>
      </c>
      <c r="B265" s="506">
        <v>44701</v>
      </c>
      <c r="C265" s="476">
        <v>44621</v>
      </c>
      <c r="D265" s="448" t="s">
        <v>271</v>
      </c>
      <c r="E265" s="448" t="s">
        <v>445</v>
      </c>
      <c r="F265" s="477">
        <v>837</v>
      </c>
      <c r="G265" s="448" t="s">
        <v>1152</v>
      </c>
      <c r="H265" s="448" t="s">
        <v>461</v>
      </c>
      <c r="I265" s="451" t="s">
        <v>1137</v>
      </c>
      <c r="J265" s="448" t="s">
        <v>475</v>
      </c>
      <c r="K265" s="448" t="s">
        <v>548</v>
      </c>
      <c r="L265" s="448" t="s">
        <v>477</v>
      </c>
      <c r="M265" s="544" t="s">
        <v>310</v>
      </c>
      <c r="N265" s="506">
        <v>44701</v>
      </c>
      <c r="O265" s="555">
        <f t="shared" si="12"/>
        <v>5</v>
      </c>
      <c r="P265" s="555">
        <f t="shared" si="13"/>
        <v>3</v>
      </c>
      <c r="Q265" s="556" t="str">
        <f t="shared" si="14"/>
        <v>Gastos_Gerais</v>
      </c>
      <c r="R265" s="564" t="s">
        <v>310</v>
      </c>
      <c r="S265" s="564" t="s">
        <v>310</v>
      </c>
    </row>
    <row r="266" spans="1:19" ht="36">
      <c r="A266" s="535">
        <f>IF(B266="","",COUNT('Diário 1º PA'!$A$4:$A$2000)+ROW()-3)</f>
        <v>342</v>
      </c>
      <c r="B266" s="506">
        <v>44701</v>
      </c>
      <c r="C266" s="476">
        <v>44621</v>
      </c>
      <c r="D266" s="448" t="s">
        <v>271</v>
      </c>
      <c r="E266" s="448" t="s">
        <v>90</v>
      </c>
      <c r="F266" s="477">
        <v>310</v>
      </c>
      <c r="G266" s="448" t="s">
        <v>1153</v>
      </c>
      <c r="H266" s="448" t="s">
        <v>461</v>
      </c>
      <c r="I266" s="451" t="s">
        <v>1137</v>
      </c>
      <c r="J266" s="448" t="s">
        <v>475</v>
      </c>
      <c r="K266" s="448" t="s">
        <v>548</v>
      </c>
      <c r="L266" s="448" t="s">
        <v>477</v>
      </c>
      <c r="M266" s="544" t="s">
        <v>310</v>
      </c>
      <c r="N266" s="506">
        <v>44701</v>
      </c>
      <c r="O266" s="555">
        <f t="shared" si="12"/>
        <v>5</v>
      </c>
      <c r="P266" s="555">
        <f t="shared" si="13"/>
        <v>3</v>
      </c>
      <c r="Q266" s="556" t="str">
        <f t="shared" si="14"/>
        <v>Gastos_Gerais</v>
      </c>
      <c r="R266" s="564" t="s">
        <v>310</v>
      </c>
      <c r="S266" s="564" t="s">
        <v>310</v>
      </c>
    </row>
    <row r="267" spans="1:19" ht="36">
      <c r="A267" s="535">
        <f>IF(B267="","",COUNT('Diário 1º PA'!$A$4:$A$2000)+ROW()-3)</f>
        <v>343</v>
      </c>
      <c r="B267" s="506">
        <v>44701</v>
      </c>
      <c r="C267" s="476">
        <v>44621</v>
      </c>
      <c r="D267" s="448" t="s">
        <v>271</v>
      </c>
      <c r="E267" s="448" t="s">
        <v>445</v>
      </c>
      <c r="F267" s="477">
        <v>465</v>
      </c>
      <c r="G267" s="448" t="s">
        <v>1154</v>
      </c>
      <c r="H267" s="448" t="s">
        <v>461</v>
      </c>
      <c r="I267" s="451" t="s">
        <v>1137</v>
      </c>
      <c r="J267" s="448" t="s">
        <v>475</v>
      </c>
      <c r="K267" s="448" t="s">
        <v>548</v>
      </c>
      <c r="L267" s="448" t="s">
        <v>477</v>
      </c>
      <c r="M267" s="544" t="s">
        <v>310</v>
      </c>
      <c r="N267" s="506">
        <v>44701</v>
      </c>
      <c r="O267" s="555">
        <f t="shared" si="12"/>
        <v>5</v>
      </c>
      <c r="P267" s="555">
        <f t="shared" si="13"/>
        <v>3</v>
      </c>
      <c r="Q267" s="556" t="str">
        <f t="shared" si="14"/>
        <v>Gastos_Gerais</v>
      </c>
      <c r="R267" s="564" t="s">
        <v>310</v>
      </c>
      <c r="S267" s="564" t="s">
        <v>310</v>
      </c>
    </row>
    <row r="268" spans="1:19" ht="36">
      <c r="A268" s="535">
        <f>IF(B268="","",COUNT('Diário 1º PA'!$A$4:$A$2000)+ROW()-3)</f>
        <v>344</v>
      </c>
      <c r="B268" s="506">
        <v>44701</v>
      </c>
      <c r="C268" s="476">
        <v>44621</v>
      </c>
      <c r="D268" s="448" t="s">
        <v>271</v>
      </c>
      <c r="E268" s="448" t="s">
        <v>445</v>
      </c>
      <c r="F268" s="477">
        <v>310</v>
      </c>
      <c r="G268" s="448" t="s">
        <v>1155</v>
      </c>
      <c r="H268" s="448" t="s">
        <v>461</v>
      </c>
      <c r="I268" s="451" t="s">
        <v>1137</v>
      </c>
      <c r="J268" s="448" t="s">
        <v>475</v>
      </c>
      <c r="K268" s="448" t="s">
        <v>548</v>
      </c>
      <c r="L268" s="448" t="s">
        <v>477</v>
      </c>
      <c r="M268" s="544" t="s">
        <v>310</v>
      </c>
      <c r="N268" s="506">
        <v>44701</v>
      </c>
      <c r="O268" s="555">
        <f t="shared" si="12"/>
        <v>5</v>
      </c>
      <c r="P268" s="555">
        <f t="shared" si="13"/>
        <v>3</v>
      </c>
      <c r="Q268" s="556" t="str">
        <f t="shared" si="14"/>
        <v>Gastos_Gerais</v>
      </c>
      <c r="R268" s="564" t="s">
        <v>310</v>
      </c>
      <c r="S268" s="564" t="s">
        <v>310</v>
      </c>
    </row>
    <row r="269" spans="1:19" ht="24">
      <c r="A269" s="535">
        <f>IF(B269="","",COUNT('Diário 1º PA'!$A$4:$A$2000)+ROW()-3)</f>
        <v>345</v>
      </c>
      <c r="B269" s="506">
        <v>44701</v>
      </c>
      <c r="C269" s="476">
        <v>44593</v>
      </c>
      <c r="D269" s="448" t="s">
        <v>271</v>
      </c>
      <c r="E269" s="448" t="s">
        <v>445</v>
      </c>
      <c r="F269" s="477">
        <v>744</v>
      </c>
      <c r="G269" s="448" t="s">
        <v>1156</v>
      </c>
      <c r="H269" s="448" t="s">
        <v>468</v>
      </c>
      <c r="I269" s="451" t="s">
        <v>1137</v>
      </c>
      <c r="J269" s="448" t="s">
        <v>475</v>
      </c>
      <c r="K269" s="448" t="s">
        <v>548</v>
      </c>
      <c r="L269" s="448" t="s">
        <v>477</v>
      </c>
      <c r="M269" s="544" t="s">
        <v>310</v>
      </c>
      <c r="N269" s="506">
        <v>44701</v>
      </c>
      <c r="O269" s="555">
        <f t="shared" si="12"/>
        <v>5</v>
      </c>
      <c r="P269" s="555">
        <f t="shared" si="13"/>
        <v>2</v>
      </c>
      <c r="Q269" s="556" t="str">
        <f t="shared" si="14"/>
        <v>Gastos_Gerais</v>
      </c>
      <c r="R269" s="564" t="s">
        <v>310</v>
      </c>
      <c r="S269" s="564" t="s">
        <v>310</v>
      </c>
    </row>
    <row r="270" spans="1:19" ht="24">
      <c r="A270" s="535">
        <f>IF(B270="","",COUNT('Diário 1º PA'!$A$4:$A$2000)+ROW()-3)</f>
        <v>346</v>
      </c>
      <c r="B270" s="506">
        <v>44701</v>
      </c>
      <c r="C270" s="476">
        <v>44593</v>
      </c>
      <c r="D270" s="448" t="s">
        <v>271</v>
      </c>
      <c r="E270" s="448" t="s">
        <v>445</v>
      </c>
      <c r="F270" s="477">
        <v>744</v>
      </c>
      <c r="G270" s="448" t="s">
        <v>1157</v>
      </c>
      <c r="H270" s="448" t="s">
        <v>468</v>
      </c>
      <c r="I270" s="451" t="s">
        <v>1137</v>
      </c>
      <c r="J270" s="448" t="s">
        <v>475</v>
      </c>
      <c r="K270" s="448" t="s">
        <v>548</v>
      </c>
      <c r="L270" s="448" t="s">
        <v>477</v>
      </c>
      <c r="M270" s="544" t="s">
        <v>310</v>
      </c>
      <c r="N270" s="506">
        <v>44701</v>
      </c>
      <c r="O270" s="555">
        <f t="shared" si="12"/>
        <v>5</v>
      </c>
      <c r="P270" s="555">
        <f t="shared" si="13"/>
        <v>2</v>
      </c>
      <c r="Q270" s="556" t="str">
        <f t="shared" si="14"/>
        <v>Gastos_Gerais</v>
      </c>
      <c r="R270" s="564" t="s">
        <v>310</v>
      </c>
      <c r="S270" s="564" t="s">
        <v>310</v>
      </c>
    </row>
    <row r="271" spans="1:19" ht="28.5" customHeight="1">
      <c r="A271" s="535">
        <f>IF(B271="","",COUNT('Diário 1º PA'!$A$4:$A$2000)+ROW()-3)</f>
        <v>347</v>
      </c>
      <c r="B271" s="506">
        <v>44701</v>
      </c>
      <c r="C271" s="476">
        <v>44621</v>
      </c>
      <c r="D271" s="448" t="s">
        <v>271</v>
      </c>
      <c r="E271" s="448" t="s">
        <v>9</v>
      </c>
      <c r="F271" s="477">
        <v>57.45</v>
      </c>
      <c r="G271" s="448" t="s">
        <v>972</v>
      </c>
      <c r="H271" s="448" t="s">
        <v>9</v>
      </c>
      <c r="I271" s="448" t="s">
        <v>621</v>
      </c>
      <c r="J271" s="448" t="s">
        <v>310</v>
      </c>
      <c r="K271" s="448" t="s">
        <v>507</v>
      </c>
      <c r="L271" s="448" t="s">
        <v>508</v>
      </c>
      <c r="M271" s="544" t="s">
        <v>310</v>
      </c>
      <c r="N271" s="506">
        <v>44701</v>
      </c>
      <c r="O271" s="555">
        <f t="shared" si="12"/>
        <v>5</v>
      </c>
      <c r="P271" s="555">
        <f t="shared" si="13"/>
        <v>3</v>
      </c>
      <c r="Q271" s="556" t="str">
        <f t="shared" si="14"/>
        <v>Gastos_Gerais</v>
      </c>
      <c r="R271" s="564" t="s">
        <v>310</v>
      </c>
      <c r="S271" s="564" t="s">
        <v>310</v>
      </c>
    </row>
    <row r="272" spans="1:19" ht="24">
      <c r="A272" s="535">
        <f>IF(B272="","",COUNT('Diário 1º PA'!$A$4:$A$2000)+ROW()-3)</f>
        <v>348</v>
      </c>
      <c r="B272" s="506">
        <v>44701</v>
      </c>
      <c r="C272" s="476">
        <v>44593</v>
      </c>
      <c r="D272" s="448" t="s">
        <v>271</v>
      </c>
      <c r="E272" s="448" t="s">
        <v>445</v>
      </c>
      <c r="F272" s="477">
        <v>17.399999999999999</v>
      </c>
      <c r="G272" s="448" t="s">
        <v>979</v>
      </c>
      <c r="H272" s="448" t="s">
        <v>468</v>
      </c>
      <c r="I272" s="448" t="s">
        <v>621</v>
      </c>
      <c r="J272" s="448" t="s">
        <v>310</v>
      </c>
      <c r="K272" s="448" t="s">
        <v>507</v>
      </c>
      <c r="L272" s="448" t="s">
        <v>508</v>
      </c>
      <c r="M272" s="544" t="s">
        <v>310</v>
      </c>
      <c r="N272" s="506">
        <v>44701</v>
      </c>
      <c r="O272" s="555">
        <f t="shared" si="12"/>
        <v>5</v>
      </c>
      <c r="P272" s="555">
        <f t="shared" si="13"/>
        <v>2</v>
      </c>
      <c r="Q272" s="556" t="str">
        <f t="shared" si="14"/>
        <v>Gastos_Gerais</v>
      </c>
      <c r="R272" s="564" t="s">
        <v>310</v>
      </c>
      <c r="S272" s="564" t="s">
        <v>310</v>
      </c>
    </row>
    <row r="273" spans="1:19" ht="36">
      <c r="A273" s="535">
        <f>IF(B273="","",COUNT('Diário 1º PA'!$A$4:$A$2000)+ROW()-3)</f>
        <v>349</v>
      </c>
      <c r="B273" s="506">
        <v>44701</v>
      </c>
      <c r="C273" s="476">
        <v>44621</v>
      </c>
      <c r="D273" s="448" t="s">
        <v>271</v>
      </c>
      <c r="E273" s="448" t="s">
        <v>445</v>
      </c>
      <c r="F273" s="477">
        <v>305.05</v>
      </c>
      <c r="G273" s="448" t="s">
        <v>1009</v>
      </c>
      <c r="H273" s="448" t="s">
        <v>461</v>
      </c>
      <c r="I273" s="448" t="s">
        <v>621</v>
      </c>
      <c r="J273" s="448" t="s">
        <v>310</v>
      </c>
      <c r="K273" s="448" t="s">
        <v>507</v>
      </c>
      <c r="L273" s="448" t="s">
        <v>508</v>
      </c>
      <c r="M273" s="544" t="s">
        <v>310</v>
      </c>
      <c r="N273" s="506">
        <v>44701</v>
      </c>
      <c r="O273" s="555">
        <f t="shared" si="12"/>
        <v>5</v>
      </c>
      <c r="P273" s="555">
        <f t="shared" si="13"/>
        <v>3</v>
      </c>
      <c r="Q273" s="556" t="str">
        <f t="shared" si="14"/>
        <v>Gastos_Gerais</v>
      </c>
      <c r="R273" s="564" t="s">
        <v>310</v>
      </c>
      <c r="S273" s="564" t="s">
        <v>310</v>
      </c>
    </row>
    <row r="274" spans="1:19" ht="24">
      <c r="A274" s="535">
        <f>IF(B274="","",COUNT('Diário 1º PA'!$A$4:$A$2000)+ROW()-3)</f>
        <v>350</v>
      </c>
      <c r="B274" s="506">
        <v>44701</v>
      </c>
      <c r="C274" s="476">
        <v>44593</v>
      </c>
      <c r="D274" s="448" t="s">
        <v>271</v>
      </c>
      <c r="E274" s="448" t="s">
        <v>445</v>
      </c>
      <c r="F274" s="477">
        <v>17.399999999999999</v>
      </c>
      <c r="G274" s="448" t="s">
        <v>985</v>
      </c>
      <c r="H274" s="448" t="s">
        <v>468</v>
      </c>
      <c r="I274" s="448" t="s">
        <v>621</v>
      </c>
      <c r="J274" s="448" t="s">
        <v>310</v>
      </c>
      <c r="K274" s="448" t="s">
        <v>507</v>
      </c>
      <c r="L274" s="448" t="s">
        <v>508</v>
      </c>
      <c r="M274" s="544" t="s">
        <v>310</v>
      </c>
      <c r="N274" s="506">
        <v>44701</v>
      </c>
      <c r="O274" s="555">
        <f t="shared" si="12"/>
        <v>5</v>
      </c>
      <c r="P274" s="555">
        <f t="shared" si="13"/>
        <v>2</v>
      </c>
      <c r="Q274" s="556" t="str">
        <f t="shared" si="14"/>
        <v>Gastos_Gerais</v>
      </c>
      <c r="R274" s="564" t="s">
        <v>310</v>
      </c>
      <c r="S274" s="564" t="s">
        <v>310</v>
      </c>
    </row>
    <row r="275" spans="1:19" ht="36">
      <c r="A275" s="535">
        <f>IF(B275="","",COUNT('Diário 1º PA'!$A$4:$A$2000)+ROW()-3)</f>
        <v>351</v>
      </c>
      <c r="B275" s="506">
        <v>44701</v>
      </c>
      <c r="C275" s="476">
        <v>44621</v>
      </c>
      <c r="D275" s="448" t="s">
        <v>271</v>
      </c>
      <c r="E275" s="448" t="s">
        <v>445</v>
      </c>
      <c r="F275" s="477">
        <v>24.08</v>
      </c>
      <c r="G275" s="448" t="s">
        <v>1000</v>
      </c>
      <c r="H275" s="448" t="s">
        <v>461</v>
      </c>
      <c r="I275" s="448" t="s">
        <v>621</v>
      </c>
      <c r="J275" s="448" t="s">
        <v>310</v>
      </c>
      <c r="K275" s="448" t="s">
        <v>507</v>
      </c>
      <c r="L275" s="448" t="s">
        <v>508</v>
      </c>
      <c r="M275" s="544" t="s">
        <v>310</v>
      </c>
      <c r="N275" s="506">
        <v>44701</v>
      </c>
      <c r="O275" s="555">
        <f t="shared" si="12"/>
        <v>5</v>
      </c>
      <c r="P275" s="555">
        <f t="shared" si="13"/>
        <v>3</v>
      </c>
      <c r="Q275" s="556" t="str">
        <f t="shared" si="14"/>
        <v>Gastos_Gerais</v>
      </c>
      <c r="R275" s="564" t="s">
        <v>310</v>
      </c>
      <c r="S275" s="564" t="s">
        <v>310</v>
      </c>
    </row>
    <row r="276" spans="1:19" ht="36">
      <c r="A276" s="535">
        <f>IF(B276="","",COUNT('Diário 1º PA'!$A$4:$A$2000)+ROW()-3)</f>
        <v>352</v>
      </c>
      <c r="B276" s="506">
        <v>44701</v>
      </c>
      <c r="C276" s="476">
        <v>44621</v>
      </c>
      <c r="D276" s="448" t="s">
        <v>271</v>
      </c>
      <c r="E276" s="448" t="s">
        <v>445</v>
      </c>
      <c r="F276" s="477">
        <v>24.08</v>
      </c>
      <c r="G276" s="448" t="s">
        <v>1158</v>
      </c>
      <c r="H276" s="448" t="s">
        <v>461</v>
      </c>
      <c r="I276" s="448" t="s">
        <v>621</v>
      </c>
      <c r="J276" s="448" t="s">
        <v>310</v>
      </c>
      <c r="K276" s="448" t="s">
        <v>507</v>
      </c>
      <c r="L276" s="448" t="s">
        <v>508</v>
      </c>
      <c r="M276" s="544" t="s">
        <v>310</v>
      </c>
      <c r="N276" s="506">
        <v>44701</v>
      </c>
      <c r="O276" s="555">
        <f t="shared" si="12"/>
        <v>5</v>
      </c>
      <c r="P276" s="555">
        <f t="shared" si="13"/>
        <v>3</v>
      </c>
      <c r="Q276" s="556" t="str">
        <f t="shared" si="14"/>
        <v>Gastos_Gerais</v>
      </c>
      <c r="R276" s="564" t="s">
        <v>310</v>
      </c>
      <c r="S276" s="564" t="s">
        <v>310</v>
      </c>
    </row>
    <row r="277" spans="1:19" ht="24">
      <c r="A277" s="535">
        <f>IF(B277="","",COUNT('Diário 1º PA'!$A$4:$A$2000)+ROW()-3)</f>
        <v>353</v>
      </c>
      <c r="B277" s="506">
        <v>44701</v>
      </c>
      <c r="C277" s="476">
        <v>44621</v>
      </c>
      <c r="D277" s="448" t="s">
        <v>271</v>
      </c>
      <c r="E277" s="448" t="s">
        <v>448</v>
      </c>
      <c r="F277" s="477">
        <v>3041.25</v>
      </c>
      <c r="G277" s="448" t="s">
        <v>1159</v>
      </c>
      <c r="H277" s="448" t="s">
        <v>465</v>
      </c>
      <c r="I277" s="448" t="s">
        <v>621</v>
      </c>
      <c r="J277" s="448" t="s">
        <v>310</v>
      </c>
      <c r="K277" s="448" t="s">
        <v>507</v>
      </c>
      <c r="L277" s="448" t="s">
        <v>508</v>
      </c>
      <c r="M277" s="544" t="s">
        <v>310</v>
      </c>
      <c r="N277" s="506">
        <v>44701</v>
      </c>
      <c r="O277" s="555">
        <f t="shared" si="12"/>
        <v>5</v>
      </c>
      <c r="P277" s="555">
        <f t="shared" si="13"/>
        <v>3</v>
      </c>
      <c r="Q277" s="556" t="str">
        <f t="shared" si="14"/>
        <v>Gastos_Gerais</v>
      </c>
      <c r="R277" s="564" t="s">
        <v>310</v>
      </c>
      <c r="S277" s="564" t="s">
        <v>310</v>
      </c>
    </row>
    <row r="278" spans="1:19" ht="36">
      <c r="A278" s="535">
        <f>IF(B278="","",COUNT('Diário 1º PA'!$A$4:$A$2000)+ROW()-3)</f>
        <v>354</v>
      </c>
      <c r="B278" s="506">
        <v>44701</v>
      </c>
      <c r="C278" s="476">
        <v>44621</v>
      </c>
      <c r="D278" s="448" t="s">
        <v>271</v>
      </c>
      <c r="E278" s="448" t="s">
        <v>445</v>
      </c>
      <c r="F278" s="477">
        <v>37.43</v>
      </c>
      <c r="G278" s="448" t="s">
        <v>1014</v>
      </c>
      <c r="H278" s="448" t="s">
        <v>461</v>
      </c>
      <c r="I278" s="448" t="s">
        <v>621</v>
      </c>
      <c r="J278" s="448" t="s">
        <v>310</v>
      </c>
      <c r="K278" s="448" t="s">
        <v>507</v>
      </c>
      <c r="L278" s="448" t="s">
        <v>508</v>
      </c>
      <c r="M278" s="544" t="s">
        <v>310</v>
      </c>
      <c r="N278" s="506">
        <v>44701</v>
      </c>
      <c r="O278" s="555">
        <f t="shared" si="12"/>
        <v>5</v>
      </c>
      <c r="P278" s="555">
        <f t="shared" si="13"/>
        <v>3</v>
      </c>
      <c r="Q278" s="556" t="str">
        <f t="shared" si="14"/>
        <v>Gastos_Gerais</v>
      </c>
      <c r="R278" s="564" t="s">
        <v>310</v>
      </c>
      <c r="S278" s="564" t="s">
        <v>310</v>
      </c>
    </row>
    <row r="279" spans="1:19" ht="24">
      <c r="A279" s="535">
        <f>IF(B279="","",COUNT('Diário 1º PA'!$A$4:$A$2000)+ROW()-3)</f>
        <v>355</v>
      </c>
      <c r="B279" s="506">
        <v>44701</v>
      </c>
      <c r="C279" s="476">
        <v>44593</v>
      </c>
      <c r="D279" s="448" t="s">
        <v>271</v>
      </c>
      <c r="E279" s="448" t="s">
        <v>445</v>
      </c>
      <c r="F279" s="477">
        <v>17.399999999999999</v>
      </c>
      <c r="G279" s="448" t="s">
        <v>981</v>
      </c>
      <c r="H279" s="448" t="s">
        <v>468</v>
      </c>
      <c r="I279" s="448" t="s">
        <v>621</v>
      </c>
      <c r="J279" s="448" t="s">
        <v>310</v>
      </c>
      <c r="K279" s="448" t="s">
        <v>507</v>
      </c>
      <c r="L279" s="448" t="s">
        <v>508</v>
      </c>
      <c r="M279" s="544" t="s">
        <v>310</v>
      </c>
      <c r="N279" s="506">
        <v>44701</v>
      </c>
      <c r="O279" s="555">
        <f t="shared" si="12"/>
        <v>5</v>
      </c>
      <c r="P279" s="555">
        <f t="shared" si="13"/>
        <v>2</v>
      </c>
      <c r="Q279" s="556" t="str">
        <f t="shared" si="14"/>
        <v>Gastos_Gerais</v>
      </c>
      <c r="R279" s="564" t="s">
        <v>310</v>
      </c>
      <c r="S279" s="564" t="s">
        <v>310</v>
      </c>
    </row>
    <row r="280" spans="1:19" ht="24">
      <c r="A280" s="535">
        <f>IF(B280="","",COUNT('Diário 1º PA'!$A$4:$A$2000)+ROW()-3)</f>
        <v>356</v>
      </c>
      <c r="B280" s="506">
        <v>44701</v>
      </c>
      <c r="C280" s="476">
        <v>44593</v>
      </c>
      <c r="D280" s="448" t="s">
        <v>271</v>
      </c>
      <c r="E280" s="448" t="s">
        <v>445</v>
      </c>
      <c r="F280" s="477">
        <v>17.399999999999999</v>
      </c>
      <c r="G280" s="448" t="s">
        <v>983</v>
      </c>
      <c r="H280" s="448" t="s">
        <v>468</v>
      </c>
      <c r="I280" s="448" t="s">
        <v>621</v>
      </c>
      <c r="J280" s="448" t="s">
        <v>310</v>
      </c>
      <c r="K280" s="448" t="s">
        <v>507</v>
      </c>
      <c r="L280" s="448" t="s">
        <v>508</v>
      </c>
      <c r="M280" s="544" t="s">
        <v>310</v>
      </c>
      <c r="N280" s="506">
        <v>44701</v>
      </c>
      <c r="O280" s="555">
        <f t="shared" si="12"/>
        <v>5</v>
      </c>
      <c r="P280" s="555">
        <f t="shared" si="13"/>
        <v>2</v>
      </c>
      <c r="Q280" s="556" t="str">
        <f t="shared" si="14"/>
        <v>Gastos_Gerais</v>
      </c>
      <c r="R280" s="564" t="s">
        <v>310</v>
      </c>
      <c r="S280" s="564" t="s">
        <v>310</v>
      </c>
    </row>
    <row r="281" spans="1:19" ht="36">
      <c r="A281" s="535">
        <f>IF(B281="","",COUNT('Diário 1º PA'!$A$4:$A$2000)+ROW()-3)</f>
        <v>357</v>
      </c>
      <c r="B281" s="506">
        <v>44701</v>
      </c>
      <c r="C281" s="476">
        <v>44621</v>
      </c>
      <c r="D281" s="448" t="s">
        <v>271</v>
      </c>
      <c r="E281" s="448" t="s">
        <v>448</v>
      </c>
      <c r="F281" s="477">
        <v>281.25</v>
      </c>
      <c r="G281" s="448" t="s">
        <v>1049</v>
      </c>
      <c r="H281" s="448" t="s">
        <v>470</v>
      </c>
      <c r="I281" s="448" t="s">
        <v>621</v>
      </c>
      <c r="J281" s="448" t="s">
        <v>310</v>
      </c>
      <c r="K281" s="448" t="s">
        <v>507</v>
      </c>
      <c r="L281" s="448" t="s">
        <v>508</v>
      </c>
      <c r="M281" s="544" t="s">
        <v>310</v>
      </c>
      <c r="N281" s="506">
        <v>44701</v>
      </c>
      <c r="O281" s="555">
        <f t="shared" si="12"/>
        <v>5</v>
      </c>
      <c r="P281" s="555">
        <f t="shared" si="13"/>
        <v>3</v>
      </c>
      <c r="Q281" s="556" t="str">
        <f t="shared" si="14"/>
        <v>Gastos_Gerais</v>
      </c>
      <c r="R281" s="564" t="s">
        <v>310</v>
      </c>
      <c r="S281" s="564" t="s">
        <v>310</v>
      </c>
    </row>
    <row r="282" spans="1:19" ht="24">
      <c r="A282" s="535">
        <f>IF(B282="","",COUNT('Diário 1º PA'!$A$4:$A$2000)+ROW()-3)</f>
        <v>358</v>
      </c>
      <c r="B282" s="506">
        <v>44701</v>
      </c>
      <c r="C282" s="476">
        <v>44621</v>
      </c>
      <c r="D282" s="448" t="s">
        <v>271</v>
      </c>
      <c r="E282" s="448" t="s">
        <v>442</v>
      </c>
      <c r="F282" s="477">
        <v>150</v>
      </c>
      <c r="G282" s="448" t="s">
        <v>1025</v>
      </c>
      <c r="H282" s="448" t="s">
        <v>472</v>
      </c>
      <c r="I282" s="448" t="s">
        <v>621</v>
      </c>
      <c r="J282" s="448" t="s">
        <v>310</v>
      </c>
      <c r="K282" s="448" t="s">
        <v>507</v>
      </c>
      <c r="L282" s="448" t="s">
        <v>508</v>
      </c>
      <c r="M282" s="544" t="s">
        <v>310</v>
      </c>
      <c r="N282" s="506">
        <v>44701</v>
      </c>
      <c r="O282" s="555">
        <f t="shared" si="12"/>
        <v>5</v>
      </c>
      <c r="P282" s="555">
        <f t="shared" si="13"/>
        <v>3</v>
      </c>
      <c r="Q282" s="556" t="str">
        <f t="shared" si="14"/>
        <v>Gastos_Gerais</v>
      </c>
      <c r="R282" s="564" t="s">
        <v>310</v>
      </c>
      <c r="S282" s="564" t="s">
        <v>310</v>
      </c>
    </row>
    <row r="283" spans="1:19" ht="24">
      <c r="A283" s="535">
        <f>IF(B283="","",COUNT('Diário 1º PA'!$A$4:$A$2000)+ROW()-3)</f>
        <v>359</v>
      </c>
      <c r="B283" s="506">
        <v>44701</v>
      </c>
      <c r="C283" s="476">
        <v>44621</v>
      </c>
      <c r="D283" s="448" t="s">
        <v>271</v>
      </c>
      <c r="E283" s="448" t="s">
        <v>448</v>
      </c>
      <c r="F283" s="477">
        <v>60</v>
      </c>
      <c r="G283" s="448" t="s">
        <v>1044</v>
      </c>
      <c r="H283" s="448" t="s">
        <v>473</v>
      </c>
      <c r="I283" s="448" t="s">
        <v>621</v>
      </c>
      <c r="J283" s="448" t="s">
        <v>310</v>
      </c>
      <c r="K283" s="448" t="s">
        <v>507</v>
      </c>
      <c r="L283" s="448" t="s">
        <v>508</v>
      </c>
      <c r="M283" s="544" t="s">
        <v>310</v>
      </c>
      <c r="N283" s="506">
        <v>44701</v>
      </c>
      <c r="O283" s="555">
        <f t="shared" si="12"/>
        <v>5</v>
      </c>
      <c r="P283" s="555">
        <f t="shared" si="13"/>
        <v>3</v>
      </c>
      <c r="Q283" s="556" t="str">
        <f t="shared" si="14"/>
        <v>Gastos_Gerais</v>
      </c>
      <c r="R283" s="564" t="s">
        <v>310</v>
      </c>
      <c r="S283" s="564" t="s">
        <v>310</v>
      </c>
    </row>
    <row r="284" spans="1:19" ht="36">
      <c r="A284" s="535">
        <f>IF(B284="","",COUNT('Diário 1º PA'!$A$4:$A$2000)+ROW()-3)</f>
        <v>360</v>
      </c>
      <c r="B284" s="506">
        <v>44701</v>
      </c>
      <c r="C284" s="476">
        <v>44593</v>
      </c>
      <c r="D284" s="448" t="s">
        <v>271</v>
      </c>
      <c r="E284" s="448" t="s">
        <v>440</v>
      </c>
      <c r="F284" s="477">
        <v>225</v>
      </c>
      <c r="G284" s="448" t="s">
        <v>975</v>
      </c>
      <c r="H284" s="448" t="s">
        <v>461</v>
      </c>
      <c r="I284" s="448" t="s">
        <v>621</v>
      </c>
      <c r="J284" s="448" t="s">
        <v>310</v>
      </c>
      <c r="K284" s="448" t="s">
        <v>507</v>
      </c>
      <c r="L284" s="448" t="s">
        <v>508</v>
      </c>
      <c r="M284" s="544" t="s">
        <v>310</v>
      </c>
      <c r="N284" s="506">
        <v>44701</v>
      </c>
      <c r="O284" s="555">
        <f t="shared" si="12"/>
        <v>5</v>
      </c>
      <c r="P284" s="555">
        <f t="shared" si="13"/>
        <v>2</v>
      </c>
      <c r="Q284" s="556" t="str">
        <f t="shared" si="14"/>
        <v>Gastos_Gerais</v>
      </c>
      <c r="R284" s="564" t="s">
        <v>310</v>
      </c>
      <c r="S284" s="564" t="s">
        <v>310</v>
      </c>
    </row>
    <row r="285" spans="1:19" ht="36">
      <c r="A285" s="535">
        <f>IF(B285="","",COUNT('Diário 1º PA'!$A$4:$A$2000)+ROW()-3)</f>
        <v>361</v>
      </c>
      <c r="B285" s="506">
        <v>44701</v>
      </c>
      <c r="C285" s="476">
        <v>44621</v>
      </c>
      <c r="D285" s="448" t="s">
        <v>271</v>
      </c>
      <c r="E285" s="448" t="s">
        <v>445</v>
      </c>
      <c r="F285" s="477">
        <v>25.5</v>
      </c>
      <c r="G285" s="448" t="s">
        <v>1015</v>
      </c>
      <c r="H285" s="448" t="s">
        <v>461</v>
      </c>
      <c r="I285" s="448" t="s">
        <v>621</v>
      </c>
      <c r="J285" s="448" t="s">
        <v>310</v>
      </c>
      <c r="K285" s="448" t="s">
        <v>507</v>
      </c>
      <c r="L285" s="448" t="s">
        <v>508</v>
      </c>
      <c r="M285" s="544" t="s">
        <v>310</v>
      </c>
      <c r="N285" s="506">
        <v>44701</v>
      </c>
      <c r="O285" s="555">
        <f t="shared" si="12"/>
        <v>5</v>
      </c>
      <c r="P285" s="555">
        <f t="shared" si="13"/>
        <v>3</v>
      </c>
      <c r="Q285" s="556" t="str">
        <f t="shared" si="14"/>
        <v>Gastos_Gerais</v>
      </c>
      <c r="R285" s="564" t="s">
        <v>310</v>
      </c>
      <c r="S285" s="564" t="s">
        <v>310</v>
      </c>
    </row>
    <row r="286" spans="1:19" ht="36">
      <c r="A286" s="535">
        <f>IF(B286="","",COUNT('Diário 1º PA'!$A$4:$A$2000)+ROW()-3)</f>
        <v>362</v>
      </c>
      <c r="B286" s="506">
        <v>44701</v>
      </c>
      <c r="C286" s="476">
        <v>44593</v>
      </c>
      <c r="D286" s="448" t="s">
        <v>271</v>
      </c>
      <c r="E286" s="448" t="s">
        <v>440</v>
      </c>
      <c r="F286" s="477">
        <v>697.5</v>
      </c>
      <c r="G286" s="448" t="s">
        <v>976</v>
      </c>
      <c r="H286" s="448" t="s">
        <v>461</v>
      </c>
      <c r="I286" s="448" t="s">
        <v>621</v>
      </c>
      <c r="J286" s="448" t="s">
        <v>310</v>
      </c>
      <c r="K286" s="448" t="s">
        <v>507</v>
      </c>
      <c r="L286" s="448" t="s">
        <v>508</v>
      </c>
      <c r="M286" s="544" t="s">
        <v>310</v>
      </c>
      <c r="N286" s="506">
        <v>44701</v>
      </c>
      <c r="O286" s="555">
        <f t="shared" si="12"/>
        <v>5</v>
      </c>
      <c r="P286" s="555">
        <f t="shared" si="13"/>
        <v>2</v>
      </c>
      <c r="Q286" s="556" t="str">
        <f t="shared" si="14"/>
        <v>Gastos_Gerais</v>
      </c>
      <c r="R286" s="564" t="s">
        <v>310</v>
      </c>
      <c r="S286" s="564" t="s">
        <v>310</v>
      </c>
    </row>
    <row r="287" spans="1:19" ht="24">
      <c r="A287" s="535">
        <f>IF(B287="","",COUNT('Diário 1º PA'!$A$4:$A$2000)+ROW()-3)</f>
        <v>363</v>
      </c>
      <c r="B287" s="506">
        <v>44701</v>
      </c>
      <c r="C287" s="476">
        <v>44621</v>
      </c>
      <c r="D287" s="448" t="s">
        <v>271</v>
      </c>
      <c r="E287" s="448" t="s">
        <v>442</v>
      </c>
      <c r="F287" s="477">
        <v>465</v>
      </c>
      <c r="G287" s="448" t="s">
        <v>1026</v>
      </c>
      <c r="H287" s="448" t="s">
        <v>472</v>
      </c>
      <c r="I287" s="448" t="s">
        <v>621</v>
      </c>
      <c r="J287" s="448" t="s">
        <v>310</v>
      </c>
      <c r="K287" s="448" t="s">
        <v>507</v>
      </c>
      <c r="L287" s="448" t="s">
        <v>508</v>
      </c>
      <c r="M287" s="544" t="s">
        <v>310</v>
      </c>
      <c r="N287" s="506">
        <v>44701</v>
      </c>
      <c r="O287" s="555">
        <f t="shared" si="12"/>
        <v>5</v>
      </c>
      <c r="P287" s="555">
        <f t="shared" si="13"/>
        <v>3</v>
      </c>
      <c r="Q287" s="556" t="str">
        <f t="shared" si="14"/>
        <v>Gastos_Gerais</v>
      </c>
      <c r="R287" s="564" t="s">
        <v>310</v>
      </c>
      <c r="S287" s="564" t="s">
        <v>310</v>
      </c>
    </row>
    <row r="288" spans="1:19" ht="24">
      <c r="A288" s="535">
        <f>IF(B288="","",COUNT('Diário 1º PA'!$A$4:$A$2000)+ROW()-3)</f>
        <v>364</v>
      </c>
      <c r="B288" s="506">
        <v>44701</v>
      </c>
      <c r="C288" s="476">
        <v>44621</v>
      </c>
      <c r="D288" s="448" t="s">
        <v>271</v>
      </c>
      <c r="E288" s="448" t="s">
        <v>205</v>
      </c>
      <c r="F288" s="477">
        <v>265.10000000000002</v>
      </c>
      <c r="G288" s="448" t="s">
        <v>1506</v>
      </c>
      <c r="H288" s="448" t="s">
        <v>465</v>
      </c>
      <c r="I288" s="448" t="s">
        <v>621</v>
      </c>
      <c r="J288" s="448" t="s">
        <v>310</v>
      </c>
      <c r="K288" s="448" t="s">
        <v>507</v>
      </c>
      <c r="L288" s="448" t="s">
        <v>508</v>
      </c>
      <c r="M288" s="544" t="s">
        <v>310</v>
      </c>
      <c r="N288" s="506">
        <v>44701</v>
      </c>
      <c r="O288" s="555">
        <f t="shared" si="12"/>
        <v>5</v>
      </c>
      <c r="P288" s="555">
        <f t="shared" si="13"/>
        <v>3</v>
      </c>
      <c r="Q288" s="556" t="str">
        <f t="shared" si="14"/>
        <v>Gastos_Gerais</v>
      </c>
      <c r="R288" s="564" t="s">
        <v>310</v>
      </c>
      <c r="S288" s="564" t="s">
        <v>310</v>
      </c>
    </row>
    <row r="289" spans="1:19" ht="24">
      <c r="A289" s="535">
        <f>IF(B289="","",COUNT('Diário 1º PA'!$A$4:$A$2000)+ROW()-3)</f>
        <v>365</v>
      </c>
      <c r="B289" s="506">
        <v>44701</v>
      </c>
      <c r="C289" s="476">
        <v>44621</v>
      </c>
      <c r="D289" s="448" t="s">
        <v>271</v>
      </c>
      <c r="E289" s="448" t="s">
        <v>205</v>
      </c>
      <c r="F289" s="477">
        <v>322.88</v>
      </c>
      <c r="G289" s="448" t="s">
        <v>1012</v>
      </c>
      <c r="H289" s="448" t="s">
        <v>465</v>
      </c>
      <c r="I289" s="448" t="s">
        <v>621</v>
      </c>
      <c r="J289" s="448" t="s">
        <v>310</v>
      </c>
      <c r="K289" s="448" t="s">
        <v>507</v>
      </c>
      <c r="L289" s="448" t="s">
        <v>508</v>
      </c>
      <c r="M289" s="544" t="s">
        <v>310</v>
      </c>
      <c r="N289" s="506">
        <v>44701</v>
      </c>
      <c r="O289" s="555">
        <f t="shared" si="12"/>
        <v>5</v>
      </c>
      <c r="P289" s="555">
        <f t="shared" si="13"/>
        <v>3</v>
      </c>
      <c r="Q289" s="556" t="str">
        <f t="shared" si="14"/>
        <v>Gastos_Gerais</v>
      </c>
      <c r="R289" s="564" t="s">
        <v>310</v>
      </c>
      <c r="S289" s="564" t="s">
        <v>310</v>
      </c>
    </row>
    <row r="290" spans="1:19" ht="36">
      <c r="A290" s="535">
        <f>IF(B290="","",COUNT('Diário 1º PA'!$A$4:$A$2000)+ROW()-3)</f>
        <v>366</v>
      </c>
      <c r="B290" s="506">
        <v>44701</v>
      </c>
      <c r="C290" s="476">
        <v>44621</v>
      </c>
      <c r="D290" s="448" t="s">
        <v>271</v>
      </c>
      <c r="E290" s="448" t="s">
        <v>445</v>
      </c>
      <c r="F290" s="477">
        <v>79.05</v>
      </c>
      <c r="G290" s="448" t="s">
        <v>1016</v>
      </c>
      <c r="H290" s="448" t="s">
        <v>461</v>
      </c>
      <c r="I290" s="448" t="s">
        <v>621</v>
      </c>
      <c r="J290" s="448" t="s">
        <v>310</v>
      </c>
      <c r="K290" s="448" t="s">
        <v>507</v>
      </c>
      <c r="L290" s="448" t="s">
        <v>508</v>
      </c>
      <c r="M290" s="544" t="s">
        <v>310</v>
      </c>
      <c r="N290" s="506">
        <v>44701</v>
      </c>
      <c r="O290" s="555">
        <f t="shared" si="12"/>
        <v>5</v>
      </c>
      <c r="P290" s="555">
        <f t="shared" si="13"/>
        <v>3</v>
      </c>
      <c r="Q290" s="556" t="str">
        <f t="shared" si="14"/>
        <v>Gastos_Gerais</v>
      </c>
      <c r="R290" s="564" t="s">
        <v>310</v>
      </c>
      <c r="S290" s="564" t="s">
        <v>310</v>
      </c>
    </row>
    <row r="291" spans="1:19" ht="24">
      <c r="A291" s="535">
        <f>IF(B291="","",COUNT('Diário 1º PA'!$A$4:$A$2000)+ROW()-3)</f>
        <v>367</v>
      </c>
      <c r="B291" s="506">
        <v>44701</v>
      </c>
      <c r="C291" s="476">
        <v>44621</v>
      </c>
      <c r="D291" s="448" t="s">
        <v>271</v>
      </c>
      <c r="E291" s="448" t="s">
        <v>205</v>
      </c>
      <c r="F291" s="477">
        <v>69.44</v>
      </c>
      <c r="G291" s="448" t="s">
        <v>1011</v>
      </c>
      <c r="H291" s="448" t="s">
        <v>465</v>
      </c>
      <c r="I291" s="448" t="s">
        <v>621</v>
      </c>
      <c r="J291" s="448" t="s">
        <v>310</v>
      </c>
      <c r="K291" s="448" t="s">
        <v>507</v>
      </c>
      <c r="L291" s="448" t="s">
        <v>508</v>
      </c>
      <c r="M291" s="544" t="s">
        <v>310</v>
      </c>
      <c r="N291" s="506">
        <v>44701</v>
      </c>
      <c r="O291" s="555">
        <f t="shared" si="12"/>
        <v>5</v>
      </c>
      <c r="P291" s="555">
        <f t="shared" si="13"/>
        <v>3</v>
      </c>
      <c r="Q291" s="556" t="str">
        <f t="shared" si="14"/>
        <v>Gastos_Gerais</v>
      </c>
      <c r="R291" s="564" t="s">
        <v>310</v>
      </c>
      <c r="S291" s="564" t="s">
        <v>310</v>
      </c>
    </row>
    <row r="292" spans="1:19" ht="24">
      <c r="A292" s="535">
        <f>IF(B292="","",COUNT('Diário 1º PA'!$A$4:$A$2000)+ROW()-3)</f>
        <v>368</v>
      </c>
      <c r="B292" s="506">
        <v>44701</v>
      </c>
      <c r="C292" s="476">
        <v>44621</v>
      </c>
      <c r="D292" s="448" t="s">
        <v>271</v>
      </c>
      <c r="E292" s="448" t="s">
        <v>205</v>
      </c>
      <c r="F292" s="477">
        <v>27.44</v>
      </c>
      <c r="G292" s="448" t="s">
        <v>1005</v>
      </c>
      <c r="H292" s="448" t="s">
        <v>465</v>
      </c>
      <c r="I292" s="448" t="s">
        <v>621</v>
      </c>
      <c r="J292" s="448" t="s">
        <v>310</v>
      </c>
      <c r="K292" s="448" t="s">
        <v>507</v>
      </c>
      <c r="L292" s="448" t="s">
        <v>508</v>
      </c>
      <c r="M292" s="544" t="s">
        <v>310</v>
      </c>
      <c r="N292" s="506">
        <v>44701</v>
      </c>
      <c r="O292" s="555">
        <f t="shared" si="12"/>
        <v>5</v>
      </c>
      <c r="P292" s="555">
        <f t="shared" si="13"/>
        <v>3</v>
      </c>
      <c r="Q292" s="556" t="str">
        <f t="shared" si="14"/>
        <v>Gastos_Gerais</v>
      </c>
      <c r="R292" s="564" t="s">
        <v>310</v>
      </c>
      <c r="S292" s="564" t="s">
        <v>310</v>
      </c>
    </row>
    <row r="293" spans="1:19" ht="72">
      <c r="A293" s="535">
        <f>IF(B293="","",COUNT('Diário 1º PA'!$A$4:$A$2000)+ROW()-3)</f>
        <v>369</v>
      </c>
      <c r="B293" s="506">
        <v>44705</v>
      </c>
      <c r="C293" s="476">
        <v>44652</v>
      </c>
      <c r="D293" s="448" t="s">
        <v>271</v>
      </c>
      <c r="E293" s="448" t="s">
        <v>448</v>
      </c>
      <c r="F293" s="477">
        <v>21263.83</v>
      </c>
      <c r="G293" s="448" t="s">
        <v>1161</v>
      </c>
      <c r="H293" s="448" t="s">
        <v>473</v>
      </c>
      <c r="I293" s="448" t="s">
        <v>1162</v>
      </c>
      <c r="J293" s="448" t="s">
        <v>542</v>
      </c>
      <c r="K293" s="448" t="s">
        <v>543</v>
      </c>
      <c r="L293" s="448" t="s">
        <v>32</v>
      </c>
      <c r="M293" s="544" t="s">
        <v>874</v>
      </c>
      <c r="N293" s="506">
        <v>44701</v>
      </c>
      <c r="O293" s="555">
        <f t="shared" si="12"/>
        <v>5</v>
      </c>
      <c r="P293" s="555">
        <f t="shared" si="13"/>
        <v>4</v>
      </c>
      <c r="Q293" s="556" t="str">
        <f t="shared" si="14"/>
        <v>Gastos_Gerais</v>
      </c>
      <c r="R293" s="564" t="s">
        <v>501</v>
      </c>
      <c r="S293" s="564">
        <v>3302</v>
      </c>
    </row>
    <row r="294" spans="1:19" ht="72">
      <c r="A294" s="535">
        <f>IF(B294="","",COUNT('Diário 1º PA'!$A$4:$A$2000)+ROW()-3)</f>
        <v>370</v>
      </c>
      <c r="B294" s="506">
        <v>44705</v>
      </c>
      <c r="C294" s="476">
        <v>44621</v>
      </c>
      <c r="D294" s="448" t="s">
        <v>271</v>
      </c>
      <c r="E294" s="448" t="s">
        <v>442</v>
      </c>
      <c r="F294" s="477">
        <v>2939.7</v>
      </c>
      <c r="G294" s="448" t="s">
        <v>685</v>
      </c>
      <c r="H294" s="448" t="s">
        <v>470</v>
      </c>
      <c r="I294" s="448" t="s">
        <v>923</v>
      </c>
      <c r="J294" s="448" t="s">
        <v>924</v>
      </c>
      <c r="K294" s="448" t="s">
        <v>543</v>
      </c>
      <c r="L294" s="448" t="s">
        <v>32</v>
      </c>
      <c r="M294" s="544" t="s">
        <v>929</v>
      </c>
      <c r="N294" s="506">
        <v>44701</v>
      </c>
      <c r="O294" s="555">
        <f t="shared" si="12"/>
        <v>5</v>
      </c>
      <c r="P294" s="555">
        <f t="shared" si="13"/>
        <v>3</v>
      </c>
      <c r="Q294" s="556" t="str">
        <f t="shared" si="14"/>
        <v>Gastos_Gerais</v>
      </c>
      <c r="R294" s="564" t="s">
        <v>501</v>
      </c>
      <c r="S294" s="564">
        <v>3290</v>
      </c>
    </row>
    <row r="295" spans="1:19" ht="96">
      <c r="A295" s="535">
        <f>IF(B295="","",COUNT('Diário 1º PA'!$A$4:$A$2000)+ROW()-3)</f>
        <v>371</v>
      </c>
      <c r="B295" s="506">
        <v>44705</v>
      </c>
      <c r="C295" s="476">
        <v>44652</v>
      </c>
      <c r="D295" s="448" t="s">
        <v>271</v>
      </c>
      <c r="E295" s="448" t="s">
        <v>448</v>
      </c>
      <c r="F295" s="477">
        <v>3554</v>
      </c>
      <c r="G295" s="448" t="s">
        <v>768</v>
      </c>
      <c r="H295" s="448" t="s">
        <v>473</v>
      </c>
      <c r="I295" s="448" t="s">
        <v>1047</v>
      </c>
      <c r="J295" s="448" t="s">
        <v>1046</v>
      </c>
      <c r="K295" s="448" t="s">
        <v>543</v>
      </c>
      <c r="L295" s="448" t="s">
        <v>544</v>
      </c>
      <c r="M295" s="544" t="s">
        <v>594</v>
      </c>
      <c r="N295" s="506">
        <v>44700</v>
      </c>
      <c r="O295" s="555">
        <f t="shared" si="12"/>
        <v>5</v>
      </c>
      <c r="P295" s="555">
        <f t="shared" si="13"/>
        <v>4</v>
      </c>
      <c r="Q295" s="556" t="str">
        <f t="shared" si="14"/>
        <v>Gastos_Gerais</v>
      </c>
      <c r="R295" s="564" t="s">
        <v>501</v>
      </c>
      <c r="S295" s="564">
        <v>3304</v>
      </c>
    </row>
    <row r="296" spans="1:19" ht="96">
      <c r="A296" s="535">
        <f>IF(B296="","",COUNT('Diário 1º PA'!$A$4:$A$2000)+ROW()-3)</f>
        <v>372</v>
      </c>
      <c r="B296" s="506">
        <v>44705</v>
      </c>
      <c r="C296" s="476">
        <v>44682</v>
      </c>
      <c r="D296" s="448" t="s">
        <v>271</v>
      </c>
      <c r="E296" s="448" t="s">
        <v>448</v>
      </c>
      <c r="F296" s="477">
        <v>2000</v>
      </c>
      <c r="G296" s="448" t="s">
        <v>566</v>
      </c>
      <c r="H296" s="448" t="s">
        <v>470</v>
      </c>
      <c r="I296" s="448" t="s">
        <v>943</v>
      </c>
      <c r="J296" s="448" t="s">
        <v>737</v>
      </c>
      <c r="K296" s="448" t="s">
        <v>543</v>
      </c>
      <c r="L296" s="448" t="s">
        <v>32</v>
      </c>
      <c r="M296" s="544" t="s">
        <v>732</v>
      </c>
      <c r="N296" s="506">
        <v>44701</v>
      </c>
      <c r="O296" s="555">
        <f t="shared" si="12"/>
        <v>5</v>
      </c>
      <c r="P296" s="555">
        <f t="shared" si="13"/>
        <v>5</v>
      </c>
      <c r="Q296" s="556" t="str">
        <f t="shared" si="14"/>
        <v>Gastos_Gerais</v>
      </c>
      <c r="R296" s="564" t="s">
        <v>501</v>
      </c>
      <c r="S296" s="564">
        <v>3123</v>
      </c>
    </row>
    <row r="297" spans="1:19" ht="48">
      <c r="A297" s="535">
        <f>IF(B297="","",COUNT('Diário 1º PA'!$A$4:$A$2000)+ROW()-3)</f>
        <v>373</v>
      </c>
      <c r="B297" s="506">
        <v>44705</v>
      </c>
      <c r="C297" s="476">
        <v>44621</v>
      </c>
      <c r="D297" s="448" t="s">
        <v>271</v>
      </c>
      <c r="E297" s="448" t="s">
        <v>448</v>
      </c>
      <c r="F297" s="477">
        <v>3919.6</v>
      </c>
      <c r="G297" s="448" t="s">
        <v>767</v>
      </c>
      <c r="H297" s="448" t="s">
        <v>469</v>
      </c>
      <c r="I297" s="448" t="s">
        <v>1162</v>
      </c>
      <c r="J297" s="448" t="s">
        <v>542</v>
      </c>
      <c r="K297" s="448" t="s">
        <v>543</v>
      </c>
      <c r="L297" s="448" t="s">
        <v>32</v>
      </c>
      <c r="M297" s="544" t="s">
        <v>732</v>
      </c>
      <c r="N297" s="506">
        <v>44701</v>
      </c>
      <c r="O297" s="555">
        <f t="shared" si="12"/>
        <v>5</v>
      </c>
      <c r="P297" s="555">
        <f t="shared" si="13"/>
        <v>3</v>
      </c>
      <c r="Q297" s="556" t="str">
        <f t="shared" si="14"/>
        <v>Gastos_Gerais</v>
      </c>
      <c r="R297" s="564" t="s">
        <v>501</v>
      </c>
      <c r="S297" s="564">
        <v>3244</v>
      </c>
    </row>
    <row r="298" spans="1:19" ht="72">
      <c r="A298" s="535">
        <f>IF(B298="","",COUNT('Diário 1º PA'!$A$4:$A$2000)+ROW()-3)</f>
        <v>374</v>
      </c>
      <c r="B298" s="506">
        <v>44705</v>
      </c>
      <c r="C298" s="476">
        <v>44621</v>
      </c>
      <c r="D298" s="448" t="s">
        <v>271</v>
      </c>
      <c r="E298" s="448" t="s">
        <v>448</v>
      </c>
      <c r="F298" s="477">
        <v>11925.38</v>
      </c>
      <c r="G298" s="448" t="s">
        <v>1220</v>
      </c>
      <c r="H298" s="448" t="s">
        <v>472</v>
      </c>
      <c r="I298" s="448" t="s">
        <v>662</v>
      </c>
      <c r="J298" s="448" t="s">
        <v>1169</v>
      </c>
      <c r="K298" s="448" t="s">
        <v>543</v>
      </c>
      <c r="L298" s="448" t="s">
        <v>32</v>
      </c>
      <c r="M298" s="544" t="s">
        <v>1081</v>
      </c>
      <c r="N298" s="506">
        <v>44701</v>
      </c>
      <c r="O298" s="555">
        <f t="shared" si="12"/>
        <v>5</v>
      </c>
      <c r="P298" s="555">
        <f t="shared" si="13"/>
        <v>3</v>
      </c>
      <c r="Q298" s="556" t="str">
        <f t="shared" si="14"/>
        <v>Gastos_Gerais</v>
      </c>
      <c r="R298" s="564" t="s">
        <v>540</v>
      </c>
      <c r="S298" s="564">
        <v>3083</v>
      </c>
    </row>
    <row r="299" spans="1:19" ht="36">
      <c r="A299" s="535">
        <f>IF(B299="","",COUNT('Diário 1º PA'!$A$4:$A$2000)+ROW()-3)</f>
        <v>375</v>
      </c>
      <c r="B299" s="506">
        <v>44705</v>
      </c>
      <c r="C299" s="537">
        <v>44682</v>
      </c>
      <c r="D299" s="448" t="s">
        <v>271</v>
      </c>
      <c r="E299" s="448" t="s">
        <v>71</v>
      </c>
      <c r="F299" s="477">
        <v>11</v>
      </c>
      <c r="G299" s="448" t="s">
        <v>1171</v>
      </c>
      <c r="H299" s="448" t="s">
        <v>473</v>
      </c>
      <c r="I299" s="448" t="s">
        <v>546</v>
      </c>
      <c r="J299" s="448" t="s">
        <v>547</v>
      </c>
      <c r="K299" s="448" t="s">
        <v>548</v>
      </c>
      <c r="L299" s="448" t="s">
        <v>477</v>
      </c>
      <c r="M299" s="544" t="s">
        <v>310</v>
      </c>
      <c r="N299" s="506">
        <v>44705</v>
      </c>
      <c r="O299" s="555">
        <f t="shared" si="12"/>
        <v>5</v>
      </c>
      <c r="P299" s="555">
        <f t="shared" si="13"/>
        <v>5</v>
      </c>
      <c r="Q299" s="556" t="str">
        <f t="shared" si="14"/>
        <v>Gastos_Gerais</v>
      </c>
      <c r="R299" s="564" t="s">
        <v>310</v>
      </c>
      <c r="S299" s="564" t="s">
        <v>310</v>
      </c>
    </row>
    <row r="300" spans="1:19" ht="36">
      <c r="A300" s="535">
        <f>IF(B300="","",COUNT('Diário 1º PA'!$A$4:$A$2000)+ROW()-3)</f>
        <v>376</v>
      </c>
      <c r="B300" s="506">
        <v>44705</v>
      </c>
      <c r="C300" s="537">
        <v>44682</v>
      </c>
      <c r="D300" s="448" t="s">
        <v>271</v>
      </c>
      <c r="E300" s="448" t="s">
        <v>71</v>
      </c>
      <c r="F300" s="477">
        <v>11</v>
      </c>
      <c r="G300" s="448" t="s">
        <v>1172</v>
      </c>
      <c r="H300" s="448" t="s">
        <v>470</v>
      </c>
      <c r="I300" s="448" t="s">
        <v>546</v>
      </c>
      <c r="J300" s="448" t="s">
        <v>547</v>
      </c>
      <c r="K300" s="448" t="s">
        <v>548</v>
      </c>
      <c r="L300" s="448" t="s">
        <v>477</v>
      </c>
      <c r="M300" s="544" t="s">
        <v>310</v>
      </c>
      <c r="N300" s="506">
        <v>44705</v>
      </c>
      <c r="O300" s="555">
        <f t="shared" si="12"/>
        <v>5</v>
      </c>
      <c r="P300" s="555">
        <f t="shared" si="13"/>
        <v>5</v>
      </c>
      <c r="Q300" s="556" t="str">
        <f t="shared" si="14"/>
        <v>Gastos_Gerais</v>
      </c>
      <c r="R300" s="564" t="s">
        <v>310</v>
      </c>
      <c r="S300" s="564" t="s">
        <v>310</v>
      </c>
    </row>
    <row r="301" spans="1:19" ht="36">
      <c r="A301" s="535">
        <f>IF(B301="","",COUNT('Diário 1º PA'!$A$4:$A$2000)+ROW()-3)</f>
        <v>377</v>
      </c>
      <c r="B301" s="506">
        <v>44705</v>
      </c>
      <c r="C301" s="537">
        <v>44682</v>
      </c>
      <c r="D301" s="448" t="s">
        <v>271</v>
      </c>
      <c r="E301" s="448" t="s">
        <v>71</v>
      </c>
      <c r="F301" s="477">
        <v>11</v>
      </c>
      <c r="G301" s="448" t="s">
        <v>1173</v>
      </c>
      <c r="H301" s="448" t="s">
        <v>473</v>
      </c>
      <c r="I301" s="448" t="s">
        <v>546</v>
      </c>
      <c r="J301" s="448" t="s">
        <v>547</v>
      </c>
      <c r="K301" s="448" t="s">
        <v>548</v>
      </c>
      <c r="L301" s="448" t="s">
        <v>477</v>
      </c>
      <c r="M301" s="544" t="s">
        <v>310</v>
      </c>
      <c r="N301" s="506">
        <v>44705</v>
      </c>
      <c r="O301" s="555">
        <f t="shared" si="12"/>
        <v>5</v>
      </c>
      <c r="P301" s="555">
        <f t="shared" si="13"/>
        <v>5</v>
      </c>
      <c r="Q301" s="556" t="str">
        <f t="shared" si="14"/>
        <v>Gastos_Gerais</v>
      </c>
      <c r="R301" s="564" t="s">
        <v>310</v>
      </c>
      <c r="S301" s="564" t="s">
        <v>310</v>
      </c>
    </row>
    <row r="302" spans="1:19" ht="36">
      <c r="A302" s="535">
        <f>IF(B302="","",COUNT('Diário 1º PA'!$A$4:$A$2000)+ROW()-3)</f>
        <v>378</v>
      </c>
      <c r="B302" s="506">
        <v>44705</v>
      </c>
      <c r="C302" s="537">
        <v>44682</v>
      </c>
      <c r="D302" s="448" t="s">
        <v>271</v>
      </c>
      <c r="E302" s="448" t="s">
        <v>71</v>
      </c>
      <c r="F302" s="477">
        <v>11</v>
      </c>
      <c r="G302" s="448" t="s">
        <v>1174</v>
      </c>
      <c r="H302" s="448" t="s">
        <v>470</v>
      </c>
      <c r="I302" s="448" t="s">
        <v>546</v>
      </c>
      <c r="J302" s="448" t="s">
        <v>547</v>
      </c>
      <c r="K302" s="448" t="s">
        <v>548</v>
      </c>
      <c r="L302" s="448" t="s">
        <v>477</v>
      </c>
      <c r="M302" s="544" t="s">
        <v>310</v>
      </c>
      <c r="N302" s="506">
        <v>44705</v>
      </c>
      <c r="O302" s="555">
        <f t="shared" si="12"/>
        <v>5</v>
      </c>
      <c r="P302" s="555">
        <f t="shared" si="13"/>
        <v>5</v>
      </c>
      <c r="Q302" s="556" t="str">
        <f t="shared" si="14"/>
        <v>Gastos_Gerais</v>
      </c>
      <c r="R302" s="564" t="s">
        <v>310</v>
      </c>
      <c r="S302" s="564" t="s">
        <v>310</v>
      </c>
    </row>
    <row r="303" spans="1:19" ht="36">
      <c r="A303" s="535">
        <f>IF(B303="","",COUNT('Diário 1º PA'!$A$4:$A$2000)+ROW()-3)</f>
        <v>379</v>
      </c>
      <c r="B303" s="506">
        <v>44705</v>
      </c>
      <c r="C303" s="537">
        <v>44682</v>
      </c>
      <c r="D303" s="448" t="s">
        <v>271</v>
      </c>
      <c r="E303" s="448" t="s">
        <v>71</v>
      </c>
      <c r="F303" s="477">
        <v>11</v>
      </c>
      <c r="G303" s="448" t="s">
        <v>1175</v>
      </c>
      <c r="H303" s="448" t="s">
        <v>469</v>
      </c>
      <c r="I303" s="448" t="s">
        <v>546</v>
      </c>
      <c r="J303" s="448" t="s">
        <v>547</v>
      </c>
      <c r="K303" s="448" t="s">
        <v>548</v>
      </c>
      <c r="L303" s="448" t="s">
        <v>477</v>
      </c>
      <c r="M303" s="544" t="s">
        <v>310</v>
      </c>
      <c r="N303" s="506">
        <v>44705</v>
      </c>
      <c r="O303" s="555">
        <f t="shared" si="12"/>
        <v>5</v>
      </c>
      <c r="P303" s="555">
        <f t="shared" si="13"/>
        <v>5</v>
      </c>
      <c r="Q303" s="556" t="str">
        <f t="shared" si="14"/>
        <v>Gastos_Gerais</v>
      </c>
      <c r="R303" s="564" t="s">
        <v>310</v>
      </c>
      <c r="S303" s="564" t="s">
        <v>310</v>
      </c>
    </row>
    <row r="304" spans="1:19" ht="36">
      <c r="A304" s="535">
        <f>IF(B304="","",COUNT('Diário 1º PA'!$A$4:$A$2000)+ROW()-3)</f>
        <v>380</v>
      </c>
      <c r="B304" s="506">
        <v>44705</v>
      </c>
      <c r="C304" s="537">
        <v>44682</v>
      </c>
      <c r="D304" s="448" t="s">
        <v>271</v>
      </c>
      <c r="E304" s="448" t="s">
        <v>71</v>
      </c>
      <c r="F304" s="477">
        <v>11</v>
      </c>
      <c r="G304" s="448" t="s">
        <v>1176</v>
      </c>
      <c r="H304" s="448" t="s">
        <v>472</v>
      </c>
      <c r="I304" s="448" t="s">
        <v>546</v>
      </c>
      <c r="J304" s="448" t="s">
        <v>547</v>
      </c>
      <c r="K304" s="448" t="s">
        <v>548</v>
      </c>
      <c r="L304" s="448" t="s">
        <v>477</v>
      </c>
      <c r="M304" s="544" t="s">
        <v>310</v>
      </c>
      <c r="N304" s="506">
        <v>44705</v>
      </c>
      <c r="O304" s="555">
        <f t="shared" si="12"/>
        <v>5</v>
      </c>
      <c r="P304" s="555">
        <f t="shared" si="13"/>
        <v>5</v>
      </c>
      <c r="Q304" s="556" t="str">
        <f t="shared" si="14"/>
        <v>Gastos_Gerais</v>
      </c>
      <c r="R304" s="564" t="s">
        <v>310</v>
      </c>
      <c r="S304" s="564" t="s">
        <v>310</v>
      </c>
    </row>
    <row r="305" spans="1:19" ht="36">
      <c r="A305" s="535">
        <f>IF(B305="","",COUNT('Diário 1º PA'!$A$4:$A$2000)+ROW()-3)</f>
        <v>381</v>
      </c>
      <c r="B305" s="506">
        <v>44706</v>
      </c>
      <c r="C305" s="476">
        <v>44652</v>
      </c>
      <c r="D305" s="448" t="s">
        <v>315</v>
      </c>
      <c r="E305" s="448" t="s">
        <v>315</v>
      </c>
      <c r="F305" s="477">
        <v>842.29</v>
      </c>
      <c r="G305" s="448" t="s">
        <v>1177</v>
      </c>
      <c r="H305" s="448" t="s">
        <v>310</v>
      </c>
      <c r="I305" s="448" t="s">
        <v>513</v>
      </c>
      <c r="J305" s="448" t="s">
        <v>549</v>
      </c>
      <c r="K305" s="448" t="s">
        <v>499</v>
      </c>
      <c r="L305" s="448" t="s">
        <v>477</v>
      </c>
      <c r="M305" s="544" t="s">
        <v>310</v>
      </c>
      <c r="N305" s="506">
        <v>44705</v>
      </c>
      <c r="O305" s="555">
        <f t="shared" si="12"/>
        <v>5</v>
      </c>
      <c r="P305" s="555">
        <f t="shared" si="13"/>
        <v>4</v>
      </c>
      <c r="Q305" s="556" t="str">
        <f t="shared" si="14"/>
        <v>Transferência_para_Reserva_de_Recursos</v>
      </c>
      <c r="R305" s="564" t="s">
        <v>310</v>
      </c>
      <c r="S305" s="564" t="s">
        <v>310</v>
      </c>
    </row>
    <row r="306" spans="1:19" ht="84">
      <c r="A306" s="535">
        <f>IF(B306="","",COUNT('Diário 1º PA'!$A$4:$A$2000)+ROW()-3)</f>
        <v>382</v>
      </c>
      <c r="B306" s="506">
        <v>44706</v>
      </c>
      <c r="C306" s="476">
        <v>44621</v>
      </c>
      <c r="D306" s="448" t="s">
        <v>271</v>
      </c>
      <c r="E306" s="448" t="s">
        <v>445</v>
      </c>
      <c r="F306" s="477">
        <v>1700</v>
      </c>
      <c r="G306" s="448" t="s">
        <v>686</v>
      </c>
      <c r="H306" s="448" t="s">
        <v>461</v>
      </c>
      <c r="I306" s="448" t="s">
        <v>1179</v>
      </c>
      <c r="J306" s="448" t="s">
        <v>1178</v>
      </c>
      <c r="K306" s="448" t="s">
        <v>543</v>
      </c>
      <c r="L306" s="448" t="s">
        <v>32</v>
      </c>
      <c r="M306" s="544">
        <v>14</v>
      </c>
      <c r="N306" s="506">
        <v>44705</v>
      </c>
      <c r="O306" s="555">
        <f t="shared" si="12"/>
        <v>5</v>
      </c>
      <c r="P306" s="555">
        <f t="shared" si="13"/>
        <v>3</v>
      </c>
      <c r="Q306" s="556" t="str">
        <f t="shared" si="14"/>
        <v>Gastos_Gerais</v>
      </c>
      <c r="R306" s="564" t="s">
        <v>540</v>
      </c>
      <c r="S306" s="564">
        <v>3166</v>
      </c>
    </row>
    <row r="307" spans="1:19" ht="48">
      <c r="A307" s="535">
        <f>IF(B307="","",COUNT('Diário 1º PA'!$A$4:$A$2000)+ROW()-3)</f>
        <v>383</v>
      </c>
      <c r="B307" s="506">
        <v>44706</v>
      </c>
      <c r="C307" s="476">
        <v>44621</v>
      </c>
      <c r="D307" s="448" t="s">
        <v>271</v>
      </c>
      <c r="E307" s="448" t="s">
        <v>222</v>
      </c>
      <c r="F307" s="477">
        <v>3525.81</v>
      </c>
      <c r="G307" s="448" t="s">
        <v>561</v>
      </c>
      <c r="H307" s="448" t="s">
        <v>465</v>
      </c>
      <c r="I307" s="448" t="s">
        <v>1179</v>
      </c>
      <c r="J307" s="448" t="s">
        <v>912</v>
      </c>
      <c r="K307" s="448" t="s">
        <v>543</v>
      </c>
      <c r="L307" s="448" t="s">
        <v>32</v>
      </c>
      <c r="M307" s="544" t="s">
        <v>1180</v>
      </c>
      <c r="N307" s="506">
        <v>44704</v>
      </c>
      <c r="O307" s="555">
        <f t="shared" si="12"/>
        <v>5</v>
      </c>
      <c r="P307" s="555">
        <f t="shared" si="13"/>
        <v>3</v>
      </c>
      <c r="Q307" s="556" t="str">
        <f t="shared" si="14"/>
        <v>Gastos_Gerais</v>
      </c>
      <c r="R307" s="564" t="s">
        <v>501</v>
      </c>
      <c r="S307" s="564">
        <v>3041</v>
      </c>
    </row>
    <row r="308" spans="1:19" ht="48">
      <c r="A308" s="535">
        <f>IF(B308="","",COUNT('Diário 1º PA'!$A$4:$A$2000)+ROW()-3)</f>
        <v>384</v>
      </c>
      <c r="B308" s="506">
        <v>44706</v>
      </c>
      <c r="C308" s="476">
        <v>44621</v>
      </c>
      <c r="D308" s="448" t="s">
        <v>271</v>
      </c>
      <c r="E308" s="448" t="s">
        <v>222</v>
      </c>
      <c r="F308" s="477">
        <v>1547.68</v>
      </c>
      <c r="G308" s="448" t="s">
        <v>561</v>
      </c>
      <c r="H308" s="448" t="s">
        <v>465</v>
      </c>
      <c r="I308" s="448" t="s">
        <v>911</v>
      </c>
      <c r="J308" s="448" t="s">
        <v>912</v>
      </c>
      <c r="K308" s="448" t="s">
        <v>543</v>
      </c>
      <c r="L308" s="448" t="s">
        <v>32</v>
      </c>
      <c r="M308" s="544" t="s">
        <v>1182</v>
      </c>
      <c r="N308" s="506">
        <v>44704</v>
      </c>
      <c r="O308" s="555">
        <f t="shared" si="12"/>
        <v>5</v>
      </c>
      <c r="P308" s="555">
        <f t="shared" si="13"/>
        <v>3</v>
      </c>
      <c r="Q308" s="556" t="str">
        <f t="shared" si="14"/>
        <v>Gastos_Gerais</v>
      </c>
      <c r="R308" s="564" t="s">
        <v>540</v>
      </c>
      <c r="S308" s="564">
        <v>3041</v>
      </c>
    </row>
    <row r="309" spans="1:19" ht="24">
      <c r="A309" s="535">
        <f>IF(B309="","",COUNT('Diário 1º PA'!$A$4:$A$2000)+ROW()-3)</f>
        <v>385</v>
      </c>
      <c r="B309" s="506">
        <v>44706</v>
      </c>
      <c r="C309" s="476">
        <v>44652</v>
      </c>
      <c r="D309" s="448" t="s">
        <v>271</v>
      </c>
      <c r="E309" s="448" t="s">
        <v>67</v>
      </c>
      <c r="F309" s="477">
        <v>114.01</v>
      </c>
      <c r="G309" s="448" t="s">
        <v>1184</v>
      </c>
      <c r="H309" s="448" t="s">
        <v>310</v>
      </c>
      <c r="I309" s="448" t="s">
        <v>621</v>
      </c>
      <c r="J309" s="448" t="s">
        <v>310</v>
      </c>
      <c r="K309" s="448" t="s">
        <v>507</v>
      </c>
      <c r="L309" s="448" t="s">
        <v>944</v>
      </c>
      <c r="M309" s="544" t="s">
        <v>310</v>
      </c>
      <c r="N309" s="506">
        <v>44706</v>
      </c>
      <c r="O309" s="555">
        <f t="shared" si="12"/>
        <v>5</v>
      </c>
      <c r="P309" s="555">
        <f t="shared" si="13"/>
        <v>4</v>
      </c>
      <c r="Q309" s="556" t="str">
        <f t="shared" si="14"/>
        <v>Gastos_Gerais</v>
      </c>
      <c r="R309" s="564" t="s">
        <v>310</v>
      </c>
      <c r="S309" s="564" t="s">
        <v>310</v>
      </c>
    </row>
    <row r="310" spans="1:19" ht="48">
      <c r="A310" s="535">
        <f>IF(B310="","",COUNT('Diário 1º PA'!$A$4:$A$2000)+ROW()-3)</f>
        <v>386</v>
      </c>
      <c r="B310" s="506">
        <v>44706</v>
      </c>
      <c r="C310" s="476">
        <v>44682</v>
      </c>
      <c r="D310" s="448" t="s">
        <v>271</v>
      </c>
      <c r="E310" s="448" t="s">
        <v>184</v>
      </c>
      <c r="F310" s="477">
        <v>500</v>
      </c>
      <c r="G310" s="448" t="s">
        <v>1160</v>
      </c>
      <c r="H310" s="448" t="s">
        <v>462</v>
      </c>
      <c r="I310" s="448" t="s">
        <v>1185</v>
      </c>
      <c r="J310" s="448" t="s">
        <v>706</v>
      </c>
      <c r="K310" s="448" t="s">
        <v>852</v>
      </c>
      <c r="L310" s="448" t="s">
        <v>1186</v>
      </c>
      <c r="M310" s="544" t="s">
        <v>310</v>
      </c>
      <c r="N310" s="506">
        <v>44706</v>
      </c>
      <c r="O310" s="555">
        <f t="shared" si="12"/>
        <v>5</v>
      </c>
      <c r="P310" s="555">
        <f t="shared" si="13"/>
        <v>5</v>
      </c>
      <c r="Q310" s="556" t="str">
        <f t="shared" si="14"/>
        <v>Gastos_Gerais</v>
      </c>
      <c r="R310" s="564" t="s">
        <v>540</v>
      </c>
      <c r="S310" s="564">
        <v>3764</v>
      </c>
    </row>
    <row r="311" spans="1:19" ht="72">
      <c r="A311" s="535">
        <f>IF(B311="","",COUNT('Diário 1º PA'!$A$4:$A$2000)+ROW()-3)</f>
        <v>387</v>
      </c>
      <c r="B311" s="506">
        <v>44706</v>
      </c>
      <c r="C311" s="476">
        <v>44682</v>
      </c>
      <c r="D311" s="448" t="s">
        <v>271</v>
      </c>
      <c r="E311" s="448" t="s">
        <v>434</v>
      </c>
      <c r="F311" s="477">
        <v>10429.16</v>
      </c>
      <c r="G311" s="448" t="s">
        <v>1110</v>
      </c>
      <c r="H311" s="448" t="s">
        <v>462</v>
      </c>
      <c r="I311" s="448" t="s">
        <v>1188</v>
      </c>
      <c r="J311" s="448" t="s">
        <v>1187</v>
      </c>
      <c r="K311" s="448" t="s">
        <v>543</v>
      </c>
      <c r="L311" s="448" t="s">
        <v>500</v>
      </c>
      <c r="M311" s="544">
        <v>1787</v>
      </c>
      <c r="N311" s="506">
        <v>44705</v>
      </c>
      <c r="O311" s="555">
        <f t="shared" si="12"/>
        <v>5</v>
      </c>
      <c r="P311" s="555">
        <f t="shared" si="13"/>
        <v>5</v>
      </c>
      <c r="Q311" s="556" t="str">
        <f t="shared" si="14"/>
        <v>Gastos_Gerais</v>
      </c>
      <c r="R311" s="564" t="s">
        <v>540</v>
      </c>
      <c r="S311" s="564">
        <v>3672</v>
      </c>
    </row>
    <row r="312" spans="1:19" ht="36">
      <c r="A312" s="535">
        <f>IF(B312="","",COUNT('Diário 1º PA'!$A$4:$A$2000)+ROW()-3)</f>
        <v>388</v>
      </c>
      <c r="B312" s="506">
        <v>44706</v>
      </c>
      <c r="C312" s="537">
        <v>44682</v>
      </c>
      <c r="D312" s="448" t="s">
        <v>271</v>
      </c>
      <c r="E312" s="448" t="s">
        <v>71</v>
      </c>
      <c r="F312" s="477">
        <v>11</v>
      </c>
      <c r="G312" s="448" t="s">
        <v>1191</v>
      </c>
      <c r="H312" s="448" t="s">
        <v>461</v>
      </c>
      <c r="I312" s="448" t="s">
        <v>546</v>
      </c>
      <c r="J312" s="448" t="s">
        <v>547</v>
      </c>
      <c r="K312" s="448" t="s">
        <v>548</v>
      </c>
      <c r="L312" s="448" t="s">
        <v>477</v>
      </c>
      <c r="M312" s="544" t="s">
        <v>310</v>
      </c>
      <c r="N312" s="506">
        <v>44706</v>
      </c>
      <c r="O312" s="555">
        <f t="shared" si="12"/>
        <v>5</v>
      </c>
      <c r="P312" s="555">
        <f t="shared" si="13"/>
        <v>5</v>
      </c>
      <c r="Q312" s="556" t="str">
        <f t="shared" si="14"/>
        <v>Gastos_Gerais</v>
      </c>
      <c r="R312" s="564" t="s">
        <v>310</v>
      </c>
      <c r="S312" s="564" t="s">
        <v>310</v>
      </c>
    </row>
    <row r="313" spans="1:19" ht="24">
      <c r="A313" s="535">
        <f>IF(B313="","",COUNT('Diário 1º PA'!$A$4:$A$2000)+ROW()-3)</f>
        <v>389</v>
      </c>
      <c r="B313" s="506">
        <v>44706</v>
      </c>
      <c r="C313" s="537">
        <v>44682</v>
      </c>
      <c r="D313" s="448" t="s">
        <v>271</v>
      </c>
      <c r="E313" s="448" t="s">
        <v>71</v>
      </c>
      <c r="F313" s="477">
        <v>11</v>
      </c>
      <c r="G313" s="448" t="s">
        <v>1192</v>
      </c>
      <c r="H313" s="448" t="s">
        <v>465</v>
      </c>
      <c r="I313" s="448" t="s">
        <v>546</v>
      </c>
      <c r="J313" s="448" t="s">
        <v>547</v>
      </c>
      <c r="K313" s="448" t="s">
        <v>548</v>
      </c>
      <c r="L313" s="448" t="s">
        <v>477</v>
      </c>
      <c r="M313" s="544" t="s">
        <v>310</v>
      </c>
      <c r="N313" s="506">
        <v>44706</v>
      </c>
      <c r="O313" s="555">
        <f t="shared" si="12"/>
        <v>5</v>
      </c>
      <c r="P313" s="555">
        <f t="shared" si="13"/>
        <v>5</v>
      </c>
      <c r="Q313" s="556" t="str">
        <f t="shared" si="14"/>
        <v>Gastos_Gerais</v>
      </c>
      <c r="R313" s="564" t="s">
        <v>310</v>
      </c>
      <c r="S313" s="564" t="s">
        <v>310</v>
      </c>
    </row>
    <row r="314" spans="1:19" ht="24">
      <c r="A314" s="535">
        <f>IF(B314="","",COUNT('Diário 1º PA'!$A$4:$A$2000)+ROW()-3)</f>
        <v>390</v>
      </c>
      <c r="B314" s="506">
        <v>44706</v>
      </c>
      <c r="C314" s="537">
        <v>44682</v>
      </c>
      <c r="D314" s="448" t="s">
        <v>271</v>
      </c>
      <c r="E314" s="448" t="s">
        <v>71</v>
      </c>
      <c r="F314" s="477">
        <v>11</v>
      </c>
      <c r="G314" s="448" t="s">
        <v>1192</v>
      </c>
      <c r="H314" s="448" t="s">
        <v>465</v>
      </c>
      <c r="I314" s="448" t="s">
        <v>546</v>
      </c>
      <c r="J314" s="448" t="s">
        <v>547</v>
      </c>
      <c r="K314" s="448" t="s">
        <v>548</v>
      </c>
      <c r="L314" s="448" t="s">
        <v>477</v>
      </c>
      <c r="M314" s="544" t="s">
        <v>310</v>
      </c>
      <c r="N314" s="506">
        <v>44706</v>
      </c>
      <c r="O314" s="555">
        <f t="shared" si="12"/>
        <v>5</v>
      </c>
      <c r="P314" s="555">
        <f t="shared" si="13"/>
        <v>5</v>
      </c>
      <c r="Q314" s="556" t="str">
        <f t="shared" si="14"/>
        <v>Gastos_Gerais</v>
      </c>
      <c r="R314" s="564" t="s">
        <v>310</v>
      </c>
      <c r="S314" s="564" t="s">
        <v>310</v>
      </c>
    </row>
    <row r="315" spans="1:19" ht="36">
      <c r="A315" s="535">
        <f>IF(B315="","",COUNT('Diário 1º PA'!$A$4:$A$2000)+ROW()-3)</f>
        <v>391</v>
      </c>
      <c r="B315" s="506">
        <v>44706</v>
      </c>
      <c r="C315" s="537">
        <v>44682</v>
      </c>
      <c r="D315" s="448" t="s">
        <v>271</v>
      </c>
      <c r="E315" s="448" t="s">
        <v>71</v>
      </c>
      <c r="F315" s="477">
        <v>11</v>
      </c>
      <c r="G315" s="448" t="s">
        <v>1193</v>
      </c>
      <c r="H315" s="448" t="s">
        <v>462</v>
      </c>
      <c r="I315" s="448" t="s">
        <v>546</v>
      </c>
      <c r="J315" s="448" t="s">
        <v>547</v>
      </c>
      <c r="K315" s="448" t="s">
        <v>548</v>
      </c>
      <c r="L315" s="448" t="s">
        <v>477</v>
      </c>
      <c r="M315" s="544" t="s">
        <v>310</v>
      </c>
      <c r="N315" s="506">
        <v>44706</v>
      </c>
      <c r="O315" s="555">
        <f t="shared" si="12"/>
        <v>5</v>
      </c>
      <c r="P315" s="555">
        <f t="shared" si="13"/>
        <v>5</v>
      </c>
      <c r="Q315" s="556" t="str">
        <f t="shared" si="14"/>
        <v>Gastos_Gerais</v>
      </c>
      <c r="R315" s="564" t="s">
        <v>310</v>
      </c>
      <c r="S315" s="564" t="s">
        <v>310</v>
      </c>
    </row>
    <row r="316" spans="1:19" ht="24">
      <c r="A316" s="535">
        <f>IF(B316="","",COUNT('Diário 1º PA'!$A$4:$A$2000)+ROW()-3)</f>
        <v>392</v>
      </c>
      <c r="B316" s="506">
        <v>44707</v>
      </c>
      <c r="C316" s="476">
        <v>44682</v>
      </c>
      <c r="D316" s="448" t="s">
        <v>271</v>
      </c>
      <c r="E316" s="448" t="s">
        <v>448</v>
      </c>
      <c r="F316" s="477">
        <v>4900</v>
      </c>
      <c r="G316" s="448" t="s">
        <v>560</v>
      </c>
      <c r="H316" s="448" t="s">
        <v>465</v>
      </c>
      <c r="I316" s="448" t="s">
        <v>1195</v>
      </c>
      <c r="J316" s="448" t="s">
        <v>1194</v>
      </c>
      <c r="K316" s="448" t="s">
        <v>543</v>
      </c>
      <c r="L316" s="448" t="s">
        <v>544</v>
      </c>
      <c r="M316" s="544">
        <v>1011</v>
      </c>
      <c r="N316" s="506">
        <v>44705</v>
      </c>
      <c r="O316" s="555">
        <f t="shared" si="12"/>
        <v>5</v>
      </c>
      <c r="P316" s="555">
        <f t="shared" si="13"/>
        <v>5</v>
      </c>
      <c r="Q316" s="556" t="str">
        <f t="shared" si="14"/>
        <v>Gastos_Gerais</v>
      </c>
      <c r="R316" s="564" t="s">
        <v>540</v>
      </c>
      <c r="S316" s="564">
        <v>3034</v>
      </c>
    </row>
    <row r="317" spans="1:19" ht="24">
      <c r="A317" s="535">
        <f>IF(B317="","",COUNT('Diário 1º PA'!$A$4:$A$2000)+ROW()-3)</f>
        <v>393</v>
      </c>
      <c r="B317" s="506">
        <v>44707</v>
      </c>
      <c r="C317" s="537">
        <v>44621</v>
      </c>
      <c r="D317" s="448" t="s">
        <v>271</v>
      </c>
      <c r="E317" s="448" t="s">
        <v>446</v>
      </c>
      <c r="F317" s="477">
        <v>11630</v>
      </c>
      <c r="G317" s="448" t="s">
        <v>819</v>
      </c>
      <c r="H317" s="448" t="s">
        <v>465</v>
      </c>
      <c r="I317" s="448" t="s">
        <v>936</v>
      </c>
      <c r="J317" s="448" t="s">
        <v>937</v>
      </c>
      <c r="K317" s="448" t="s">
        <v>543</v>
      </c>
      <c r="L317" s="448" t="s">
        <v>938</v>
      </c>
      <c r="M317" s="544">
        <v>15</v>
      </c>
      <c r="N317" s="506">
        <v>44704</v>
      </c>
      <c r="O317" s="555">
        <f t="shared" si="12"/>
        <v>5</v>
      </c>
      <c r="P317" s="555">
        <f t="shared" si="13"/>
        <v>3</v>
      </c>
      <c r="Q317" s="556" t="str">
        <f t="shared" si="14"/>
        <v>Gastos_Gerais</v>
      </c>
      <c r="R317" s="564" t="s">
        <v>540</v>
      </c>
      <c r="S317" s="564">
        <v>3013</v>
      </c>
    </row>
    <row r="318" spans="1:19" ht="108">
      <c r="A318" s="535">
        <f>IF(B318="","",COUNT('Diário 1º PA'!$A$4:$A$2000)+ROW()-3)</f>
        <v>394</v>
      </c>
      <c r="B318" s="506">
        <v>44707</v>
      </c>
      <c r="C318" s="476">
        <v>44621</v>
      </c>
      <c r="D318" s="448" t="s">
        <v>271</v>
      </c>
      <c r="E318" s="448" t="s">
        <v>449</v>
      </c>
      <c r="F318" s="477">
        <v>8762.4</v>
      </c>
      <c r="G318" s="448" t="s">
        <v>525</v>
      </c>
      <c r="H318" s="448" t="s">
        <v>465</v>
      </c>
      <c r="I318" s="448" t="s">
        <v>1197</v>
      </c>
      <c r="J318" s="448" t="s">
        <v>607</v>
      </c>
      <c r="K318" s="448" t="s">
        <v>543</v>
      </c>
      <c r="L318" s="448" t="s">
        <v>544</v>
      </c>
      <c r="M318" s="544" t="s">
        <v>1081</v>
      </c>
      <c r="N318" s="506">
        <v>44705</v>
      </c>
      <c r="O318" s="555">
        <f t="shared" si="12"/>
        <v>5</v>
      </c>
      <c r="P318" s="555">
        <f t="shared" si="13"/>
        <v>3</v>
      </c>
      <c r="Q318" s="556" t="str">
        <f t="shared" si="14"/>
        <v>Gastos_Gerais</v>
      </c>
      <c r="R318" s="564" t="s">
        <v>501</v>
      </c>
      <c r="S318" s="564">
        <v>3033</v>
      </c>
    </row>
    <row r="319" spans="1:19" ht="120">
      <c r="A319" s="535">
        <f>IF(B319="","",COUNT('Diário 1º PA'!$A$4:$A$2000)+ROW()-3)</f>
        <v>395</v>
      </c>
      <c r="B319" s="506">
        <v>44707</v>
      </c>
      <c r="C319" s="476">
        <v>44621</v>
      </c>
      <c r="D319" s="448" t="s">
        <v>271</v>
      </c>
      <c r="E319" s="448" t="s">
        <v>448</v>
      </c>
      <c r="F319" s="477">
        <v>19598</v>
      </c>
      <c r="G319" s="448" t="s">
        <v>1109</v>
      </c>
      <c r="H319" s="448" t="s">
        <v>474</v>
      </c>
      <c r="I319" s="448" t="s">
        <v>1199</v>
      </c>
      <c r="J319" s="448" t="s">
        <v>542</v>
      </c>
      <c r="K319" s="448" t="s">
        <v>543</v>
      </c>
      <c r="L319" s="448" t="s">
        <v>544</v>
      </c>
      <c r="M319" s="544" t="s">
        <v>599</v>
      </c>
      <c r="N319" s="506">
        <v>44707</v>
      </c>
      <c r="O319" s="555">
        <f t="shared" si="12"/>
        <v>5</v>
      </c>
      <c r="P319" s="555">
        <f t="shared" si="13"/>
        <v>3</v>
      </c>
      <c r="Q319" s="556" t="str">
        <f t="shared" si="14"/>
        <v>Gastos_Gerais</v>
      </c>
      <c r="R319" s="564" t="s">
        <v>501</v>
      </c>
      <c r="S319" s="564">
        <v>3306</v>
      </c>
    </row>
    <row r="320" spans="1:19" ht="36">
      <c r="A320" s="535">
        <f>IF(B320="","",COUNT('Diário 1º PA'!$A$4:$A$2000)+ROW()-3)</f>
        <v>396</v>
      </c>
      <c r="B320" s="506">
        <v>44707</v>
      </c>
      <c r="C320" s="537">
        <v>44682</v>
      </c>
      <c r="D320" s="448" t="s">
        <v>271</v>
      </c>
      <c r="E320" s="448" t="s">
        <v>71</v>
      </c>
      <c r="F320" s="477">
        <v>11</v>
      </c>
      <c r="G320" s="448" t="s">
        <v>1201</v>
      </c>
      <c r="H320" s="448" t="s">
        <v>465</v>
      </c>
      <c r="I320" s="448" t="s">
        <v>546</v>
      </c>
      <c r="J320" s="448" t="s">
        <v>547</v>
      </c>
      <c r="K320" s="448" t="s">
        <v>548</v>
      </c>
      <c r="L320" s="448" t="s">
        <v>477</v>
      </c>
      <c r="M320" s="544" t="s">
        <v>310</v>
      </c>
      <c r="N320" s="506">
        <v>44707</v>
      </c>
      <c r="O320" s="555">
        <f t="shared" si="12"/>
        <v>5</v>
      </c>
      <c r="P320" s="555">
        <f t="shared" si="13"/>
        <v>5</v>
      </c>
      <c r="Q320" s="556" t="str">
        <f t="shared" si="14"/>
        <v>Gastos_Gerais</v>
      </c>
      <c r="R320" s="564" t="s">
        <v>310</v>
      </c>
      <c r="S320" s="564" t="s">
        <v>310</v>
      </c>
    </row>
    <row r="321" spans="1:19" ht="36">
      <c r="A321" s="535">
        <f>IF(B321="","",COUNT('Diário 1º PA'!$A$4:$A$2000)+ROW()-3)</f>
        <v>397</v>
      </c>
      <c r="B321" s="506">
        <v>44707</v>
      </c>
      <c r="C321" s="537">
        <v>44682</v>
      </c>
      <c r="D321" s="448" t="s">
        <v>271</v>
      </c>
      <c r="E321" s="448" t="s">
        <v>71</v>
      </c>
      <c r="F321" s="477">
        <v>11</v>
      </c>
      <c r="G321" s="448" t="s">
        <v>1202</v>
      </c>
      <c r="H321" s="448" t="s">
        <v>465</v>
      </c>
      <c r="I321" s="448" t="s">
        <v>546</v>
      </c>
      <c r="J321" s="448" t="s">
        <v>547</v>
      </c>
      <c r="K321" s="448" t="s">
        <v>548</v>
      </c>
      <c r="L321" s="448" t="s">
        <v>477</v>
      </c>
      <c r="M321" s="544" t="s">
        <v>310</v>
      </c>
      <c r="N321" s="506">
        <v>44707</v>
      </c>
      <c r="O321" s="555">
        <f t="shared" si="12"/>
        <v>5</v>
      </c>
      <c r="P321" s="555">
        <f t="shared" si="13"/>
        <v>5</v>
      </c>
      <c r="Q321" s="556" t="str">
        <f t="shared" si="14"/>
        <v>Gastos_Gerais</v>
      </c>
      <c r="R321" s="564" t="s">
        <v>310</v>
      </c>
      <c r="S321" s="564" t="s">
        <v>310</v>
      </c>
    </row>
    <row r="322" spans="1:19" ht="36">
      <c r="A322" s="535">
        <f>IF(B322="","",COUNT('Diário 1º PA'!$A$4:$A$2000)+ROW()-3)</f>
        <v>398</v>
      </c>
      <c r="B322" s="506">
        <v>44707</v>
      </c>
      <c r="C322" s="537">
        <v>44682</v>
      </c>
      <c r="D322" s="448" t="s">
        <v>271</v>
      </c>
      <c r="E322" s="448" t="s">
        <v>71</v>
      </c>
      <c r="F322" s="477">
        <v>11</v>
      </c>
      <c r="G322" s="448" t="s">
        <v>1203</v>
      </c>
      <c r="H322" s="448" t="s">
        <v>465</v>
      </c>
      <c r="I322" s="448" t="s">
        <v>546</v>
      </c>
      <c r="J322" s="448" t="s">
        <v>547</v>
      </c>
      <c r="K322" s="448" t="s">
        <v>548</v>
      </c>
      <c r="L322" s="448" t="s">
        <v>477</v>
      </c>
      <c r="M322" s="544" t="s">
        <v>310</v>
      </c>
      <c r="N322" s="506">
        <v>44707</v>
      </c>
      <c r="O322" s="555">
        <f t="shared" si="12"/>
        <v>5</v>
      </c>
      <c r="P322" s="555">
        <f t="shared" si="13"/>
        <v>5</v>
      </c>
      <c r="Q322" s="556" t="str">
        <f t="shared" si="14"/>
        <v>Gastos_Gerais</v>
      </c>
      <c r="R322" s="564" t="s">
        <v>310</v>
      </c>
      <c r="S322" s="564" t="s">
        <v>310</v>
      </c>
    </row>
    <row r="323" spans="1:19" ht="36">
      <c r="A323" s="535">
        <f>IF(B323="","",COUNT('Diário 1º PA'!$A$4:$A$2000)+ROW()-3)</f>
        <v>399</v>
      </c>
      <c r="B323" s="506">
        <v>44707</v>
      </c>
      <c r="C323" s="537">
        <v>44682</v>
      </c>
      <c r="D323" s="448" t="s">
        <v>271</v>
      </c>
      <c r="E323" s="448" t="s">
        <v>71</v>
      </c>
      <c r="F323" s="477">
        <v>11</v>
      </c>
      <c r="G323" s="448" t="s">
        <v>1204</v>
      </c>
      <c r="H323" s="448" t="s">
        <v>465</v>
      </c>
      <c r="I323" s="448" t="s">
        <v>546</v>
      </c>
      <c r="J323" s="448" t="s">
        <v>547</v>
      </c>
      <c r="K323" s="448" t="s">
        <v>548</v>
      </c>
      <c r="L323" s="448" t="s">
        <v>477</v>
      </c>
      <c r="M323" s="544" t="s">
        <v>310</v>
      </c>
      <c r="N323" s="506">
        <v>44707</v>
      </c>
      <c r="O323" s="555">
        <f t="shared" si="12"/>
        <v>5</v>
      </c>
      <c r="P323" s="555">
        <f t="shared" si="13"/>
        <v>5</v>
      </c>
      <c r="Q323" s="556" t="str">
        <f t="shared" si="14"/>
        <v>Gastos_Gerais</v>
      </c>
      <c r="R323" s="564" t="s">
        <v>310</v>
      </c>
      <c r="S323" s="564" t="s">
        <v>310</v>
      </c>
    </row>
    <row r="324" spans="1:19" ht="36">
      <c r="A324" s="535">
        <f>IF(B324="","",COUNT('Diário 1º PA'!$A$4:$A$2000)+ROW()-3)</f>
        <v>400</v>
      </c>
      <c r="B324" s="506">
        <v>44708</v>
      </c>
      <c r="C324" s="476">
        <v>44682</v>
      </c>
      <c r="D324" s="478" t="s">
        <v>271</v>
      </c>
      <c r="E324" s="478" t="s">
        <v>434</v>
      </c>
      <c r="F324" s="477">
        <v>5000</v>
      </c>
      <c r="G324" s="448" t="s">
        <v>1131</v>
      </c>
      <c r="H324" s="478" t="s">
        <v>462</v>
      </c>
      <c r="I324" s="448" t="s">
        <v>1207</v>
      </c>
      <c r="J324" s="448" t="s">
        <v>1206</v>
      </c>
      <c r="K324" s="448" t="s">
        <v>499</v>
      </c>
      <c r="L324" s="448" t="s">
        <v>544</v>
      </c>
      <c r="M324" s="544">
        <v>228</v>
      </c>
      <c r="N324" s="506">
        <v>44707</v>
      </c>
      <c r="O324" s="555">
        <f t="shared" si="12"/>
        <v>5</v>
      </c>
      <c r="P324" s="555">
        <f t="shared" si="13"/>
        <v>5</v>
      </c>
      <c r="Q324" s="556" t="str">
        <f t="shared" si="14"/>
        <v>Gastos_Gerais</v>
      </c>
      <c r="R324" s="564" t="s">
        <v>501</v>
      </c>
      <c r="S324" s="564">
        <v>3715</v>
      </c>
    </row>
    <row r="325" spans="1:19" ht="48">
      <c r="A325" s="535">
        <f>IF(B325="","",COUNT('Diário 1º PA'!$A$4:$A$2000)+ROW()-3)</f>
        <v>401</v>
      </c>
      <c r="B325" s="506">
        <v>44711</v>
      </c>
      <c r="C325" s="476">
        <v>44682</v>
      </c>
      <c r="D325" s="448" t="s">
        <v>271</v>
      </c>
      <c r="E325" s="448" t="s">
        <v>434</v>
      </c>
      <c r="F325" s="477">
        <v>1290</v>
      </c>
      <c r="G325" s="448" t="s">
        <v>1209</v>
      </c>
      <c r="H325" s="448" t="s">
        <v>462</v>
      </c>
      <c r="I325" s="448" t="s">
        <v>1211</v>
      </c>
      <c r="J325" s="448" t="s">
        <v>1210</v>
      </c>
      <c r="K325" s="448" t="s">
        <v>543</v>
      </c>
      <c r="L325" s="448" t="s">
        <v>500</v>
      </c>
      <c r="M325" s="544">
        <v>1791</v>
      </c>
      <c r="N325" s="506">
        <v>44707</v>
      </c>
      <c r="O325" s="555">
        <f t="shared" ref="O325:P329" si="15">IF(B325=0,0,IF(YEAR(B325)=$P$1,MONTH(B325)-$O$1+1,(YEAR(B325)-$P$1)*12-$O$1+1+MONTH(B325)))</f>
        <v>5</v>
      </c>
      <c r="P325" s="555">
        <f t="shared" si="15"/>
        <v>5</v>
      </c>
      <c r="Q325" s="556" t="str">
        <f>SUBSTITUTE(D325," ","_")</f>
        <v>Gastos_Gerais</v>
      </c>
      <c r="R325" s="564" t="s">
        <v>501</v>
      </c>
      <c r="S325" s="564">
        <v>3693</v>
      </c>
    </row>
    <row r="326" spans="1:19" ht="36">
      <c r="A326" s="535">
        <f>IF(B326="","",COUNT('Diário 1º PA'!$A$4:$A$2000)+ROW()-3)</f>
        <v>402</v>
      </c>
      <c r="B326" s="506">
        <v>44711</v>
      </c>
      <c r="C326" s="537">
        <v>44682</v>
      </c>
      <c r="D326" s="448" t="s">
        <v>271</v>
      </c>
      <c r="E326" s="448" t="s">
        <v>71</v>
      </c>
      <c r="F326" s="477">
        <v>11</v>
      </c>
      <c r="G326" s="448" t="s">
        <v>1212</v>
      </c>
      <c r="H326" s="448" t="s">
        <v>462</v>
      </c>
      <c r="I326" s="448" t="s">
        <v>546</v>
      </c>
      <c r="J326" s="448" t="s">
        <v>547</v>
      </c>
      <c r="K326" s="448" t="s">
        <v>548</v>
      </c>
      <c r="L326" s="448" t="s">
        <v>477</v>
      </c>
      <c r="M326" s="544" t="s">
        <v>310</v>
      </c>
      <c r="N326" s="506">
        <v>44711</v>
      </c>
      <c r="O326" s="555">
        <f t="shared" si="15"/>
        <v>5</v>
      </c>
      <c r="P326" s="555">
        <f t="shared" si="15"/>
        <v>5</v>
      </c>
      <c r="Q326" s="556" t="str">
        <f>SUBSTITUTE(D326," ","_")</f>
        <v>Gastos_Gerais</v>
      </c>
      <c r="R326" s="564" t="s">
        <v>310</v>
      </c>
      <c r="S326" s="564" t="s">
        <v>310</v>
      </c>
    </row>
    <row r="327" spans="1:19" ht="24">
      <c r="A327" s="535">
        <f>IF(B327="","",COUNT('Diário 1º PA'!$A$4:$A$2000)+ROW()-3)</f>
        <v>403</v>
      </c>
      <c r="B327" s="506">
        <v>44712</v>
      </c>
      <c r="C327" s="537">
        <v>44682</v>
      </c>
      <c r="D327" s="448" t="s">
        <v>295</v>
      </c>
      <c r="E327" s="448" t="s">
        <v>295</v>
      </c>
      <c r="F327" s="477">
        <v>3993.24</v>
      </c>
      <c r="G327" s="448" t="s">
        <v>1213</v>
      </c>
      <c r="H327" s="448" t="s">
        <v>310</v>
      </c>
      <c r="I327" s="448" t="s">
        <v>622</v>
      </c>
      <c r="J327" s="448" t="s">
        <v>475</v>
      </c>
      <c r="K327" s="448" t="s">
        <v>476</v>
      </c>
      <c r="L327" s="448" t="s">
        <v>477</v>
      </c>
      <c r="M327" s="544" t="s">
        <v>310</v>
      </c>
      <c r="N327" s="506">
        <v>44712</v>
      </c>
      <c r="O327" s="555">
        <f t="shared" si="15"/>
        <v>5</v>
      </c>
      <c r="P327" s="555">
        <f t="shared" si="15"/>
        <v>5</v>
      </c>
      <c r="Q327" s="556" t="str">
        <f>SUBSTITUTE(D327," ","_")</f>
        <v>Rendimentos_de_Aplicações_Fin.</v>
      </c>
      <c r="R327" s="564" t="s">
        <v>310</v>
      </c>
      <c r="S327" s="564" t="s">
        <v>310</v>
      </c>
    </row>
    <row r="328" spans="1:19" ht="24">
      <c r="A328" s="535">
        <f>IF(B328="","",COUNT('Diário 1º PA'!$A$4:$A$2000)+ROW()-3)</f>
        <v>404</v>
      </c>
      <c r="B328" s="506">
        <v>44712</v>
      </c>
      <c r="C328" s="537">
        <v>44682</v>
      </c>
      <c r="D328" s="448" t="s">
        <v>271</v>
      </c>
      <c r="E328" s="448" t="s">
        <v>78</v>
      </c>
      <c r="F328" s="477">
        <v>1636.68</v>
      </c>
      <c r="G328" s="448" t="s">
        <v>1214</v>
      </c>
      <c r="H328" s="448" t="s">
        <v>310</v>
      </c>
      <c r="I328" s="448" t="s">
        <v>504</v>
      </c>
      <c r="J328" s="448" t="s">
        <v>310</v>
      </c>
      <c r="K328" s="448" t="s">
        <v>507</v>
      </c>
      <c r="L328" s="448" t="s">
        <v>508</v>
      </c>
      <c r="M328" s="544" t="s">
        <v>310</v>
      </c>
      <c r="N328" s="506">
        <v>44712</v>
      </c>
      <c r="O328" s="555">
        <f t="shared" si="15"/>
        <v>5</v>
      </c>
      <c r="P328" s="555">
        <f t="shared" si="15"/>
        <v>5</v>
      </c>
      <c r="Q328" s="556" t="str">
        <f>SUBSTITUTE(D328," ","_")</f>
        <v>Gastos_Gerais</v>
      </c>
      <c r="R328" s="564" t="s">
        <v>310</v>
      </c>
      <c r="S328" s="564" t="s">
        <v>310</v>
      </c>
    </row>
    <row r="329" spans="1:19" ht="24">
      <c r="A329" s="535">
        <f>IF(B329="","",COUNT('Diário 1º PA'!$A$4:$A$2000)+ROW()-3)</f>
        <v>405</v>
      </c>
      <c r="B329" s="506">
        <v>44712</v>
      </c>
      <c r="C329" s="537">
        <v>44682</v>
      </c>
      <c r="D329" s="448" t="s">
        <v>271</v>
      </c>
      <c r="E329" s="448" t="s">
        <v>68</v>
      </c>
      <c r="F329" s="477">
        <v>64.959999999999994</v>
      </c>
      <c r="G329" s="448" t="s">
        <v>1217</v>
      </c>
      <c r="H329" s="448" t="s">
        <v>310</v>
      </c>
      <c r="I329" s="448" t="s">
        <v>504</v>
      </c>
      <c r="J329" s="448" t="s">
        <v>310</v>
      </c>
      <c r="K329" s="448" t="s">
        <v>507</v>
      </c>
      <c r="L329" s="448" t="s">
        <v>508</v>
      </c>
      <c r="M329" s="544" t="s">
        <v>310</v>
      </c>
      <c r="N329" s="506">
        <v>44712</v>
      </c>
      <c r="O329" s="555">
        <f t="shared" si="15"/>
        <v>5</v>
      </c>
      <c r="P329" s="555">
        <f t="shared" si="15"/>
        <v>5</v>
      </c>
      <c r="Q329" s="556" t="str">
        <f>SUBSTITUTE(D329," ","_")</f>
        <v>Gastos_Gerais</v>
      </c>
      <c r="R329" s="564" t="s">
        <v>310</v>
      </c>
      <c r="S329" s="564" t="s">
        <v>310</v>
      </c>
    </row>
    <row r="330" spans="1:19" ht="48">
      <c r="A330" s="535">
        <f>IF(B330="","",COUNT('Diário 1º PA'!$A$4:$A$2000)+ROW()-3)</f>
        <v>406</v>
      </c>
      <c r="B330" s="506">
        <v>44714</v>
      </c>
      <c r="C330" s="537">
        <v>44682</v>
      </c>
      <c r="D330" s="448" t="s">
        <v>271</v>
      </c>
      <c r="E330" s="448" t="s">
        <v>9</v>
      </c>
      <c r="F330" s="477">
        <v>2462.5500000000002</v>
      </c>
      <c r="G330" s="448" t="s">
        <v>485</v>
      </c>
      <c r="H330" s="448" t="s">
        <v>9</v>
      </c>
      <c r="I330" s="448" t="s">
        <v>497</v>
      </c>
      <c r="J330" s="448" t="s">
        <v>498</v>
      </c>
      <c r="K330" s="448" t="s">
        <v>499</v>
      </c>
      <c r="L330" s="448" t="s">
        <v>500</v>
      </c>
      <c r="M330" s="544">
        <v>1792</v>
      </c>
      <c r="N330" s="506">
        <v>44713</v>
      </c>
      <c r="O330" s="555">
        <f t="shared" ref="O330:O388" si="16">IF(B330=0,0,IF(YEAR(B330)=$P$1,MONTH(B330)-$O$1+1,(YEAR(B330)-$P$1)*12-$O$1+1+MONTH(B330)))</f>
        <v>6</v>
      </c>
      <c r="P330" s="555">
        <f t="shared" ref="P330:P388" si="17">IF(C330=0,0,IF(YEAR(C330)=$P$1,MONTH(C330)-$O$1+1,(YEAR(C330)-$P$1)*12-$O$1+1+MONTH(C330)))</f>
        <v>5</v>
      </c>
      <c r="Q330" s="556" t="str">
        <f t="shared" ref="Q330:Q388" si="18">SUBSTITUTE(D330," ","_")</f>
        <v>Gastos_Gerais</v>
      </c>
      <c r="R330" s="564" t="s">
        <v>501</v>
      </c>
      <c r="S330" s="564">
        <v>2632</v>
      </c>
    </row>
    <row r="331" spans="1:19" ht="48">
      <c r="A331" s="535">
        <f>IF(B331="","",COUNT('Diário 1º PA'!$A$4:$A$2000)+ROW()-3)</f>
        <v>407</v>
      </c>
      <c r="B331" s="506">
        <v>44715</v>
      </c>
      <c r="C331" s="537">
        <v>44713</v>
      </c>
      <c r="D331" s="448" t="s">
        <v>271</v>
      </c>
      <c r="E331" s="448" t="s">
        <v>442</v>
      </c>
      <c r="F331" s="477">
        <v>14698.5</v>
      </c>
      <c r="G331" s="448" t="s">
        <v>759</v>
      </c>
      <c r="H331" s="448" t="s">
        <v>465</v>
      </c>
      <c r="I331" s="448" t="s">
        <v>916</v>
      </c>
      <c r="J331" s="448" t="s">
        <v>1221</v>
      </c>
      <c r="K331" s="448" t="s">
        <v>543</v>
      </c>
      <c r="L331" s="448" t="s">
        <v>544</v>
      </c>
      <c r="M331" s="544" t="s">
        <v>885</v>
      </c>
      <c r="N331" s="506">
        <v>44714</v>
      </c>
      <c r="O331" s="555">
        <f t="shared" si="16"/>
        <v>6</v>
      </c>
      <c r="P331" s="555">
        <f t="shared" si="17"/>
        <v>6</v>
      </c>
      <c r="Q331" s="556" t="str">
        <f t="shared" si="18"/>
        <v>Gastos_Gerais</v>
      </c>
      <c r="R331" s="564" t="s">
        <v>501</v>
      </c>
      <c r="S331" s="564">
        <v>3095</v>
      </c>
    </row>
    <row r="332" spans="1:19" ht="60">
      <c r="A332" s="535">
        <f>IF(B332="","",COUNT('Diário 1º PA'!$A$4:$A$2000)+ROW()-3)</f>
        <v>408</v>
      </c>
      <c r="B332" s="506">
        <v>44715</v>
      </c>
      <c r="C332" s="537">
        <v>44682</v>
      </c>
      <c r="D332" s="448" t="s">
        <v>271</v>
      </c>
      <c r="E332" s="448" t="s">
        <v>442</v>
      </c>
      <c r="F332" s="477">
        <v>4088.25</v>
      </c>
      <c r="G332" s="448" t="s">
        <v>742</v>
      </c>
      <c r="H332" s="448" t="s">
        <v>472</v>
      </c>
      <c r="I332" s="448" t="s">
        <v>925</v>
      </c>
      <c r="J332" s="448" t="s">
        <v>926</v>
      </c>
      <c r="K332" s="448" t="s">
        <v>543</v>
      </c>
      <c r="L332" s="448" t="s">
        <v>544</v>
      </c>
      <c r="M332" s="544" t="s">
        <v>583</v>
      </c>
      <c r="N332" s="506">
        <v>44715</v>
      </c>
      <c r="O332" s="555">
        <f t="shared" si="16"/>
        <v>6</v>
      </c>
      <c r="P332" s="555">
        <f t="shared" si="17"/>
        <v>5</v>
      </c>
      <c r="Q332" s="556" t="str">
        <f t="shared" si="18"/>
        <v>Gastos_Gerais</v>
      </c>
      <c r="R332" s="564" t="s">
        <v>501</v>
      </c>
      <c r="S332" s="564">
        <v>3065</v>
      </c>
    </row>
    <row r="333" spans="1:19" ht="36">
      <c r="A333" s="535">
        <f>IF(B333="","",COUNT('Diário 1º PA'!$A$4:$A$2000)+ROW()-3)</f>
        <v>409</v>
      </c>
      <c r="B333" s="506">
        <v>44715</v>
      </c>
      <c r="C333" s="537">
        <v>44713</v>
      </c>
      <c r="D333" s="448" t="s">
        <v>271</v>
      </c>
      <c r="E333" s="448" t="s">
        <v>71</v>
      </c>
      <c r="F333" s="477">
        <v>11</v>
      </c>
      <c r="G333" s="448" t="s">
        <v>807</v>
      </c>
      <c r="H333" s="448" t="s">
        <v>461</v>
      </c>
      <c r="I333" s="448" t="s">
        <v>546</v>
      </c>
      <c r="J333" s="448" t="s">
        <v>547</v>
      </c>
      <c r="K333" s="448" t="s">
        <v>548</v>
      </c>
      <c r="L333" s="448" t="s">
        <v>477</v>
      </c>
      <c r="M333" s="544" t="s">
        <v>310</v>
      </c>
      <c r="N333" s="506">
        <v>44715</v>
      </c>
      <c r="O333" s="555">
        <f t="shared" si="16"/>
        <v>6</v>
      </c>
      <c r="P333" s="555">
        <f t="shared" si="17"/>
        <v>6</v>
      </c>
      <c r="Q333" s="556" t="str">
        <f t="shared" si="18"/>
        <v>Gastos_Gerais</v>
      </c>
      <c r="R333" s="564" t="s">
        <v>310</v>
      </c>
      <c r="S333" s="564" t="s">
        <v>310</v>
      </c>
    </row>
    <row r="334" spans="1:19" ht="36">
      <c r="A334" s="535">
        <f>IF(B334="","",COUNT('Diário 1º PA'!$A$4:$A$2000)+ROW()-3)</f>
        <v>410</v>
      </c>
      <c r="B334" s="506">
        <v>44715</v>
      </c>
      <c r="C334" s="537">
        <v>44713</v>
      </c>
      <c r="D334" s="448" t="s">
        <v>271</v>
      </c>
      <c r="E334" s="448" t="s">
        <v>71</v>
      </c>
      <c r="F334" s="477">
        <v>11</v>
      </c>
      <c r="G334" s="448" t="s">
        <v>816</v>
      </c>
      <c r="H334" s="448" t="s">
        <v>472</v>
      </c>
      <c r="I334" s="448" t="s">
        <v>546</v>
      </c>
      <c r="J334" s="448" t="s">
        <v>547</v>
      </c>
      <c r="K334" s="448" t="s">
        <v>548</v>
      </c>
      <c r="L334" s="448" t="s">
        <v>477</v>
      </c>
      <c r="M334" s="544" t="s">
        <v>310</v>
      </c>
      <c r="N334" s="506">
        <v>44715</v>
      </c>
      <c r="O334" s="555">
        <f t="shared" si="16"/>
        <v>6</v>
      </c>
      <c r="P334" s="555">
        <f t="shared" si="17"/>
        <v>6</v>
      </c>
      <c r="Q334" s="556" t="str">
        <f t="shared" si="18"/>
        <v>Gastos_Gerais</v>
      </c>
      <c r="R334" s="564" t="s">
        <v>310</v>
      </c>
      <c r="S334" s="564" t="s">
        <v>310</v>
      </c>
    </row>
    <row r="335" spans="1:19" ht="72">
      <c r="A335" s="535">
        <f>IF(B335="","",COUNT('Diário 1º PA'!$A$4:$A$2000)+ROW()-3)</f>
        <v>411</v>
      </c>
      <c r="B335" s="506">
        <v>44718</v>
      </c>
      <c r="C335" s="537">
        <v>44682</v>
      </c>
      <c r="D335" s="448" t="s">
        <v>271</v>
      </c>
      <c r="E335" s="448" t="s">
        <v>451</v>
      </c>
      <c r="F335" s="477">
        <v>13718.6</v>
      </c>
      <c r="G335" s="448" t="s">
        <v>779</v>
      </c>
      <c r="H335" s="448" t="s">
        <v>465</v>
      </c>
      <c r="I335" s="448" t="s">
        <v>862</v>
      </c>
      <c r="J335" s="448" t="s">
        <v>863</v>
      </c>
      <c r="K335" s="448" t="s">
        <v>499</v>
      </c>
      <c r="L335" s="448" t="s">
        <v>544</v>
      </c>
      <c r="M335" s="544" t="s">
        <v>583</v>
      </c>
      <c r="N335" s="506">
        <v>44715</v>
      </c>
      <c r="O335" s="555">
        <f t="shared" si="16"/>
        <v>6</v>
      </c>
      <c r="P335" s="555">
        <f t="shared" si="17"/>
        <v>5</v>
      </c>
      <c r="Q335" s="556" t="str">
        <f t="shared" si="18"/>
        <v>Gastos_Gerais</v>
      </c>
      <c r="R335" s="564" t="s">
        <v>501</v>
      </c>
      <c r="S335" s="564">
        <v>3031</v>
      </c>
    </row>
    <row r="336" spans="1:19" ht="36">
      <c r="A336" s="535">
        <f>IF(B336="","",COUNT('Diário 1º PA'!$A$4:$A$2000)+ROW()-3)</f>
        <v>412</v>
      </c>
      <c r="B336" s="506">
        <v>44718</v>
      </c>
      <c r="C336" s="537">
        <v>44682</v>
      </c>
      <c r="D336" s="448" t="s">
        <v>271</v>
      </c>
      <c r="E336" s="448" t="s">
        <v>434</v>
      </c>
      <c r="F336" s="477">
        <v>15000</v>
      </c>
      <c r="G336" s="448" t="s">
        <v>1131</v>
      </c>
      <c r="H336" s="448" t="s">
        <v>462</v>
      </c>
      <c r="I336" s="448" t="s">
        <v>1222</v>
      </c>
      <c r="J336" s="448" t="s">
        <v>1206</v>
      </c>
      <c r="K336" s="448" t="s">
        <v>499</v>
      </c>
      <c r="L336" s="448" t="s">
        <v>544</v>
      </c>
      <c r="M336" s="544">
        <v>229</v>
      </c>
      <c r="N336" s="506">
        <v>44715</v>
      </c>
      <c r="O336" s="555">
        <f t="shared" si="16"/>
        <v>6</v>
      </c>
      <c r="P336" s="555">
        <f t="shared" si="17"/>
        <v>5</v>
      </c>
      <c r="Q336" s="556" t="str">
        <f t="shared" si="18"/>
        <v>Gastos_Gerais</v>
      </c>
      <c r="R336" s="564" t="s">
        <v>540</v>
      </c>
      <c r="S336" s="564">
        <v>3715</v>
      </c>
    </row>
    <row r="337" spans="1:19" ht="36">
      <c r="A337" s="535">
        <f>IF(B337="","",COUNT('Diário 1º PA'!$A$4:$A$2000)+ROW()-3)</f>
        <v>413</v>
      </c>
      <c r="B337" s="506">
        <v>44718</v>
      </c>
      <c r="C337" s="537">
        <v>44682</v>
      </c>
      <c r="D337" s="448" t="s">
        <v>271</v>
      </c>
      <c r="E337" s="448" t="s">
        <v>434</v>
      </c>
      <c r="F337" s="477">
        <v>800</v>
      </c>
      <c r="G337" s="448" t="s">
        <v>1113</v>
      </c>
      <c r="H337" s="448" t="s">
        <v>462</v>
      </c>
      <c r="I337" s="448" t="s">
        <v>1223</v>
      </c>
      <c r="J337" s="448" t="s">
        <v>1224</v>
      </c>
      <c r="K337" s="448" t="s">
        <v>543</v>
      </c>
      <c r="L337" s="448" t="s">
        <v>544</v>
      </c>
      <c r="M337" s="544" t="s">
        <v>885</v>
      </c>
      <c r="N337" s="506">
        <v>44715</v>
      </c>
      <c r="O337" s="555">
        <f t="shared" si="16"/>
        <v>6</v>
      </c>
      <c r="P337" s="555">
        <f t="shared" si="17"/>
        <v>5</v>
      </c>
      <c r="Q337" s="556" t="str">
        <f t="shared" si="18"/>
        <v>Gastos_Gerais</v>
      </c>
      <c r="R337" s="564" t="s">
        <v>540</v>
      </c>
      <c r="S337" s="564">
        <v>3692</v>
      </c>
    </row>
    <row r="338" spans="1:19" ht="48">
      <c r="A338" s="535">
        <f>IF(B338="","",COUNT('Diário 1º PA'!$A$4:$A$2000)+ROW()-3)</f>
        <v>414</v>
      </c>
      <c r="B338" s="506">
        <v>44718</v>
      </c>
      <c r="C338" s="537">
        <v>44682</v>
      </c>
      <c r="D338" s="448" t="s">
        <v>271</v>
      </c>
      <c r="E338" s="448" t="s">
        <v>434</v>
      </c>
      <c r="F338" s="477">
        <v>2897.55</v>
      </c>
      <c r="G338" s="448" t="s">
        <v>1208</v>
      </c>
      <c r="H338" s="448" t="s">
        <v>462</v>
      </c>
      <c r="I338" s="448" t="s">
        <v>1225</v>
      </c>
      <c r="J338" s="538" t="s">
        <v>1210</v>
      </c>
      <c r="K338" s="448" t="s">
        <v>543</v>
      </c>
      <c r="L338" s="448" t="s">
        <v>500</v>
      </c>
      <c r="M338" s="544">
        <v>1802</v>
      </c>
      <c r="N338" s="506">
        <v>44715</v>
      </c>
      <c r="O338" s="555">
        <f t="shared" si="16"/>
        <v>6</v>
      </c>
      <c r="P338" s="555">
        <f t="shared" si="17"/>
        <v>5</v>
      </c>
      <c r="Q338" s="556" t="str">
        <f t="shared" si="18"/>
        <v>Gastos_Gerais</v>
      </c>
      <c r="R338" s="564" t="s">
        <v>540</v>
      </c>
      <c r="S338" s="564">
        <v>3693</v>
      </c>
    </row>
    <row r="339" spans="1:19" ht="60">
      <c r="A339" s="535">
        <f>IF(B339="","",COUNT('Diário 1º PA'!$A$4:$A$2000)+ROW()-3)</f>
        <v>415</v>
      </c>
      <c r="B339" s="506">
        <v>44718</v>
      </c>
      <c r="C339" s="537">
        <v>44713</v>
      </c>
      <c r="D339" s="448" t="s">
        <v>271</v>
      </c>
      <c r="E339" s="448" t="s">
        <v>448</v>
      </c>
      <c r="F339" s="477">
        <v>4891.5</v>
      </c>
      <c r="G339" s="448" t="s">
        <v>1092</v>
      </c>
      <c r="H339" s="448" t="s">
        <v>465</v>
      </c>
      <c r="I339" s="448" t="s">
        <v>1093</v>
      </c>
      <c r="J339" s="538" t="s">
        <v>731</v>
      </c>
      <c r="K339" s="448" t="s">
        <v>543</v>
      </c>
      <c r="L339" s="448" t="s">
        <v>543</v>
      </c>
      <c r="M339" s="544" t="s">
        <v>879</v>
      </c>
      <c r="N339" s="506">
        <v>44715</v>
      </c>
      <c r="O339" s="555">
        <f t="shared" si="16"/>
        <v>6</v>
      </c>
      <c r="P339" s="555">
        <f t="shared" si="17"/>
        <v>6</v>
      </c>
      <c r="Q339" s="556" t="str">
        <f t="shared" si="18"/>
        <v>Gastos_Gerais</v>
      </c>
      <c r="R339" s="564" t="s">
        <v>540</v>
      </c>
      <c r="S339" s="564">
        <v>3010</v>
      </c>
    </row>
    <row r="340" spans="1:19" ht="120">
      <c r="A340" s="535">
        <f>IF(B340="","",COUNT('Diário 1º PA'!$A$4:$A$2000)+ROW()-3)</f>
        <v>416</v>
      </c>
      <c r="B340" s="506">
        <v>44718</v>
      </c>
      <c r="C340" s="537">
        <v>44682</v>
      </c>
      <c r="D340" s="448" t="s">
        <v>271</v>
      </c>
      <c r="E340" s="448" t="s">
        <v>92</v>
      </c>
      <c r="F340" s="477">
        <v>5310.8</v>
      </c>
      <c r="G340" s="448" t="s">
        <v>1205</v>
      </c>
      <c r="H340" s="448" t="s">
        <v>462</v>
      </c>
      <c r="I340" s="448" t="s">
        <v>1226</v>
      </c>
      <c r="J340" s="448" t="s">
        <v>1227</v>
      </c>
      <c r="K340" s="448" t="s">
        <v>543</v>
      </c>
      <c r="L340" s="448" t="s">
        <v>543</v>
      </c>
      <c r="M340" s="544" t="s">
        <v>1228</v>
      </c>
      <c r="N340" s="506">
        <v>44715</v>
      </c>
      <c r="O340" s="555">
        <f t="shared" si="16"/>
        <v>6</v>
      </c>
      <c r="P340" s="555">
        <f t="shared" si="17"/>
        <v>5</v>
      </c>
      <c r="Q340" s="556" t="str">
        <f t="shared" si="18"/>
        <v>Gastos_Gerais</v>
      </c>
      <c r="R340" s="564" t="s">
        <v>540</v>
      </c>
      <c r="S340" s="564">
        <v>3808</v>
      </c>
    </row>
    <row r="341" spans="1:19" ht="36">
      <c r="A341" s="535">
        <f>IF(B341="","",COUNT('Diário 1º PA'!$A$4:$A$2000)+ROW()-3)</f>
        <v>417</v>
      </c>
      <c r="B341" s="506">
        <v>44718</v>
      </c>
      <c r="C341" s="537">
        <v>44713</v>
      </c>
      <c r="D341" s="448" t="s">
        <v>271</v>
      </c>
      <c r="E341" s="448" t="s">
        <v>71</v>
      </c>
      <c r="F341" s="477">
        <v>11</v>
      </c>
      <c r="G341" s="448" t="s">
        <v>1229</v>
      </c>
      <c r="H341" s="448" t="s">
        <v>462</v>
      </c>
      <c r="I341" s="448" t="s">
        <v>546</v>
      </c>
      <c r="J341" s="448" t="s">
        <v>547</v>
      </c>
      <c r="K341" s="448" t="s">
        <v>548</v>
      </c>
      <c r="L341" s="448" t="s">
        <v>477</v>
      </c>
      <c r="M341" s="544" t="s">
        <v>310</v>
      </c>
      <c r="N341" s="506">
        <v>44718</v>
      </c>
      <c r="O341" s="555">
        <f t="shared" si="16"/>
        <v>6</v>
      </c>
      <c r="P341" s="555">
        <f t="shared" si="17"/>
        <v>6</v>
      </c>
      <c r="Q341" s="556" t="str">
        <f t="shared" si="18"/>
        <v>Gastos_Gerais</v>
      </c>
      <c r="R341" s="564" t="s">
        <v>310</v>
      </c>
      <c r="S341" s="564" t="s">
        <v>310</v>
      </c>
    </row>
    <row r="342" spans="1:19" ht="36">
      <c r="A342" s="535">
        <f>IF(B342="","",COUNT('Diário 1º PA'!$A$4:$A$2000)+ROW()-3)</f>
        <v>418</v>
      </c>
      <c r="B342" s="506">
        <v>44718</v>
      </c>
      <c r="C342" s="537">
        <v>44713</v>
      </c>
      <c r="D342" s="448" t="s">
        <v>271</v>
      </c>
      <c r="E342" s="448" t="s">
        <v>71</v>
      </c>
      <c r="F342" s="477">
        <v>11</v>
      </c>
      <c r="G342" s="448" t="s">
        <v>1230</v>
      </c>
      <c r="H342" s="448" t="s">
        <v>462</v>
      </c>
      <c r="I342" s="448" t="s">
        <v>546</v>
      </c>
      <c r="J342" s="448" t="s">
        <v>547</v>
      </c>
      <c r="K342" s="448" t="s">
        <v>548</v>
      </c>
      <c r="L342" s="448" t="s">
        <v>477</v>
      </c>
      <c r="M342" s="544" t="s">
        <v>310</v>
      </c>
      <c r="N342" s="506">
        <v>44718</v>
      </c>
      <c r="O342" s="555">
        <f t="shared" si="16"/>
        <v>6</v>
      </c>
      <c r="P342" s="555">
        <f t="shared" si="17"/>
        <v>6</v>
      </c>
      <c r="Q342" s="556" t="str">
        <f t="shared" si="18"/>
        <v>Gastos_Gerais</v>
      </c>
      <c r="R342" s="564" t="s">
        <v>310</v>
      </c>
      <c r="S342" s="564" t="s">
        <v>310</v>
      </c>
    </row>
    <row r="343" spans="1:19" ht="36">
      <c r="A343" s="535">
        <f>IF(B343="","",COUNT('Diário 1º PA'!$A$4:$A$2000)+ROW()-3)</f>
        <v>419</v>
      </c>
      <c r="B343" s="506">
        <v>44718</v>
      </c>
      <c r="C343" s="537">
        <v>44713</v>
      </c>
      <c r="D343" s="448" t="s">
        <v>271</v>
      </c>
      <c r="E343" s="448" t="s">
        <v>71</v>
      </c>
      <c r="F343" s="477">
        <v>11</v>
      </c>
      <c r="G343" s="448" t="s">
        <v>1231</v>
      </c>
      <c r="H343" s="448" t="s">
        <v>465</v>
      </c>
      <c r="I343" s="448" t="s">
        <v>546</v>
      </c>
      <c r="J343" s="448" t="s">
        <v>547</v>
      </c>
      <c r="K343" s="448" t="s">
        <v>548</v>
      </c>
      <c r="L343" s="448" t="s">
        <v>477</v>
      </c>
      <c r="M343" s="544" t="s">
        <v>310</v>
      </c>
      <c r="N343" s="506">
        <v>44718</v>
      </c>
      <c r="O343" s="555">
        <f t="shared" si="16"/>
        <v>6</v>
      </c>
      <c r="P343" s="555">
        <f t="shared" si="17"/>
        <v>6</v>
      </c>
      <c r="Q343" s="556" t="str">
        <f t="shared" si="18"/>
        <v>Gastos_Gerais</v>
      </c>
      <c r="R343" s="564" t="s">
        <v>310</v>
      </c>
      <c r="S343" s="564" t="s">
        <v>310</v>
      </c>
    </row>
    <row r="344" spans="1:19" ht="24">
      <c r="A344" s="535">
        <f>IF(B344="","",COUNT('Diário 1º PA'!$A$4:$A$2000)+ROW()-3)</f>
        <v>420</v>
      </c>
      <c r="B344" s="506">
        <v>44718</v>
      </c>
      <c r="C344" s="537">
        <v>44713</v>
      </c>
      <c r="D344" s="448" t="s">
        <v>271</v>
      </c>
      <c r="E344" s="448" t="s">
        <v>71</v>
      </c>
      <c r="F344" s="477">
        <v>11</v>
      </c>
      <c r="G344" s="448" t="s">
        <v>1232</v>
      </c>
      <c r="H344" s="448" t="s">
        <v>462</v>
      </c>
      <c r="I344" s="448" t="s">
        <v>546</v>
      </c>
      <c r="J344" s="448" t="s">
        <v>547</v>
      </c>
      <c r="K344" s="448" t="s">
        <v>548</v>
      </c>
      <c r="L344" s="448" t="s">
        <v>477</v>
      </c>
      <c r="M344" s="544" t="s">
        <v>310</v>
      </c>
      <c r="N344" s="506">
        <v>44718</v>
      </c>
      <c r="O344" s="555">
        <f t="shared" si="16"/>
        <v>6</v>
      </c>
      <c r="P344" s="555">
        <f t="shared" si="17"/>
        <v>6</v>
      </c>
      <c r="Q344" s="556" t="str">
        <f t="shared" si="18"/>
        <v>Gastos_Gerais</v>
      </c>
      <c r="R344" s="564" t="s">
        <v>310</v>
      </c>
      <c r="S344" s="564" t="s">
        <v>310</v>
      </c>
    </row>
    <row r="345" spans="1:19" ht="36">
      <c r="A345" s="535">
        <f>IF(B345="","",COUNT('Diário 1º PA'!$A$4:$A$2000)+ROW()-3)</f>
        <v>421</v>
      </c>
      <c r="B345" s="506">
        <v>44719</v>
      </c>
      <c r="C345" s="537">
        <v>44682</v>
      </c>
      <c r="D345" s="448" t="s">
        <v>271</v>
      </c>
      <c r="E345" s="448" t="s">
        <v>434</v>
      </c>
      <c r="F345" s="477">
        <v>688</v>
      </c>
      <c r="G345" s="448" t="s">
        <v>1107</v>
      </c>
      <c r="H345" s="448" t="s">
        <v>462</v>
      </c>
      <c r="I345" s="448" t="s">
        <v>1233</v>
      </c>
      <c r="J345" s="448" t="s">
        <v>1234</v>
      </c>
      <c r="K345" s="448" t="s">
        <v>499</v>
      </c>
      <c r="L345" s="448" t="s">
        <v>500</v>
      </c>
      <c r="M345" s="544">
        <v>1801</v>
      </c>
      <c r="N345" s="506">
        <v>44715</v>
      </c>
      <c r="O345" s="555">
        <f t="shared" si="16"/>
        <v>6</v>
      </c>
      <c r="P345" s="555">
        <f t="shared" si="17"/>
        <v>5</v>
      </c>
      <c r="Q345" s="556" t="str">
        <f t="shared" si="18"/>
        <v>Gastos_Gerais</v>
      </c>
      <c r="R345" s="564" t="s">
        <v>540</v>
      </c>
      <c r="S345" s="564">
        <v>3673</v>
      </c>
    </row>
    <row r="346" spans="1:19" ht="24">
      <c r="A346" s="535">
        <f>IF(B346="","",COUNT('Diário 1º PA'!$A$4:$A$2000)+ROW()-3)</f>
        <v>422</v>
      </c>
      <c r="B346" s="506">
        <v>44719</v>
      </c>
      <c r="C346" s="537">
        <v>44652</v>
      </c>
      <c r="D346" s="448" t="s">
        <v>271</v>
      </c>
      <c r="E346" s="448" t="s">
        <v>448</v>
      </c>
      <c r="F346" s="477">
        <v>5511.94</v>
      </c>
      <c r="G346" s="448" t="s">
        <v>1235</v>
      </c>
      <c r="H346" s="448" t="s">
        <v>465</v>
      </c>
      <c r="I346" s="448" t="s">
        <v>1236</v>
      </c>
      <c r="J346" s="448" t="s">
        <v>961</v>
      </c>
      <c r="K346" s="448" t="s">
        <v>543</v>
      </c>
      <c r="L346" s="448" t="s">
        <v>32</v>
      </c>
      <c r="M346" s="544" t="s">
        <v>887</v>
      </c>
      <c r="N346" s="506">
        <v>44718</v>
      </c>
      <c r="O346" s="555">
        <f t="shared" si="16"/>
        <v>6</v>
      </c>
      <c r="P346" s="555">
        <f t="shared" si="17"/>
        <v>4</v>
      </c>
      <c r="Q346" s="556" t="str">
        <f t="shared" si="18"/>
        <v>Gastos_Gerais</v>
      </c>
      <c r="R346" s="564" t="s">
        <v>501</v>
      </c>
      <c r="S346" s="564">
        <v>3039</v>
      </c>
    </row>
    <row r="347" spans="1:19" ht="24">
      <c r="A347" s="535">
        <f>IF(B347="","",COUNT('Diário 1º PA'!$A$4:$A$2000)+ROW()-3)</f>
        <v>423</v>
      </c>
      <c r="B347" s="506">
        <v>44719</v>
      </c>
      <c r="C347" s="537">
        <v>44682</v>
      </c>
      <c r="D347" s="448" t="s">
        <v>271</v>
      </c>
      <c r="E347" s="448" t="s">
        <v>448</v>
      </c>
      <c r="F347" s="477">
        <v>5511.94</v>
      </c>
      <c r="G347" s="448" t="s">
        <v>1235</v>
      </c>
      <c r="H347" s="448" t="s">
        <v>465</v>
      </c>
      <c r="I347" s="448" t="s">
        <v>1236</v>
      </c>
      <c r="J347" s="448" t="s">
        <v>961</v>
      </c>
      <c r="K347" s="448" t="s">
        <v>543</v>
      </c>
      <c r="L347" s="448" t="s">
        <v>32</v>
      </c>
      <c r="M347" s="544" t="s">
        <v>879</v>
      </c>
      <c r="N347" s="506">
        <v>44718</v>
      </c>
      <c r="O347" s="555">
        <f t="shared" si="16"/>
        <v>6</v>
      </c>
      <c r="P347" s="555">
        <f t="shared" si="17"/>
        <v>5</v>
      </c>
      <c r="Q347" s="556" t="str">
        <f t="shared" si="18"/>
        <v>Gastos_Gerais</v>
      </c>
      <c r="R347" s="564" t="s">
        <v>501</v>
      </c>
      <c r="S347" s="564">
        <v>3039</v>
      </c>
    </row>
    <row r="348" spans="1:19" ht="36">
      <c r="A348" s="535">
        <f>IF(B348="","",COUNT('Diário 1º PA'!$A$4:$A$2000)+ROW()-3)</f>
        <v>424</v>
      </c>
      <c r="B348" s="506">
        <v>44719</v>
      </c>
      <c r="C348" s="537">
        <v>44682</v>
      </c>
      <c r="D348" s="448" t="s">
        <v>271</v>
      </c>
      <c r="E348" s="448" t="s">
        <v>90</v>
      </c>
      <c r="F348" s="477">
        <v>2500</v>
      </c>
      <c r="G348" s="448" t="s">
        <v>482</v>
      </c>
      <c r="H348" s="448" t="s">
        <v>309</v>
      </c>
      <c r="I348" s="448" t="s">
        <v>1237</v>
      </c>
      <c r="J348" s="448" t="s">
        <v>552</v>
      </c>
      <c r="K348" s="448" t="s">
        <v>543</v>
      </c>
      <c r="L348" s="448" t="s">
        <v>32</v>
      </c>
      <c r="M348" s="544" t="s">
        <v>604</v>
      </c>
      <c r="N348" s="506">
        <v>44718</v>
      </c>
      <c r="O348" s="555">
        <f t="shared" si="16"/>
        <v>6</v>
      </c>
      <c r="P348" s="555">
        <f t="shared" si="17"/>
        <v>5</v>
      </c>
      <c r="Q348" s="556" t="str">
        <f t="shared" si="18"/>
        <v>Gastos_Gerais</v>
      </c>
      <c r="R348" s="564" t="s">
        <v>501</v>
      </c>
      <c r="S348" s="564">
        <v>2814</v>
      </c>
    </row>
    <row r="349" spans="1:19" ht="60">
      <c r="A349" s="535">
        <f>IF(B349="","",COUNT('Diário 1º PA'!$A$4:$A$2000)+ROW()-3)</f>
        <v>425</v>
      </c>
      <c r="B349" s="506">
        <v>44719</v>
      </c>
      <c r="C349" s="537">
        <v>44713</v>
      </c>
      <c r="D349" s="448" t="s">
        <v>271</v>
      </c>
      <c r="E349" s="448" t="s">
        <v>222</v>
      </c>
      <c r="F349" s="477">
        <v>5880</v>
      </c>
      <c r="G349" s="448" t="s">
        <v>743</v>
      </c>
      <c r="H349" s="448" t="s">
        <v>465</v>
      </c>
      <c r="I349" s="448" t="s">
        <v>1238</v>
      </c>
      <c r="J349" s="448" t="s">
        <v>876</v>
      </c>
      <c r="K349" s="448" t="s">
        <v>543</v>
      </c>
      <c r="L349" s="448" t="s">
        <v>32</v>
      </c>
      <c r="M349" s="544" t="s">
        <v>604</v>
      </c>
      <c r="N349" s="506">
        <v>44717</v>
      </c>
      <c r="O349" s="555">
        <f t="shared" si="16"/>
        <v>6</v>
      </c>
      <c r="P349" s="555">
        <f t="shared" si="17"/>
        <v>6</v>
      </c>
      <c r="Q349" s="556" t="str">
        <f t="shared" si="18"/>
        <v>Gastos_Gerais</v>
      </c>
      <c r="R349" s="564" t="s">
        <v>540</v>
      </c>
      <c r="S349" s="564">
        <v>3038</v>
      </c>
    </row>
    <row r="350" spans="1:19" ht="36">
      <c r="A350" s="535">
        <f>IF(B350="","",COUNT('Diário 1º PA'!$A$4:$A$2000)+ROW()-3)</f>
        <v>426</v>
      </c>
      <c r="B350" s="506">
        <v>44719</v>
      </c>
      <c r="C350" s="537">
        <v>44682</v>
      </c>
      <c r="D350" s="448" t="s">
        <v>271</v>
      </c>
      <c r="E350" s="448" t="s">
        <v>434</v>
      </c>
      <c r="F350" s="477">
        <v>800</v>
      </c>
      <c r="G350" s="448" t="s">
        <v>1112</v>
      </c>
      <c r="H350" s="448" t="s">
        <v>462</v>
      </c>
      <c r="I350" s="448" t="s">
        <v>1239</v>
      </c>
      <c r="J350" s="448" t="s">
        <v>1240</v>
      </c>
      <c r="K350" s="448" t="s">
        <v>543</v>
      </c>
      <c r="L350" s="448" t="s">
        <v>32</v>
      </c>
      <c r="M350" s="544" t="s">
        <v>1081</v>
      </c>
      <c r="N350" s="506">
        <v>44718</v>
      </c>
      <c r="O350" s="555">
        <f t="shared" si="16"/>
        <v>6</v>
      </c>
      <c r="P350" s="555">
        <f t="shared" si="17"/>
        <v>5</v>
      </c>
      <c r="Q350" s="556" t="str">
        <f t="shared" si="18"/>
        <v>Gastos_Gerais</v>
      </c>
      <c r="R350" s="564" t="s">
        <v>540</v>
      </c>
      <c r="S350" s="564">
        <v>3684</v>
      </c>
    </row>
    <row r="351" spans="1:19" ht="36">
      <c r="A351" s="535">
        <f>IF(B351="","",COUNT('Diário 1º PA'!$A$4:$A$2000)+ROW()-3)</f>
        <v>427</v>
      </c>
      <c r="B351" s="506">
        <v>44719</v>
      </c>
      <c r="C351" s="537">
        <v>44713</v>
      </c>
      <c r="D351" s="448" t="s">
        <v>271</v>
      </c>
      <c r="E351" s="448" t="s">
        <v>71</v>
      </c>
      <c r="F351" s="477">
        <v>11</v>
      </c>
      <c r="G351" s="448" t="s">
        <v>1241</v>
      </c>
      <c r="H351" s="448" t="s">
        <v>465</v>
      </c>
      <c r="I351" s="448" t="s">
        <v>546</v>
      </c>
      <c r="J351" s="448" t="s">
        <v>547</v>
      </c>
      <c r="K351" s="448" t="s">
        <v>548</v>
      </c>
      <c r="L351" s="448" t="s">
        <v>477</v>
      </c>
      <c r="M351" s="544" t="s">
        <v>310</v>
      </c>
      <c r="N351" s="506">
        <v>44719</v>
      </c>
      <c r="O351" s="555">
        <f t="shared" si="16"/>
        <v>6</v>
      </c>
      <c r="P351" s="555">
        <f t="shared" si="17"/>
        <v>6</v>
      </c>
      <c r="Q351" s="556" t="str">
        <f t="shared" si="18"/>
        <v>Gastos_Gerais</v>
      </c>
      <c r="R351" s="564" t="s">
        <v>310</v>
      </c>
      <c r="S351" s="564" t="s">
        <v>310</v>
      </c>
    </row>
    <row r="352" spans="1:19" ht="36">
      <c r="A352" s="535">
        <f>IF(B352="","",COUNT('Diário 1º PA'!$A$4:$A$2000)+ROW()-3)</f>
        <v>428</v>
      </c>
      <c r="B352" s="506">
        <v>44719</v>
      </c>
      <c r="C352" s="537">
        <v>44713</v>
      </c>
      <c r="D352" s="448" t="s">
        <v>271</v>
      </c>
      <c r="E352" s="448" t="s">
        <v>71</v>
      </c>
      <c r="F352" s="477">
        <v>11</v>
      </c>
      <c r="G352" s="448" t="s">
        <v>1241</v>
      </c>
      <c r="H352" s="448" t="s">
        <v>465</v>
      </c>
      <c r="I352" s="448" t="s">
        <v>546</v>
      </c>
      <c r="J352" s="448" t="s">
        <v>547</v>
      </c>
      <c r="K352" s="448" t="s">
        <v>548</v>
      </c>
      <c r="L352" s="448" t="s">
        <v>477</v>
      </c>
      <c r="M352" s="544" t="s">
        <v>310</v>
      </c>
      <c r="N352" s="506">
        <v>44719</v>
      </c>
      <c r="O352" s="555">
        <f t="shared" si="16"/>
        <v>6</v>
      </c>
      <c r="P352" s="555">
        <f t="shared" si="17"/>
        <v>6</v>
      </c>
      <c r="Q352" s="556" t="str">
        <f t="shared" si="18"/>
        <v>Gastos_Gerais</v>
      </c>
      <c r="R352" s="564" t="s">
        <v>310</v>
      </c>
      <c r="S352" s="564" t="s">
        <v>310</v>
      </c>
    </row>
    <row r="353" spans="1:19" ht="36">
      <c r="A353" s="535">
        <f>IF(B353="","",COUNT('Diário 1º PA'!$A$4:$A$2000)+ROW()-3)</f>
        <v>429</v>
      </c>
      <c r="B353" s="506">
        <v>44719</v>
      </c>
      <c r="C353" s="537">
        <v>44713</v>
      </c>
      <c r="D353" s="448" t="s">
        <v>271</v>
      </c>
      <c r="E353" s="448" t="s">
        <v>71</v>
      </c>
      <c r="F353" s="477">
        <v>11</v>
      </c>
      <c r="G353" s="448" t="s">
        <v>1242</v>
      </c>
      <c r="H353" s="448" t="s">
        <v>309</v>
      </c>
      <c r="I353" s="448" t="s">
        <v>546</v>
      </c>
      <c r="J353" s="448" t="s">
        <v>547</v>
      </c>
      <c r="K353" s="448" t="s">
        <v>548</v>
      </c>
      <c r="L353" s="448" t="s">
        <v>477</v>
      </c>
      <c r="M353" s="544" t="s">
        <v>310</v>
      </c>
      <c r="N353" s="506">
        <v>44719</v>
      </c>
      <c r="O353" s="555">
        <f t="shared" si="16"/>
        <v>6</v>
      </c>
      <c r="P353" s="555">
        <f t="shared" si="17"/>
        <v>6</v>
      </c>
      <c r="Q353" s="556" t="str">
        <f t="shared" si="18"/>
        <v>Gastos_Gerais</v>
      </c>
      <c r="R353" s="564" t="s">
        <v>310</v>
      </c>
      <c r="S353" s="564" t="s">
        <v>310</v>
      </c>
    </row>
    <row r="354" spans="1:19" ht="36">
      <c r="A354" s="535">
        <f>IF(B354="","",COUNT('Diário 1º PA'!$A$4:$A$2000)+ROW()-3)</f>
        <v>430</v>
      </c>
      <c r="B354" s="506">
        <v>44719</v>
      </c>
      <c r="C354" s="537">
        <v>44713</v>
      </c>
      <c r="D354" s="448" t="s">
        <v>271</v>
      </c>
      <c r="E354" s="448" t="s">
        <v>71</v>
      </c>
      <c r="F354" s="477">
        <v>11</v>
      </c>
      <c r="G354" s="448" t="s">
        <v>1243</v>
      </c>
      <c r="H354" s="448" t="s">
        <v>465</v>
      </c>
      <c r="I354" s="448" t="s">
        <v>546</v>
      </c>
      <c r="J354" s="448" t="s">
        <v>547</v>
      </c>
      <c r="K354" s="448" t="s">
        <v>548</v>
      </c>
      <c r="L354" s="448" t="s">
        <v>477</v>
      </c>
      <c r="M354" s="544" t="s">
        <v>310</v>
      </c>
      <c r="N354" s="506">
        <v>44719</v>
      </c>
      <c r="O354" s="555">
        <f t="shared" si="16"/>
        <v>6</v>
      </c>
      <c r="P354" s="555">
        <f t="shared" si="17"/>
        <v>6</v>
      </c>
      <c r="Q354" s="556" t="str">
        <f t="shared" si="18"/>
        <v>Gastos_Gerais</v>
      </c>
      <c r="R354" s="564" t="s">
        <v>310</v>
      </c>
      <c r="S354" s="564" t="s">
        <v>310</v>
      </c>
    </row>
    <row r="355" spans="1:19" ht="36">
      <c r="A355" s="535">
        <f>IF(B355="","",COUNT('Diário 1º PA'!$A$4:$A$2000)+ROW()-3)</f>
        <v>431</v>
      </c>
      <c r="B355" s="506">
        <v>44719</v>
      </c>
      <c r="C355" s="537">
        <v>44713</v>
      </c>
      <c r="D355" s="448" t="s">
        <v>271</v>
      </c>
      <c r="E355" s="448" t="s">
        <v>71</v>
      </c>
      <c r="F355" s="477">
        <v>11</v>
      </c>
      <c r="G355" s="448" t="s">
        <v>1244</v>
      </c>
      <c r="H355" s="448" t="s">
        <v>462</v>
      </c>
      <c r="I355" s="448" t="s">
        <v>546</v>
      </c>
      <c r="J355" s="448" t="s">
        <v>547</v>
      </c>
      <c r="K355" s="448" t="s">
        <v>548</v>
      </c>
      <c r="L355" s="448" t="s">
        <v>477</v>
      </c>
      <c r="M355" s="544" t="s">
        <v>310</v>
      </c>
      <c r="N355" s="506">
        <v>44719</v>
      </c>
      <c r="O355" s="555">
        <f t="shared" si="16"/>
        <v>6</v>
      </c>
      <c r="P355" s="555">
        <f t="shared" si="17"/>
        <v>6</v>
      </c>
      <c r="Q355" s="556" t="str">
        <f t="shared" si="18"/>
        <v>Gastos_Gerais</v>
      </c>
      <c r="R355" s="564" t="s">
        <v>310</v>
      </c>
      <c r="S355" s="564" t="s">
        <v>310</v>
      </c>
    </row>
    <row r="356" spans="1:19" ht="36">
      <c r="A356" s="535">
        <f>IF(B356="","",COUNT('Diário 1º PA'!$A$4:$A$2000)+ROW()-3)</f>
        <v>432</v>
      </c>
      <c r="B356" s="506">
        <v>44719</v>
      </c>
      <c r="C356" s="537">
        <v>44713</v>
      </c>
      <c r="D356" s="448" t="s">
        <v>271</v>
      </c>
      <c r="E356" s="448" t="s">
        <v>71</v>
      </c>
      <c r="F356" s="477">
        <v>11</v>
      </c>
      <c r="G356" s="448" t="s">
        <v>1245</v>
      </c>
      <c r="H356" s="448" t="s">
        <v>462</v>
      </c>
      <c r="I356" s="448" t="s">
        <v>546</v>
      </c>
      <c r="J356" s="448" t="s">
        <v>547</v>
      </c>
      <c r="K356" s="448" t="s">
        <v>548</v>
      </c>
      <c r="L356" s="448" t="s">
        <v>477</v>
      </c>
      <c r="M356" s="544" t="s">
        <v>310</v>
      </c>
      <c r="N356" s="506">
        <v>44719</v>
      </c>
      <c r="O356" s="555">
        <f t="shared" si="16"/>
        <v>6</v>
      </c>
      <c r="P356" s="555">
        <f t="shared" si="17"/>
        <v>6</v>
      </c>
      <c r="Q356" s="556" t="str">
        <f t="shared" si="18"/>
        <v>Gastos_Gerais</v>
      </c>
      <c r="R356" s="564" t="s">
        <v>310</v>
      </c>
      <c r="S356" s="564" t="s">
        <v>310</v>
      </c>
    </row>
    <row r="357" spans="1:19" ht="36">
      <c r="A357" s="535">
        <f>IF(B357="","",COUNT('Diário 1º PA'!$A$4:$A$2000)+ROW()-3)</f>
        <v>433</v>
      </c>
      <c r="B357" s="506">
        <v>44720</v>
      </c>
      <c r="C357" s="537">
        <v>44682</v>
      </c>
      <c r="D357" s="448" t="s">
        <v>271</v>
      </c>
      <c r="E357" s="448" t="s">
        <v>448</v>
      </c>
      <c r="F357" s="477">
        <v>210</v>
      </c>
      <c r="G357" s="448" t="s">
        <v>1134</v>
      </c>
      <c r="H357" s="448" t="s">
        <v>462</v>
      </c>
      <c r="I357" s="448" t="s">
        <v>1246</v>
      </c>
      <c r="J357" s="448" t="s">
        <v>1247</v>
      </c>
      <c r="K357" s="448" t="s">
        <v>1248</v>
      </c>
      <c r="L357" s="448" t="s">
        <v>500</v>
      </c>
      <c r="M357" s="544">
        <v>1822</v>
      </c>
      <c r="N357" s="506">
        <v>44719</v>
      </c>
      <c r="O357" s="555">
        <f t="shared" si="16"/>
        <v>6</v>
      </c>
      <c r="P357" s="555">
        <f t="shared" si="17"/>
        <v>5</v>
      </c>
      <c r="Q357" s="556" t="str">
        <f t="shared" si="18"/>
        <v>Gastos_Gerais</v>
      </c>
      <c r="R357" s="564" t="s">
        <v>540</v>
      </c>
      <c r="S357" s="564">
        <v>3776</v>
      </c>
    </row>
    <row r="358" spans="1:19" ht="36">
      <c r="A358" s="535">
        <f>IF(B358="","",COUNT('Diário 1º PA'!$A$4:$A$2000)+ROW()-3)</f>
        <v>434</v>
      </c>
      <c r="B358" s="506">
        <v>44720</v>
      </c>
      <c r="C358" s="537">
        <v>44682</v>
      </c>
      <c r="D358" s="448" t="s">
        <v>271</v>
      </c>
      <c r="E358" s="448" t="s">
        <v>434</v>
      </c>
      <c r="F358" s="477">
        <v>800</v>
      </c>
      <c r="G358" s="448" t="s">
        <v>1116</v>
      </c>
      <c r="H358" s="448" t="s">
        <v>462</v>
      </c>
      <c r="I358" s="448" t="s">
        <v>1249</v>
      </c>
      <c r="J358" s="448" t="s">
        <v>1250</v>
      </c>
      <c r="K358" s="448" t="s">
        <v>543</v>
      </c>
      <c r="L358" s="448" t="s">
        <v>544</v>
      </c>
      <c r="M358" s="544" t="s">
        <v>599</v>
      </c>
      <c r="N358" s="506">
        <v>44718</v>
      </c>
      <c r="O358" s="555">
        <f t="shared" si="16"/>
        <v>6</v>
      </c>
      <c r="P358" s="555">
        <f t="shared" si="17"/>
        <v>5</v>
      </c>
      <c r="Q358" s="556" t="str">
        <f t="shared" si="18"/>
        <v>Gastos_Gerais</v>
      </c>
      <c r="R358" s="564" t="s">
        <v>540</v>
      </c>
      <c r="S358" s="564">
        <v>3695</v>
      </c>
    </row>
    <row r="359" spans="1:19" ht="24">
      <c r="A359" s="535">
        <f>IF(B359="","",COUNT('Diário 1º PA'!$A$4:$A$2000)+ROW()-3)</f>
        <v>435</v>
      </c>
      <c r="B359" s="506">
        <v>44720</v>
      </c>
      <c r="C359" s="537">
        <v>44621</v>
      </c>
      <c r="D359" s="448" t="s">
        <v>271</v>
      </c>
      <c r="E359" s="448" t="s">
        <v>449</v>
      </c>
      <c r="F359" s="477">
        <v>237.6</v>
      </c>
      <c r="G359" s="448" t="s">
        <v>1198</v>
      </c>
      <c r="H359" s="448" t="s">
        <v>465</v>
      </c>
      <c r="I359" s="448" t="s">
        <v>502</v>
      </c>
      <c r="J359" s="448" t="s">
        <v>310</v>
      </c>
      <c r="K359" s="448" t="s">
        <v>507</v>
      </c>
      <c r="L359" s="448" t="s">
        <v>550</v>
      </c>
      <c r="M359" s="544">
        <v>222132232026</v>
      </c>
      <c r="N359" s="506">
        <v>44720</v>
      </c>
      <c r="O359" s="555">
        <f t="shared" si="16"/>
        <v>6</v>
      </c>
      <c r="P359" s="555">
        <f t="shared" si="17"/>
        <v>3</v>
      </c>
      <c r="Q359" s="556" t="str">
        <f t="shared" si="18"/>
        <v>Gastos_Gerais</v>
      </c>
      <c r="R359" s="564" t="s">
        <v>310</v>
      </c>
      <c r="S359" s="564" t="s">
        <v>310</v>
      </c>
    </row>
    <row r="360" spans="1:19" ht="24">
      <c r="A360" s="535">
        <f>IF(B360="","",COUNT('Diário 1º PA'!$A$4:$A$2000)+ROW()-3)</f>
        <v>436</v>
      </c>
      <c r="B360" s="506">
        <v>44720</v>
      </c>
      <c r="C360" s="537">
        <v>44682</v>
      </c>
      <c r="D360" s="448" t="s">
        <v>271</v>
      </c>
      <c r="E360" s="448" t="s">
        <v>434</v>
      </c>
      <c r="F360" s="477">
        <v>750</v>
      </c>
      <c r="G360" s="448" t="s">
        <v>1189</v>
      </c>
      <c r="H360" s="448" t="s">
        <v>462</v>
      </c>
      <c r="I360" s="448" t="s">
        <v>502</v>
      </c>
      <c r="J360" s="448" t="s">
        <v>310</v>
      </c>
      <c r="K360" s="448" t="s">
        <v>507</v>
      </c>
      <c r="L360" s="448" t="s">
        <v>550</v>
      </c>
      <c r="M360" s="544">
        <v>222132231640</v>
      </c>
      <c r="N360" s="506">
        <v>44720</v>
      </c>
      <c r="O360" s="555">
        <f t="shared" si="16"/>
        <v>6</v>
      </c>
      <c r="P360" s="555">
        <f t="shared" si="17"/>
        <v>5</v>
      </c>
      <c r="Q360" s="556" t="str">
        <f t="shared" si="18"/>
        <v>Gastos_Gerais</v>
      </c>
      <c r="R360" s="564" t="s">
        <v>310</v>
      </c>
      <c r="S360" s="564" t="s">
        <v>310</v>
      </c>
    </row>
    <row r="361" spans="1:19" ht="24">
      <c r="A361" s="535">
        <f>IF(B361="","",COUNT('Diário 1º PA'!$A$4:$A$2000)+ROW()-3)</f>
        <v>437</v>
      </c>
      <c r="B361" s="506">
        <v>44720</v>
      </c>
      <c r="C361" s="537">
        <v>44621</v>
      </c>
      <c r="D361" s="448" t="s">
        <v>271</v>
      </c>
      <c r="E361" s="448" t="s">
        <v>448</v>
      </c>
      <c r="F361" s="477">
        <v>244.62</v>
      </c>
      <c r="G361" s="448" t="s">
        <v>1170</v>
      </c>
      <c r="H361" s="448" t="s">
        <v>472</v>
      </c>
      <c r="I361" s="448" t="s">
        <v>502</v>
      </c>
      <c r="J361" s="448" t="s">
        <v>310</v>
      </c>
      <c r="K361" s="448" t="s">
        <v>507</v>
      </c>
      <c r="L361" s="448" t="s">
        <v>550</v>
      </c>
      <c r="M361" s="544">
        <v>222132227294</v>
      </c>
      <c r="N361" s="506">
        <v>44720</v>
      </c>
      <c r="O361" s="555">
        <f t="shared" si="16"/>
        <v>6</v>
      </c>
      <c r="P361" s="555">
        <f t="shared" si="17"/>
        <v>3</v>
      </c>
      <c r="Q361" s="556" t="str">
        <f t="shared" si="18"/>
        <v>Gastos_Gerais</v>
      </c>
      <c r="R361" s="564" t="s">
        <v>310</v>
      </c>
      <c r="S361" s="564" t="s">
        <v>310</v>
      </c>
    </row>
    <row r="362" spans="1:19" ht="24">
      <c r="A362" s="535">
        <f>IF(B362="","",COUNT('Diário 1º PA'!$A$4:$A$2000)+ROW()-3)</f>
        <v>438</v>
      </c>
      <c r="B362" s="506">
        <v>44720</v>
      </c>
      <c r="C362" s="537">
        <v>44621</v>
      </c>
      <c r="D362" s="448" t="s">
        <v>271</v>
      </c>
      <c r="E362" s="448" t="s">
        <v>448</v>
      </c>
      <c r="F362" s="477">
        <v>80.400000000000006</v>
      </c>
      <c r="G362" s="448" t="s">
        <v>1168</v>
      </c>
      <c r="H362" s="448" t="s">
        <v>473</v>
      </c>
      <c r="I362" s="448" t="s">
        <v>502</v>
      </c>
      <c r="J362" s="448" t="s">
        <v>310</v>
      </c>
      <c r="K362" s="448" t="s">
        <v>507</v>
      </c>
      <c r="L362" s="448" t="s">
        <v>550</v>
      </c>
      <c r="M362" s="544">
        <v>222132227103</v>
      </c>
      <c r="N362" s="506">
        <v>44720</v>
      </c>
      <c r="O362" s="555">
        <f t="shared" si="16"/>
        <v>6</v>
      </c>
      <c r="P362" s="555">
        <f t="shared" si="17"/>
        <v>3</v>
      </c>
      <c r="Q362" s="556" t="str">
        <f t="shared" si="18"/>
        <v>Gastos_Gerais</v>
      </c>
      <c r="R362" s="564" t="s">
        <v>310</v>
      </c>
      <c r="S362" s="564" t="s">
        <v>310</v>
      </c>
    </row>
    <row r="363" spans="1:19" ht="36">
      <c r="A363" s="535">
        <f>IF(B363="","",COUNT('Diário 1º PA'!$A$4:$A$2000)+ROW()-3)</f>
        <v>439</v>
      </c>
      <c r="B363" s="506">
        <v>44720</v>
      </c>
      <c r="C363" s="537">
        <v>44621</v>
      </c>
      <c r="D363" s="448" t="s">
        <v>271</v>
      </c>
      <c r="E363" s="448" t="s">
        <v>222</v>
      </c>
      <c r="F363" s="477">
        <v>119.19</v>
      </c>
      <c r="G363" s="448" t="s">
        <v>1181</v>
      </c>
      <c r="H363" s="448" t="s">
        <v>465</v>
      </c>
      <c r="I363" s="448" t="s">
        <v>502</v>
      </c>
      <c r="J363" s="448" t="s">
        <v>310</v>
      </c>
      <c r="K363" s="448" t="s">
        <v>507</v>
      </c>
      <c r="L363" s="448" t="s">
        <v>550</v>
      </c>
      <c r="M363" s="544">
        <v>222132231216</v>
      </c>
      <c r="N363" s="506">
        <v>44720</v>
      </c>
      <c r="O363" s="555">
        <f t="shared" si="16"/>
        <v>6</v>
      </c>
      <c r="P363" s="555">
        <f t="shared" si="17"/>
        <v>3</v>
      </c>
      <c r="Q363" s="556" t="str">
        <f t="shared" si="18"/>
        <v>Gastos_Gerais</v>
      </c>
      <c r="R363" s="564" t="s">
        <v>310</v>
      </c>
      <c r="S363" s="564" t="s">
        <v>310</v>
      </c>
    </row>
    <row r="364" spans="1:19" ht="36">
      <c r="A364" s="535">
        <f>IF(B364="","",COUNT('Diário 1º PA'!$A$4:$A$2000)+ROW()-3)</f>
        <v>440</v>
      </c>
      <c r="B364" s="506">
        <v>44720</v>
      </c>
      <c r="C364" s="537">
        <v>44682</v>
      </c>
      <c r="D364" s="448" t="s">
        <v>271</v>
      </c>
      <c r="E364" s="448" t="s">
        <v>448</v>
      </c>
      <c r="F364" s="477">
        <v>7349.25</v>
      </c>
      <c r="G364" s="448" t="s">
        <v>523</v>
      </c>
      <c r="H364" s="448" t="s">
        <v>465</v>
      </c>
      <c r="I364" s="448" t="s">
        <v>1251</v>
      </c>
      <c r="J364" s="448" t="s">
        <v>1252</v>
      </c>
      <c r="K364" s="448" t="s">
        <v>543</v>
      </c>
      <c r="L364" s="448" t="s">
        <v>544</v>
      </c>
      <c r="M364" s="544" t="s">
        <v>885</v>
      </c>
      <c r="N364" s="506">
        <v>44720</v>
      </c>
      <c r="O364" s="555">
        <f t="shared" si="16"/>
        <v>6</v>
      </c>
      <c r="P364" s="555">
        <f t="shared" si="17"/>
        <v>5</v>
      </c>
      <c r="Q364" s="556" t="str">
        <f t="shared" si="18"/>
        <v>Gastos_Gerais</v>
      </c>
      <c r="R364" s="564" t="s">
        <v>310</v>
      </c>
      <c r="S364" s="564" t="s">
        <v>310</v>
      </c>
    </row>
    <row r="365" spans="1:19" ht="36">
      <c r="A365" s="535">
        <f>IF(B365="","",COUNT('Diário 1º PA'!$A$4:$A$2000)+ROW()-3)</f>
        <v>441</v>
      </c>
      <c r="B365" s="506">
        <v>44720</v>
      </c>
      <c r="C365" s="537">
        <v>44621</v>
      </c>
      <c r="D365" s="448" t="s">
        <v>271</v>
      </c>
      <c r="E365" s="448" t="s">
        <v>445</v>
      </c>
      <c r="F365" s="477">
        <v>75</v>
      </c>
      <c r="G365" s="448" t="s">
        <v>1103</v>
      </c>
      <c r="H365" s="448" t="s">
        <v>461</v>
      </c>
      <c r="I365" s="448" t="s">
        <v>502</v>
      </c>
      <c r="J365" s="448" t="s">
        <v>310</v>
      </c>
      <c r="K365" s="448" t="s">
        <v>507</v>
      </c>
      <c r="L365" s="448" t="s">
        <v>550</v>
      </c>
      <c r="M365" s="544">
        <v>222132220796</v>
      </c>
      <c r="N365" s="506">
        <v>44720</v>
      </c>
      <c r="O365" s="555">
        <f t="shared" si="16"/>
        <v>6</v>
      </c>
      <c r="P365" s="555">
        <f t="shared" si="17"/>
        <v>3</v>
      </c>
      <c r="Q365" s="556" t="str">
        <f t="shared" si="18"/>
        <v>Gastos_Gerais</v>
      </c>
      <c r="R365" s="564" t="s">
        <v>310</v>
      </c>
      <c r="S365" s="564" t="s">
        <v>310</v>
      </c>
    </row>
    <row r="366" spans="1:19" ht="24">
      <c r="A366" s="535">
        <f>IF(B366="","",COUNT('Diário 1º PA'!$A$4:$A$2000)+ROW()-3)</f>
        <v>442</v>
      </c>
      <c r="B366" s="506">
        <v>44720</v>
      </c>
      <c r="C366" s="537">
        <v>44562</v>
      </c>
      <c r="D366" s="448" t="s">
        <v>271</v>
      </c>
      <c r="E366" s="448" t="s">
        <v>90</v>
      </c>
      <c r="F366" s="477">
        <v>198.99</v>
      </c>
      <c r="G366" s="448" t="s">
        <v>1082</v>
      </c>
      <c r="H366" s="448" t="s">
        <v>471</v>
      </c>
      <c r="I366" s="448" t="s">
        <v>502</v>
      </c>
      <c r="J366" s="448" t="s">
        <v>310</v>
      </c>
      <c r="K366" s="448" t="s">
        <v>507</v>
      </c>
      <c r="L366" s="448" t="s">
        <v>550</v>
      </c>
      <c r="M366" s="544">
        <v>222132221172</v>
      </c>
      <c r="N366" s="506">
        <v>44720</v>
      </c>
      <c r="O366" s="555">
        <f t="shared" si="16"/>
        <v>6</v>
      </c>
      <c r="P366" s="555">
        <f t="shared" si="17"/>
        <v>1</v>
      </c>
      <c r="Q366" s="556" t="str">
        <f t="shared" si="18"/>
        <v>Gastos_Gerais</v>
      </c>
      <c r="R366" s="564" t="s">
        <v>310</v>
      </c>
      <c r="S366" s="564" t="s">
        <v>310</v>
      </c>
    </row>
    <row r="367" spans="1:19" ht="36">
      <c r="A367" s="535">
        <f>IF(B367="","",COUNT('Diário 1º PA'!$A$4:$A$2000)+ROW()-3)</f>
        <v>443</v>
      </c>
      <c r="B367" s="506">
        <v>44720</v>
      </c>
      <c r="C367" s="537">
        <v>44621</v>
      </c>
      <c r="D367" s="448" t="s">
        <v>271</v>
      </c>
      <c r="E367" s="448" t="s">
        <v>222</v>
      </c>
      <c r="F367" s="477">
        <v>52.32</v>
      </c>
      <c r="G367" s="448" t="s">
        <v>1183</v>
      </c>
      <c r="H367" s="448" t="s">
        <v>465</v>
      </c>
      <c r="I367" s="448" t="s">
        <v>502</v>
      </c>
      <c r="J367" s="448" t="s">
        <v>310</v>
      </c>
      <c r="K367" s="448" t="s">
        <v>507</v>
      </c>
      <c r="L367" s="448" t="s">
        <v>550</v>
      </c>
      <c r="M367" s="544">
        <v>222132231305</v>
      </c>
      <c r="N367" s="506">
        <v>44720</v>
      </c>
      <c r="O367" s="555">
        <f t="shared" si="16"/>
        <v>6</v>
      </c>
      <c r="P367" s="555">
        <f t="shared" si="17"/>
        <v>3</v>
      </c>
      <c r="Q367" s="556" t="str">
        <f t="shared" si="18"/>
        <v>Gastos_Gerais</v>
      </c>
      <c r="R367" s="564" t="s">
        <v>310</v>
      </c>
      <c r="S367" s="564" t="s">
        <v>310</v>
      </c>
    </row>
    <row r="368" spans="1:19" ht="24">
      <c r="A368" s="535">
        <f>IF(B368="","",COUNT('Diário 1º PA'!$A$4:$A$2000)+ROW()-3)</f>
        <v>444</v>
      </c>
      <c r="B368" s="506">
        <v>44720</v>
      </c>
      <c r="C368" s="537">
        <v>44652</v>
      </c>
      <c r="D368" s="448" t="s">
        <v>271</v>
      </c>
      <c r="E368" s="448" t="s">
        <v>448</v>
      </c>
      <c r="F368" s="477">
        <v>187.5</v>
      </c>
      <c r="G368" s="448" t="s">
        <v>1090</v>
      </c>
      <c r="H368" s="448" t="s">
        <v>465</v>
      </c>
      <c r="I368" s="448" t="s">
        <v>502</v>
      </c>
      <c r="J368" s="448" t="s">
        <v>310</v>
      </c>
      <c r="K368" s="448" t="s">
        <v>507</v>
      </c>
      <c r="L368" s="448" t="s">
        <v>550</v>
      </c>
      <c r="M368" s="544">
        <v>222132222497</v>
      </c>
      <c r="N368" s="506">
        <v>44720</v>
      </c>
      <c r="O368" s="555">
        <f t="shared" si="16"/>
        <v>6</v>
      </c>
      <c r="P368" s="555">
        <f t="shared" si="17"/>
        <v>4</v>
      </c>
      <c r="Q368" s="556" t="str">
        <f t="shared" si="18"/>
        <v>Gastos_Gerais</v>
      </c>
      <c r="R368" s="564" t="s">
        <v>310</v>
      </c>
      <c r="S368" s="564" t="s">
        <v>310</v>
      </c>
    </row>
    <row r="369" spans="1:19" ht="24">
      <c r="A369" s="535">
        <f>IF(B369="","",COUNT('Diário 1º PA'!$A$4:$A$2000)+ROW()-3)</f>
        <v>445</v>
      </c>
      <c r="B369" s="506">
        <v>44720</v>
      </c>
      <c r="C369" s="537">
        <v>44682</v>
      </c>
      <c r="D369" s="448" t="s">
        <v>271</v>
      </c>
      <c r="E369" s="448" t="s">
        <v>434</v>
      </c>
      <c r="F369" s="477">
        <v>45</v>
      </c>
      <c r="G369" s="448" t="s">
        <v>1253</v>
      </c>
      <c r="H369" s="448" t="s">
        <v>462</v>
      </c>
      <c r="I369" s="448" t="s">
        <v>502</v>
      </c>
      <c r="J369" s="448" t="s">
        <v>310</v>
      </c>
      <c r="K369" s="448" t="s">
        <v>507</v>
      </c>
      <c r="L369" s="448" t="s">
        <v>550</v>
      </c>
      <c r="M369" s="544" t="s">
        <v>1254</v>
      </c>
      <c r="N369" s="506">
        <v>44720</v>
      </c>
      <c r="O369" s="555">
        <f t="shared" si="16"/>
        <v>6</v>
      </c>
      <c r="P369" s="555">
        <f t="shared" si="17"/>
        <v>5</v>
      </c>
      <c r="Q369" s="556" t="str">
        <f t="shared" si="18"/>
        <v>Gastos_Gerais</v>
      </c>
      <c r="R369" s="564" t="s">
        <v>310</v>
      </c>
      <c r="S369" s="564" t="s">
        <v>310</v>
      </c>
    </row>
    <row r="370" spans="1:19">
      <c r="A370" s="535">
        <f>IF(B370="","",COUNT('Diário 1º PA'!$A$4:$A$2000)+ROW()-3)</f>
        <v>446</v>
      </c>
      <c r="B370" s="506">
        <v>44720</v>
      </c>
      <c r="C370" s="537">
        <v>44652</v>
      </c>
      <c r="D370" s="448" t="s">
        <v>271</v>
      </c>
      <c r="E370" s="448" t="s">
        <v>9</v>
      </c>
      <c r="F370" s="477">
        <v>150</v>
      </c>
      <c r="G370" s="448" t="s">
        <v>1031</v>
      </c>
      <c r="H370" s="448" t="s">
        <v>9</v>
      </c>
      <c r="I370" s="448" t="s">
        <v>502</v>
      </c>
      <c r="J370" s="448" t="s">
        <v>310</v>
      </c>
      <c r="K370" s="448" t="s">
        <v>507</v>
      </c>
      <c r="L370" s="448" t="s">
        <v>550</v>
      </c>
      <c r="M370" s="544">
        <v>222132219518</v>
      </c>
      <c r="N370" s="506">
        <v>44720</v>
      </c>
      <c r="O370" s="555">
        <f t="shared" si="16"/>
        <v>6</v>
      </c>
      <c r="P370" s="555">
        <f t="shared" si="17"/>
        <v>4</v>
      </c>
      <c r="Q370" s="556" t="str">
        <f t="shared" si="18"/>
        <v>Gastos_Gerais</v>
      </c>
      <c r="R370" s="564" t="s">
        <v>310</v>
      </c>
      <c r="S370" s="564" t="s">
        <v>310</v>
      </c>
    </row>
    <row r="371" spans="1:19" ht="24">
      <c r="A371" s="535">
        <f>IF(B371="","",COUNT('Diário 1º PA'!$A$4:$A$2000)+ROW()-3)</f>
        <v>447</v>
      </c>
      <c r="B371" s="506">
        <v>44720</v>
      </c>
      <c r="C371" s="537">
        <v>44621</v>
      </c>
      <c r="D371" s="448" t="s">
        <v>271</v>
      </c>
      <c r="E371" s="448" t="s">
        <v>448</v>
      </c>
      <c r="F371" s="477">
        <v>436.17</v>
      </c>
      <c r="G371" s="448" t="s">
        <v>1163</v>
      </c>
      <c r="H371" s="448" t="s">
        <v>473</v>
      </c>
      <c r="I371" s="448" t="s">
        <v>502</v>
      </c>
      <c r="J371" s="448" t="s">
        <v>310</v>
      </c>
      <c r="K371" s="448" t="s">
        <v>507</v>
      </c>
      <c r="L371" s="448" t="s">
        <v>550</v>
      </c>
      <c r="M371" s="544">
        <v>222132227022</v>
      </c>
      <c r="N371" s="506">
        <v>44720</v>
      </c>
      <c r="O371" s="555">
        <f t="shared" si="16"/>
        <v>6</v>
      </c>
      <c r="P371" s="555">
        <f t="shared" si="17"/>
        <v>3</v>
      </c>
      <c r="Q371" s="556" t="str">
        <f t="shared" si="18"/>
        <v>Gastos_Gerais</v>
      </c>
      <c r="R371" s="564" t="s">
        <v>310</v>
      </c>
      <c r="S371" s="564" t="s">
        <v>310</v>
      </c>
    </row>
    <row r="372" spans="1:19" ht="24">
      <c r="A372" s="535">
        <f>IF(B372="","",COUNT('Diário 1º PA'!$A$4:$A$2000)+ROW()-3)</f>
        <v>448</v>
      </c>
      <c r="B372" s="506">
        <v>44720</v>
      </c>
      <c r="C372" s="537">
        <v>44682</v>
      </c>
      <c r="D372" s="448" t="s">
        <v>271</v>
      </c>
      <c r="E372" s="448" t="s">
        <v>448</v>
      </c>
      <c r="F372" s="477">
        <v>110.55</v>
      </c>
      <c r="G372" s="448" t="s">
        <v>1094</v>
      </c>
      <c r="H372" s="448" t="s">
        <v>465</v>
      </c>
      <c r="I372" s="448" t="s">
        <v>502</v>
      </c>
      <c r="J372" s="448" t="s">
        <v>310</v>
      </c>
      <c r="K372" s="448" t="s">
        <v>507</v>
      </c>
      <c r="L372" s="448" t="s">
        <v>550</v>
      </c>
      <c r="M372" s="544">
        <v>222132222063</v>
      </c>
      <c r="N372" s="506">
        <v>44720</v>
      </c>
      <c r="O372" s="555">
        <f t="shared" si="16"/>
        <v>6</v>
      </c>
      <c r="P372" s="555">
        <f t="shared" si="17"/>
        <v>5</v>
      </c>
      <c r="Q372" s="556" t="str">
        <f t="shared" si="18"/>
        <v>Gastos_Gerais</v>
      </c>
      <c r="R372" s="564" t="s">
        <v>310</v>
      </c>
      <c r="S372" s="564" t="s">
        <v>310</v>
      </c>
    </row>
    <row r="373" spans="1:19" ht="24">
      <c r="A373" s="535">
        <f>IF(B373="","",COUNT('Diário 1º PA'!$A$4:$A$2000)+ROW()-3)</f>
        <v>449</v>
      </c>
      <c r="B373" s="506">
        <v>44720</v>
      </c>
      <c r="C373" s="537">
        <v>44682</v>
      </c>
      <c r="D373" s="448" t="s">
        <v>271</v>
      </c>
      <c r="E373" s="448" t="s">
        <v>434</v>
      </c>
      <c r="F373" s="477">
        <v>688</v>
      </c>
      <c r="G373" s="448" t="s">
        <v>1255</v>
      </c>
      <c r="H373" s="448" t="s">
        <v>462</v>
      </c>
      <c r="I373" s="448" t="s">
        <v>1256</v>
      </c>
      <c r="J373" s="448" t="s">
        <v>1257</v>
      </c>
      <c r="K373" s="448" t="s">
        <v>543</v>
      </c>
      <c r="L373" s="448" t="s">
        <v>500</v>
      </c>
      <c r="M373" s="544">
        <v>1821</v>
      </c>
      <c r="N373" s="506">
        <v>44719</v>
      </c>
      <c r="O373" s="555">
        <f t="shared" si="16"/>
        <v>6</v>
      </c>
      <c r="P373" s="555">
        <f t="shared" si="17"/>
        <v>5</v>
      </c>
      <c r="Q373" s="556" t="str">
        <f t="shared" si="18"/>
        <v>Gastos_Gerais</v>
      </c>
      <c r="R373" s="564" t="s">
        <v>540</v>
      </c>
      <c r="S373" s="564">
        <v>3807</v>
      </c>
    </row>
    <row r="374" spans="1:19" ht="24">
      <c r="A374" s="535">
        <f>IF(B374="","",COUNT('Diário 1º PA'!$A$4:$A$2000)+ROW()-3)</f>
        <v>450</v>
      </c>
      <c r="B374" s="506">
        <v>44720</v>
      </c>
      <c r="C374" s="537">
        <v>44652</v>
      </c>
      <c r="D374" s="448" t="s">
        <v>271</v>
      </c>
      <c r="E374" s="448" t="s">
        <v>442</v>
      </c>
      <c r="F374" s="477">
        <v>70.349999999999994</v>
      </c>
      <c r="G374" s="448" t="s">
        <v>1120</v>
      </c>
      <c r="H374" s="448" t="s">
        <v>309</v>
      </c>
      <c r="I374" s="448" t="s">
        <v>502</v>
      </c>
      <c r="J374" s="448" t="s">
        <v>310</v>
      </c>
      <c r="K374" s="448" t="s">
        <v>507</v>
      </c>
      <c r="L374" s="448" t="s">
        <v>550</v>
      </c>
      <c r="M374" s="544">
        <v>222132223205</v>
      </c>
      <c r="N374" s="506">
        <v>44720</v>
      </c>
      <c r="O374" s="555">
        <f t="shared" si="16"/>
        <v>6</v>
      </c>
      <c r="P374" s="555">
        <f t="shared" si="17"/>
        <v>4</v>
      </c>
      <c r="Q374" s="556" t="str">
        <f t="shared" si="18"/>
        <v>Gastos_Gerais</v>
      </c>
      <c r="R374" s="564" t="s">
        <v>310</v>
      </c>
      <c r="S374" s="564" t="s">
        <v>310</v>
      </c>
    </row>
    <row r="375" spans="1:19" ht="36">
      <c r="A375" s="535">
        <f>IF(B375="","",COUNT('Diário 1º PA'!$A$4:$A$2000)+ROW()-3)</f>
        <v>451</v>
      </c>
      <c r="B375" s="506">
        <v>44720</v>
      </c>
      <c r="C375" s="537">
        <v>44621</v>
      </c>
      <c r="D375" s="448" t="s">
        <v>271</v>
      </c>
      <c r="E375" s="448" t="s">
        <v>442</v>
      </c>
      <c r="F375" s="477">
        <v>60.3</v>
      </c>
      <c r="G375" s="448" t="s">
        <v>1164</v>
      </c>
      <c r="H375" s="448" t="s">
        <v>470</v>
      </c>
      <c r="I375" s="448" t="s">
        <v>502</v>
      </c>
      <c r="J375" s="448" t="s">
        <v>310</v>
      </c>
      <c r="K375" s="448" t="s">
        <v>507</v>
      </c>
      <c r="L375" s="448" t="s">
        <v>550</v>
      </c>
      <c r="M375" s="544">
        <v>222132227707</v>
      </c>
      <c r="N375" s="506">
        <v>44720</v>
      </c>
      <c r="O375" s="555">
        <f t="shared" si="16"/>
        <v>6</v>
      </c>
      <c r="P375" s="555">
        <f t="shared" si="17"/>
        <v>3</v>
      </c>
      <c r="Q375" s="556" t="str">
        <f t="shared" si="18"/>
        <v>Gastos_Gerais</v>
      </c>
      <c r="R375" s="564" t="s">
        <v>310</v>
      </c>
      <c r="S375" s="564" t="s">
        <v>310</v>
      </c>
    </row>
    <row r="376" spans="1:19" ht="24">
      <c r="A376" s="535">
        <f>IF(B376="","",COUNT('Diário 1º PA'!$A$4:$A$2000)+ROW()-3)</f>
        <v>452</v>
      </c>
      <c r="B376" s="506">
        <v>44720</v>
      </c>
      <c r="C376" s="537">
        <v>44621</v>
      </c>
      <c r="D376" s="448" t="s">
        <v>271</v>
      </c>
      <c r="E376" s="448" t="s">
        <v>448</v>
      </c>
      <c r="F376" s="477">
        <v>402</v>
      </c>
      <c r="G376" s="448" t="s">
        <v>1200</v>
      </c>
      <c r="H376" s="448" t="s">
        <v>474</v>
      </c>
      <c r="I376" s="448" t="s">
        <v>502</v>
      </c>
      <c r="J376" s="448" t="s">
        <v>310</v>
      </c>
      <c r="K376" s="448" t="s">
        <v>507</v>
      </c>
      <c r="L376" s="448" t="s">
        <v>550</v>
      </c>
      <c r="M376" s="544">
        <v>222132232700</v>
      </c>
      <c r="N376" s="506">
        <v>44720</v>
      </c>
      <c r="O376" s="555">
        <f t="shared" si="16"/>
        <v>6</v>
      </c>
      <c r="P376" s="555">
        <f t="shared" si="17"/>
        <v>3</v>
      </c>
      <c r="Q376" s="556" t="str">
        <f t="shared" si="18"/>
        <v>Gastos_Gerais</v>
      </c>
      <c r="R376" s="564" t="s">
        <v>310</v>
      </c>
      <c r="S376" s="564" t="s">
        <v>310</v>
      </c>
    </row>
    <row r="377" spans="1:19" ht="36">
      <c r="A377" s="535">
        <f>IF(B377="","",COUNT('Diário 1º PA'!$A$4:$A$2000)+ROW()-3)</f>
        <v>453</v>
      </c>
      <c r="B377" s="506">
        <v>44720</v>
      </c>
      <c r="C377" s="537">
        <v>44621</v>
      </c>
      <c r="D377" s="448" t="s">
        <v>271</v>
      </c>
      <c r="E377" s="448" t="s">
        <v>448</v>
      </c>
      <c r="F377" s="477">
        <v>1287.5</v>
      </c>
      <c r="G377" s="448" t="s">
        <v>1125</v>
      </c>
      <c r="H377" s="448" t="s">
        <v>470</v>
      </c>
      <c r="I377" s="448" t="s">
        <v>502</v>
      </c>
      <c r="J377" s="448" t="s">
        <v>310</v>
      </c>
      <c r="K377" s="448" t="s">
        <v>507</v>
      </c>
      <c r="L377" s="448" t="s">
        <v>550</v>
      </c>
      <c r="M377" s="544">
        <v>222132223701</v>
      </c>
      <c r="N377" s="506">
        <v>44720</v>
      </c>
      <c r="O377" s="555">
        <f t="shared" si="16"/>
        <v>6</v>
      </c>
      <c r="P377" s="555">
        <f t="shared" si="17"/>
        <v>3</v>
      </c>
      <c r="Q377" s="556" t="str">
        <f t="shared" si="18"/>
        <v>Gastos_Gerais</v>
      </c>
      <c r="R377" s="564" t="s">
        <v>310</v>
      </c>
      <c r="S377" s="564" t="s">
        <v>310</v>
      </c>
    </row>
    <row r="378" spans="1:19" ht="36">
      <c r="A378" s="535">
        <f>IF(B378="","",COUNT('Diário 1º PA'!$A$4:$A$2000)+ROW()-3)</f>
        <v>454</v>
      </c>
      <c r="B378" s="506">
        <v>44720</v>
      </c>
      <c r="C378" s="537">
        <v>44682</v>
      </c>
      <c r="D378" s="448" t="s">
        <v>271</v>
      </c>
      <c r="E378" s="448" t="s">
        <v>222</v>
      </c>
      <c r="F378" s="477">
        <v>120</v>
      </c>
      <c r="G378" s="448" t="s">
        <v>1104</v>
      </c>
      <c r="H378" s="448" t="s">
        <v>465</v>
      </c>
      <c r="I378" s="448" t="s">
        <v>502</v>
      </c>
      <c r="J378" s="448" t="s">
        <v>310</v>
      </c>
      <c r="K378" s="448" t="s">
        <v>507</v>
      </c>
      <c r="L378" s="448" t="s">
        <v>550</v>
      </c>
      <c r="M378" s="544">
        <v>222132222900</v>
      </c>
      <c r="N378" s="506">
        <v>44720</v>
      </c>
      <c r="O378" s="555">
        <f t="shared" si="16"/>
        <v>6</v>
      </c>
      <c r="P378" s="555">
        <f t="shared" si="17"/>
        <v>5</v>
      </c>
      <c r="Q378" s="556" t="str">
        <f t="shared" si="18"/>
        <v>Gastos_Gerais</v>
      </c>
      <c r="R378" s="564" t="s">
        <v>310</v>
      </c>
      <c r="S378" s="564" t="s">
        <v>310</v>
      </c>
    </row>
    <row r="379" spans="1:19" ht="24">
      <c r="A379" s="535">
        <f>IF(B379="","",COUNT('Diário 1º PA'!$A$4:$A$2000)+ROW()-3)</f>
        <v>455</v>
      </c>
      <c r="B379" s="506">
        <v>44720</v>
      </c>
      <c r="C379" s="537">
        <v>44652</v>
      </c>
      <c r="D379" s="448" t="s">
        <v>271</v>
      </c>
      <c r="E379" s="448" t="s">
        <v>448</v>
      </c>
      <c r="F379" s="477">
        <v>200</v>
      </c>
      <c r="G379" s="448" t="s">
        <v>1165</v>
      </c>
      <c r="H379" s="448" t="s">
        <v>473</v>
      </c>
      <c r="I379" s="448" t="s">
        <v>502</v>
      </c>
      <c r="J379" s="448" t="s">
        <v>310</v>
      </c>
      <c r="K379" s="448" t="s">
        <v>507</v>
      </c>
      <c r="L379" s="448" t="s">
        <v>550</v>
      </c>
      <c r="M379" s="544">
        <v>222132226484</v>
      </c>
      <c r="N379" s="506">
        <v>44720</v>
      </c>
      <c r="O379" s="555">
        <f t="shared" si="16"/>
        <v>6</v>
      </c>
      <c r="P379" s="555">
        <f t="shared" si="17"/>
        <v>4</v>
      </c>
      <c r="Q379" s="556" t="str">
        <f t="shared" si="18"/>
        <v>Gastos_Gerais</v>
      </c>
      <c r="R379" s="564" t="s">
        <v>310</v>
      </c>
      <c r="S379" s="564" t="s">
        <v>310</v>
      </c>
    </row>
    <row r="380" spans="1:19" ht="24">
      <c r="A380" s="535">
        <f>IF(B380="","",COUNT('Diário 1º PA'!$A$4:$A$2000)+ROW()-3)</f>
        <v>456</v>
      </c>
      <c r="B380" s="506">
        <v>44720</v>
      </c>
      <c r="C380" s="537">
        <v>44682</v>
      </c>
      <c r="D380" s="448" t="s">
        <v>271</v>
      </c>
      <c r="E380" s="448" t="s">
        <v>448</v>
      </c>
      <c r="F380" s="477">
        <v>100</v>
      </c>
      <c r="G380" s="448" t="s">
        <v>1196</v>
      </c>
      <c r="H380" s="448" t="s">
        <v>465</v>
      </c>
      <c r="I380" s="448" t="s">
        <v>502</v>
      </c>
      <c r="J380" s="448" t="s">
        <v>310</v>
      </c>
      <c r="K380" s="448" t="s">
        <v>507</v>
      </c>
      <c r="L380" s="448" t="s">
        <v>550</v>
      </c>
      <c r="M380" s="544">
        <v>222132231801</v>
      </c>
      <c r="N380" s="506">
        <v>44720</v>
      </c>
      <c r="O380" s="555">
        <f t="shared" si="16"/>
        <v>6</v>
      </c>
      <c r="P380" s="555">
        <f t="shared" si="17"/>
        <v>5</v>
      </c>
      <c r="Q380" s="556" t="str">
        <f t="shared" si="18"/>
        <v>Gastos_Gerais</v>
      </c>
      <c r="R380" s="564" t="s">
        <v>310</v>
      </c>
      <c r="S380" s="564" t="s">
        <v>310</v>
      </c>
    </row>
    <row r="381" spans="1:19" ht="36">
      <c r="A381" s="535">
        <f>IF(B381="","",COUNT('Diário 1º PA'!$A$4:$A$2000)+ROW()-3)</f>
        <v>457</v>
      </c>
      <c r="B381" s="506">
        <v>44720</v>
      </c>
      <c r="C381" s="537">
        <v>44621</v>
      </c>
      <c r="D381" s="448" t="s">
        <v>271</v>
      </c>
      <c r="E381" s="448" t="s">
        <v>445</v>
      </c>
      <c r="F381" s="477">
        <v>75</v>
      </c>
      <c r="G381" s="448" t="s">
        <v>1258</v>
      </c>
      <c r="H381" s="448" t="s">
        <v>461</v>
      </c>
      <c r="I381" s="448" t="s">
        <v>502</v>
      </c>
      <c r="J381" s="448" t="s">
        <v>310</v>
      </c>
      <c r="K381" s="448" t="s">
        <v>507</v>
      </c>
      <c r="L381" s="448" t="s">
        <v>550</v>
      </c>
      <c r="M381" s="544">
        <v>222132223973</v>
      </c>
      <c r="N381" s="506">
        <v>44720</v>
      </c>
      <c r="O381" s="555">
        <f t="shared" si="16"/>
        <v>6</v>
      </c>
      <c r="P381" s="555">
        <f t="shared" si="17"/>
        <v>3</v>
      </c>
      <c r="Q381" s="556" t="str">
        <f t="shared" si="18"/>
        <v>Gastos_Gerais</v>
      </c>
      <c r="R381" s="564" t="s">
        <v>310</v>
      </c>
      <c r="S381" s="564" t="s">
        <v>310</v>
      </c>
    </row>
    <row r="382" spans="1:19" ht="24">
      <c r="A382" s="535">
        <f>IF(B382="","",COUNT('Diário 1º PA'!$A$4:$A$2000)+ROW()-3)</f>
        <v>458</v>
      </c>
      <c r="B382" s="506">
        <v>44720</v>
      </c>
      <c r="C382" s="537">
        <v>44652</v>
      </c>
      <c r="D382" s="448" t="s">
        <v>271</v>
      </c>
      <c r="E382" s="448" t="s">
        <v>451</v>
      </c>
      <c r="F382" s="477">
        <v>281.39999999999998</v>
      </c>
      <c r="G382" s="448" t="s">
        <v>1259</v>
      </c>
      <c r="H382" s="448" t="s">
        <v>465</v>
      </c>
      <c r="I382" s="448" t="s">
        <v>502</v>
      </c>
      <c r="J382" s="448" t="s">
        <v>310</v>
      </c>
      <c r="K382" s="448" t="s">
        <v>507</v>
      </c>
      <c r="L382" s="448" t="s">
        <v>550</v>
      </c>
      <c r="M382" s="544">
        <v>222132221849</v>
      </c>
      <c r="N382" s="506">
        <v>44720</v>
      </c>
      <c r="O382" s="555">
        <f t="shared" si="16"/>
        <v>6</v>
      </c>
      <c r="P382" s="555">
        <f t="shared" si="17"/>
        <v>4</v>
      </c>
      <c r="Q382" s="556" t="str">
        <f t="shared" si="18"/>
        <v>Gastos_Gerais</v>
      </c>
      <c r="R382" s="564" t="s">
        <v>310</v>
      </c>
      <c r="S382" s="564" t="s">
        <v>310</v>
      </c>
    </row>
    <row r="383" spans="1:19" ht="24">
      <c r="A383" s="535">
        <f>IF(B383="","",COUNT('Diário 1º PA'!$A$4:$A$2000)+ROW()-3)</f>
        <v>459</v>
      </c>
      <c r="B383" s="506">
        <v>44720</v>
      </c>
      <c r="C383" s="537">
        <v>44682</v>
      </c>
      <c r="D383" s="448" t="s">
        <v>271</v>
      </c>
      <c r="E383" s="448" t="s">
        <v>434</v>
      </c>
      <c r="F383" s="477">
        <v>688</v>
      </c>
      <c r="G383" s="448" t="s">
        <v>1111</v>
      </c>
      <c r="H383" s="448" t="s">
        <v>462</v>
      </c>
      <c r="I383" s="448" t="s">
        <v>1260</v>
      </c>
      <c r="J383" s="448" t="s">
        <v>1261</v>
      </c>
      <c r="K383" s="448" t="s">
        <v>543</v>
      </c>
      <c r="L383" s="448" t="s">
        <v>500</v>
      </c>
      <c r="M383" s="544">
        <v>1819</v>
      </c>
      <c r="N383" s="506">
        <v>44719</v>
      </c>
      <c r="O383" s="555">
        <f t="shared" si="16"/>
        <v>6</v>
      </c>
      <c r="P383" s="555">
        <f t="shared" si="17"/>
        <v>5</v>
      </c>
      <c r="Q383" s="556" t="str">
        <f t="shared" si="18"/>
        <v>Gastos_Gerais</v>
      </c>
      <c r="R383" s="564" t="s">
        <v>540</v>
      </c>
      <c r="S383" s="564">
        <v>3706</v>
      </c>
    </row>
    <row r="384" spans="1:19" ht="36">
      <c r="A384" s="535">
        <f>IF(B384="","",COUNT('Diário 1º PA'!$A$4:$A$2000)+ROW()-3)</f>
        <v>460</v>
      </c>
      <c r="B384" s="506">
        <v>44720</v>
      </c>
      <c r="C384" s="537">
        <v>44713</v>
      </c>
      <c r="D384" s="448" t="s">
        <v>271</v>
      </c>
      <c r="E384" s="448" t="s">
        <v>71</v>
      </c>
      <c r="F384" s="477">
        <v>11</v>
      </c>
      <c r="G384" s="448" t="s">
        <v>1262</v>
      </c>
      <c r="H384" s="448" t="s">
        <v>309</v>
      </c>
      <c r="I384" s="448" t="s">
        <v>546</v>
      </c>
      <c r="J384" s="448" t="s">
        <v>547</v>
      </c>
      <c r="K384" s="448" t="s">
        <v>548</v>
      </c>
      <c r="L384" s="448" t="s">
        <v>477</v>
      </c>
      <c r="M384" s="544" t="s">
        <v>310</v>
      </c>
      <c r="N384" s="506">
        <v>44720</v>
      </c>
      <c r="O384" s="555">
        <f t="shared" si="16"/>
        <v>6</v>
      </c>
      <c r="P384" s="555">
        <f t="shared" si="17"/>
        <v>6</v>
      </c>
      <c r="Q384" s="556" t="str">
        <f t="shared" si="18"/>
        <v>Gastos_Gerais</v>
      </c>
      <c r="R384" s="564" t="s">
        <v>310</v>
      </c>
      <c r="S384" s="564" t="s">
        <v>310</v>
      </c>
    </row>
    <row r="385" spans="1:19" ht="36">
      <c r="A385" s="535">
        <f>IF(B385="","",COUNT('Diário 1º PA'!$A$4:$A$2000)+ROW()-3)</f>
        <v>461</v>
      </c>
      <c r="B385" s="506">
        <v>44720</v>
      </c>
      <c r="C385" s="537">
        <v>44713</v>
      </c>
      <c r="D385" s="448" t="s">
        <v>271</v>
      </c>
      <c r="E385" s="448" t="s">
        <v>71</v>
      </c>
      <c r="F385" s="477">
        <v>11</v>
      </c>
      <c r="G385" s="448" t="s">
        <v>1263</v>
      </c>
      <c r="H385" s="448" t="s">
        <v>465</v>
      </c>
      <c r="I385" s="448" t="s">
        <v>546</v>
      </c>
      <c r="J385" s="448" t="s">
        <v>547</v>
      </c>
      <c r="K385" s="448" t="s">
        <v>548</v>
      </c>
      <c r="L385" s="448" t="s">
        <v>477</v>
      </c>
      <c r="M385" s="544" t="s">
        <v>310</v>
      </c>
      <c r="N385" s="506">
        <v>44720</v>
      </c>
      <c r="O385" s="555">
        <f t="shared" si="16"/>
        <v>6</v>
      </c>
      <c r="P385" s="555">
        <f t="shared" si="17"/>
        <v>6</v>
      </c>
      <c r="Q385" s="556" t="str">
        <f t="shared" si="18"/>
        <v>Gastos_Gerais</v>
      </c>
      <c r="R385" s="564" t="s">
        <v>310</v>
      </c>
      <c r="S385" s="564" t="s">
        <v>310</v>
      </c>
    </row>
    <row r="386" spans="1:19" ht="36">
      <c r="A386" s="535">
        <f>IF(B386="","",COUNT('Diário 1º PA'!$A$4:$A$2000)+ROW()-3)</f>
        <v>462</v>
      </c>
      <c r="B386" s="506">
        <v>44720</v>
      </c>
      <c r="C386" s="537">
        <v>44713</v>
      </c>
      <c r="D386" s="448" t="s">
        <v>271</v>
      </c>
      <c r="E386" s="448" t="s">
        <v>71</v>
      </c>
      <c r="F386" s="477">
        <v>11</v>
      </c>
      <c r="G386" s="448" t="s">
        <v>1264</v>
      </c>
      <c r="H386" s="448" t="s">
        <v>462</v>
      </c>
      <c r="I386" s="448" t="s">
        <v>546</v>
      </c>
      <c r="J386" s="448" t="s">
        <v>547</v>
      </c>
      <c r="K386" s="448" t="s">
        <v>548</v>
      </c>
      <c r="L386" s="448" t="s">
        <v>477</v>
      </c>
      <c r="M386" s="544" t="s">
        <v>310</v>
      </c>
      <c r="N386" s="506">
        <v>44720</v>
      </c>
      <c r="O386" s="555">
        <f t="shared" si="16"/>
        <v>6</v>
      </c>
      <c r="P386" s="555">
        <f t="shared" si="17"/>
        <v>6</v>
      </c>
      <c r="Q386" s="556" t="str">
        <f t="shared" si="18"/>
        <v>Gastos_Gerais</v>
      </c>
      <c r="R386" s="564" t="s">
        <v>310</v>
      </c>
      <c r="S386" s="564" t="s">
        <v>310</v>
      </c>
    </row>
    <row r="387" spans="1:19" ht="36">
      <c r="A387" s="535">
        <f>IF(B387="","",COUNT('Diário 1º PA'!$A$4:$A$2000)+ROW()-3)</f>
        <v>463</v>
      </c>
      <c r="B387" s="506">
        <v>44720</v>
      </c>
      <c r="C387" s="537">
        <v>44713</v>
      </c>
      <c r="D387" s="448" t="s">
        <v>271</v>
      </c>
      <c r="E387" s="448" t="s">
        <v>71</v>
      </c>
      <c r="F387" s="477">
        <v>11</v>
      </c>
      <c r="G387" s="448" t="s">
        <v>1265</v>
      </c>
      <c r="H387" s="448" t="s">
        <v>462</v>
      </c>
      <c r="I387" s="448" t="s">
        <v>546</v>
      </c>
      <c r="J387" s="448" t="s">
        <v>547</v>
      </c>
      <c r="K387" s="448" t="s">
        <v>548</v>
      </c>
      <c r="L387" s="448" t="s">
        <v>477</v>
      </c>
      <c r="M387" s="544" t="s">
        <v>310</v>
      </c>
      <c r="N387" s="506">
        <v>44720</v>
      </c>
      <c r="O387" s="555">
        <f t="shared" si="16"/>
        <v>6</v>
      </c>
      <c r="P387" s="555">
        <f t="shared" si="17"/>
        <v>6</v>
      </c>
      <c r="Q387" s="556" t="str">
        <f t="shared" si="18"/>
        <v>Gastos_Gerais</v>
      </c>
      <c r="R387" s="564" t="s">
        <v>310</v>
      </c>
      <c r="S387" s="564" t="s">
        <v>310</v>
      </c>
    </row>
    <row r="388" spans="1:19" ht="96">
      <c r="A388" s="535">
        <f>IF(B388="","",COUNT('Diário 1º PA'!$A$4:$A$2000)+ROW()-3)</f>
        <v>464</v>
      </c>
      <c r="B388" s="506">
        <v>44721</v>
      </c>
      <c r="C388" s="537">
        <v>44682</v>
      </c>
      <c r="D388" s="448" t="s">
        <v>271</v>
      </c>
      <c r="E388" s="448" t="s">
        <v>434</v>
      </c>
      <c r="F388" s="477">
        <v>840</v>
      </c>
      <c r="G388" s="448" t="s">
        <v>1266</v>
      </c>
      <c r="H388" s="448" t="s">
        <v>462</v>
      </c>
      <c r="I388" s="448" t="s">
        <v>1267</v>
      </c>
      <c r="J388" s="448" t="s">
        <v>1268</v>
      </c>
      <c r="K388" s="448" t="s">
        <v>499</v>
      </c>
      <c r="L388" s="448" t="s">
        <v>500</v>
      </c>
      <c r="M388" s="544">
        <v>1820</v>
      </c>
      <c r="N388" s="506">
        <v>44719</v>
      </c>
      <c r="O388" s="555">
        <f t="shared" si="16"/>
        <v>6</v>
      </c>
      <c r="P388" s="555">
        <f t="shared" si="17"/>
        <v>5</v>
      </c>
      <c r="Q388" s="556" t="str">
        <f t="shared" si="18"/>
        <v>Gastos_Gerais</v>
      </c>
      <c r="R388" s="564" t="s">
        <v>540</v>
      </c>
      <c r="S388" s="564">
        <v>3685</v>
      </c>
    </row>
    <row r="389" spans="1:19" ht="36">
      <c r="A389" s="535">
        <f>IF(B389="","",COUNT('Diário 1º PA'!$A$4:$A$2000)+ROW()-3)</f>
        <v>465</v>
      </c>
      <c r="B389" s="506">
        <v>44721</v>
      </c>
      <c r="C389" s="537">
        <v>44682</v>
      </c>
      <c r="D389" s="448" t="s">
        <v>271</v>
      </c>
      <c r="E389" s="448" t="s">
        <v>434</v>
      </c>
      <c r="F389" s="477">
        <v>2000</v>
      </c>
      <c r="G389" s="448" t="s">
        <v>1115</v>
      </c>
      <c r="H389" s="448" t="s">
        <v>462</v>
      </c>
      <c r="I389" s="448" t="s">
        <v>1269</v>
      </c>
      <c r="J389" s="448" t="s">
        <v>1270</v>
      </c>
      <c r="K389" s="448" t="s">
        <v>543</v>
      </c>
      <c r="L389" s="448" t="s">
        <v>544</v>
      </c>
      <c r="M389" s="544">
        <v>48</v>
      </c>
      <c r="N389" s="506">
        <v>44719</v>
      </c>
      <c r="O389" s="555">
        <f t="shared" ref="O389:O450" si="19">IF(B389=0,0,IF(YEAR(B389)=$P$1,MONTH(B389)-$O$1+1,(YEAR(B389)-$P$1)*12-$O$1+1+MONTH(B389)))</f>
        <v>6</v>
      </c>
      <c r="P389" s="555">
        <f t="shared" ref="P389:P450" si="20">IF(C389=0,0,IF(YEAR(C389)=$P$1,MONTH(C389)-$O$1+1,(YEAR(C389)-$P$1)*12-$O$1+1+MONTH(C389)))</f>
        <v>5</v>
      </c>
      <c r="Q389" s="556" t="str">
        <f t="shared" ref="Q389:Q450" si="21">SUBSTITUTE(D389," ","_")</f>
        <v>Gastos_Gerais</v>
      </c>
      <c r="R389" s="564" t="s">
        <v>540</v>
      </c>
      <c r="S389" s="564">
        <v>3714</v>
      </c>
    </row>
    <row r="390" spans="1:19" ht="36">
      <c r="A390" s="535">
        <f>IF(B390="","",COUNT('Diário 1º PA'!$A$4:$A$2000)+ROW()-3)</f>
        <v>466</v>
      </c>
      <c r="B390" s="506">
        <v>44721</v>
      </c>
      <c r="C390" s="537">
        <v>44713</v>
      </c>
      <c r="D390" s="448" t="s">
        <v>271</v>
      </c>
      <c r="E390" s="448" t="s">
        <v>71</v>
      </c>
      <c r="F390" s="477">
        <v>11</v>
      </c>
      <c r="G390" s="448" t="s">
        <v>1271</v>
      </c>
      <c r="H390" s="448" t="s">
        <v>462</v>
      </c>
      <c r="I390" s="448" t="s">
        <v>546</v>
      </c>
      <c r="J390" s="448" t="s">
        <v>547</v>
      </c>
      <c r="K390" s="448" t="s">
        <v>548</v>
      </c>
      <c r="L390" s="448" t="s">
        <v>477</v>
      </c>
      <c r="M390" s="544" t="s">
        <v>310</v>
      </c>
      <c r="N390" s="506">
        <v>44721</v>
      </c>
      <c r="O390" s="555">
        <f t="shared" si="19"/>
        <v>6</v>
      </c>
      <c r="P390" s="555">
        <f t="shared" si="20"/>
        <v>6</v>
      </c>
      <c r="Q390" s="556" t="str">
        <f t="shared" si="21"/>
        <v>Gastos_Gerais</v>
      </c>
      <c r="R390" s="564" t="s">
        <v>310</v>
      </c>
      <c r="S390" s="564" t="s">
        <v>310</v>
      </c>
    </row>
    <row r="391" spans="1:19" ht="96">
      <c r="A391" s="535">
        <f>IF(B391="","",COUNT('Diário 1º PA'!$A$4:$A$2000)+ROW()-3)</f>
        <v>467</v>
      </c>
      <c r="B391" s="506">
        <v>44722</v>
      </c>
      <c r="C391" s="537">
        <v>44652</v>
      </c>
      <c r="D391" s="448" t="s">
        <v>271</v>
      </c>
      <c r="E391" s="448" t="s">
        <v>457</v>
      </c>
      <c r="F391" s="477">
        <v>2385.2199999999998</v>
      </c>
      <c r="G391" s="448" t="s">
        <v>1272</v>
      </c>
      <c r="H391" s="448" t="s">
        <v>469</v>
      </c>
      <c r="I391" s="448" t="s">
        <v>1273</v>
      </c>
      <c r="J391" s="448" t="s">
        <v>1274</v>
      </c>
      <c r="K391" s="448" t="s">
        <v>499</v>
      </c>
      <c r="L391" s="448" t="s">
        <v>500</v>
      </c>
      <c r="M391" s="544">
        <v>1832</v>
      </c>
      <c r="N391" s="506">
        <v>44722</v>
      </c>
      <c r="O391" s="555">
        <f t="shared" si="19"/>
        <v>6</v>
      </c>
      <c r="P391" s="555">
        <f t="shared" si="20"/>
        <v>4</v>
      </c>
      <c r="Q391" s="556" t="str">
        <f t="shared" si="21"/>
        <v>Gastos_Gerais</v>
      </c>
      <c r="R391" s="564" t="s">
        <v>501</v>
      </c>
      <c r="S391" s="564">
        <v>3243</v>
      </c>
    </row>
    <row r="392" spans="1:19" ht="84">
      <c r="A392" s="535">
        <f>IF(B392="","",COUNT('Diário 1º PA'!$A$4:$A$2000)+ROW()-3)</f>
        <v>468</v>
      </c>
      <c r="B392" s="506">
        <v>44722</v>
      </c>
      <c r="C392" s="537">
        <v>44682</v>
      </c>
      <c r="D392" s="448" t="s">
        <v>271</v>
      </c>
      <c r="E392" s="448" t="s">
        <v>448</v>
      </c>
      <c r="F392" s="477">
        <v>1680</v>
      </c>
      <c r="G392" s="448" t="s">
        <v>1129</v>
      </c>
      <c r="H392" s="448" t="s">
        <v>462</v>
      </c>
      <c r="I392" s="448" t="s">
        <v>1275</v>
      </c>
      <c r="J392" s="448" t="s">
        <v>1276</v>
      </c>
      <c r="K392" s="448" t="s">
        <v>543</v>
      </c>
      <c r="L392" s="448" t="s">
        <v>500</v>
      </c>
      <c r="M392" s="544">
        <v>1824</v>
      </c>
      <c r="N392" s="506">
        <v>44720</v>
      </c>
      <c r="O392" s="555">
        <f t="shared" si="19"/>
        <v>6</v>
      </c>
      <c r="P392" s="555">
        <f t="shared" si="20"/>
        <v>5</v>
      </c>
      <c r="Q392" s="556" t="str">
        <f t="shared" si="21"/>
        <v>Gastos_Gerais</v>
      </c>
      <c r="R392" s="564" t="s">
        <v>540</v>
      </c>
      <c r="S392" s="564">
        <v>3674</v>
      </c>
    </row>
    <row r="393" spans="1:19" ht="36">
      <c r="A393" s="535">
        <f>IF(B393="","",COUNT('Diário 1º PA'!$A$4:$A$2000)+ROW()-3)</f>
        <v>469</v>
      </c>
      <c r="B393" s="506">
        <v>44722</v>
      </c>
      <c r="C393" s="537">
        <v>44713</v>
      </c>
      <c r="D393" s="448" t="s">
        <v>271</v>
      </c>
      <c r="E393" s="448" t="s">
        <v>71</v>
      </c>
      <c r="F393" s="477">
        <v>11</v>
      </c>
      <c r="G393" s="448" t="s">
        <v>1277</v>
      </c>
      <c r="H393" s="448" t="s">
        <v>462</v>
      </c>
      <c r="I393" s="448" t="s">
        <v>546</v>
      </c>
      <c r="J393" s="448" t="s">
        <v>547</v>
      </c>
      <c r="K393" s="448" t="s">
        <v>548</v>
      </c>
      <c r="L393" s="448" t="s">
        <v>477</v>
      </c>
      <c r="M393" s="544" t="s">
        <v>310</v>
      </c>
      <c r="N393" s="506">
        <v>44722</v>
      </c>
      <c r="O393" s="555">
        <f t="shared" si="19"/>
        <v>6</v>
      </c>
      <c r="P393" s="555">
        <f t="shared" si="20"/>
        <v>6</v>
      </c>
      <c r="Q393" s="556" t="str">
        <f t="shared" si="21"/>
        <v>Gastos_Gerais</v>
      </c>
      <c r="R393" s="564" t="s">
        <v>310</v>
      </c>
      <c r="S393" s="564" t="s">
        <v>310</v>
      </c>
    </row>
    <row r="394" spans="1:19" ht="36">
      <c r="A394" s="535">
        <f>IF(B394="","",COUNT('Diário 1º PA'!$A$4:$A$2000)+ROW()-3)</f>
        <v>470</v>
      </c>
      <c r="B394" s="506">
        <v>44726</v>
      </c>
      <c r="C394" s="537">
        <v>44682</v>
      </c>
      <c r="D394" s="448" t="s">
        <v>271</v>
      </c>
      <c r="E394" s="448" t="s">
        <v>445</v>
      </c>
      <c r="F394" s="477">
        <v>210</v>
      </c>
      <c r="G394" s="448" t="s">
        <v>1114</v>
      </c>
      <c r="H394" s="448" t="s">
        <v>462</v>
      </c>
      <c r="I394" s="448" t="s">
        <v>1278</v>
      </c>
      <c r="J394" s="448" t="s">
        <v>1279</v>
      </c>
      <c r="K394" s="448" t="s">
        <v>499</v>
      </c>
      <c r="L394" s="448" t="s">
        <v>500</v>
      </c>
      <c r="M394" s="544">
        <v>1842</v>
      </c>
      <c r="N394" s="506">
        <v>44725</v>
      </c>
      <c r="O394" s="555">
        <f t="shared" si="19"/>
        <v>6</v>
      </c>
      <c r="P394" s="555">
        <f t="shared" si="20"/>
        <v>5</v>
      </c>
      <c r="Q394" s="556" t="str">
        <f t="shared" si="21"/>
        <v>Gastos_Gerais</v>
      </c>
      <c r="R394" s="564" t="s">
        <v>540</v>
      </c>
      <c r="S394" s="564">
        <v>3729</v>
      </c>
    </row>
    <row r="395" spans="1:19" ht="108">
      <c r="A395" s="535">
        <f>IF(B395="","",COUNT('Diário 1º PA'!$A$4:$A$2000)+ROW()-3)</f>
        <v>471</v>
      </c>
      <c r="B395" s="506">
        <v>44726</v>
      </c>
      <c r="C395" s="537">
        <v>44621</v>
      </c>
      <c r="D395" s="448" t="s">
        <v>271</v>
      </c>
      <c r="E395" s="448" t="s">
        <v>446</v>
      </c>
      <c r="F395" s="477">
        <v>195</v>
      </c>
      <c r="G395" s="448" t="s">
        <v>569</v>
      </c>
      <c r="H395" s="448" t="s">
        <v>468</v>
      </c>
      <c r="I395" s="448" t="s">
        <v>1280</v>
      </c>
      <c r="J395" s="448" t="s">
        <v>1041</v>
      </c>
      <c r="K395" s="448" t="s">
        <v>852</v>
      </c>
      <c r="L395" s="448" t="s">
        <v>1281</v>
      </c>
      <c r="M395" s="544">
        <v>1764</v>
      </c>
      <c r="N395" s="506">
        <v>44676</v>
      </c>
      <c r="O395" s="555">
        <f t="shared" si="19"/>
        <v>6</v>
      </c>
      <c r="P395" s="555">
        <f t="shared" si="20"/>
        <v>3</v>
      </c>
      <c r="Q395" s="556" t="str">
        <f t="shared" si="21"/>
        <v>Gastos_Gerais</v>
      </c>
      <c r="R395" s="564" t="s">
        <v>540</v>
      </c>
      <c r="S395" s="564">
        <v>3171</v>
      </c>
    </row>
    <row r="396" spans="1:19" ht="36">
      <c r="A396" s="535">
        <f>IF(B396="","",COUNT('Diário 1º PA'!$A$4:$A$2000)+ROW()-3)</f>
        <v>472</v>
      </c>
      <c r="B396" s="506">
        <v>44726</v>
      </c>
      <c r="C396" s="537">
        <v>44682</v>
      </c>
      <c r="D396" s="448" t="s">
        <v>271</v>
      </c>
      <c r="E396" s="448" t="s">
        <v>434</v>
      </c>
      <c r="F396" s="477">
        <v>1200</v>
      </c>
      <c r="G396" s="448" t="s">
        <v>1132</v>
      </c>
      <c r="H396" s="448" t="s">
        <v>462</v>
      </c>
      <c r="I396" s="448" t="s">
        <v>1282</v>
      </c>
      <c r="J396" s="448" t="s">
        <v>1283</v>
      </c>
      <c r="K396" s="448" t="s">
        <v>543</v>
      </c>
      <c r="L396" s="448" t="s">
        <v>32</v>
      </c>
      <c r="M396" s="544" t="s">
        <v>604</v>
      </c>
      <c r="N396" s="506">
        <v>44725</v>
      </c>
      <c r="O396" s="555">
        <f t="shared" si="19"/>
        <v>6</v>
      </c>
      <c r="P396" s="555">
        <f t="shared" si="20"/>
        <v>5</v>
      </c>
      <c r="Q396" s="556" t="str">
        <f t="shared" si="21"/>
        <v>Gastos_Gerais</v>
      </c>
      <c r="R396" s="564" t="s">
        <v>540</v>
      </c>
      <c r="S396" s="564">
        <v>3733</v>
      </c>
    </row>
    <row r="397" spans="1:19" ht="24">
      <c r="A397" s="535">
        <f>IF(B397="","",COUNT('Diário 1º PA'!$A$4:$A$2000)+ROW()-3)</f>
        <v>473</v>
      </c>
      <c r="B397" s="506">
        <v>44726</v>
      </c>
      <c r="C397" s="537">
        <v>44682</v>
      </c>
      <c r="D397" s="448" t="s">
        <v>271</v>
      </c>
      <c r="E397" s="448" t="s">
        <v>458</v>
      </c>
      <c r="F397" s="477">
        <v>10222.799999999999</v>
      </c>
      <c r="G397" s="448" t="s">
        <v>532</v>
      </c>
      <c r="H397" s="448" t="s">
        <v>465</v>
      </c>
      <c r="I397" s="448" t="s">
        <v>1284</v>
      </c>
      <c r="J397" s="448" t="s">
        <v>607</v>
      </c>
      <c r="K397" s="448" t="s">
        <v>543</v>
      </c>
      <c r="L397" s="448" t="s">
        <v>32</v>
      </c>
      <c r="M397" s="544" t="s">
        <v>929</v>
      </c>
      <c r="N397" s="506">
        <v>44722</v>
      </c>
      <c r="O397" s="555">
        <f t="shared" si="19"/>
        <v>6</v>
      </c>
      <c r="P397" s="555">
        <f t="shared" si="20"/>
        <v>5</v>
      </c>
      <c r="Q397" s="556" t="str">
        <f t="shared" si="21"/>
        <v>Gastos_Gerais</v>
      </c>
      <c r="R397" s="564" t="s">
        <v>501</v>
      </c>
      <c r="S397" s="564">
        <v>3032</v>
      </c>
    </row>
    <row r="398" spans="1:19" ht="108">
      <c r="A398" s="535">
        <f>IF(B398="","",COUNT('Diário 1º PA'!$A$4:$A$2000)+ROW()-3)</f>
        <v>474</v>
      </c>
      <c r="B398" s="506">
        <v>44726</v>
      </c>
      <c r="C398" s="537">
        <v>44682</v>
      </c>
      <c r="D398" s="448" t="s">
        <v>271</v>
      </c>
      <c r="E398" s="448" t="s">
        <v>449</v>
      </c>
      <c r="F398" s="477">
        <v>8762.4</v>
      </c>
      <c r="G398" s="448" t="s">
        <v>525</v>
      </c>
      <c r="H398" s="448" t="s">
        <v>465</v>
      </c>
      <c r="I398" s="448" t="s">
        <v>1284</v>
      </c>
      <c r="J398" s="448" t="s">
        <v>607</v>
      </c>
      <c r="K398" s="448" t="s">
        <v>543</v>
      </c>
      <c r="L398" s="448" t="s">
        <v>32</v>
      </c>
      <c r="M398" s="544" t="s">
        <v>1285</v>
      </c>
      <c r="N398" s="506">
        <v>44722</v>
      </c>
      <c r="O398" s="555">
        <f t="shared" si="19"/>
        <v>6</v>
      </c>
      <c r="P398" s="555">
        <f t="shared" si="20"/>
        <v>5</v>
      </c>
      <c r="Q398" s="556" t="str">
        <f t="shared" si="21"/>
        <v>Gastos_Gerais</v>
      </c>
      <c r="R398" s="564" t="s">
        <v>501</v>
      </c>
      <c r="S398" s="564">
        <v>3033</v>
      </c>
    </row>
    <row r="399" spans="1:19" ht="108">
      <c r="A399" s="535">
        <f>IF(B399="","",COUNT('Diário 1º PA'!$A$4:$A$2000)+ROW()-3)</f>
        <v>475</v>
      </c>
      <c r="B399" s="506">
        <v>44726</v>
      </c>
      <c r="C399" s="537">
        <v>44621</v>
      </c>
      <c r="D399" s="448" t="s">
        <v>271</v>
      </c>
      <c r="E399" s="448" t="s">
        <v>448</v>
      </c>
      <c r="F399" s="477">
        <v>1467</v>
      </c>
      <c r="G399" s="448" t="s">
        <v>520</v>
      </c>
      <c r="H399" s="448" t="s">
        <v>468</v>
      </c>
      <c r="I399" s="448" t="s">
        <v>1280</v>
      </c>
      <c r="J399" s="448" t="s">
        <v>1041</v>
      </c>
      <c r="K399" s="448" t="s">
        <v>852</v>
      </c>
      <c r="L399" s="448" t="s">
        <v>1281</v>
      </c>
      <c r="M399" s="544">
        <v>1763</v>
      </c>
      <c r="N399" s="506">
        <v>44676</v>
      </c>
      <c r="O399" s="555">
        <f t="shared" si="19"/>
        <v>6</v>
      </c>
      <c r="P399" s="555">
        <f t="shared" si="20"/>
        <v>3</v>
      </c>
      <c r="Q399" s="556" t="str">
        <f t="shared" si="21"/>
        <v>Gastos_Gerais</v>
      </c>
      <c r="R399" s="564" t="s">
        <v>540</v>
      </c>
      <c r="S399" s="564">
        <v>2996</v>
      </c>
    </row>
    <row r="400" spans="1:19" ht="84">
      <c r="A400" s="535">
        <f>IF(B400="","",COUNT('Diário 1º PA'!$A$4:$A$2000)+ROW()-3)</f>
        <v>476</v>
      </c>
      <c r="B400" s="506">
        <v>44726</v>
      </c>
      <c r="C400" s="537">
        <v>44682</v>
      </c>
      <c r="D400" s="448" t="s">
        <v>271</v>
      </c>
      <c r="E400" s="448" t="s">
        <v>442</v>
      </c>
      <c r="F400" s="477">
        <v>3429.65</v>
      </c>
      <c r="G400" s="448" t="s">
        <v>765</v>
      </c>
      <c r="H400" s="448" t="s">
        <v>309</v>
      </c>
      <c r="I400" s="448" t="s">
        <v>1119</v>
      </c>
      <c r="J400" s="448" t="s">
        <v>593</v>
      </c>
      <c r="K400" s="448" t="s">
        <v>543</v>
      </c>
      <c r="L400" s="448" t="s">
        <v>32</v>
      </c>
      <c r="M400" s="544" t="s">
        <v>1286</v>
      </c>
      <c r="N400" s="506">
        <v>44725</v>
      </c>
      <c r="O400" s="555">
        <f t="shared" si="19"/>
        <v>6</v>
      </c>
      <c r="P400" s="555">
        <f t="shared" si="20"/>
        <v>5</v>
      </c>
      <c r="Q400" s="556" t="str">
        <f t="shared" si="21"/>
        <v>Gastos_Gerais</v>
      </c>
      <c r="R400" s="564" t="s">
        <v>501</v>
      </c>
      <c r="S400" s="564">
        <v>2893</v>
      </c>
    </row>
    <row r="401" spans="1:19" ht="36">
      <c r="A401" s="535">
        <f>IF(B401="","",COUNT('Diário 1º PA'!$A$4:$A$2000)+ROW()-3)</f>
        <v>477</v>
      </c>
      <c r="B401" s="506">
        <v>44726</v>
      </c>
      <c r="C401" s="537">
        <v>44713</v>
      </c>
      <c r="D401" s="448" t="s">
        <v>271</v>
      </c>
      <c r="E401" s="448" t="s">
        <v>71</v>
      </c>
      <c r="F401" s="477">
        <v>11</v>
      </c>
      <c r="G401" s="448" t="s">
        <v>1287</v>
      </c>
      <c r="H401" s="448" t="s">
        <v>462</v>
      </c>
      <c r="I401" s="448" t="s">
        <v>546</v>
      </c>
      <c r="J401" s="448" t="s">
        <v>547</v>
      </c>
      <c r="K401" s="448" t="s">
        <v>548</v>
      </c>
      <c r="L401" s="448" t="s">
        <v>477</v>
      </c>
      <c r="M401" s="544" t="s">
        <v>310</v>
      </c>
      <c r="N401" s="506">
        <v>44726</v>
      </c>
      <c r="O401" s="555">
        <f t="shared" si="19"/>
        <v>6</v>
      </c>
      <c r="P401" s="555">
        <f t="shared" si="20"/>
        <v>6</v>
      </c>
      <c r="Q401" s="556" t="str">
        <f t="shared" si="21"/>
        <v>Gastos_Gerais</v>
      </c>
      <c r="R401" s="564" t="s">
        <v>310</v>
      </c>
      <c r="S401" s="564" t="s">
        <v>310</v>
      </c>
    </row>
    <row r="402" spans="1:19" ht="36">
      <c r="A402" s="535">
        <f>IF(B402="","",COUNT('Diário 1º PA'!$A$4:$A$2000)+ROW()-3)</f>
        <v>478</v>
      </c>
      <c r="B402" s="506">
        <v>44726</v>
      </c>
      <c r="C402" s="537">
        <v>44713</v>
      </c>
      <c r="D402" s="448" t="s">
        <v>271</v>
      </c>
      <c r="E402" s="448" t="s">
        <v>71</v>
      </c>
      <c r="F402" s="477">
        <v>11</v>
      </c>
      <c r="G402" s="448" t="s">
        <v>1288</v>
      </c>
      <c r="H402" s="448" t="s">
        <v>465</v>
      </c>
      <c r="I402" s="448" t="s">
        <v>546</v>
      </c>
      <c r="J402" s="448" t="s">
        <v>547</v>
      </c>
      <c r="K402" s="448" t="s">
        <v>548</v>
      </c>
      <c r="L402" s="448" t="s">
        <v>477</v>
      </c>
      <c r="M402" s="544" t="s">
        <v>310</v>
      </c>
      <c r="N402" s="506">
        <v>44726</v>
      </c>
      <c r="O402" s="555">
        <f t="shared" si="19"/>
        <v>6</v>
      </c>
      <c r="P402" s="555">
        <f t="shared" si="20"/>
        <v>6</v>
      </c>
      <c r="Q402" s="556" t="str">
        <f t="shared" si="21"/>
        <v>Gastos_Gerais</v>
      </c>
      <c r="R402" s="564" t="s">
        <v>310</v>
      </c>
      <c r="S402" s="564" t="s">
        <v>310</v>
      </c>
    </row>
    <row r="403" spans="1:19" ht="36">
      <c r="A403" s="535">
        <f>IF(B403="","",COUNT('Diário 1º PA'!$A$4:$A$2000)+ROW()-3)</f>
        <v>479</v>
      </c>
      <c r="B403" s="506">
        <v>44726</v>
      </c>
      <c r="C403" s="537">
        <v>44713</v>
      </c>
      <c r="D403" s="448" t="s">
        <v>271</v>
      </c>
      <c r="E403" s="448" t="s">
        <v>71</v>
      </c>
      <c r="F403" s="477">
        <v>11</v>
      </c>
      <c r="G403" s="448" t="s">
        <v>1289</v>
      </c>
      <c r="H403" s="448" t="s">
        <v>465</v>
      </c>
      <c r="I403" s="448" t="s">
        <v>546</v>
      </c>
      <c r="J403" s="448" t="s">
        <v>547</v>
      </c>
      <c r="K403" s="448" t="s">
        <v>548</v>
      </c>
      <c r="L403" s="448" t="s">
        <v>477</v>
      </c>
      <c r="M403" s="544" t="s">
        <v>310</v>
      </c>
      <c r="N403" s="506">
        <v>44726</v>
      </c>
      <c r="O403" s="555">
        <f t="shared" si="19"/>
        <v>6</v>
      </c>
      <c r="P403" s="555">
        <f t="shared" si="20"/>
        <v>6</v>
      </c>
      <c r="Q403" s="556" t="str">
        <f t="shared" si="21"/>
        <v>Gastos_Gerais</v>
      </c>
      <c r="R403" s="564" t="s">
        <v>310</v>
      </c>
      <c r="S403" s="564" t="s">
        <v>310</v>
      </c>
    </row>
    <row r="404" spans="1:19" ht="36">
      <c r="A404" s="535">
        <f>IF(B404="","",COUNT('Diário 1º PA'!$A$4:$A$2000)+ROW()-3)</f>
        <v>480</v>
      </c>
      <c r="B404" s="506">
        <v>44726</v>
      </c>
      <c r="C404" s="537">
        <v>44713</v>
      </c>
      <c r="D404" s="448" t="s">
        <v>271</v>
      </c>
      <c r="E404" s="448" t="s">
        <v>71</v>
      </c>
      <c r="F404" s="477">
        <v>11</v>
      </c>
      <c r="G404" s="448" t="s">
        <v>1290</v>
      </c>
      <c r="H404" s="448" t="s">
        <v>309</v>
      </c>
      <c r="I404" s="448" t="s">
        <v>546</v>
      </c>
      <c r="J404" s="448" t="s">
        <v>547</v>
      </c>
      <c r="K404" s="448" t="s">
        <v>548</v>
      </c>
      <c r="L404" s="448" t="s">
        <v>477</v>
      </c>
      <c r="M404" s="544" t="s">
        <v>310</v>
      </c>
      <c r="N404" s="506">
        <v>44726</v>
      </c>
      <c r="O404" s="555">
        <f t="shared" si="19"/>
        <v>6</v>
      </c>
      <c r="P404" s="555">
        <f t="shared" si="20"/>
        <v>6</v>
      </c>
      <c r="Q404" s="556" t="str">
        <f t="shared" si="21"/>
        <v>Gastos_Gerais</v>
      </c>
      <c r="R404" s="564" t="s">
        <v>310</v>
      </c>
      <c r="S404" s="564" t="s">
        <v>310</v>
      </c>
    </row>
    <row r="405" spans="1:19" ht="24">
      <c r="A405" s="535">
        <f>IF(B405="","",COUNT('Diário 1º PA'!$A$4:$A$2000)+ROW()-3)</f>
        <v>481</v>
      </c>
      <c r="B405" s="506">
        <v>44732</v>
      </c>
      <c r="C405" s="476">
        <v>44652</v>
      </c>
      <c r="D405" s="448" t="s">
        <v>271</v>
      </c>
      <c r="E405" s="448" t="s">
        <v>9</v>
      </c>
      <c r="F405" s="477">
        <v>930</v>
      </c>
      <c r="G405" s="448" t="s">
        <v>1326</v>
      </c>
      <c r="H405" s="448" t="s">
        <v>9</v>
      </c>
      <c r="I405" s="451" t="s">
        <v>1137</v>
      </c>
      <c r="J405" s="448" t="s">
        <v>475</v>
      </c>
      <c r="K405" s="448" t="s">
        <v>548</v>
      </c>
      <c r="L405" s="448" t="s">
        <v>477</v>
      </c>
      <c r="M405" s="544" t="s">
        <v>310</v>
      </c>
      <c r="N405" s="506">
        <v>44732</v>
      </c>
      <c r="O405" s="555">
        <f t="shared" si="19"/>
        <v>6</v>
      </c>
      <c r="P405" s="555">
        <f t="shared" si="20"/>
        <v>4</v>
      </c>
      <c r="Q405" s="556" t="str">
        <f t="shared" si="21"/>
        <v>Gastos_Gerais</v>
      </c>
      <c r="R405" s="564" t="s">
        <v>310</v>
      </c>
      <c r="S405" s="564" t="s">
        <v>310</v>
      </c>
    </row>
    <row r="406" spans="1:19" ht="36">
      <c r="A406" s="535">
        <f>IF(B406="","",COUNT('Diário 1º PA'!$A$4:$A$2000)+ROW()-3)</f>
        <v>482</v>
      </c>
      <c r="B406" s="506">
        <v>44732</v>
      </c>
      <c r="C406" s="476">
        <v>44621</v>
      </c>
      <c r="D406" s="448" t="s">
        <v>271</v>
      </c>
      <c r="E406" s="448" t="s">
        <v>445</v>
      </c>
      <c r="F406" s="477">
        <v>465</v>
      </c>
      <c r="G406" s="448" t="s">
        <v>1327</v>
      </c>
      <c r="H406" s="448" t="s">
        <v>461</v>
      </c>
      <c r="I406" s="451" t="s">
        <v>1137</v>
      </c>
      <c r="J406" s="448" t="s">
        <v>475</v>
      </c>
      <c r="K406" s="448" t="s">
        <v>548</v>
      </c>
      <c r="L406" s="448" t="s">
        <v>477</v>
      </c>
      <c r="M406" s="544" t="s">
        <v>310</v>
      </c>
      <c r="N406" s="506">
        <v>44732</v>
      </c>
      <c r="O406" s="555">
        <f t="shared" ref="O406:O417" si="22">IF(B406=0,0,IF(YEAR(B406)=$P$1,MONTH(B406)-$O$1+1,(YEAR(B406)-$P$1)*12-$O$1+1+MONTH(B406)))</f>
        <v>6</v>
      </c>
      <c r="P406" s="555">
        <f t="shared" ref="P406:P417" si="23">IF(C406=0,0,IF(YEAR(C406)=$P$1,MONTH(C406)-$O$1+1,(YEAR(C406)-$P$1)*12-$O$1+1+MONTH(C406)))</f>
        <v>3</v>
      </c>
      <c r="Q406" s="556" t="str">
        <f t="shared" ref="Q406:Q417" si="24">SUBSTITUTE(D406," ","_")</f>
        <v>Gastos_Gerais</v>
      </c>
      <c r="R406" s="564" t="s">
        <v>310</v>
      </c>
      <c r="S406" s="564" t="s">
        <v>310</v>
      </c>
    </row>
    <row r="407" spans="1:19" ht="36">
      <c r="A407" s="535">
        <f>IF(B407="","",COUNT('Diário 1º PA'!$A$4:$A$2000)+ROW()-3)</f>
        <v>483</v>
      </c>
      <c r="B407" s="506">
        <v>44732</v>
      </c>
      <c r="C407" s="476">
        <v>44621</v>
      </c>
      <c r="D407" s="448" t="s">
        <v>271</v>
      </c>
      <c r="E407" s="448" t="s">
        <v>445</v>
      </c>
      <c r="F407" s="477">
        <v>465</v>
      </c>
      <c r="G407" s="448" t="s">
        <v>1328</v>
      </c>
      <c r="H407" s="448" t="s">
        <v>461</v>
      </c>
      <c r="I407" s="451" t="s">
        <v>1137</v>
      </c>
      <c r="J407" s="448" t="s">
        <v>475</v>
      </c>
      <c r="K407" s="448" t="s">
        <v>548</v>
      </c>
      <c r="L407" s="448" t="s">
        <v>477</v>
      </c>
      <c r="M407" s="544" t="s">
        <v>310</v>
      </c>
      <c r="N407" s="506">
        <v>44732</v>
      </c>
      <c r="O407" s="555">
        <f>IF(B407=0,0,IF(YEAR(B407)=$P$1,MONTH(B407)-$O$1+1,(YEAR(B407)-$P$1)*12-$O$1+1+MONTH(B407)))</f>
        <v>6</v>
      </c>
      <c r="P407" s="555">
        <f>IF(C407=0,0,IF(YEAR(C407)=$P$1,MONTH(C407)-$O$1+1,(YEAR(C407)-$P$1)*12-$O$1+1+MONTH(C407)))</f>
        <v>3</v>
      </c>
      <c r="Q407" s="556" t="str">
        <f>SUBSTITUTE(D407," ","_")</f>
        <v>Gastos_Gerais</v>
      </c>
      <c r="R407" s="564" t="s">
        <v>310</v>
      </c>
      <c r="S407" s="564" t="s">
        <v>310</v>
      </c>
    </row>
    <row r="408" spans="1:19" ht="24">
      <c r="A408" s="535">
        <f>IF(B408="","",COUNT('Diário 1º PA'!$A$4:$A$2000)+ROW()-3)</f>
        <v>484</v>
      </c>
      <c r="B408" s="506">
        <v>44732</v>
      </c>
      <c r="C408" s="476">
        <v>44682</v>
      </c>
      <c r="D408" s="448" t="s">
        <v>271</v>
      </c>
      <c r="E408" s="448" t="s">
        <v>434</v>
      </c>
      <c r="F408" s="477">
        <v>465</v>
      </c>
      <c r="G408" s="448" t="s">
        <v>1329</v>
      </c>
      <c r="H408" s="448" t="s">
        <v>462</v>
      </c>
      <c r="I408" s="451" t="s">
        <v>1137</v>
      </c>
      <c r="J408" s="448" t="s">
        <v>475</v>
      </c>
      <c r="K408" s="448" t="s">
        <v>548</v>
      </c>
      <c r="L408" s="448" t="s">
        <v>477</v>
      </c>
      <c r="M408" s="544" t="s">
        <v>310</v>
      </c>
      <c r="N408" s="506">
        <v>44732</v>
      </c>
      <c r="O408" s="555">
        <f t="shared" si="22"/>
        <v>6</v>
      </c>
      <c r="P408" s="555">
        <f t="shared" si="23"/>
        <v>5</v>
      </c>
      <c r="Q408" s="556" t="str">
        <f t="shared" si="24"/>
        <v>Gastos_Gerais</v>
      </c>
      <c r="R408" s="564" t="s">
        <v>310</v>
      </c>
      <c r="S408" s="564" t="s">
        <v>310</v>
      </c>
    </row>
    <row r="409" spans="1:19" ht="24">
      <c r="A409" s="535">
        <f>IF(B409="","",COUNT('Diário 1º PA'!$A$4:$A$2000)+ROW()-3)</f>
        <v>485</v>
      </c>
      <c r="B409" s="506">
        <v>44732</v>
      </c>
      <c r="C409" s="476">
        <v>44652</v>
      </c>
      <c r="D409" s="448" t="s">
        <v>271</v>
      </c>
      <c r="E409" s="448" t="s">
        <v>448</v>
      </c>
      <c r="F409" s="477">
        <v>1162.5</v>
      </c>
      <c r="G409" s="448" t="s">
        <v>1330</v>
      </c>
      <c r="H409" s="448" t="s">
        <v>465</v>
      </c>
      <c r="I409" s="451" t="s">
        <v>1137</v>
      </c>
      <c r="J409" s="448" t="s">
        <v>475</v>
      </c>
      <c r="K409" s="448" t="s">
        <v>548</v>
      </c>
      <c r="L409" s="448" t="s">
        <v>477</v>
      </c>
      <c r="M409" s="544" t="s">
        <v>310</v>
      </c>
      <c r="N409" s="506">
        <v>44732</v>
      </c>
      <c r="O409" s="555">
        <f t="shared" si="22"/>
        <v>6</v>
      </c>
      <c r="P409" s="555">
        <f t="shared" si="23"/>
        <v>4</v>
      </c>
      <c r="Q409" s="556" t="str">
        <f t="shared" si="24"/>
        <v>Gastos_Gerais</v>
      </c>
      <c r="R409" s="564" t="s">
        <v>310</v>
      </c>
      <c r="S409" s="564" t="s">
        <v>310</v>
      </c>
    </row>
    <row r="410" spans="1:19" ht="24">
      <c r="A410" s="535">
        <f>IF(B410="","",COUNT('Diário 1º PA'!$A$4:$A$2000)+ROW()-3)</f>
        <v>486</v>
      </c>
      <c r="B410" s="506">
        <v>44732</v>
      </c>
      <c r="C410" s="476">
        <v>44682</v>
      </c>
      <c r="D410" s="448" t="s">
        <v>271</v>
      </c>
      <c r="E410" s="448" t="s">
        <v>434</v>
      </c>
      <c r="F410" s="477">
        <v>3779.59</v>
      </c>
      <c r="G410" s="448" t="s">
        <v>1331</v>
      </c>
      <c r="H410" s="448" t="s">
        <v>462</v>
      </c>
      <c r="I410" s="451" t="s">
        <v>1137</v>
      </c>
      <c r="J410" s="448" t="s">
        <v>475</v>
      </c>
      <c r="K410" s="448" t="s">
        <v>548</v>
      </c>
      <c r="L410" s="448" t="s">
        <v>477</v>
      </c>
      <c r="M410" s="544" t="s">
        <v>310</v>
      </c>
      <c r="N410" s="506">
        <v>44732</v>
      </c>
      <c r="O410" s="555">
        <f t="shared" si="22"/>
        <v>6</v>
      </c>
      <c r="P410" s="555">
        <f t="shared" si="23"/>
        <v>5</v>
      </c>
      <c r="Q410" s="556" t="str">
        <f t="shared" si="24"/>
        <v>Gastos_Gerais</v>
      </c>
      <c r="R410" s="564" t="s">
        <v>310</v>
      </c>
      <c r="S410" s="564" t="s">
        <v>310</v>
      </c>
    </row>
    <row r="411" spans="1:19" ht="36">
      <c r="A411" s="535">
        <f>IF(B411="","",COUNT('Diário 1º PA'!$A$4:$A$2000)+ROW()-3)</f>
        <v>487</v>
      </c>
      <c r="B411" s="506">
        <v>44732</v>
      </c>
      <c r="C411" s="476">
        <v>44621</v>
      </c>
      <c r="D411" s="448" t="s">
        <v>271</v>
      </c>
      <c r="E411" s="448" t="s">
        <v>448</v>
      </c>
      <c r="F411" s="477">
        <v>871.88</v>
      </c>
      <c r="G411" s="448" t="s">
        <v>1050</v>
      </c>
      <c r="H411" s="448" t="s">
        <v>470</v>
      </c>
      <c r="I411" s="451" t="s">
        <v>621</v>
      </c>
      <c r="J411" s="448" t="s">
        <v>310</v>
      </c>
      <c r="K411" s="448" t="s">
        <v>507</v>
      </c>
      <c r="L411" s="448" t="s">
        <v>508</v>
      </c>
      <c r="M411" s="544" t="s">
        <v>310</v>
      </c>
      <c r="N411" s="506">
        <v>44732</v>
      </c>
      <c r="O411" s="555">
        <f t="shared" si="22"/>
        <v>6</v>
      </c>
      <c r="P411" s="555">
        <f t="shared" si="23"/>
        <v>3</v>
      </c>
      <c r="Q411" s="556" t="str">
        <f t="shared" si="24"/>
        <v>Gastos_Gerais</v>
      </c>
      <c r="R411" s="564" t="s">
        <v>310</v>
      </c>
      <c r="S411" s="564" t="s">
        <v>310</v>
      </c>
    </row>
    <row r="412" spans="1:19" ht="36">
      <c r="A412" s="535">
        <f>IF(B412="","",COUNT('Diário 1º PA'!$A$4:$A$2000)+ROW()-3)</f>
        <v>488</v>
      </c>
      <c r="B412" s="506">
        <v>44732</v>
      </c>
      <c r="C412" s="476">
        <v>44621</v>
      </c>
      <c r="D412" s="448" t="s">
        <v>271</v>
      </c>
      <c r="E412" s="448" t="s">
        <v>448</v>
      </c>
      <c r="F412" s="477">
        <v>386.25</v>
      </c>
      <c r="G412" s="448" t="s">
        <v>1126</v>
      </c>
      <c r="H412" s="448" t="s">
        <v>470</v>
      </c>
      <c r="I412" s="451" t="s">
        <v>621</v>
      </c>
      <c r="J412" s="448" t="s">
        <v>310</v>
      </c>
      <c r="K412" s="448" t="s">
        <v>507</v>
      </c>
      <c r="L412" s="448" t="s">
        <v>508</v>
      </c>
      <c r="M412" s="544" t="s">
        <v>310</v>
      </c>
      <c r="N412" s="506">
        <v>44732</v>
      </c>
      <c r="O412" s="555">
        <f t="shared" si="22"/>
        <v>6</v>
      </c>
      <c r="P412" s="555">
        <f t="shared" si="23"/>
        <v>3</v>
      </c>
      <c r="Q412" s="556" t="str">
        <f t="shared" si="24"/>
        <v>Gastos_Gerais</v>
      </c>
      <c r="R412" s="564" t="s">
        <v>310</v>
      </c>
      <c r="S412" s="564" t="s">
        <v>310</v>
      </c>
    </row>
    <row r="413" spans="1:19" ht="24">
      <c r="A413" s="535">
        <f>IF(B413="","",COUNT('Diário 1º PA'!$A$4:$A$2000)+ROW()-3)</f>
        <v>489</v>
      </c>
      <c r="B413" s="506">
        <v>44732</v>
      </c>
      <c r="C413" s="476">
        <v>44652</v>
      </c>
      <c r="D413" s="448" t="s">
        <v>271</v>
      </c>
      <c r="E413" s="448" t="s">
        <v>448</v>
      </c>
      <c r="F413" s="477">
        <v>60</v>
      </c>
      <c r="G413" s="448" t="s">
        <v>1166</v>
      </c>
      <c r="H413" s="448" t="s">
        <v>473</v>
      </c>
      <c r="I413" s="451" t="s">
        <v>621</v>
      </c>
      <c r="J413" s="448" t="s">
        <v>310</v>
      </c>
      <c r="K413" s="448" t="s">
        <v>507</v>
      </c>
      <c r="L413" s="448" t="s">
        <v>508</v>
      </c>
      <c r="M413" s="544" t="s">
        <v>310</v>
      </c>
      <c r="N413" s="506">
        <v>44732</v>
      </c>
      <c r="O413" s="555">
        <f t="shared" si="22"/>
        <v>6</v>
      </c>
      <c r="P413" s="555">
        <f t="shared" si="23"/>
        <v>4</v>
      </c>
      <c r="Q413" s="556" t="str">
        <f t="shared" si="24"/>
        <v>Gastos_Gerais</v>
      </c>
      <c r="R413" s="564" t="s">
        <v>310</v>
      </c>
      <c r="S413" s="564" t="s">
        <v>310</v>
      </c>
    </row>
    <row r="414" spans="1:19" ht="36">
      <c r="A414" s="535">
        <f>IF(B414="","",COUNT('Diário 1º PA'!$A$4:$A$2000)+ROW()-3)</f>
        <v>490</v>
      </c>
      <c r="B414" s="506">
        <v>44732</v>
      </c>
      <c r="C414" s="476">
        <v>44621</v>
      </c>
      <c r="D414" s="448" t="s">
        <v>271</v>
      </c>
      <c r="E414" s="448" t="s">
        <v>448</v>
      </c>
      <c r="F414" s="477">
        <v>1197.3800000000001</v>
      </c>
      <c r="G414" s="448" t="s">
        <v>1127</v>
      </c>
      <c r="H414" s="448" t="s">
        <v>470</v>
      </c>
      <c r="I414" s="451" t="s">
        <v>621</v>
      </c>
      <c r="J414" s="448" t="s">
        <v>310</v>
      </c>
      <c r="K414" s="448" t="s">
        <v>507</v>
      </c>
      <c r="L414" s="448" t="s">
        <v>508</v>
      </c>
      <c r="M414" s="544" t="s">
        <v>310</v>
      </c>
      <c r="N414" s="506">
        <v>44732</v>
      </c>
      <c r="O414" s="555">
        <f t="shared" si="22"/>
        <v>6</v>
      </c>
      <c r="P414" s="555">
        <f t="shared" si="23"/>
        <v>3</v>
      </c>
      <c r="Q414" s="556" t="str">
        <f t="shared" si="24"/>
        <v>Gastos_Gerais</v>
      </c>
      <c r="R414" s="564" t="s">
        <v>310</v>
      </c>
      <c r="S414" s="564" t="s">
        <v>310</v>
      </c>
    </row>
    <row r="415" spans="1:19" ht="24">
      <c r="A415" s="535">
        <f>IF(B415="","",COUNT('Diário 1º PA'!$A$4:$A$2000)+ROW()-3)</f>
        <v>491</v>
      </c>
      <c r="B415" s="506">
        <v>44732</v>
      </c>
      <c r="C415" s="476">
        <v>44621</v>
      </c>
      <c r="D415" s="448" t="s">
        <v>271</v>
      </c>
      <c r="E415" s="448" t="s">
        <v>448</v>
      </c>
      <c r="F415" s="477">
        <v>186</v>
      </c>
      <c r="G415" s="478" t="s">
        <v>1045</v>
      </c>
      <c r="H415" s="448" t="s">
        <v>473</v>
      </c>
      <c r="I415" s="451" t="s">
        <v>621</v>
      </c>
      <c r="J415" s="448" t="s">
        <v>310</v>
      </c>
      <c r="K415" s="448" t="s">
        <v>507</v>
      </c>
      <c r="L415" s="448" t="s">
        <v>508</v>
      </c>
      <c r="M415" s="544" t="s">
        <v>310</v>
      </c>
      <c r="N415" s="506">
        <v>44732</v>
      </c>
      <c r="O415" s="555">
        <f>IF(B415=0,0,IF(YEAR(B415)=$P$1,MONTH(B415)-$O$1+1,(YEAR(B415)-$P$1)*12-$O$1+1+MONTH(B415)))</f>
        <v>6</v>
      </c>
      <c r="P415" s="555">
        <f>IF(C415=0,0,IF(YEAR(C415)=$P$1,MONTH(C415)-$O$1+1,(YEAR(C415)-$P$1)*12-$O$1+1+MONTH(C415)))</f>
        <v>3</v>
      </c>
      <c r="Q415" s="556" t="str">
        <f>SUBSTITUTE(D415," ","_")</f>
        <v>Gastos_Gerais</v>
      </c>
      <c r="R415" s="564" t="s">
        <v>310</v>
      </c>
      <c r="S415" s="564" t="s">
        <v>310</v>
      </c>
    </row>
    <row r="416" spans="1:19" ht="24">
      <c r="A416" s="535">
        <f>IF(B416="","",COUNT('Diário 1º PA'!$A$4:$A$2000)+ROW()-3)</f>
        <v>492</v>
      </c>
      <c r="B416" s="506">
        <v>44732</v>
      </c>
      <c r="C416" s="476">
        <v>44652</v>
      </c>
      <c r="D416" s="448" t="s">
        <v>271</v>
      </c>
      <c r="E416" s="448" t="s">
        <v>448</v>
      </c>
      <c r="F416" s="477">
        <v>186</v>
      </c>
      <c r="G416" s="478" t="s">
        <v>1167</v>
      </c>
      <c r="H416" s="448" t="s">
        <v>473</v>
      </c>
      <c r="I416" s="451" t="s">
        <v>621</v>
      </c>
      <c r="J416" s="448" t="s">
        <v>310</v>
      </c>
      <c r="K416" s="448" t="s">
        <v>507</v>
      </c>
      <c r="L416" s="448" t="s">
        <v>508</v>
      </c>
      <c r="M416" s="544" t="s">
        <v>310</v>
      </c>
      <c r="N416" s="506">
        <v>44732</v>
      </c>
      <c r="O416" s="555">
        <f>IF(B416=0,0,IF(YEAR(B416)=$P$1,MONTH(B416)-$O$1+1,(YEAR(B416)-$P$1)*12-$O$1+1+MONTH(B416)))</f>
        <v>6</v>
      </c>
      <c r="P416" s="555">
        <f>IF(C416=0,0,IF(YEAR(C416)=$P$1,MONTH(C416)-$O$1+1,(YEAR(C416)-$P$1)*12-$O$1+1+MONTH(C416)))</f>
        <v>4</v>
      </c>
      <c r="Q416" s="556" t="str">
        <f>SUBSTITUTE(D416," ","_")</f>
        <v>Gastos_Gerais</v>
      </c>
      <c r="R416" s="564" t="s">
        <v>310</v>
      </c>
      <c r="S416" s="564" t="s">
        <v>310</v>
      </c>
    </row>
    <row r="417" spans="1:19">
      <c r="A417" s="535">
        <f>IF(B417="","",COUNT('Diário 1º PA'!$A$4:$A$2000)+ROW()-3)</f>
        <v>493</v>
      </c>
      <c r="B417" s="506">
        <v>44732</v>
      </c>
      <c r="C417" s="476">
        <v>44652</v>
      </c>
      <c r="D417" s="448" t="s">
        <v>271</v>
      </c>
      <c r="E417" s="448" t="s">
        <v>9</v>
      </c>
      <c r="F417" s="477">
        <v>57.45</v>
      </c>
      <c r="G417" s="448" t="s">
        <v>1032</v>
      </c>
      <c r="H417" s="448" t="s">
        <v>9</v>
      </c>
      <c r="I417" s="451" t="s">
        <v>621</v>
      </c>
      <c r="J417" s="448" t="s">
        <v>310</v>
      </c>
      <c r="K417" s="448" t="s">
        <v>507</v>
      </c>
      <c r="L417" s="448" t="s">
        <v>508</v>
      </c>
      <c r="M417" s="544" t="s">
        <v>310</v>
      </c>
      <c r="N417" s="506">
        <v>44732</v>
      </c>
      <c r="O417" s="555">
        <f t="shared" si="22"/>
        <v>6</v>
      </c>
      <c r="P417" s="555">
        <f t="shared" si="23"/>
        <v>4</v>
      </c>
      <c r="Q417" s="556" t="str">
        <f t="shared" si="24"/>
        <v>Gastos_Gerais</v>
      </c>
      <c r="R417" s="564" t="s">
        <v>310</v>
      </c>
      <c r="S417" s="564" t="s">
        <v>310</v>
      </c>
    </row>
    <row r="418" spans="1:19" ht="36">
      <c r="A418" s="535">
        <f>IF(B418="","",COUNT('Diário 1º PA'!$A$4:$A$2000)+ROW()-3)</f>
        <v>494</v>
      </c>
      <c r="B418" s="506">
        <v>44732</v>
      </c>
      <c r="C418" s="476">
        <v>44621</v>
      </c>
      <c r="D418" s="448" t="s">
        <v>271</v>
      </c>
      <c r="E418" s="448" t="s">
        <v>445</v>
      </c>
      <c r="F418" s="477">
        <v>57.45</v>
      </c>
      <c r="G418" s="448" t="s">
        <v>1332</v>
      </c>
      <c r="H418" s="448" t="s">
        <v>461</v>
      </c>
      <c r="I418" s="451" t="s">
        <v>621</v>
      </c>
      <c r="J418" s="448" t="s">
        <v>310</v>
      </c>
      <c r="K418" s="448" t="s">
        <v>507</v>
      </c>
      <c r="L418" s="448" t="s">
        <v>508</v>
      </c>
      <c r="M418" s="544" t="s">
        <v>310</v>
      </c>
      <c r="N418" s="506">
        <v>44732</v>
      </c>
      <c r="O418" s="555">
        <f t="shared" ref="O418:P420" si="25">IF(B418=0,0,IF(YEAR(B418)=$P$1,MONTH(B418)-$O$1+1,(YEAR(B418)-$P$1)*12-$O$1+1+MONTH(B418)))</f>
        <v>6</v>
      </c>
      <c r="P418" s="555">
        <f t="shared" si="25"/>
        <v>3</v>
      </c>
      <c r="Q418" s="556" t="str">
        <f>SUBSTITUTE(D418," ","_")</f>
        <v>Gastos_Gerais</v>
      </c>
      <c r="R418" s="564" t="s">
        <v>310</v>
      </c>
      <c r="S418" s="564" t="s">
        <v>310</v>
      </c>
    </row>
    <row r="419" spans="1:19" ht="24">
      <c r="A419" s="535">
        <f>IF(B419="","",COUNT('Diário 1º PA'!$A$4:$A$2000)+ROW()-3)</f>
        <v>495</v>
      </c>
      <c r="B419" s="506">
        <v>44732</v>
      </c>
      <c r="C419" s="476">
        <v>44652</v>
      </c>
      <c r="D419" s="448" t="s">
        <v>271</v>
      </c>
      <c r="E419" s="448" t="s">
        <v>448</v>
      </c>
      <c r="F419" s="477">
        <v>145.83000000000001</v>
      </c>
      <c r="G419" s="448" t="s">
        <v>1091</v>
      </c>
      <c r="H419" s="448" t="s">
        <v>465</v>
      </c>
      <c r="I419" s="451" t="s">
        <v>621</v>
      </c>
      <c r="J419" s="448" t="s">
        <v>310</v>
      </c>
      <c r="K419" s="448" t="s">
        <v>507</v>
      </c>
      <c r="L419" s="448" t="s">
        <v>508</v>
      </c>
      <c r="M419" s="544" t="s">
        <v>310</v>
      </c>
      <c r="N419" s="506">
        <v>44732</v>
      </c>
      <c r="O419" s="555">
        <f t="shared" si="25"/>
        <v>6</v>
      </c>
      <c r="P419" s="555">
        <f t="shared" si="25"/>
        <v>4</v>
      </c>
      <c r="Q419" s="556" t="str">
        <f>SUBSTITUTE(D419," ","_")</f>
        <v>Gastos_Gerais</v>
      </c>
      <c r="R419" s="564" t="s">
        <v>310</v>
      </c>
      <c r="S419" s="564" t="s">
        <v>310</v>
      </c>
    </row>
    <row r="420" spans="1:19" ht="24">
      <c r="A420" s="535">
        <f>IF(B420="","",COUNT('Diário 1º PA'!$A$4:$A$2000)+ROW()-3)</f>
        <v>496</v>
      </c>
      <c r="B420" s="506">
        <v>44732</v>
      </c>
      <c r="C420" s="476">
        <v>44682</v>
      </c>
      <c r="D420" s="448" t="s">
        <v>271</v>
      </c>
      <c r="E420" s="448" t="s">
        <v>434</v>
      </c>
      <c r="F420" s="477">
        <v>3041.25</v>
      </c>
      <c r="G420" s="448" t="s">
        <v>1190</v>
      </c>
      <c r="H420" s="448" t="s">
        <v>462</v>
      </c>
      <c r="I420" s="451" t="s">
        <v>621</v>
      </c>
      <c r="J420" s="448" t="s">
        <v>310</v>
      </c>
      <c r="K420" s="448" t="s">
        <v>507</v>
      </c>
      <c r="L420" s="448" t="s">
        <v>508</v>
      </c>
      <c r="M420" s="544" t="s">
        <v>310</v>
      </c>
      <c r="N420" s="506">
        <v>44732</v>
      </c>
      <c r="O420" s="555">
        <f t="shared" si="25"/>
        <v>6</v>
      </c>
      <c r="P420" s="555">
        <f t="shared" si="25"/>
        <v>5</v>
      </c>
      <c r="Q420" s="556" t="str">
        <f>SUBSTITUTE(D420," ","_")</f>
        <v>Gastos_Gerais</v>
      </c>
      <c r="R420" s="564" t="s">
        <v>310</v>
      </c>
      <c r="S420" s="564" t="s">
        <v>310</v>
      </c>
    </row>
    <row r="421" spans="1:19" ht="24">
      <c r="A421" s="535">
        <f>IF(B421="","",COUNT('Diário 1º PA'!$A$4:$A$2000)+ROW()-3)</f>
        <v>497</v>
      </c>
      <c r="B421" s="506">
        <v>44733</v>
      </c>
      <c r="C421" s="476">
        <v>44682</v>
      </c>
      <c r="D421" s="448" t="s">
        <v>271</v>
      </c>
      <c r="E421" s="448" t="s">
        <v>434</v>
      </c>
      <c r="F421" s="477">
        <v>800</v>
      </c>
      <c r="G421" s="448" t="s">
        <v>1133</v>
      </c>
      <c r="H421" s="448" t="s">
        <v>462</v>
      </c>
      <c r="I421" s="448" t="s">
        <v>1334</v>
      </c>
      <c r="J421" s="448" t="s">
        <v>1333</v>
      </c>
      <c r="K421" s="448" t="s">
        <v>543</v>
      </c>
      <c r="L421" s="448" t="s">
        <v>32</v>
      </c>
      <c r="M421" s="544" t="s">
        <v>594</v>
      </c>
      <c r="N421" s="506">
        <v>44729</v>
      </c>
      <c r="O421" s="555">
        <f t="shared" si="19"/>
        <v>6</v>
      </c>
      <c r="P421" s="555">
        <f t="shared" si="20"/>
        <v>5</v>
      </c>
      <c r="Q421" s="556" t="str">
        <f t="shared" si="21"/>
        <v>Gastos_Gerais</v>
      </c>
      <c r="R421" s="564" t="s">
        <v>540</v>
      </c>
      <c r="S421" s="564">
        <v>3728</v>
      </c>
    </row>
    <row r="422" spans="1:19" ht="36">
      <c r="A422" s="535">
        <f>IF(B422="","",COUNT('Diário 1º PA'!$A$4:$A$2000)+ROW()-3)</f>
        <v>498</v>
      </c>
      <c r="B422" s="506">
        <v>44733</v>
      </c>
      <c r="C422" s="537">
        <v>44713</v>
      </c>
      <c r="D422" s="448" t="s">
        <v>271</v>
      </c>
      <c r="E422" s="448" t="s">
        <v>71</v>
      </c>
      <c r="F422" s="477">
        <v>11</v>
      </c>
      <c r="G422" s="448" t="s">
        <v>1335</v>
      </c>
      <c r="H422" s="448" t="s">
        <v>462</v>
      </c>
      <c r="I422" s="448" t="s">
        <v>546</v>
      </c>
      <c r="J422" s="448" t="s">
        <v>547</v>
      </c>
      <c r="K422" s="448" t="s">
        <v>548</v>
      </c>
      <c r="L422" s="448" t="s">
        <v>477</v>
      </c>
      <c r="M422" s="544" t="s">
        <v>310</v>
      </c>
      <c r="N422" s="506">
        <v>44733</v>
      </c>
      <c r="O422" s="555">
        <f>IF(B422=0,0,IF(YEAR(B422)=$P$1,MONTH(B422)-$O$1+1,(YEAR(B422)-$P$1)*12-$O$1+1+MONTH(B422)))</f>
        <v>6</v>
      </c>
      <c r="P422" s="555">
        <f>IF(C422=0,0,IF(YEAR(C422)=$P$1,MONTH(C422)-$O$1+1,(YEAR(C422)-$P$1)*12-$O$1+1+MONTH(C422)))</f>
        <v>6</v>
      </c>
      <c r="Q422" s="556" t="str">
        <f>SUBSTITUTE(D422," ","_")</f>
        <v>Gastos_Gerais</v>
      </c>
      <c r="R422" s="564" t="s">
        <v>310</v>
      </c>
      <c r="S422" s="564" t="s">
        <v>310</v>
      </c>
    </row>
    <row r="423" spans="1:19" ht="72">
      <c r="A423" s="535">
        <f>IF(B423="","",COUNT('Diário 1º PA'!$A$4:$A$2000)+ROW()-3)</f>
        <v>499</v>
      </c>
      <c r="B423" s="506">
        <v>44734</v>
      </c>
      <c r="C423" s="476">
        <v>44713</v>
      </c>
      <c r="D423" s="448" t="s">
        <v>271</v>
      </c>
      <c r="E423" s="448" t="s">
        <v>455</v>
      </c>
      <c r="F423" s="477">
        <v>744.58</v>
      </c>
      <c r="G423" s="448" t="s">
        <v>1022</v>
      </c>
      <c r="H423" s="448" t="s">
        <v>469</v>
      </c>
      <c r="I423" s="448" t="s">
        <v>1337</v>
      </c>
      <c r="J423" s="448" t="s">
        <v>1336</v>
      </c>
      <c r="K423" s="448" t="s">
        <v>499</v>
      </c>
      <c r="L423" s="448" t="s">
        <v>544</v>
      </c>
      <c r="M423" s="544" t="s">
        <v>1338</v>
      </c>
      <c r="N423" s="506">
        <v>44733</v>
      </c>
      <c r="O423" s="555">
        <f t="shared" si="19"/>
        <v>6</v>
      </c>
      <c r="P423" s="555">
        <f t="shared" si="20"/>
        <v>6</v>
      </c>
      <c r="Q423" s="556" t="str">
        <f t="shared" si="21"/>
        <v>Gastos_Gerais</v>
      </c>
      <c r="R423" s="564" t="s">
        <v>540</v>
      </c>
      <c r="S423" s="564">
        <v>3245</v>
      </c>
    </row>
    <row r="424" spans="1:19" ht="36">
      <c r="A424" s="535">
        <f>IF(B424="","",COUNT('Diário 1º PA'!$A$4:$A$2000)+ROW()-3)</f>
        <v>500</v>
      </c>
      <c r="B424" s="506">
        <v>44734</v>
      </c>
      <c r="C424" s="476">
        <v>44682</v>
      </c>
      <c r="D424" s="448" t="s">
        <v>271</v>
      </c>
      <c r="E424" s="448" t="s">
        <v>448</v>
      </c>
      <c r="F424" s="477">
        <v>13549.62</v>
      </c>
      <c r="G424" s="448" t="s">
        <v>568</v>
      </c>
      <c r="H424" s="448" t="s">
        <v>470</v>
      </c>
      <c r="I424" s="448" t="s">
        <v>1339</v>
      </c>
      <c r="J424" s="448" t="s">
        <v>1046</v>
      </c>
      <c r="K424" s="448" t="s">
        <v>543</v>
      </c>
      <c r="L424" s="448" t="s">
        <v>544</v>
      </c>
      <c r="M424" s="544" t="s">
        <v>887</v>
      </c>
      <c r="N424" s="506">
        <v>44734</v>
      </c>
      <c r="O424" s="555">
        <f t="shared" si="19"/>
        <v>6</v>
      </c>
      <c r="P424" s="555">
        <f t="shared" si="20"/>
        <v>5</v>
      </c>
      <c r="Q424" s="556" t="str">
        <f t="shared" si="21"/>
        <v>Gastos_Gerais</v>
      </c>
      <c r="R424" s="564" t="s">
        <v>540</v>
      </c>
      <c r="S424" s="564">
        <v>3115</v>
      </c>
    </row>
    <row r="425" spans="1:19" ht="36">
      <c r="A425" s="535">
        <f>IF(B425="","",COUNT('Diário 1º PA'!$A$4:$A$2000)+ROW()-3)</f>
        <v>501</v>
      </c>
      <c r="B425" s="506">
        <v>44734</v>
      </c>
      <c r="C425" s="476">
        <v>44682</v>
      </c>
      <c r="D425" s="448" t="s">
        <v>271</v>
      </c>
      <c r="E425" s="448" t="s">
        <v>457</v>
      </c>
      <c r="F425" s="477">
        <v>254.35</v>
      </c>
      <c r="G425" s="448" t="s">
        <v>1130</v>
      </c>
      <c r="H425" s="448" t="s">
        <v>462</v>
      </c>
      <c r="I425" s="448" t="s">
        <v>1341</v>
      </c>
      <c r="J425" s="448" t="s">
        <v>1340</v>
      </c>
      <c r="K425" s="448" t="s">
        <v>1351</v>
      </c>
      <c r="L425" s="448" t="s">
        <v>544</v>
      </c>
      <c r="M425" s="544" t="s">
        <v>1342</v>
      </c>
      <c r="N425" s="506">
        <v>44713</v>
      </c>
      <c r="O425" s="555">
        <f t="shared" si="19"/>
        <v>6</v>
      </c>
      <c r="P425" s="555">
        <f t="shared" si="20"/>
        <v>5</v>
      </c>
      <c r="Q425" s="556" t="str">
        <f t="shared" si="21"/>
        <v>Gastos_Gerais</v>
      </c>
      <c r="R425" s="564" t="s">
        <v>540</v>
      </c>
      <c r="S425" s="564">
        <v>3763</v>
      </c>
    </row>
    <row r="426" spans="1:19" ht="48">
      <c r="A426" s="535">
        <f>IF(B426="","",COUNT('Diário 1º PA'!$A$4:$A$2000)+ROW()-3)</f>
        <v>502</v>
      </c>
      <c r="B426" s="506">
        <v>44734</v>
      </c>
      <c r="C426" s="476">
        <v>44652</v>
      </c>
      <c r="D426" s="448" t="s">
        <v>271</v>
      </c>
      <c r="E426" s="448" t="s">
        <v>448</v>
      </c>
      <c r="F426" s="477">
        <v>4402.3500000000004</v>
      </c>
      <c r="G426" s="448" t="s">
        <v>767</v>
      </c>
      <c r="H426" s="448" t="s">
        <v>469</v>
      </c>
      <c r="I426" s="448" t="s">
        <v>1162</v>
      </c>
      <c r="J426" s="448" t="s">
        <v>542</v>
      </c>
      <c r="K426" s="448" t="s">
        <v>543</v>
      </c>
      <c r="L426" s="448" t="s">
        <v>544</v>
      </c>
      <c r="M426" s="544" t="s">
        <v>583</v>
      </c>
      <c r="N426" s="506">
        <v>44733</v>
      </c>
      <c r="O426" s="555">
        <f t="shared" si="19"/>
        <v>6</v>
      </c>
      <c r="P426" s="555">
        <f t="shared" si="20"/>
        <v>4</v>
      </c>
      <c r="Q426" s="556" t="str">
        <f t="shared" si="21"/>
        <v>Gastos_Gerais</v>
      </c>
      <c r="R426" s="564" t="s">
        <v>501</v>
      </c>
      <c r="S426" s="564">
        <v>3244</v>
      </c>
    </row>
    <row r="427" spans="1:19" ht="72">
      <c r="A427" s="535">
        <f>IF(B427="","",COUNT('Diário 1º PA'!$A$4:$A$2000)+ROW()-3)</f>
        <v>503</v>
      </c>
      <c r="B427" s="506">
        <v>44734</v>
      </c>
      <c r="C427" s="476">
        <v>44652</v>
      </c>
      <c r="D427" s="448" t="s">
        <v>271</v>
      </c>
      <c r="E427" s="448" t="s">
        <v>442</v>
      </c>
      <c r="F427" s="477">
        <v>2449.75</v>
      </c>
      <c r="G427" s="448" t="s">
        <v>685</v>
      </c>
      <c r="H427" s="448" t="s">
        <v>470</v>
      </c>
      <c r="I427" s="448" t="s">
        <v>923</v>
      </c>
      <c r="J427" s="448" t="s">
        <v>924</v>
      </c>
      <c r="K427" s="448" t="s">
        <v>543</v>
      </c>
      <c r="L427" s="448" t="s">
        <v>544</v>
      </c>
      <c r="M427" s="544" t="s">
        <v>1344</v>
      </c>
      <c r="N427" s="506">
        <v>44734</v>
      </c>
      <c r="O427" s="555">
        <f t="shared" si="19"/>
        <v>6</v>
      </c>
      <c r="P427" s="555">
        <f t="shared" si="20"/>
        <v>4</v>
      </c>
      <c r="Q427" s="556" t="str">
        <f t="shared" si="21"/>
        <v>Gastos_Gerais</v>
      </c>
      <c r="R427" s="564" t="s">
        <v>501</v>
      </c>
      <c r="S427" s="564">
        <v>3290</v>
      </c>
    </row>
    <row r="428" spans="1:19" ht="48">
      <c r="A428" s="535">
        <f>IF(B428="","",COUNT('Diário 1º PA'!$A$4:$A$2000)+ROW()-3)</f>
        <v>504</v>
      </c>
      <c r="B428" s="506">
        <v>44734</v>
      </c>
      <c r="C428" s="476">
        <v>44682</v>
      </c>
      <c r="D428" s="448" t="s">
        <v>271</v>
      </c>
      <c r="E428" s="448" t="s">
        <v>448</v>
      </c>
      <c r="F428" s="477">
        <v>7826.4</v>
      </c>
      <c r="G428" s="448" t="s">
        <v>559</v>
      </c>
      <c r="H428" s="448" t="s">
        <v>465</v>
      </c>
      <c r="I428" s="448" t="s">
        <v>1093</v>
      </c>
      <c r="J428" s="448" t="s">
        <v>731</v>
      </c>
      <c r="K428" s="448" t="s">
        <v>543</v>
      </c>
      <c r="L428" s="448" t="s">
        <v>544</v>
      </c>
      <c r="M428" s="544" t="s">
        <v>885</v>
      </c>
      <c r="N428" s="506">
        <v>44733</v>
      </c>
      <c r="O428" s="555">
        <f t="shared" si="19"/>
        <v>6</v>
      </c>
      <c r="P428" s="555">
        <f t="shared" si="20"/>
        <v>5</v>
      </c>
      <c r="Q428" s="556" t="str">
        <f t="shared" si="21"/>
        <v>Gastos_Gerais</v>
      </c>
      <c r="R428" s="564" t="s">
        <v>501</v>
      </c>
      <c r="S428" s="564">
        <v>3116</v>
      </c>
    </row>
    <row r="429" spans="1:19" ht="120">
      <c r="A429" s="535">
        <f>IF(B429="","",COUNT('Diário 1º PA'!$A$4:$A$2000)+ROW()-3)</f>
        <v>505</v>
      </c>
      <c r="B429" s="506">
        <v>44734</v>
      </c>
      <c r="C429" s="476">
        <v>44713</v>
      </c>
      <c r="D429" s="448" t="s">
        <v>271</v>
      </c>
      <c r="E429" s="448" t="s">
        <v>448</v>
      </c>
      <c r="F429" s="477">
        <v>4891.5</v>
      </c>
      <c r="G429" s="448" t="s">
        <v>1109</v>
      </c>
      <c r="H429" s="448" t="s">
        <v>474</v>
      </c>
      <c r="I429" s="448" t="s">
        <v>1348</v>
      </c>
      <c r="J429" s="448" t="s">
        <v>542</v>
      </c>
      <c r="K429" s="448" t="s">
        <v>543</v>
      </c>
      <c r="L429" s="448" t="s">
        <v>544</v>
      </c>
      <c r="M429" s="544" t="s">
        <v>887</v>
      </c>
      <c r="N429" s="506">
        <v>44734</v>
      </c>
      <c r="O429" s="555">
        <f t="shared" si="19"/>
        <v>6</v>
      </c>
      <c r="P429" s="555">
        <f t="shared" si="20"/>
        <v>6</v>
      </c>
      <c r="Q429" s="556" t="str">
        <f t="shared" si="21"/>
        <v>Gastos_Gerais</v>
      </c>
      <c r="R429" s="564" t="s">
        <v>501</v>
      </c>
      <c r="S429" s="564">
        <v>3306</v>
      </c>
    </row>
    <row r="430" spans="1:19" ht="24">
      <c r="A430" s="535">
        <f>IF(B430="","",COUNT('Diário 1º PA'!$A$4:$A$2000)+ROW()-3)</f>
        <v>506</v>
      </c>
      <c r="B430" s="506">
        <v>44734</v>
      </c>
      <c r="C430" s="476">
        <v>44682</v>
      </c>
      <c r="D430" s="448" t="s">
        <v>271</v>
      </c>
      <c r="E430" s="448" t="s">
        <v>448</v>
      </c>
      <c r="F430" s="477">
        <v>599.6</v>
      </c>
      <c r="G430" s="448" t="s">
        <v>1135</v>
      </c>
      <c r="H430" s="448" t="s">
        <v>462</v>
      </c>
      <c r="I430" s="448" t="s">
        <v>1350</v>
      </c>
      <c r="J430" s="448" t="s">
        <v>753</v>
      </c>
      <c r="K430" s="448" t="s">
        <v>543</v>
      </c>
      <c r="L430" s="448" t="s">
        <v>544</v>
      </c>
      <c r="M430" s="544">
        <v>314940</v>
      </c>
      <c r="N430" s="506">
        <v>44706</v>
      </c>
      <c r="O430" s="555">
        <f t="shared" si="19"/>
        <v>6</v>
      </c>
      <c r="P430" s="555">
        <f t="shared" si="20"/>
        <v>5</v>
      </c>
      <c r="Q430" s="556" t="str">
        <f t="shared" si="21"/>
        <v>Gastos_Gerais</v>
      </c>
      <c r="R430" s="564" t="s">
        <v>538</v>
      </c>
      <c r="S430" s="564">
        <v>3786</v>
      </c>
    </row>
    <row r="431" spans="1:19" ht="36">
      <c r="A431" s="535">
        <f>IF(B431="","",COUNT('Diário 1º PA'!$A$4:$A$2000)+ROW()-3)</f>
        <v>507</v>
      </c>
      <c r="B431" s="506">
        <v>44734</v>
      </c>
      <c r="C431" s="537">
        <v>44713</v>
      </c>
      <c r="D431" s="448" t="s">
        <v>271</v>
      </c>
      <c r="E431" s="448" t="s">
        <v>71</v>
      </c>
      <c r="F431" s="477">
        <v>11</v>
      </c>
      <c r="G431" s="448" t="s">
        <v>1352</v>
      </c>
      <c r="H431" s="448" t="s">
        <v>470</v>
      </c>
      <c r="I431" s="448" t="s">
        <v>546</v>
      </c>
      <c r="J431" s="448" t="s">
        <v>547</v>
      </c>
      <c r="K431" s="448" t="s">
        <v>548</v>
      </c>
      <c r="L431" s="448" t="s">
        <v>477</v>
      </c>
      <c r="M431" s="544" t="s">
        <v>310</v>
      </c>
      <c r="N431" s="506">
        <v>44734</v>
      </c>
      <c r="O431" s="555">
        <f t="shared" si="19"/>
        <v>6</v>
      </c>
      <c r="P431" s="555">
        <f t="shared" si="20"/>
        <v>6</v>
      </c>
      <c r="Q431" s="556" t="str">
        <f t="shared" si="21"/>
        <v>Gastos_Gerais</v>
      </c>
      <c r="R431" s="564" t="s">
        <v>310</v>
      </c>
      <c r="S431" s="564" t="s">
        <v>310</v>
      </c>
    </row>
    <row r="432" spans="1:19" ht="36">
      <c r="A432" s="535">
        <f>IF(B432="","",COUNT('Diário 1º PA'!$A$4:$A$2000)+ROW()-3)</f>
        <v>508</v>
      </c>
      <c r="B432" s="506">
        <v>44734</v>
      </c>
      <c r="C432" s="537">
        <v>44713</v>
      </c>
      <c r="D432" s="448" t="s">
        <v>271</v>
      </c>
      <c r="E432" s="448" t="s">
        <v>71</v>
      </c>
      <c r="F432" s="477">
        <v>11</v>
      </c>
      <c r="G432" s="448" t="s">
        <v>1353</v>
      </c>
      <c r="H432" s="448" t="s">
        <v>469</v>
      </c>
      <c r="I432" s="448" t="s">
        <v>546</v>
      </c>
      <c r="J432" s="448" t="s">
        <v>547</v>
      </c>
      <c r="K432" s="448" t="s">
        <v>548</v>
      </c>
      <c r="L432" s="448" t="s">
        <v>477</v>
      </c>
      <c r="M432" s="544" t="s">
        <v>310</v>
      </c>
      <c r="N432" s="506">
        <v>44734</v>
      </c>
      <c r="O432" s="555">
        <f t="shared" si="19"/>
        <v>6</v>
      </c>
      <c r="P432" s="555">
        <f t="shared" si="20"/>
        <v>6</v>
      </c>
      <c r="Q432" s="556" t="str">
        <f t="shared" si="21"/>
        <v>Gastos_Gerais</v>
      </c>
      <c r="R432" s="564" t="s">
        <v>310</v>
      </c>
      <c r="S432" s="564" t="s">
        <v>310</v>
      </c>
    </row>
    <row r="433" spans="1:19" ht="36">
      <c r="A433" s="535">
        <f>IF(B433="","",COUNT('Diário 1º PA'!$A$4:$A$2000)+ROW()-3)</f>
        <v>509</v>
      </c>
      <c r="B433" s="506">
        <v>44734</v>
      </c>
      <c r="C433" s="537">
        <v>44713</v>
      </c>
      <c r="D433" s="448" t="s">
        <v>271</v>
      </c>
      <c r="E433" s="448" t="s">
        <v>71</v>
      </c>
      <c r="F433" s="477">
        <v>11</v>
      </c>
      <c r="G433" s="448" t="s">
        <v>1354</v>
      </c>
      <c r="H433" s="448" t="s">
        <v>470</v>
      </c>
      <c r="I433" s="448" t="s">
        <v>546</v>
      </c>
      <c r="J433" s="448" t="s">
        <v>547</v>
      </c>
      <c r="K433" s="448" t="s">
        <v>548</v>
      </c>
      <c r="L433" s="448" t="s">
        <v>477</v>
      </c>
      <c r="M433" s="544" t="s">
        <v>310</v>
      </c>
      <c r="N433" s="506">
        <v>44734</v>
      </c>
      <c r="O433" s="555">
        <f t="shared" si="19"/>
        <v>6</v>
      </c>
      <c r="P433" s="555">
        <f t="shared" si="20"/>
        <v>6</v>
      </c>
      <c r="Q433" s="556" t="str">
        <f t="shared" si="21"/>
        <v>Gastos_Gerais</v>
      </c>
      <c r="R433" s="564" t="s">
        <v>310</v>
      </c>
      <c r="S433" s="564" t="s">
        <v>310</v>
      </c>
    </row>
    <row r="434" spans="1:19" ht="36">
      <c r="A434" s="535">
        <f>IF(B434="","",COUNT('Diário 1º PA'!$A$4:$A$2000)+ROW()-3)</f>
        <v>510</v>
      </c>
      <c r="B434" s="506">
        <v>44734</v>
      </c>
      <c r="C434" s="537">
        <v>44713</v>
      </c>
      <c r="D434" s="448" t="s">
        <v>271</v>
      </c>
      <c r="E434" s="448" t="s">
        <v>71</v>
      </c>
      <c r="F434" s="477">
        <v>11</v>
      </c>
      <c r="G434" s="448" t="s">
        <v>1355</v>
      </c>
      <c r="H434" s="448" t="s">
        <v>465</v>
      </c>
      <c r="I434" s="448" t="s">
        <v>546</v>
      </c>
      <c r="J434" s="448" t="s">
        <v>547</v>
      </c>
      <c r="K434" s="448" t="s">
        <v>548</v>
      </c>
      <c r="L434" s="448" t="s">
        <v>477</v>
      </c>
      <c r="M434" s="544" t="s">
        <v>310</v>
      </c>
      <c r="N434" s="506">
        <v>44734</v>
      </c>
      <c r="O434" s="555">
        <f t="shared" si="19"/>
        <v>6</v>
      </c>
      <c r="P434" s="555">
        <f t="shared" si="20"/>
        <v>6</v>
      </c>
      <c r="Q434" s="556" t="str">
        <f t="shared" si="21"/>
        <v>Gastos_Gerais</v>
      </c>
      <c r="R434" s="564" t="s">
        <v>310</v>
      </c>
      <c r="S434" s="564" t="s">
        <v>310</v>
      </c>
    </row>
    <row r="435" spans="1:19" ht="36">
      <c r="A435" s="535">
        <f>IF(B435="","",COUNT('Diário 1º PA'!$A$4:$A$2000)+ROW()-3)</f>
        <v>511</v>
      </c>
      <c r="B435" s="506">
        <v>44734</v>
      </c>
      <c r="C435" s="537">
        <v>44713</v>
      </c>
      <c r="D435" s="448" t="s">
        <v>271</v>
      </c>
      <c r="E435" s="448" t="s">
        <v>71</v>
      </c>
      <c r="F435" s="477">
        <v>11</v>
      </c>
      <c r="G435" s="448" t="s">
        <v>1356</v>
      </c>
      <c r="H435" s="448" t="s">
        <v>465</v>
      </c>
      <c r="I435" s="448" t="s">
        <v>546</v>
      </c>
      <c r="J435" s="448" t="s">
        <v>547</v>
      </c>
      <c r="K435" s="448" t="s">
        <v>548</v>
      </c>
      <c r="L435" s="448" t="s">
        <v>477</v>
      </c>
      <c r="M435" s="544" t="s">
        <v>310</v>
      </c>
      <c r="N435" s="506">
        <v>44734</v>
      </c>
      <c r="O435" s="555">
        <f t="shared" si="19"/>
        <v>6</v>
      </c>
      <c r="P435" s="555">
        <f t="shared" si="20"/>
        <v>6</v>
      </c>
      <c r="Q435" s="556" t="str">
        <f t="shared" si="21"/>
        <v>Gastos_Gerais</v>
      </c>
      <c r="R435" s="564" t="s">
        <v>310</v>
      </c>
      <c r="S435" s="564" t="s">
        <v>310</v>
      </c>
    </row>
    <row r="436" spans="1:19" ht="36">
      <c r="A436" s="535">
        <f>IF(B436="","",COUNT('Diário 1º PA'!$A$4:$A$2000)+ROW()-3)</f>
        <v>512</v>
      </c>
      <c r="B436" s="506">
        <v>44734</v>
      </c>
      <c r="C436" s="537">
        <v>44713</v>
      </c>
      <c r="D436" s="448" t="s">
        <v>271</v>
      </c>
      <c r="E436" s="448" t="s">
        <v>71</v>
      </c>
      <c r="F436" s="477">
        <v>11</v>
      </c>
      <c r="G436" s="448" t="s">
        <v>1357</v>
      </c>
      <c r="H436" s="448" t="s">
        <v>462</v>
      </c>
      <c r="I436" s="448" t="s">
        <v>546</v>
      </c>
      <c r="J436" s="448" t="s">
        <v>547</v>
      </c>
      <c r="K436" s="448" t="s">
        <v>548</v>
      </c>
      <c r="L436" s="448" t="s">
        <v>477</v>
      </c>
      <c r="M436" s="544" t="s">
        <v>310</v>
      </c>
      <c r="N436" s="506">
        <v>44734</v>
      </c>
      <c r="O436" s="555">
        <f t="shared" si="19"/>
        <v>6</v>
      </c>
      <c r="P436" s="555">
        <f t="shared" si="20"/>
        <v>6</v>
      </c>
      <c r="Q436" s="556" t="str">
        <f t="shared" si="21"/>
        <v>Gastos_Gerais</v>
      </c>
      <c r="R436" s="564" t="s">
        <v>310</v>
      </c>
      <c r="S436" s="564" t="s">
        <v>310</v>
      </c>
    </row>
    <row r="437" spans="1:19" ht="36">
      <c r="A437" s="535">
        <f>IF(B437="","",COUNT('Diário 1º PA'!$A$4:$A$2000)+ROW()-3)</f>
        <v>513</v>
      </c>
      <c r="B437" s="506">
        <v>44734</v>
      </c>
      <c r="C437" s="537">
        <v>44713</v>
      </c>
      <c r="D437" s="448" t="s">
        <v>271</v>
      </c>
      <c r="E437" s="448" t="s">
        <v>71</v>
      </c>
      <c r="F437" s="477">
        <v>11</v>
      </c>
      <c r="G437" s="448" t="s">
        <v>1358</v>
      </c>
      <c r="H437" s="448" t="s">
        <v>462</v>
      </c>
      <c r="I437" s="448" t="s">
        <v>546</v>
      </c>
      <c r="J437" s="448" t="s">
        <v>547</v>
      </c>
      <c r="K437" s="448" t="s">
        <v>548</v>
      </c>
      <c r="L437" s="448" t="s">
        <v>477</v>
      </c>
      <c r="M437" s="544" t="s">
        <v>310</v>
      </c>
      <c r="N437" s="506">
        <v>44734</v>
      </c>
      <c r="O437" s="555">
        <f t="shared" si="19"/>
        <v>6</v>
      </c>
      <c r="P437" s="555">
        <f t="shared" si="20"/>
        <v>6</v>
      </c>
      <c r="Q437" s="556" t="str">
        <f t="shared" si="21"/>
        <v>Gastos_Gerais</v>
      </c>
      <c r="R437" s="564" t="s">
        <v>310</v>
      </c>
      <c r="S437" s="564" t="s">
        <v>310</v>
      </c>
    </row>
    <row r="438" spans="1:19" ht="24">
      <c r="A438" s="535">
        <f>IF(B438="","",COUNT('Diário 1º PA'!$A$4:$A$2000)+ROW()-3)</f>
        <v>514</v>
      </c>
      <c r="B438" s="506">
        <v>44736</v>
      </c>
      <c r="C438" s="476">
        <v>44713</v>
      </c>
      <c r="D438" s="448" t="s">
        <v>271</v>
      </c>
      <c r="E438" s="448" t="s">
        <v>448</v>
      </c>
      <c r="F438" s="477">
        <v>4900</v>
      </c>
      <c r="G438" s="478" t="s">
        <v>560</v>
      </c>
      <c r="H438" s="448" t="s">
        <v>465</v>
      </c>
      <c r="I438" s="448" t="s">
        <v>956</v>
      </c>
      <c r="J438" s="448" t="s">
        <v>1194</v>
      </c>
      <c r="K438" s="448" t="s">
        <v>543</v>
      </c>
      <c r="L438" s="448" t="s">
        <v>32</v>
      </c>
      <c r="M438" s="544" t="s">
        <v>732</v>
      </c>
      <c r="N438" s="506">
        <v>44734</v>
      </c>
      <c r="O438" s="555">
        <f t="shared" si="19"/>
        <v>6</v>
      </c>
      <c r="P438" s="555">
        <f t="shared" si="20"/>
        <v>6</v>
      </c>
      <c r="Q438" s="556" t="str">
        <f t="shared" si="21"/>
        <v>Gastos_Gerais</v>
      </c>
      <c r="R438" s="564" t="s">
        <v>540</v>
      </c>
      <c r="S438" s="564">
        <v>3034</v>
      </c>
    </row>
    <row r="439" spans="1:19" ht="24">
      <c r="A439" s="535">
        <f>IF(B439="","",COUNT('Diário 1º PA'!$A$4:$A$2000)+ROW()-3)</f>
        <v>515</v>
      </c>
      <c r="B439" s="506">
        <v>44736</v>
      </c>
      <c r="C439" s="476">
        <v>44682</v>
      </c>
      <c r="D439" s="448" t="s">
        <v>271</v>
      </c>
      <c r="E439" s="448" t="s">
        <v>67</v>
      </c>
      <c r="F439" s="477">
        <v>159.72999999999999</v>
      </c>
      <c r="G439" s="478" t="s">
        <v>1215</v>
      </c>
      <c r="H439" s="448" t="s">
        <v>310</v>
      </c>
      <c r="I439" s="448" t="s">
        <v>621</v>
      </c>
      <c r="J439" s="448" t="s">
        <v>310</v>
      </c>
      <c r="K439" s="448" t="s">
        <v>507</v>
      </c>
      <c r="L439" s="448" t="s">
        <v>508</v>
      </c>
      <c r="M439" s="544" t="s">
        <v>310</v>
      </c>
      <c r="N439" s="506">
        <v>44736</v>
      </c>
      <c r="O439" s="555">
        <f t="shared" si="19"/>
        <v>6</v>
      </c>
      <c r="P439" s="555">
        <f t="shared" si="20"/>
        <v>5</v>
      </c>
      <c r="Q439" s="556" t="str">
        <f t="shared" si="21"/>
        <v>Gastos_Gerais</v>
      </c>
      <c r="R439" s="564" t="s">
        <v>310</v>
      </c>
      <c r="S439" s="564" t="s">
        <v>310</v>
      </c>
    </row>
    <row r="440" spans="1:19" ht="36">
      <c r="A440" s="535">
        <f>IF(B440="","",COUNT('Diário 1º PA'!$A$4:$A$2000)+ROW()-3)</f>
        <v>516</v>
      </c>
      <c r="B440" s="506">
        <v>44736</v>
      </c>
      <c r="C440" s="476">
        <v>44682</v>
      </c>
      <c r="D440" s="448" t="s">
        <v>271</v>
      </c>
      <c r="E440" s="448" t="s">
        <v>434</v>
      </c>
      <c r="F440" s="477">
        <v>1200</v>
      </c>
      <c r="G440" s="478" t="s">
        <v>1371</v>
      </c>
      <c r="H440" s="448" t="s">
        <v>462</v>
      </c>
      <c r="I440" s="448" t="s">
        <v>1372</v>
      </c>
      <c r="J440" s="448" t="s">
        <v>1370</v>
      </c>
      <c r="K440" s="448" t="s">
        <v>543</v>
      </c>
      <c r="L440" s="448" t="s">
        <v>32</v>
      </c>
      <c r="M440" s="544" t="s">
        <v>1338</v>
      </c>
      <c r="N440" s="506">
        <v>44727</v>
      </c>
      <c r="O440" s="555">
        <f t="shared" si="19"/>
        <v>6</v>
      </c>
      <c r="P440" s="555">
        <f t="shared" si="20"/>
        <v>5</v>
      </c>
      <c r="Q440" s="556" t="str">
        <f t="shared" si="21"/>
        <v>Gastos_Gerais</v>
      </c>
      <c r="R440" s="564" t="s">
        <v>540</v>
      </c>
      <c r="S440" s="564">
        <v>3743</v>
      </c>
    </row>
    <row r="441" spans="1:19" ht="48">
      <c r="A441" s="535">
        <f>IF(B441="","",COUNT('Diário 1º PA'!$A$4:$A$2000)+ROW()-3)</f>
        <v>517</v>
      </c>
      <c r="B441" s="506">
        <v>44736</v>
      </c>
      <c r="C441" s="537">
        <v>44713</v>
      </c>
      <c r="D441" s="448" t="s">
        <v>271</v>
      </c>
      <c r="E441" s="448" t="s">
        <v>457</v>
      </c>
      <c r="F441" s="477">
        <v>1940</v>
      </c>
      <c r="G441" s="478" t="s">
        <v>683</v>
      </c>
      <c r="H441" s="448" t="s">
        <v>469</v>
      </c>
      <c r="I441" s="448" t="s">
        <v>1361</v>
      </c>
      <c r="J441" s="448" t="s">
        <v>1362</v>
      </c>
      <c r="K441" s="448" t="s">
        <v>543</v>
      </c>
      <c r="L441" s="448" t="s">
        <v>32</v>
      </c>
      <c r="M441" s="544" t="s">
        <v>1366</v>
      </c>
      <c r="N441" s="506">
        <v>44736</v>
      </c>
      <c r="O441" s="555">
        <f t="shared" si="19"/>
        <v>6</v>
      </c>
      <c r="P441" s="555">
        <f t="shared" si="20"/>
        <v>6</v>
      </c>
      <c r="Q441" s="556" t="str">
        <f t="shared" si="21"/>
        <v>Gastos_Gerais</v>
      </c>
      <c r="R441" s="564" t="s">
        <v>540</v>
      </c>
      <c r="S441" s="564">
        <v>3246</v>
      </c>
    </row>
    <row r="442" spans="1:19" ht="84">
      <c r="A442" s="535">
        <f>IF(B442="","",COUNT('Diário 1º PA'!$A$4:$A$2000)+ROW()-3)</f>
        <v>518</v>
      </c>
      <c r="B442" s="506">
        <v>44736</v>
      </c>
      <c r="C442" s="476">
        <v>44652</v>
      </c>
      <c r="D442" s="448" t="s">
        <v>271</v>
      </c>
      <c r="E442" s="448" t="s">
        <v>448</v>
      </c>
      <c r="F442" s="477">
        <v>11661.6</v>
      </c>
      <c r="G442" s="478" t="s">
        <v>992</v>
      </c>
      <c r="H442" s="448" t="s">
        <v>465</v>
      </c>
      <c r="I442" s="448" t="s">
        <v>1368</v>
      </c>
      <c r="J442" s="448" t="s">
        <v>1367</v>
      </c>
      <c r="K442" s="448" t="s">
        <v>543</v>
      </c>
      <c r="L442" s="448" t="s">
        <v>32</v>
      </c>
      <c r="M442" s="544" t="s">
        <v>1182</v>
      </c>
      <c r="N442" s="506">
        <v>44736</v>
      </c>
      <c r="O442" s="555">
        <f t="shared" si="19"/>
        <v>6</v>
      </c>
      <c r="P442" s="555">
        <f t="shared" si="20"/>
        <v>4</v>
      </c>
      <c r="Q442" s="556" t="str">
        <f t="shared" si="21"/>
        <v>Gastos_Gerais</v>
      </c>
      <c r="R442" s="564" t="s">
        <v>501</v>
      </c>
      <c r="S442" s="564">
        <v>3019</v>
      </c>
    </row>
    <row r="443" spans="1:19" ht="48">
      <c r="A443" s="535">
        <f>IF(B443="","",COUNT('Diário 1º PA'!$A$4:$A$2000)+ROW()-3)</f>
        <v>519</v>
      </c>
      <c r="B443" s="506">
        <v>44736</v>
      </c>
      <c r="C443" s="476">
        <v>44621</v>
      </c>
      <c r="D443" s="448" t="s">
        <v>271</v>
      </c>
      <c r="E443" s="448" t="s">
        <v>457</v>
      </c>
      <c r="F443" s="477">
        <v>30070</v>
      </c>
      <c r="G443" s="478" t="s">
        <v>683</v>
      </c>
      <c r="H443" s="448" t="s">
        <v>469</v>
      </c>
      <c r="I443" s="448" t="s">
        <v>1361</v>
      </c>
      <c r="J443" s="448" t="s">
        <v>1362</v>
      </c>
      <c r="K443" s="448" t="s">
        <v>543</v>
      </c>
      <c r="L443" s="448" t="s">
        <v>32</v>
      </c>
      <c r="M443" s="544" t="s">
        <v>1363</v>
      </c>
      <c r="N443" s="506">
        <v>44736</v>
      </c>
      <c r="O443" s="555">
        <f t="shared" si="19"/>
        <v>6</v>
      </c>
      <c r="P443" s="555">
        <f t="shared" si="20"/>
        <v>3</v>
      </c>
      <c r="Q443" s="556" t="str">
        <f t="shared" si="21"/>
        <v>Gastos_Gerais</v>
      </c>
      <c r="R443" s="564" t="s">
        <v>501</v>
      </c>
      <c r="S443" s="564">
        <v>3246</v>
      </c>
    </row>
    <row r="444" spans="1:19" ht="36">
      <c r="A444" s="535">
        <f>IF(B444="","",COUNT('Diário 1º PA'!$A$4:$A$2000)+ROW()-3)</f>
        <v>520</v>
      </c>
      <c r="B444" s="506">
        <v>44736</v>
      </c>
      <c r="C444" s="476">
        <v>44682</v>
      </c>
      <c r="D444" s="448" t="s">
        <v>315</v>
      </c>
      <c r="E444" s="448" t="s">
        <v>315</v>
      </c>
      <c r="F444" s="477">
        <v>2131.87</v>
      </c>
      <c r="G444" s="478" t="s">
        <v>1216</v>
      </c>
      <c r="H444" s="448" t="s">
        <v>310</v>
      </c>
      <c r="I444" s="448" t="s">
        <v>1373</v>
      </c>
      <c r="J444" s="448" t="s">
        <v>475</v>
      </c>
      <c r="K444" s="448" t="s">
        <v>1087</v>
      </c>
      <c r="L444" s="448" t="s">
        <v>477</v>
      </c>
      <c r="M444" s="544" t="s">
        <v>310</v>
      </c>
      <c r="N444" s="506">
        <v>44736</v>
      </c>
      <c r="O444" s="555">
        <f t="shared" si="19"/>
        <v>6</v>
      </c>
      <c r="P444" s="555">
        <f t="shared" si="20"/>
        <v>5</v>
      </c>
      <c r="Q444" s="556" t="str">
        <f t="shared" si="21"/>
        <v>Transferência_para_Reserva_de_Recursos</v>
      </c>
      <c r="R444" s="564" t="s">
        <v>310</v>
      </c>
      <c r="S444" s="564" t="s">
        <v>310</v>
      </c>
    </row>
    <row r="445" spans="1:19" ht="36">
      <c r="A445" s="535">
        <f>IF(B445="","",COUNT('Diário 1º PA'!$A$4:$A$2000)+ROW()-3)</f>
        <v>521</v>
      </c>
      <c r="B445" s="506">
        <v>44736</v>
      </c>
      <c r="C445" s="537">
        <v>44713</v>
      </c>
      <c r="D445" s="448" t="s">
        <v>271</v>
      </c>
      <c r="E445" s="448" t="s">
        <v>71</v>
      </c>
      <c r="F445" s="477">
        <v>11</v>
      </c>
      <c r="G445" s="448" t="s">
        <v>1374</v>
      </c>
      <c r="H445" s="448" t="s">
        <v>465</v>
      </c>
      <c r="I445" s="448" t="s">
        <v>546</v>
      </c>
      <c r="J445" s="448" t="s">
        <v>547</v>
      </c>
      <c r="K445" s="448" t="s">
        <v>548</v>
      </c>
      <c r="L445" s="448" t="s">
        <v>477</v>
      </c>
      <c r="M445" s="544" t="s">
        <v>310</v>
      </c>
      <c r="N445" s="506">
        <v>44736</v>
      </c>
      <c r="O445" s="555">
        <f t="shared" si="19"/>
        <v>6</v>
      </c>
      <c r="P445" s="555">
        <f t="shared" si="20"/>
        <v>6</v>
      </c>
      <c r="Q445" s="556" t="str">
        <f t="shared" si="21"/>
        <v>Gastos_Gerais</v>
      </c>
      <c r="R445" s="564" t="s">
        <v>310</v>
      </c>
      <c r="S445" s="564" t="s">
        <v>310</v>
      </c>
    </row>
    <row r="446" spans="1:19" ht="36">
      <c r="A446" s="535">
        <f>IF(B446="","",COUNT('Diário 1º PA'!$A$4:$A$2000)+ROW()-3)</f>
        <v>522</v>
      </c>
      <c r="B446" s="506">
        <v>44736</v>
      </c>
      <c r="C446" s="537">
        <v>44713</v>
      </c>
      <c r="D446" s="448" t="s">
        <v>271</v>
      </c>
      <c r="E446" s="448" t="s">
        <v>71</v>
      </c>
      <c r="F446" s="477">
        <v>11</v>
      </c>
      <c r="G446" s="448" t="s">
        <v>1375</v>
      </c>
      <c r="H446" s="448" t="s">
        <v>462</v>
      </c>
      <c r="I446" s="448" t="s">
        <v>546</v>
      </c>
      <c r="J446" s="448" t="s">
        <v>547</v>
      </c>
      <c r="K446" s="448" t="s">
        <v>548</v>
      </c>
      <c r="L446" s="448" t="s">
        <v>477</v>
      </c>
      <c r="M446" s="544" t="s">
        <v>310</v>
      </c>
      <c r="N446" s="506">
        <v>44736</v>
      </c>
      <c r="O446" s="555">
        <f t="shared" si="19"/>
        <v>6</v>
      </c>
      <c r="P446" s="555">
        <f t="shared" si="20"/>
        <v>6</v>
      </c>
      <c r="Q446" s="556" t="str">
        <f t="shared" si="21"/>
        <v>Gastos_Gerais</v>
      </c>
      <c r="R446" s="564" t="s">
        <v>310</v>
      </c>
      <c r="S446" s="564" t="s">
        <v>310</v>
      </c>
    </row>
    <row r="447" spans="1:19" ht="36">
      <c r="A447" s="535">
        <f>IF(B447="","",COUNT('Diário 1º PA'!$A$4:$A$2000)+ROW()-3)</f>
        <v>523</v>
      </c>
      <c r="B447" s="506">
        <v>44736</v>
      </c>
      <c r="C447" s="537">
        <v>44713</v>
      </c>
      <c r="D447" s="448" t="s">
        <v>271</v>
      </c>
      <c r="E447" s="448" t="s">
        <v>71</v>
      </c>
      <c r="F447" s="477">
        <v>11</v>
      </c>
      <c r="G447" s="448" t="s">
        <v>1376</v>
      </c>
      <c r="H447" s="448" t="s">
        <v>469</v>
      </c>
      <c r="I447" s="448" t="s">
        <v>546</v>
      </c>
      <c r="J447" s="448" t="s">
        <v>547</v>
      </c>
      <c r="K447" s="448" t="s">
        <v>548</v>
      </c>
      <c r="L447" s="448" t="s">
        <v>477</v>
      </c>
      <c r="M447" s="544" t="s">
        <v>310</v>
      </c>
      <c r="N447" s="506">
        <v>44736</v>
      </c>
      <c r="O447" s="555">
        <f t="shared" si="19"/>
        <v>6</v>
      </c>
      <c r="P447" s="555">
        <f t="shared" si="20"/>
        <v>6</v>
      </c>
      <c r="Q447" s="556" t="str">
        <f t="shared" si="21"/>
        <v>Gastos_Gerais</v>
      </c>
      <c r="R447" s="564" t="s">
        <v>310</v>
      </c>
      <c r="S447" s="564" t="s">
        <v>310</v>
      </c>
    </row>
    <row r="448" spans="1:19" ht="24">
      <c r="A448" s="535">
        <f>IF(B448="","",COUNT('Diário 1º PA'!$A$4:$A$2000)+ROW()-3)</f>
        <v>524</v>
      </c>
      <c r="B448" s="506">
        <v>44736</v>
      </c>
      <c r="C448" s="537">
        <v>44713</v>
      </c>
      <c r="D448" s="448" t="s">
        <v>271</v>
      </c>
      <c r="E448" s="448" t="s">
        <v>71</v>
      </c>
      <c r="F448" s="477">
        <v>11</v>
      </c>
      <c r="G448" s="448" t="s">
        <v>1377</v>
      </c>
      <c r="H448" s="448" t="s">
        <v>465</v>
      </c>
      <c r="I448" s="448" t="s">
        <v>546</v>
      </c>
      <c r="J448" s="448" t="s">
        <v>547</v>
      </c>
      <c r="K448" s="448" t="s">
        <v>548</v>
      </c>
      <c r="L448" s="448" t="s">
        <v>477</v>
      </c>
      <c r="M448" s="544" t="s">
        <v>310</v>
      </c>
      <c r="N448" s="506">
        <v>44736</v>
      </c>
      <c r="O448" s="555">
        <f t="shared" si="19"/>
        <v>6</v>
      </c>
      <c r="P448" s="555">
        <f t="shared" si="20"/>
        <v>6</v>
      </c>
      <c r="Q448" s="556" t="str">
        <f t="shared" si="21"/>
        <v>Gastos_Gerais</v>
      </c>
      <c r="R448" s="564" t="s">
        <v>310</v>
      </c>
      <c r="S448" s="564" t="s">
        <v>310</v>
      </c>
    </row>
    <row r="449" spans="1:19" ht="36">
      <c r="A449" s="535">
        <f>IF(B449="","",COUNT('Diário 1º PA'!$A$4:$A$2000)+ROW()-3)</f>
        <v>525</v>
      </c>
      <c r="B449" s="506">
        <v>44736</v>
      </c>
      <c r="C449" s="537">
        <v>44713</v>
      </c>
      <c r="D449" s="448" t="s">
        <v>271</v>
      </c>
      <c r="E449" s="448" t="s">
        <v>71</v>
      </c>
      <c r="F449" s="477">
        <v>11</v>
      </c>
      <c r="G449" s="448" t="s">
        <v>1376</v>
      </c>
      <c r="H449" s="448" t="s">
        <v>469</v>
      </c>
      <c r="I449" s="448" t="s">
        <v>546</v>
      </c>
      <c r="J449" s="448" t="s">
        <v>547</v>
      </c>
      <c r="K449" s="448" t="s">
        <v>548</v>
      </c>
      <c r="L449" s="448" t="s">
        <v>477</v>
      </c>
      <c r="M449" s="544" t="s">
        <v>310</v>
      </c>
      <c r="N449" s="506">
        <v>44736</v>
      </c>
      <c r="O449" s="555">
        <f t="shared" si="19"/>
        <v>6</v>
      </c>
      <c r="P449" s="555">
        <f t="shared" si="20"/>
        <v>6</v>
      </c>
      <c r="Q449" s="556" t="str">
        <f t="shared" si="21"/>
        <v>Gastos_Gerais</v>
      </c>
      <c r="R449" s="564" t="s">
        <v>310</v>
      </c>
      <c r="S449" s="564" t="s">
        <v>310</v>
      </c>
    </row>
    <row r="450" spans="1:19" ht="36">
      <c r="A450" s="535">
        <f>IF(B450="","",COUNT('Diário 1º PA'!$A$4:$A$2000)+ROW()-3)</f>
        <v>526</v>
      </c>
      <c r="B450" s="506">
        <v>44739</v>
      </c>
      <c r="C450" s="537">
        <v>44682</v>
      </c>
      <c r="D450" s="448" t="s">
        <v>271</v>
      </c>
      <c r="E450" s="448" t="s">
        <v>434</v>
      </c>
      <c r="F450" s="477">
        <v>688</v>
      </c>
      <c r="G450" s="478" t="s">
        <v>1380</v>
      </c>
      <c r="H450" s="448" t="s">
        <v>462</v>
      </c>
      <c r="I450" s="448" t="s">
        <v>1379</v>
      </c>
      <c r="J450" s="448" t="s">
        <v>1378</v>
      </c>
      <c r="K450" s="448" t="s">
        <v>543</v>
      </c>
      <c r="L450" s="448" t="s">
        <v>500</v>
      </c>
      <c r="M450" s="544">
        <v>2837</v>
      </c>
      <c r="N450" s="506">
        <v>44722</v>
      </c>
      <c r="O450" s="555">
        <f t="shared" si="19"/>
        <v>6</v>
      </c>
      <c r="P450" s="555">
        <f t="shared" si="20"/>
        <v>5</v>
      </c>
      <c r="Q450" s="556" t="str">
        <f t="shared" si="21"/>
        <v>Gastos_Gerais</v>
      </c>
      <c r="R450" s="564" t="s">
        <v>540</v>
      </c>
      <c r="S450" s="564">
        <v>3704</v>
      </c>
    </row>
    <row r="451" spans="1:19" ht="36">
      <c r="A451" s="535">
        <f>IF(B451="","",COUNT('Diário 1º PA'!$A$4:$A$2000)+ROW()-3)</f>
        <v>527</v>
      </c>
      <c r="B451" s="506">
        <v>44739</v>
      </c>
      <c r="C451" s="537">
        <v>44713</v>
      </c>
      <c r="D451" s="448" t="s">
        <v>271</v>
      </c>
      <c r="E451" s="448" t="s">
        <v>71</v>
      </c>
      <c r="F451" s="477">
        <v>11</v>
      </c>
      <c r="G451" s="448" t="s">
        <v>1381</v>
      </c>
      <c r="H451" s="448" t="s">
        <v>462</v>
      </c>
      <c r="I451" s="448" t="s">
        <v>546</v>
      </c>
      <c r="J451" s="448" t="s">
        <v>547</v>
      </c>
      <c r="K451" s="448" t="s">
        <v>548</v>
      </c>
      <c r="L451" s="448" t="s">
        <v>477</v>
      </c>
      <c r="M451" s="544" t="s">
        <v>310</v>
      </c>
      <c r="N451" s="506">
        <v>44739</v>
      </c>
      <c r="O451" s="555">
        <f t="shared" ref="O451:O514" si="26">IF(B451=0,0,IF(YEAR(B451)=$P$1,MONTH(B451)-$O$1+1,(YEAR(B451)-$P$1)*12-$O$1+1+MONTH(B451)))</f>
        <v>6</v>
      </c>
      <c r="P451" s="555">
        <f t="shared" ref="P451:P514" si="27">IF(C451=0,0,IF(YEAR(C451)=$P$1,MONTH(C451)-$O$1+1,(YEAR(C451)-$P$1)*12-$O$1+1+MONTH(C451)))</f>
        <v>6</v>
      </c>
      <c r="Q451" s="556" t="str">
        <f t="shared" ref="Q451:Q514" si="28">SUBSTITUTE(D451," ","_")</f>
        <v>Gastos_Gerais</v>
      </c>
      <c r="R451" s="564" t="s">
        <v>310</v>
      </c>
      <c r="S451" s="564" t="s">
        <v>310</v>
      </c>
    </row>
    <row r="452" spans="1:19" ht="24">
      <c r="A452" s="535">
        <f>IF(B452="","",COUNT('Diário 1º PA'!$A$4:$A$2000)+ROW()-3)</f>
        <v>528</v>
      </c>
      <c r="B452" s="506">
        <v>44742</v>
      </c>
      <c r="C452" s="537">
        <v>44713</v>
      </c>
      <c r="D452" s="448" t="s">
        <v>295</v>
      </c>
      <c r="E452" s="448" t="s">
        <v>295</v>
      </c>
      <c r="F452" s="477">
        <v>6152.09</v>
      </c>
      <c r="G452" s="448" t="s">
        <v>1385</v>
      </c>
      <c r="H452" s="448" t="s">
        <v>310</v>
      </c>
      <c r="I452" s="448" t="s">
        <v>622</v>
      </c>
      <c r="J452" s="448" t="s">
        <v>475</v>
      </c>
      <c r="K452" s="448" t="s">
        <v>476</v>
      </c>
      <c r="L452" s="448" t="s">
        <v>477</v>
      </c>
      <c r="M452" s="544" t="s">
        <v>310</v>
      </c>
      <c r="N452" s="506">
        <v>44742</v>
      </c>
      <c r="O452" s="555">
        <f t="shared" si="26"/>
        <v>6</v>
      </c>
      <c r="P452" s="555">
        <f t="shared" si="27"/>
        <v>6</v>
      </c>
      <c r="Q452" s="556" t="str">
        <f t="shared" si="28"/>
        <v>Rendimentos_de_Aplicações_Fin.</v>
      </c>
      <c r="R452" s="564" t="s">
        <v>310</v>
      </c>
      <c r="S452" s="564" t="s">
        <v>310</v>
      </c>
    </row>
    <row r="453" spans="1:19" ht="24">
      <c r="A453" s="535">
        <f>IF(B453="","",COUNT('Diário 1º PA'!$A$4:$A$2000)+ROW()-3)</f>
        <v>529</v>
      </c>
      <c r="B453" s="506">
        <v>44742</v>
      </c>
      <c r="C453" s="537">
        <v>44713</v>
      </c>
      <c r="D453" s="448" t="s">
        <v>271</v>
      </c>
      <c r="E453" s="448" t="s">
        <v>78</v>
      </c>
      <c r="F453" s="477">
        <v>295.11</v>
      </c>
      <c r="G453" s="448" t="s">
        <v>1386</v>
      </c>
      <c r="H453" s="448" t="s">
        <v>310</v>
      </c>
      <c r="I453" s="448" t="s">
        <v>504</v>
      </c>
      <c r="J453" s="448" t="s">
        <v>310</v>
      </c>
      <c r="K453" s="448" t="s">
        <v>507</v>
      </c>
      <c r="L453" s="448" t="s">
        <v>508</v>
      </c>
      <c r="M453" s="544" t="s">
        <v>310</v>
      </c>
      <c r="N453" s="506">
        <v>44742</v>
      </c>
      <c r="O453" s="555">
        <f t="shared" si="26"/>
        <v>6</v>
      </c>
      <c r="P453" s="555">
        <f t="shared" si="27"/>
        <v>6</v>
      </c>
      <c r="Q453" s="556" t="str">
        <f t="shared" si="28"/>
        <v>Gastos_Gerais</v>
      </c>
      <c r="R453" s="564" t="s">
        <v>310</v>
      </c>
      <c r="S453" s="564" t="s">
        <v>310</v>
      </c>
    </row>
    <row r="454" spans="1:19" ht="24">
      <c r="A454" s="535">
        <f>IF(B454="","",COUNT('Diário 1º PA'!$A$4:$A$2000)+ROW()-3)</f>
        <v>530</v>
      </c>
      <c r="B454" s="506">
        <v>44742</v>
      </c>
      <c r="C454" s="537">
        <v>44713</v>
      </c>
      <c r="D454" s="448" t="s">
        <v>271</v>
      </c>
      <c r="E454" s="448" t="s">
        <v>68</v>
      </c>
      <c r="F454" s="477">
        <v>256.08999999999997</v>
      </c>
      <c r="G454" s="448" t="s">
        <v>1387</v>
      </c>
      <c r="H454" s="448" t="s">
        <v>310</v>
      </c>
      <c r="I454" s="448" t="s">
        <v>504</v>
      </c>
      <c r="J454" s="448" t="s">
        <v>310</v>
      </c>
      <c r="K454" s="448" t="s">
        <v>507</v>
      </c>
      <c r="L454" s="448" t="s">
        <v>508</v>
      </c>
      <c r="M454" s="544" t="s">
        <v>310</v>
      </c>
      <c r="N454" s="506">
        <v>44742</v>
      </c>
      <c r="O454" s="555">
        <f>IF(B454=0,0,IF(YEAR(B454)=$P$1,MONTH(B454)-$O$1+1,(YEAR(B454)-$P$1)*12-$O$1+1+MONTH(B454)))</f>
        <v>6</v>
      </c>
      <c r="P454" s="555">
        <f t="shared" si="27"/>
        <v>6</v>
      </c>
      <c r="Q454" s="556" t="str">
        <f t="shared" si="28"/>
        <v>Gastos_Gerais</v>
      </c>
      <c r="R454" s="564" t="s">
        <v>310</v>
      </c>
      <c r="S454" s="564" t="s">
        <v>310</v>
      </c>
    </row>
    <row r="455" spans="1:19">
      <c r="A455" s="535" t="str">
        <f>IF(B455="","",COUNT('Diário 1º PA'!$A$4:$A$2000)+ROW()-3)</f>
        <v/>
      </c>
      <c r="B455" s="506"/>
      <c r="C455" s="537"/>
      <c r="D455" s="448"/>
      <c r="E455" s="448"/>
      <c r="F455" s="477"/>
      <c r="G455" s="448"/>
      <c r="H455" s="448"/>
      <c r="I455" s="448"/>
      <c r="J455" s="448"/>
      <c r="K455" s="448"/>
      <c r="L455" s="448"/>
      <c r="M455" s="544"/>
      <c r="N455" s="506"/>
      <c r="O455" s="555">
        <f t="shared" si="26"/>
        <v>0</v>
      </c>
      <c r="P455" s="555">
        <f t="shared" si="27"/>
        <v>0</v>
      </c>
      <c r="Q455" s="556" t="str">
        <f t="shared" si="28"/>
        <v/>
      </c>
      <c r="R455" s="564"/>
      <c r="S455" s="564"/>
    </row>
    <row r="456" spans="1:19">
      <c r="A456" s="535" t="str">
        <f>IF(B456="","",COUNT('Diário 1º PA'!$A$4:$A$2000)+ROW()-3)</f>
        <v/>
      </c>
      <c r="B456" s="506"/>
      <c r="C456" s="537"/>
      <c r="D456" s="448"/>
      <c r="E456" s="448"/>
      <c r="F456" s="477"/>
      <c r="G456" s="448"/>
      <c r="H456" s="448"/>
      <c r="I456" s="448"/>
      <c r="J456" s="448"/>
      <c r="K456" s="448"/>
      <c r="L456" s="448"/>
      <c r="M456" s="544"/>
      <c r="N456" s="506"/>
      <c r="O456" s="555">
        <f t="shared" si="26"/>
        <v>0</v>
      </c>
      <c r="P456" s="555">
        <f t="shared" si="27"/>
        <v>0</v>
      </c>
      <c r="Q456" s="556" t="str">
        <f t="shared" si="28"/>
        <v/>
      </c>
      <c r="R456" s="564"/>
      <c r="S456" s="564"/>
    </row>
    <row r="457" spans="1:19">
      <c r="A457" s="535" t="str">
        <f>IF(B457="","",COUNT('Diário 1º PA'!$A$4:$A$2000)+ROW()-3)</f>
        <v/>
      </c>
      <c r="B457" s="506"/>
      <c r="C457" s="537"/>
      <c r="D457" s="448"/>
      <c r="E457" s="448"/>
      <c r="F457" s="477"/>
      <c r="G457" s="448"/>
      <c r="H457" s="448"/>
      <c r="I457" s="448"/>
      <c r="J457" s="448"/>
      <c r="K457" s="448"/>
      <c r="L457" s="448"/>
      <c r="M457" s="544"/>
      <c r="N457" s="506"/>
      <c r="O457" s="555">
        <f t="shared" si="26"/>
        <v>0</v>
      </c>
      <c r="P457" s="555">
        <f t="shared" si="27"/>
        <v>0</v>
      </c>
      <c r="Q457" s="556" t="str">
        <f t="shared" si="28"/>
        <v/>
      </c>
      <c r="R457" s="564"/>
      <c r="S457" s="564"/>
    </row>
    <row r="458" spans="1:19">
      <c r="A458" s="535" t="str">
        <f>IF(B458="","",COUNT('Diário 1º PA'!$A$4:$A$2000)+ROW()-3)</f>
        <v/>
      </c>
      <c r="B458" s="506"/>
      <c r="C458" s="537"/>
      <c r="D458" s="448"/>
      <c r="E458" s="448"/>
      <c r="F458" s="477"/>
      <c r="G458" s="448"/>
      <c r="H458" s="448"/>
      <c r="I458" s="448"/>
      <c r="J458" s="448"/>
      <c r="K458" s="448"/>
      <c r="L458" s="448"/>
      <c r="M458" s="544"/>
      <c r="N458" s="506"/>
      <c r="O458" s="555">
        <f t="shared" si="26"/>
        <v>0</v>
      </c>
      <c r="P458" s="555">
        <f t="shared" si="27"/>
        <v>0</v>
      </c>
      <c r="Q458" s="556" t="str">
        <f t="shared" si="28"/>
        <v/>
      </c>
      <c r="R458" s="564"/>
      <c r="S458" s="564"/>
    </row>
    <row r="459" spans="1:19">
      <c r="A459" s="535" t="str">
        <f>IF(B459="","",COUNT('Diário 1º PA'!$A$4:$A$2000)+ROW()-3)</f>
        <v/>
      </c>
      <c r="B459" s="506"/>
      <c r="C459" s="537"/>
      <c r="D459" s="448"/>
      <c r="E459" s="448"/>
      <c r="F459" s="477"/>
      <c r="G459" s="448"/>
      <c r="H459" s="448"/>
      <c r="I459" s="448"/>
      <c r="J459" s="448"/>
      <c r="K459" s="448"/>
      <c r="L459" s="448"/>
      <c r="M459" s="544"/>
      <c r="N459" s="506"/>
      <c r="O459" s="555">
        <f t="shared" si="26"/>
        <v>0</v>
      </c>
      <c r="P459" s="555">
        <f t="shared" si="27"/>
        <v>0</v>
      </c>
      <c r="Q459" s="556" t="str">
        <f t="shared" si="28"/>
        <v/>
      </c>
      <c r="R459" s="564"/>
      <c r="S459" s="564"/>
    </row>
    <row r="460" spans="1:19">
      <c r="A460" s="535" t="str">
        <f>IF(B460="","",COUNT('Diário 1º PA'!$A$4:$A$2000)+ROW()-3)</f>
        <v/>
      </c>
      <c r="B460" s="506"/>
      <c r="C460" s="537"/>
      <c r="D460" s="448"/>
      <c r="E460" s="448"/>
      <c r="F460" s="477"/>
      <c r="G460" s="448"/>
      <c r="H460" s="448"/>
      <c r="I460" s="448"/>
      <c r="J460" s="448"/>
      <c r="K460" s="448"/>
      <c r="L460" s="448"/>
      <c r="M460" s="544"/>
      <c r="N460" s="506"/>
      <c r="O460" s="555">
        <f t="shared" si="26"/>
        <v>0</v>
      </c>
      <c r="P460" s="555">
        <f t="shared" si="27"/>
        <v>0</v>
      </c>
      <c r="Q460" s="556" t="str">
        <f t="shared" si="28"/>
        <v/>
      </c>
      <c r="R460" s="564"/>
      <c r="S460" s="564"/>
    </row>
    <row r="461" spans="1:19">
      <c r="A461" s="535" t="str">
        <f>IF(B461="","",COUNT('Diário 1º PA'!$A$4:$A$2000)+ROW()-3)</f>
        <v/>
      </c>
      <c r="B461" s="506"/>
      <c r="C461" s="537"/>
      <c r="D461" s="448"/>
      <c r="E461" s="448"/>
      <c r="F461" s="477"/>
      <c r="G461" s="448"/>
      <c r="H461" s="448"/>
      <c r="I461" s="448"/>
      <c r="J461" s="448"/>
      <c r="K461" s="448"/>
      <c r="L461" s="448"/>
      <c r="M461" s="544"/>
      <c r="N461" s="506"/>
      <c r="O461" s="555">
        <f t="shared" si="26"/>
        <v>0</v>
      </c>
      <c r="P461" s="555">
        <f t="shared" si="27"/>
        <v>0</v>
      </c>
      <c r="Q461" s="556" t="str">
        <f t="shared" si="28"/>
        <v/>
      </c>
      <c r="R461" s="564"/>
      <c r="S461" s="564"/>
    </row>
    <row r="462" spans="1:19">
      <c r="A462" s="535" t="str">
        <f>IF(B462="","",COUNT('Diário 1º PA'!$A$4:$A$2000)+ROW()-3)</f>
        <v/>
      </c>
      <c r="B462" s="506"/>
      <c r="C462" s="537"/>
      <c r="D462" s="448"/>
      <c r="E462" s="448"/>
      <c r="F462" s="477"/>
      <c r="G462" s="448"/>
      <c r="H462" s="448"/>
      <c r="I462" s="448"/>
      <c r="J462" s="448"/>
      <c r="K462" s="448"/>
      <c r="L462" s="448"/>
      <c r="M462" s="544"/>
      <c r="N462" s="506"/>
      <c r="O462" s="555">
        <f t="shared" si="26"/>
        <v>0</v>
      </c>
      <c r="P462" s="555">
        <f t="shared" si="27"/>
        <v>0</v>
      </c>
      <c r="Q462" s="556" t="str">
        <f t="shared" si="28"/>
        <v/>
      </c>
      <c r="R462" s="564"/>
      <c r="S462" s="564"/>
    </row>
    <row r="463" spans="1:19">
      <c r="A463" s="535" t="str">
        <f>IF(B463="","",COUNT('Diário 1º PA'!$A$4:$A$2000)+ROW()-3)</f>
        <v/>
      </c>
      <c r="B463" s="506"/>
      <c r="C463" s="537"/>
      <c r="D463" s="448"/>
      <c r="E463" s="448"/>
      <c r="F463" s="477"/>
      <c r="G463" s="448"/>
      <c r="H463" s="448"/>
      <c r="I463" s="448"/>
      <c r="J463" s="448"/>
      <c r="K463" s="448"/>
      <c r="L463" s="448"/>
      <c r="M463" s="544"/>
      <c r="N463" s="506"/>
      <c r="O463" s="555">
        <f t="shared" si="26"/>
        <v>0</v>
      </c>
      <c r="P463" s="555">
        <f t="shared" si="27"/>
        <v>0</v>
      </c>
      <c r="Q463" s="556" t="str">
        <f t="shared" si="28"/>
        <v/>
      </c>
      <c r="R463" s="564"/>
      <c r="S463" s="564"/>
    </row>
    <row r="464" spans="1:19">
      <c r="A464" s="535" t="str">
        <f>IF(B464="","",COUNT('Diário 1º PA'!$A$4:$A$2000)+ROW()-3)</f>
        <v/>
      </c>
      <c r="B464" s="506"/>
      <c r="C464" s="537"/>
      <c r="D464" s="448"/>
      <c r="E464" s="448"/>
      <c r="F464" s="477"/>
      <c r="G464" s="448"/>
      <c r="H464" s="448"/>
      <c r="I464" s="448"/>
      <c r="J464" s="448"/>
      <c r="K464" s="448"/>
      <c r="L464" s="448"/>
      <c r="M464" s="544"/>
      <c r="N464" s="506"/>
      <c r="O464" s="555">
        <f t="shared" si="26"/>
        <v>0</v>
      </c>
      <c r="P464" s="555">
        <f t="shared" si="27"/>
        <v>0</v>
      </c>
      <c r="Q464" s="556" t="str">
        <f t="shared" si="28"/>
        <v/>
      </c>
      <c r="R464" s="564"/>
      <c r="S464" s="564"/>
    </row>
    <row r="465" spans="1:19">
      <c r="A465" s="535" t="str">
        <f>IF(B465="","",COUNT('Diário 1º PA'!$A$4:$A$2000)+ROW()-3)</f>
        <v/>
      </c>
      <c r="B465" s="506"/>
      <c r="C465" s="537"/>
      <c r="D465" s="448"/>
      <c r="E465" s="448"/>
      <c r="F465" s="477"/>
      <c r="G465" s="448"/>
      <c r="H465" s="448"/>
      <c r="I465" s="448"/>
      <c r="J465" s="448"/>
      <c r="K465" s="448"/>
      <c r="L465" s="448"/>
      <c r="M465" s="544"/>
      <c r="N465" s="506"/>
      <c r="O465" s="555">
        <f t="shared" si="26"/>
        <v>0</v>
      </c>
      <c r="P465" s="555">
        <f t="shared" si="27"/>
        <v>0</v>
      </c>
      <c r="Q465" s="556" t="str">
        <f t="shared" si="28"/>
        <v/>
      </c>
      <c r="R465" s="564"/>
      <c r="S465" s="564"/>
    </row>
    <row r="466" spans="1:19">
      <c r="A466" s="535" t="str">
        <f>IF(B466="","",COUNT('Diário 1º PA'!$A$4:$A$2000)+ROW()-3)</f>
        <v/>
      </c>
      <c r="B466" s="506"/>
      <c r="C466" s="537"/>
      <c r="D466" s="448"/>
      <c r="E466" s="448"/>
      <c r="F466" s="477"/>
      <c r="G466" s="448"/>
      <c r="H466" s="448"/>
      <c r="I466" s="448"/>
      <c r="J466" s="448"/>
      <c r="K466" s="448"/>
      <c r="L466" s="448"/>
      <c r="M466" s="544"/>
      <c r="N466" s="506"/>
      <c r="O466" s="555">
        <f t="shared" si="26"/>
        <v>0</v>
      </c>
      <c r="P466" s="555">
        <f t="shared" si="27"/>
        <v>0</v>
      </c>
      <c r="Q466" s="556" t="str">
        <f t="shared" si="28"/>
        <v/>
      </c>
      <c r="R466" s="564"/>
      <c r="S466" s="564"/>
    </row>
    <row r="467" spans="1:19">
      <c r="A467" s="535" t="str">
        <f>IF(B467="","",COUNT('Diário 1º PA'!$A$4:$A$2000)+ROW()-3)</f>
        <v/>
      </c>
      <c r="B467" s="506"/>
      <c r="C467" s="537"/>
      <c r="D467" s="448"/>
      <c r="E467" s="448"/>
      <c r="F467" s="477"/>
      <c r="G467" s="448"/>
      <c r="H467" s="448"/>
      <c r="I467" s="448"/>
      <c r="J467" s="448"/>
      <c r="K467" s="448"/>
      <c r="L467" s="448"/>
      <c r="M467" s="544"/>
      <c r="N467" s="506"/>
      <c r="O467" s="555">
        <f t="shared" si="26"/>
        <v>0</v>
      </c>
      <c r="P467" s="555">
        <f t="shared" si="27"/>
        <v>0</v>
      </c>
      <c r="Q467" s="556" t="str">
        <f t="shared" si="28"/>
        <v/>
      </c>
      <c r="R467" s="564"/>
      <c r="S467" s="564"/>
    </row>
    <row r="468" spans="1:19">
      <c r="A468" s="535" t="str">
        <f>IF(B468="","",COUNT('Diário 1º PA'!$A$4:$A$2000)+ROW()-3)</f>
        <v/>
      </c>
      <c r="B468" s="506"/>
      <c r="C468" s="537"/>
      <c r="D468" s="448"/>
      <c r="E468" s="448"/>
      <c r="F468" s="477"/>
      <c r="G468" s="448"/>
      <c r="H468" s="448"/>
      <c r="I468" s="448"/>
      <c r="J468" s="448"/>
      <c r="K468" s="448"/>
      <c r="L468" s="448"/>
      <c r="M468" s="544"/>
      <c r="N468" s="506"/>
      <c r="O468" s="555">
        <f t="shared" si="26"/>
        <v>0</v>
      </c>
      <c r="P468" s="555">
        <f t="shared" si="27"/>
        <v>0</v>
      </c>
      <c r="Q468" s="556" t="str">
        <f t="shared" si="28"/>
        <v/>
      </c>
      <c r="R468" s="564"/>
      <c r="S468" s="564"/>
    </row>
    <row r="469" spans="1:19">
      <c r="A469" s="535" t="str">
        <f>IF(B469="","",COUNT('Diário 1º PA'!$A$4:$A$2000)+ROW()-3)</f>
        <v/>
      </c>
      <c r="B469" s="506"/>
      <c r="C469" s="537"/>
      <c r="D469" s="448"/>
      <c r="E469" s="448"/>
      <c r="F469" s="477"/>
      <c r="G469" s="448"/>
      <c r="H469" s="448"/>
      <c r="I469" s="448"/>
      <c r="J469" s="448"/>
      <c r="K469" s="448"/>
      <c r="L469" s="448"/>
      <c r="M469" s="544"/>
      <c r="N469" s="506"/>
      <c r="O469" s="555">
        <f t="shared" si="26"/>
        <v>0</v>
      </c>
      <c r="P469" s="555">
        <f t="shared" si="27"/>
        <v>0</v>
      </c>
      <c r="Q469" s="556" t="str">
        <f t="shared" si="28"/>
        <v/>
      </c>
      <c r="R469" s="564"/>
      <c r="S469" s="564"/>
    </row>
    <row r="470" spans="1:19">
      <c r="A470" s="535" t="str">
        <f>IF(B470="","",COUNT('Diário 1º PA'!$A$4:$A$2000)+ROW()-3)</f>
        <v/>
      </c>
      <c r="B470" s="506"/>
      <c r="C470" s="537"/>
      <c r="D470" s="448"/>
      <c r="E470" s="448"/>
      <c r="F470" s="477"/>
      <c r="G470" s="448"/>
      <c r="H470" s="448"/>
      <c r="I470" s="448"/>
      <c r="J470" s="448"/>
      <c r="K470" s="448"/>
      <c r="L470" s="448"/>
      <c r="M470" s="544"/>
      <c r="N470" s="506"/>
      <c r="O470" s="555">
        <f t="shared" si="26"/>
        <v>0</v>
      </c>
      <c r="P470" s="555">
        <f t="shared" si="27"/>
        <v>0</v>
      </c>
      <c r="Q470" s="556" t="str">
        <f t="shared" si="28"/>
        <v/>
      </c>
      <c r="R470" s="564"/>
      <c r="S470" s="564"/>
    </row>
    <row r="471" spans="1:19">
      <c r="A471" s="535" t="str">
        <f>IF(B471="","",COUNT('Diário 1º PA'!$A$4:$A$2000)+ROW()-3)</f>
        <v/>
      </c>
      <c r="B471" s="506"/>
      <c r="C471" s="537"/>
      <c r="D471" s="448"/>
      <c r="E471" s="448"/>
      <c r="F471" s="477"/>
      <c r="G471" s="448"/>
      <c r="H471" s="448"/>
      <c r="I471" s="448"/>
      <c r="J471" s="448"/>
      <c r="K471" s="448"/>
      <c r="L471" s="448"/>
      <c r="M471" s="544"/>
      <c r="N471" s="506"/>
      <c r="O471" s="555">
        <f t="shared" si="26"/>
        <v>0</v>
      </c>
      <c r="P471" s="555">
        <f t="shared" si="27"/>
        <v>0</v>
      </c>
      <c r="Q471" s="556" t="str">
        <f t="shared" si="28"/>
        <v/>
      </c>
      <c r="R471" s="564"/>
      <c r="S471" s="564"/>
    </row>
    <row r="472" spans="1:19">
      <c r="A472" s="535" t="str">
        <f>IF(B472="","",COUNT('Diário 1º PA'!$A$4:$A$2000)+ROW()-3)</f>
        <v/>
      </c>
      <c r="B472" s="506"/>
      <c r="C472" s="537"/>
      <c r="D472" s="448"/>
      <c r="E472" s="448"/>
      <c r="F472" s="477"/>
      <c r="G472" s="448"/>
      <c r="H472" s="448"/>
      <c r="I472" s="448"/>
      <c r="J472" s="448"/>
      <c r="K472" s="448"/>
      <c r="L472" s="448"/>
      <c r="M472" s="544"/>
      <c r="N472" s="506"/>
      <c r="O472" s="555">
        <f t="shared" si="26"/>
        <v>0</v>
      </c>
      <c r="P472" s="555">
        <f t="shared" si="27"/>
        <v>0</v>
      </c>
      <c r="Q472" s="556" t="str">
        <f t="shared" si="28"/>
        <v/>
      </c>
      <c r="R472" s="564"/>
      <c r="S472" s="564"/>
    </row>
    <row r="473" spans="1:19">
      <c r="A473" s="535" t="str">
        <f>IF(B473="","",COUNT('Diário 1º PA'!$A$4:$A$2000)+ROW()-3)</f>
        <v/>
      </c>
      <c r="B473" s="506"/>
      <c r="C473" s="537"/>
      <c r="D473" s="448"/>
      <c r="E473" s="448"/>
      <c r="F473" s="477"/>
      <c r="G473" s="448"/>
      <c r="H473" s="448"/>
      <c r="I473" s="448"/>
      <c r="J473" s="448"/>
      <c r="K473" s="448"/>
      <c r="L473" s="448"/>
      <c r="M473" s="544"/>
      <c r="N473" s="506"/>
      <c r="O473" s="555">
        <f t="shared" si="26"/>
        <v>0</v>
      </c>
      <c r="P473" s="555">
        <f t="shared" si="27"/>
        <v>0</v>
      </c>
      <c r="Q473" s="556" t="str">
        <f t="shared" si="28"/>
        <v/>
      </c>
      <c r="R473" s="564"/>
      <c r="S473" s="564"/>
    </row>
    <row r="474" spans="1:19">
      <c r="A474" s="535" t="str">
        <f>IF(B474="","",COUNT('Diário 1º PA'!$A$4:$A$2000)+ROW()-3)</f>
        <v/>
      </c>
      <c r="B474" s="506"/>
      <c r="C474" s="537"/>
      <c r="D474" s="448"/>
      <c r="E474" s="448"/>
      <c r="F474" s="477"/>
      <c r="G474" s="448"/>
      <c r="H474" s="448"/>
      <c r="I474" s="448"/>
      <c r="J474" s="448"/>
      <c r="K474" s="448"/>
      <c r="L474" s="448"/>
      <c r="M474" s="544"/>
      <c r="N474" s="506"/>
      <c r="O474" s="555">
        <f t="shared" si="26"/>
        <v>0</v>
      </c>
      <c r="P474" s="555">
        <f t="shared" si="27"/>
        <v>0</v>
      </c>
      <c r="Q474" s="556" t="str">
        <f t="shared" si="28"/>
        <v/>
      </c>
      <c r="R474" s="564"/>
      <c r="S474" s="564"/>
    </row>
    <row r="475" spans="1:19">
      <c r="A475" s="535" t="str">
        <f>IF(B475="","",COUNT('Diário 1º PA'!$A$4:$A$2000)+ROW()-3)</f>
        <v/>
      </c>
      <c r="B475" s="506"/>
      <c r="C475" s="537"/>
      <c r="D475" s="448"/>
      <c r="E475" s="448"/>
      <c r="F475" s="477"/>
      <c r="G475" s="448"/>
      <c r="H475" s="448"/>
      <c r="I475" s="448"/>
      <c r="J475" s="448"/>
      <c r="K475" s="448"/>
      <c r="L475" s="448"/>
      <c r="M475" s="544"/>
      <c r="N475" s="506"/>
      <c r="O475" s="555">
        <f t="shared" si="26"/>
        <v>0</v>
      </c>
      <c r="P475" s="555">
        <f t="shared" si="27"/>
        <v>0</v>
      </c>
      <c r="Q475" s="556" t="str">
        <f t="shared" si="28"/>
        <v/>
      </c>
      <c r="R475" s="564"/>
      <c r="S475" s="564"/>
    </row>
    <row r="476" spans="1:19">
      <c r="A476" s="535" t="str">
        <f>IF(B476="","",COUNT('Diário 1º PA'!$A$4:$A$2000)+ROW()-3)</f>
        <v/>
      </c>
      <c r="B476" s="506"/>
      <c r="C476" s="537"/>
      <c r="D476" s="448"/>
      <c r="E476" s="448"/>
      <c r="F476" s="477"/>
      <c r="G476" s="448"/>
      <c r="H476" s="448"/>
      <c r="I476" s="448"/>
      <c r="J476" s="448"/>
      <c r="K476" s="448"/>
      <c r="L476" s="448"/>
      <c r="M476" s="544"/>
      <c r="N476" s="506"/>
      <c r="O476" s="555">
        <f t="shared" si="26"/>
        <v>0</v>
      </c>
      <c r="P476" s="555">
        <f t="shared" si="27"/>
        <v>0</v>
      </c>
      <c r="Q476" s="556" t="str">
        <f t="shared" si="28"/>
        <v/>
      </c>
      <c r="R476" s="564"/>
      <c r="S476" s="564"/>
    </row>
    <row r="477" spans="1:19">
      <c r="A477" s="535" t="str">
        <f>IF(B477="","",COUNT('Diário 1º PA'!$A$4:$A$2000)+ROW()-3)</f>
        <v/>
      </c>
      <c r="B477" s="506"/>
      <c r="C477" s="537"/>
      <c r="D477" s="448"/>
      <c r="E477" s="448"/>
      <c r="F477" s="477"/>
      <c r="G477" s="448"/>
      <c r="H477" s="448"/>
      <c r="I477" s="448"/>
      <c r="J477" s="448"/>
      <c r="K477" s="448"/>
      <c r="L477" s="448"/>
      <c r="M477" s="544"/>
      <c r="N477" s="506"/>
      <c r="O477" s="555">
        <f t="shared" si="26"/>
        <v>0</v>
      </c>
      <c r="P477" s="555">
        <f t="shared" si="27"/>
        <v>0</v>
      </c>
      <c r="Q477" s="556" t="str">
        <f t="shared" si="28"/>
        <v/>
      </c>
      <c r="R477" s="564"/>
      <c r="S477" s="564"/>
    </row>
    <row r="478" spans="1:19">
      <c r="A478" s="535" t="str">
        <f>IF(B478="","",COUNT('Diário 1º PA'!$A$4:$A$2000)+ROW()-3)</f>
        <v/>
      </c>
      <c r="B478" s="506"/>
      <c r="C478" s="537"/>
      <c r="D478" s="448"/>
      <c r="E478" s="448"/>
      <c r="F478" s="477"/>
      <c r="G478" s="448"/>
      <c r="H478" s="448"/>
      <c r="I478" s="448"/>
      <c r="J478" s="448"/>
      <c r="K478" s="448"/>
      <c r="L478" s="448"/>
      <c r="M478" s="544"/>
      <c r="N478" s="506"/>
      <c r="O478" s="555">
        <f t="shared" si="26"/>
        <v>0</v>
      </c>
      <c r="P478" s="555">
        <f t="shared" si="27"/>
        <v>0</v>
      </c>
      <c r="Q478" s="556" t="str">
        <f t="shared" si="28"/>
        <v/>
      </c>
      <c r="R478" s="564"/>
      <c r="S478" s="564"/>
    </row>
    <row r="479" spans="1:19">
      <c r="A479" s="535" t="str">
        <f>IF(B479="","",COUNT('Diário 1º PA'!$A$4:$A$2000)+ROW()-3)</f>
        <v/>
      </c>
      <c r="B479" s="506"/>
      <c r="C479" s="537"/>
      <c r="D479" s="448"/>
      <c r="E479" s="448"/>
      <c r="F479" s="477"/>
      <c r="G479" s="448"/>
      <c r="H479" s="448"/>
      <c r="I479" s="448"/>
      <c r="J479" s="448"/>
      <c r="K479" s="448"/>
      <c r="L479" s="448"/>
      <c r="M479" s="544"/>
      <c r="N479" s="506"/>
      <c r="O479" s="555">
        <f t="shared" si="26"/>
        <v>0</v>
      </c>
      <c r="P479" s="555">
        <f t="shared" si="27"/>
        <v>0</v>
      </c>
      <c r="Q479" s="556" t="str">
        <f t="shared" si="28"/>
        <v/>
      </c>
      <c r="R479" s="564"/>
      <c r="S479" s="564"/>
    </row>
    <row r="480" spans="1:19">
      <c r="A480" s="535" t="str">
        <f>IF(B480="","",COUNT('Diário 1º PA'!$A$4:$A$2000)+ROW()-3)</f>
        <v/>
      </c>
      <c r="B480" s="506"/>
      <c r="C480" s="537"/>
      <c r="D480" s="448"/>
      <c r="E480" s="448"/>
      <c r="F480" s="477"/>
      <c r="G480" s="448"/>
      <c r="H480" s="448"/>
      <c r="I480" s="448"/>
      <c r="J480" s="448"/>
      <c r="K480" s="448"/>
      <c r="L480" s="448"/>
      <c r="M480" s="544"/>
      <c r="N480" s="506"/>
      <c r="O480" s="555">
        <f t="shared" si="26"/>
        <v>0</v>
      </c>
      <c r="P480" s="555">
        <f t="shared" si="27"/>
        <v>0</v>
      </c>
      <c r="Q480" s="556" t="str">
        <f t="shared" si="28"/>
        <v/>
      </c>
      <c r="R480" s="564"/>
      <c r="S480" s="564"/>
    </row>
    <row r="481" spans="1:19">
      <c r="A481" s="535" t="str">
        <f>IF(B481="","",COUNT('Diário 1º PA'!$A$4:$A$2000)+ROW()-3)</f>
        <v/>
      </c>
      <c r="B481" s="506"/>
      <c r="C481" s="537"/>
      <c r="D481" s="448"/>
      <c r="E481" s="448"/>
      <c r="F481" s="477"/>
      <c r="G481" s="448"/>
      <c r="H481" s="448"/>
      <c r="I481" s="448"/>
      <c r="J481" s="448"/>
      <c r="K481" s="448"/>
      <c r="L481" s="448"/>
      <c r="M481" s="544"/>
      <c r="N481" s="506"/>
      <c r="O481" s="555">
        <f t="shared" si="26"/>
        <v>0</v>
      </c>
      <c r="P481" s="555">
        <f t="shared" si="27"/>
        <v>0</v>
      </c>
      <c r="Q481" s="556" t="str">
        <f t="shared" si="28"/>
        <v/>
      </c>
      <c r="R481" s="564"/>
      <c r="S481" s="564"/>
    </row>
    <row r="482" spans="1:19">
      <c r="A482" s="535" t="str">
        <f>IF(B482="","",COUNT('Diário 1º PA'!$A$4:$A$2000)+ROW()-3)</f>
        <v/>
      </c>
      <c r="B482" s="506"/>
      <c r="C482" s="537"/>
      <c r="D482" s="448"/>
      <c r="E482" s="448"/>
      <c r="F482" s="477"/>
      <c r="G482" s="448"/>
      <c r="H482" s="448"/>
      <c r="I482" s="448"/>
      <c r="J482" s="448"/>
      <c r="K482" s="448"/>
      <c r="L482" s="448"/>
      <c r="M482" s="544"/>
      <c r="N482" s="506"/>
      <c r="O482" s="555">
        <f t="shared" si="26"/>
        <v>0</v>
      </c>
      <c r="P482" s="555">
        <f t="shared" si="27"/>
        <v>0</v>
      </c>
      <c r="Q482" s="556" t="str">
        <f t="shared" si="28"/>
        <v/>
      </c>
      <c r="R482" s="564"/>
      <c r="S482" s="564"/>
    </row>
    <row r="483" spans="1:19">
      <c r="A483" s="535" t="str">
        <f>IF(B483="","",COUNT('Diário 1º PA'!$A$4:$A$2000)+ROW()-3)</f>
        <v/>
      </c>
      <c r="B483" s="506"/>
      <c r="C483" s="537"/>
      <c r="D483" s="448"/>
      <c r="E483" s="448"/>
      <c r="F483" s="477"/>
      <c r="G483" s="448"/>
      <c r="H483" s="448"/>
      <c r="I483" s="448"/>
      <c r="J483" s="448"/>
      <c r="K483" s="448"/>
      <c r="L483" s="448"/>
      <c r="M483" s="544"/>
      <c r="N483" s="506"/>
      <c r="O483" s="555">
        <f t="shared" si="26"/>
        <v>0</v>
      </c>
      <c r="P483" s="555">
        <f t="shared" si="27"/>
        <v>0</v>
      </c>
      <c r="Q483" s="556" t="str">
        <f t="shared" si="28"/>
        <v/>
      </c>
      <c r="R483" s="564"/>
      <c r="S483" s="564"/>
    </row>
    <row r="484" spans="1:19">
      <c r="A484" s="535" t="str">
        <f>IF(B484="","",COUNT('Diário 1º PA'!$A$4:$A$2000)+ROW()-3)</f>
        <v/>
      </c>
      <c r="B484" s="506"/>
      <c r="C484" s="537"/>
      <c r="D484" s="448"/>
      <c r="E484" s="448"/>
      <c r="F484" s="477"/>
      <c r="G484" s="448"/>
      <c r="H484" s="448"/>
      <c r="I484" s="448"/>
      <c r="J484" s="448"/>
      <c r="K484" s="448"/>
      <c r="L484" s="448"/>
      <c r="M484" s="544"/>
      <c r="N484" s="506"/>
      <c r="O484" s="555">
        <f t="shared" si="26"/>
        <v>0</v>
      </c>
      <c r="P484" s="555">
        <f t="shared" si="27"/>
        <v>0</v>
      </c>
      <c r="Q484" s="556" t="str">
        <f t="shared" si="28"/>
        <v/>
      </c>
      <c r="R484" s="564"/>
      <c r="S484" s="564"/>
    </row>
    <row r="485" spans="1:19">
      <c r="A485" s="535" t="str">
        <f>IF(B485="","",COUNT('Diário 1º PA'!$A$4:$A$2000)+ROW()-3)</f>
        <v/>
      </c>
      <c r="B485" s="506"/>
      <c r="C485" s="537"/>
      <c r="D485" s="448"/>
      <c r="E485" s="448"/>
      <c r="F485" s="477"/>
      <c r="G485" s="448"/>
      <c r="H485" s="448"/>
      <c r="I485" s="448"/>
      <c r="J485" s="448"/>
      <c r="K485" s="448"/>
      <c r="L485" s="448"/>
      <c r="M485" s="544"/>
      <c r="N485" s="506"/>
      <c r="O485" s="555">
        <f t="shared" si="26"/>
        <v>0</v>
      </c>
      <c r="P485" s="555">
        <f t="shared" si="27"/>
        <v>0</v>
      </c>
      <c r="Q485" s="556" t="str">
        <f t="shared" si="28"/>
        <v/>
      </c>
      <c r="R485" s="564"/>
      <c r="S485" s="564"/>
    </row>
    <row r="486" spans="1:19">
      <c r="A486" s="535" t="str">
        <f>IF(B486="","",COUNT('Diário 1º PA'!$A$4:$A$2000)+ROW()-3)</f>
        <v/>
      </c>
      <c r="B486" s="506"/>
      <c r="C486" s="537"/>
      <c r="D486" s="448"/>
      <c r="E486" s="448"/>
      <c r="F486" s="477"/>
      <c r="G486" s="448"/>
      <c r="H486" s="448"/>
      <c r="I486" s="448"/>
      <c r="J486" s="448"/>
      <c r="K486" s="448"/>
      <c r="L486" s="448"/>
      <c r="M486" s="544"/>
      <c r="N486" s="506"/>
      <c r="O486" s="555">
        <f t="shared" si="26"/>
        <v>0</v>
      </c>
      <c r="P486" s="555">
        <f t="shared" si="27"/>
        <v>0</v>
      </c>
      <c r="Q486" s="556" t="str">
        <f t="shared" si="28"/>
        <v/>
      </c>
      <c r="R486" s="564"/>
      <c r="S486" s="564"/>
    </row>
    <row r="487" spans="1:19">
      <c r="A487" s="535" t="str">
        <f>IF(B487="","",COUNT('Diário 1º PA'!$A$4:$A$2000)+ROW()-3)</f>
        <v/>
      </c>
      <c r="B487" s="506"/>
      <c r="C487" s="537"/>
      <c r="D487" s="448"/>
      <c r="E487" s="448"/>
      <c r="F487" s="477"/>
      <c r="G487" s="448"/>
      <c r="H487" s="448"/>
      <c r="I487" s="448"/>
      <c r="J487" s="448"/>
      <c r="K487" s="448"/>
      <c r="L487" s="448"/>
      <c r="M487" s="544"/>
      <c r="N487" s="506"/>
      <c r="O487" s="555">
        <f t="shared" si="26"/>
        <v>0</v>
      </c>
      <c r="P487" s="555">
        <f t="shared" si="27"/>
        <v>0</v>
      </c>
      <c r="Q487" s="556" t="str">
        <f t="shared" si="28"/>
        <v/>
      </c>
      <c r="R487" s="564"/>
      <c r="S487" s="564"/>
    </row>
    <row r="488" spans="1:19">
      <c r="A488" s="535" t="str">
        <f>IF(B488="","",COUNT('Diário 1º PA'!$A$4:$A$2000)+ROW()-3)</f>
        <v/>
      </c>
      <c r="B488" s="506"/>
      <c r="C488" s="537"/>
      <c r="D488" s="448"/>
      <c r="E488" s="448"/>
      <c r="F488" s="477"/>
      <c r="G488" s="448"/>
      <c r="H488" s="448"/>
      <c r="I488" s="448"/>
      <c r="J488" s="448"/>
      <c r="K488" s="448"/>
      <c r="L488" s="448"/>
      <c r="M488" s="544"/>
      <c r="N488" s="506"/>
      <c r="O488" s="555">
        <f t="shared" si="26"/>
        <v>0</v>
      </c>
      <c r="P488" s="555">
        <f t="shared" si="27"/>
        <v>0</v>
      </c>
      <c r="Q488" s="556" t="str">
        <f t="shared" si="28"/>
        <v/>
      </c>
      <c r="R488" s="564"/>
      <c r="S488" s="564"/>
    </row>
    <row r="489" spans="1:19">
      <c r="A489" s="535" t="str">
        <f>IF(B489="","",COUNT('Diário 1º PA'!$A$4:$A$2000)+ROW()-3)</f>
        <v/>
      </c>
      <c r="B489" s="506"/>
      <c r="C489" s="537"/>
      <c r="D489" s="448"/>
      <c r="E489" s="448"/>
      <c r="F489" s="477"/>
      <c r="G489" s="448"/>
      <c r="H489" s="448"/>
      <c r="I489" s="448"/>
      <c r="J489" s="448"/>
      <c r="K489" s="448"/>
      <c r="L489" s="448"/>
      <c r="M489" s="544"/>
      <c r="N489" s="506"/>
      <c r="O489" s="555">
        <f t="shared" si="26"/>
        <v>0</v>
      </c>
      <c r="P489" s="555">
        <f t="shared" si="27"/>
        <v>0</v>
      </c>
      <c r="Q489" s="556" t="str">
        <f t="shared" si="28"/>
        <v/>
      </c>
      <c r="R489" s="564"/>
      <c r="S489" s="564"/>
    </row>
    <row r="490" spans="1:19">
      <c r="A490" s="535" t="str">
        <f>IF(B490="","",COUNT('Diário 1º PA'!$A$4:$A$2000)+ROW()-3)</f>
        <v/>
      </c>
      <c r="B490" s="506"/>
      <c r="C490" s="537"/>
      <c r="D490" s="448"/>
      <c r="E490" s="448"/>
      <c r="F490" s="477"/>
      <c r="G490" s="448"/>
      <c r="H490" s="448"/>
      <c r="I490" s="448"/>
      <c r="J490" s="448"/>
      <c r="K490" s="448"/>
      <c r="L490" s="448"/>
      <c r="M490" s="544"/>
      <c r="N490" s="506"/>
      <c r="O490" s="555">
        <f t="shared" si="26"/>
        <v>0</v>
      </c>
      <c r="P490" s="555">
        <f t="shared" si="27"/>
        <v>0</v>
      </c>
      <c r="Q490" s="556" t="str">
        <f t="shared" si="28"/>
        <v/>
      </c>
      <c r="R490" s="564"/>
      <c r="S490" s="564"/>
    </row>
    <row r="491" spans="1:19">
      <c r="A491" s="535" t="str">
        <f>IF(B491="","",COUNT('Diário 1º PA'!$A$4:$A$2000)+ROW()-3)</f>
        <v/>
      </c>
      <c r="B491" s="506"/>
      <c r="C491" s="537"/>
      <c r="D491" s="448"/>
      <c r="E491" s="448"/>
      <c r="F491" s="477"/>
      <c r="G491" s="448"/>
      <c r="H491" s="448"/>
      <c r="I491" s="448"/>
      <c r="J491" s="448"/>
      <c r="K491" s="448"/>
      <c r="L491" s="448"/>
      <c r="M491" s="544"/>
      <c r="N491" s="506"/>
      <c r="O491" s="555">
        <f t="shared" si="26"/>
        <v>0</v>
      </c>
      <c r="P491" s="555">
        <f t="shared" si="27"/>
        <v>0</v>
      </c>
      <c r="Q491" s="556" t="str">
        <f t="shared" si="28"/>
        <v/>
      </c>
      <c r="R491" s="564"/>
      <c r="S491" s="564"/>
    </row>
    <row r="492" spans="1:19">
      <c r="A492" s="535" t="str">
        <f>IF(B492="","",COUNT('Diário 1º PA'!$A$4:$A$2000)+ROW()-3)</f>
        <v/>
      </c>
      <c r="B492" s="506"/>
      <c r="C492" s="537"/>
      <c r="D492" s="448"/>
      <c r="E492" s="448"/>
      <c r="F492" s="477"/>
      <c r="G492" s="448"/>
      <c r="H492" s="448"/>
      <c r="I492" s="448"/>
      <c r="J492" s="448"/>
      <c r="K492" s="448"/>
      <c r="L492" s="448"/>
      <c r="M492" s="544"/>
      <c r="N492" s="506"/>
      <c r="O492" s="555">
        <f t="shared" si="26"/>
        <v>0</v>
      </c>
      <c r="P492" s="555">
        <f t="shared" si="27"/>
        <v>0</v>
      </c>
      <c r="Q492" s="556" t="str">
        <f t="shared" si="28"/>
        <v/>
      </c>
      <c r="R492" s="564"/>
      <c r="S492" s="564"/>
    </row>
    <row r="493" spans="1:19">
      <c r="A493" s="535" t="str">
        <f>IF(B493="","",COUNT('Diário 1º PA'!$A$4:$A$2000)+ROW()-3)</f>
        <v/>
      </c>
      <c r="B493" s="506"/>
      <c r="C493" s="537"/>
      <c r="D493" s="448"/>
      <c r="E493" s="448"/>
      <c r="F493" s="477"/>
      <c r="G493" s="448"/>
      <c r="H493" s="448"/>
      <c r="I493" s="448"/>
      <c r="J493" s="448"/>
      <c r="K493" s="448"/>
      <c r="L493" s="448"/>
      <c r="M493" s="544"/>
      <c r="N493" s="506"/>
      <c r="O493" s="555">
        <f t="shared" si="26"/>
        <v>0</v>
      </c>
      <c r="P493" s="555">
        <f t="shared" si="27"/>
        <v>0</v>
      </c>
      <c r="Q493" s="556" t="str">
        <f t="shared" si="28"/>
        <v/>
      </c>
      <c r="R493" s="564"/>
      <c r="S493" s="564"/>
    </row>
    <row r="494" spans="1:19">
      <c r="A494" s="535" t="str">
        <f>IF(B494="","",COUNT('Diário 1º PA'!$A$4:$A$2000)+ROW()-3)</f>
        <v/>
      </c>
      <c r="B494" s="506"/>
      <c r="C494" s="537"/>
      <c r="D494" s="448"/>
      <c r="E494" s="448"/>
      <c r="F494" s="477"/>
      <c r="G494" s="448"/>
      <c r="H494" s="448"/>
      <c r="I494" s="448"/>
      <c r="J494" s="448"/>
      <c r="K494" s="448"/>
      <c r="L494" s="448"/>
      <c r="M494" s="544"/>
      <c r="N494" s="506"/>
      <c r="O494" s="555">
        <f t="shared" si="26"/>
        <v>0</v>
      </c>
      <c r="P494" s="555">
        <f t="shared" si="27"/>
        <v>0</v>
      </c>
      <c r="Q494" s="556" t="str">
        <f t="shared" si="28"/>
        <v/>
      </c>
      <c r="R494" s="564"/>
      <c r="S494" s="564"/>
    </row>
    <row r="495" spans="1:19">
      <c r="A495" s="535" t="str">
        <f>IF(B495="","",COUNT('Diário 1º PA'!$A$4:$A$2000)+ROW()-3)</f>
        <v/>
      </c>
      <c r="B495" s="506"/>
      <c r="C495" s="537"/>
      <c r="D495" s="448"/>
      <c r="E495" s="448"/>
      <c r="F495" s="477"/>
      <c r="G495" s="448"/>
      <c r="H495" s="448"/>
      <c r="I495" s="448"/>
      <c r="J495" s="448"/>
      <c r="K495" s="448"/>
      <c r="L495" s="448"/>
      <c r="M495" s="544"/>
      <c r="N495" s="506"/>
      <c r="O495" s="555">
        <f t="shared" si="26"/>
        <v>0</v>
      </c>
      <c r="P495" s="555">
        <f t="shared" si="27"/>
        <v>0</v>
      </c>
      <c r="Q495" s="556" t="str">
        <f t="shared" si="28"/>
        <v/>
      </c>
      <c r="R495" s="564"/>
      <c r="S495" s="564"/>
    </row>
    <row r="496" spans="1:19">
      <c r="A496" s="535" t="str">
        <f>IF(B496="","",COUNT('Diário 1º PA'!$A$4:$A$2000)+ROW()-3)</f>
        <v/>
      </c>
      <c r="B496" s="506"/>
      <c r="C496" s="537"/>
      <c r="D496" s="448"/>
      <c r="E496" s="448"/>
      <c r="F496" s="477"/>
      <c r="G496" s="448"/>
      <c r="H496" s="448"/>
      <c r="I496" s="448"/>
      <c r="J496" s="448"/>
      <c r="K496" s="448"/>
      <c r="L496" s="448"/>
      <c r="M496" s="544"/>
      <c r="N496" s="506"/>
      <c r="O496" s="555">
        <f t="shared" si="26"/>
        <v>0</v>
      </c>
      <c r="P496" s="555">
        <f t="shared" si="27"/>
        <v>0</v>
      </c>
      <c r="Q496" s="556" t="str">
        <f t="shared" si="28"/>
        <v/>
      </c>
      <c r="R496" s="564"/>
      <c r="S496" s="564"/>
    </row>
    <row r="497" spans="1:19">
      <c r="A497" s="535" t="str">
        <f>IF(B497="","",COUNT('Diário 1º PA'!$A$4:$A$2000)+ROW()-3)</f>
        <v/>
      </c>
      <c r="B497" s="506"/>
      <c r="C497" s="537"/>
      <c r="D497" s="448"/>
      <c r="E497" s="448"/>
      <c r="F497" s="477"/>
      <c r="G497" s="448"/>
      <c r="H497" s="448"/>
      <c r="I497" s="448"/>
      <c r="J497" s="448"/>
      <c r="K497" s="448"/>
      <c r="L497" s="448"/>
      <c r="M497" s="544"/>
      <c r="N497" s="506"/>
      <c r="O497" s="555">
        <f t="shared" si="26"/>
        <v>0</v>
      </c>
      <c r="P497" s="555">
        <f t="shared" si="27"/>
        <v>0</v>
      </c>
      <c r="Q497" s="556" t="str">
        <f t="shared" si="28"/>
        <v/>
      </c>
      <c r="R497" s="564"/>
      <c r="S497" s="564"/>
    </row>
    <row r="498" spans="1:19">
      <c r="A498" s="535" t="str">
        <f>IF(B498="","",COUNT('Diário 1º PA'!$A$4:$A$2000)+ROW()-3)</f>
        <v/>
      </c>
      <c r="B498" s="506"/>
      <c r="C498" s="537"/>
      <c r="D498" s="448"/>
      <c r="E498" s="448"/>
      <c r="F498" s="477"/>
      <c r="G498" s="448"/>
      <c r="H498" s="448"/>
      <c r="I498" s="448"/>
      <c r="J498" s="448"/>
      <c r="K498" s="448"/>
      <c r="L498" s="448"/>
      <c r="M498" s="544"/>
      <c r="N498" s="506"/>
      <c r="O498" s="555">
        <f t="shared" si="26"/>
        <v>0</v>
      </c>
      <c r="P498" s="555">
        <f t="shared" si="27"/>
        <v>0</v>
      </c>
      <c r="Q498" s="556" t="str">
        <f t="shared" si="28"/>
        <v/>
      </c>
      <c r="R498" s="564"/>
      <c r="S498" s="564"/>
    </row>
    <row r="499" spans="1:19">
      <c r="A499" s="535" t="str">
        <f>IF(B499="","",COUNT('Diário 1º PA'!$A$4:$A$2000)+ROW()-3)</f>
        <v/>
      </c>
      <c r="B499" s="506"/>
      <c r="C499" s="537"/>
      <c r="D499" s="448"/>
      <c r="E499" s="448"/>
      <c r="F499" s="477"/>
      <c r="G499" s="448"/>
      <c r="H499" s="448"/>
      <c r="I499" s="448"/>
      <c r="J499" s="448"/>
      <c r="K499" s="448"/>
      <c r="L499" s="448"/>
      <c r="M499" s="544"/>
      <c r="N499" s="506"/>
      <c r="O499" s="555">
        <f t="shared" si="26"/>
        <v>0</v>
      </c>
      <c r="P499" s="555">
        <f t="shared" si="27"/>
        <v>0</v>
      </c>
      <c r="Q499" s="556" t="str">
        <f t="shared" si="28"/>
        <v/>
      </c>
      <c r="R499" s="564"/>
      <c r="S499" s="564"/>
    </row>
    <row r="500" spans="1:19">
      <c r="A500" s="535" t="str">
        <f>IF(B500="","",COUNT('Diário 1º PA'!$A$4:$A$2000)+ROW()-3)</f>
        <v/>
      </c>
      <c r="B500" s="506"/>
      <c r="C500" s="537"/>
      <c r="D500" s="448"/>
      <c r="E500" s="448"/>
      <c r="F500" s="477"/>
      <c r="G500" s="448"/>
      <c r="H500" s="448"/>
      <c r="I500" s="448"/>
      <c r="J500" s="448"/>
      <c r="K500" s="448"/>
      <c r="L500" s="448"/>
      <c r="M500" s="544"/>
      <c r="N500" s="506"/>
      <c r="O500" s="555">
        <f t="shared" si="26"/>
        <v>0</v>
      </c>
      <c r="P500" s="555">
        <f t="shared" si="27"/>
        <v>0</v>
      </c>
      <c r="Q500" s="556" t="str">
        <f t="shared" si="28"/>
        <v/>
      </c>
      <c r="R500" s="564"/>
      <c r="S500" s="564"/>
    </row>
    <row r="501" spans="1:19">
      <c r="A501" s="535" t="str">
        <f>IF(B501="","",COUNT('Diário 1º PA'!$A$4:$A$2000)+ROW()-3)</f>
        <v/>
      </c>
      <c r="B501" s="506"/>
      <c r="C501" s="537"/>
      <c r="D501" s="448"/>
      <c r="E501" s="448"/>
      <c r="F501" s="477"/>
      <c r="G501" s="448"/>
      <c r="H501" s="448"/>
      <c r="I501" s="448"/>
      <c r="J501" s="448"/>
      <c r="K501" s="448"/>
      <c r="L501" s="448"/>
      <c r="M501" s="544"/>
      <c r="N501" s="506"/>
      <c r="O501" s="555">
        <f t="shared" si="26"/>
        <v>0</v>
      </c>
      <c r="P501" s="555">
        <f t="shared" si="27"/>
        <v>0</v>
      </c>
      <c r="Q501" s="556" t="str">
        <f t="shared" si="28"/>
        <v/>
      </c>
      <c r="R501" s="564"/>
      <c r="S501" s="564"/>
    </row>
    <row r="502" spans="1:19">
      <c r="A502" s="535" t="str">
        <f>IF(B502="","",COUNT('Diário 1º PA'!$A$4:$A$2000)+ROW()-3)</f>
        <v/>
      </c>
      <c r="B502" s="506"/>
      <c r="C502" s="537"/>
      <c r="D502" s="448"/>
      <c r="E502" s="448"/>
      <c r="F502" s="477"/>
      <c r="G502" s="448"/>
      <c r="H502" s="448"/>
      <c r="I502" s="448"/>
      <c r="J502" s="448"/>
      <c r="K502" s="448"/>
      <c r="L502" s="448"/>
      <c r="M502" s="544"/>
      <c r="N502" s="506"/>
      <c r="O502" s="555">
        <f t="shared" si="26"/>
        <v>0</v>
      </c>
      <c r="P502" s="555">
        <f t="shared" si="27"/>
        <v>0</v>
      </c>
      <c r="Q502" s="556" t="str">
        <f t="shared" si="28"/>
        <v/>
      </c>
      <c r="R502" s="564"/>
      <c r="S502" s="564"/>
    </row>
    <row r="503" spans="1:19">
      <c r="A503" s="535" t="str">
        <f>IF(B503="","",COUNT('Diário 1º PA'!$A$4:$A$2000)+ROW()-3)</f>
        <v/>
      </c>
      <c r="B503" s="506"/>
      <c r="C503" s="537"/>
      <c r="D503" s="448"/>
      <c r="E503" s="448"/>
      <c r="F503" s="477"/>
      <c r="G503" s="448"/>
      <c r="H503" s="448"/>
      <c r="I503" s="448"/>
      <c r="J503" s="448"/>
      <c r="K503" s="448"/>
      <c r="L503" s="448"/>
      <c r="M503" s="544"/>
      <c r="N503" s="506"/>
      <c r="O503" s="555">
        <f t="shared" si="26"/>
        <v>0</v>
      </c>
      <c r="P503" s="555">
        <f t="shared" si="27"/>
        <v>0</v>
      </c>
      <c r="Q503" s="556" t="str">
        <f t="shared" si="28"/>
        <v/>
      </c>
      <c r="R503" s="564"/>
      <c r="S503" s="564"/>
    </row>
    <row r="504" spans="1:19">
      <c r="A504" s="535" t="str">
        <f>IF(B504="","",COUNT('Diário 1º PA'!$A$4:$A$2000)+ROW()-3)</f>
        <v/>
      </c>
      <c r="B504" s="506"/>
      <c r="C504" s="537"/>
      <c r="D504" s="448"/>
      <c r="E504" s="448"/>
      <c r="F504" s="477"/>
      <c r="G504" s="448"/>
      <c r="H504" s="448"/>
      <c r="I504" s="448"/>
      <c r="J504" s="448"/>
      <c r="K504" s="448"/>
      <c r="L504" s="448"/>
      <c r="M504" s="544"/>
      <c r="N504" s="506"/>
      <c r="O504" s="555">
        <f t="shared" si="26"/>
        <v>0</v>
      </c>
      <c r="P504" s="555">
        <f t="shared" si="27"/>
        <v>0</v>
      </c>
      <c r="Q504" s="556" t="str">
        <f t="shared" si="28"/>
        <v/>
      </c>
      <c r="R504" s="564"/>
      <c r="S504" s="564"/>
    </row>
    <row r="505" spans="1:19">
      <c r="A505" s="535" t="str">
        <f>IF(B505="","",COUNT('Diário 1º PA'!$A$4:$A$2000)+ROW()-3)</f>
        <v/>
      </c>
      <c r="B505" s="506"/>
      <c r="C505" s="537"/>
      <c r="D505" s="448"/>
      <c r="E505" s="448"/>
      <c r="F505" s="477"/>
      <c r="G505" s="448"/>
      <c r="H505" s="448"/>
      <c r="I505" s="448"/>
      <c r="J505" s="448"/>
      <c r="K505" s="448"/>
      <c r="L505" s="448"/>
      <c r="M505" s="544"/>
      <c r="N505" s="506"/>
      <c r="O505" s="555">
        <f t="shared" si="26"/>
        <v>0</v>
      </c>
      <c r="P505" s="555">
        <f t="shared" si="27"/>
        <v>0</v>
      </c>
      <c r="Q505" s="556" t="str">
        <f t="shared" si="28"/>
        <v/>
      </c>
      <c r="R505" s="564"/>
      <c r="S505" s="564"/>
    </row>
    <row r="506" spans="1:19">
      <c r="A506" s="535" t="str">
        <f>IF(B506="","",COUNT('Diário 1º PA'!$A$4:$A$2000)+ROW()-3)</f>
        <v/>
      </c>
      <c r="B506" s="506"/>
      <c r="C506" s="537"/>
      <c r="D506" s="448"/>
      <c r="E506" s="448"/>
      <c r="F506" s="477"/>
      <c r="G506" s="448"/>
      <c r="H506" s="448"/>
      <c r="I506" s="448"/>
      <c r="J506" s="448"/>
      <c r="K506" s="448"/>
      <c r="L506" s="448"/>
      <c r="M506" s="544"/>
      <c r="N506" s="506"/>
      <c r="O506" s="555">
        <f t="shared" si="26"/>
        <v>0</v>
      </c>
      <c r="P506" s="555">
        <f t="shared" si="27"/>
        <v>0</v>
      </c>
      <c r="Q506" s="556" t="str">
        <f t="shared" si="28"/>
        <v/>
      </c>
      <c r="R506" s="564"/>
      <c r="S506" s="564"/>
    </row>
    <row r="507" spans="1:19">
      <c r="A507" s="535" t="str">
        <f>IF(B507="","",COUNT('Diário 1º PA'!$A$4:$A$2000)+ROW()-3)</f>
        <v/>
      </c>
      <c r="B507" s="506"/>
      <c r="C507" s="537"/>
      <c r="D507" s="448"/>
      <c r="E507" s="448"/>
      <c r="F507" s="477"/>
      <c r="G507" s="448"/>
      <c r="H507" s="448"/>
      <c r="I507" s="448"/>
      <c r="J507" s="448"/>
      <c r="K507" s="448"/>
      <c r="L507" s="448"/>
      <c r="M507" s="544"/>
      <c r="N507" s="506"/>
      <c r="O507" s="555">
        <f t="shared" si="26"/>
        <v>0</v>
      </c>
      <c r="P507" s="555">
        <f t="shared" si="27"/>
        <v>0</v>
      </c>
      <c r="Q507" s="556" t="str">
        <f t="shared" si="28"/>
        <v/>
      </c>
      <c r="R507" s="564"/>
      <c r="S507" s="564"/>
    </row>
    <row r="508" spans="1:19">
      <c r="A508" s="535" t="str">
        <f>IF(B508="","",COUNT('Diário 1º PA'!$A$4:$A$2000)+ROW()-3)</f>
        <v/>
      </c>
      <c r="B508" s="506"/>
      <c r="C508" s="537"/>
      <c r="D508" s="448"/>
      <c r="E508" s="448"/>
      <c r="F508" s="477"/>
      <c r="G508" s="448"/>
      <c r="H508" s="448"/>
      <c r="I508" s="448"/>
      <c r="J508" s="448"/>
      <c r="K508" s="448"/>
      <c r="L508" s="448"/>
      <c r="M508" s="544"/>
      <c r="N508" s="506"/>
      <c r="O508" s="555">
        <f t="shared" si="26"/>
        <v>0</v>
      </c>
      <c r="P508" s="555">
        <f t="shared" si="27"/>
        <v>0</v>
      </c>
      <c r="Q508" s="556" t="str">
        <f t="shared" si="28"/>
        <v/>
      </c>
      <c r="R508" s="564"/>
      <c r="S508" s="564"/>
    </row>
    <row r="509" spans="1:19">
      <c r="A509" s="535" t="str">
        <f>IF(B509="","",COUNT('Diário 1º PA'!$A$4:$A$2000)+ROW()-3)</f>
        <v/>
      </c>
      <c r="B509" s="506"/>
      <c r="C509" s="537"/>
      <c r="D509" s="448"/>
      <c r="E509" s="448"/>
      <c r="F509" s="477"/>
      <c r="G509" s="448"/>
      <c r="H509" s="448"/>
      <c r="I509" s="448"/>
      <c r="J509" s="448"/>
      <c r="K509" s="448"/>
      <c r="L509" s="448"/>
      <c r="M509" s="544"/>
      <c r="N509" s="506"/>
      <c r="O509" s="555">
        <f t="shared" si="26"/>
        <v>0</v>
      </c>
      <c r="P509" s="555">
        <f t="shared" si="27"/>
        <v>0</v>
      </c>
      <c r="Q509" s="556" t="str">
        <f t="shared" si="28"/>
        <v/>
      </c>
      <c r="R509" s="564"/>
      <c r="S509" s="564"/>
    </row>
    <row r="510" spans="1:19">
      <c r="A510" s="535" t="str">
        <f>IF(B510="","",COUNT('Diário 1º PA'!$A$4:$A$2000)+ROW()-3)</f>
        <v/>
      </c>
      <c r="B510" s="506"/>
      <c r="C510" s="537"/>
      <c r="D510" s="448"/>
      <c r="E510" s="448"/>
      <c r="F510" s="477"/>
      <c r="G510" s="448"/>
      <c r="H510" s="448"/>
      <c r="I510" s="448"/>
      <c r="J510" s="448"/>
      <c r="K510" s="448"/>
      <c r="L510" s="448"/>
      <c r="M510" s="544"/>
      <c r="N510" s="506"/>
      <c r="O510" s="555">
        <f t="shared" si="26"/>
        <v>0</v>
      </c>
      <c r="P510" s="555">
        <f t="shared" si="27"/>
        <v>0</v>
      </c>
      <c r="Q510" s="556" t="str">
        <f t="shared" si="28"/>
        <v/>
      </c>
      <c r="R510" s="564"/>
      <c r="S510" s="564"/>
    </row>
    <row r="511" spans="1:19">
      <c r="A511" s="535" t="str">
        <f>IF(B511="","",COUNT('Diário 1º PA'!$A$4:$A$2000)+ROW()-3)</f>
        <v/>
      </c>
      <c r="B511" s="506"/>
      <c r="C511" s="537"/>
      <c r="D511" s="448"/>
      <c r="E511" s="448"/>
      <c r="F511" s="477"/>
      <c r="G511" s="448"/>
      <c r="H511" s="448"/>
      <c r="I511" s="448"/>
      <c r="J511" s="448"/>
      <c r="K511" s="448"/>
      <c r="L511" s="448"/>
      <c r="M511" s="544"/>
      <c r="N511" s="506"/>
      <c r="O511" s="555">
        <f t="shared" si="26"/>
        <v>0</v>
      </c>
      <c r="P511" s="555">
        <f t="shared" si="27"/>
        <v>0</v>
      </c>
      <c r="Q511" s="556" t="str">
        <f t="shared" si="28"/>
        <v/>
      </c>
      <c r="R511" s="564"/>
      <c r="S511" s="564"/>
    </row>
    <row r="512" spans="1:19">
      <c r="A512" s="535" t="str">
        <f>IF(B512="","",COUNT('Diário 1º PA'!$A$4:$A$2000)+ROW()-3)</f>
        <v/>
      </c>
      <c r="B512" s="506"/>
      <c r="C512" s="537"/>
      <c r="D512" s="448"/>
      <c r="E512" s="448"/>
      <c r="F512" s="477"/>
      <c r="G512" s="448"/>
      <c r="H512" s="448"/>
      <c r="I512" s="448"/>
      <c r="J512" s="448"/>
      <c r="K512" s="448"/>
      <c r="L512" s="448"/>
      <c r="M512" s="544"/>
      <c r="N512" s="506"/>
      <c r="O512" s="555">
        <f t="shared" si="26"/>
        <v>0</v>
      </c>
      <c r="P512" s="555">
        <f t="shared" si="27"/>
        <v>0</v>
      </c>
      <c r="Q512" s="556" t="str">
        <f t="shared" si="28"/>
        <v/>
      </c>
      <c r="R512" s="564"/>
      <c r="S512" s="564"/>
    </row>
    <row r="513" spans="1:19">
      <c r="A513" s="535" t="str">
        <f>IF(B513="","",COUNT('Diário 1º PA'!$A$4:$A$2000)+ROW()-3)</f>
        <v/>
      </c>
      <c r="B513" s="506"/>
      <c r="C513" s="537"/>
      <c r="D513" s="448"/>
      <c r="E513" s="448"/>
      <c r="F513" s="477"/>
      <c r="G513" s="448"/>
      <c r="H513" s="448"/>
      <c r="I513" s="448"/>
      <c r="J513" s="448"/>
      <c r="K513" s="448"/>
      <c r="L513" s="448"/>
      <c r="M513" s="544"/>
      <c r="N513" s="506"/>
      <c r="O513" s="555">
        <f t="shared" si="26"/>
        <v>0</v>
      </c>
      <c r="P513" s="555">
        <f t="shared" si="27"/>
        <v>0</v>
      </c>
      <c r="Q513" s="556" t="str">
        <f t="shared" si="28"/>
        <v/>
      </c>
      <c r="R513" s="564"/>
      <c r="S513" s="564"/>
    </row>
    <row r="514" spans="1:19">
      <c r="A514" s="535" t="str">
        <f>IF(B514="","",COUNT('Diário 1º PA'!$A$4:$A$2000)+ROW()-3)</f>
        <v/>
      </c>
      <c r="B514" s="506"/>
      <c r="C514" s="537"/>
      <c r="D514" s="448"/>
      <c r="E514" s="448"/>
      <c r="F514" s="477"/>
      <c r="G514" s="448"/>
      <c r="H514" s="448"/>
      <c r="I514" s="448"/>
      <c r="J514" s="448"/>
      <c r="K514" s="448"/>
      <c r="L514" s="448"/>
      <c r="M514" s="544"/>
      <c r="N514" s="506"/>
      <c r="O514" s="555">
        <f t="shared" si="26"/>
        <v>0</v>
      </c>
      <c r="P514" s="555">
        <f t="shared" si="27"/>
        <v>0</v>
      </c>
      <c r="Q514" s="556" t="str">
        <f t="shared" si="28"/>
        <v/>
      </c>
      <c r="R514" s="564"/>
      <c r="S514" s="564"/>
    </row>
    <row r="515" spans="1:19">
      <c r="A515" s="535" t="str">
        <f>IF(B515="","",COUNT('Diário 1º PA'!$A$4:$A$2000)+ROW()-3)</f>
        <v/>
      </c>
      <c r="B515" s="506"/>
      <c r="C515" s="537"/>
      <c r="D515" s="448"/>
      <c r="E515" s="448"/>
      <c r="F515" s="477"/>
      <c r="G515" s="448"/>
      <c r="H515" s="448"/>
      <c r="I515" s="448"/>
      <c r="J515" s="448"/>
      <c r="K515" s="448"/>
      <c r="L515" s="448"/>
      <c r="M515" s="544"/>
      <c r="N515" s="506"/>
      <c r="O515" s="555">
        <f>IF(B515=0,0,IF(YEAR(B515)=$P$1,MONTH(B515)-$O$1+1,(YEAR(B515)-$P$1)*12-$O$1+1+MONTH(B515)))</f>
        <v>0</v>
      </c>
      <c r="P515" s="555">
        <f>IF(C515=0,0,IF(YEAR(C515)=$P$1,MONTH(C515)-$O$1+1,(YEAR(C515)-$P$1)*12-$O$1+1+MONTH(C515)))</f>
        <v>0</v>
      </c>
      <c r="Q515" s="556" t="str">
        <f>SUBSTITUTE(D515," ","_")</f>
        <v/>
      </c>
      <c r="R515" s="564"/>
      <c r="S515" s="564"/>
    </row>
    <row r="516" spans="1:19">
      <c r="A516" s="535" t="str">
        <f>IF(B516="","",COUNT('Diário 1º PA'!$A$4:$A$2000)+ROW()-3)</f>
        <v/>
      </c>
      <c r="B516" s="506"/>
      <c r="C516" s="537"/>
      <c r="D516" s="448"/>
      <c r="E516" s="448"/>
      <c r="F516" s="477"/>
      <c r="G516" s="448"/>
      <c r="H516" s="448"/>
      <c r="I516" s="448"/>
      <c r="J516" s="448"/>
      <c r="K516" s="448"/>
      <c r="L516" s="448"/>
      <c r="M516" s="544"/>
      <c r="N516" s="506"/>
      <c r="O516" s="555">
        <f t="shared" ref="O516:O526" si="29">IF(B516=0,0,IF(YEAR(B516)=$P$1,MONTH(B516)-$O$1+1,(YEAR(B516)-$P$1)*12-$O$1+1+MONTH(B516)))</f>
        <v>0</v>
      </c>
      <c r="P516" s="555">
        <f t="shared" ref="P516:P526" si="30">IF(C516=0,0,IF(YEAR(C516)=$P$1,MONTH(C516)-$O$1+1,(YEAR(C516)-$P$1)*12-$O$1+1+MONTH(C516)))</f>
        <v>0</v>
      </c>
      <c r="Q516" s="556" t="str">
        <f t="shared" ref="Q516:Q525" si="31">SUBSTITUTE(D516," ","_")</f>
        <v/>
      </c>
      <c r="R516" s="564"/>
      <c r="S516" s="564"/>
    </row>
    <row r="517" spans="1:19">
      <c r="A517" s="535" t="str">
        <f>IF(B517="","",COUNT('Diário 1º PA'!$A$4:$A$2000)+ROW()-3)</f>
        <v/>
      </c>
      <c r="B517" s="506"/>
      <c r="C517" s="537"/>
      <c r="D517" s="448"/>
      <c r="E517" s="448"/>
      <c r="F517" s="477"/>
      <c r="G517" s="448"/>
      <c r="H517" s="448"/>
      <c r="I517" s="448"/>
      <c r="J517" s="448"/>
      <c r="K517" s="448"/>
      <c r="L517" s="448"/>
      <c r="M517" s="544"/>
      <c r="N517" s="506"/>
      <c r="O517" s="555">
        <f t="shared" si="29"/>
        <v>0</v>
      </c>
      <c r="P517" s="555">
        <f t="shared" si="30"/>
        <v>0</v>
      </c>
      <c r="Q517" s="556" t="str">
        <f t="shared" si="31"/>
        <v/>
      </c>
      <c r="R517" s="564"/>
      <c r="S517" s="564"/>
    </row>
    <row r="518" spans="1:19">
      <c r="A518" s="535" t="str">
        <f>IF(B518="","",COUNT('Diário 1º PA'!$A$4:$A$2000)+ROW()-3)</f>
        <v/>
      </c>
      <c r="B518" s="506"/>
      <c r="C518" s="537"/>
      <c r="D518" s="448"/>
      <c r="E518" s="448"/>
      <c r="F518" s="477"/>
      <c r="G518" s="448"/>
      <c r="H518" s="448"/>
      <c r="I518" s="448"/>
      <c r="J518" s="448"/>
      <c r="K518" s="448"/>
      <c r="L518" s="448"/>
      <c r="M518" s="544"/>
      <c r="N518" s="506"/>
      <c r="O518" s="555">
        <f t="shared" si="29"/>
        <v>0</v>
      </c>
      <c r="P518" s="555">
        <f t="shared" si="30"/>
        <v>0</v>
      </c>
      <c r="Q518" s="556" t="str">
        <f t="shared" si="31"/>
        <v/>
      </c>
      <c r="R518" s="564"/>
      <c r="S518" s="564"/>
    </row>
    <row r="519" spans="1:19">
      <c r="A519" s="535" t="str">
        <f>IF(B519="","",COUNT('Diário 1º PA'!$A$4:$A$2000)+ROW()-3)</f>
        <v/>
      </c>
      <c r="B519" s="506"/>
      <c r="C519" s="537"/>
      <c r="D519" s="448"/>
      <c r="E519" s="448"/>
      <c r="F519" s="477"/>
      <c r="G519" s="448"/>
      <c r="H519" s="448"/>
      <c r="I519" s="448"/>
      <c r="J519" s="448"/>
      <c r="K519" s="448"/>
      <c r="L519" s="448"/>
      <c r="M519" s="544"/>
      <c r="N519" s="506"/>
      <c r="O519" s="555">
        <f t="shared" si="29"/>
        <v>0</v>
      </c>
      <c r="P519" s="555">
        <f t="shared" si="30"/>
        <v>0</v>
      </c>
      <c r="Q519" s="556" t="str">
        <f t="shared" si="31"/>
        <v/>
      </c>
      <c r="R519" s="564"/>
      <c r="S519" s="564"/>
    </row>
    <row r="520" spans="1:19">
      <c r="A520" s="535" t="str">
        <f>IF(B520="","",COUNT('Diário 1º PA'!$A$4:$A$2000)+ROW()-3)</f>
        <v/>
      </c>
      <c r="B520" s="506"/>
      <c r="C520" s="537"/>
      <c r="D520" s="448"/>
      <c r="E520" s="448"/>
      <c r="F520" s="477"/>
      <c r="G520" s="448"/>
      <c r="H520" s="448"/>
      <c r="I520" s="448"/>
      <c r="J520" s="448"/>
      <c r="K520" s="448"/>
      <c r="L520" s="448"/>
      <c r="M520" s="544"/>
      <c r="N520" s="506"/>
      <c r="O520" s="555">
        <f t="shared" si="29"/>
        <v>0</v>
      </c>
      <c r="P520" s="555">
        <f t="shared" si="30"/>
        <v>0</v>
      </c>
      <c r="Q520" s="556" t="str">
        <f t="shared" si="31"/>
        <v/>
      </c>
      <c r="R520" s="564"/>
      <c r="S520" s="564"/>
    </row>
    <row r="521" spans="1:19">
      <c r="A521" s="535" t="str">
        <f>IF(B521="","",COUNT('Diário 1º PA'!$A$4:$A$2000)+ROW()-3)</f>
        <v/>
      </c>
      <c r="B521" s="506"/>
      <c r="C521" s="537"/>
      <c r="D521" s="448"/>
      <c r="E521" s="448"/>
      <c r="F521" s="477"/>
      <c r="G521" s="448"/>
      <c r="H521" s="448"/>
      <c r="I521" s="448"/>
      <c r="J521" s="448"/>
      <c r="K521" s="448"/>
      <c r="L521" s="448"/>
      <c r="M521" s="544"/>
      <c r="N521" s="506"/>
      <c r="O521" s="555">
        <f t="shared" si="29"/>
        <v>0</v>
      </c>
      <c r="P521" s="555">
        <f t="shared" si="30"/>
        <v>0</v>
      </c>
      <c r="Q521" s="556" t="str">
        <f t="shared" si="31"/>
        <v/>
      </c>
      <c r="R521" s="564"/>
      <c r="S521" s="564"/>
    </row>
    <row r="522" spans="1:19">
      <c r="A522" s="535" t="str">
        <f>IF(B522="","",COUNT('Diário 1º PA'!$A$4:$A$2000)+ROW()-3)</f>
        <v/>
      </c>
      <c r="B522" s="506"/>
      <c r="C522" s="537"/>
      <c r="D522" s="448"/>
      <c r="E522" s="448"/>
      <c r="F522" s="477"/>
      <c r="G522" s="448"/>
      <c r="H522" s="448"/>
      <c r="I522" s="448"/>
      <c r="J522" s="448"/>
      <c r="K522" s="448"/>
      <c r="L522" s="448"/>
      <c r="M522" s="544"/>
      <c r="N522" s="506"/>
      <c r="O522" s="555">
        <f t="shared" si="29"/>
        <v>0</v>
      </c>
      <c r="P522" s="555">
        <f t="shared" si="30"/>
        <v>0</v>
      </c>
      <c r="Q522" s="556" t="str">
        <f t="shared" si="31"/>
        <v/>
      </c>
      <c r="R522" s="564"/>
      <c r="S522" s="564"/>
    </row>
    <row r="523" spans="1:19">
      <c r="A523" s="535" t="str">
        <f>IF(B523="","",COUNT('Diário 1º PA'!$A$4:$A$2000)+ROW()-3)</f>
        <v/>
      </c>
      <c r="B523" s="506"/>
      <c r="C523" s="537"/>
      <c r="D523" s="448"/>
      <c r="E523" s="448"/>
      <c r="F523" s="477"/>
      <c r="G523" s="448"/>
      <c r="H523" s="448"/>
      <c r="I523" s="448"/>
      <c r="J523" s="448"/>
      <c r="K523" s="448"/>
      <c r="L523" s="448"/>
      <c r="M523" s="544"/>
      <c r="N523" s="506"/>
      <c r="O523" s="555">
        <f t="shared" si="29"/>
        <v>0</v>
      </c>
      <c r="P523" s="555">
        <f t="shared" si="30"/>
        <v>0</v>
      </c>
      <c r="Q523" s="556" t="str">
        <f t="shared" si="31"/>
        <v/>
      </c>
      <c r="R523" s="564"/>
      <c r="S523" s="564"/>
    </row>
    <row r="524" spans="1:19">
      <c r="A524" s="535" t="str">
        <f>IF(B524="","",COUNT('Diário 1º PA'!$A$4:$A$2000)+ROW()-3)</f>
        <v/>
      </c>
      <c r="B524" s="506"/>
      <c r="C524" s="537"/>
      <c r="D524" s="448"/>
      <c r="E524" s="448"/>
      <c r="F524" s="477"/>
      <c r="G524" s="448"/>
      <c r="H524" s="448"/>
      <c r="I524" s="448"/>
      <c r="J524" s="448"/>
      <c r="K524" s="448"/>
      <c r="L524" s="448"/>
      <c r="M524" s="544"/>
      <c r="N524" s="506"/>
      <c r="O524" s="555">
        <f t="shared" si="29"/>
        <v>0</v>
      </c>
      <c r="P524" s="555">
        <f t="shared" si="30"/>
        <v>0</v>
      </c>
      <c r="Q524" s="556" t="str">
        <f t="shared" si="31"/>
        <v/>
      </c>
      <c r="R524" s="564"/>
      <c r="S524" s="564"/>
    </row>
    <row r="525" spans="1:19">
      <c r="A525" s="535" t="str">
        <f>IF(B525="","",COUNT('Diário 1º PA'!$A$4:$A$2000)+ROW()-3)</f>
        <v/>
      </c>
      <c r="B525" s="506"/>
      <c r="C525" s="537"/>
      <c r="D525" s="448"/>
      <c r="E525" s="448"/>
      <c r="F525" s="477"/>
      <c r="G525" s="448"/>
      <c r="H525" s="448"/>
      <c r="I525" s="448"/>
      <c r="J525" s="448"/>
      <c r="K525" s="448"/>
      <c r="L525" s="448"/>
      <c r="M525" s="544"/>
      <c r="N525" s="506"/>
      <c r="O525" s="555">
        <f t="shared" si="29"/>
        <v>0</v>
      </c>
      <c r="P525" s="555">
        <f t="shared" si="30"/>
        <v>0</v>
      </c>
      <c r="Q525" s="556" t="str">
        <f t="shared" si="31"/>
        <v/>
      </c>
      <c r="R525" s="564"/>
      <c r="S525" s="564"/>
    </row>
    <row r="526" spans="1:19">
      <c r="A526" s="535" t="str">
        <f>IF(B526="","",COUNT('Diário 1º PA'!$A$4:$A$2000)+ROW()-3)</f>
        <v/>
      </c>
      <c r="B526" s="506"/>
      <c r="C526" s="537"/>
      <c r="D526" s="448"/>
      <c r="E526" s="448"/>
      <c r="F526" s="477"/>
      <c r="G526" s="448"/>
      <c r="H526" s="448"/>
      <c r="I526" s="448"/>
      <c r="J526" s="448"/>
      <c r="K526" s="448"/>
      <c r="L526" s="448"/>
      <c r="M526" s="544"/>
      <c r="N526" s="506"/>
      <c r="O526" s="555">
        <f t="shared" si="29"/>
        <v>0</v>
      </c>
      <c r="P526" s="555">
        <f t="shared" si="30"/>
        <v>0</v>
      </c>
      <c r="Q526" s="556" t="str">
        <f t="shared" ref="Q526:Q589" si="32">SUBSTITUTE(D526," ","_")</f>
        <v/>
      </c>
      <c r="R526" s="564"/>
      <c r="S526" s="564"/>
    </row>
    <row r="527" spans="1:19">
      <c r="A527" s="535" t="str">
        <f>IF(B527="","",COUNT('Diário 1º PA'!$A$4:$A$2000)+ROW()-3)</f>
        <v/>
      </c>
      <c r="B527" s="506"/>
      <c r="C527" s="537"/>
      <c r="D527" s="448"/>
      <c r="E527" s="448"/>
      <c r="F527" s="477"/>
      <c r="G527" s="448"/>
      <c r="H527" s="448"/>
      <c r="I527" s="448"/>
      <c r="J527" s="448"/>
      <c r="K527" s="448"/>
      <c r="L527" s="448"/>
      <c r="M527" s="544"/>
      <c r="N527" s="506"/>
      <c r="O527" s="555">
        <f t="shared" ref="O527:O590" si="33">IF(B527=0,0,IF(YEAR(B527)=$P$1,MONTH(B527)-$O$1+1,(YEAR(B527)-$P$1)*12-$O$1+1+MONTH(B527)))</f>
        <v>0</v>
      </c>
      <c r="P527" s="555">
        <f t="shared" ref="P527:P590" si="34">IF(C527=0,0,IF(YEAR(C527)=$P$1,MONTH(C527)-$O$1+1,(YEAR(C527)-$P$1)*12-$O$1+1+MONTH(C527)))</f>
        <v>0</v>
      </c>
      <c r="Q527" s="556" t="str">
        <f t="shared" si="32"/>
        <v/>
      </c>
      <c r="R527" s="564"/>
      <c r="S527" s="564"/>
    </row>
    <row r="528" spans="1:19">
      <c r="A528" s="535" t="str">
        <f>IF(B528="","",COUNT('Diário 1º PA'!$A$4:$A$2000)+ROW()-3)</f>
        <v/>
      </c>
      <c r="B528" s="506"/>
      <c r="C528" s="537"/>
      <c r="D528" s="448"/>
      <c r="E528" s="448"/>
      <c r="F528" s="477"/>
      <c r="G528" s="448"/>
      <c r="H528" s="448"/>
      <c r="I528" s="448"/>
      <c r="J528" s="448"/>
      <c r="K528" s="448"/>
      <c r="L528" s="448"/>
      <c r="M528" s="544"/>
      <c r="N528" s="506"/>
      <c r="O528" s="555">
        <f t="shared" si="33"/>
        <v>0</v>
      </c>
      <c r="P528" s="555">
        <f t="shared" si="34"/>
        <v>0</v>
      </c>
      <c r="Q528" s="556" t="str">
        <f t="shared" si="32"/>
        <v/>
      </c>
      <c r="R528" s="564"/>
      <c r="S528" s="564"/>
    </row>
    <row r="529" spans="1:19">
      <c r="A529" s="535" t="str">
        <f>IF(B529="","",COUNT('Diário 1º PA'!$A$4:$A$2000)+ROW()-3)</f>
        <v/>
      </c>
      <c r="B529" s="506"/>
      <c r="C529" s="537"/>
      <c r="D529" s="448"/>
      <c r="E529" s="448"/>
      <c r="F529" s="477"/>
      <c r="G529" s="448"/>
      <c r="H529" s="448"/>
      <c r="I529" s="448"/>
      <c r="J529" s="448"/>
      <c r="K529" s="448"/>
      <c r="L529" s="448"/>
      <c r="M529" s="544"/>
      <c r="N529" s="506"/>
      <c r="O529" s="555">
        <f t="shared" si="33"/>
        <v>0</v>
      </c>
      <c r="P529" s="555">
        <f t="shared" si="34"/>
        <v>0</v>
      </c>
      <c r="Q529" s="556" t="str">
        <f t="shared" si="32"/>
        <v/>
      </c>
      <c r="R529" s="564"/>
      <c r="S529" s="564"/>
    </row>
    <row r="530" spans="1:19">
      <c r="A530" s="535" t="str">
        <f>IF(B530="","",COUNT('Diário 1º PA'!$A$4:$A$2000)+ROW()-3)</f>
        <v/>
      </c>
      <c r="B530" s="506"/>
      <c r="C530" s="537"/>
      <c r="D530" s="448"/>
      <c r="E530" s="448"/>
      <c r="F530" s="477"/>
      <c r="G530" s="448"/>
      <c r="H530" s="448"/>
      <c r="I530" s="448"/>
      <c r="J530" s="448"/>
      <c r="K530" s="448"/>
      <c r="L530" s="448"/>
      <c r="M530" s="544"/>
      <c r="N530" s="506"/>
      <c r="O530" s="555">
        <f t="shared" si="33"/>
        <v>0</v>
      </c>
      <c r="P530" s="555">
        <f t="shared" si="34"/>
        <v>0</v>
      </c>
      <c r="Q530" s="556" t="str">
        <f t="shared" si="32"/>
        <v/>
      </c>
      <c r="R530" s="564"/>
      <c r="S530" s="564"/>
    </row>
    <row r="531" spans="1:19">
      <c r="A531" s="535" t="str">
        <f>IF(B531="","",COUNT('Diário 1º PA'!$A$4:$A$2000)+ROW()-3)</f>
        <v/>
      </c>
      <c r="B531" s="506"/>
      <c r="C531" s="537"/>
      <c r="D531" s="448"/>
      <c r="E531" s="448"/>
      <c r="F531" s="477"/>
      <c r="G531" s="448"/>
      <c r="H531" s="448"/>
      <c r="I531" s="448"/>
      <c r="J531" s="448"/>
      <c r="K531" s="448"/>
      <c r="L531" s="448"/>
      <c r="M531" s="544"/>
      <c r="N531" s="506"/>
      <c r="O531" s="555">
        <f t="shared" si="33"/>
        <v>0</v>
      </c>
      <c r="P531" s="555">
        <f t="shared" si="34"/>
        <v>0</v>
      </c>
      <c r="Q531" s="556" t="str">
        <f t="shared" si="32"/>
        <v/>
      </c>
      <c r="R531" s="564"/>
      <c r="S531" s="564"/>
    </row>
    <row r="532" spans="1:19">
      <c r="A532" s="535" t="str">
        <f>IF(B532="","",COUNT('Diário 1º PA'!$A$4:$A$2000)+ROW()-3)</f>
        <v/>
      </c>
      <c r="B532" s="506"/>
      <c r="C532" s="537"/>
      <c r="D532" s="448"/>
      <c r="E532" s="448"/>
      <c r="F532" s="477"/>
      <c r="G532" s="448"/>
      <c r="H532" s="448"/>
      <c r="I532" s="448"/>
      <c r="J532" s="448"/>
      <c r="K532" s="448"/>
      <c r="L532" s="448"/>
      <c r="M532" s="544"/>
      <c r="N532" s="506"/>
      <c r="O532" s="555">
        <f t="shared" si="33"/>
        <v>0</v>
      </c>
      <c r="P532" s="555">
        <f t="shared" si="34"/>
        <v>0</v>
      </c>
      <c r="Q532" s="556" t="str">
        <f t="shared" si="32"/>
        <v/>
      </c>
      <c r="R532" s="564"/>
      <c r="S532" s="564"/>
    </row>
    <row r="533" spans="1:19">
      <c r="A533" s="535" t="str">
        <f>IF(B533="","",COUNT('Diário 1º PA'!$A$4:$A$2000)+ROW()-3)</f>
        <v/>
      </c>
      <c r="B533" s="506"/>
      <c r="C533" s="537"/>
      <c r="D533" s="448"/>
      <c r="E533" s="448"/>
      <c r="F533" s="477"/>
      <c r="G533" s="448"/>
      <c r="H533" s="448"/>
      <c r="I533" s="448"/>
      <c r="J533" s="448"/>
      <c r="K533" s="448"/>
      <c r="L533" s="448"/>
      <c r="M533" s="544"/>
      <c r="N533" s="506"/>
      <c r="O533" s="555">
        <f t="shared" si="33"/>
        <v>0</v>
      </c>
      <c r="P533" s="555">
        <f t="shared" si="34"/>
        <v>0</v>
      </c>
      <c r="Q533" s="556" t="str">
        <f t="shared" si="32"/>
        <v/>
      </c>
      <c r="R533" s="564"/>
      <c r="S533" s="564"/>
    </row>
    <row r="534" spans="1:19">
      <c r="A534" s="535" t="str">
        <f>IF(B534="","",COUNT('Diário 1º PA'!$A$4:$A$2000)+ROW()-3)</f>
        <v/>
      </c>
      <c r="B534" s="506"/>
      <c r="C534" s="537"/>
      <c r="D534" s="448"/>
      <c r="E534" s="448"/>
      <c r="F534" s="477"/>
      <c r="G534" s="448"/>
      <c r="H534" s="448"/>
      <c r="I534" s="448"/>
      <c r="J534" s="448"/>
      <c r="K534" s="448"/>
      <c r="L534" s="448"/>
      <c r="M534" s="544"/>
      <c r="N534" s="506"/>
      <c r="O534" s="555">
        <f t="shared" si="33"/>
        <v>0</v>
      </c>
      <c r="P534" s="555">
        <f t="shared" si="34"/>
        <v>0</v>
      </c>
      <c r="Q534" s="556" t="str">
        <f t="shared" si="32"/>
        <v/>
      </c>
      <c r="R534" s="564"/>
      <c r="S534" s="564"/>
    </row>
    <row r="535" spans="1:19">
      <c r="A535" s="535" t="str">
        <f>IF(B535="","",COUNT('Diário 1º PA'!$A$4:$A$2000)+ROW()-3)</f>
        <v/>
      </c>
      <c r="B535" s="506"/>
      <c r="C535" s="537"/>
      <c r="D535" s="448"/>
      <c r="E535" s="448"/>
      <c r="F535" s="477"/>
      <c r="G535" s="448"/>
      <c r="H535" s="448"/>
      <c r="I535" s="448"/>
      <c r="J535" s="448"/>
      <c r="K535" s="448"/>
      <c r="L535" s="448"/>
      <c r="M535" s="544"/>
      <c r="N535" s="506"/>
      <c r="O535" s="555">
        <f t="shared" si="33"/>
        <v>0</v>
      </c>
      <c r="P535" s="555">
        <f t="shared" si="34"/>
        <v>0</v>
      </c>
      <c r="Q535" s="556" t="str">
        <f t="shared" si="32"/>
        <v/>
      </c>
      <c r="R535" s="564"/>
      <c r="S535" s="564"/>
    </row>
    <row r="536" spans="1:19">
      <c r="A536" s="535" t="str">
        <f>IF(B536="","",COUNT('Diário 1º PA'!$A$4:$A$2000)+ROW()-3)</f>
        <v/>
      </c>
      <c r="B536" s="506"/>
      <c r="C536" s="537"/>
      <c r="D536" s="448"/>
      <c r="E536" s="448"/>
      <c r="F536" s="477"/>
      <c r="G536" s="448"/>
      <c r="H536" s="448"/>
      <c r="I536" s="448"/>
      <c r="J536" s="448"/>
      <c r="K536" s="448"/>
      <c r="L536" s="448"/>
      <c r="M536" s="544"/>
      <c r="N536" s="506"/>
      <c r="O536" s="555">
        <f t="shared" si="33"/>
        <v>0</v>
      </c>
      <c r="P536" s="555">
        <f t="shared" si="34"/>
        <v>0</v>
      </c>
      <c r="Q536" s="556" t="str">
        <f t="shared" si="32"/>
        <v/>
      </c>
      <c r="R536" s="564"/>
      <c r="S536" s="564"/>
    </row>
    <row r="537" spans="1:19">
      <c r="A537" s="535" t="str">
        <f>IF(B537="","",COUNT('Diário 1º PA'!$A$4:$A$2000)+ROW()-3)</f>
        <v/>
      </c>
      <c r="B537" s="506"/>
      <c r="C537" s="537"/>
      <c r="D537" s="448"/>
      <c r="E537" s="448"/>
      <c r="F537" s="477"/>
      <c r="G537" s="448"/>
      <c r="H537" s="448"/>
      <c r="I537" s="448"/>
      <c r="J537" s="448"/>
      <c r="K537" s="448"/>
      <c r="L537" s="448"/>
      <c r="M537" s="544"/>
      <c r="N537" s="506"/>
      <c r="O537" s="555">
        <f t="shared" si="33"/>
        <v>0</v>
      </c>
      <c r="P537" s="555">
        <f t="shared" si="34"/>
        <v>0</v>
      </c>
      <c r="Q537" s="556" t="str">
        <f t="shared" si="32"/>
        <v/>
      </c>
      <c r="R537" s="564"/>
      <c r="S537" s="564"/>
    </row>
    <row r="538" spans="1:19">
      <c r="A538" s="535" t="str">
        <f>IF(B538="","",COUNT('Diário 1º PA'!$A$4:$A$2000)+ROW()-3)</f>
        <v/>
      </c>
      <c r="B538" s="506"/>
      <c r="C538" s="537"/>
      <c r="D538" s="448"/>
      <c r="E538" s="448"/>
      <c r="F538" s="477"/>
      <c r="G538" s="448"/>
      <c r="H538" s="448"/>
      <c r="I538" s="448"/>
      <c r="J538" s="448"/>
      <c r="K538" s="448"/>
      <c r="L538" s="448"/>
      <c r="M538" s="544"/>
      <c r="N538" s="506"/>
      <c r="O538" s="555">
        <f t="shared" si="33"/>
        <v>0</v>
      </c>
      <c r="P538" s="555">
        <f t="shared" si="34"/>
        <v>0</v>
      </c>
      <c r="Q538" s="556" t="str">
        <f t="shared" si="32"/>
        <v/>
      </c>
      <c r="R538" s="564"/>
      <c r="S538" s="564"/>
    </row>
    <row r="539" spans="1:19">
      <c r="A539" s="535" t="str">
        <f>IF(B539="","",COUNT('Diário 1º PA'!$A$4:$A$2000)+ROW()-3)</f>
        <v/>
      </c>
      <c r="B539" s="506"/>
      <c r="C539" s="537"/>
      <c r="D539" s="448"/>
      <c r="E539" s="448"/>
      <c r="F539" s="477"/>
      <c r="G539" s="448"/>
      <c r="H539" s="448"/>
      <c r="I539" s="448"/>
      <c r="J539" s="448"/>
      <c r="K539" s="448"/>
      <c r="L539" s="448"/>
      <c r="M539" s="544"/>
      <c r="N539" s="506"/>
      <c r="O539" s="555">
        <f t="shared" si="33"/>
        <v>0</v>
      </c>
      <c r="P539" s="555">
        <f t="shared" si="34"/>
        <v>0</v>
      </c>
      <c r="Q539" s="556" t="str">
        <f t="shared" si="32"/>
        <v/>
      </c>
      <c r="R539" s="564"/>
      <c r="S539" s="564"/>
    </row>
    <row r="540" spans="1:19">
      <c r="A540" s="535" t="str">
        <f>IF(B540="","",COUNT('Diário 1º PA'!$A$4:$A$2000)+ROW()-3)</f>
        <v/>
      </c>
      <c r="B540" s="506"/>
      <c r="C540" s="537"/>
      <c r="D540" s="448"/>
      <c r="E540" s="448"/>
      <c r="F540" s="477"/>
      <c r="G540" s="448"/>
      <c r="H540" s="448"/>
      <c r="I540" s="448"/>
      <c r="J540" s="448"/>
      <c r="K540" s="448"/>
      <c r="L540" s="448"/>
      <c r="M540" s="544"/>
      <c r="N540" s="506"/>
      <c r="O540" s="555">
        <f t="shared" si="33"/>
        <v>0</v>
      </c>
      <c r="P540" s="555">
        <f t="shared" si="34"/>
        <v>0</v>
      </c>
      <c r="Q540" s="556" t="str">
        <f t="shared" si="32"/>
        <v/>
      </c>
      <c r="R540" s="564"/>
      <c r="S540" s="564"/>
    </row>
    <row r="541" spans="1:19">
      <c r="A541" s="535" t="str">
        <f>IF(B541="","",COUNT('Diário 1º PA'!$A$4:$A$2000)+ROW()-3)</f>
        <v/>
      </c>
      <c r="B541" s="506"/>
      <c r="C541" s="537"/>
      <c r="D541" s="448"/>
      <c r="E541" s="448"/>
      <c r="F541" s="477"/>
      <c r="G541" s="448"/>
      <c r="H541" s="448"/>
      <c r="I541" s="448"/>
      <c r="J541" s="448"/>
      <c r="K541" s="448"/>
      <c r="L541" s="448"/>
      <c r="M541" s="544"/>
      <c r="N541" s="506"/>
      <c r="O541" s="555">
        <f t="shared" si="33"/>
        <v>0</v>
      </c>
      <c r="P541" s="555">
        <f t="shared" si="34"/>
        <v>0</v>
      </c>
      <c r="Q541" s="556" t="str">
        <f t="shared" si="32"/>
        <v/>
      </c>
      <c r="R541" s="564"/>
      <c r="S541" s="564"/>
    </row>
    <row r="542" spans="1:19">
      <c r="A542" s="535" t="str">
        <f>IF(B542="","",COUNT('Diário 1º PA'!$A$4:$A$2000)+ROW()-3)</f>
        <v/>
      </c>
      <c r="B542" s="506"/>
      <c r="C542" s="537"/>
      <c r="D542" s="448"/>
      <c r="E542" s="448"/>
      <c r="F542" s="477"/>
      <c r="G542" s="448"/>
      <c r="H542" s="448"/>
      <c r="I542" s="448"/>
      <c r="J542" s="448"/>
      <c r="K542" s="448"/>
      <c r="L542" s="448"/>
      <c r="M542" s="544"/>
      <c r="N542" s="506"/>
      <c r="O542" s="555">
        <f t="shared" si="33"/>
        <v>0</v>
      </c>
      <c r="P542" s="555">
        <f t="shared" si="34"/>
        <v>0</v>
      </c>
      <c r="Q542" s="556" t="str">
        <f t="shared" si="32"/>
        <v/>
      </c>
      <c r="R542" s="564"/>
      <c r="S542" s="564"/>
    </row>
    <row r="543" spans="1:19">
      <c r="A543" s="535" t="str">
        <f>IF(B543="","",COUNT('Diário 1º PA'!$A$4:$A$2000)+ROW()-3)</f>
        <v/>
      </c>
      <c r="B543" s="506"/>
      <c r="C543" s="537"/>
      <c r="D543" s="448"/>
      <c r="E543" s="448"/>
      <c r="F543" s="477"/>
      <c r="G543" s="448"/>
      <c r="H543" s="448"/>
      <c r="I543" s="448"/>
      <c r="J543" s="448"/>
      <c r="K543" s="448"/>
      <c r="L543" s="448"/>
      <c r="M543" s="544"/>
      <c r="N543" s="506"/>
      <c r="O543" s="555">
        <f t="shared" si="33"/>
        <v>0</v>
      </c>
      <c r="P543" s="555">
        <f t="shared" si="34"/>
        <v>0</v>
      </c>
      <c r="Q543" s="556" t="str">
        <f t="shared" si="32"/>
        <v/>
      </c>
      <c r="R543" s="564"/>
      <c r="S543" s="564"/>
    </row>
    <row r="544" spans="1:19">
      <c r="A544" s="535" t="str">
        <f>IF(B544="","",COUNT('Diário 1º PA'!$A$4:$A$2000)+ROW()-3)</f>
        <v/>
      </c>
      <c r="B544" s="506"/>
      <c r="C544" s="537"/>
      <c r="D544" s="448"/>
      <c r="E544" s="448"/>
      <c r="F544" s="477"/>
      <c r="G544" s="448"/>
      <c r="H544" s="448"/>
      <c r="I544" s="448"/>
      <c r="J544" s="448"/>
      <c r="K544" s="448"/>
      <c r="L544" s="448"/>
      <c r="M544" s="544"/>
      <c r="N544" s="506"/>
      <c r="O544" s="555">
        <f t="shared" si="33"/>
        <v>0</v>
      </c>
      <c r="P544" s="555">
        <f t="shared" si="34"/>
        <v>0</v>
      </c>
      <c r="Q544" s="556" t="str">
        <f t="shared" si="32"/>
        <v/>
      </c>
      <c r="R544" s="564"/>
      <c r="S544" s="564"/>
    </row>
    <row r="545" spans="1:19">
      <c r="A545" s="535" t="str">
        <f>IF(B545="","",COUNT('Diário 1º PA'!$A$4:$A$2000)+ROW()-3)</f>
        <v/>
      </c>
      <c r="B545" s="506"/>
      <c r="C545" s="537"/>
      <c r="D545" s="448"/>
      <c r="E545" s="448"/>
      <c r="F545" s="477"/>
      <c r="G545" s="448"/>
      <c r="H545" s="448"/>
      <c r="I545" s="448"/>
      <c r="J545" s="448"/>
      <c r="K545" s="448"/>
      <c r="L545" s="448"/>
      <c r="M545" s="544"/>
      <c r="N545" s="506"/>
      <c r="O545" s="555">
        <f t="shared" si="33"/>
        <v>0</v>
      </c>
      <c r="P545" s="555">
        <f t="shared" si="34"/>
        <v>0</v>
      </c>
      <c r="Q545" s="556" t="str">
        <f t="shared" si="32"/>
        <v/>
      </c>
      <c r="R545" s="564"/>
      <c r="S545" s="564"/>
    </row>
    <row r="546" spans="1:19">
      <c r="A546" s="535" t="str">
        <f>IF(B546="","",COUNT('Diário 1º PA'!$A$4:$A$2000)+ROW()-3)</f>
        <v/>
      </c>
      <c r="B546" s="506"/>
      <c r="C546" s="537"/>
      <c r="D546" s="448"/>
      <c r="E546" s="448"/>
      <c r="F546" s="477"/>
      <c r="G546" s="448"/>
      <c r="H546" s="448"/>
      <c r="I546" s="448"/>
      <c r="J546" s="448"/>
      <c r="K546" s="448"/>
      <c r="L546" s="448"/>
      <c r="M546" s="544"/>
      <c r="N546" s="506"/>
      <c r="O546" s="555">
        <f t="shared" si="33"/>
        <v>0</v>
      </c>
      <c r="P546" s="555">
        <f t="shared" si="34"/>
        <v>0</v>
      </c>
      <c r="Q546" s="556" t="str">
        <f t="shared" si="32"/>
        <v/>
      </c>
      <c r="R546" s="564"/>
      <c r="S546" s="564"/>
    </row>
    <row r="547" spans="1:19">
      <c r="A547" s="535" t="str">
        <f>IF(B547="","",COUNT('Diário 1º PA'!$A$4:$A$2000)+ROW()-3)</f>
        <v/>
      </c>
      <c r="B547" s="506"/>
      <c r="C547" s="537"/>
      <c r="D547" s="448"/>
      <c r="E547" s="448"/>
      <c r="F547" s="477"/>
      <c r="G547" s="448"/>
      <c r="H547" s="448"/>
      <c r="I547" s="448"/>
      <c r="J547" s="448"/>
      <c r="K547" s="448"/>
      <c r="L547" s="448"/>
      <c r="M547" s="544"/>
      <c r="N547" s="506"/>
      <c r="O547" s="555">
        <f t="shared" si="33"/>
        <v>0</v>
      </c>
      <c r="P547" s="555">
        <f t="shared" si="34"/>
        <v>0</v>
      </c>
      <c r="Q547" s="556" t="str">
        <f t="shared" si="32"/>
        <v/>
      </c>
      <c r="R547" s="564"/>
      <c r="S547" s="564"/>
    </row>
    <row r="548" spans="1:19">
      <c r="A548" s="535" t="str">
        <f>IF(B548="","",COUNT('Diário 1º PA'!$A$4:$A$2000)+ROW()-3)</f>
        <v/>
      </c>
      <c r="B548" s="506"/>
      <c r="C548" s="537"/>
      <c r="D548" s="448"/>
      <c r="E548" s="448"/>
      <c r="F548" s="477"/>
      <c r="G548" s="448"/>
      <c r="H548" s="448"/>
      <c r="I548" s="448"/>
      <c r="J548" s="448"/>
      <c r="K548" s="448"/>
      <c r="L548" s="448"/>
      <c r="M548" s="544"/>
      <c r="N548" s="506"/>
      <c r="O548" s="555">
        <f t="shared" si="33"/>
        <v>0</v>
      </c>
      <c r="P548" s="555">
        <f t="shared" si="34"/>
        <v>0</v>
      </c>
      <c r="Q548" s="556" t="str">
        <f t="shared" si="32"/>
        <v/>
      </c>
      <c r="R548" s="564"/>
      <c r="S548" s="564"/>
    </row>
    <row r="549" spans="1:19">
      <c r="A549" s="535" t="str">
        <f>IF(B549="","",COUNT('Diário 1º PA'!$A$4:$A$2000)+ROW()-3)</f>
        <v/>
      </c>
      <c r="B549" s="506"/>
      <c r="C549" s="536"/>
      <c r="D549" s="478"/>
      <c r="E549" s="478"/>
      <c r="F549" s="480"/>
      <c r="G549" s="448"/>
      <c r="H549" s="448"/>
      <c r="I549" s="448"/>
      <c r="J549" s="448"/>
      <c r="K549" s="448"/>
      <c r="L549" s="448"/>
      <c r="M549" s="544"/>
      <c r="N549" s="506"/>
      <c r="O549" s="555">
        <f t="shared" si="33"/>
        <v>0</v>
      </c>
      <c r="P549" s="555">
        <f t="shared" si="34"/>
        <v>0</v>
      </c>
      <c r="Q549" s="556" t="str">
        <f t="shared" si="32"/>
        <v/>
      </c>
      <c r="R549" s="564"/>
      <c r="S549" s="564"/>
    </row>
    <row r="550" spans="1:19">
      <c r="A550" s="535" t="str">
        <f>IF(B550="","",COUNT('Diário 1º PA'!$A$4:$A$2000)+ROW()-3)</f>
        <v/>
      </c>
      <c r="B550" s="506"/>
      <c r="C550" s="537"/>
      <c r="D550" s="448"/>
      <c r="E550" s="448"/>
      <c r="F550" s="477"/>
      <c r="G550" s="448"/>
      <c r="H550" s="448"/>
      <c r="I550" s="448"/>
      <c r="J550" s="448"/>
      <c r="K550" s="448"/>
      <c r="L550" s="448"/>
      <c r="M550" s="544"/>
      <c r="N550" s="506"/>
      <c r="O550" s="555">
        <f t="shared" si="33"/>
        <v>0</v>
      </c>
      <c r="P550" s="555">
        <f t="shared" si="34"/>
        <v>0</v>
      </c>
      <c r="Q550" s="556" t="str">
        <f t="shared" si="32"/>
        <v/>
      </c>
      <c r="R550" s="564"/>
      <c r="S550" s="564"/>
    </row>
    <row r="551" spans="1:19">
      <c r="A551" s="535" t="str">
        <f>IF(B551="","",COUNT('Diário 1º PA'!$A$4:$A$2000)+ROW()-3)</f>
        <v/>
      </c>
      <c r="B551" s="506"/>
      <c r="C551" s="537"/>
      <c r="D551" s="448"/>
      <c r="E551" s="448"/>
      <c r="F551" s="477"/>
      <c r="G551" s="448"/>
      <c r="H551" s="448"/>
      <c r="I551" s="448"/>
      <c r="J551" s="448"/>
      <c r="K551" s="448"/>
      <c r="L551" s="448"/>
      <c r="M551" s="544"/>
      <c r="N551" s="506"/>
      <c r="O551" s="555">
        <f t="shared" si="33"/>
        <v>0</v>
      </c>
      <c r="P551" s="555">
        <f t="shared" si="34"/>
        <v>0</v>
      </c>
      <c r="Q551" s="556" t="str">
        <f t="shared" si="32"/>
        <v/>
      </c>
      <c r="R551" s="564"/>
      <c r="S551" s="564"/>
    </row>
    <row r="552" spans="1:19">
      <c r="A552" s="535" t="str">
        <f>IF(B552="","",COUNT('Diário 1º PA'!$A$4:$A$2000)+ROW()-3)</f>
        <v/>
      </c>
      <c r="B552" s="506"/>
      <c r="C552" s="537"/>
      <c r="D552" s="448"/>
      <c r="E552" s="448"/>
      <c r="F552" s="477"/>
      <c r="G552" s="448"/>
      <c r="H552" s="448"/>
      <c r="I552" s="448"/>
      <c r="J552" s="448"/>
      <c r="K552" s="448"/>
      <c r="L552" s="448"/>
      <c r="M552" s="544"/>
      <c r="N552" s="506"/>
      <c r="O552" s="555">
        <f t="shared" si="33"/>
        <v>0</v>
      </c>
      <c r="P552" s="555">
        <f t="shared" si="34"/>
        <v>0</v>
      </c>
      <c r="Q552" s="556" t="str">
        <f t="shared" si="32"/>
        <v/>
      </c>
      <c r="R552" s="564"/>
      <c r="S552" s="564"/>
    </row>
    <row r="553" spans="1:19">
      <c r="A553" s="535" t="str">
        <f>IF(B553="","",COUNT('Diário 1º PA'!$A$4:$A$2000)+ROW()-3)</f>
        <v/>
      </c>
      <c r="B553" s="506"/>
      <c r="C553" s="537"/>
      <c r="D553" s="448"/>
      <c r="E553" s="448"/>
      <c r="F553" s="477"/>
      <c r="G553" s="448"/>
      <c r="H553" s="448"/>
      <c r="I553" s="448"/>
      <c r="J553" s="448"/>
      <c r="K553" s="448"/>
      <c r="L553" s="448"/>
      <c r="M553" s="544"/>
      <c r="N553" s="506"/>
      <c r="O553" s="555">
        <f t="shared" si="33"/>
        <v>0</v>
      </c>
      <c r="P553" s="555">
        <f t="shared" si="34"/>
        <v>0</v>
      </c>
      <c r="Q553" s="556" t="str">
        <f t="shared" si="32"/>
        <v/>
      </c>
      <c r="R553" s="564"/>
      <c r="S553" s="564"/>
    </row>
    <row r="554" spans="1:19">
      <c r="A554" s="535" t="str">
        <f>IF(B554="","",COUNT('Diário 1º PA'!$A$4:$A$2000)+ROW()-3)</f>
        <v/>
      </c>
      <c r="B554" s="506"/>
      <c r="C554" s="537"/>
      <c r="D554" s="448"/>
      <c r="E554" s="448"/>
      <c r="F554" s="477"/>
      <c r="G554" s="448"/>
      <c r="H554" s="448"/>
      <c r="I554" s="448"/>
      <c r="J554" s="448"/>
      <c r="K554" s="448"/>
      <c r="L554" s="448"/>
      <c r="M554" s="544"/>
      <c r="N554" s="506"/>
      <c r="O554" s="555">
        <f t="shared" si="33"/>
        <v>0</v>
      </c>
      <c r="P554" s="555">
        <f t="shared" si="34"/>
        <v>0</v>
      </c>
      <c r="Q554" s="556" t="str">
        <f t="shared" si="32"/>
        <v/>
      </c>
      <c r="R554" s="564"/>
      <c r="S554" s="564"/>
    </row>
    <row r="555" spans="1:19">
      <c r="A555" s="535" t="str">
        <f>IF(B555="","",COUNT('Diário 1º PA'!$A$4:$A$2000)+ROW()-3)</f>
        <v/>
      </c>
      <c r="B555" s="506"/>
      <c r="C555" s="537"/>
      <c r="D555" s="448"/>
      <c r="E555" s="448"/>
      <c r="F555" s="477"/>
      <c r="G555" s="448"/>
      <c r="H555" s="448"/>
      <c r="I555" s="448"/>
      <c r="J555" s="448"/>
      <c r="K555" s="448"/>
      <c r="L555" s="448"/>
      <c r="M555" s="544"/>
      <c r="N555" s="506"/>
      <c r="O555" s="555">
        <f t="shared" si="33"/>
        <v>0</v>
      </c>
      <c r="P555" s="555">
        <f t="shared" si="34"/>
        <v>0</v>
      </c>
      <c r="Q555" s="556" t="str">
        <f t="shared" si="32"/>
        <v/>
      </c>
      <c r="R555" s="564"/>
      <c r="S555" s="564"/>
    </row>
    <row r="556" spans="1:19">
      <c r="A556" s="535" t="str">
        <f>IF(B556="","",COUNT('Diário 1º PA'!$A$4:$A$2000)+ROW()-3)</f>
        <v/>
      </c>
      <c r="B556" s="506"/>
      <c r="C556" s="537"/>
      <c r="D556" s="448"/>
      <c r="E556" s="448"/>
      <c r="F556" s="477"/>
      <c r="G556" s="448"/>
      <c r="H556" s="448"/>
      <c r="I556" s="448"/>
      <c r="J556" s="448"/>
      <c r="K556" s="448"/>
      <c r="L556" s="448"/>
      <c r="M556" s="544"/>
      <c r="N556" s="506"/>
      <c r="O556" s="555">
        <f t="shared" si="33"/>
        <v>0</v>
      </c>
      <c r="P556" s="555">
        <f t="shared" si="34"/>
        <v>0</v>
      </c>
      <c r="Q556" s="556" t="str">
        <f t="shared" si="32"/>
        <v/>
      </c>
      <c r="R556" s="564"/>
      <c r="S556" s="564"/>
    </row>
    <row r="557" spans="1:19">
      <c r="A557" s="535" t="str">
        <f>IF(B557="","",COUNT('Diário 1º PA'!$A$4:$A$2000)+ROW()-3)</f>
        <v/>
      </c>
      <c r="B557" s="506"/>
      <c r="C557" s="537"/>
      <c r="D557" s="448"/>
      <c r="E557" s="448"/>
      <c r="F557" s="477"/>
      <c r="G557" s="448"/>
      <c r="H557" s="448"/>
      <c r="I557" s="448"/>
      <c r="J557" s="448"/>
      <c r="K557" s="448"/>
      <c r="L557" s="448"/>
      <c r="M557" s="448"/>
      <c r="N557" s="506"/>
      <c r="O557" s="555">
        <f t="shared" si="33"/>
        <v>0</v>
      </c>
      <c r="P557" s="555">
        <f t="shared" si="34"/>
        <v>0</v>
      </c>
      <c r="Q557" s="556" t="str">
        <f t="shared" si="32"/>
        <v/>
      </c>
      <c r="R557" s="564"/>
      <c r="S557" s="564"/>
    </row>
    <row r="558" spans="1:19">
      <c r="A558" s="535" t="str">
        <f>IF(B558="","",COUNT('Diário 1º PA'!$A$4:$A$2000)+ROW()-3)</f>
        <v/>
      </c>
      <c r="B558" s="506"/>
      <c r="C558" s="537"/>
      <c r="D558" s="448"/>
      <c r="E558" s="448"/>
      <c r="F558" s="477"/>
      <c r="G558" s="448"/>
      <c r="H558" s="448"/>
      <c r="I558" s="448"/>
      <c r="J558" s="448"/>
      <c r="K558" s="448"/>
      <c r="L558" s="448"/>
      <c r="M558" s="448"/>
      <c r="N558" s="506"/>
      <c r="O558" s="555">
        <f t="shared" si="33"/>
        <v>0</v>
      </c>
      <c r="P558" s="555">
        <f t="shared" si="34"/>
        <v>0</v>
      </c>
      <c r="Q558" s="556" t="str">
        <f t="shared" si="32"/>
        <v/>
      </c>
      <c r="R558" s="564"/>
      <c r="S558" s="564"/>
    </row>
    <row r="559" spans="1:19">
      <c r="A559" s="535" t="str">
        <f>IF(B559="","",COUNT('Diário 1º PA'!$A$4:$A$2000)+ROW()-3)</f>
        <v/>
      </c>
      <c r="B559" s="506"/>
      <c r="C559" s="537"/>
      <c r="D559" s="448"/>
      <c r="E559" s="448"/>
      <c r="F559" s="477"/>
      <c r="G559" s="448"/>
      <c r="H559" s="448"/>
      <c r="I559" s="448"/>
      <c r="J559" s="448"/>
      <c r="K559" s="448"/>
      <c r="L559" s="448"/>
      <c r="M559" s="448"/>
      <c r="N559" s="506"/>
      <c r="O559" s="555">
        <f t="shared" si="33"/>
        <v>0</v>
      </c>
      <c r="P559" s="555">
        <f t="shared" si="34"/>
        <v>0</v>
      </c>
      <c r="Q559" s="556" t="str">
        <f t="shared" si="32"/>
        <v/>
      </c>
      <c r="R559" s="564"/>
      <c r="S559" s="564"/>
    </row>
    <row r="560" spans="1:19">
      <c r="A560" s="535" t="str">
        <f>IF(B560="","",COUNT('Diário 1º PA'!$A$4:$A$2000)+ROW()-3)</f>
        <v/>
      </c>
      <c r="B560" s="506"/>
      <c r="C560" s="537"/>
      <c r="D560" s="448"/>
      <c r="E560" s="448"/>
      <c r="F560" s="477"/>
      <c r="G560" s="448"/>
      <c r="H560" s="448"/>
      <c r="I560" s="448"/>
      <c r="J560" s="448"/>
      <c r="K560" s="448"/>
      <c r="L560" s="448"/>
      <c r="M560" s="448"/>
      <c r="N560" s="506"/>
      <c r="O560" s="555">
        <f t="shared" si="33"/>
        <v>0</v>
      </c>
      <c r="P560" s="555">
        <f t="shared" si="34"/>
        <v>0</v>
      </c>
      <c r="Q560" s="556" t="str">
        <f t="shared" si="32"/>
        <v/>
      </c>
      <c r="R560" s="564"/>
      <c r="S560" s="564"/>
    </row>
    <row r="561" spans="1:19">
      <c r="A561" s="535" t="str">
        <f>IF(B561="","",COUNT('Diário 1º PA'!$A$4:$A$2000)+ROW()-3)</f>
        <v/>
      </c>
      <c r="B561" s="506"/>
      <c r="C561" s="537"/>
      <c r="D561" s="448"/>
      <c r="E561" s="448"/>
      <c r="F561" s="477"/>
      <c r="G561" s="448"/>
      <c r="H561" s="448"/>
      <c r="I561" s="448"/>
      <c r="J561" s="448"/>
      <c r="K561" s="448"/>
      <c r="L561" s="448"/>
      <c r="M561" s="448"/>
      <c r="N561" s="506"/>
      <c r="O561" s="555">
        <f t="shared" si="33"/>
        <v>0</v>
      </c>
      <c r="P561" s="555">
        <f t="shared" si="34"/>
        <v>0</v>
      </c>
      <c r="Q561" s="556" t="str">
        <f t="shared" si="32"/>
        <v/>
      </c>
      <c r="R561" s="564"/>
      <c r="S561" s="564"/>
    </row>
    <row r="562" spans="1:19">
      <c r="A562" s="535" t="str">
        <f>IF(B562="","",COUNT('Diário 1º PA'!$A$4:$A$2000)+ROW()-3)</f>
        <v/>
      </c>
      <c r="B562" s="506"/>
      <c r="C562" s="537"/>
      <c r="D562" s="448"/>
      <c r="E562" s="448"/>
      <c r="F562" s="477"/>
      <c r="G562" s="448"/>
      <c r="H562" s="448"/>
      <c r="I562" s="448"/>
      <c r="J562" s="448"/>
      <c r="K562" s="448"/>
      <c r="L562" s="448"/>
      <c r="M562" s="448"/>
      <c r="N562" s="506"/>
      <c r="O562" s="555">
        <f t="shared" si="33"/>
        <v>0</v>
      </c>
      <c r="P562" s="555">
        <f t="shared" si="34"/>
        <v>0</v>
      </c>
      <c r="Q562" s="556" t="str">
        <f t="shared" si="32"/>
        <v/>
      </c>
      <c r="R562" s="564"/>
      <c r="S562" s="564"/>
    </row>
    <row r="563" spans="1:19">
      <c r="A563" s="535" t="str">
        <f>IF(B563="","",COUNT('Diário 1º PA'!$A$4:$A$2000)+ROW()-3)</f>
        <v/>
      </c>
      <c r="B563" s="506"/>
      <c r="C563" s="537"/>
      <c r="D563" s="448"/>
      <c r="E563" s="448"/>
      <c r="F563" s="477"/>
      <c r="G563" s="448"/>
      <c r="H563" s="448"/>
      <c r="I563" s="448"/>
      <c r="J563" s="448"/>
      <c r="K563" s="448"/>
      <c r="L563" s="448"/>
      <c r="M563" s="448"/>
      <c r="N563" s="506"/>
      <c r="O563" s="555">
        <f t="shared" si="33"/>
        <v>0</v>
      </c>
      <c r="P563" s="555">
        <f t="shared" si="34"/>
        <v>0</v>
      </c>
      <c r="Q563" s="556" t="str">
        <f t="shared" si="32"/>
        <v/>
      </c>
      <c r="R563" s="564"/>
      <c r="S563" s="564"/>
    </row>
    <row r="564" spans="1:19">
      <c r="A564" s="535" t="str">
        <f>IF(B564="","",COUNT('Diário 1º PA'!$A$4:$A$2000)+ROW()-3)</f>
        <v/>
      </c>
      <c r="B564" s="506"/>
      <c r="C564" s="537"/>
      <c r="D564" s="448"/>
      <c r="E564" s="448"/>
      <c r="F564" s="477"/>
      <c r="G564" s="448"/>
      <c r="H564" s="448"/>
      <c r="I564" s="448"/>
      <c r="J564" s="448"/>
      <c r="K564" s="448"/>
      <c r="L564" s="448"/>
      <c r="M564" s="448"/>
      <c r="N564" s="506"/>
      <c r="O564" s="555">
        <f t="shared" si="33"/>
        <v>0</v>
      </c>
      <c r="P564" s="555">
        <f t="shared" si="34"/>
        <v>0</v>
      </c>
      <c r="Q564" s="556" t="str">
        <f t="shared" si="32"/>
        <v/>
      </c>
      <c r="R564" s="564"/>
      <c r="S564" s="564"/>
    </row>
    <row r="565" spans="1:19">
      <c r="A565" s="535" t="str">
        <f>IF(B565="","",COUNT('Diário 1º PA'!$A$4:$A$2000)+ROW()-3)</f>
        <v/>
      </c>
      <c r="B565" s="506"/>
      <c r="C565" s="537"/>
      <c r="D565" s="448"/>
      <c r="E565" s="448"/>
      <c r="F565" s="477"/>
      <c r="G565" s="448"/>
      <c r="H565" s="448"/>
      <c r="I565" s="448"/>
      <c r="J565" s="448"/>
      <c r="K565" s="448"/>
      <c r="L565" s="448"/>
      <c r="M565" s="448"/>
      <c r="N565" s="506"/>
      <c r="O565" s="555">
        <f t="shared" si="33"/>
        <v>0</v>
      </c>
      <c r="P565" s="555">
        <f t="shared" si="34"/>
        <v>0</v>
      </c>
      <c r="Q565" s="556" t="str">
        <f t="shared" si="32"/>
        <v/>
      </c>
      <c r="R565" s="564"/>
      <c r="S565" s="564"/>
    </row>
    <row r="566" spans="1:19">
      <c r="A566" s="535" t="str">
        <f>IF(B566="","",COUNT('Diário 1º PA'!$A$4:$A$2000)+ROW()-3)</f>
        <v/>
      </c>
      <c r="B566" s="506"/>
      <c r="C566" s="537"/>
      <c r="D566" s="448"/>
      <c r="E566" s="448"/>
      <c r="F566" s="477"/>
      <c r="G566" s="448"/>
      <c r="H566" s="448"/>
      <c r="I566" s="448"/>
      <c r="J566" s="448"/>
      <c r="K566" s="448"/>
      <c r="L566" s="448"/>
      <c r="M566" s="448"/>
      <c r="N566" s="506"/>
      <c r="O566" s="555">
        <f t="shared" si="33"/>
        <v>0</v>
      </c>
      <c r="P566" s="555">
        <f t="shared" si="34"/>
        <v>0</v>
      </c>
      <c r="Q566" s="556" t="str">
        <f t="shared" si="32"/>
        <v/>
      </c>
      <c r="R566" s="564"/>
      <c r="S566" s="564"/>
    </row>
    <row r="567" spans="1:19">
      <c r="A567" s="535" t="str">
        <f>IF(B567="","",COUNT('Diário 1º PA'!$A$4:$A$2000)+ROW()-3)</f>
        <v/>
      </c>
      <c r="B567" s="506"/>
      <c r="C567" s="537"/>
      <c r="D567" s="448"/>
      <c r="E567" s="448"/>
      <c r="F567" s="477"/>
      <c r="G567" s="448"/>
      <c r="H567" s="448"/>
      <c r="I567" s="448"/>
      <c r="J567" s="448"/>
      <c r="K567" s="448"/>
      <c r="L567" s="448"/>
      <c r="M567" s="448"/>
      <c r="N567" s="506"/>
      <c r="O567" s="555">
        <f t="shared" si="33"/>
        <v>0</v>
      </c>
      <c r="P567" s="555">
        <f t="shared" si="34"/>
        <v>0</v>
      </c>
      <c r="Q567" s="556" t="str">
        <f t="shared" si="32"/>
        <v/>
      </c>
      <c r="R567" s="564"/>
      <c r="S567" s="564"/>
    </row>
    <row r="568" spans="1:19">
      <c r="A568" s="535" t="str">
        <f>IF(B568="","",COUNT('Diário 1º PA'!$A$4:$A$2000)+ROW()-3)</f>
        <v/>
      </c>
      <c r="B568" s="506"/>
      <c r="C568" s="537"/>
      <c r="D568" s="448"/>
      <c r="E568" s="448"/>
      <c r="F568" s="477"/>
      <c r="G568" s="448"/>
      <c r="H568" s="448"/>
      <c r="I568" s="448"/>
      <c r="J568" s="448"/>
      <c r="K568" s="448"/>
      <c r="L568" s="448"/>
      <c r="M568" s="448"/>
      <c r="N568" s="506"/>
      <c r="O568" s="555">
        <f t="shared" si="33"/>
        <v>0</v>
      </c>
      <c r="P568" s="555">
        <f t="shared" si="34"/>
        <v>0</v>
      </c>
      <c r="Q568" s="556" t="str">
        <f t="shared" si="32"/>
        <v/>
      </c>
      <c r="R568" s="564"/>
      <c r="S568" s="564"/>
    </row>
    <row r="569" spans="1:19">
      <c r="A569" s="535" t="str">
        <f>IF(B569="","",COUNT('Diário 1º PA'!$A$4:$A$2000)+ROW()-3)</f>
        <v/>
      </c>
      <c r="B569" s="506"/>
      <c r="C569" s="537"/>
      <c r="D569" s="448"/>
      <c r="E569" s="448"/>
      <c r="F569" s="477"/>
      <c r="G569" s="448"/>
      <c r="H569" s="448"/>
      <c r="I569" s="448"/>
      <c r="J569" s="448"/>
      <c r="K569" s="448"/>
      <c r="L569" s="448"/>
      <c r="M569" s="448"/>
      <c r="N569" s="506"/>
      <c r="O569" s="555">
        <f t="shared" si="33"/>
        <v>0</v>
      </c>
      <c r="P569" s="555">
        <f t="shared" si="34"/>
        <v>0</v>
      </c>
      <c r="Q569" s="556" t="str">
        <f t="shared" si="32"/>
        <v/>
      </c>
      <c r="R569" s="564"/>
      <c r="S569" s="564"/>
    </row>
    <row r="570" spans="1:19">
      <c r="A570" s="535" t="str">
        <f>IF(B570="","",COUNT('Diário 1º PA'!$A$4:$A$2000)+ROW()-3)</f>
        <v/>
      </c>
      <c r="B570" s="506"/>
      <c r="C570" s="537"/>
      <c r="D570" s="448"/>
      <c r="E570" s="448"/>
      <c r="F570" s="477"/>
      <c r="G570" s="448"/>
      <c r="H570" s="448"/>
      <c r="I570" s="448"/>
      <c r="J570" s="448"/>
      <c r="K570" s="448"/>
      <c r="L570" s="448"/>
      <c r="M570" s="448"/>
      <c r="N570" s="506"/>
      <c r="O570" s="555">
        <f t="shared" si="33"/>
        <v>0</v>
      </c>
      <c r="P570" s="555">
        <f t="shared" si="34"/>
        <v>0</v>
      </c>
      <c r="Q570" s="556" t="str">
        <f t="shared" si="32"/>
        <v/>
      </c>
      <c r="R570" s="564"/>
      <c r="S570" s="564"/>
    </row>
    <row r="571" spans="1:19">
      <c r="A571" s="535" t="str">
        <f>IF(B571="","",COUNT('Diário 1º PA'!$A$4:$A$2000)+ROW()-3)</f>
        <v/>
      </c>
      <c r="B571" s="506"/>
      <c r="C571" s="537"/>
      <c r="D571" s="448"/>
      <c r="E571" s="448"/>
      <c r="F571" s="477"/>
      <c r="G571" s="448"/>
      <c r="H571" s="448"/>
      <c r="I571" s="448"/>
      <c r="J571" s="448"/>
      <c r="K571" s="448"/>
      <c r="L571" s="448"/>
      <c r="M571" s="448"/>
      <c r="N571" s="506"/>
      <c r="O571" s="555">
        <f t="shared" si="33"/>
        <v>0</v>
      </c>
      <c r="P571" s="555">
        <f t="shared" si="34"/>
        <v>0</v>
      </c>
      <c r="Q571" s="556" t="str">
        <f t="shared" si="32"/>
        <v/>
      </c>
      <c r="R571" s="564"/>
      <c r="S571" s="564"/>
    </row>
    <row r="572" spans="1:19">
      <c r="A572" s="535" t="str">
        <f>IF(B572="","",COUNT('Diário 1º PA'!$A$4:$A$2000)+ROW()-3)</f>
        <v/>
      </c>
      <c r="B572" s="506"/>
      <c r="C572" s="537"/>
      <c r="D572" s="448"/>
      <c r="E572" s="448"/>
      <c r="F572" s="477"/>
      <c r="G572" s="448"/>
      <c r="H572" s="448"/>
      <c r="I572" s="448"/>
      <c r="J572" s="448"/>
      <c r="K572" s="448"/>
      <c r="L572" s="448"/>
      <c r="M572" s="448"/>
      <c r="N572" s="506"/>
      <c r="O572" s="555">
        <f t="shared" si="33"/>
        <v>0</v>
      </c>
      <c r="P572" s="555">
        <f t="shared" si="34"/>
        <v>0</v>
      </c>
      <c r="Q572" s="556" t="str">
        <f t="shared" si="32"/>
        <v/>
      </c>
      <c r="R572" s="564"/>
      <c r="S572" s="564"/>
    </row>
    <row r="573" spans="1:19">
      <c r="A573" s="535" t="str">
        <f>IF(B573="","",COUNT('Diário 1º PA'!$A$4:$A$2000)+ROW()-3)</f>
        <v/>
      </c>
      <c r="B573" s="506"/>
      <c r="C573" s="537"/>
      <c r="D573" s="448"/>
      <c r="E573" s="448"/>
      <c r="F573" s="477"/>
      <c r="G573" s="448"/>
      <c r="H573" s="448"/>
      <c r="I573" s="448"/>
      <c r="J573" s="448"/>
      <c r="K573" s="448"/>
      <c r="L573" s="448"/>
      <c r="M573" s="448"/>
      <c r="N573" s="506"/>
      <c r="O573" s="555">
        <f t="shared" si="33"/>
        <v>0</v>
      </c>
      <c r="P573" s="555">
        <f t="shared" si="34"/>
        <v>0</v>
      </c>
      <c r="Q573" s="556" t="str">
        <f t="shared" si="32"/>
        <v/>
      </c>
      <c r="R573" s="564"/>
      <c r="S573" s="564"/>
    </row>
    <row r="574" spans="1:19">
      <c r="A574" s="535" t="str">
        <f>IF(B574="","",COUNT('Diário 1º PA'!$A$4:$A$2000)+ROW()-3)</f>
        <v/>
      </c>
      <c r="B574" s="506"/>
      <c r="C574" s="537"/>
      <c r="D574" s="448"/>
      <c r="E574" s="448"/>
      <c r="F574" s="477"/>
      <c r="G574" s="448"/>
      <c r="H574" s="448"/>
      <c r="I574" s="448"/>
      <c r="J574" s="448"/>
      <c r="K574" s="448"/>
      <c r="L574" s="448"/>
      <c r="M574" s="448"/>
      <c r="N574" s="506"/>
      <c r="O574" s="555">
        <f t="shared" si="33"/>
        <v>0</v>
      </c>
      <c r="P574" s="555">
        <f t="shared" si="34"/>
        <v>0</v>
      </c>
      <c r="Q574" s="556" t="str">
        <f t="shared" si="32"/>
        <v/>
      </c>
      <c r="R574" s="564"/>
      <c r="S574" s="564"/>
    </row>
    <row r="575" spans="1:19">
      <c r="A575" s="535" t="str">
        <f>IF(B575="","",COUNT('Diário 1º PA'!$A$4:$A$2000)+ROW()-3)</f>
        <v/>
      </c>
      <c r="B575" s="506"/>
      <c r="C575" s="537"/>
      <c r="D575" s="448"/>
      <c r="E575" s="448"/>
      <c r="F575" s="477"/>
      <c r="G575" s="448"/>
      <c r="H575" s="448"/>
      <c r="I575" s="448"/>
      <c r="J575" s="448"/>
      <c r="K575" s="448"/>
      <c r="L575" s="448"/>
      <c r="M575" s="448"/>
      <c r="N575" s="506"/>
      <c r="O575" s="555">
        <f t="shared" si="33"/>
        <v>0</v>
      </c>
      <c r="P575" s="555">
        <f t="shared" si="34"/>
        <v>0</v>
      </c>
      <c r="Q575" s="556" t="str">
        <f t="shared" si="32"/>
        <v/>
      </c>
      <c r="R575" s="564"/>
      <c r="S575" s="564"/>
    </row>
    <row r="576" spans="1:19">
      <c r="A576" s="535" t="str">
        <f>IF(B576="","",COUNT('Diário 1º PA'!$A$4:$A$2000)+ROW()-3)</f>
        <v/>
      </c>
      <c r="B576" s="506"/>
      <c r="C576" s="537"/>
      <c r="D576" s="448"/>
      <c r="E576" s="448"/>
      <c r="F576" s="477"/>
      <c r="G576" s="448"/>
      <c r="H576" s="448"/>
      <c r="I576" s="448"/>
      <c r="J576" s="448"/>
      <c r="K576" s="448"/>
      <c r="L576" s="448"/>
      <c r="M576" s="448"/>
      <c r="N576" s="506"/>
      <c r="O576" s="555">
        <f t="shared" si="33"/>
        <v>0</v>
      </c>
      <c r="P576" s="555">
        <f t="shared" si="34"/>
        <v>0</v>
      </c>
      <c r="Q576" s="556" t="str">
        <f t="shared" si="32"/>
        <v/>
      </c>
      <c r="R576" s="564"/>
      <c r="S576" s="564"/>
    </row>
    <row r="577" spans="1:19">
      <c r="A577" s="535" t="str">
        <f>IF(B577="","",COUNT('Diário 1º PA'!$A$4:$A$2000)+ROW()-3)</f>
        <v/>
      </c>
      <c r="B577" s="506"/>
      <c r="C577" s="537"/>
      <c r="D577" s="448"/>
      <c r="E577" s="448"/>
      <c r="F577" s="477"/>
      <c r="G577" s="448"/>
      <c r="H577" s="448"/>
      <c r="I577" s="448"/>
      <c r="J577" s="448"/>
      <c r="K577" s="448"/>
      <c r="L577" s="448"/>
      <c r="M577" s="448"/>
      <c r="N577" s="506"/>
      <c r="O577" s="555">
        <f t="shared" si="33"/>
        <v>0</v>
      </c>
      <c r="P577" s="555">
        <f t="shared" si="34"/>
        <v>0</v>
      </c>
      <c r="Q577" s="556" t="str">
        <f t="shared" si="32"/>
        <v/>
      </c>
      <c r="R577" s="564"/>
      <c r="S577" s="564"/>
    </row>
    <row r="578" spans="1:19">
      <c r="A578" s="535" t="str">
        <f>IF(B578="","",COUNT('Diário 1º PA'!$A$4:$A$2000)+ROW()-3)</f>
        <v/>
      </c>
      <c r="B578" s="506"/>
      <c r="C578" s="537"/>
      <c r="D578" s="448"/>
      <c r="E578" s="448"/>
      <c r="F578" s="477"/>
      <c r="G578" s="448"/>
      <c r="H578" s="448"/>
      <c r="I578" s="448"/>
      <c r="J578" s="448"/>
      <c r="K578" s="448"/>
      <c r="L578" s="448"/>
      <c r="M578" s="448"/>
      <c r="N578" s="506"/>
      <c r="O578" s="555">
        <f t="shared" si="33"/>
        <v>0</v>
      </c>
      <c r="P578" s="555">
        <f t="shared" si="34"/>
        <v>0</v>
      </c>
      <c r="Q578" s="556" t="str">
        <f t="shared" si="32"/>
        <v/>
      </c>
      <c r="R578" s="564"/>
      <c r="S578" s="564"/>
    </row>
    <row r="579" spans="1:19">
      <c r="A579" s="535" t="str">
        <f>IF(B579="","",COUNT('Diário 1º PA'!$A$4:$A$2000)+ROW()-3)</f>
        <v/>
      </c>
      <c r="B579" s="506"/>
      <c r="C579" s="537"/>
      <c r="D579" s="448"/>
      <c r="E579" s="448"/>
      <c r="F579" s="477"/>
      <c r="G579" s="448"/>
      <c r="H579" s="448"/>
      <c r="I579" s="448"/>
      <c r="J579" s="448"/>
      <c r="K579" s="448"/>
      <c r="L579" s="448"/>
      <c r="M579" s="448"/>
      <c r="N579" s="506"/>
      <c r="O579" s="555">
        <f t="shared" si="33"/>
        <v>0</v>
      </c>
      <c r="P579" s="555">
        <f t="shared" si="34"/>
        <v>0</v>
      </c>
      <c r="Q579" s="556" t="str">
        <f t="shared" si="32"/>
        <v/>
      </c>
      <c r="R579" s="564"/>
      <c r="S579" s="564"/>
    </row>
    <row r="580" spans="1:19">
      <c r="A580" s="535" t="str">
        <f>IF(B580="","",COUNT('Diário 1º PA'!$A$4:$A$2000)+ROW()-3)</f>
        <v/>
      </c>
      <c r="B580" s="506"/>
      <c r="C580" s="537"/>
      <c r="D580" s="448"/>
      <c r="E580" s="448"/>
      <c r="F580" s="477"/>
      <c r="G580" s="448"/>
      <c r="H580" s="448"/>
      <c r="I580" s="448"/>
      <c r="J580" s="448"/>
      <c r="K580" s="448"/>
      <c r="L580" s="448"/>
      <c r="M580" s="448"/>
      <c r="N580" s="506"/>
      <c r="O580" s="555">
        <f t="shared" si="33"/>
        <v>0</v>
      </c>
      <c r="P580" s="555">
        <f t="shared" si="34"/>
        <v>0</v>
      </c>
      <c r="Q580" s="556" t="str">
        <f t="shared" si="32"/>
        <v/>
      </c>
      <c r="R580" s="564"/>
      <c r="S580" s="564"/>
    </row>
    <row r="581" spans="1:19">
      <c r="A581" s="535" t="str">
        <f>IF(B581="","",COUNT('Diário 1º PA'!$A$4:$A$2000)+ROW()-3)</f>
        <v/>
      </c>
      <c r="B581" s="506"/>
      <c r="C581" s="537"/>
      <c r="D581" s="448"/>
      <c r="E581" s="448"/>
      <c r="F581" s="477"/>
      <c r="G581" s="448"/>
      <c r="H581" s="448"/>
      <c r="I581" s="448"/>
      <c r="J581" s="448"/>
      <c r="K581" s="448"/>
      <c r="L581" s="448"/>
      <c r="M581" s="448"/>
      <c r="N581" s="506"/>
      <c r="O581" s="555">
        <f t="shared" si="33"/>
        <v>0</v>
      </c>
      <c r="P581" s="555">
        <f t="shared" si="34"/>
        <v>0</v>
      </c>
      <c r="Q581" s="556" t="str">
        <f t="shared" si="32"/>
        <v/>
      </c>
      <c r="R581" s="564"/>
      <c r="S581" s="564"/>
    </row>
    <row r="582" spans="1:19">
      <c r="A582" s="535" t="str">
        <f>IF(B582="","",COUNT('Diário 1º PA'!$A$4:$A$2000)+ROW()-3)</f>
        <v/>
      </c>
      <c r="B582" s="506"/>
      <c r="C582" s="537"/>
      <c r="D582" s="448"/>
      <c r="E582" s="448"/>
      <c r="F582" s="477"/>
      <c r="G582" s="448"/>
      <c r="H582" s="448"/>
      <c r="I582" s="448"/>
      <c r="J582" s="448"/>
      <c r="K582" s="448"/>
      <c r="L582" s="448"/>
      <c r="M582" s="448"/>
      <c r="N582" s="506"/>
      <c r="O582" s="555">
        <f t="shared" si="33"/>
        <v>0</v>
      </c>
      <c r="P582" s="555">
        <f t="shared" si="34"/>
        <v>0</v>
      </c>
      <c r="Q582" s="556" t="str">
        <f t="shared" si="32"/>
        <v/>
      </c>
      <c r="R582" s="564"/>
      <c r="S582" s="564"/>
    </row>
    <row r="583" spans="1:19">
      <c r="A583" s="535" t="str">
        <f>IF(B583="","",COUNT('Diário 1º PA'!$A$4:$A$2000)+ROW()-3)</f>
        <v/>
      </c>
      <c r="B583" s="506"/>
      <c r="C583" s="537"/>
      <c r="D583" s="448"/>
      <c r="E583" s="448"/>
      <c r="F583" s="477"/>
      <c r="G583" s="448"/>
      <c r="H583" s="448"/>
      <c r="I583" s="448"/>
      <c r="J583" s="448"/>
      <c r="K583" s="448"/>
      <c r="L583" s="448"/>
      <c r="M583" s="448"/>
      <c r="N583" s="506"/>
      <c r="O583" s="555">
        <f t="shared" si="33"/>
        <v>0</v>
      </c>
      <c r="P583" s="555">
        <f t="shared" si="34"/>
        <v>0</v>
      </c>
      <c r="Q583" s="556" t="str">
        <f t="shared" si="32"/>
        <v/>
      </c>
      <c r="R583" s="564"/>
      <c r="S583" s="564"/>
    </row>
    <row r="584" spans="1:19">
      <c r="A584" s="535" t="str">
        <f>IF(B584="","",COUNT('Diário 1º PA'!$A$4:$A$2000)+ROW()-3)</f>
        <v/>
      </c>
      <c r="B584" s="506"/>
      <c r="C584" s="537"/>
      <c r="D584" s="448"/>
      <c r="E584" s="448"/>
      <c r="F584" s="477"/>
      <c r="G584" s="448"/>
      <c r="H584" s="448"/>
      <c r="I584" s="448"/>
      <c r="J584" s="448"/>
      <c r="K584" s="448"/>
      <c r="L584" s="448"/>
      <c r="M584" s="448"/>
      <c r="N584" s="506"/>
      <c r="O584" s="555">
        <f t="shared" si="33"/>
        <v>0</v>
      </c>
      <c r="P584" s="555">
        <f t="shared" si="34"/>
        <v>0</v>
      </c>
      <c r="Q584" s="556" t="str">
        <f t="shared" si="32"/>
        <v/>
      </c>
      <c r="R584" s="564"/>
      <c r="S584" s="564"/>
    </row>
    <row r="585" spans="1:19">
      <c r="A585" s="535" t="str">
        <f>IF(B585="","",COUNT('Diário 1º PA'!$A$4:$A$2000)+ROW()-3)</f>
        <v/>
      </c>
      <c r="B585" s="506"/>
      <c r="C585" s="537"/>
      <c r="D585" s="448"/>
      <c r="E585" s="448"/>
      <c r="F585" s="477"/>
      <c r="G585" s="448"/>
      <c r="H585" s="448"/>
      <c r="I585" s="448"/>
      <c r="J585" s="448"/>
      <c r="K585" s="448"/>
      <c r="L585" s="448"/>
      <c r="M585" s="448"/>
      <c r="N585" s="506"/>
      <c r="O585" s="555">
        <f t="shared" si="33"/>
        <v>0</v>
      </c>
      <c r="P585" s="555">
        <f t="shared" si="34"/>
        <v>0</v>
      </c>
      <c r="Q585" s="556" t="str">
        <f t="shared" si="32"/>
        <v/>
      </c>
      <c r="R585" s="564"/>
      <c r="S585" s="564"/>
    </row>
    <row r="586" spans="1:19">
      <c r="A586" s="535" t="str">
        <f>IF(B586="","",COUNT('Diário 1º PA'!$A$4:$A$2000)+ROW()-3)</f>
        <v/>
      </c>
      <c r="B586" s="506"/>
      <c r="C586" s="537"/>
      <c r="D586" s="448"/>
      <c r="E586" s="448"/>
      <c r="F586" s="477"/>
      <c r="G586" s="448"/>
      <c r="H586" s="448"/>
      <c r="I586" s="448"/>
      <c r="J586" s="448"/>
      <c r="K586" s="448"/>
      <c r="L586" s="448"/>
      <c r="M586" s="448"/>
      <c r="N586" s="506"/>
      <c r="O586" s="555">
        <f t="shared" si="33"/>
        <v>0</v>
      </c>
      <c r="P586" s="555">
        <f t="shared" si="34"/>
        <v>0</v>
      </c>
      <c r="Q586" s="556" t="str">
        <f t="shared" si="32"/>
        <v/>
      </c>
      <c r="R586" s="564"/>
      <c r="S586" s="564"/>
    </row>
    <row r="587" spans="1:19">
      <c r="A587" s="535" t="str">
        <f>IF(B587="","",COUNT('Diário 1º PA'!$A$4:$A$2000)+ROW()-3)</f>
        <v/>
      </c>
      <c r="B587" s="506"/>
      <c r="C587" s="537"/>
      <c r="D587" s="448"/>
      <c r="E587" s="448"/>
      <c r="F587" s="477"/>
      <c r="G587" s="448"/>
      <c r="H587" s="448"/>
      <c r="I587" s="448"/>
      <c r="J587" s="448"/>
      <c r="K587" s="448"/>
      <c r="L587" s="448"/>
      <c r="M587" s="448"/>
      <c r="N587" s="506"/>
      <c r="O587" s="555">
        <f t="shared" si="33"/>
        <v>0</v>
      </c>
      <c r="P587" s="555">
        <f t="shared" si="34"/>
        <v>0</v>
      </c>
      <c r="Q587" s="556" t="str">
        <f t="shared" si="32"/>
        <v/>
      </c>
      <c r="R587" s="564"/>
      <c r="S587" s="564"/>
    </row>
    <row r="588" spans="1:19">
      <c r="A588" s="535" t="str">
        <f>IF(B588="","",COUNT('Diário 1º PA'!$A$4:$A$2000)+ROW()-3)</f>
        <v/>
      </c>
      <c r="B588" s="506"/>
      <c r="C588" s="537"/>
      <c r="D588" s="448"/>
      <c r="E588" s="448"/>
      <c r="F588" s="477"/>
      <c r="G588" s="448"/>
      <c r="H588" s="448"/>
      <c r="I588" s="448"/>
      <c r="J588" s="448"/>
      <c r="K588" s="448"/>
      <c r="L588" s="448"/>
      <c r="M588" s="448"/>
      <c r="N588" s="506"/>
      <c r="O588" s="555">
        <f t="shared" si="33"/>
        <v>0</v>
      </c>
      <c r="P588" s="555">
        <f t="shared" si="34"/>
        <v>0</v>
      </c>
      <c r="Q588" s="556" t="str">
        <f t="shared" si="32"/>
        <v/>
      </c>
      <c r="R588" s="564"/>
      <c r="S588" s="564"/>
    </row>
    <row r="589" spans="1:19">
      <c r="A589" s="535" t="str">
        <f>IF(B589="","",COUNT('Diário 1º PA'!$A$4:$A$2000)+ROW()-3)</f>
        <v/>
      </c>
      <c r="B589" s="506"/>
      <c r="C589" s="537"/>
      <c r="D589" s="448"/>
      <c r="E589" s="448"/>
      <c r="F589" s="477"/>
      <c r="G589" s="448"/>
      <c r="H589" s="448"/>
      <c r="I589" s="448"/>
      <c r="J589" s="448"/>
      <c r="K589" s="448"/>
      <c r="L589" s="448"/>
      <c r="M589" s="448"/>
      <c r="N589" s="506"/>
      <c r="O589" s="555">
        <f t="shared" si="33"/>
        <v>0</v>
      </c>
      <c r="P589" s="555">
        <f t="shared" si="34"/>
        <v>0</v>
      </c>
      <c r="Q589" s="556" t="str">
        <f t="shared" si="32"/>
        <v/>
      </c>
      <c r="R589" s="564"/>
      <c r="S589" s="564"/>
    </row>
    <row r="590" spans="1:19">
      <c r="A590" s="535" t="str">
        <f>IF(B590="","",COUNT('Diário 1º PA'!$A$4:$A$2000)+ROW()-3)</f>
        <v/>
      </c>
      <c r="B590" s="506"/>
      <c r="C590" s="537"/>
      <c r="D590" s="448"/>
      <c r="E590" s="448"/>
      <c r="F590" s="477"/>
      <c r="G590" s="448"/>
      <c r="H590" s="448"/>
      <c r="I590" s="448"/>
      <c r="J590" s="448"/>
      <c r="K590" s="448"/>
      <c r="L590" s="448"/>
      <c r="M590" s="448"/>
      <c r="N590" s="506"/>
      <c r="O590" s="555">
        <f t="shared" si="33"/>
        <v>0</v>
      </c>
      <c r="P590" s="555">
        <f t="shared" si="34"/>
        <v>0</v>
      </c>
      <c r="Q590" s="556" t="str">
        <f t="shared" ref="Q590:Q653" si="35">SUBSTITUTE(D590," ","_")</f>
        <v/>
      </c>
      <c r="R590" s="564"/>
      <c r="S590" s="564"/>
    </row>
    <row r="591" spans="1:19">
      <c r="A591" s="535" t="str">
        <f>IF(B591="","",COUNT('Diário 1º PA'!$A$4:$A$2000)+ROW()-3)</f>
        <v/>
      </c>
      <c r="B591" s="506"/>
      <c r="C591" s="537"/>
      <c r="D591" s="448"/>
      <c r="E591" s="448"/>
      <c r="F591" s="477"/>
      <c r="G591" s="448"/>
      <c r="H591" s="448"/>
      <c r="I591" s="448"/>
      <c r="J591" s="448"/>
      <c r="K591" s="448"/>
      <c r="L591" s="448"/>
      <c r="M591" s="448"/>
      <c r="N591" s="506"/>
      <c r="O591" s="555">
        <f t="shared" ref="O591:O654" si="36">IF(B591=0,0,IF(YEAR(B591)=$P$1,MONTH(B591)-$O$1+1,(YEAR(B591)-$P$1)*12-$O$1+1+MONTH(B591)))</f>
        <v>0</v>
      </c>
      <c r="P591" s="555">
        <f t="shared" ref="P591:P654" si="37">IF(C591=0,0,IF(YEAR(C591)=$P$1,MONTH(C591)-$O$1+1,(YEAR(C591)-$P$1)*12-$O$1+1+MONTH(C591)))</f>
        <v>0</v>
      </c>
      <c r="Q591" s="556" t="str">
        <f t="shared" si="35"/>
        <v/>
      </c>
      <c r="R591" s="564"/>
      <c r="S591" s="564"/>
    </row>
    <row r="592" spans="1:19">
      <c r="A592" s="535" t="str">
        <f>IF(B592="","",COUNT('Diário 1º PA'!$A$4:$A$2000)+ROW()-3)</f>
        <v/>
      </c>
      <c r="B592" s="506"/>
      <c r="C592" s="537"/>
      <c r="D592" s="448"/>
      <c r="E592" s="448"/>
      <c r="F592" s="477"/>
      <c r="G592" s="448"/>
      <c r="H592" s="448"/>
      <c r="I592" s="448"/>
      <c r="J592" s="448"/>
      <c r="K592" s="448"/>
      <c r="L592" s="448"/>
      <c r="M592" s="448"/>
      <c r="N592" s="506"/>
      <c r="O592" s="555">
        <f t="shared" si="36"/>
        <v>0</v>
      </c>
      <c r="P592" s="555">
        <f t="shared" si="37"/>
        <v>0</v>
      </c>
      <c r="Q592" s="556" t="str">
        <f t="shared" si="35"/>
        <v/>
      </c>
      <c r="R592" s="564"/>
      <c r="S592" s="564"/>
    </row>
    <row r="593" spans="1:19">
      <c r="A593" s="535" t="str">
        <f>IF(B593="","",COUNT('Diário 1º PA'!$A$4:$A$2000)+ROW()-3)</f>
        <v/>
      </c>
      <c r="B593" s="506"/>
      <c r="C593" s="537"/>
      <c r="D593" s="448"/>
      <c r="E593" s="448"/>
      <c r="F593" s="477"/>
      <c r="G593" s="448"/>
      <c r="H593" s="448"/>
      <c r="I593" s="448"/>
      <c r="J593" s="448"/>
      <c r="K593" s="448"/>
      <c r="L593" s="448"/>
      <c r="M593" s="448"/>
      <c r="N593" s="506"/>
      <c r="O593" s="555">
        <f t="shared" si="36"/>
        <v>0</v>
      </c>
      <c r="P593" s="555">
        <f t="shared" si="37"/>
        <v>0</v>
      </c>
      <c r="Q593" s="556" t="str">
        <f t="shared" si="35"/>
        <v/>
      </c>
      <c r="R593" s="564"/>
      <c r="S593" s="564"/>
    </row>
    <row r="594" spans="1:19">
      <c r="A594" s="535" t="str">
        <f>IF(B594="","",COUNT('Diário 1º PA'!$A$4:$A$2000)+ROW()-3)</f>
        <v/>
      </c>
      <c r="B594" s="506"/>
      <c r="C594" s="537"/>
      <c r="D594" s="448"/>
      <c r="E594" s="448"/>
      <c r="F594" s="477"/>
      <c r="G594" s="448"/>
      <c r="H594" s="448"/>
      <c r="I594" s="448"/>
      <c r="J594" s="448"/>
      <c r="K594" s="448"/>
      <c r="L594" s="448"/>
      <c r="M594" s="448"/>
      <c r="N594" s="506"/>
      <c r="O594" s="555">
        <f t="shared" si="36"/>
        <v>0</v>
      </c>
      <c r="P594" s="555">
        <f t="shared" si="37"/>
        <v>0</v>
      </c>
      <c r="Q594" s="556" t="str">
        <f t="shared" si="35"/>
        <v/>
      </c>
      <c r="R594" s="564"/>
      <c r="S594" s="564"/>
    </row>
    <row r="595" spans="1:19">
      <c r="A595" s="535" t="str">
        <f>IF(B595="","",COUNT('Diário 1º PA'!$A$4:$A$2000)+ROW()-3)</f>
        <v/>
      </c>
      <c r="B595" s="506"/>
      <c r="C595" s="537"/>
      <c r="D595" s="448"/>
      <c r="E595" s="448"/>
      <c r="F595" s="477"/>
      <c r="G595" s="448"/>
      <c r="H595" s="448"/>
      <c r="I595" s="448"/>
      <c r="J595" s="448"/>
      <c r="K595" s="448"/>
      <c r="L595" s="448"/>
      <c r="M595" s="448"/>
      <c r="N595" s="506"/>
      <c r="O595" s="555">
        <f t="shared" si="36"/>
        <v>0</v>
      </c>
      <c r="P595" s="555">
        <f t="shared" si="37"/>
        <v>0</v>
      </c>
      <c r="Q595" s="556" t="str">
        <f t="shared" si="35"/>
        <v/>
      </c>
      <c r="R595" s="564"/>
      <c r="S595" s="564"/>
    </row>
    <row r="596" spans="1:19">
      <c r="A596" s="535" t="str">
        <f>IF(B596="","",COUNT('Diário 1º PA'!$A$4:$A$2000)+ROW()-3)</f>
        <v/>
      </c>
      <c r="B596" s="506"/>
      <c r="C596" s="537"/>
      <c r="D596" s="448"/>
      <c r="E596" s="448"/>
      <c r="F596" s="477"/>
      <c r="G596" s="448"/>
      <c r="H596" s="448"/>
      <c r="I596" s="448"/>
      <c r="J596" s="448"/>
      <c r="K596" s="448"/>
      <c r="L596" s="448"/>
      <c r="M596" s="448"/>
      <c r="N596" s="506"/>
      <c r="O596" s="555">
        <f t="shared" si="36"/>
        <v>0</v>
      </c>
      <c r="P596" s="555">
        <f t="shared" si="37"/>
        <v>0</v>
      </c>
      <c r="Q596" s="556" t="str">
        <f t="shared" si="35"/>
        <v/>
      </c>
      <c r="R596" s="564"/>
      <c r="S596" s="564"/>
    </row>
    <row r="597" spans="1:19">
      <c r="A597" s="535" t="str">
        <f>IF(B597="","",COUNT('Diário 1º PA'!$A$4:$A$2000)+ROW()-3)</f>
        <v/>
      </c>
      <c r="B597" s="506"/>
      <c r="C597" s="537"/>
      <c r="D597" s="448"/>
      <c r="E597" s="448"/>
      <c r="F597" s="477"/>
      <c r="G597" s="448"/>
      <c r="H597" s="448"/>
      <c r="I597" s="448"/>
      <c r="J597" s="448"/>
      <c r="K597" s="448"/>
      <c r="L597" s="448"/>
      <c r="M597" s="448"/>
      <c r="N597" s="506"/>
      <c r="O597" s="555">
        <f t="shared" si="36"/>
        <v>0</v>
      </c>
      <c r="P597" s="555">
        <f t="shared" si="37"/>
        <v>0</v>
      </c>
      <c r="Q597" s="556" t="str">
        <f t="shared" si="35"/>
        <v/>
      </c>
      <c r="R597" s="564"/>
      <c r="S597" s="564"/>
    </row>
    <row r="598" spans="1:19">
      <c r="A598" s="535" t="str">
        <f>IF(B598="","",COUNT('Diário 1º PA'!$A$4:$A$2000)+ROW()-3)</f>
        <v/>
      </c>
      <c r="B598" s="506"/>
      <c r="C598" s="537"/>
      <c r="D598" s="448"/>
      <c r="E598" s="448"/>
      <c r="F598" s="477"/>
      <c r="G598" s="448"/>
      <c r="H598" s="448"/>
      <c r="I598" s="448"/>
      <c r="J598" s="448"/>
      <c r="K598" s="448"/>
      <c r="L598" s="448"/>
      <c r="M598" s="448"/>
      <c r="N598" s="506"/>
      <c r="O598" s="555">
        <f t="shared" si="36"/>
        <v>0</v>
      </c>
      <c r="P598" s="555">
        <f t="shared" si="37"/>
        <v>0</v>
      </c>
      <c r="Q598" s="556" t="str">
        <f t="shared" si="35"/>
        <v/>
      </c>
      <c r="R598" s="564"/>
      <c r="S598" s="564"/>
    </row>
    <row r="599" spans="1:19">
      <c r="A599" s="535" t="str">
        <f>IF(B599="","",COUNT('Diário 1º PA'!$A$4:$A$2000)+ROW()-3)</f>
        <v/>
      </c>
      <c r="B599" s="506"/>
      <c r="C599" s="537"/>
      <c r="D599" s="448"/>
      <c r="E599" s="448"/>
      <c r="F599" s="477"/>
      <c r="G599" s="448"/>
      <c r="H599" s="448"/>
      <c r="I599" s="448"/>
      <c r="J599" s="448"/>
      <c r="K599" s="448"/>
      <c r="L599" s="448"/>
      <c r="M599" s="448"/>
      <c r="N599" s="506"/>
      <c r="O599" s="555">
        <f t="shared" si="36"/>
        <v>0</v>
      </c>
      <c r="P599" s="555">
        <f t="shared" si="37"/>
        <v>0</v>
      </c>
      <c r="Q599" s="556" t="str">
        <f t="shared" si="35"/>
        <v/>
      </c>
      <c r="R599" s="564"/>
      <c r="S599" s="564"/>
    </row>
    <row r="600" spans="1:19">
      <c r="A600" s="535" t="str">
        <f>IF(B600="","",COUNT('Diário 1º PA'!$A$4:$A$2000)+ROW()-3)</f>
        <v/>
      </c>
      <c r="B600" s="506"/>
      <c r="C600" s="537"/>
      <c r="D600" s="448"/>
      <c r="E600" s="448"/>
      <c r="F600" s="477"/>
      <c r="G600" s="448"/>
      <c r="H600" s="448"/>
      <c r="I600" s="448"/>
      <c r="J600" s="448"/>
      <c r="K600" s="448"/>
      <c r="L600" s="448"/>
      <c r="M600" s="448"/>
      <c r="N600" s="506"/>
      <c r="O600" s="555">
        <f t="shared" si="36"/>
        <v>0</v>
      </c>
      <c r="P600" s="555">
        <f t="shared" si="37"/>
        <v>0</v>
      </c>
      <c r="Q600" s="556" t="str">
        <f t="shared" si="35"/>
        <v/>
      </c>
      <c r="R600" s="564"/>
      <c r="S600" s="564"/>
    </row>
    <row r="601" spans="1:19">
      <c r="A601" s="535" t="str">
        <f>IF(B601="","",COUNT('Diário 1º PA'!$A$4:$A$2000)+ROW()-3)</f>
        <v/>
      </c>
      <c r="B601" s="506"/>
      <c r="C601" s="537"/>
      <c r="D601" s="448"/>
      <c r="E601" s="448"/>
      <c r="F601" s="477"/>
      <c r="G601" s="448"/>
      <c r="H601" s="448"/>
      <c r="I601" s="448"/>
      <c r="J601" s="448"/>
      <c r="K601" s="448"/>
      <c r="L601" s="448"/>
      <c r="M601" s="448"/>
      <c r="N601" s="506"/>
      <c r="O601" s="555">
        <f t="shared" si="36"/>
        <v>0</v>
      </c>
      <c r="P601" s="555">
        <f t="shared" si="37"/>
        <v>0</v>
      </c>
      <c r="Q601" s="556" t="str">
        <f t="shared" si="35"/>
        <v/>
      </c>
      <c r="R601" s="564"/>
      <c r="S601" s="564"/>
    </row>
    <row r="602" spans="1:19">
      <c r="A602" s="535" t="str">
        <f>IF(B602="","",COUNT('Diário 1º PA'!$A$4:$A$2000)+ROW()-3)</f>
        <v/>
      </c>
      <c r="B602" s="506"/>
      <c r="C602" s="537"/>
      <c r="D602" s="448"/>
      <c r="E602" s="448"/>
      <c r="F602" s="477"/>
      <c r="G602" s="448"/>
      <c r="H602" s="448"/>
      <c r="I602" s="448"/>
      <c r="J602" s="448"/>
      <c r="K602" s="448"/>
      <c r="L602" s="448"/>
      <c r="M602" s="448"/>
      <c r="N602" s="506"/>
      <c r="O602" s="555">
        <f t="shared" si="36"/>
        <v>0</v>
      </c>
      <c r="P602" s="555">
        <f t="shared" si="37"/>
        <v>0</v>
      </c>
      <c r="Q602" s="556" t="str">
        <f t="shared" si="35"/>
        <v/>
      </c>
      <c r="R602" s="564"/>
      <c r="S602" s="564"/>
    </row>
    <row r="603" spans="1:19">
      <c r="A603" s="535" t="str">
        <f>IF(B603="","",COUNT('Diário 1º PA'!$A$4:$A$2000)+ROW()-3)</f>
        <v/>
      </c>
      <c r="B603" s="506"/>
      <c r="C603" s="537"/>
      <c r="D603" s="448"/>
      <c r="E603" s="448"/>
      <c r="F603" s="477"/>
      <c r="G603" s="448"/>
      <c r="H603" s="448"/>
      <c r="I603" s="448"/>
      <c r="J603" s="448"/>
      <c r="K603" s="448"/>
      <c r="L603" s="448"/>
      <c r="M603" s="448"/>
      <c r="N603" s="506"/>
      <c r="O603" s="555">
        <f t="shared" si="36"/>
        <v>0</v>
      </c>
      <c r="P603" s="555">
        <f t="shared" si="37"/>
        <v>0</v>
      </c>
      <c r="Q603" s="556" t="str">
        <f t="shared" si="35"/>
        <v/>
      </c>
      <c r="R603" s="564"/>
      <c r="S603" s="564"/>
    </row>
    <row r="604" spans="1:19">
      <c r="A604" s="535" t="str">
        <f>IF(B604="","",COUNT('Diário 1º PA'!$A$4:$A$2000)+ROW()-3)</f>
        <v/>
      </c>
      <c r="B604" s="506"/>
      <c r="C604" s="537"/>
      <c r="D604" s="448"/>
      <c r="E604" s="448"/>
      <c r="F604" s="477"/>
      <c r="G604" s="448"/>
      <c r="H604" s="448"/>
      <c r="I604" s="448"/>
      <c r="J604" s="448"/>
      <c r="K604" s="448"/>
      <c r="L604" s="448"/>
      <c r="M604" s="448"/>
      <c r="N604" s="506"/>
      <c r="O604" s="555">
        <f t="shared" si="36"/>
        <v>0</v>
      </c>
      <c r="P604" s="555">
        <f t="shared" si="37"/>
        <v>0</v>
      </c>
      <c r="Q604" s="556" t="str">
        <f t="shared" si="35"/>
        <v/>
      </c>
      <c r="R604" s="564"/>
      <c r="S604" s="564"/>
    </row>
    <row r="605" spans="1:19">
      <c r="A605" s="535" t="str">
        <f>IF(B605="","",COUNT('Diário 1º PA'!$A$4:$A$2000)+ROW()-3)</f>
        <v/>
      </c>
      <c r="B605" s="506"/>
      <c r="C605" s="537"/>
      <c r="D605" s="448"/>
      <c r="E605" s="448"/>
      <c r="F605" s="477"/>
      <c r="G605" s="448"/>
      <c r="H605" s="448"/>
      <c r="I605" s="448"/>
      <c r="J605" s="448"/>
      <c r="K605" s="448"/>
      <c r="L605" s="448"/>
      <c r="M605" s="448"/>
      <c r="N605" s="506"/>
      <c r="O605" s="555">
        <f t="shared" si="36"/>
        <v>0</v>
      </c>
      <c r="P605" s="555">
        <f t="shared" si="37"/>
        <v>0</v>
      </c>
      <c r="Q605" s="556" t="str">
        <f t="shared" si="35"/>
        <v/>
      </c>
      <c r="R605" s="564"/>
      <c r="S605" s="564"/>
    </row>
    <row r="606" spans="1:19">
      <c r="A606" s="535" t="str">
        <f>IF(B606="","",COUNT('Diário 1º PA'!$A$4:$A$2000)+ROW()-3)</f>
        <v/>
      </c>
      <c r="B606" s="506"/>
      <c r="C606" s="537"/>
      <c r="D606" s="448"/>
      <c r="E606" s="448"/>
      <c r="F606" s="477"/>
      <c r="G606" s="448"/>
      <c r="H606" s="448"/>
      <c r="I606" s="448"/>
      <c r="J606" s="448"/>
      <c r="K606" s="448"/>
      <c r="L606" s="448"/>
      <c r="M606" s="448"/>
      <c r="N606" s="506"/>
      <c r="O606" s="555">
        <f t="shared" si="36"/>
        <v>0</v>
      </c>
      <c r="P606" s="555">
        <f t="shared" si="37"/>
        <v>0</v>
      </c>
      <c r="Q606" s="556" t="str">
        <f t="shared" si="35"/>
        <v/>
      </c>
      <c r="R606" s="564"/>
      <c r="S606" s="564"/>
    </row>
    <row r="607" spans="1:19">
      <c r="A607" s="535" t="str">
        <f>IF(B607="","",COUNT('Diário 1º PA'!$A$4:$A$2000)+ROW()-3)</f>
        <v/>
      </c>
      <c r="B607" s="506"/>
      <c r="C607" s="537"/>
      <c r="D607" s="448"/>
      <c r="E607" s="448"/>
      <c r="F607" s="477"/>
      <c r="G607" s="448"/>
      <c r="H607" s="448"/>
      <c r="I607" s="448"/>
      <c r="J607" s="448"/>
      <c r="K607" s="448"/>
      <c r="L607" s="448"/>
      <c r="M607" s="448"/>
      <c r="N607" s="506"/>
      <c r="O607" s="555">
        <f t="shared" si="36"/>
        <v>0</v>
      </c>
      <c r="P607" s="555">
        <f t="shared" si="37"/>
        <v>0</v>
      </c>
      <c r="Q607" s="556" t="str">
        <f t="shared" si="35"/>
        <v/>
      </c>
      <c r="R607" s="564"/>
      <c r="S607" s="564"/>
    </row>
    <row r="608" spans="1:19">
      <c r="A608" s="535" t="str">
        <f>IF(B608="","",COUNT('Diário 1º PA'!$A$4:$A$2000)+ROW()-3)</f>
        <v/>
      </c>
      <c r="B608" s="506"/>
      <c r="C608" s="537"/>
      <c r="D608" s="448"/>
      <c r="E608" s="448"/>
      <c r="F608" s="477"/>
      <c r="G608" s="448"/>
      <c r="H608" s="448"/>
      <c r="I608" s="448"/>
      <c r="J608" s="448"/>
      <c r="K608" s="448"/>
      <c r="L608" s="448"/>
      <c r="M608" s="448"/>
      <c r="N608" s="506"/>
      <c r="O608" s="555">
        <f t="shared" si="36"/>
        <v>0</v>
      </c>
      <c r="P608" s="555">
        <f t="shared" si="37"/>
        <v>0</v>
      </c>
      <c r="Q608" s="556" t="str">
        <f t="shared" si="35"/>
        <v/>
      </c>
      <c r="R608" s="564"/>
      <c r="S608" s="564"/>
    </row>
    <row r="609" spans="1:19">
      <c r="A609" s="535" t="str">
        <f>IF(B609="","",COUNT('Diário 1º PA'!$A$4:$A$2000)+ROW()-3)</f>
        <v/>
      </c>
      <c r="B609" s="506"/>
      <c r="C609" s="537"/>
      <c r="D609" s="448"/>
      <c r="E609" s="448"/>
      <c r="F609" s="477"/>
      <c r="G609" s="448"/>
      <c r="H609" s="448"/>
      <c r="I609" s="448"/>
      <c r="J609" s="448"/>
      <c r="K609" s="448"/>
      <c r="L609" s="448"/>
      <c r="M609" s="448"/>
      <c r="N609" s="506"/>
      <c r="O609" s="555">
        <f t="shared" si="36"/>
        <v>0</v>
      </c>
      <c r="P609" s="555">
        <f t="shared" si="37"/>
        <v>0</v>
      </c>
      <c r="Q609" s="556" t="str">
        <f t="shared" si="35"/>
        <v/>
      </c>
      <c r="R609" s="564"/>
      <c r="S609" s="564"/>
    </row>
    <row r="610" spans="1:19">
      <c r="A610" s="535" t="str">
        <f>IF(B610="","",COUNT('Diário 1º PA'!$A$4:$A$2000)+ROW()-3)</f>
        <v/>
      </c>
      <c r="B610" s="506"/>
      <c r="C610" s="537"/>
      <c r="D610" s="448"/>
      <c r="E610" s="448"/>
      <c r="F610" s="477"/>
      <c r="G610" s="448"/>
      <c r="H610" s="448"/>
      <c r="I610" s="448"/>
      <c r="J610" s="448"/>
      <c r="K610" s="448"/>
      <c r="L610" s="448"/>
      <c r="M610" s="448"/>
      <c r="N610" s="506"/>
      <c r="O610" s="555">
        <f t="shared" si="36"/>
        <v>0</v>
      </c>
      <c r="P610" s="555">
        <f t="shared" si="37"/>
        <v>0</v>
      </c>
      <c r="Q610" s="556" t="str">
        <f t="shared" si="35"/>
        <v/>
      </c>
      <c r="R610" s="564"/>
      <c r="S610" s="564"/>
    </row>
    <row r="611" spans="1:19">
      <c r="A611" s="535" t="str">
        <f>IF(B611="","",COUNT('Diário 1º PA'!$A$4:$A$2000)+ROW()-3)</f>
        <v/>
      </c>
      <c r="B611" s="506"/>
      <c r="C611" s="537"/>
      <c r="D611" s="448"/>
      <c r="E611" s="448"/>
      <c r="F611" s="477"/>
      <c r="G611" s="448"/>
      <c r="H611" s="448"/>
      <c r="I611" s="448"/>
      <c r="J611" s="448"/>
      <c r="K611" s="448"/>
      <c r="L611" s="448"/>
      <c r="M611" s="448"/>
      <c r="N611" s="506"/>
      <c r="O611" s="555">
        <f t="shared" si="36"/>
        <v>0</v>
      </c>
      <c r="P611" s="555">
        <f t="shared" si="37"/>
        <v>0</v>
      </c>
      <c r="Q611" s="556" t="str">
        <f t="shared" si="35"/>
        <v/>
      </c>
      <c r="R611" s="564"/>
      <c r="S611" s="564"/>
    </row>
    <row r="612" spans="1:19">
      <c r="A612" s="535" t="str">
        <f>IF(B612="","",COUNT('Diário 1º PA'!$A$4:$A$2000)+ROW()-3)</f>
        <v/>
      </c>
      <c r="B612" s="506"/>
      <c r="C612" s="537"/>
      <c r="D612" s="448"/>
      <c r="E612" s="448"/>
      <c r="F612" s="477"/>
      <c r="G612" s="448"/>
      <c r="H612" s="448"/>
      <c r="I612" s="448"/>
      <c r="J612" s="448"/>
      <c r="K612" s="448"/>
      <c r="L612" s="448"/>
      <c r="M612" s="448"/>
      <c r="N612" s="506"/>
      <c r="O612" s="555">
        <f t="shared" si="36"/>
        <v>0</v>
      </c>
      <c r="P612" s="555">
        <f t="shared" si="37"/>
        <v>0</v>
      </c>
      <c r="Q612" s="556" t="str">
        <f t="shared" si="35"/>
        <v/>
      </c>
      <c r="R612" s="564"/>
      <c r="S612" s="564"/>
    </row>
    <row r="613" spans="1:19">
      <c r="A613" s="535" t="str">
        <f>IF(B613="","",COUNT('Diário 1º PA'!$A$4:$A$2000)+ROW()-3)</f>
        <v/>
      </c>
      <c r="B613" s="506"/>
      <c r="C613" s="537"/>
      <c r="D613" s="448"/>
      <c r="E613" s="448"/>
      <c r="F613" s="477"/>
      <c r="G613" s="448"/>
      <c r="H613" s="448"/>
      <c r="I613" s="448"/>
      <c r="J613" s="448"/>
      <c r="K613" s="448"/>
      <c r="L613" s="448"/>
      <c r="M613" s="448"/>
      <c r="N613" s="506"/>
      <c r="O613" s="555">
        <f t="shared" si="36"/>
        <v>0</v>
      </c>
      <c r="P613" s="555">
        <f t="shared" si="37"/>
        <v>0</v>
      </c>
      <c r="Q613" s="556" t="str">
        <f t="shared" si="35"/>
        <v/>
      </c>
      <c r="R613" s="564"/>
      <c r="S613" s="564"/>
    </row>
    <row r="614" spans="1:19">
      <c r="A614" s="535" t="str">
        <f>IF(B614="","",COUNT('Diário 1º PA'!$A$4:$A$2000)+ROW()-3)</f>
        <v/>
      </c>
      <c r="B614" s="506"/>
      <c r="C614" s="537"/>
      <c r="D614" s="448"/>
      <c r="E614" s="448"/>
      <c r="F614" s="477"/>
      <c r="G614" s="448"/>
      <c r="H614" s="448"/>
      <c r="I614" s="448"/>
      <c r="J614" s="448"/>
      <c r="K614" s="448"/>
      <c r="L614" s="448"/>
      <c r="M614" s="448"/>
      <c r="N614" s="506"/>
      <c r="O614" s="555">
        <f t="shared" si="36"/>
        <v>0</v>
      </c>
      <c r="P614" s="555">
        <f t="shared" si="37"/>
        <v>0</v>
      </c>
      <c r="Q614" s="556" t="str">
        <f t="shared" si="35"/>
        <v/>
      </c>
      <c r="R614" s="564"/>
      <c r="S614" s="564"/>
    </row>
    <row r="615" spans="1:19">
      <c r="A615" s="535" t="str">
        <f>IF(B615="","",COUNT('Diário 1º PA'!$A$4:$A$2000)+ROW()-3)</f>
        <v/>
      </c>
      <c r="B615" s="506"/>
      <c r="C615" s="537"/>
      <c r="D615" s="448"/>
      <c r="E615" s="448"/>
      <c r="F615" s="477"/>
      <c r="G615" s="448"/>
      <c r="H615" s="448"/>
      <c r="I615" s="448"/>
      <c r="J615" s="448"/>
      <c r="K615" s="448"/>
      <c r="L615" s="448"/>
      <c r="M615" s="448"/>
      <c r="N615" s="506"/>
      <c r="O615" s="555">
        <f t="shared" si="36"/>
        <v>0</v>
      </c>
      <c r="P615" s="555">
        <f t="shared" si="37"/>
        <v>0</v>
      </c>
      <c r="Q615" s="556" t="str">
        <f t="shared" si="35"/>
        <v/>
      </c>
      <c r="R615" s="564"/>
      <c r="S615" s="564"/>
    </row>
    <row r="616" spans="1:19">
      <c r="A616" s="535" t="str">
        <f>IF(B616="","",COUNT('Diário 1º PA'!$A$4:$A$2000)+ROW()-3)</f>
        <v/>
      </c>
      <c r="B616" s="506"/>
      <c r="C616" s="537"/>
      <c r="D616" s="448"/>
      <c r="E616" s="448"/>
      <c r="F616" s="477"/>
      <c r="G616" s="448"/>
      <c r="H616" s="448"/>
      <c r="I616" s="448"/>
      <c r="J616" s="448"/>
      <c r="K616" s="448"/>
      <c r="L616" s="448"/>
      <c r="M616" s="448"/>
      <c r="N616" s="506"/>
      <c r="O616" s="555">
        <f t="shared" si="36"/>
        <v>0</v>
      </c>
      <c r="P616" s="555">
        <f t="shared" si="37"/>
        <v>0</v>
      </c>
      <c r="Q616" s="556" t="str">
        <f t="shared" si="35"/>
        <v/>
      </c>
      <c r="R616" s="564"/>
      <c r="S616" s="564"/>
    </row>
    <row r="617" spans="1:19">
      <c r="A617" s="535" t="str">
        <f>IF(B617="","",COUNT('Diário 1º PA'!$A$4:$A$2000)+ROW()-3)</f>
        <v/>
      </c>
      <c r="B617" s="506"/>
      <c r="C617" s="537"/>
      <c r="D617" s="448"/>
      <c r="E617" s="448"/>
      <c r="F617" s="477"/>
      <c r="G617" s="448"/>
      <c r="H617" s="448"/>
      <c r="I617" s="448"/>
      <c r="J617" s="448"/>
      <c r="K617" s="448"/>
      <c r="L617" s="448"/>
      <c r="M617" s="448"/>
      <c r="N617" s="506"/>
      <c r="O617" s="555">
        <f t="shared" si="36"/>
        <v>0</v>
      </c>
      <c r="P617" s="555">
        <f t="shared" si="37"/>
        <v>0</v>
      </c>
      <c r="Q617" s="556" t="str">
        <f t="shared" si="35"/>
        <v/>
      </c>
      <c r="R617" s="564"/>
      <c r="S617" s="564"/>
    </row>
    <row r="618" spans="1:19">
      <c r="A618" s="535" t="str">
        <f>IF(B618="","",COUNT('Diário 1º PA'!$A$4:$A$2000)+ROW()-3)</f>
        <v/>
      </c>
      <c r="B618" s="506"/>
      <c r="C618" s="537"/>
      <c r="D618" s="448"/>
      <c r="E618" s="448"/>
      <c r="F618" s="477"/>
      <c r="G618" s="448"/>
      <c r="H618" s="448"/>
      <c r="I618" s="448"/>
      <c r="J618" s="448"/>
      <c r="K618" s="448"/>
      <c r="L618" s="448"/>
      <c r="M618" s="448"/>
      <c r="N618" s="506"/>
      <c r="O618" s="555">
        <f t="shared" si="36"/>
        <v>0</v>
      </c>
      <c r="P618" s="555">
        <f t="shared" si="37"/>
        <v>0</v>
      </c>
      <c r="Q618" s="556" t="str">
        <f t="shared" si="35"/>
        <v/>
      </c>
      <c r="R618" s="564"/>
      <c r="S618" s="564"/>
    </row>
    <row r="619" spans="1:19">
      <c r="A619" s="535" t="str">
        <f>IF(B619="","",COUNT('Diário 1º PA'!$A$4:$A$2000)+ROW()-3)</f>
        <v/>
      </c>
      <c r="B619" s="506"/>
      <c r="C619" s="537"/>
      <c r="D619" s="448"/>
      <c r="E619" s="448"/>
      <c r="F619" s="477"/>
      <c r="G619" s="448"/>
      <c r="H619" s="448"/>
      <c r="I619" s="448"/>
      <c r="J619" s="448"/>
      <c r="K619" s="448"/>
      <c r="L619" s="448"/>
      <c r="M619" s="448"/>
      <c r="N619" s="506"/>
      <c r="O619" s="555">
        <f t="shared" si="36"/>
        <v>0</v>
      </c>
      <c r="P619" s="555">
        <f t="shared" si="37"/>
        <v>0</v>
      </c>
      <c r="Q619" s="556" t="str">
        <f t="shared" si="35"/>
        <v/>
      </c>
      <c r="R619" s="564"/>
      <c r="S619" s="564"/>
    </row>
    <row r="620" spans="1:19">
      <c r="A620" s="535" t="str">
        <f>IF(B620="","",COUNT('Diário 1º PA'!$A$4:$A$2000)+ROW()-3)</f>
        <v/>
      </c>
      <c r="B620" s="506"/>
      <c r="C620" s="537"/>
      <c r="D620" s="448"/>
      <c r="E620" s="448"/>
      <c r="F620" s="477"/>
      <c r="G620" s="448"/>
      <c r="H620" s="448"/>
      <c r="I620" s="448"/>
      <c r="J620" s="448"/>
      <c r="K620" s="448"/>
      <c r="L620" s="448"/>
      <c r="M620" s="448"/>
      <c r="N620" s="506"/>
      <c r="O620" s="555">
        <f t="shared" si="36"/>
        <v>0</v>
      </c>
      <c r="P620" s="555">
        <f t="shared" si="37"/>
        <v>0</v>
      </c>
      <c r="Q620" s="556" t="str">
        <f t="shared" si="35"/>
        <v/>
      </c>
      <c r="R620" s="564"/>
      <c r="S620" s="564"/>
    </row>
    <row r="621" spans="1:19">
      <c r="A621" s="535" t="str">
        <f>IF(B621="","",COUNT('Diário 1º PA'!$A$4:$A$2000)+ROW()-3)</f>
        <v/>
      </c>
      <c r="B621" s="506"/>
      <c r="C621" s="537"/>
      <c r="D621" s="448"/>
      <c r="E621" s="448"/>
      <c r="F621" s="477"/>
      <c r="G621" s="448"/>
      <c r="H621" s="448"/>
      <c r="I621" s="448"/>
      <c r="J621" s="448"/>
      <c r="K621" s="448"/>
      <c r="L621" s="448"/>
      <c r="M621" s="448"/>
      <c r="N621" s="506"/>
      <c r="O621" s="555">
        <f t="shared" si="36"/>
        <v>0</v>
      </c>
      <c r="P621" s="555">
        <f t="shared" si="37"/>
        <v>0</v>
      </c>
      <c r="Q621" s="556" t="str">
        <f t="shared" si="35"/>
        <v/>
      </c>
      <c r="R621" s="564"/>
      <c r="S621" s="564"/>
    </row>
    <row r="622" spans="1:19">
      <c r="A622" s="535" t="str">
        <f>IF(B622="","",COUNT('Diário 1º PA'!$A$4:$A$2000)+ROW()-3)</f>
        <v/>
      </c>
      <c r="B622" s="506"/>
      <c r="C622" s="537"/>
      <c r="D622" s="448"/>
      <c r="E622" s="448"/>
      <c r="F622" s="477"/>
      <c r="G622" s="448"/>
      <c r="H622" s="448"/>
      <c r="I622" s="448"/>
      <c r="J622" s="448"/>
      <c r="K622" s="448"/>
      <c r="L622" s="448"/>
      <c r="M622" s="448"/>
      <c r="N622" s="506"/>
      <c r="O622" s="555">
        <f t="shared" si="36"/>
        <v>0</v>
      </c>
      <c r="P622" s="555">
        <f t="shared" si="37"/>
        <v>0</v>
      </c>
      <c r="Q622" s="556" t="str">
        <f t="shared" si="35"/>
        <v/>
      </c>
      <c r="R622" s="564"/>
      <c r="S622" s="564"/>
    </row>
    <row r="623" spans="1:19">
      <c r="A623" s="535" t="str">
        <f>IF(B623="","",COUNT('Diário 1º PA'!$A$4:$A$2000)+ROW()-3)</f>
        <v/>
      </c>
      <c r="B623" s="506"/>
      <c r="C623" s="537"/>
      <c r="D623" s="448"/>
      <c r="E623" s="448"/>
      <c r="F623" s="477"/>
      <c r="G623" s="448"/>
      <c r="H623" s="448"/>
      <c r="I623" s="448"/>
      <c r="J623" s="448"/>
      <c r="K623" s="448"/>
      <c r="L623" s="448"/>
      <c r="M623" s="448"/>
      <c r="N623" s="506"/>
      <c r="O623" s="555">
        <f t="shared" si="36"/>
        <v>0</v>
      </c>
      <c r="P623" s="555">
        <f t="shared" si="37"/>
        <v>0</v>
      </c>
      <c r="Q623" s="556" t="str">
        <f t="shared" si="35"/>
        <v/>
      </c>
      <c r="R623" s="564"/>
      <c r="S623" s="564"/>
    </row>
    <row r="624" spans="1:19">
      <c r="A624" s="535" t="str">
        <f>IF(B624="","",COUNT('Diário 1º PA'!$A$4:$A$2000)+ROW()-3)</f>
        <v/>
      </c>
      <c r="B624" s="506"/>
      <c r="C624" s="537"/>
      <c r="D624" s="448"/>
      <c r="E624" s="448"/>
      <c r="F624" s="477"/>
      <c r="G624" s="448"/>
      <c r="H624" s="448"/>
      <c r="I624" s="448"/>
      <c r="J624" s="448"/>
      <c r="K624" s="448"/>
      <c r="L624" s="448"/>
      <c r="M624" s="448"/>
      <c r="N624" s="506"/>
      <c r="O624" s="555">
        <f t="shared" si="36"/>
        <v>0</v>
      </c>
      <c r="P624" s="555">
        <f t="shared" si="37"/>
        <v>0</v>
      </c>
      <c r="Q624" s="556" t="str">
        <f t="shared" si="35"/>
        <v/>
      </c>
      <c r="R624" s="564"/>
      <c r="S624" s="564"/>
    </row>
    <row r="625" spans="1:19">
      <c r="A625" s="535" t="str">
        <f>IF(B625="","",COUNT('Diário 1º PA'!$A$4:$A$2000)+ROW()-3)</f>
        <v/>
      </c>
      <c r="B625" s="506"/>
      <c r="C625" s="537"/>
      <c r="D625" s="448"/>
      <c r="E625" s="448"/>
      <c r="F625" s="477"/>
      <c r="G625" s="448"/>
      <c r="H625" s="448"/>
      <c r="I625" s="448"/>
      <c r="J625" s="448"/>
      <c r="K625" s="448"/>
      <c r="L625" s="448"/>
      <c r="M625" s="448"/>
      <c r="N625" s="506"/>
      <c r="O625" s="555">
        <f t="shared" si="36"/>
        <v>0</v>
      </c>
      <c r="P625" s="555">
        <f t="shared" si="37"/>
        <v>0</v>
      </c>
      <c r="Q625" s="556" t="str">
        <f t="shared" si="35"/>
        <v/>
      </c>
      <c r="R625" s="564"/>
      <c r="S625" s="564"/>
    </row>
    <row r="626" spans="1:19">
      <c r="A626" s="535" t="str">
        <f>IF(B626="","",COUNT('Diário 1º PA'!$A$4:$A$2000)+ROW()-3)</f>
        <v/>
      </c>
      <c r="B626" s="506"/>
      <c r="C626" s="537"/>
      <c r="D626" s="448"/>
      <c r="E626" s="448"/>
      <c r="F626" s="477"/>
      <c r="G626" s="448"/>
      <c r="H626" s="448"/>
      <c r="I626" s="448"/>
      <c r="J626" s="448"/>
      <c r="K626" s="448"/>
      <c r="L626" s="448"/>
      <c r="M626" s="448"/>
      <c r="N626" s="506"/>
      <c r="O626" s="555">
        <f t="shared" si="36"/>
        <v>0</v>
      </c>
      <c r="P626" s="555">
        <f t="shared" si="37"/>
        <v>0</v>
      </c>
      <c r="Q626" s="556" t="str">
        <f t="shared" si="35"/>
        <v/>
      </c>
      <c r="R626" s="564"/>
      <c r="S626" s="564"/>
    </row>
    <row r="627" spans="1:19">
      <c r="A627" s="535" t="str">
        <f>IF(B627="","",COUNT('Diário 1º PA'!$A$4:$A$2000)+ROW()-3)</f>
        <v/>
      </c>
      <c r="B627" s="506"/>
      <c r="C627" s="537"/>
      <c r="D627" s="448"/>
      <c r="E627" s="448"/>
      <c r="F627" s="477"/>
      <c r="G627" s="448"/>
      <c r="H627" s="448"/>
      <c r="I627" s="448"/>
      <c r="J627" s="448"/>
      <c r="K627" s="448"/>
      <c r="L627" s="448"/>
      <c r="M627" s="448"/>
      <c r="N627" s="506"/>
      <c r="O627" s="555">
        <f t="shared" si="36"/>
        <v>0</v>
      </c>
      <c r="P627" s="555">
        <f t="shared" si="37"/>
        <v>0</v>
      </c>
      <c r="Q627" s="556" t="str">
        <f t="shared" si="35"/>
        <v/>
      </c>
      <c r="R627" s="564"/>
      <c r="S627" s="564"/>
    </row>
    <row r="628" spans="1:19">
      <c r="A628" s="535" t="str">
        <f>IF(B628="","",COUNT('Diário 1º PA'!$A$4:$A$2000)+ROW()-3)</f>
        <v/>
      </c>
      <c r="B628" s="506"/>
      <c r="C628" s="537"/>
      <c r="D628" s="448"/>
      <c r="E628" s="448"/>
      <c r="F628" s="477"/>
      <c r="G628" s="448"/>
      <c r="H628" s="448"/>
      <c r="I628" s="448"/>
      <c r="J628" s="448"/>
      <c r="K628" s="448"/>
      <c r="L628" s="448"/>
      <c r="M628" s="448"/>
      <c r="N628" s="506"/>
      <c r="O628" s="555">
        <f t="shared" si="36"/>
        <v>0</v>
      </c>
      <c r="P628" s="555">
        <f t="shared" si="37"/>
        <v>0</v>
      </c>
      <c r="Q628" s="556" t="str">
        <f t="shared" si="35"/>
        <v/>
      </c>
      <c r="R628" s="564"/>
      <c r="S628" s="564"/>
    </row>
    <row r="629" spans="1:19">
      <c r="A629" s="535" t="str">
        <f>IF(B629="","",COUNT('Diário 1º PA'!$A$4:$A$2000)+ROW()-3)</f>
        <v/>
      </c>
      <c r="B629" s="506"/>
      <c r="C629" s="537"/>
      <c r="D629" s="448"/>
      <c r="E629" s="448"/>
      <c r="F629" s="477"/>
      <c r="G629" s="448"/>
      <c r="H629" s="448"/>
      <c r="I629" s="448"/>
      <c r="J629" s="448"/>
      <c r="K629" s="448"/>
      <c r="L629" s="448"/>
      <c r="M629" s="448"/>
      <c r="N629" s="506"/>
      <c r="O629" s="555">
        <f t="shared" si="36"/>
        <v>0</v>
      </c>
      <c r="P629" s="555">
        <f t="shared" si="37"/>
        <v>0</v>
      </c>
      <c r="Q629" s="556" t="str">
        <f t="shared" si="35"/>
        <v/>
      </c>
      <c r="R629" s="564"/>
      <c r="S629" s="564"/>
    </row>
    <row r="630" spans="1:19">
      <c r="A630" s="535" t="str">
        <f>IF(B630="","",COUNT('Diário 1º PA'!$A$4:$A$2000)+ROW()-3)</f>
        <v/>
      </c>
      <c r="B630" s="506"/>
      <c r="C630" s="537"/>
      <c r="D630" s="448"/>
      <c r="E630" s="448"/>
      <c r="F630" s="477"/>
      <c r="G630" s="448"/>
      <c r="H630" s="448"/>
      <c r="I630" s="448"/>
      <c r="J630" s="448"/>
      <c r="K630" s="448"/>
      <c r="L630" s="448"/>
      <c r="M630" s="448"/>
      <c r="N630" s="506"/>
      <c r="O630" s="555">
        <f t="shared" si="36"/>
        <v>0</v>
      </c>
      <c r="P630" s="555">
        <f t="shared" si="37"/>
        <v>0</v>
      </c>
      <c r="Q630" s="556" t="str">
        <f t="shared" si="35"/>
        <v/>
      </c>
      <c r="R630" s="564"/>
      <c r="S630" s="564"/>
    </row>
    <row r="631" spans="1:19">
      <c r="A631" s="532" t="str">
        <f>IF(B631="","",COUNT('Diário 1º PA'!$A$4:$A$2000)+ROW()-3)</f>
        <v/>
      </c>
      <c r="B631" s="559"/>
      <c r="C631" s="533"/>
      <c r="D631" s="489"/>
      <c r="E631" s="489"/>
      <c r="F631" s="534"/>
      <c r="G631" s="489"/>
      <c r="H631" s="489"/>
      <c r="I631" s="489"/>
      <c r="J631" s="489"/>
      <c r="K631" s="489"/>
      <c r="L631" s="489"/>
      <c r="M631" s="489"/>
      <c r="N631" s="552"/>
      <c r="O631" s="566">
        <f t="shared" si="36"/>
        <v>0</v>
      </c>
      <c r="P631" s="566">
        <f t="shared" si="37"/>
        <v>0</v>
      </c>
      <c r="Q631" s="567" t="str">
        <f t="shared" si="35"/>
        <v/>
      </c>
      <c r="R631" s="568"/>
      <c r="S631" s="568"/>
    </row>
    <row r="632" spans="1:19">
      <c r="A632" s="379" t="str">
        <f>IF(B632="","",COUNT('Diário 1º PA'!$A$4:$A$2000)+ROW()-3)</f>
        <v/>
      </c>
      <c r="B632" s="560"/>
      <c r="C632" s="371"/>
      <c r="D632" s="374"/>
      <c r="E632" s="374"/>
      <c r="F632" s="382"/>
      <c r="G632" s="374"/>
      <c r="H632" s="374"/>
      <c r="I632" s="374"/>
      <c r="J632" s="374"/>
      <c r="K632" s="374"/>
      <c r="L632" s="374"/>
      <c r="M632" s="374"/>
      <c r="N632" s="465"/>
      <c r="O632" s="555">
        <f t="shared" si="36"/>
        <v>0</v>
      </c>
      <c r="P632" s="566">
        <f t="shared" si="37"/>
        <v>0</v>
      </c>
      <c r="Q632" s="556" t="str">
        <f t="shared" si="35"/>
        <v/>
      </c>
      <c r="R632" s="568"/>
      <c r="S632" s="568"/>
    </row>
    <row r="633" spans="1:19" ht="13.5" thickBot="1">
      <c r="A633" s="379" t="str">
        <f>IF(B633="","",COUNT('Diário 1º PA'!$A$4:$A$2000)+ROW()-3)</f>
        <v/>
      </c>
      <c r="B633" s="560"/>
      <c r="C633" s="371"/>
      <c r="D633" s="374"/>
      <c r="E633" s="374"/>
      <c r="F633" s="382"/>
      <c r="G633" s="374"/>
      <c r="H633" s="374"/>
      <c r="I633" s="374"/>
      <c r="J633" s="374"/>
      <c r="K633" s="374"/>
      <c r="L633" s="374"/>
      <c r="M633" s="374"/>
      <c r="N633" s="465"/>
      <c r="O633" s="555">
        <f t="shared" si="36"/>
        <v>0</v>
      </c>
      <c r="P633" s="566">
        <f t="shared" si="37"/>
        <v>0</v>
      </c>
      <c r="Q633" s="556" t="str">
        <f t="shared" si="35"/>
        <v/>
      </c>
      <c r="R633" s="568"/>
      <c r="S633" s="568"/>
    </row>
    <row r="634" spans="1:19">
      <c r="A634" s="379" t="str">
        <f>IF(B634="","",COUNT('Diário 1º PA'!$A$4:$A$2000)+ROW()-3)</f>
        <v/>
      </c>
      <c r="B634" s="560"/>
      <c r="C634" s="371"/>
      <c r="D634" s="374"/>
      <c r="E634" s="374"/>
      <c r="F634" s="382"/>
      <c r="G634" s="374"/>
      <c r="H634" s="374"/>
      <c r="I634" s="374"/>
      <c r="J634" s="374"/>
      <c r="K634" s="374"/>
      <c r="L634" s="374"/>
      <c r="M634" s="374"/>
      <c r="N634" s="465"/>
      <c r="O634" s="569">
        <f t="shared" si="36"/>
        <v>0</v>
      </c>
      <c r="P634" s="566">
        <f t="shared" si="37"/>
        <v>0</v>
      </c>
      <c r="Q634" s="567" t="str">
        <f t="shared" si="35"/>
        <v/>
      </c>
      <c r="R634" s="568"/>
      <c r="S634" s="568"/>
    </row>
    <row r="635" spans="1:19">
      <c r="A635" s="379" t="str">
        <f>IF(B635="","",COUNT('Diário 1º PA'!$A$4:$A$2000)+ROW()-3)</f>
        <v/>
      </c>
      <c r="B635" s="560"/>
      <c r="C635" s="371"/>
      <c r="D635" s="374"/>
      <c r="E635" s="374"/>
      <c r="F635" s="382"/>
      <c r="G635" s="374"/>
      <c r="H635" s="374"/>
      <c r="I635" s="374"/>
      <c r="J635" s="374"/>
      <c r="K635" s="374"/>
      <c r="L635" s="374"/>
      <c r="M635" s="374"/>
      <c r="N635" s="465"/>
      <c r="O635" s="555">
        <f t="shared" si="36"/>
        <v>0</v>
      </c>
      <c r="P635" s="566">
        <f t="shared" si="37"/>
        <v>0</v>
      </c>
      <c r="Q635" s="556" t="str">
        <f t="shared" si="35"/>
        <v/>
      </c>
      <c r="R635" s="568"/>
      <c r="S635" s="568"/>
    </row>
    <row r="636" spans="1:19">
      <c r="A636" s="379" t="str">
        <f>IF(B636="","",COUNT('Diário 1º PA'!$A$4:$A$2000)+ROW()-3)</f>
        <v/>
      </c>
      <c r="B636" s="560"/>
      <c r="C636" s="371"/>
      <c r="D636" s="374"/>
      <c r="E636" s="374"/>
      <c r="F636" s="382"/>
      <c r="G636" s="374"/>
      <c r="H636" s="374"/>
      <c r="I636" s="374"/>
      <c r="J636" s="374"/>
      <c r="K636" s="374"/>
      <c r="L636" s="374"/>
      <c r="M636" s="374"/>
      <c r="N636" s="465"/>
      <c r="O636" s="555">
        <f t="shared" si="36"/>
        <v>0</v>
      </c>
      <c r="P636" s="566">
        <f t="shared" si="37"/>
        <v>0</v>
      </c>
      <c r="Q636" s="556" t="str">
        <f t="shared" si="35"/>
        <v/>
      </c>
      <c r="R636" s="568"/>
      <c r="S636" s="568"/>
    </row>
    <row r="637" spans="1:19" ht="13.5" thickBot="1">
      <c r="A637" s="379" t="str">
        <f>IF(B637="","",COUNT('Diário 1º PA'!$A$4:$A$2000)+ROW()-3)</f>
        <v/>
      </c>
      <c r="B637" s="560"/>
      <c r="C637" s="371"/>
      <c r="D637" s="374"/>
      <c r="E637" s="374"/>
      <c r="F637" s="382"/>
      <c r="G637" s="374"/>
      <c r="H637" s="374"/>
      <c r="I637" s="374"/>
      <c r="J637" s="374"/>
      <c r="K637" s="374"/>
      <c r="L637" s="374"/>
      <c r="M637" s="374"/>
      <c r="N637" s="465"/>
      <c r="O637" s="555">
        <f t="shared" si="36"/>
        <v>0</v>
      </c>
      <c r="P637" s="566">
        <f t="shared" si="37"/>
        <v>0</v>
      </c>
      <c r="Q637" s="556" t="str">
        <f t="shared" si="35"/>
        <v/>
      </c>
      <c r="R637" s="568"/>
      <c r="S637" s="568"/>
    </row>
    <row r="638" spans="1:19">
      <c r="A638" s="379" t="str">
        <f>IF(B638="","",COUNT('Diário 1º PA'!$A$4:$A$2000)+ROW()-3)</f>
        <v/>
      </c>
      <c r="B638" s="560"/>
      <c r="C638" s="371"/>
      <c r="D638" s="374"/>
      <c r="E638" s="374"/>
      <c r="F638" s="382"/>
      <c r="G638" s="374"/>
      <c r="H638" s="374"/>
      <c r="I638" s="374"/>
      <c r="J638" s="374"/>
      <c r="K638" s="374"/>
      <c r="L638" s="374"/>
      <c r="M638" s="374"/>
      <c r="N638" s="465"/>
      <c r="O638" s="569">
        <f t="shared" si="36"/>
        <v>0</v>
      </c>
      <c r="P638" s="566">
        <f t="shared" si="37"/>
        <v>0</v>
      </c>
      <c r="Q638" s="567" t="str">
        <f t="shared" si="35"/>
        <v/>
      </c>
      <c r="R638" s="568"/>
      <c r="S638" s="568"/>
    </row>
    <row r="639" spans="1:19">
      <c r="A639" s="379" t="str">
        <f>IF(B639="","",COUNT('Diário 1º PA'!$A$4:$A$2000)+ROW()-3)</f>
        <v/>
      </c>
      <c r="B639" s="560"/>
      <c r="C639" s="371"/>
      <c r="D639" s="374"/>
      <c r="E639" s="374"/>
      <c r="F639" s="382"/>
      <c r="G639" s="374"/>
      <c r="H639" s="374"/>
      <c r="I639" s="374"/>
      <c r="J639" s="374"/>
      <c r="K639" s="374"/>
      <c r="L639" s="374"/>
      <c r="M639" s="374"/>
      <c r="N639" s="465"/>
      <c r="O639" s="555">
        <f t="shared" si="36"/>
        <v>0</v>
      </c>
      <c r="P639" s="566">
        <f t="shared" si="37"/>
        <v>0</v>
      </c>
      <c r="Q639" s="556" t="str">
        <f t="shared" si="35"/>
        <v/>
      </c>
      <c r="R639" s="568"/>
      <c r="S639" s="568"/>
    </row>
    <row r="640" spans="1:19">
      <c r="A640" s="379" t="str">
        <f>IF(B640="","",COUNT('Diário 1º PA'!$A$4:$A$2000)+ROW()-3)</f>
        <v/>
      </c>
      <c r="B640" s="560"/>
      <c r="C640" s="371"/>
      <c r="D640" s="374"/>
      <c r="E640" s="374"/>
      <c r="F640" s="382"/>
      <c r="G640" s="374"/>
      <c r="H640" s="374"/>
      <c r="I640" s="374"/>
      <c r="J640" s="374"/>
      <c r="K640" s="374"/>
      <c r="L640" s="374"/>
      <c r="M640" s="374"/>
      <c r="N640" s="465"/>
      <c r="O640" s="525">
        <f t="shared" si="36"/>
        <v>0</v>
      </c>
      <c r="P640" s="527">
        <f t="shared" si="37"/>
        <v>0</v>
      </c>
      <c r="Q640" s="526" t="str">
        <f t="shared" si="35"/>
        <v/>
      </c>
      <c r="R640" s="519"/>
      <c r="S640" s="519"/>
    </row>
    <row r="641" spans="1:19" ht="13.5" thickBot="1">
      <c r="A641" s="379" t="str">
        <f>IF(B641="","",COUNT('Diário 1º PA'!$A$4:$A$2000)+ROW()-3)</f>
        <v/>
      </c>
      <c r="B641" s="560"/>
      <c r="C641" s="371"/>
      <c r="D641" s="374"/>
      <c r="E641" s="374"/>
      <c r="F641" s="382"/>
      <c r="G641" s="374"/>
      <c r="H641" s="374"/>
      <c r="I641" s="374"/>
      <c r="J641" s="374"/>
      <c r="K641" s="374"/>
      <c r="L641" s="374"/>
      <c r="M641" s="374"/>
      <c r="N641" s="465"/>
      <c r="O641" s="525">
        <f t="shared" si="36"/>
        <v>0</v>
      </c>
      <c r="P641" s="527">
        <f t="shared" si="37"/>
        <v>0</v>
      </c>
      <c r="Q641" s="526" t="str">
        <f t="shared" si="35"/>
        <v/>
      </c>
      <c r="R641" s="519"/>
      <c r="S641" s="519"/>
    </row>
    <row r="642" spans="1:19">
      <c r="A642" s="379" t="str">
        <f>IF(B642="","",COUNT('Diário 1º PA'!$A$4:$A$2000)+ROW()-3)</f>
        <v/>
      </c>
      <c r="B642" s="560"/>
      <c r="C642" s="371"/>
      <c r="D642" s="374"/>
      <c r="E642" s="374"/>
      <c r="F642" s="382"/>
      <c r="G642" s="374"/>
      <c r="H642" s="374"/>
      <c r="I642" s="374"/>
      <c r="J642" s="374"/>
      <c r="K642" s="374"/>
      <c r="L642" s="374"/>
      <c r="M642" s="374"/>
      <c r="N642" s="465"/>
      <c r="O642" s="553">
        <f t="shared" si="36"/>
        <v>0</v>
      </c>
      <c r="P642" s="527">
        <f t="shared" si="37"/>
        <v>0</v>
      </c>
      <c r="Q642" s="528" t="str">
        <f t="shared" si="35"/>
        <v/>
      </c>
      <c r="R642" s="519"/>
      <c r="S642" s="519"/>
    </row>
    <row r="643" spans="1:19">
      <c r="A643" s="379" t="str">
        <f>IF(B643="","",COUNT('Diário 1º PA'!$A$4:$A$2000)+ROW()-3)</f>
        <v/>
      </c>
      <c r="B643" s="560"/>
      <c r="C643" s="371"/>
      <c r="D643" s="374"/>
      <c r="E643" s="374"/>
      <c r="F643" s="382"/>
      <c r="G643" s="374"/>
      <c r="H643" s="374"/>
      <c r="I643" s="374"/>
      <c r="J643" s="374"/>
      <c r="K643" s="374"/>
      <c r="L643" s="374"/>
      <c r="M643" s="374"/>
      <c r="N643" s="465"/>
      <c r="O643" s="525">
        <f t="shared" si="36"/>
        <v>0</v>
      </c>
      <c r="P643" s="527">
        <f t="shared" si="37"/>
        <v>0</v>
      </c>
      <c r="Q643" s="526" t="str">
        <f t="shared" si="35"/>
        <v/>
      </c>
      <c r="R643" s="519"/>
      <c r="S643" s="519"/>
    </row>
    <row r="644" spans="1:19">
      <c r="A644" s="379" t="str">
        <f>IF(B644="","",COUNT('Diário 1º PA'!$A$4:$A$2000)+ROW()-3)</f>
        <v/>
      </c>
      <c r="B644" s="560"/>
      <c r="C644" s="371"/>
      <c r="D644" s="374"/>
      <c r="E644" s="374"/>
      <c r="F644" s="382"/>
      <c r="G644" s="374"/>
      <c r="H644" s="374"/>
      <c r="I644" s="374"/>
      <c r="J644" s="374"/>
      <c r="K644" s="374"/>
      <c r="L644" s="374"/>
      <c r="M644" s="374"/>
      <c r="N644" s="465"/>
      <c r="O644" s="525">
        <f t="shared" si="36"/>
        <v>0</v>
      </c>
      <c r="P644" s="527">
        <f t="shared" si="37"/>
        <v>0</v>
      </c>
      <c r="Q644" s="526" t="str">
        <f t="shared" si="35"/>
        <v/>
      </c>
      <c r="R644" s="519"/>
      <c r="S644" s="519"/>
    </row>
    <row r="645" spans="1:19" ht="13.5" thickBot="1">
      <c r="A645" s="379" t="str">
        <f>IF(B645="","",COUNT('Diário 1º PA'!$A$4:$A$2000)+ROW()-3)</f>
        <v/>
      </c>
      <c r="B645" s="560"/>
      <c r="C645" s="371"/>
      <c r="D645" s="374"/>
      <c r="E645" s="374"/>
      <c r="F645" s="382"/>
      <c r="G645" s="374"/>
      <c r="H645" s="374"/>
      <c r="I645" s="374"/>
      <c r="J645" s="374"/>
      <c r="K645" s="374"/>
      <c r="L645" s="374"/>
      <c r="M645" s="374"/>
      <c r="N645" s="465"/>
      <c r="O645" s="525">
        <f t="shared" si="36"/>
        <v>0</v>
      </c>
      <c r="P645" s="527">
        <f t="shared" si="37"/>
        <v>0</v>
      </c>
      <c r="Q645" s="526" t="str">
        <f t="shared" si="35"/>
        <v/>
      </c>
      <c r="R645" s="519"/>
      <c r="S645" s="519"/>
    </row>
    <row r="646" spans="1:19">
      <c r="A646" s="379" t="str">
        <f>IF(B646="","",COUNT('Diário 1º PA'!$A$4:$A$2000)+ROW()-3)</f>
        <v/>
      </c>
      <c r="B646" s="560"/>
      <c r="C646" s="371"/>
      <c r="D646" s="374"/>
      <c r="E646" s="374"/>
      <c r="F646" s="382"/>
      <c r="G646" s="374"/>
      <c r="H646" s="374"/>
      <c r="I646" s="374"/>
      <c r="J646" s="374"/>
      <c r="K646" s="374"/>
      <c r="L646" s="374"/>
      <c r="M646" s="374"/>
      <c r="N646" s="465"/>
      <c r="O646" s="553">
        <f t="shared" si="36"/>
        <v>0</v>
      </c>
      <c r="P646" s="527">
        <f t="shared" si="37"/>
        <v>0</v>
      </c>
      <c r="Q646" s="528" t="str">
        <f t="shared" si="35"/>
        <v/>
      </c>
      <c r="R646" s="519"/>
      <c r="S646" s="519"/>
    </row>
    <row r="647" spans="1:19">
      <c r="A647" s="379" t="str">
        <f>IF(B647="","",COUNT('Diário 1º PA'!$A$4:$A$2000)+ROW()-3)</f>
        <v/>
      </c>
      <c r="B647" s="560"/>
      <c r="C647" s="371"/>
      <c r="D647" s="374"/>
      <c r="E647" s="374"/>
      <c r="F647" s="382"/>
      <c r="G647" s="374"/>
      <c r="H647" s="374"/>
      <c r="I647" s="374"/>
      <c r="J647" s="374"/>
      <c r="K647" s="374"/>
      <c r="L647" s="374"/>
      <c r="M647" s="374"/>
      <c r="N647" s="465"/>
      <c r="O647" s="525">
        <f t="shared" si="36"/>
        <v>0</v>
      </c>
      <c r="P647" s="527">
        <f t="shared" si="37"/>
        <v>0</v>
      </c>
      <c r="Q647" s="526" t="str">
        <f t="shared" si="35"/>
        <v/>
      </c>
      <c r="R647" s="519"/>
      <c r="S647" s="519"/>
    </row>
    <row r="648" spans="1:19">
      <c r="A648" s="379" t="str">
        <f>IF(B648="","",COUNT('Diário 1º PA'!$A$4:$A$2000)+ROW()-3)</f>
        <v/>
      </c>
      <c r="B648" s="560"/>
      <c r="C648" s="371"/>
      <c r="D648" s="374"/>
      <c r="E648" s="374"/>
      <c r="F648" s="382"/>
      <c r="G648" s="374"/>
      <c r="H648" s="374"/>
      <c r="I648" s="374"/>
      <c r="J648" s="374"/>
      <c r="K648" s="374"/>
      <c r="L648" s="374"/>
      <c r="M648" s="374"/>
      <c r="N648" s="465"/>
      <c r="O648" s="525">
        <f t="shared" si="36"/>
        <v>0</v>
      </c>
      <c r="P648" s="527">
        <f t="shared" si="37"/>
        <v>0</v>
      </c>
      <c r="Q648" s="526" t="str">
        <f t="shared" si="35"/>
        <v/>
      </c>
      <c r="R648" s="519"/>
      <c r="S648" s="519"/>
    </row>
    <row r="649" spans="1:19" ht="13.5" thickBot="1">
      <c r="A649" s="379" t="str">
        <f>IF(B649="","",COUNT('Diário 1º PA'!$A$4:$A$2000)+ROW()-3)</f>
        <v/>
      </c>
      <c r="B649" s="560"/>
      <c r="C649" s="371"/>
      <c r="D649" s="374"/>
      <c r="E649" s="374"/>
      <c r="F649" s="382"/>
      <c r="G649" s="374"/>
      <c r="H649" s="374"/>
      <c r="I649" s="374"/>
      <c r="J649" s="374"/>
      <c r="K649" s="374"/>
      <c r="L649" s="374"/>
      <c r="M649" s="374"/>
      <c r="N649" s="465"/>
      <c r="O649" s="525">
        <f t="shared" si="36"/>
        <v>0</v>
      </c>
      <c r="P649" s="527">
        <f t="shared" si="37"/>
        <v>0</v>
      </c>
      <c r="Q649" s="526" t="str">
        <f t="shared" si="35"/>
        <v/>
      </c>
      <c r="R649" s="519"/>
      <c r="S649" s="519"/>
    </row>
    <row r="650" spans="1:19">
      <c r="A650" s="379" t="str">
        <f>IF(B650="","",COUNT('Diário 1º PA'!$A$4:$A$2000)+ROW()-3)</f>
        <v/>
      </c>
      <c r="B650" s="560"/>
      <c r="C650" s="371"/>
      <c r="D650" s="374"/>
      <c r="E650" s="374"/>
      <c r="F650" s="382"/>
      <c r="G650" s="374"/>
      <c r="H650" s="374"/>
      <c r="I650" s="374"/>
      <c r="J650" s="374"/>
      <c r="K650" s="374"/>
      <c r="L650" s="374"/>
      <c r="M650" s="374"/>
      <c r="N650" s="465"/>
      <c r="O650" s="553">
        <f t="shared" si="36"/>
        <v>0</v>
      </c>
      <c r="P650" s="527">
        <f t="shared" si="37"/>
        <v>0</v>
      </c>
      <c r="Q650" s="528" t="str">
        <f t="shared" si="35"/>
        <v/>
      </c>
      <c r="R650" s="519"/>
      <c r="S650" s="519"/>
    </row>
    <row r="651" spans="1:19">
      <c r="A651" s="379" t="str">
        <f>IF(B651="","",COUNT('Diário 1º PA'!$A$4:$A$2000)+ROW()-3)</f>
        <v/>
      </c>
      <c r="B651" s="560"/>
      <c r="C651" s="371"/>
      <c r="D651" s="374"/>
      <c r="E651" s="374"/>
      <c r="F651" s="382"/>
      <c r="G651" s="374"/>
      <c r="H651" s="374"/>
      <c r="I651" s="374"/>
      <c r="J651" s="374"/>
      <c r="K651" s="374"/>
      <c r="L651" s="374"/>
      <c r="M651" s="374"/>
      <c r="N651" s="465"/>
      <c r="O651" s="525">
        <f t="shared" si="36"/>
        <v>0</v>
      </c>
      <c r="P651" s="527">
        <f t="shared" si="37"/>
        <v>0</v>
      </c>
      <c r="Q651" s="526" t="str">
        <f t="shared" si="35"/>
        <v/>
      </c>
      <c r="R651" s="519"/>
      <c r="S651" s="519"/>
    </row>
    <row r="652" spans="1:19">
      <c r="A652" s="379" t="str">
        <f>IF(B652="","",COUNT('Diário 1º PA'!$A$4:$A$2000)+ROW()-3)</f>
        <v/>
      </c>
      <c r="B652" s="560"/>
      <c r="C652" s="371"/>
      <c r="D652" s="374"/>
      <c r="E652" s="374"/>
      <c r="F652" s="382"/>
      <c r="G652" s="374"/>
      <c r="H652" s="374"/>
      <c r="I652" s="374"/>
      <c r="J652" s="374"/>
      <c r="K652" s="374"/>
      <c r="L652" s="374"/>
      <c r="M652" s="374"/>
      <c r="N652" s="465"/>
      <c r="O652" s="525">
        <f t="shared" si="36"/>
        <v>0</v>
      </c>
      <c r="P652" s="527">
        <f t="shared" si="37"/>
        <v>0</v>
      </c>
      <c r="Q652" s="526" t="str">
        <f t="shared" si="35"/>
        <v/>
      </c>
      <c r="R652" s="519"/>
      <c r="S652" s="519"/>
    </row>
    <row r="653" spans="1:19" ht="13.5" thickBot="1">
      <c r="A653" s="379" t="str">
        <f>IF(B653="","",COUNT('Diário 1º PA'!$A$4:$A$2000)+ROW()-3)</f>
        <v/>
      </c>
      <c r="B653" s="560"/>
      <c r="C653" s="371"/>
      <c r="D653" s="374"/>
      <c r="E653" s="374"/>
      <c r="F653" s="382"/>
      <c r="G653" s="374"/>
      <c r="H653" s="374"/>
      <c r="I653" s="374"/>
      <c r="J653" s="374"/>
      <c r="K653" s="374"/>
      <c r="L653" s="374"/>
      <c r="M653" s="374"/>
      <c r="N653" s="465"/>
      <c r="O653" s="525">
        <f t="shared" si="36"/>
        <v>0</v>
      </c>
      <c r="P653" s="527">
        <f t="shared" si="37"/>
        <v>0</v>
      </c>
      <c r="Q653" s="526" t="str">
        <f t="shared" si="35"/>
        <v/>
      </c>
      <c r="R653" s="519"/>
      <c r="S653" s="519"/>
    </row>
    <row r="654" spans="1:19">
      <c r="A654" s="379" t="str">
        <f>IF(B654="","",COUNT('Diário 1º PA'!$A$4:$A$2000)+ROW()-3)</f>
        <v/>
      </c>
      <c r="B654" s="560"/>
      <c r="C654" s="371"/>
      <c r="D654" s="374"/>
      <c r="E654" s="374"/>
      <c r="F654" s="382"/>
      <c r="G654" s="374"/>
      <c r="H654" s="374"/>
      <c r="I654" s="374"/>
      <c r="J654" s="374"/>
      <c r="K654" s="374"/>
      <c r="L654" s="374"/>
      <c r="M654" s="374"/>
      <c r="N654" s="465"/>
      <c r="O654" s="553">
        <f t="shared" si="36"/>
        <v>0</v>
      </c>
      <c r="P654" s="527">
        <f t="shared" si="37"/>
        <v>0</v>
      </c>
      <c r="Q654" s="528" t="str">
        <f t="shared" ref="Q654:Q717" si="38">SUBSTITUTE(D654," ","_")</f>
        <v/>
      </c>
      <c r="R654" s="519"/>
      <c r="S654" s="519"/>
    </row>
    <row r="655" spans="1:19">
      <c r="A655" s="379" t="str">
        <f>IF(B655="","",COUNT('Diário 1º PA'!$A$4:$A$2000)+ROW()-3)</f>
        <v/>
      </c>
      <c r="B655" s="560"/>
      <c r="C655" s="371"/>
      <c r="D655" s="374"/>
      <c r="E655" s="374"/>
      <c r="F655" s="382"/>
      <c r="G655" s="374"/>
      <c r="H655" s="374"/>
      <c r="I655" s="374"/>
      <c r="J655" s="374"/>
      <c r="K655" s="374"/>
      <c r="L655" s="374"/>
      <c r="M655" s="374"/>
      <c r="N655" s="465"/>
      <c r="O655" s="525">
        <f t="shared" ref="O655:O718" si="39">IF(B655=0,0,IF(YEAR(B655)=$P$1,MONTH(B655)-$O$1+1,(YEAR(B655)-$P$1)*12-$O$1+1+MONTH(B655)))</f>
        <v>0</v>
      </c>
      <c r="P655" s="527">
        <f t="shared" ref="P655:P718" si="40">IF(C655=0,0,IF(YEAR(C655)=$P$1,MONTH(C655)-$O$1+1,(YEAR(C655)-$P$1)*12-$O$1+1+MONTH(C655)))</f>
        <v>0</v>
      </c>
      <c r="Q655" s="526" t="str">
        <f t="shared" si="38"/>
        <v/>
      </c>
      <c r="R655" s="558"/>
      <c r="S655" s="558"/>
    </row>
    <row r="656" spans="1:19">
      <c r="A656" s="379" t="str">
        <f>IF(B656="","",COUNT('Diário 1º PA'!$A$4:$A$2000)+ROW()-3)</f>
        <v/>
      </c>
      <c r="B656" s="560"/>
      <c r="C656" s="371"/>
      <c r="D656" s="374"/>
      <c r="E656" s="374"/>
      <c r="F656" s="382"/>
      <c r="G656" s="374"/>
      <c r="H656" s="374"/>
      <c r="I656" s="374"/>
      <c r="J656" s="374"/>
      <c r="K656" s="374"/>
      <c r="L656" s="374"/>
      <c r="M656" s="374"/>
      <c r="N656" s="465"/>
      <c r="O656" s="525">
        <f t="shared" si="39"/>
        <v>0</v>
      </c>
      <c r="P656" s="527">
        <f t="shared" si="40"/>
        <v>0</v>
      </c>
      <c r="Q656" s="526" t="str">
        <f t="shared" si="38"/>
        <v/>
      </c>
      <c r="R656" s="558"/>
      <c r="S656" s="558"/>
    </row>
    <row r="657" spans="1:19" ht="13.5" thickBot="1">
      <c r="A657" s="379" t="str">
        <f>IF(B657="","",COUNT('Diário 1º PA'!$A$4:$A$2000)+ROW()-3)</f>
        <v/>
      </c>
      <c r="B657" s="560"/>
      <c r="C657" s="371"/>
      <c r="D657" s="374"/>
      <c r="E657" s="374"/>
      <c r="F657" s="382"/>
      <c r="G657" s="374"/>
      <c r="H657" s="374"/>
      <c r="I657" s="374"/>
      <c r="J657" s="374"/>
      <c r="K657" s="374"/>
      <c r="L657" s="374"/>
      <c r="M657" s="374"/>
      <c r="N657" s="465"/>
      <c r="O657" s="525">
        <f t="shared" si="39"/>
        <v>0</v>
      </c>
      <c r="P657" s="527">
        <f t="shared" si="40"/>
        <v>0</v>
      </c>
      <c r="Q657" s="526" t="str">
        <f t="shared" si="38"/>
        <v/>
      </c>
      <c r="R657" s="558"/>
      <c r="S657" s="558"/>
    </row>
    <row r="658" spans="1:19">
      <c r="A658" s="379" t="str">
        <f>IF(B658="","",COUNT('Diário 1º PA'!$A$4:$A$2000)+ROW()-3)</f>
        <v/>
      </c>
      <c r="B658" s="560"/>
      <c r="C658" s="371"/>
      <c r="D658" s="374"/>
      <c r="E658" s="374"/>
      <c r="F658" s="382"/>
      <c r="G658" s="374"/>
      <c r="H658" s="374"/>
      <c r="I658" s="374"/>
      <c r="J658" s="374"/>
      <c r="K658" s="374"/>
      <c r="L658" s="374"/>
      <c r="M658" s="374"/>
      <c r="N658" s="465"/>
      <c r="O658" s="553">
        <f t="shared" si="39"/>
        <v>0</v>
      </c>
      <c r="P658" s="527">
        <f t="shared" si="40"/>
        <v>0</v>
      </c>
      <c r="Q658" s="528" t="str">
        <f t="shared" si="38"/>
        <v/>
      </c>
      <c r="R658" s="558"/>
      <c r="S658" s="558"/>
    </row>
    <row r="659" spans="1:19">
      <c r="A659" s="379" t="str">
        <f>IF(B659="","",COUNT('Diário 1º PA'!$A$4:$A$2000)+ROW()-3)</f>
        <v/>
      </c>
      <c r="B659" s="560"/>
      <c r="C659" s="371"/>
      <c r="D659" s="374"/>
      <c r="E659" s="374"/>
      <c r="F659" s="382"/>
      <c r="G659" s="374"/>
      <c r="H659" s="374"/>
      <c r="I659" s="374"/>
      <c r="J659" s="374"/>
      <c r="K659" s="374"/>
      <c r="L659" s="374"/>
      <c r="M659" s="374"/>
      <c r="N659" s="465"/>
      <c r="O659" s="525">
        <f t="shared" si="39"/>
        <v>0</v>
      </c>
      <c r="P659" s="527">
        <f t="shared" si="40"/>
        <v>0</v>
      </c>
      <c r="Q659" s="530" t="str">
        <f t="shared" si="38"/>
        <v/>
      </c>
    </row>
    <row r="660" spans="1:19">
      <c r="A660" s="379" t="str">
        <f>IF(B660="","",COUNT('Diário 1º PA'!$A$4:$A$2000)+ROW()-3)</f>
        <v/>
      </c>
      <c r="B660" s="560"/>
      <c r="C660" s="371"/>
      <c r="D660" s="374"/>
      <c r="E660" s="374"/>
      <c r="F660" s="382"/>
      <c r="G660" s="374"/>
      <c r="H660" s="374"/>
      <c r="I660" s="374"/>
      <c r="J660" s="374"/>
      <c r="K660" s="374"/>
      <c r="L660" s="374"/>
      <c r="M660" s="374"/>
      <c r="N660" s="465"/>
      <c r="O660" s="525">
        <f t="shared" si="39"/>
        <v>0</v>
      </c>
      <c r="P660" s="527">
        <f t="shared" si="40"/>
        <v>0</v>
      </c>
      <c r="Q660" s="530" t="str">
        <f t="shared" si="38"/>
        <v/>
      </c>
    </row>
    <row r="661" spans="1:19" ht="13.5" thickBot="1">
      <c r="A661" s="379" t="str">
        <f>IF(B661="","",COUNT('Diário 1º PA'!$A$4:$A$2000)+ROW()-3)</f>
        <v/>
      </c>
      <c r="B661" s="560"/>
      <c r="C661" s="371"/>
      <c r="D661" s="374"/>
      <c r="E661" s="374"/>
      <c r="F661" s="382"/>
      <c r="G661" s="374"/>
      <c r="H661" s="374"/>
      <c r="I661" s="374"/>
      <c r="J661" s="374"/>
      <c r="K661" s="374"/>
      <c r="L661" s="374"/>
      <c r="M661" s="374"/>
      <c r="N661" s="465"/>
      <c r="O661" s="525">
        <f t="shared" si="39"/>
        <v>0</v>
      </c>
      <c r="P661" s="527">
        <f t="shared" si="40"/>
        <v>0</v>
      </c>
      <c r="Q661" s="530" t="str">
        <f t="shared" si="38"/>
        <v/>
      </c>
    </row>
    <row r="662" spans="1:19">
      <c r="A662" s="379" t="str">
        <f>IF(B662="","",COUNT('Diário 1º PA'!$A$4:$A$2000)+ROW()-3)</f>
        <v/>
      </c>
      <c r="B662" s="560"/>
      <c r="C662" s="371"/>
      <c r="D662" s="374"/>
      <c r="E662" s="374"/>
      <c r="F662" s="382"/>
      <c r="G662" s="374"/>
      <c r="H662" s="374"/>
      <c r="I662" s="374"/>
      <c r="J662" s="374"/>
      <c r="K662" s="374"/>
      <c r="L662" s="374"/>
      <c r="M662" s="374"/>
      <c r="N662" s="465"/>
      <c r="O662" s="553">
        <f t="shared" si="39"/>
        <v>0</v>
      </c>
      <c r="P662" s="527">
        <f t="shared" si="40"/>
        <v>0</v>
      </c>
      <c r="Q662" s="529" t="str">
        <f t="shared" si="38"/>
        <v/>
      </c>
    </row>
    <row r="663" spans="1:19">
      <c r="A663" s="379" t="str">
        <f>IF(B663="","",COUNT('Diário 1º PA'!$A$4:$A$2000)+ROW()-3)</f>
        <v/>
      </c>
      <c r="B663" s="560"/>
      <c r="C663" s="371"/>
      <c r="D663" s="374"/>
      <c r="E663" s="374"/>
      <c r="F663" s="382"/>
      <c r="G663" s="374"/>
      <c r="H663" s="374"/>
      <c r="I663" s="374"/>
      <c r="J663" s="374"/>
      <c r="K663" s="374"/>
      <c r="L663" s="374"/>
      <c r="M663" s="374"/>
      <c r="N663" s="465"/>
      <c r="O663" s="525">
        <f t="shared" si="39"/>
        <v>0</v>
      </c>
      <c r="P663" s="527">
        <f t="shared" si="40"/>
        <v>0</v>
      </c>
      <c r="Q663" s="530" t="str">
        <f t="shared" si="38"/>
        <v/>
      </c>
    </row>
    <row r="664" spans="1:19">
      <c r="A664" s="379" t="str">
        <f>IF(B664="","",COUNT('Diário 1º PA'!$A$4:$A$2000)+ROW()-3)</f>
        <v/>
      </c>
      <c r="B664" s="560"/>
      <c r="C664" s="371"/>
      <c r="D664" s="374"/>
      <c r="E664" s="374"/>
      <c r="F664" s="382"/>
      <c r="G664" s="374"/>
      <c r="H664" s="374"/>
      <c r="I664" s="374"/>
      <c r="J664" s="374"/>
      <c r="K664" s="374"/>
      <c r="L664" s="374"/>
      <c r="M664" s="374"/>
      <c r="N664" s="465"/>
      <c r="O664" s="525">
        <f t="shared" si="39"/>
        <v>0</v>
      </c>
      <c r="P664" s="527">
        <f t="shared" si="40"/>
        <v>0</v>
      </c>
      <c r="Q664" s="530" t="str">
        <f t="shared" si="38"/>
        <v/>
      </c>
    </row>
    <row r="665" spans="1:19" ht="13.5" thickBot="1">
      <c r="A665" s="379" t="str">
        <f>IF(B665="","",COUNT('Diário 1º PA'!$A$4:$A$2000)+ROW()-3)</f>
        <v/>
      </c>
      <c r="B665" s="560"/>
      <c r="C665" s="371"/>
      <c r="D665" s="374"/>
      <c r="E665" s="374"/>
      <c r="F665" s="382"/>
      <c r="G665" s="374"/>
      <c r="H665" s="374"/>
      <c r="I665" s="374"/>
      <c r="J665" s="374"/>
      <c r="K665" s="374"/>
      <c r="L665" s="374"/>
      <c r="M665" s="374"/>
      <c r="N665" s="465"/>
      <c r="O665" s="525">
        <f t="shared" si="39"/>
        <v>0</v>
      </c>
      <c r="P665" s="527">
        <f t="shared" si="40"/>
        <v>0</v>
      </c>
      <c r="Q665" s="530" t="str">
        <f t="shared" si="38"/>
        <v/>
      </c>
    </row>
    <row r="666" spans="1:19">
      <c r="A666" s="379" t="str">
        <f>IF(B666="","",COUNT('Diário 1º PA'!$A$4:$A$2000)+ROW()-3)</f>
        <v/>
      </c>
      <c r="B666" s="560"/>
      <c r="C666" s="371"/>
      <c r="D666" s="374"/>
      <c r="E666" s="374"/>
      <c r="F666" s="382"/>
      <c r="G666" s="374"/>
      <c r="H666" s="374"/>
      <c r="I666" s="374"/>
      <c r="J666" s="374"/>
      <c r="K666" s="374"/>
      <c r="L666" s="374"/>
      <c r="M666" s="374"/>
      <c r="N666" s="465"/>
      <c r="O666" s="553">
        <f t="shared" si="39"/>
        <v>0</v>
      </c>
      <c r="P666" s="527">
        <f t="shared" si="40"/>
        <v>0</v>
      </c>
      <c r="Q666" s="529" t="str">
        <f t="shared" si="38"/>
        <v/>
      </c>
    </row>
    <row r="667" spans="1:19">
      <c r="A667" s="379" t="str">
        <f>IF(B667="","",COUNT('Diário 1º PA'!$A$4:$A$2000)+ROW()-3)</f>
        <v/>
      </c>
      <c r="B667" s="560"/>
      <c r="C667" s="371"/>
      <c r="D667" s="374"/>
      <c r="E667" s="374"/>
      <c r="F667" s="382"/>
      <c r="G667" s="374"/>
      <c r="H667" s="374"/>
      <c r="I667" s="374"/>
      <c r="J667" s="374"/>
      <c r="K667" s="374"/>
      <c r="L667" s="374"/>
      <c r="M667" s="374"/>
      <c r="N667" s="465"/>
      <c r="O667" s="525">
        <f t="shared" si="39"/>
        <v>0</v>
      </c>
      <c r="P667" s="527">
        <f t="shared" si="40"/>
        <v>0</v>
      </c>
      <c r="Q667" s="530" t="str">
        <f t="shared" si="38"/>
        <v/>
      </c>
    </row>
    <row r="668" spans="1:19">
      <c r="A668" s="379" t="str">
        <f>IF(B668="","",COUNT('Diário 1º PA'!$A$4:$A$2000)+ROW()-3)</f>
        <v/>
      </c>
      <c r="B668" s="560"/>
      <c r="C668" s="371"/>
      <c r="D668" s="374"/>
      <c r="E668" s="374"/>
      <c r="F668" s="382"/>
      <c r="G668" s="374"/>
      <c r="H668" s="374"/>
      <c r="I668" s="374"/>
      <c r="J668" s="374"/>
      <c r="K668" s="374"/>
      <c r="L668" s="374"/>
      <c r="M668" s="374"/>
      <c r="N668" s="465"/>
      <c r="O668" s="525">
        <f t="shared" si="39"/>
        <v>0</v>
      </c>
      <c r="P668" s="527">
        <f t="shared" si="40"/>
        <v>0</v>
      </c>
      <c r="Q668" s="530" t="str">
        <f t="shared" si="38"/>
        <v/>
      </c>
    </row>
    <row r="669" spans="1:19" ht="13.5" thickBot="1">
      <c r="A669" s="379" t="str">
        <f>IF(B669="","",COUNT('Diário 1º PA'!$A$4:$A$2000)+ROW()-3)</f>
        <v/>
      </c>
      <c r="B669" s="560"/>
      <c r="C669" s="371"/>
      <c r="D669" s="374"/>
      <c r="E669" s="374"/>
      <c r="F669" s="382"/>
      <c r="G669" s="374"/>
      <c r="H669" s="374"/>
      <c r="I669" s="374"/>
      <c r="J669" s="374"/>
      <c r="K669" s="374"/>
      <c r="L669" s="374"/>
      <c r="M669" s="374"/>
      <c r="N669" s="465"/>
      <c r="O669" s="525">
        <f t="shared" si="39"/>
        <v>0</v>
      </c>
      <c r="P669" s="527">
        <f t="shared" si="40"/>
        <v>0</v>
      </c>
      <c r="Q669" s="530" t="str">
        <f t="shared" si="38"/>
        <v/>
      </c>
    </row>
    <row r="670" spans="1:19">
      <c r="A670" s="379" t="str">
        <f>IF(B670="","",COUNT('Diário 1º PA'!$A$4:$A$2000)+ROW()-3)</f>
        <v/>
      </c>
      <c r="B670" s="560"/>
      <c r="C670" s="371"/>
      <c r="D670" s="374"/>
      <c r="E670" s="374"/>
      <c r="F670" s="382"/>
      <c r="G670" s="374"/>
      <c r="H670" s="374"/>
      <c r="I670" s="374"/>
      <c r="J670" s="374"/>
      <c r="K670" s="374"/>
      <c r="L670" s="374"/>
      <c r="M670" s="374"/>
      <c r="N670" s="465"/>
      <c r="O670" s="553">
        <f t="shared" si="39"/>
        <v>0</v>
      </c>
      <c r="P670" s="527">
        <f t="shared" si="40"/>
        <v>0</v>
      </c>
      <c r="Q670" s="529" t="str">
        <f t="shared" si="38"/>
        <v/>
      </c>
    </row>
    <row r="671" spans="1:19">
      <c r="A671" s="379" t="str">
        <f>IF(B671="","",COUNT('Diário 1º PA'!$A$4:$A$2000)+ROW()-3)</f>
        <v/>
      </c>
      <c r="B671" s="560"/>
      <c r="C671" s="371"/>
      <c r="D671" s="374"/>
      <c r="E671" s="374"/>
      <c r="F671" s="382"/>
      <c r="G671" s="374"/>
      <c r="H671" s="374"/>
      <c r="I671" s="374"/>
      <c r="J671" s="374"/>
      <c r="K671" s="374"/>
      <c r="L671" s="374"/>
      <c r="M671" s="374"/>
      <c r="N671" s="465"/>
      <c r="O671" s="525">
        <f t="shared" si="39"/>
        <v>0</v>
      </c>
      <c r="P671" s="527">
        <f t="shared" si="40"/>
        <v>0</v>
      </c>
      <c r="Q671" s="530" t="str">
        <f t="shared" si="38"/>
        <v/>
      </c>
    </row>
    <row r="672" spans="1:19">
      <c r="A672" s="379" t="str">
        <f>IF(B672="","",COUNT('Diário 1º PA'!$A$4:$A$2000)+ROW()-3)</f>
        <v/>
      </c>
      <c r="B672" s="560"/>
      <c r="C672" s="371"/>
      <c r="D672" s="374"/>
      <c r="E672" s="374"/>
      <c r="F672" s="382"/>
      <c r="G672" s="374"/>
      <c r="H672" s="374"/>
      <c r="I672" s="374"/>
      <c r="J672" s="374"/>
      <c r="K672" s="374"/>
      <c r="L672" s="374"/>
      <c r="M672" s="374"/>
      <c r="N672" s="465"/>
      <c r="O672" s="525">
        <f t="shared" si="39"/>
        <v>0</v>
      </c>
      <c r="P672" s="527">
        <f t="shared" si="40"/>
        <v>0</v>
      </c>
      <c r="Q672" s="530" t="str">
        <f t="shared" si="38"/>
        <v/>
      </c>
    </row>
    <row r="673" spans="1:17" ht="13.5" thickBot="1">
      <c r="A673" s="379" t="str">
        <f>IF(B673="","",COUNT('Diário 1º PA'!$A$4:$A$2000)+ROW()-3)</f>
        <v/>
      </c>
      <c r="B673" s="560"/>
      <c r="C673" s="371"/>
      <c r="D673" s="374"/>
      <c r="E673" s="374"/>
      <c r="F673" s="382"/>
      <c r="G673" s="374"/>
      <c r="H673" s="374"/>
      <c r="I673" s="374"/>
      <c r="J673" s="374"/>
      <c r="K673" s="374"/>
      <c r="L673" s="374"/>
      <c r="M673" s="374"/>
      <c r="N673" s="465"/>
      <c r="O673" s="525">
        <f t="shared" si="39"/>
        <v>0</v>
      </c>
      <c r="P673" s="527">
        <f t="shared" si="40"/>
        <v>0</v>
      </c>
      <c r="Q673" s="530" t="str">
        <f t="shared" si="38"/>
        <v/>
      </c>
    </row>
    <row r="674" spans="1:17">
      <c r="A674" s="379" t="str">
        <f>IF(B674="","",COUNT('Diário 1º PA'!$A$4:$A$2000)+ROW()-3)</f>
        <v/>
      </c>
      <c r="B674" s="560"/>
      <c r="C674" s="371"/>
      <c r="D674" s="374"/>
      <c r="E674" s="374"/>
      <c r="F674" s="382"/>
      <c r="G674" s="374"/>
      <c r="H674" s="374"/>
      <c r="I674" s="374"/>
      <c r="J674" s="374"/>
      <c r="K674" s="374"/>
      <c r="L674" s="374"/>
      <c r="M674" s="374"/>
      <c r="N674" s="465"/>
      <c r="O674" s="553">
        <f t="shared" si="39"/>
        <v>0</v>
      </c>
      <c r="P674" s="527">
        <f t="shared" si="40"/>
        <v>0</v>
      </c>
      <c r="Q674" s="529" t="str">
        <f t="shared" si="38"/>
        <v/>
      </c>
    </row>
    <row r="675" spans="1:17">
      <c r="A675" s="379" t="str">
        <f>IF(B675="","",COUNT('Diário 1º PA'!$A$4:$A$2000)+ROW()-3)</f>
        <v/>
      </c>
      <c r="B675" s="560"/>
      <c r="C675" s="371"/>
      <c r="D675" s="374"/>
      <c r="E675" s="374"/>
      <c r="F675" s="382"/>
      <c r="G675" s="374"/>
      <c r="H675" s="374"/>
      <c r="I675" s="374"/>
      <c r="J675" s="374"/>
      <c r="K675" s="374"/>
      <c r="L675" s="374"/>
      <c r="M675" s="374"/>
      <c r="N675" s="465"/>
      <c r="O675" s="525">
        <f t="shared" si="39"/>
        <v>0</v>
      </c>
      <c r="P675" s="527">
        <f t="shared" si="40"/>
        <v>0</v>
      </c>
      <c r="Q675" s="530" t="str">
        <f t="shared" si="38"/>
        <v/>
      </c>
    </row>
    <row r="676" spans="1:17">
      <c r="A676" s="379" t="str">
        <f>IF(B676="","",COUNT('Diário 1º PA'!$A$4:$A$2000)+ROW()-3)</f>
        <v/>
      </c>
      <c r="B676" s="560"/>
      <c r="C676" s="371"/>
      <c r="D676" s="374"/>
      <c r="E676" s="374"/>
      <c r="F676" s="382"/>
      <c r="G676" s="374"/>
      <c r="H676" s="374"/>
      <c r="I676" s="374"/>
      <c r="J676" s="374"/>
      <c r="K676" s="374"/>
      <c r="L676" s="374"/>
      <c r="M676" s="374"/>
      <c r="N676" s="465"/>
      <c r="O676" s="525">
        <f t="shared" si="39"/>
        <v>0</v>
      </c>
      <c r="P676" s="527">
        <f t="shared" si="40"/>
        <v>0</v>
      </c>
      <c r="Q676" s="530" t="str">
        <f t="shared" si="38"/>
        <v/>
      </c>
    </row>
    <row r="677" spans="1:17" ht="13.5" thickBot="1">
      <c r="A677" s="379" t="str">
        <f>IF(B677="","",COUNT('Diário 1º PA'!$A$4:$A$2000)+ROW()-3)</f>
        <v/>
      </c>
      <c r="B677" s="560"/>
      <c r="C677" s="371"/>
      <c r="D677" s="374"/>
      <c r="E677" s="374"/>
      <c r="F677" s="382"/>
      <c r="G677" s="374"/>
      <c r="H677" s="374"/>
      <c r="I677" s="374"/>
      <c r="J677" s="374"/>
      <c r="K677" s="374"/>
      <c r="L677" s="374"/>
      <c r="M677" s="374"/>
      <c r="N677" s="465"/>
      <c r="O677" s="525">
        <f t="shared" si="39"/>
        <v>0</v>
      </c>
      <c r="P677" s="527">
        <f t="shared" si="40"/>
        <v>0</v>
      </c>
      <c r="Q677" s="530" t="str">
        <f t="shared" si="38"/>
        <v/>
      </c>
    </row>
    <row r="678" spans="1:17">
      <c r="A678" s="379" t="str">
        <f>IF(B678="","",COUNT('Diário 1º PA'!$A$4:$A$2000)+ROW()-3)</f>
        <v/>
      </c>
      <c r="B678" s="560"/>
      <c r="C678" s="371"/>
      <c r="D678" s="374"/>
      <c r="E678" s="374"/>
      <c r="F678" s="382"/>
      <c r="G678" s="374"/>
      <c r="H678" s="374"/>
      <c r="I678" s="374"/>
      <c r="J678" s="374"/>
      <c r="K678" s="374"/>
      <c r="L678" s="374"/>
      <c r="M678" s="374"/>
      <c r="N678" s="465"/>
      <c r="O678" s="553">
        <f t="shared" si="39"/>
        <v>0</v>
      </c>
      <c r="P678" s="527">
        <f t="shared" si="40"/>
        <v>0</v>
      </c>
      <c r="Q678" s="529" t="str">
        <f t="shared" si="38"/>
        <v/>
      </c>
    </row>
    <row r="679" spans="1:17">
      <c r="A679" s="379" t="str">
        <f>IF(B679="","",COUNT('Diário 1º PA'!$A$4:$A$2000)+ROW()-3)</f>
        <v/>
      </c>
      <c r="B679" s="560"/>
      <c r="C679" s="371"/>
      <c r="D679" s="374"/>
      <c r="E679" s="374"/>
      <c r="F679" s="382"/>
      <c r="G679" s="374"/>
      <c r="H679" s="374"/>
      <c r="I679" s="374"/>
      <c r="J679" s="374"/>
      <c r="K679" s="374"/>
      <c r="L679" s="374"/>
      <c r="M679" s="374"/>
      <c r="N679" s="465"/>
      <c r="O679" s="525">
        <f t="shared" si="39"/>
        <v>0</v>
      </c>
      <c r="P679" s="527">
        <f t="shared" si="40"/>
        <v>0</v>
      </c>
      <c r="Q679" s="530" t="str">
        <f t="shared" si="38"/>
        <v/>
      </c>
    </row>
    <row r="680" spans="1:17">
      <c r="A680" s="379" t="str">
        <f>IF(B680="","",COUNT('Diário 1º PA'!$A$4:$A$2000)+ROW()-3)</f>
        <v/>
      </c>
      <c r="B680" s="561"/>
      <c r="C680" s="405"/>
      <c r="D680" s="388"/>
      <c r="E680" s="388"/>
      <c r="F680" s="393"/>
      <c r="G680" s="388"/>
      <c r="H680" s="388"/>
      <c r="I680" s="388"/>
      <c r="J680" s="388"/>
      <c r="K680" s="388"/>
      <c r="L680" s="388"/>
      <c r="M680" s="388"/>
      <c r="N680" s="468"/>
      <c r="O680" s="525">
        <f t="shared" si="39"/>
        <v>0</v>
      </c>
      <c r="P680" s="527">
        <f t="shared" si="40"/>
        <v>0</v>
      </c>
      <c r="Q680" s="530" t="str">
        <f t="shared" si="38"/>
        <v/>
      </c>
    </row>
    <row r="681" spans="1:17" ht="13.5" thickBot="1">
      <c r="A681" s="379" t="str">
        <f>IF(B681="","",COUNT('Diário 1º PA'!$A$4:$A$2000)+ROW()-3)</f>
        <v/>
      </c>
      <c r="B681" s="561"/>
      <c r="C681" s="405"/>
      <c r="D681" s="388"/>
      <c r="E681" s="388"/>
      <c r="F681" s="393"/>
      <c r="G681" s="388"/>
      <c r="H681" s="388"/>
      <c r="I681" s="388"/>
      <c r="J681" s="388"/>
      <c r="K681" s="388"/>
      <c r="L681" s="388"/>
      <c r="M681" s="388"/>
      <c r="N681" s="468"/>
      <c r="O681" s="525">
        <f t="shared" si="39"/>
        <v>0</v>
      </c>
      <c r="P681" s="527">
        <f t="shared" si="40"/>
        <v>0</v>
      </c>
      <c r="Q681" s="530" t="str">
        <f t="shared" si="38"/>
        <v/>
      </c>
    </row>
    <row r="682" spans="1:17">
      <c r="A682" s="379" t="str">
        <f>IF(B682="","",COUNT('Diário 1º PA'!$A$4:$A$2000)+ROW()-3)</f>
        <v/>
      </c>
      <c r="B682" s="560"/>
      <c r="C682" s="371"/>
      <c r="D682" s="374"/>
      <c r="E682" s="374"/>
      <c r="F682" s="382"/>
      <c r="G682" s="388"/>
      <c r="H682" s="374"/>
      <c r="I682" s="374"/>
      <c r="J682" s="374"/>
      <c r="K682" s="388"/>
      <c r="L682" s="388"/>
      <c r="M682" s="388"/>
      <c r="N682" s="468"/>
      <c r="O682" s="553">
        <f t="shared" si="39"/>
        <v>0</v>
      </c>
      <c r="P682" s="527">
        <f t="shared" si="40"/>
        <v>0</v>
      </c>
      <c r="Q682" s="529" t="str">
        <f t="shared" si="38"/>
        <v/>
      </c>
    </row>
    <row r="683" spans="1:17">
      <c r="A683" s="379" t="str">
        <f>IF(B683="","",COUNT('Diário 1º PA'!$A$4:$A$2000)+ROW()-3)</f>
        <v/>
      </c>
      <c r="B683" s="560"/>
      <c r="C683" s="371"/>
      <c r="D683" s="374"/>
      <c r="E683" s="374"/>
      <c r="F683" s="382"/>
      <c r="G683" s="388"/>
      <c r="H683" s="374"/>
      <c r="I683" s="374"/>
      <c r="J683" s="374"/>
      <c r="K683" s="388"/>
      <c r="L683" s="388"/>
      <c r="M683" s="388"/>
      <c r="N683" s="468"/>
      <c r="O683" s="525">
        <f t="shared" si="39"/>
        <v>0</v>
      </c>
      <c r="P683" s="527">
        <f t="shared" si="40"/>
        <v>0</v>
      </c>
      <c r="Q683" s="530" t="str">
        <f t="shared" si="38"/>
        <v/>
      </c>
    </row>
    <row r="684" spans="1:17">
      <c r="A684" s="379" t="str">
        <f>IF(B684="","",COUNT('Diário 1º PA'!$A$4:$A$2000)+ROW()-3)</f>
        <v/>
      </c>
      <c r="B684" s="560"/>
      <c r="C684" s="371"/>
      <c r="D684" s="374"/>
      <c r="E684" s="374"/>
      <c r="F684" s="382"/>
      <c r="G684" s="388"/>
      <c r="H684" s="374"/>
      <c r="I684" s="374"/>
      <c r="J684" s="374"/>
      <c r="K684" s="388"/>
      <c r="L684" s="388"/>
      <c r="M684" s="388"/>
      <c r="N684" s="468"/>
      <c r="O684" s="525">
        <f t="shared" si="39"/>
        <v>0</v>
      </c>
      <c r="P684" s="527">
        <f t="shared" si="40"/>
        <v>0</v>
      </c>
      <c r="Q684" s="530" t="str">
        <f t="shared" si="38"/>
        <v/>
      </c>
    </row>
    <row r="685" spans="1:17" ht="13.5" thickBot="1">
      <c r="A685" s="379" t="str">
        <f>IF(B685="","",COUNT('Diário 1º PA'!$A$4:$A$2000)+ROW()-3)</f>
        <v/>
      </c>
      <c r="B685" s="560"/>
      <c r="C685" s="371"/>
      <c r="D685" s="374"/>
      <c r="E685" s="374"/>
      <c r="F685" s="382"/>
      <c r="G685" s="388"/>
      <c r="H685" s="374"/>
      <c r="I685" s="374"/>
      <c r="J685" s="374"/>
      <c r="K685" s="388"/>
      <c r="L685" s="388"/>
      <c r="M685" s="388"/>
      <c r="N685" s="468"/>
      <c r="O685" s="525">
        <f t="shared" si="39"/>
        <v>0</v>
      </c>
      <c r="P685" s="527">
        <f t="shared" si="40"/>
        <v>0</v>
      </c>
      <c r="Q685" s="530" t="str">
        <f t="shared" si="38"/>
        <v/>
      </c>
    </row>
    <row r="686" spans="1:17">
      <c r="A686" s="379" t="str">
        <f>IF(B686="","",COUNT('Diário 1º PA'!$A$4:$A$2000)+ROW()-3)</f>
        <v/>
      </c>
      <c r="B686" s="560"/>
      <c r="C686" s="371"/>
      <c r="D686" s="374"/>
      <c r="E686" s="374"/>
      <c r="F686" s="382"/>
      <c r="G686" s="374"/>
      <c r="H686" s="374"/>
      <c r="I686" s="374"/>
      <c r="J686" s="374"/>
      <c r="K686" s="388"/>
      <c r="L686" s="388"/>
      <c r="M686" s="388"/>
      <c r="N686" s="468"/>
      <c r="O686" s="553">
        <f t="shared" si="39"/>
        <v>0</v>
      </c>
      <c r="P686" s="527">
        <f t="shared" si="40"/>
        <v>0</v>
      </c>
      <c r="Q686" s="529" t="str">
        <f t="shared" si="38"/>
        <v/>
      </c>
    </row>
    <row r="687" spans="1:17">
      <c r="A687" s="379" t="str">
        <f>IF(B687="","",COUNT('Diário 1º PA'!$A$4:$A$2000)+ROW()-3)</f>
        <v/>
      </c>
      <c r="B687" s="560"/>
      <c r="C687" s="371"/>
      <c r="D687" s="374"/>
      <c r="E687" s="374"/>
      <c r="F687" s="382"/>
      <c r="G687" s="388"/>
      <c r="H687" s="374"/>
      <c r="I687" s="374"/>
      <c r="J687" s="374"/>
      <c r="K687" s="388"/>
      <c r="L687" s="388"/>
      <c r="M687" s="388"/>
      <c r="N687" s="468"/>
      <c r="O687" s="525">
        <f t="shared" si="39"/>
        <v>0</v>
      </c>
      <c r="P687" s="527">
        <f t="shared" si="40"/>
        <v>0</v>
      </c>
      <c r="Q687" s="530" t="str">
        <f t="shared" si="38"/>
        <v/>
      </c>
    </row>
    <row r="688" spans="1:17">
      <c r="A688" s="379" t="str">
        <f>IF(B688="","",COUNT('Diário 1º PA'!$A$4:$A$2000)+ROW()-3)</f>
        <v/>
      </c>
      <c r="B688" s="560"/>
      <c r="C688" s="371"/>
      <c r="D688" s="374"/>
      <c r="E688" s="374"/>
      <c r="F688" s="382"/>
      <c r="G688" s="388"/>
      <c r="H688" s="374"/>
      <c r="I688" s="374"/>
      <c r="J688" s="374"/>
      <c r="K688" s="388"/>
      <c r="L688" s="388"/>
      <c r="M688" s="388"/>
      <c r="N688" s="468"/>
      <c r="O688" s="525">
        <f t="shared" si="39"/>
        <v>0</v>
      </c>
      <c r="P688" s="527">
        <f t="shared" si="40"/>
        <v>0</v>
      </c>
      <c r="Q688" s="530" t="str">
        <f t="shared" si="38"/>
        <v/>
      </c>
    </row>
    <row r="689" spans="1:17" ht="13.5" thickBot="1">
      <c r="A689" s="379" t="str">
        <f>IF(B689="","",COUNT('Diário 1º PA'!$A$4:$A$2000)+ROW()-3)</f>
        <v/>
      </c>
      <c r="B689" s="560"/>
      <c r="C689" s="371"/>
      <c r="D689" s="374"/>
      <c r="E689" s="374"/>
      <c r="F689" s="382"/>
      <c r="G689" s="388"/>
      <c r="H689" s="374"/>
      <c r="I689" s="374"/>
      <c r="J689" s="374"/>
      <c r="K689" s="388"/>
      <c r="L689" s="388"/>
      <c r="M689" s="388"/>
      <c r="N689" s="468"/>
      <c r="O689" s="525">
        <f t="shared" si="39"/>
        <v>0</v>
      </c>
      <c r="P689" s="527">
        <f t="shared" si="40"/>
        <v>0</v>
      </c>
      <c r="Q689" s="530" t="str">
        <f t="shared" si="38"/>
        <v/>
      </c>
    </row>
    <row r="690" spans="1:17">
      <c r="A690" s="379" t="str">
        <f>IF(B690="","",COUNT('Diário 1º PA'!$A$4:$A$2000)+ROW()-3)</f>
        <v/>
      </c>
      <c r="B690" s="560"/>
      <c r="C690" s="371"/>
      <c r="D690" s="374"/>
      <c r="E690" s="374"/>
      <c r="F690" s="382"/>
      <c r="G690" s="388"/>
      <c r="H690" s="374"/>
      <c r="I690" s="374"/>
      <c r="J690" s="374"/>
      <c r="K690" s="388"/>
      <c r="L690" s="388"/>
      <c r="M690" s="388"/>
      <c r="N690" s="468"/>
      <c r="O690" s="553">
        <f t="shared" si="39"/>
        <v>0</v>
      </c>
      <c r="P690" s="527">
        <f t="shared" si="40"/>
        <v>0</v>
      </c>
      <c r="Q690" s="529" t="str">
        <f t="shared" si="38"/>
        <v/>
      </c>
    </row>
    <row r="691" spans="1:17">
      <c r="A691" s="379" t="str">
        <f>IF(B691="","",COUNT('Diário 1º PA'!$A$4:$A$2000)+ROW()-3)</f>
        <v/>
      </c>
      <c r="B691" s="560"/>
      <c r="C691" s="371"/>
      <c r="D691" s="374"/>
      <c r="E691" s="374"/>
      <c r="F691" s="382"/>
      <c r="G691" s="388"/>
      <c r="H691" s="374"/>
      <c r="I691" s="374"/>
      <c r="J691" s="374"/>
      <c r="K691" s="388"/>
      <c r="L691" s="388"/>
      <c r="M691" s="388"/>
      <c r="N691" s="468"/>
      <c r="O691" s="525">
        <f t="shared" si="39"/>
        <v>0</v>
      </c>
      <c r="P691" s="527">
        <f t="shared" si="40"/>
        <v>0</v>
      </c>
      <c r="Q691" s="530" t="str">
        <f t="shared" si="38"/>
        <v/>
      </c>
    </row>
    <row r="692" spans="1:17">
      <c r="A692" s="379" t="str">
        <f>IF(B692="","",COUNT('Diário 1º PA'!$A$4:$A$2000)+ROW()-3)</f>
        <v/>
      </c>
      <c r="B692" s="560"/>
      <c r="C692" s="371"/>
      <c r="D692" s="374"/>
      <c r="E692" s="374"/>
      <c r="F692" s="382"/>
      <c r="G692" s="388"/>
      <c r="H692" s="374"/>
      <c r="I692" s="374"/>
      <c r="J692" s="374"/>
      <c r="K692" s="388"/>
      <c r="L692" s="388"/>
      <c r="M692" s="388"/>
      <c r="N692" s="468"/>
      <c r="O692" s="525">
        <f t="shared" si="39"/>
        <v>0</v>
      </c>
      <c r="P692" s="527">
        <f t="shared" si="40"/>
        <v>0</v>
      </c>
      <c r="Q692" s="530" t="str">
        <f t="shared" si="38"/>
        <v/>
      </c>
    </row>
    <row r="693" spans="1:17" ht="13.5" thickBot="1">
      <c r="A693" s="379" t="str">
        <f>IF(B693="","",COUNT('Diário 1º PA'!$A$4:$A$2000)+ROW()-3)</f>
        <v/>
      </c>
      <c r="B693" s="560"/>
      <c r="C693" s="371"/>
      <c r="D693" s="374"/>
      <c r="E693" s="374"/>
      <c r="F693" s="382"/>
      <c r="G693" s="388"/>
      <c r="H693" s="374"/>
      <c r="I693" s="374"/>
      <c r="J693" s="374"/>
      <c r="K693" s="388"/>
      <c r="L693" s="388"/>
      <c r="M693" s="388"/>
      <c r="N693" s="468"/>
      <c r="O693" s="525">
        <f t="shared" si="39"/>
        <v>0</v>
      </c>
      <c r="P693" s="527">
        <f t="shared" si="40"/>
        <v>0</v>
      </c>
      <c r="Q693" s="530" t="str">
        <f t="shared" si="38"/>
        <v/>
      </c>
    </row>
    <row r="694" spans="1:17">
      <c r="A694" s="379" t="str">
        <f>IF(B694="","",COUNT('Diário 1º PA'!$A$4:$A$2000)+ROW()-3)</f>
        <v/>
      </c>
      <c r="B694" s="561"/>
      <c r="C694" s="405"/>
      <c r="D694" s="388"/>
      <c r="E694" s="388"/>
      <c r="F694" s="393"/>
      <c r="G694" s="388"/>
      <c r="H694" s="388"/>
      <c r="I694" s="388"/>
      <c r="J694" s="388"/>
      <c r="K694" s="388"/>
      <c r="L694" s="388"/>
      <c r="M694" s="388"/>
      <c r="N694" s="468"/>
      <c r="O694" s="553">
        <f t="shared" si="39"/>
        <v>0</v>
      </c>
      <c r="P694" s="527">
        <f t="shared" si="40"/>
        <v>0</v>
      </c>
      <c r="Q694" s="529" t="str">
        <f t="shared" si="38"/>
        <v/>
      </c>
    </row>
    <row r="695" spans="1:17">
      <c r="A695" s="379" t="str">
        <f>IF(B695="","",COUNT('Diário 1º PA'!$A$4:$A$2000)+ROW()-3)</f>
        <v/>
      </c>
      <c r="B695" s="561"/>
      <c r="C695" s="405"/>
      <c r="D695" s="388"/>
      <c r="E695" s="388"/>
      <c r="F695" s="393"/>
      <c r="G695" s="388"/>
      <c r="H695" s="388"/>
      <c r="I695" s="388"/>
      <c r="J695" s="388"/>
      <c r="K695" s="388"/>
      <c r="L695" s="388"/>
      <c r="M695" s="388"/>
      <c r="N695" s="468"/>
      <c r="O695" s="525">
        <f t="shared" si="39"/>
        <v>0</v>
      </c>
      <c r="P695" s="527">
        <f t="shared" si="40"/>
        <v>0</v>
      </c>
      <c r="Q695" s="530" t="str">
        <f t="shared" si="38"/>
        <v/>
      </c>
    </row>
    <row r="696" spans="1:17">
      <c r="A696" s="379" t="str">
        <f>IF(B696="","",COUNT('Diário 1º PA'!$A$4:$A$2000)+ROW()-3)</f>
        <v/>
      </c>
      <c r="B696" s="560"/>
      <c r="C696" s="371"/>
      <c r="D696" s="374"/>
      <c r="E696" s="374"/>
      <c r="F696" s="382"/>
      <c r="G696" s="388"/>
      <c r="H696" s="374"/>
      <c r="I696" s="374"/>
      <c r="J696" s="372"/>
      <c r="K696" s="372"/>
      <c r="L696" s="374"/>
      <c r="M696" s="374"/>
      <c r="N696" s="465"/>
      <c r="O696" s="525">
        <f t="shared" si="39"/>
        <v>0</v>
      </c>
      <c r="P696" s="527">
        <f t="shared" si="40"/>
        <v>0</v>
      </c>
      <c r="Q696" s="530" t="str">
        <f t="shared" si="38"/>
        <v/>
      </c>
    </row>
    <row r="697" spans="1:17" ht="13.5" thickBot="1">
      <c r="A697" s="379" t="str">
        <f>IF(B697="","",COUNT('Diário 1º PA'!$A$4:$A$2000)+ROW()-3)</f>
        <v/>
      </c>
      <c r="B697" s="560"/>
      <c r="C697" s="371"/>
      <c r="D697" s="374"/>
      <c r="E697" s="374"/>
      <c r="F697" s="382"/>
      <c r="G697" s="374"/>
      <c r="H697" s="374"/>
      <c r="I697" s="374"/>
      <c r="J697" s="374"/>
      <c r="K697" s="388"/>
      <c r="L697" s="388"/>
      <c r="M697" s="388"/>
      <c r="N697" s="468"/>
      <c r="O697" s="525">
        <f t="shared" si="39"/>
        <v>0</v>
      </c>
      <c r="P697" s="527">
        <f t="shared" si="40"/>
        <v>0</v>
      </c>
      <c r="Q697" s="530" t="str">
        <f t="shared" si="38"/>
        <v/>
      </c>
    </row>
    <row r="698" spans="1:17">
      <c r="A698" s="379" t="str">
        <f>IF(B698="","",COUNT('Diário 1º PA'!$A$4:$A$2000)+ROW()-3)</f>
        <v/>
      </c>
      <c r="B698" s="560"/>
      <c r="C698" s="371"/>
      <c r="D698" s="374"/>
      <c r="E698" s="374"/>
      <c r="F698" s="382"/>
      <c r="G698" s="374"/>
      <c r="H698" s="374"/>
      <c r="I698" s="374"/>
      <c r="J698" s="374"/>
      <c r="K698" s="388"/>
      <c r="L698" s="388"/>
      <c r="M698" s="388"/>
      <c r="N698" s="468"/>
      <c r="O698" s="553">
        <f t="shared" si="39"/>
        <v>0</v>
      </c>
      <c r="P698" s="527">
        <f t="shared" si="40"/>
        <v>0</v>
      </c>
      <c r="Q698" s="529" t="str">
        <f t="shared" si="38"/>
        <v/>
      </c>
    </row>
    <row r="699" spans="1:17">
      <c r="A699" s="379" t="str">
        <f>IF(B699="","",COUNT('Diário 1º PA'!$A$4:$A$2000)+ROW()-3)</f>
        <v/>
      </c>
      <c r="B699" s="560"/>
      <c r="C699" s="371"/>
      <c r="D699" s="374"/>
      <c r="E699" s="374"/>
      <c r="F699" s="382"/>
      <c r="G699" s="374"/>
      <c r="H699" s="374"/>
      <c r="I699" s="374"/>
      <c r="J699" s="374"/>
      <c r="K699" s="388"/>
      <c r="L699" s="388"/>
      <c r="M699" s="388"/>
      <c r="N699" s="468"/>
      <c r="O699" s="525">
        <f t="shared" si="39"/>
        <v>0</v>
      </c>
      <c r="P699" s="527">
        <f t="shared" si="40"/>
        <v>0</v>
      </c>
      <c r="Q699" s="530" t="str">
        <f t="shared" si="38"/>
        <v/>
      </c>
    </row>
    <row r="700" spans="1:17">
      <c r="A700" s="379" t="str">
        <f>IF(B700="","",COUNT('Diário 1º PA'!$A$4:$A$2000)+ROW()-3)</f>
        <v/>
      </c>
      <c r="B700" s="560"/>
      <c r="C700" s="371"/>
      <c r="D700" s="374"/>
      <c r="E700" s="374"/>
      <c r="F700" s="382"/>
      <c r="G700" s="374"/>
      <c r="H700" s="374"/>
      <c r="I700" s="374"/>
      <c r="J700" s="374"/>
      <c r="K700" s="388"/>
      <c r="L700" s="388"/>
      <c r="M700" s="388"/>
      <c r="N700" s="468"/>
      <c r="O700" s="525">
        <f t="shared" si="39"/>
        <v>0</v>
      </c>
      <c r="P700" s="527">
        <f t="shared" si="40"/>
        <v>0</v>
      </c>
      <c r="Q700" s="530" t="str">
        <f t="shared" si="38"/>
        <v/>
      </c>
    </row>
    <row r="701" spans="1:17" ht="13.5" thickBot="1">
      <c r="A701" s="379" t="str">
        <f>IF(B701="","",COUNT('Diário 1º PA'!$A$4:$A$2000)+ROW()-3)</f>
        <v/>
      </c>
      <c r="B701" s="560"/>
      <c r="C701" s="405"/>
      <c r="D701" s="388"/>
      <c r="E701" s="388"/>
      <c r="F701" s="393"/>
      <c r="G701" s="374"/>
      <c r="H701" s="374"/>
      <c r="I701" s="374"/>
      <c r="J701" s="374"/>
      <c r="K701" s="388"/>
      <c r="L701" s="388"/>
      <c r="M701" s="388"/>
      <c r="N701" s="468"/>
      <c r="O701" s="525">
        <f t="shared" si="39"/>
        <v>0</v>
      </c>
      <c r="P701" s="527">
        <f t="shared" si="40"/>
        <v>0</v>
      </c>
      <c r="Q701" s="530" t="str">
        <f t="shared" si="38"/>
        <v/>
      </c>
    </row>
    <row r="702" spans="1:17">
      <c r="A702" s="379" t="str">
        <f>IF(B702="","",COUNT('Diário 1º PA'!$A$4:$A$2000)+ROW()-3)</f>
        <v/>
      </c>
      <c r="B702" s="560"/>
      <c r="C702" s="405"/>
      <c r="D702" s="388"/>
      <c r="E702" s="388"/>
      <c r="F702" s="393"/>
      <c r="G702" s="388"/>
      <c r="H702" s="388"/>
      <c r="I702" s="374"/>
      <c r="J702" s="374"/>
      <c r="K702" s="388"/>
      <c r="L702" s="388"/>
      <c r="M702" s="388"/>
      <c r="N702" s="468"/>
      <c r="O702" s="553">
        <f t="shared" si="39"/>
        <v>0</v>
      </c>
      <c r="P702" s="527">
        <f t="shared" si="40"/>
        <v>0</v>
      </c>
      <c r="Q702" s="529" t="str">
        <f t="shared" si="38"/>
        <v/>
      </c>
    </row>
    <row r="703" spans="1:17">
      <c r="A703" s="379" t="str">
        <f>IF(B703="","",COUNT('Diário 1º PA'!$A$4:$A$2000)+ROW()-3)</f>
        <v/>
      </c>
      <c r="B703" s="560"/>
      <c r="C703" s="405"/>
      <c r="D703" s="388"/>
      <c r="E703" s="388"/>
      <c r="F703" s="393"/>
      <c r="G703" s="374"/>
      <c r="H703" s="388"/>
      <c r="I703" s="388"/>
      <c r="J703" s="388"/>
      <c r="K703" s="388"/>
      <c r="L703" s="388"/>
      <c r="M703" s="388"/>
      <c r="N703" s="468"/>
      <c r="O703" s="525">
        <f t="shared" si="39"/>
        <v>0</v>
      </c>
      <c r="P703" s="527">
        <f t="shared" si="40"/>
        <v>0</v>
      </c>
      <c r="Q703" s="530" t="str">
        <f t="shared" si="38"/>
        <v/>
      </c>
    </row>
    <row r="704" spans="1:17">
      <c r="A704" s="379" t="str">
        <f>IF(B704="","",COUNT('Diário 1º PA'!$A$4:$A$2000)+ROW()-3)</f>
        <v/>
      </c>
      <c r="B704" s="560"/>
      <c r="C704" s="371"/>
      <c r="D704" s="374"/>
      <c r="E704" s="374"/>
      <c r="F704" s="382"/>
      <c r="G704" s="388"/>
      <c r="H704" s="374"/>
      <c r="I704" s="388"/>
      <c r="J704" s="388"/>
      <c r="K704" s="388"/>
      <c r="L704" s="388"/>
      <c r="M704" s="388"/>
      <c r="N704" s="468"/>
      <c r="O704" s="525">
        <f t="shared" si="39"/>
        <v>0</v>
      </c>
      <c r="P704" s="527">
        <f t="shared" si="40"/>
        <v>0</v>
      </c>
      <c r="Q704" s="530" t="str">
        <f t="shared" si="38"/>
        <v/>
      </c>
    </row>
    <row r="705" spans="1:17" ht="13.5" thickBot="1">
      <c r="A705" s="379" t="str">
        <f>IF(B705="","",COUNT('Diário 1º PA'!$A$4:$A$2000)+ROW()-3)</f>
        <v/>
      </c>
      <c r="B705" s="560"/>
      <c r="C705" s="371"/>
      <c r="D705" s="374"/>
      <c r="E705" s="374"/>
      <c r="F705" s="382"/>
      <c r="G705" s="374"/>
      <c r="H705" s="374"/>
      <c r="I705" s="374"/>
      <c r="J705" s="374"/>
      <c r="K705" s="388"/>
      <c r="L705" s="388"/>
      <c r="M705" s="388"/>
      <c r="N705" s="468"/>
      <c r="O705" s="525">
        <f t="shared" si="39"/>
        <v>0</v>
      </c>
      <c r="P705" s="527">
        <f t="shared" si="40"/>
        <v>0</v>
      </c>
      <c r="Q705" s="530" t="str">
        <f t="shared" si="38"/>
        <v/>
      </c>
    </row>
    <row r="706" spans="1:17">
      <c r="A706" s="379" t="str">
        <f>IF(B706="","",COUNT('Diário 1º PA'!$A$4:$A$2000)+ROW()-3)</f>
        <v/>
      </c>
      <c r="B706" s="560"/>
      <c r="C706" s="371"/>
      <c r="D706" s="374"/>
      <c r="E706" s="374"/>
      <c r="F706" s="382"/>
      <c r="G706" s="374"/>
      <c r="H706" s="374"/>
      <c r="I706" s="374"/>
      <c r="J706" s="374"/>
      <c r="K706" s="388"/>
      <c r="L706" s="388"/>
      <c r="M706" s="388"/>
      <c r="N706" s="468"/>
      <c r="O706" s="553">
        <f t="shared" si="39"/>
        <v>0</v>
      </c>
      <c r="P706" s="527">
        <f t="shared" si="40"/>
        <v>0</v>
      </c>
      <c r="Q706" s="529" t="str">
        <f t="shared" si="38"/>
        <v/>
      </c>
    </row>
    <row r="707" spans="1:17">
      <c r="A707" s="379" t="str">
        <f>IF(B707="","",COUNT('Diário 1º PA'!$A$4:$A$2000)+ROW()-3)</f>
        <v/>
      </c>
      <c r="B707" s="560"/>
      <c r="C707" s="371"/>
      <c r="D707" s="374"/>
      <c r="E707" s="374"/>
      <c r="F707" s="382"/>
      <c r="G707" s="374"/>
      <c r="H707" s="374"/>
      <c r="I707" s="374"/>
      <c r="J707" s="374"/>
      <c r="K707" s="388"/>
      <c r="L707" s="388"/>
      <c r="M707" s="388"/>
      <c r="N707" s="468"/>
      <c r="O707" s="525">
        <f t="shared" si="39"/>
        <v>0</v>
      </c>
      <c r="P707" s="527">
        <f t="shared" si="40"/>
        <v>0</v>
      </c>
      <c r="Q707" s="530" t="str">
        <f t="shared" si="38"/>
        <v/>
      </c>
    </row>
    <row r="708" spans="1:17">
      <c r="A708" s="379" t="str">
        <f>IF(B708="","",COUNT('Diário 1º PA'!$A$4:$A$2000)+ROW()-3)</f>
        <v/>
      </c>
      <c r="B708" s="560"/>
      <c r="C708" s="371"/>
      <c r="D708" s="374"/>
      <c r="E708" s="374"/>
      <c r="F708" s="382"/>
      <c r="G708" s="374"/>
      <c r="H708" s="374"/>
      <c r="I708" s="374"/>
      <c r="J708" s="374"/>
      <c r="K708" s="388"/>
      <c r="L708" s="388"/>
      <c r="M708" s="388"/>
      <c r="N708" s="468"/>
      <c r="O708" s="525">
        <f t="shared" si="39"/>
        <v>0</v>
      </c>
      <c r="P708" s="527">
        <f t="shared" si="40"/>
        <v>0</v>
      </c>
      <c r="Q708" s="530" t="str">
        <f t="shared" si="38"/>
        <v/>
      </c>
    </row>
    <row r="709" spans="1:17" ht="13.5" thickBot="1">
      <c r="A709" s="379" t="str">
        <f>IF(B709="","",COUNT('Diário 1º PA'!$A$4:$A$2000)+ROW()-3)</f>
        <v/>
      </c>
      <c r="B709" s="560"/>
      <c r="C709" s="371"/>
      <c r="D709" s="374"/>
      <c r="E709" s="374"/>
      <c r="F709" s="382"/>
      <c r="G709" s="374"/>
      <c r="H709" s="374"/>
      <c r="I709" s="374"/>
      <c r="J709" s="374"/>
      <c r="K709" s="388"/>
      <c r="L709" s="388"/>
      <c r="M709" s="388"/>
      <c r="N709" s="468"/>
      <c r="O709" s="525">
        <f t="shared" si="39"/>
        <v>0</v>
      </c>
      <c r="P709" s="527">
        <f t="shared" si="40"/>
        <v>0</v>
      </c>
      <c r="Q709" s="530" t="str">
        <f t="shared" si="38"/>
        <v/>
      </c>
    </row>
    <row r="710" spans="1:17">
      <c r="A710" s="379" t="str">
        <f>IF(B710="","",COUNT('Diário 1º PA'!$A$4:$A$2000)+ROW()-3)</f>
        <v/>
      </c>
      <c r="B710" s="560"/>
      <c r="C710" s="371"/>
      <c r="D710" s="374"/>
      <c r="E710" s="374"/>
      <c r="F710" s="382"/>
      <c r="G710" s="374"/>
      <c r="H710" s="374"/>
      <c r="I710" s="374"/>
      <c r="J710" s="374"/>
      <c r="K710" s="388"/>
      <c r="L710" s="388"/>
      <c r="M710" s="388"/>
      <c r="N710" s="468"/>
      <c r="O710" s="553">
        <f t="shared" si="39"/>
        <v>0</v>
      </c>
      <c r="P710" s="527">
        <f t="shared" si="40"/>
        <v>0</v>
      </c>
      <c r="Q710" s="529" t="str">
        <f t="shared" si="38"/>
        <v/>
      </c>
    </row>
    <row r="711" spans="1:17">
      <c r="A711" s="379" t="str">
        <f>IF(B711="","",COUNT('Diário 1º PA'!$A$4:$A$2000)+ROW()-3)</f>
        <v/>
      </c>
      <c r="B711" s="560"/>
      <c r="C711" s="371"/>
      <c r="D711" s="374"/>
      <c r="E711" s="374"/>
      <c r="F711" s="382"/>
      <c r="G711" s="374"/>
      <c r="H711" s="374"/>
      <c r="I711" s="374"/>
      <c r="J711" s="374"/>
      <c r="K711" s="388"/>
      <c r="L711" s="388"/>
      <c r="M711" s="388"/>
      <c r="N711" s="468"/>
      <c r="O711" s="525">
        <f t="shared" si="39"/>
        <v>0</v>
      </c>
      <c r="P711" s="527">
        <f t="shared" si="40"/>
        <v>0</v>
      </c>
      <c r="Q711" s="530" t="str">
        <f t="shared" si="38"/>
        <v/>
      </c>
    </row>
    <row r="712" spans="1:17">
      <c r="A712" s="379" t="str">
        <f>IF(B712="","",COUNT('Diário 1º PA'!$A$4:$A$2000)+ROW()-3)</f>
        <v/>
      </c>
      <c r="B712" s="560"/>
      <c r="C712" s="371"/>
      <c r="D712" s="374"/>
      <c r="E712" s="374"/>
      <c r="F712" s="382"/>
      <c r="G712" s="374"/>
      <c r="H712" s="374"/>
      <c r="I712" s="374"/>
      <c r="J712" s="374"/>
      <c r="K712" s="388"/>
      <c r="L712" s="388"/>
      <c r="M712" s="388"/>
      <c r="N712" s="468"/>
      <c r="O712" s="525">
        <f t="shared" si="39"/>
        <v>0</v>
      </c>
      <c r="P712" s="527">
        <f t="shared" si="40"/>
        <v>0</v>
      </c>
      <c r="Q712" s="530" t="str">
        <f t="shared" si="38"/>
        <v/>
      </c>
    </row>
    <row r="713" spans="1:17" ht="13.5" thickBot="1">
      <c r="A713" s="379" t="str">
        <f>IF(B713="","",COUNT('Diário 1º PA'!$A$4:$A$2000)+ROW()-3)</f>
        <v/>
      </c>
      <c r="B713" s="560"/>
      <c r="C713" s="371"/>
      <c r="D713" s="374"/>
      <c r="E713" s="374"/>
      <c r="F713" s="382"/>
      <c r="G713" s="374"/>
      <c r="H713" s="374"/>
      <c r="I713" s="374"/>
      <c r="J713" s="374"/>
      <c r="K713" s="388"/>
      <c r="L713" s="388"/>
      <c r="M713" s="388"/>
      <c r="N713" s="468"/>
      <c r="O713" s="525">
        <f t="shared" si="39"/>
        <v>0</v>
      </c>
      <c r="P713" s="527">
        <f t="shared" si="40"/>
        <v>0</v>
      </c>
      <c r="Q713" s="530" t="str">
        <f t="shared" si="38"/>
        <v/>
      </c>
    </row>
    <row r="714" spans="1:17">
      <c r="A714" s="379" t="str">
        <f>IF(B714="","",COUNT('Diário 1º PA'!$A$4:$A$2000)+ROW()-3)</f>
        <v/>
      </c>
      <c r="B714" s="560"/>
      <c r="C714" s="371"/>
      <c r="D714" s="374"/>
      <c r="E714" s="374"/>
      <c r="F714" s="382"/>
      <c r="G714" s="374"/>
      <c r="H714" s="374"/>
      <c r="I714" s="374"/>
      <c r="J714" s="374"/>
      <c r="K714" s="388"/>
      <c r="L714" s="388"/>
      <c r="M714" s="388"/>
      <c r="N714" s="468"/>
      <c r="O714" s="553">
        <f t="shared" si="39"/>
        <v>0</v>
      </c>
      <c r="P714" s="527">
        <f t="shared" si="40"/>
        <v>0</v>
      </c>
      <c r="Q714" s="529" t="str">
        <f t="shared" si="38"/>
        <v/>
      </c>
    </row>
    <row r="715" spans="1:17">
      <c r="A715" s="379" t="str">
        <f>IF(B715="","",COUNT('Diário 1º PA'!$A$4:$A$2000)+ROW()-3)</f>
        <v/>
      </c>
      <c r="B715" s="560"/>
      <c r="C715" s="371"/>
      <c r="D715" s="374"/>
      <c r="E715" s="374"/>
      <c r="F715" s="382"/>
      <c r="G715" s="374"/>
      <c r="H715" s="374"/>
      <c r="I715" s="374"/>
      <c r="J715" s="374"/>
      <c r="K715" s="388"/>
      <c r="L715" s="388"/>
      <c r="M715" s="388"/>
      <c r="N715" s="468"/>
      <c r="O715" s="525">
        <f t="shared" si="39"/>
        <v>0</v>
      </c>
      <c r="P715" s="527">
        <f t="shared" si="40"/>
        <v>0</v>
      </c>
      <c r="Q715" s="530" t="str">
        <f t="shared" si="38"/>
        <v/>
      </c>
    </row>
    <row r="716" spans="1:17">
      <c r="A716" s="379" t="str">
        <f>IF(B716="","",COUNT('Diário 1º PA'!$A$4:$A$2000)+ROW()-3)</f>
        <v/>
      </c>
      <c r="B716" s="560"/>
      <c r="C716" s="371"/>
      <c r="D716" s="374"/>
      <c r="E716" s="374"/>
      <c r="F716" s="382"/>
      <c r="G716" s="374"/>
      <c r="H716" s="374"/>
      <c r="I716" s="374"/>
      <c r="J716" s="374"/>
      <c r="K716" s="388"/>
      <c r="L716" s="388"/>
      <c r="M716" s="388"/>
      <c r="N716" s="468"/>
      <c r="O716" s="525">
        <f t="shared" si="39"/>
        <v>0</v>
      </c>
      <c r="P716" s="527">
        <f t="shared" si="40"/>
        <v>0</v>
      </c>
      <c r="Q716" s="530" t="str">
        <f t="shared" si="38"/>
        <v/>
      </c>
    </row>
    <row r="717" spans="1:17" ht="13.5" thickBot="1">
      <c r="A717" s="379" t="str">
        <f>IF(B717="","",COUNT('Diário 1º PA'!$A$4:$A$2000)+ROW()-3)</f>
        <v/>
      </c>
      <c r="B717" s="560"/>
      <c r="C717" s="371"/>
      <c r="D717" s="374"/>
      <c r="E717" s="374"/>
      <c r="F717" s="382"/>
      <c r="G717" s="372"/>
      <c r="H717" s="374"/>
      <c r="I717" s="374"/>
      <c r="J717" s="372"/>
      <c r="K717" s="372"/>
      <c r="L717" s="374"/>
      <c r="M717" s="372"/>
      <c r="N717" s="468"/>
      <c r="O717" s="525">
        <f t="shared" si="39"/>
        <v>0</v>
      </c>
      <c r="P717" s="527">
        <f t="shared" si="40"/>
        <v>0</v>
      </c>
      <c r="Q717" s="530" t="str">
        <f t="shared" si="38"/>
        <v/>
      </c>
    </row>
    <row r="718" spans="1:17">
      <c r="A718" s="379" t="str">
        <f>IF(B718="","",COUNT('Diário 1º PA'!$A$4:$A$2000)+ROW()-3)</f>
        <v/>
      </c>
      <c r="B718" s="560"/>
      <c r="C718" s="371"/>
      <c r="D718" s="374"/>
      <c r="E718" s="374"/>
      <c r="F718" s="382"/>
      <c r="G718" s="372"/>
      <c r="H718" s="374"/>
      <c r="I718" s="374"/>
      <c r="J718" s="372"/>
      <c r="K718" s="372"/>
      <c r="L718" s="374"/>
      <c r="M718" s="372"/>
      <c r="N718" s="468"/>
      <c r="O718" s="553">
        <f t="shared" si="39"/>
        <v>0</v>
      </c>
      <c r="P718" s="527">
        <f t="shared" si="40"/>
        <v>0</v>
      </c>
      <c r="Q718" s="529" t="str">
        <f t="shared" ref="Q718:Q781" si="41">SUBSTITUTE(D718," ","_")</f>
        <v/>
      </c>
    </row>
    <row r="719" spans="1:17">
      <c r="A719" s="379" t="str">
        <f>IF(B719="","",COUNT('Diário 1º PA'!$A$4:$A$2000)+ROW()-3)</f>
        <v/>
      </c>
      <c r="B719" s="560"/>
      <c r="C719" s="371"/>
      <c r="D719" s="374"/>
      <c r="E719" s="374"/>
      <c r="F719" s="382"/>
      <c r="G719" s="372"/>
      <c r="H719" s="374"/>
      <c r="I719" s="374"/>
      <c r="J719" s="372"/>
      <c r="K719" s="372"/>
      <c r="L719" s="374"/>
      <c r="M719" s="372"/>
      <c r="N719" s="468"/>
      <c r="O719" s="525">
        <f t="shared" ref="O719:O782" si="42">IF(B719=0,0,IF(YEAR(B719)=$P$1,MONTH(B719)-$O$1+1,(YEAR(B719)-$P$1)*12-$O$1+1+MONTH(B719)))</f>
        <v>0</v>
      </c>
      <c r="P719" s="527">
        <f t="shared" ref="P719:P782" si="43">IF(C719=0,0,IF(YEAR(C719)=$P$1,MONTH(C719)-$O$1+1,(YEAR(C719)-$P$1)*12-$O$1+1+MONTH(C719)))</f>
        <v>0</v>
      </c>
      <c r="Q719" s="530" t="str">
        <f t="shared" si="41"/>
        <v/>
      </c>
    </row>
    <row r="720" spans="1:17">
      <c r="A720" s="379" t="str">
        <f>IF(B720="","",COUNT('Diário 1º PA'!$A$4:$A$2000)+ROW()-3)</f>
        <v/>
      </c>
      <c r="B720" s="560"/>
      <c r="C720" s="371"/>
      <c r="D720" s="374"/>
      <c r="E720" s="374"/>
      <c r="F720" s="382"/>
      <c r="G720" s="372"/>
      <c r="H720" s="374"/>
      <c r="I720" s="374"/>
      <c r="J720" s="372"/>
      <c r="K720" s="372"/>
      <c r="L720" s="374"/>
      <c r="M720" s="372"/>
      <c r="N720" s="468"/>
      <c r="O720" s="525">
        <f t="shared" si="42"/>
        <v>0</v>
      </c>
      <c r="P720" s="527">
        <f t="shared" si="43"/>
        <v>0</v>
      </c>
      <c r="Q720" s="530" t="str">
        <f t="shared" si="41"/>
        <v/>
      </c>
    </row>
    <row r="721" spans="1:17" ht="13.5" thickBot="1">
      <c r="A721" s="379" t="str">
        <f>IF(B721="","",COUNT('Diário 1º PA'!$A$4:$A$2000)+ROW()-3)</f>
        <v/>
      </c>
      <c r="B721" s="560"/>
      <c r="C721" s="371"/>
      <c r="D721" s="374"/>
      <c r="E721" s="374"/>
      <c r="F721" s="382"/>
      <c r="G721" s="372"/>
      <c r="H721" s="374"/>
      <c r="I721" s="374"/>
      <c r="J721" s="372"/>
      <c r="K721" s="372"/>
      <c r="L721" s="374"/>
      <c r="M721" s="372"/>
      <c r="N721" s="468"/>
      <c r="O721" s="525">
        <f t="shared" si="42"/>
        <v>0</v>
      </c>
      <c r="P721" s="527">
        <f t="shared" si="43"/>
        <v>0</v>
      </c>
      <c r="Q721" s="530" t="str">
        <f t="shared" si="41"/>
        <v/>
      </c>
    </row>
    <row r="722" spans="1:17">
      <c r="A722" s="379" t="str">
        <f>IF(B722="","",COUNT('Diário 1º PA'!$A$4:$A$2000)+ROW()-3)</f>
        <v/>
      </c>
      <c r="B722" s="560"/>
      <c r="C722" s="371"/>
      <c r="D722" s="374"/>
      <c r="E722" s="374"/>
      <c r="F722" s="382"/>
      <c r="G722" s="372"/>
      <c r="H722" s="374"/>
      <c r="I722" s="374"/>
      <c r="J722" s="372"/>
      <c r="K722" s="372"/>
      <c r="L722" s="374"/>
      <c r="M722" s="372"/>
      <c r="N722" s="468"/>
      <c r="O722" s="553">
        <f t="shared" si="42"/>
        <v>0</v>
      </c>
      <c r="P722" s="527">
        <f t="shared" si="43"/>
        <v>0</v>
      </c>
      <c r="Q722" s="529" t="str">
        <f t="shared" si="41"/>
        <v/>
      </c>
    </row>
    <row r="723" spans="1:17">
      <c r="A723" s="379" t="str">
        <f>IF(B723="","",COUNT('Diário 1º PA'!$A$4:$A$2000)+ROW()-3)</f>
        <v/>
      </c>
      <c r="B723" s="560"/>
      <c r="C723" s="371"/>
      <c r="D723" s="374"/>
      <c r="E723" s="374"/>
      <c r="F723" s="382"/>
      <c r="G723" s="372"/>
      <c r="H723" s="374"/>
      <c r="I723" s="374"/>
      <c r="J723" s="372"/>
      <c r="K723" s="372"/>
      <c r="L723" s="374"/>
      <c r="M723" s="374"/>
      <c r="N723" s="468"/>
      <c r="O723" s="525">
        <f t="shared" si="42"/>
        <v>0</v>
      </c>
      <c r="P723" s="527">
        <f t="shared" si="43"/>
        <v>0</v>
      </c>
      <c r="Q723" s="530" t="str">
        <f t="shared" si="41"/>
        <v/>
      </c>
    </row>
    <row r="724" spans="1:17">
      <c r="A724" s="379" t="str">
        <f>IF(B724="","",COUNT('Diário 1º PA'!$A$4:$A$2000)+ROW()-3)</f>
        <v/>
      </c>
      <c r="B724" s="560"/>
      <c r="C724" s="371"/>
      <c r="D724" s="374"/>
      <c r="E724" s="374"/>
      <c r="F724" s="382"/>
      <c r="G724" s="374"/>
      <c r="H724" s="374"/>
      <c r="I724" s="374"/>
      <c r="J724" s="374"/>
      <c r="K724" s="374"/>
      <c r="L724" s="374"/>
      <c r="M724" s="374"/>
      <c r="N724" s="465"/>
      <c r="O724" s="525">
        <f t="shared" si="42"/>
        <v>0</v>
      </c>
      <c r="P724" s="527">
        <f t="shared" si="43"/>
        <v>0</v>
      </c>
      <c r="Q724" s="530" t="str">
        <f t="shared" si="41"/>
        <v/>
      </c>
    </row>
    <row r="725" spans="1:17" ht="13.5" thickBot="1">
      <c r="A725" s="379" t="str">
        <f>IF(B725="","",COUNT('Diário 1º PA'!$A$4:$A$2000)+ROW()-3)</f>
        <v/>
      </c>
      <c r="B725" s="560"/>
      <c r="C725" s="371"/>
      <c r="D725" s="374"/>
      <c r="E725" s="374"/>
      <c r="F725" s="382"/>
      <c r="G725" s="374"/>
      <c r="H725" s="374"/>
      <c r="I725" s="374"/>
      <c r="J725" s="374"/>
      <c r="K725" s="374"/>
      <c r="L725" s="374"/>
      <c r="M725" s="374"/>
      <c r="N725" s="465"/>
      <c r="O725" s="525">
        <f t="shared" si="42"/>
        <v>0</v>
      </c>
      <c r="P725" s="527">
        <f t="shared" si="43"/>
        <v>0</v>
      </c>
      <c r="Q725" s="530" t="str">
        <f t="shared" si="41"/>
        <v/>
      </c>
    </row>
    <row r="726" spans="1:17">
      <c r="A726" s="379" t="str">
        <f>IF(B726="","",COUNT('Diário 1º PA'!$A$4:$A$2000)+ROW()-3)</f>
        <v/>
      </c>
      <c r="B726" s="560"/>
      <c r="C726" s="371"/>
      <c r="D726" s="374"/>
      <c r="E726" s="374"/>
      <c r="F726" s="382"/>
      <c r="G726" s="374"/>
      <c r="H726" s="374"/>
      <c r="I726" s="374"/>
      <c r="J726" s="374"/>
      <c r="K726" s="374"/>
      <c r="L726" s="374"/>
      <c r="M726" s="374"/>
      <c r="N726" s="465"/>
      <c r="O726" s="553">
        <f t="shared" si="42"/>
        <v>0</v>
      </c>
      <c r="P726" s="527">
        <f t="shared" si="43"/>
        <v>0</v>
      </c>
      <c r="Q726" s="529" t="str">
        <f t="shared" si="41"/>
        <v/>
      </c>
    </row>
    <row r="727" spans="1:17">
      <c r="A727" s="379" t="str">
        <f>IF(B727="","",COUNT('Diário 1º PA'!$A$4:$A$2000)+ROW()-3)</f>
        <v/>
      </c>
      <c r="B727" s="560"/>
      <c r="C727" s="371"/>
      <c r="D727" s="374"/>
      <c r="E727" s="374"/>
      <c r="F727" s="382"/>
      <c r="G727" s="374"/>
      <c r="H727" s="374"/>
      <c r="I727" s="374"/>
      <c r="J727" s="374"/>
      <c r="K727" s="374"/>
      <c r="L727" s="374"/>
      <c r="M727" s="374"/>
      <c r="N727" s="465"/>
      <c r="O727" s="525">
        <f t="shared" si="42"/>
        <v>0</v>
      </c>
      <c r="P727" s="527">
        <f t="shared" si="43"/>
        <v>0</v>
      </c>
      <c r="Q727" s="530" t="str">
        <f t="shared" si="41"/>
        <v/>
      </c>
    </row>
    <row r="728" spans="1:17">
      <c r="A728" s="379" t="str">
        <f>IF(B728="","",COUNT('Diário 1º PA'!$A$4:$A$2000)+ROW()-3)</f>
        <v/>
      </c>
      <c r="B728" s="560"/>
      <c r="C728" s="371"/>
      <c r="D728" s="374"/>
      <c r="E728" s="374"/>
      <c r="F728" s="382"/>
      <c r="G728" s="374"/>
      <c r="H728" s="374"/>
      <c r="I728" s="374"/>
      <c r="J728" s="374"/>
      <c r="K728" s="374"/>
      <c r="L728" s="374"/>
      <c r="M728" s="374"/>
      <c r="N728" s="465"/>
      <c r="O728" s="525">
        <f t="shared" si="42"/>
        <v>0</v>
      </c>
      <c r="P728" s="527">
        <f t="shared" si="43"/>
        <v>0</v>
      </c>
      <c r="Q728" s="530" t="str">
        <f t="shared" si="41"/>
        <v/>
      </c>
    </row>
    <row r="729" spans="1:17" ht="13.5" thickBot="1">
      <c r="A729" s="379" t="str">
        <f>IF(B729="","",COUNT('Diário 1º PA'!$A$4:$A$2000)+ROW()-3)</f>
        <v/>
      </c>
      <c r="B729" s="560"/>
      <c r="C729" s="371"/>
      <c r="D729" s="374"/>
      <c r="E729" s="374"/>
      <c r="F729" s="382"/>
      <c r="G729" s="374"/>
      <c r="H729" s="374"/>
      <c r="I729" s="374"/>
      <c r="J729" s="374"/>
      <c r="K729" s="374"/>
      <c r="L729" s="374"/>
      <c r="M729" s="374"/>
      <c r="N729" s="465"/>
      <c r="O729" s="525">
        <f t="shared" si="42"/>
        <v>0</v>
      </c>
      <c r="P729" s="527">
        <f t="shared" si="43"/>
        <v>0</v>
      </c>
      <c r="Q729" s="530" t="str">
        <f t="shared" si="41"/>
        <v/>
      </c>
    </row>
    <row r="730" spans="1:17">
      <c r="A730" s="379" t="str">
        <f>IF(B730="","",COUNT('Diário 1º PA'!$A$4:$A$2000)+ROW()-3)</f>
        <v/>
      </c>
      <c r="B730" s="560"/>
      <c r="C730" s="371"/>
      <c r="D730" s="374"/>
      <c r="E730" s="374"/>
      <c r="F730" s="382"/>
      <c r="G730" s="374"/>
      <c r="H730" s="374"/>
      <c r="I730" s="374"/>
      <c r="J730" s="374"/>
      <c r="K730" s="374"/>
      <c r="L730" s="374"/>
      <c r="M730" s="374"/>
      <c r="N730" s="465"/>
      <c r="O730" s="553">
        <f t="shared" si="42"/>
        <v>0</v>
      </c>
      <c r="P730" s="527">
        <f t="shared" si="43"/>
        <v>0</v>
      </c>
      <c r="Q730" s="529" t="str">
        <f t="shared" si="41"/>
        <v/>
      </c>
    </row>
    <row r="731" spans="1:17">
      <c r="A731" s="379" t="str">
        <f>IF(B731="","",COUNT('Diário 1º PA'!$A$4:$A$2000)+ROW()-3)</f>
        <v/>
      </c>
      <c r="B731" s="560"/>
      <c r="C731" s="371"/>
      <c r="D731" s="374"/>
      <c r="E731" s="374"/>
      <c r="F731" s="382"/>
      <c r="G731" s="372"/>
      <c r="H731" s="374"/>
      <c r="I731" s="374"/>
      <c r="J731" s="372"/>
      <c r="K731" s="372"/>
      <c r="L731" s="374"/>
      <c r="M731" s="374"/>
      <c r="N731" s="465"/>
      <c r="O731" s="525">
        <f t="shared" si="42"/>
        <v>0</v>
      </c>
      <c r="P731" s="527">
        <f t="shared" si="43"/>
        <v>0</v>
      </c>
      <c r="Q731" s="530" t="str">
        <f t="shared" si="41"/>
        <v/>
      </c>
    </row>
    <row r="732" spans="1:17">
      <c r="A732" s="379" t="str">
        <f>IF(B732="","",COUNT('Diário 1º PA'!$A$4:$A$2000)+ROW()-3)</f>
        <v/>
      </c>
      <c r="B732" s="560"/>
      <c r="C732" s="371"/>
      <c r="D732" s="374"/>
      <c r="E732" s="374"/>
      <c r="F732" s="382"/>
      <c r="G732" s="388"/>
      <c r="H732" s="374"/>
      <c r="I732" s="388"/>
      <c r="J732" s="388"/>
      <c r="K732" s="388"/>
      <c r="L732" s="388"/>
      <c r="M732" s="374"/>
      <c r="N732" s="465"/>
      <c r="O732" s="525">
        <f t="shared" si="42"/>
        <v>0</v>
      </c>
      <c r="P732" s="527">
        <f t="shared" si="43"/>
        <v>0</v>
      </c>
      <c r="Q732" s="530" t="str">
        <f t="shared" si="41"/>
        <v/>
      </c>
    </row>
    <row r="733" spans="1:17" ht="13.5" thickBot="1">
      <c r="A733" s="379" t="str">
        <f>IF(B733="","",COUNT('Diário 1º PA'!$A$4:$A$2000)+ROW()-3)</f>
        <v/>
      </c>
      <c r="B733" s="560"/>
      <c r="C733" s="371"/>
      <c r="D733" s="374"/>
      <c r="E733" s="374"/>
      <c r="F733" s="382"/>
      <c r="G733" s="388"/>
      <c r="H733" s="374"/>
      <c r="I733" s="388"/>
      <c r="J733" s="388"/>
      <c r="K733" s="388"/>
      <c r="L733" s="388"/>
      <c r="M733" s="374"/>
      <c r="N733" s="465"/>
      <c r="O733" s="525">
        <f t="shared" si="42"/>
        <v>0</v>
      </c>
      <c r="P733" s="527">
        <f t="shared" si="43"/>
        <v>0</v>
      </c>
      <c r="Q733" s="530" t="str">
        <f t="shared" si="41"/>
        <v/>
      </c>
    </row>
    <row r="734" spans="1:17">
      <c r="A734" s="379" t="str">
        <f>IF(B734="","",COUNT('Diário 1º PA'!$A$4:$A$2000)+ROW()-3)</f>
        <v/>
      </c>
      <c r="B734" s="560"/>
      <c r="C734" s="371"/>
      <c r="D734" s="374"/>
      <c r="E734" s="374"/>
      <c r="F734" s="382"/>
      <c r="G734" s="374"/>
      <c r="H734" s="374"/>
      <c r="I734" s="374"/>
      <c r="J734" s="374"/>
      <c r="K734" s="388"/>
      <c r="L734" s="388"/>
      <c r="M734" s="540"/>
      <c r="N734" s="465"/>
      <c r="O734" s="553">
        <f t="shared" si="42"/>
        <v>0</v>
      </c>
      <c r="P734" s="527">
        <f t="shared" si="43"/>
        <v>0</v>
      </c>
      <c r="Q734" s="529" t="str">
        <f t="shared" si="41"/>
        <v/>
      </c>
    </row>
    <row r="735" spans="1:17">
      <c r="A735" s="379" t="str">
        <f>IF(B735="","",COUNT('Diário 1º PA'!$A$4:$A$2000)+ROW()-3)</f>
        <v/>
      </c>
      <c r="B735" s="560"/>
      <c r="C735" s="371"/>
      <c r="D735" s="374"/>
      <c r="E735" s="374"/>
      <c r="F735" s="382"/>
      <c r="G735" s="374"/>
      <c r="H735" s="374"/>
      <c r="I735" s="374"/>
      <c r="J735" s="374"/>
      <c r="K735" s="388"/>
      <c r="L735" s="388"/>
      <c r="M735" s="540"/>
      <c r="N735" s="465"/>
      <c r="O735" s="315">
        <f t="shared" si="42"/>
        <v>0</v>
      </c>
      <c r="P735" s="74">
        <f t="shared" si="43"/>
        <v>0</v>
      </c>
      <c r="Q735" s="96" t="str">
        <f t="shared" si="41"/>
        <v/>
      </c>
    </row>
    <row r="736" spans="1:17">
      <c r="A736" s="379" t="str">
        <f>IF(B736="","",COUNT('Diário 1º PA'!$A$4:$A$2000)+ROW()-3)</f>
        <v/>
      </c>
      <c r="B736" s="560"/>
      <c r="C736" s="371"/>
      <c r="D736" s="374"/>
      <c r="E736" s="374"/>
      <c r="F736" s="382"/>
      <c r="G736" s="374"/>
      <c r="H736" s="374"/>
      <c r="I736" s="374"/>
      <c r="J736" s="374"/>
      <c r="K736" s="388"/>
      <c r="L736" s="388"/>
      <c r="M736" s="540"/>
      <c r="N736" s="465"/>
      <c r="O736" s="315">
        <f t="shared" si="42"/>
        <v>0</v>
      </c>
      <c r="P736" s="74">
        <f t="shared" si="43"/>
        <v>0</v>
      </c>
      <c r="Q736" s="96" t="str">
        <f t="shared" si="41"/>
        <v/>
      </c>
    </row>
    <row r="737" spans="1:17" ht="13.5" thickBot="1">
      <c r="A737" s="379" t="str">
        <f>IF(B737="","",COUNT('Diário 1º PA'!$A$4:$A$2000)+ROW()-3)</f>
        <v/>
      </c>
      <c r="B737" s="560"/>
      <c r="C737" s="371"/>
      <c r="D737" s="374"/>
      <c r="E737" s="374"/>
      <c r="F737" s="382"/>
      <c r="G737" s="374"/>
      <c r="H737" s="374"/>
      <c r="I737" s="374"/>
      <c r="J737" s="374"/>
      <c r="K737" s="388"/>
      <c r="L737" s="388"/>
      <c r="M737" s="540"/>
      <c r="N737" s="465"/>
      <c r="O737" s="315">
        <f t="shared" si="42"/>
        <v>0</v>
      </c>
      <c r="P737" s="74">
        <f t="shared" si="43"/>
        <v>0</v>
      </c>
      <c r="Q737" s="96" t="str">
        <f t="shared" si="41"/>
        <v/>
      </c>
    </row>
    <row r="738" spans="1:17">
      <c r="A738" s="379" t="str">
        <f>IF(B738="","",COUNT('Diário 1º PA'!$A$4:$A$2000)+ROW()-3)</f>
        <v/>
      </c>
      <c r="B738" s="560"/>
      <c r="C738" s="371"/>
      <c r="D738" s="374"/>
      <c r="E738" s="374"/>
      <c r="F738" s="382"/>
      <c r="G738" s="374"/>
      <c r="H738" s="374"/>
      <c r="I738" s="374"/>
      <c r="J738" s="374"/>
      <c r="K738" s="388"/>
      <c r="L738" s="388"/>
      <c r="M738" s="540"/>
      <c r="N738" s="465"/>
      <c r="O738" s="316">
        <f t="shared" si="42"/>
        <v>0</v>
      </c>
      <c r="P738" s="74">
        <f t="shared" si="43"/>
        <v>0</v>
      </c>
      <c r="Q738" s="139" t="str">
        <f t="shared" si="41"/>
        <v/>
      </c>
    </row>
    <row r="739" spans="1:17">
      <c r="A739" s="379" t="str">
        <f>IF(B739="","",COUNT('Diário 1º PA'!$A$4:$A$2000)+ROW()-3)</f>
        <v/>
      </c>
      <c r="B739" s="560"/>
      <c r="C739" s="371"/>
      <c r="D739" s="374"/>
      <c r="E739" s="374"/>
      <c r="F739" s="382"/>
      <c r="G739" s="374"/>
      <c r="H739" s="374"/>
      <c r="I739" s="374"/>
      <c r="J739" s="374"/>
      <c r="K739" s="388"/>
      <c r="L739" s="388"/>
      <c r="M739" s="540"/>
      <c r="N739" s="465"/>
      <c r="O739" s="315">
        <f t="shared" si="42"/>
        <v>0</v>
      </c>
      <c r="P739" s="74">
        <f t="shared" si="43"/>
        <v>0</v>
      </c>
      <c r="Q739" s="96" t="str">
        <f t="shared" si="41"/>
        <v/>
      </c>
    </row>
    <row r="740" spans="1:17">
      <c r="A740" s="379" t="str">
        <f>IF(B740="","",COUNT('Diário 1º PA'!$A$4:$A$2000)+ROW()-3)</f>
        <v/>
      </c>
      <c r="B740" s="560"/>
      <c r="C740" s="371"/>
      <c r="D740" s="374"/>
      <c r="E740" s="374"/>
      <c r="F740" s="382"/>
      <c r="G740" s="374"/>
      <c r="H740" s="374"/>
      <c r="I740" s="374"/>
      <c r="J740" s="374"/>
      <c r="K740" s="388"/>
      <c r="L740" s="388"/>
      <c r="M740" s="540"/>
      <c r="N740" s="465"/>
      <c r="O740" s="315">
        <f t="shared" si="42"/>
        <v>0</v>
      </c>
      <c r="P740" s="74">
        <f t="shared" si="43"/>
        <v>0</v>
      </c>
      <c r="Q740" s="96" t="str">
        <f t="shared" si="41"/>
        <v/>
      </c>
    </row>
    <row r="741" spans="1:17" ht="13.5" thickBot="1">
      <c r="A741" s="379" t="str">
        <f>IF(B741="","",COUNT('Diário 1º PA'!$A$4:$A$2000)+ROW()-3)</f>
        <v/>
      </c>
      <c r="B741" s="560"/>
      <c r="C741" s="371"/>
      <c r="D741" s="374"/>
      <c r="E741" s="374"/>
      <c r="F741" s="382"/>
      <c r="G741" s="374"/>
      <c r="H741" s="374"/>
      <c r="I741" s="374"/>
      <c r="J741" s="374"/>
      <c r="K741" s="388"/>
      <c r="L741" s="388"/>
      <c r="M741" s="540"/>
      <c r="N741" s="465"/>
      <c r="O741" s="315">
        <f t="shared" si="42"/>
        <v>0</v>
      </c>
      <c r="P741" s="74">
        <f t="shared" si="43"/>
        <v>0</v>
      </c>
      <c r="Q741" s="96" t="str">
        <f t="shared" si="41"/>
        <v/>
      </c>
    </row>
    <row r="742" spans="1:17">
      <c r="A742" s="379" t="str">
        <f>IF(B742="","",COUNT('Diário 1º PA'!$A$4:$A$2000)+ROW()-3)</f>
        <v/>
      </c>
      <c r="B742" s="560"/>
      <c r="C742" s="371"/>
      <c r="D742" s="374"/>
      <c r="E742" s="374"/>
      <c r="F742" s="382"/>
      <c r="G742" s="374"/>
      <c r="H742" s="374"/>
      <c r="I742" s="374"/>
      <c r="J742" s="374"/>
      <c r="K742" s="374"/>
      <c r="L742" s="388"/>
      <c r="M742" s="540"/>
      <c r="N742" s="465"/>
      <c r="O742" s="316">
        <f t="shared" si="42"/>
        <v>0</v>
      </c>
      <c r="P742" s="74">
        <f t="shared" si="43"/>
        <v>0</v>
      </c>
      <c r="Q742" s="139" t="str">
        <f t="shared" si="41"/>
        <v/>
      </c>
    </row>
    <row r="743" spans="1:17">
      <c r="A743" s="379" t="str">
        <f>IF(B743="","",COUNT('Diário 1º PA'!$A$4:$A$2000)+ROW()-3)</f>
        <v/>
      </c>
      <c r="B743" s="560"/>
      <c r="C743" s="371"/>
      <c r="D743" s="374"/>
      <c r="E743" s="374"/>
      <c r="F743" s="382"/>
      <c r="G743" s="374"/>
      <c r="H743" s="374"/>
      <c r="I743" s="374"/>
      <c r="J743" s="374"/>
      <c r="K743" s="374"/>
      <c r="L743" s="388"/>
      <c r="M743" s="540"/>
      <c r="N743" s="465"/>
      <c r="O743" s="315">
        <f t="shared" si="42"/>
        <v>0</v>
      </c>
      <c r="P743" s="74">
        <f t="shared" si="43"/>
        <v>0</v>
      </c>
      <c r="Q743" s="96" t="str">
        <f t="shared" si="41"/>
        <v/>
      </c>
    </row>
    <row r="744" spans="1:17">
      <c r="A744" s="379" t="str">
        <f>IF(B744="","",COUNT('Diário 1º PA'!$A$4:$A$2000)+ROW()-3)</f>
        <v/>
      </c>
      <c r="B744" s="560"/>
      <c r="C744" s="371"/>
      <c r="D744" s="374"/>
      <c r="E744" s="374"/>
      <c r="F744" s="382"/>
      <c r="G744" s="374"/>
      <c r="H744" s="374"/>
      <c r="I744" s="374"/>
      <c r="J744" s="374"/>
      <c r="K744" s="374"/>
      <c r="L744" s="388"/>
      <c r="M744" s="540"/>
      <c r="N744" s="465"/>
      <c r="O744" s="315">
        <f t="shared" si="42"/>
        <v>0</v>
      </c>
      <c r="P744" s="74">
        <f t="shared" si="43"/>
        <v>0</v>
      </c>
      <c r="Q744" s="96" t="str">
        <f t="shared" si="41"/>
        <v/>
      </c>
    </row>
    <row r="745" spans="1:17" ht="13.5" thickBot="1">
      <c r="A745" s="379" t="str">
        <f>IF(B745="","",COUNT('Diário 1º PA'!$A$4:$A$2000)+ROW()-3)</f>
        <v/>
      </c>
      <c r="B745" s="560"/>
      <c r="C745" s="371"/>
      <c r="D745" s="374"/>
      <c r="E745" s="374"/>
      <c r="F745" s="382"/>
      <c r="G745" s="374"/>
      <c r="H745" s="374"/>
      <c r="I745" s="374"/>
      <c r="J745" s="374"/>
      <c r="K745" s="374"/>
      <c r="L745" s="388"/>
      <c r="M745" s="540"/>
      <c r="N745" s="465"/>
      <c r="O745" s="315">
        <f t="shared" si="42"/>
        <v>0</v>
      </c>
      <c r="P745" s="74">
        <f t="shared" si="43"/>
        <v>0</v>
      </c>
      <c r="Q745" s="96" t="str">
        <f t="shared" si="41"/>
        <v/>
      </c>
    </row>
    <row r="746" spans="1:17">
      <c r="A746" s="379" t="str">
        <f>IF(B746="","",COUNT('Diário 1º PA'!$A$4:$A$2000)+ROW()-3)</f>
        <v/>
      </c>
      <c r="B746" s="560"/>
      <c r="C746" s="371"/>
      <c r="D746" s="374"/>
      <c r="E746" s="374"/>
      <c r="F746" s="382"/>
      <c r="G746" s="374"/>
      <c r="H746" s="374"/>
      <c r="I746" s="374"/>
      <c r="J746" s="374"/>
      <c r="K746" s="374"/>
      <c r="L746" s="388"/>
      <c r="M746" s="540"/>
      <c r="N746" s="465"/>
      <c r="O746" s="316">
        <f t="shared" si="42"/>
        <v>0</v>
      </c>
      <c r="P746" s="74">
        <f t="shared" si="43"/>
        <v>0</v>
      </c>
      <c r="Q746" s="139" t="str">
        <f t="shared" si="41"/>
        <v/>
      </c>
    </row>
    <row r="747" spans="1:17">
      <c r="A747" s="379" t="str">
        <f>IF(B747="","",COUNT('Diário 1º PA'!$A$4:$A$2000)+ROW()-3)</f>
        <v/>
      </c>
      <c r="B747" s="560"/>
      <c r="C747" s="371"/>
      <c r="D747" s="374"/>
      <c r="E747" s="374"/>
      <c r="F747" s="382"/>
      <c r="G747" s="374"/>
      <c r="H747" s="374"/>
      <c r="I747" s="374"/>
      <c r="J747" s="374"/>
      <c r="K747" s="374"/>
      <c r="L747" s="388"/>
      <c r="M747" s="540"/>
      <c r="N747" s="465"/>
      <c r="O747" s="315">
        <f t="shared" si="42"/>
        <v>0</v>
      </c>
      <c r="P747" s="74">
        <f t="shared" si="43"/>
        <v>0</v>
      </c>
      <c r="Q747" s="96" t="str">
        <f t="shared" si="41"/>
        <v/>
      </c>
    </row>
    <row r="748" spans="1:17">
      <c r="A748" s="379" t="str">
        <f>IF(B748="","",COUNT('Diário 1º PA'!$A$4:$A$2000)+ROW()-3)</f>
        <v/>
      </c>
      <c r="B748" s="560"/>
      <c r="C748" s="371"/>
      <c r="D748" s="374"/>
      <c r="E748" s="374"/>
      <c r="F748" s="382"/>
      <c r="G748" s="374"/>
      <c r="H748" s="374"/>
      <c r="I748" s="374"/>
      <c r="J748" s="374"/>
      <c r="K748" s="374"/>
      <c r="L748" s="388"/>
      <c r="M748" s="540"/>
      <c r="N748" s="465"/>
      <c r="O748" s="315">
        <f t="shared" si="42"/>
        <v>0</v>
      </c>
      <c r="P748" s="74">
        <f t="shared" si="43"/>
        <v>0</v>
      </c>
      <c r="Q748" s="96" t="str">
        <f t="shared" si="41"/>
        <v/>
      </c>
    </row>
    <row r="749" spans="1:17" ht="13.5" thickBot="1">
      <c r="A749" s="379" t="str">
        <f>IF(B749="","",COUNT('Diário 1º PA'!$A$4:$A$2000)+ROW()-3)</f>
        <v/>
      </c>
      <c r="B749" s="560"/>
      <c r="C749" s="371"/>
      <c r="D749" s="374"/>
      <c r="E749" s="374"/>
      <c r="F749" s="382"/>
      <c r="G749" s="374"/>
      <c r="H749" s="374"/>
      <c r="I749" s="374"/>
      <c r="J749" s="374"/>
      <c r="K749" s="374"/>
      <c r="L749" s="388"/>
      <c r="M749" s="540"/>
      <c r="N749" s="465"/>
      <c r="O749" s="315">
        <f t="shared" si="42"/>
        <v>0</v>
      </c>
      <c r="P749" s="74">
        <f t="shared" si="43"/>
        <v>0</v>
      </c>
      <c r="Q749" s="96" t="str">
        <f t="shared" si="41"/>
        <v/>
      </c>
    </row>
    <row r="750" spans="1:17">
      <c r="A750" s="379" t="str">
        <f>IF(B750="","",COUNT('Diário 1º PA'!$A$4:$A$2000)+ROW()-3)</f>
        <v/>
      </c>
      <c r="B750" s="560"/>
      <c r="C750" s="371"/>
      <c r="D750" s="374"/>
      <c r="E750" s="374"/>
      <c r="F750" s="382"/>
      <c r="G750" s="374"/>
      <c r="H750" s="374"/>
      <c r="I750" s="374"/>
      <c r="J750" s="374"/>
      <c r="K750" s="374"/>
      <c r="L750" s="388"/>
      <c r="M750" s="540"/>
      <c r="N750" s="465"/>
      <c r="O750" s="316">
        <f t="shared" si="42"/>
        <v>0</v>
      </c>
      <c r="P750" s="74">
        <f t="shared" si="43"/>
        <v>0</v>
      </c>
      <c r="Q750" s="139" t="str">
        <f t="shared" si="41"/>
        <v/>
      </c>
    </row>
    <row r="751" spans="1:17">
      <c r="A751" s="379" t="str">
        <f>IF(B751="","",COUNT('Diário 1º PA'!$A$4:$A$2000)+ROW()-3)</f>
        <v/>
      </c>
      <c r="B751" s="560"/>
      <c r="C751" s="371"/>
      <c r="D751" s="374"/>
      <c r="E751" s="374"/>
      <c r="F751" s="382"/>
      <c r="G751" s="374"/>
      <c r="H751" s="374"/>
      <c r="I751" s="374"/>
      <c r="J751" s="374"/>
      <c r="K751" s="374"/>
      <c r="L751" s="388"/>
      <c r="M751" s="540"/>
      <c r="N751" s="465"/>
      <c r="O751" s="315">
        <f t="shared" si="42"/>
        <v>0</v>
      </c>
      <c r="P751" s="74">
        <f t="shared" si="43"/>
        <v>0</v>
      </c>
      <c r="Q751" s="96" t="str">
        <f t="shared" si="41"/>
        <v/>
      </c>
    </row>
    <row r="752" spans="1:17">
      <c r="A752" s="379" t="str">
        <f>IF(B752="","",COUNT('Diário 1º PA'!$A$4:$A$2000)+ROW()-3)</f>
        <v/>
      </c>
      <c r="B752" s="560"/>
      <c r="C752" s="371"/>
      <c r="D752" s="374"/>
      <c r="E752" s="374"/>
      <c r="F752" s="382"/>
      <c r="G752" s="374"/>
      <c r="H752" s="374"/>
      <c r="I752" s="374"/>
      <c r="J752" s="374"/>
      <c r="K752" s="374"/>
      <c r="L752" s="388"/>
      <c r="M752" s="540"/>
      <c r="N752" s="465"/>
      <c r="O752" s="315">
        <f t="shared" si="42"/>
        <v>0</v>
      </c>
      <c r="P752" s="74">
        <f t="shared" si="43"/>
        <v>0</v>
      </c>
      <c r="Q752" s="96" t="str">
        <f t="shared" si="41"/>
        <v/>
      </c>
    </row>
    <row r="753" spans="1:17" ht="13.5" thickBot="1">
      <c r="A753" s="379" t="str">
        <f>IF(B753="","",COUNT('Diário 1º PA'!$A$4:$A$2000)+ROW()-3)</f>
        <v/>
      </c>
      <c r="B753" s="560"/>
      <c r="C753" s="371"/>
      <c r="D753" s="374"/>
      <c r="E753" s="374"/>
      <c r="F753" s="382"/>
      <c r="G753" s="374"/>
      <c r="H753" s="374"/>
      <c r="I753" s="374"/>
      <c r="J753" s="374"/>
      <c r="K753" s="374"/>
      <c r="L753" s="388"/>
      <c r="M753" s="540"/>
      <c r="N753" s="465"/>
      <c r="O753" s="315">
        <f t="shared" si="42"/>
        <v>0</v>
      </c>
      <c r="P753" s="74">
        <f t="shared" si="43"/>
        <v>0</v>
      </c>
      <c r="Q753" s="96" t="str">
        <f t="shared" si="41"/>
        <v/>
      </c>
    </row>
    <row r="754" spans="1:17">
      <c r="A754" s="379" t="str">
        <f>IF(B754="","",COUNT('Diário 1º PA'!$A$4:$A$2000)+ROW()-3)</f>
        <v/>
      </c>
      <c r="B754" s="560"/>
      <c r="C754" s="371"/>
      <c r="D754" s="374"/>
      <c r="E754" s="374"/>
      <c r="F754" s="382"/>
      <c r="G754" s="374"/>
      <c r="H754" s="374"/>
      <c r="I754" s="374"/>
      <c r="J754" s="374"/>
      <c r="K754" s="374"/>
      <c r="L754" s="388"/>
      <c r="M754" s="540"/>
      <c r="N754" s="465"/>
      <c r="O754" s="316">
        <f t="shared" si="42"/>
        <v>0</v>
      </c>
      <c r="P754" s="74">
        <f t="shared" si="43"/>
        <v>0</v>
      </c>
      <c r="Q754" s="139" t="str">
        <f t="shared" si="41"/>
        <v/>
      </c>
    </row>
    <row r="755" spans="1:17">
      <c r="A755" s="379" t="str">
        <f>IF(B755="","",COUNT('Diário 1º PA'!$A$4:$A$2000)+ROW()-3)</f>
        <v/>
      </c>
      <c r="B755" s="561"/>
      <c r="C755" s="405"/>
      <c r="D755" s="388"/>
      <c r="E755" s="388"/>
      <c r="F755" s="393"/>
      <c r="G755" s="388"/>
      <c r="H755" s="388"/>
      <c r="I755" s="374"/>
      <c r="J755" s="374"/>
      <c r="K755" s="374"/>
      <c r="L755" s="388"/>
      <c r="M755" s="540"/>
      <c r="N755" s="465"/>
      <c r="O755" s="315">
        <f t="shared" si="42"/>
        <v>0</v>
      </c>
      <c r="P755" s="74">
        <f t="shared" si="43"/>
        <v>0</v>
      </c>
      <c r="Q755" s="96" t="str">
        <f t="shared" si="41"/>
        <v/>
      </c>
    </row>
    <row r="756" spans="1:17">
      <c r="A756" s="379" t="str">
        <f>IF(B756="","",COUNT('Diário 1º PA'!$A$4:$A$2000)+ROW()-3)</f>
        <v/>
      </c>
      <c r="B756" s="560"/>
      <c r="C756" s="371"/>
      <c r="D756" s="374"/>
      <c r="E756" s="374"/>
      <c r="F756" s="382"/>
      <c r="G756" s="374"/>
      <c r="H756" s="374"/>
      <c r="I756" s="374"/>
      <c r="J756" s="374"/>
      <c r="K756" s="374"/>
      <c r="L756" s="388"/>
      <c r="M756" s="540"/>
      <c r="N756" s="465"/>
      <c r="O756" s="315">
        <f t="shared" si="42"/>
        <v>0</v>
      </c>
      <c r="P756" s="74">
        <f t="shared" si="43"/>
        <v>0</v>
      </c>
      <c r="Q756" s="96" t="str">
        <f t="shared" si="41"/>
        <v/>
      </c>
    </row>
    <row r="757" spans="1:17" ht="13.5" thickBot="1">
      <c r="A757" s="379" t="str">
        <f>IF(B757="","",COUNT('Diário 1º PA'!$A$4:$A$2000)+ROW()-3)</f>
        <v/>
      </c>
      <c r="B757" s="560"/>
      <c r="C757" s="371"/>
      <c r="D757" s="374"/>
      <c r="E757" s="374"/>
      <c r="F757" s="382"/>
      <c r="G757" s="374"/>
      <c r="H757" s="374"/>
      <c r="I757" s="374"/>
      <c r="J757" s="374"/>
      <c r="K757" s="374"/>
      <c r="L757" s="388"/>
      <c r="M757" s="540"/>
      <c r="N757" s="465"/>
      <c r="O757" s="315">
        <f t="shared" si="42"/>
        <v>0</v>
      </c>
      <c r="P757" s="74">
        <f t="shared" si="43"/>
        <v>0</v>
      </c>
      <c r="Q757" s="96" t="str">
        <f t="shared" si="41"/>
        <v/>
      </c>
    </row>
    <row r="758" spans="1:17">
      <c r="A758" s="379" t="str">
        <f>IF(B758="","",COUNT('Diário 1º PA'!$A$4:$A$2000)+ROW()-3)</f>
        <v/>
      </c>
      <c r="B758" s="560"/>
      <c r="C758" s="371"/>
      <c r="D758" s="374"/>
      <c r="E758" s="374"/>
      <c r="F758" s="382"/>
      <c r="G758" s="374"/>
      <c r="H758" s="374"/>
      <c r="I758" s="374"/>
      <c r="J758" s="374"/>
      <c r="K758" s="374"/>
      <c r="L758" s="388"/>
      <c r="M758" s="540"/>
      <c r="N758" s="465"/>
      <c r="O758" s="316">
        <f t="shared" si="42"/>
        <v>0</v>
      </c>
      <c r="P758" s="74">
        <f t="shared" si="43"/>
        <v>0</v>
      </c>
      <c r="Q758" s="139" t="str">
        <f t="shared" si="41"/>
        <v/>
      </c>
    </row>
    <row r="759" spans="1:17">
      <c r="A759" s="379" t="str">
        <f>IF(B759="","",COUNT('Diário 1º PA'!$A$4:$A$2000)+ROW()-3)</f>
        <v/>
      </c>
      <c r="B759" s="560"/>
      <c r="C759" s="371"/>
      <c r="D759" s="374"/>
      <c r="E759" s="374"/>
      <c r="F759" s="382"/>
      <c r="G759" s="374"/>
      <c r="H759" s="374"/>
      <c r="I759" s="374"/>
      <c r="J759" s="374"/>
      <c r="K759" s="374"/>
      <c r="L759" s="388"/>
      <c r="M759" s="540"/>
      <c r="N759" s="465"/>
      <c r="O759" s="315">
        <f t="shared" si="42"/>
        <v>0</v>
      </c>
      <c r="P759" s="74">
        <f t="shared" si="43"/>
        <v>0</v>
      </c>
      <c r="Q759" s="96" t="str">
        <f t="shared" si="41"/>
        <v/>
      </c>
    </row>
    <row r="760" spans="1:17">
      <c r="A760" s="379" t="str">
        <f>IF(B760="","",COUNT('Diário 1º PA'!$A$4:$A$2000)+ROW()-3)</f>
        <v/>
      </c>
      <c r="B760" s="560"/>
      <c r="C760" s="371"/>
      <c r="D760" s="374"/>
      <c r="E760" s="374"/>
      <c r="F760" s="382"/>
      <c r="G760" s="374"/>
      <c r="H760" s="374"/>
      <c r="I760" s="374"/>
      <c r="J760" s="374"/>
      <c r="K760" s="374"/>
      <c r="L760" s="388"/>
      <c r="M760" s="540"/>
      <c r="N760" s="465"/>
      <c r="O760" s="315">
        <f t="shared" si="42"/>
        <v>0</v>
      </c>
      <c r="P760" s="74">
        <f t="shared" si="43"/>
        <v>0</v>
      </c>
      <c r="Q760" s="96" t="str">
        <f t="shared" si="41"/>
        <v/>
      </c>
    </row>
    <row r="761" spans="1:17" ht="13.5" thickBot="1">
      <c r="A761" s="379" t="str">
        <f>IF(B761="","",COUNT('Diário 1º PA'!$A$4:$A$2000)+ROW()-3)</f>
        <v/>
      </c>
      <c r="B761" s="560"/>
      <c r="C761" s="371"/>
      <c r="D761" s="374"/>
      <c r="E761" s="374"/>
      <c r="F761" s="382"/>
      <c r="G761" s="374"/>
      <c r="H761" s="374"/>
      <c r="I761" s="374"/>
      <c r="J761" s="374"/>
      <c r="K761" s="374"/>
      <c r="L761" s="388"/>
      <c r="M761" s="540"/>
      <c r="N761" s="465"/>
      <c r="O761" s="315">
        <f t="shared" si="42"/>
        <v>0</v>
      </c>
      <c r="P761" s="74">
        <f t="shared" si="43"/>
        <v>0</v>
      </c>
      <c r="Q761" s="96" t="str">
        <f t="shared" si="41"/>
        <v/>
      </c>
    </row>
    <row r="762" spans="1:17">
      <c r="A762" s="379" t="str">
        <f>IF(B762="","",COUNT('Diário 1º PA'!$A$4:$A$2000)+ROW()-3)</f>
        <v/>
      </c>
      <c r="B762" s="560"/>
      <c r="C762" s="371"/>
      <c r="D762" s="374"/>
      <c r="E762" s="374"/>
      <c r="F762" s="382"/>
      <c r="G762" s="374"/>
      <c r="H762" s="374"/>
      <c r="I762" s="374"/>
      <c r="J762" s="374"/>
      <c r="K762" s="374"/>
      <c r="L762" s="374"/>
      <c r="M762" s="374"/>
      <c r="N762" s="465"/>
      <c r="O762" s="316">
        <f t="shared" si="42"/>
        <v>0</v>
      </c>
      <c r="P762" s="74">
        <f t="shared" si="43"/>
        <v>0</v>
      </c>
      <c r="Q762" s="139" t="str">
        <f t="shared" si="41"/>
        <v/>
      </c>
    </row>
    <row r="763" spans="1:17">
      <c r="A763" s="379" t="str">
        <f>IF(B763="","",COUNT('Diário 1º PA'!$A$4:$A$2000)+ROW()-3)</f>
        <v/>
      </c>
      <c r="B763" s="560"/>
      <c r="C763" s="371"/>
      <c r="D763" s="374"/>
      <c r="E763" s="374"/>
      <c r="F763" s="382"/>
      <c r="G763" s="374"/>
      <c r="H763" s="374"/>
      <c r="I763" s="374"/>
      <c r="J763" s="374"/>
      <c r="K763" s="374"/>
      <c r="L763" s="374"/>
      <c r="M763" s="374"/>
      <c r="N763" s="465"/>
      <c r="O763" s="315">
        <f t="shared" si="42"/>
        <v>0</v>
      </c>
      <c r="P763" s="74">
        <f t="shared" si="43"/>
        <v>0</v>
      </c>
      <c r="Q763" s="96" t="str">
        <f t="shared" si="41"/>
        <v/>
      </c>
    </row>
    <row r="764" spans="1:17">
      <c r="A764" s="379" t="str">
        <f>IF(B764="","",COUNT('Diário 1º PA'!$A$4:$A$2000)+ROW()-3)</f>
        <v/>
      </c>
      <c r="B764" s="560"/>
      <c r="C764" s="371"/>
      <c r="D764" s="374"/>
      <c r="E764" s="374"/>
      <c r="F764" s="382"/>
      <c r="G764" s="374"/>
      <c r="H764" s="374"/>
      <c r="I764" s="374"/>
      <c r="J764" s="374"/>
      <c r="K764" s="374"/>
      <c r="L764" s="374"/>
      <c r="M764" s="374"/>
      <c r="N764" s="465"/>
      <c r="O764" s="315">
        <f t="shared" si="42"/>
        <v>0</v>
      </c>
      <c r="P764" s="74">
        <f t="shared" si="43"/>
        <v>0</v>
      </c>
      <c r="Q764" s="96" t="str">
        <f t="shared" si="41"/>
        <v/>
      </c>
    </row>
    <row r="765" spans="1:17" ht="13.5" thickBot="1">
      <c r="A765" s="379" t="str">
        <f>IF(B765="","",COUNT('Diário 1º PA'!$A$4:$A$2000)+ROW()-3)</f>
        <v/>
      </c>
      <c r="B765" s="560"/>
      <c r="C765" s="371"/>
      <c r="D765" s="374"/>
      <c r="E765" s="374"/>
      <c r="F765" s="382"/>
      <c r="G765" s="374"/>
      <c r="H765" s="374"/>
      <c r="I765" s="374"/>
      <c r="J765" s="374"/>
      <c r="K765" s="374"/>
      <c r="L765" s="374"/>
      <c r="M765" s="374"/>
      <c r="N765" s="465"/>
      <c r="O765" s="315">
        <f t="shared" si="42"/>
        <v>0</v>
      </c>
      <c r="P765" s="74">
        <f t="shared" si="43"/>
        <v>0</v>
      </c>
      <c r="Q765" s="96" t="str">
        <f t="shared" si="41"/>
        <v/>
      </c>
    </row>
    <row r="766" spans="1:17">
      <c r="A766" s="379" t="str">
        <f>IF(B766="","",COUNT('Diário 1º PA'!$A$4:$A$2000)+ROW()-3)</f>
        <v/>
      </c>
      <c r="B766" s="560"/>
      <c r="C766" s="371"/>
      <c r="D766" s="374"/>
      <c r="E766" s="374"/>
      <c r="F766" s="382"/>
      <c r="G766" s="374"/>
      <c r="H766" s="374"/>
      <c r="I766" s="374"/>
      <c r="J766" s="374"/>
      <c r="K766" s="374"/>
      <c r="L766" s="374"/>
      <c r="M766" s="374"/>
      <c r="N766" s="465"/>
      <c r="O766" s="316">
        <f t="shared" si="42"/>
        <v>0</v>
      </c>
      <c r="P766" s="74">
        <f t="shared" si="43"/>
        <v>0</v>
      </c>
      <c r="Q766" s="139" t="str">
        <f t="shared" si="41"/>
        <v/>
      </c>
    </row>
    <row r="767" spans="1:17">
      <c r="A767" s="379" t="str">
        <f>IF(B767="","",COUNT('Diário 1º PA'!$A$4:$A$2000)+ROW()-3)</f>
        <v/>
      </c>
      <c r="B767" s="560"/>
      <c r="C767" s="371"/>
      <c r="D767" s="374"/>
      <c r="E767" s="374"/>
      <c r="F767" s="382"/>
      <c r="G767" s="374"/>
      <c r="H767" s="374"/>
      <c r="I767" s="374"/>
      <c r="J767" s="374"/>
      <c r="K767" s="374"/>
      <c r="L767" s="374"/>
      <c r="M767" s="374"/>
      <c r="N767" s="465"/>
      <c r="O767" s="315">
        <f t="shared" si="42"/>
        <v>0</v>
      </c>
      <c r="P767" s="74">
        <f t="shared" si="43"/>
        <v>0</v>
      </c>
      <c r="Q767" s="96" t="str">
        <f t="shared" si="41"/>
        <v/>
      </c>
    </row>
    <row r="768" spans="1:17">
      <c r="A768" s="379" t="str">
        <f>IF(B768="","",COUNT('Diário 1º PA'!$A$4:$A$2000)+ROW()-3)</f>
        <v/>
      </c>
      <c r="B768" s="560"/>
      <c r="C768" s="371"/>
      <c r="D768" s="374"/>
      <c r="E768" s="374"/>
      <c r="F768" s="382"/>
      <c r="G768" s="374"/>
      <c r="H768" s="374"/>
      <c r="I768" s="374"/>
      <c r="J768" s="374"/>
      <c r="K768" s="374"/>
      <c r="L768" s="374"/>
      <c r="M768" s="374"/>
      <c r="N768" s="465"/>
      <c r="O768" s="315">
        <f t="shared" si="42"/>
        <v>0</v>
      </c>
      <c r="P768" s="74">
        <f t="shared" si="43"/>
        <v>0</v>
      </c>
      <c r="Q768" s="96" t="str">
        <f t="shared" si="41"/>
        <v/>
      </c>
    </row>
    <row r="769" spans="1:17" ht="13.5" thickBot="1">
      <c r="A769" s="379" t="str">
        <f>IF(B769="","",COUNT('Diário 1º PA'!$A$4:$A$2000)+ROW()-3)</f>
        <v/>
      </c>
      <c r="B769" s="560"/>
      <c r="C769" s="371"/>
      <c r="D769" s="374"/>
      <c r="E769" s="374"/>
      <c r="F769" s="382"/>
      <c r="G769" s="374"/>
      <c r="H769" s="374"/>
      <c r="I769" s="374"/>
      <c r="J769" s="374"/>
      <c r="K769" s="374"/>
      <c r="L769" s="374"/>
      <c r="M769" s="374"/>
      <c r="N769" s="465"/>
      <c r="O769" s="315">
        <f t="shared" si="42"/>
        <v>0</v>
      </c>
      <c r="P769" s="74">
        <f t="shared" si="43"/>
        <v>0</v>
      </c>
      <c r="Q769" s="96" t="str">
        <f t="shared" si="41"/>
        <v/>
      </c>
    </row>
    <row r="770" spans="1:17">
      <c r="A770" s="379" t="str">
        <f>IF(B770="","",COUNT('Diário 1º PA'!$A$4:$A$2000)+ROW()-3)</f>
        <v/>
      </c>
      <c r="B770" s="560"/>
      <c r="C770" s="371"/>
      <c r="D770" s="374"/>
      <c r="E770" s="374"/>
      <c r="F770" s="382"/>
      <c r="G770" s="374"/>
      <c r="H770" s="374"/>
      <c r="I770" s="374"/>
      <c r="J770" s="374"/>
      <c r="K770" s="374"/>
      <c r="L770" s="374"/>
      <c r="M770" s="374"/>
      <c r="N770" s="465"/>
      <c r="O770" s="316">
        <f t="shared" si="42"/>
        <v>0</v>
      </c>
      <c r="P770" s="74">
        <f t="shared" si="43"/>
        <v>0</v>
      </c>
      <c r="Q770" s="139" t="str">
        <f t="shared" si="41"/>
        <v/>
      </c>
    </row>
    <row r="771" spans="1:17">
      <c r="A771" s="379" t="str">
        <f>IF(B771="","",COUNT('Diário 1º PA'!$A$4:$A$2000)+ROW()-3)</f>
        <v/>
      </c>
      <c r="B771" s="560"/>
      <c r="C771" s="371"/>
      <c r="D771" s="374"/>
      <c r="E771" s="374"/>
      <c r="F771" s="382"/>
      <c r="G771" s="374"/>
      <c r="H771" s="374"/>
      <c r="I771" s="374"/>
      <c r="J771" s="374"/>
      <c r="K771" s="374"/>
      <c r="L771" s="374"/>
      <c r="M771" s="374"/>
      <c r="N771" s="465"/>
      <c r="O771" s="315">
        <f t="shared" si="42"/>
        <v>0</v>
      </c>
      <c r="P771" s="74">
        <f t="shared" si="43"/>
        <v>0</v>
      </c>
      <c r="Q771" s="96" t="str">
        <f t="shared" si="41"/>
        <v/>
      </c>
    </row>
    <row r="772" spans="1:17">
      <c r="A772" s="379" t="str">
        <f>IF(B772="","",COUNT('Diário 1º PA'!$A$4:$A$2000)+ROW()-3)</f>
        <v/>
      </c>
      <c r="B772" s="560"/>
      <c r="C772" s="371"/>
      <c r="D772" s="374"/>
      <c r="E772" s="374"/>
      <c r="F772" s="382"/>
      <c r="G772" s="374"/>
      <c r="H772" s="374"/>
      <c r="I772" s="374"/>
      <c r="J772" s="374"/>
      <c r="K772" s="374"/>
      <c r="L772" s="374"/>
      <c r="M772" s="374"/>
      <c r="N772" s="465"/>
      <c r="O772" s="315">
        <f t="shared" si="42"/>
        <v>0</v>
      </c>
      <c r="P772" s="74">
        <f t="shared" si="43"/>
        <v>0</v>
      </c>
      <c r="Q772" s="96" t="str">
        <f t="shared" si="41"/>
        <v/>
      </c>
    </row>
    <row r="773" spans="1:17" ht="13.5" thickBot="1">
      <c r="A773" s="379" t="str">
        <f>IF(B773="","",COUNT('Diário 1º PA'!$A$4:$A$2000)+ROW()-3)</f>
        <v/>
      </c>
      <c r="B773" s="560"/>
      <c r="C773" s="371"/>
      <c r="D773" s="374"/>
      <c r="E773" s="374"/>
      <c r="F773" s="382"/>
      <c r="G773" s="374"/>
      <c r="H773" s="374"/>
      <c r="I773" s="374"/>
      <c r="J773" s="374"/>
      <c r="K773" s="374"/>
      <c r="L773" s="374"/>
      <c r="M773" s="374"/>
      <c r="N773" s="465"/>
      <c r="O773" s="315">
        <f t="shared" si="42"/>
        <v>0</v>
      </c>
      <c r="P773" s="74">
        <f t="shared" si="43"/>
        <v>0</v>
      </c>
      <c r="Q773" s="96" t="str">
        <f t="shared" si="41"/>
        <v/>
      </c>
    </row>
    <row r="774" spans="1:17">
      <c r="A774" s="379" t="str">
        <f>IF(B774="","",COUNT('Diário 1º PA'!$A$4:$A$2000)+ROW()-3)</f>
        <v/>
      </c>
      <c r="B774" s="560"/>
      <c r="C774" s="371"/>
      <c r="D774" s="374"/>
      <c r="E774" s="374"/>
      <c r="F774" s="382"/>
      <c r="G774" s="374"/>
      <c r="H774" s="374"/>
      <c r="I774" s="374"/>
      <c r="J774" s="374"/>
      <c r="K774" s="374"/>
      <c r="L774" s="374"/>
      <c r="M774" s="374"/>
      <c r="N774" s="465"/>
      <c r="O774" s="316">
        <f t="shared" si="42"/>
        <v>0</v>
      </c>
      <c r="P774" s="74">
        <f t="shared" si="43"/>
        <v>0</v>
      </c>
      <c r="Q774" s="139" t="str">
        <f t="shared" si="41"/>
        <v/>
      </c>
    </row>
    <row r="775" spans="1:17">
      <c r="A775" s="379" t="str">
        <f>IF(B775="","",COUNT('Diário 1º PA'!$A$4:$A$2000)+ROW()-3)</f>
        <v/>
      </c>
      <c r="B775" s="560"/>
      <c r="C775" s="371"/>
      <c r="D775" s="374"/>
      <c r="E775" s="374"/>
      <c r="F775" s="382"/>
      <c r="G775" s="374"/>
      <c r="H775" s="374"/>
      <c r="I775" s="374"/>
      <c r="J775" s="374"/>
      <c r="K775" s="374"/>
      <c r="L775" s="374"/>
      <c r="M775" s="374"/>
      <c r="N775" s="465"/>
      <c r="O775" s="315">
        <f t="shared" si="42"/>
        <v>0</v>
      </c>
      <c r="P775" s="74">
        <f t="shared" si="43"/>
        <v>0</v>
      </c>
      <c r="Q775" s="96" t="str">
        <f t="shared" si="41"/>
        <v/>
      </c>
    </row>
    <row r="776" spans="1:17">
      <c r="A776" s="379" t="str">
        <f>IF(B776="","",COUNT('Diário 1º PA'!$A$4:$A$2000)+ROW()-3)</f>
        <v/>
      </c>
      <c r="B776" s="560"/>
      <c r="C776" s="371"/>
      <c r="D776" s="374"/>
      <c r="E776" s="374"/>
      <c r="F776" s="382"/>
      <c r="G776" s="374"/>
      <c r="H776" s="374"/>
      <c r="I776" s="374"/>
      <c r="J776" s="374"/>
      <c r="K776" s="374"/>
      <c r="L776" s="374"/>
      <c r="M776" s="374"/>
      <c r="N776" s="465"/>
      <c r="O776" s="315">
        <f t="shared" si="42"/>
        <v>0</v>
      </c>
      <c r="P776" s="74">
        <f t="shared" si="43"/>
        <v>0</v>
      </c>
      <c r="Q776" s="96" t="str">
        <f t="shared" si="41"/>
        <v/>
      </c>
    </row>
    <row r="777" spans="1:17" ht="13.5" thickBot="1">
      <c r="A777" s="379" t="str">
        <f>IF(B777="","",COUNT('Diário 1º PA'!$A$4:$A$2000)+ROW()-3)</f>
        <v/>
      </c>
      <c r="B777" s="560"/>
      <c r="C777" s="371"/>
      <c r="D777" s="374"/>
      <c r="E777" s="374"/>
      <c r="F777" s="382"/>
      <c r="G777" s="374"/>
      <c r="H777" s="374"/>
      <c r="I777" s="374"/>
      <c r="J777" s="374"/>
      <c r="K777" s="374"/>
      <c r="L777" s="374"/>
      <c r="M777" s="374"/>
      <c r="N777" s="465"/>
      <c r="O777" s="315">
        <f t="shared" si="42"/>
        <v>0</v>
      </c>
      <c r="P777" s="74">
        <f t="shared" si="43"/>
        <v>0</v>
      </c>
      <c r="Q777" s="96" t="str">
        <f t="shared" si="41"/>
        <v/>
      </c>
    </row>
    <row r="778" spans="1:17">
      <c r="A778" s="379" t="str">
        <f>IF(B778="","",COUNT('Diário 1º PA'!$A$4:$A$2000)+ROW()-3)</f>
        <v/>
      </c>
      <c r="B778" s="560"/>
      <c r="C778" s="371"/>
      <c r="D778" s="374"/>
      <c r="E778" s="374"/>
      <c r="F778" s="382"/>
      <c r="G778" s="374"/>
      <c r="H778" s="374"/>
      <c r="I778" s="374"/>
      <c r="J778" s="374"/>
      <c r="K778" s="374"/>
      <c r="L778" s="374"/>
      <c r="M778" s="374"/>
      <c r="N778" s="465"/>
      <c r="O778" s="316">
        <f t="shared" si="42"/>
        <v>0</v>
      </c>
      <c r="P778" s="74">
        <f t="shared" si="43"/>
        <v>0</v>
      </c>
      <c r="Q778" s="139" t="str">
        <f t="shared" si="41"/>
        <v/>
      </c>
    </row>
    <row r="779" spans="1:17">
      <c r="A779" s="379" t="str">
        <f>IF(B779="","",COUNT('Diário 1º PA'!$A$4:$A$2000)+ROW()-3)</f>
        <v/>
      </c>
      <c r="B779" s="560"/>
      <c r="C779" s="371"/>
      <c r="D779" s="374"/>
      <c r="E779" s="374"/>
      <c r="F779" s="382"/>
      <c r="G779" s="374"/>
      <c r="H779" s="374"/>
      <c r="I779" s="374"/>
      <c r="J779" s="374"/>
      <c r="K779" s="374"/>
      <c r="L779" s="374"/>
      <c r="M779" s="374"/>
      <c r="N779" s="465"/>
      <c r="O779" s="315">
        <f t="shared" si="42"/>
        <v>0</v>
      </c>
      <c r="P779" s="74">
        <f t="shared" si="43"/>
        <v>0</v>
      </c>
      <c r="Q779" s="96" t="str">
        <f t="shared" si="41"/>
        <v/>
      </c>
    </row>
    <row r="780" spans="1:17">
      <c r="A780" s="379" t="str">
        <f>IF(B780="","",COUNT('Diário 1º PA'!$A$4:$A$2000)+ROW()-3)</f>
        <v/>
      </c>
      <c r="B780" s="560"/>
      <c r="C780" s="371"/>
      <c r="D780" s="374"/>
      <c r="E780" s="374"/>
      <c r="F780" s="382"/>
      <c r="G780" s="374"/>
      <c r="H780" s="374"/>
      <c r="I780" s="374"/>
      <c r="J780" s="374"/>
      <c r="K780" s="374"/>
      <c r="L780" s="374"/>
      <c r="M780" s="374"/>
      <c r="N780" s="465"/>
      <c r="O780" s="315">
        <f t="shared" si="42"/>
        <v>0</v>
      </c>
      <c r="P780" s="74">
        <f t="shared" si="43"/>
        <v>0</v>
      </c>
      <c r="Q780" s="96" t="str">
        <f t="shared" si="41"/>
        <v/>
      </c>
    </row>
    <row r="781" spans="1:17" ht="13.5" thickBot="1">
      <c r="A781" s="379" t="str">
        <f>IF(B781="","",COUNT('Diário 1º PA'!$A$4:$A$2000)+ROW()-3)</f>
        <v/>
      </c>
      <c r="B781" s="560"/>
      <c r="C781" s="371"/>
      <c r="D781" s="374"/>
      <c r="E781" s="374"/>
      <c r="F781" s="382"/>
      <c r="G781" s="374"/>
      <c r="H781" s="374"/>
      <c r="I781" s="374"/>
      <c r="J781" s="374"/>
      <c r="K781" s="374"/>
      <c r="L781" s="374"/>
      <c r="M781" s="374"/>
      <c r="N781" s="465"/>
      <c r="O781" s="315">
        <f t="shared" si="42"/>
        <v>0</v>
      </c>
      <c r="P781" s="74">
        <f t="shared" si="43"/>
        <v>0</v>
      </c>
      <c r="Q781" s="96" t="str">
        <f t="shared" si="41"/>
        <v/>
      </c>
    </row>
    <row r="782" spans="1:17">
      <c r="A782" s="379" t="str">
        <f>IF(B782="","",COUNT('Diário 1º PA'!$A$4:$A$2000)+ROW()-3)</f>
        <v/>
      </c>
      <c r="B782" s="560"/>
      <c r="C782" s="371"/>
      <c r="D782" s="374"/>
      <c r="E782" s="374"/>
      <c r="F782" s="382"/>
      <c r="G782" s="374"/>
      <c r="H782" s="374"/>
      <c r="I782" s="374"/>
      <c r="J782" s="374"/>
      <c r="K782" s="374"/>
      <c r="L782" s="374"/>
      <c r="M782" s="374"/>
      <c r="N782" s="465"/>
      <c r="O782" s="316">
        <f t="shared" si="42"/>
        <v>0</v>
      </c>
      <c r="P782" s="74">
        <f t="shared" si="43"/>
        <v>0</v>
      </c>
      <c r="Q782" s="139" t="str">
        <f t="shared" ref="Q782:Q845" si="44">SUBSTITUTE(D782," ","_")</f>
        <v/>
      </c>
    </row>
    <row r="783" spans="1:17">
      <c r="A783" s="379" t="str">
        <f>IF(B783="","",COUNT('Diário 1º PA'!$A$4:$A$2000)+ROW()-3)</f>
        <v/>
      </c>
      <c r="B783" s="560"/>
      <c r="C783" s="371"/>
      <c r="D783" s="374"/>
      <c r="E783" s="374"/>
      <c r="F783" s="382"/>
      <c r="G783" s="374"/>
      <c r="H783" s="374"/>
      <c r="I783" s="374"/>
      <c r="J783" s="374"/>
      <c r="K783" s="374"/>
      <c r="L783" s="374"/>
      <c r="M783" s="374"/>
      <c r="N783" s="465"/>
      <c r="O783" s="315">
        <f t="shared" ref="O783:O846" si="45">IF(B783=0,0,IF(YEAR(B783)=$P$1,MONTH(B783)-$O$1+1,(YEAR(B783)-$P$1)*12-$O$1+1+MONTH(B783)))</f>
        <v>0</v>
      </c>
      <c r="P783" s="74">
        <f t="shared" ref="P783:P846" si="46">IF(C783=0,0,IF(YEAR(C783)=$P$1,MONTH(C783)-$O$1+1,(YEAR(C783)-$P$1)*12-$O$1+1+MONTH(C783)))</f>
        <v>0</v>
      </c>
      <c r="Q783" s="96" t="str">
        <f t="shared" si="44"/>
        <v/>
      </c>
    </row>
    <row r="784" spans="1:17">
      <c r="A784" s="379" t="str">
        <f>IF(B784="","",COUNT('Diário 1º PA'!$A$4:$A$2000)+ROW()-3)</f>
        <v/>
      </c>
      <c r="B784" s="560"/>
      <c r="C784" s="371"/>
      <c r="D784" s="374"/>
      <c r="E784" s="374"/>
      <c r="F784" s="382"/>
      <c r="G784" s="374"/>
      <c r="H784" s="374"/>
      <c r="I784" s="374"/>
      <c r="J784" s="374"/>
      <c r="K784" s="374"/>
      <c r="L784" s="374"/>
      <c r="M784" s="374"/>
      <c r="N784" s="465"/>
      <c r="O784" s="315">
        <f t="shared" si="45"/>
        <v>0</v>
      </c>
      <c r="P784" s="74">
        <f t="shared" si="46"/>
        <v>0</v>
      </c>
      <c r="Q784" s="96" t="str">
        <f t="shared" si="44"/>
        <v/>
      </c>
    </row>
    <row r="785" spans="1:17" ht="13.5" thickBot="1">
      <c r="A785" s="379" t="str">
        <f>IF(B785="","",COUNT('Diário 1º PA'!$A$4:$A$2000)+ROW()-3)</f>
        <v/>
      </c>
      <c r="B785" s="560"/>
      <c r="C785" s="371"/>
      <c r="D785" s="374"/>
      <c r="E785" s="374"/>
      <c r="F785" s="382"/>
      <c r="G785" s="374"/>
      <c r="H785" s="374"/>
      <c r="I785" s="374"/>
      <c r="J785" s="374"/>
      <c r="K785" s="374"/>
      <c r="L785" s="374"/>
      <c r="M785" s="374"/>
      <c r="N785" s="465"/>
      <c r="O785" s="315">
        <f t="shared" si="45"/>
        <v>0</v>
      </c>
      <c r="P785" s="74">
        <f t="shared" si="46"/>
        <v>0</v>
      </c>
      <c r="Q785" s="96" t="str">
        <f t="shared" si="44"/>
        <v/>
      </c>
    </row>
    <row r="786" spans="1:17">
      <c r="A786" s="379" t="str">
        <f>IF(B786="","",COUNT('Diário 1º PA'!$A$4:$A$2000)+ROW()-3)</f>
        <v/>
      </c>
      <c r="B786" s="560"/>
      <c r="C786" s="371"/>
      <c r="D786" s="374"/>
      <c r="E786" s="374"/>
      <c r="F786" s="382"/>
      <c r="G786" s="374"/>
      <c r="H786" s="374"/>
      <c r="I786" s="374"/>
      <c r="J786" s="374"/>
      <c r="K786" s="374"/>
      <c r="L786" s="374"/>
      <c r="M786" s="374"/>
      <c r="N786" s="465"/>
      <c r="O786" s="316">
        <f t="shared" si="45"/>
        <v>0</v>
      </c>
      <c r="P786" s="74">
        <f t="shared" si="46"/>
        <v>0</v>
      </c>
      <c r="Q786" s="139" t="str">
        <f t="shared" si="44"/>
        <v/>
      </c>
    </row>
    <row r="787" spans="1:17">
      <c r="A787" s="379" t="str">
        <f>IF(B787="","",COUNT('Diário 1º PA'!$A$4:$A$2000)+ROW()-3)</f>
        <v/>
      </c>
      <c r="B787" s="560"/>
      <c r="C787" s="371"/>
      <c r="D787" s="374"/>
      <c r="E787" s="374"/>
      <c r="F787" s="382"/>
      <c r="G787" s="374"/>
      <c r="H787" s="374"/>
      <c r="I787" s="374"/>
      <c r="J787" s="374"/>
      <c r="K787" s="374"/>
      <c r="L787" s="374"/>
      <c r="M787" s="374"/>
      <c r="N787" s="465"/>
      <c r="O787" s="315">
        <f t="shared" si="45"/>
        <v>0</v>
      </c>
      <c r="P787" s="74">
        <f t="shared" si="46"/>
        <v>0</v>
      </c>
      <c r="Q787" s="96" t="str">
        <f t="shared" si="44"/>
        <v/>
      </c>
    </row>
    <row r="788" spans="1:17">
      <c r="A788" s="379" t="str">
        <f>IF(B788="","",COUNT('Diário 1º PA'!$A$4:$A$2000)+ROW()-3)</f>
        <v/>
      </c>
      <c r="B788" s="560"/>
      <c r="C788" s="371"/>
      <c r="D788" s="374"/>
      <c r="E788" s="374"/>
      <c r="F788" s="382"/>
      <c r="G788" s="374"/>
      <c r="H788" s="374"/>
      <c r="I788" s="374"/>
      <c r="J788" s="374"/>
      <c r="K788" s="374"/>
      <c r="L788" s="374"/>
      <c r="M788" s="374"/>
      <c r="N788" s="465"/>
      <c r="O788" s="315">
        <f t="shared" si="45"/>
        <v>0</v>
      </c>
      <c r="P788" s="74">
        <f t="shared" si="46"/>
        <v>0</v>
      </c>
      <c r="Q788" s="96" t="str">
        <f t="shared" si="44"/>
        <v/>
      </c>
    </row>
    <row r="789" spans="1:17" ht="13.5" thickBot="1">
      <c r="A789" s="379" t="str">
        <f>IF(B789="","",COUNT('Diário 1º PA'!$A$4:$A$2000)+ROW()-3)</f>
        <v/>
      </c>
      <c r="B789" s="560"/>
      <c r="C789" s="371"/>
      <c r="D789" s="374"/>
      <c r="E789" s="374"/>
      <c r="F789" s="382"/>
      <c r="G789" s="374"/>
      <c r="H789" s="374"/>
      <c r="I789" s="374"/>
      <c r="J789" s="374"/>
      <c r="K789" s="374"/>
      <c r="L789" s="374"/>
      <c r="M789" s="374"/>
      <c r="N789" s="465"/>
      <c r="O789" s="315">
        <f t="shared" si="45"/>
        <v>0</v>
      </c>
      <c r="P789" s="74">
        <f t="shared" si="46"/>
        <v>0</v>
      </c>
      <c r="Q789" s="96" t="str">
        <f t="shared" si="44"/>
        <v/>
      </c>
    </row>
    <row r="790" spans="1:17">
      <c r="A790" s="379" t="str">
        <f>IF(B790="","",COUNT('Diário 1º PA'!$A$4:$A$2000)+ROW()-3)</f>
        <v/>
      </c>
      <c r="B790" s="560"/>
      <c r="C790" s="371"/>
      <c r="D790" s="374"/>
      <c r="E790" s="374"/>
      <c r="F790" s="382"/>
      <c r="G790" s="374"/>
      <c r="H790" s="374"/>
      <c r="I790" s="374"/>
      <c r="J790" s="374"/>
      <c r="K790" s="374"/>
      <c r="L790" s="374"/>
      <c r="M790" s="374"/>
      <c r="N790" s="465"/>
      <c r="O790" s="316">
        <f t="shared" si="45"/>
        <v>0</v>
      </c>
      <c r="P790" s="74">
        <f t="shared" si="46"/>
        <v>0</v>
      </c>
      <c r="Q790" s="139" t="str">
        <f t="shared" si="44"/>
        <v/>
      </c>
    </row>
    <row r="791" spans="1:17">
      <c r="A791" s="379" t="str">
        <f>IF(B791="","",COUNT('Diário 1º PA'!$A$4:$A$2000)+ROW()-3)</f>
        <v/>
      </c>
      <c r="B791" s="560"/>
      <c r="C791" s="371"/>
      <c r="D791" s="374"/>
      <c r="E791" s="374"/>
      <c r="F791" s="382"/>
      <c r="G791" s="374"/>
      <c r="H791" s="374"/>
      <c r="I791" s="374"/>
      <c r="J791" s="374"/>
      <c r="K791" s="374"/>
      <c r="L791" s="374"/>
      <c r="M791" s="374"/>
      <c r="N791" s="465"/>
      <c r="O791" s="315">
        <f t="shared" si="45"/>
        <v>0</v>
      </c>
      <c r="P791" s="74">
        <f t="shared" si="46"/>
        <v>0</v>
      </c>
      <c r="Q791" s="96" t="str">
        <f t="shared" si="44"/>
        <v/>
      </c>
    </row>
    <row r="792" spans="1:17">
      <c r="A792" s="379" t="str">
        <f>IF(B792="","",COUNT('Diário 1º PA'!$A$4:$A$2000)+ROW()-3)</f>
        <v/>
      </c>
      <c r="B792" s="560"/>
      <c r="C792" s="371"/>
      <c r="D792" s="374"/>
      <c r="E792" s="374"/>
      <c r="F792" s="382"/>
      <c r="G792" s="374"/>
      <c r="H792" s="374"/>
      <c r="I792" s="374"/>
      <c r="J792" s="374"/>
      <c r="K792" s="374"/>
      <c r="L792" s="374"/>
      <c r="M792" s="374"/>
      <c r="N792" s="465"/>
      <c r="O792" s="315">
        <f t="shared" si="45"/>
        <v>0</v>
      </c>
      <c r="P792" s="74">
        <f t="shared" si="46"/>
        <v>0</v>
      </c>
      <c r="Q792" s="96" t="str">
        <f t="shared" si="44"/>
        <v/>
      </c>
    </row>
    <row r="793" spans="1:17" ht="13.5" thickBot="1">
      <c r="A793" s="379" t="str">
        <f>IF(B793="","",COUNT('Diário 1º PA'!$A$4:$A$2000)+ROW()-3)</f>
        <v/>
      </c>
      <c r="B793" s="560"/>
      <c r="C793" s="371"/>
      <c r="D793" s="374"/>
      <c r="E793" s="374"/>
      <c r="F793" s="382"/>
      <c r="G793" s="374"/>
      <c r="H793" s="374"/>
      <c r="I793" s="374"/>
      <c r="J793" s="374"/>
      <c r="K793" s="374"/>
      <c r="L793" s="374"/>
      <c r="M793" s="374"/>
      <c r="N793" s="465"/>
      <c r="O793" s="315">
        <f t="shared" si="45"/>
        <v>0</v>
      </c>
      <c r="P793" s="74">
        <f t="shared" si="46"/>
        <v>0</v>
      </c>
      <c r="Q793" s="96" t="str">
        <f t="shared" si="44"/>
        <v/>
      </c>
    </row>
    <row r="794" spans="1:17">
      <c r="A794" s="379" t="str">
        <f>IF(B794="","",COUNT('Diário 1º PA'!$A$4:$A$2000)+ROW()-3)</f>
        <v/>
      </c>
      <c r="B794" s="560"/>
      <c r="C794" s="371"/>
      <c r="D794" s="374"/>
      <c r="E794" s="374"/>
      <c r="F794" s="382"/>
      <c r="G794" s="374"/>
      <c r="H794" s="374"/>
      <c r="I794" s="374"/>
      <c r="J794" s="374"/>
      <c r="K794" s="374"/>
      <c r="L794" s="374"/>
      <c r="M794" s="374"/>
      <c r="N794" s="465"/>
      <c r="O794" s="316">
        <f t="shared" si="45"/>
        <v>0</v>
      </c>
      <c r="P794" s="74">
        <f t="shared" si="46"/>
        <v>0</v>
      </c>
      <c r="Q794" s="139" t="str">
        <f t="shared" si="44"/>
        <v/>
      </c>
    </row>
    <row r="795" spans="1:17">
      <c r="A795" s="379" t="str">
        <f>IF(B795="","",COUNT('Diário 1º PA'!$A$4:$A$2000)+ROW()-3)</f>
        <v/>
      </c>
      <c r="B795" s="560"/>
      <c r="C795" s="371"/>
      <c r="D795" s="374"/>
      <c r="E795" s="374"/>
      <c r="F795" s="382"/>
      <c r="G795" s="374"/>
      <c r="H795" s="374"/>
      <c r="I795" s="374"/>
      <c r="J795" s="374"/>
      <c r="K795" s="374"/>
      <c r="L795" s="374"/>
      <c r="M795" s="374"/>
      <c r="N795" s="465"/>
      <c r="O795" s="315">
        <f t="shared" si="45"/>
        <v>0</v>
      </c>
      <c r="P795" s="74">
        <f t="shared" si="46"/>
        <v>0</v>
      </c>
      <c r="Q795" s="96" t="str">
        <f t="shared" si="44"/>
        <v/>
      </c>
    </row>
    <row r="796" spans="1:17">
      <c r="A796" s="379" t="str">
        <f>IF(B796="","",COUNT('Diário 1º PA'!$A$4:$A$2000)+ROW()-3)</f>
        <v/>
      </c>
      <c r="B796" s="560"/>
      <c r="C796" s="371"/>
      <c r="D796" s="374"/>
      <c r="E796" s="374"/>
      <c r="F796" s="382"/>
      <c r="G796" s="374"/>
      <c r="H796" s="374"/>
      <c r="I796" s="374"/>
      <c r="J796" s="374"/>
      <c r="K796" s="374"/>
      <c r="L796" s="374"/>
      <c r="M796" s="374"/>
      <c r="N796" s="465"/>
      <c r="O796" s="315">
        <f t="shared" si="45"/>
        <v>0</v>
      </c>
      <c r="P796" s="74">
        <f t="shared" si="46"/>
        <v>0</v>
      </c>
      <c r="Q796" s="96" t="str">
        <f t="shared" si="44"/>
        <v/>
      </c>
    </row>
    <row r="797" spans="1:17" ht="13.5" thickBot="1">
      <c r="A797" s="379" t="str">
        <f>IF(B797="","",COUNT('Diário 1º PA'!$A$4:$A$2000)+ROW()-3)</f>
        <v/>
      </c>
      <c r="B797" s="560"/>
      <c r="C797" s="371"/>
      <c r="D797" s="374"/>
      <c r="E797" s="374"/>
      <c r="F797" s="382"/>
      <c r="G797" s="374"/>
      <c r="H797" s="374"/>
      <c r="I797" s="374"/>
      <c r="J797" s="374"/>
      <c r="K797" s="374"/>
      <c r="L797" s="374"/>
      <c r="M797" s="374"/>
      <c r="N797" s="465"/>
      <c r="O797" s="315">
        <f t="shared" si="45"/>
        <v>0</v>
      </c>
      <c r="P797" s="74">
        <f t="shared" si="46"/>
        <v>0</v>
      </c>
      <c r="Q797" s="96" t="str">
        <f t="shared" si="44"/>
        <v/>
      </c>
    </row>
    <row r="798" spans="1:17">
      <c r="A798" s="379" t="str">
        <f>IF(B798="","",COUNT('Diário 1º PA'!$A$4:$A$2000)+ROW()-3)</f>
        <v/>
      </c>
      <c r="B798" s="560"/>
      <c r="C798" s="371"/>
      <c r="D798" s="374"/>
      <c r="E798" s="374"/>
      <c r="F798" s="382"/>
      <c r="G798" s="374"/>
      <c r="H798" s="374"/>
      <c r="I798" s="374"/>
      <c r="J798" s="374"/>
      <c r="K798" s="374"/>
      <c r="L798" s="374"/>
      <c r="M798" s="374"/>
      <c r="N798" s="465"/>
      <c r="O798" s="316">
        <f t="shared" si="45"/>
        <v>0</v>
      </c>
      <c r="P798" s="74">
        <f t="shared" si="46"/>
        <v>0</v>
      </c>
      <c r="Q798" s="139" t="str">
        <f t="shared" si="44"/>
        <v/>
      </c>
    </row>
    <row r="799" spans="1:17">
      <c r="A799" s="379" t="str">
        <f>IF(B799="","",COUNT('Diário 1º PA'!$A$4:$A$2000)+ROW()-3)</f>
        <v/>
      </c>
      <c r="B799" s="560"/>
      <c r="C799" s="371"/>
      <c r="D799" s="374"/>
      <c r="E799" s="374"/>
      <c r="F799" s="382"/>
      <c r="G799" s="374"/>
      <c r="H799" s="374"/>
      <c r="I799" s="374"/>
      <c r="J799" s="374"/>
      <c r="K799" s="374"/>
      <c r="L799" s="374"/>
      <c r="M799" s="374"/>
      <c r="N799" s="465"/>
      <c r="O799" s="315">
        <f t="shared" si="45"/>
        <v>0</v>
      </c>
      <c r="P799" s="74">
        <f t="shared" si="46"/>
        <v>0</v>
      </c>
      <c r="Q799" s="96" t="str">
        <f t="shared" si="44"/>
        <v/>
      </c>
    </row>
    <row r="800" spans="1:17">
      <c r="A800" s="379" t="str">
        <f>IF(B800="","",COUNT('Diário 1º PA'!$A$4:$A$2000)+ROW()-3)</f>
        <v/>
      </c>
      <c r="B800" s="560"/>
      <c r="C800" s="371"/>
      <c r="D800" s="374"/>
      <c r="E800" s="374"/>
      <c r="F800" s="382"/>
      <c r="G800" s="374"/>
      <c r="H800" s="374"/>
      <c r="I800" s="374"/>
      <c r="J800" s="374"/>
      <c r="K800" s="374"/>
      <c r="L800" s="374"/>
      <c r="M800" s="374"/>
      <c r="N800" s="465"/>
      <c r="O800" s="315">
        <f t="shared" si="45"/>
        <v>0</v>
      </c>
      <c r="P800" s="74">
        <f t="shared" si="46"/>
        <v>0</v>
      </c>
      <c r="Q800" s="96" t="str">
        <f t="shared" si="44"/>
        <v/>
      </c>
    </row>
    <row r="801" spans="1:17" ht="13.5" thickBot="1">
      <c r="A801" s="379" t="str">
        <f>IF(B801="","",COUNT('Diário 1º PA'!$A$4:$A$2000)+ROW()-3)</f>
        <v/>
      </c>
      <c r="B801" s="560"/>
      <c r="C801" s="371"/>
      <c r="D801" s="374"/>
      <c r="E801" s="374"/>
      <c r="F801" s="382"/>
      <c r="G801" s="374"/>
      <c r="H801" s="374"/>
      <c r="I801" s="374"/>
      <c r="J801" s="374"/>
      <c r="K801" s="374"/>
      <c r="L801" s="374"/>
      <c r="M801" s="374"/>
      <c r="N801" s="465"/>
      <c r="O801" s="315">
        <f t="shared" si="45"/>
        <v>0</v>
      </c>
      <c r="P801" s="74">
        <f t="shared" si="46"/>
        <v>0</v>
      </c>
      <c r="Q801" s="96" t="str">
        <f t="shared" si="44"/>
        <v/>
      </c>
    </row>
    <row r="802" spans="1:17">
      <c r="A802" s="379" t="str">
        <f>IF(B802="","",COUNT('Diário 1º PA'!$A$4:$A$2000)+ROW()-3)</f>
        <v/>
      </c>
      <c r="B802" s="560"/>
      <c r="C802" s="371"/>
      <c r="D802" s="374"/>
      <c r="E802" s="374"/>
      <c r="F802" s="382"/>
      <c r="G802" s="374"/>
      <c r="H802" s="374"/>
      <c r="I802" s="374"/>
      <c r="J802" s="374"/>
      <c r="K802" s="374"/>
      <c r="L802" s="374"/>
      <c r="M802" s="374"/>
      <c r="N802" s="465"/>
      <c r="O802" s="316">
        <f t="shared" si="45"/>
        <v>0</v>
      </c>
      <c r="P802" s="74">
        <f t="shared" si="46"/>
        <v>0</v>
      </c>
      <c r="Q802" s="139" t="str">
        <f t="shared" si="44"/>
        <v/>
      </c>
    </row>
    <row r="803" spans="1:17">
      <c r="A803" s="379" t="str">
        <f>IF(B803="","",COUNT('Diário 1º PA'!$A$4:$A$2000)+ROW()-3)</f>
        <v/>
      </c>
      <c r="B803" s="560"/>
      <c r="C803" s="371"/>
      <c r="D803" s="374"/>
      <c r="E803" s="374"/>
      <c r="F803" s="382"/>
      <c r="G803" s="374"/>
      <c r="H803" s="374"/>
      <c r="I803" s="374"/>
      <c r="J803" s="374"/>
      <c r="K803" s="374"/>
      <c r="L803" s="374"/>
      <c r="M803" s="374"/>
      <c r="N803" s="465"/>
      <c r="O803" s="315">
        <f t="shared" si="45"/>
        <v>0</v>
      </c>
      <c r="P803" s="74">
        <f t="shared" si="46"/>
        <v>0</v>
      </c>
      <c r="Q803" s="96" t="str">
        <f t="shared" si="44"/>
        <v/>
      </c>
    </row>
    <row r="804" spans="1:17">
      <c r="A804" s="379" t="str">
        <f>IF(B804="","",COUNT('Diário 1º PA'!$A$4:$A$2000)+ROW()-3)</f>
        <v/>
      </c>
      <c r="B804" s="560"/>
      <c r="C804" s="371"/>
      <c r="D804" s="374"/>
      <c r="E804" s="374"/>
      <c r="F804" s="382"/>
      <c r="G804" s="374"/>
      <c r="H804" s="374"/>
      <c r="I804" s="374"/>
      <c r="J804" s="374"/>
      <c r="K804" s="374"/>
      <c r="L804" s="374"/>
      <c r="M804" s="374"/>
      <c r="N804" s="465"/>
      <c r="O804" s="315">
        <f t="shared" si="45"/>
        <v>0</v>
      </c>
      <c r="P804" s="74">
        <f t="shared" si="46"/>
        <v>0</v>
      </c>
      <c r="Q804" s="96" t="str">
        <f t="shared" si="44"/>
        <v/>
      </c>
    </row>
    <row r="805" spans="1:17" ht="13.5" thickBot="1">
      <c r="A805" s="379" t="str">
        <f>IF(B805="","",COUNT('Diário 1º PA'!$A$4:$A$2000)+ROW()-3)</f>
        <v/>
      </c>
      <c r="B805" s="560"/>
      <c r="C805" s="371"/>
      <c r="D805" s="374"/>
      <c r="E805" s="374"/>
      <c r="F805" s="382"/>
      <c r="G805" s="374"/>
      <c r="H805" s="374"/>
      <c r="I805" s="374"/>
      <c r="J805" s="374"/>
      <c r="K805" s="374"/>
      <c r="L805" s="374"/>
      <c r="M805" s="374"/>
      <c r="N805" s="465"/>
      <c r="O805" s="315">
        <f t="shared" si="45"/>
        <v>0</v>
      </c>
      <c r="P805" s="74">
        <f t="shared" si="46"/>
        <v>0</v>
      </c>
      <c r="Q805" s="96" t="str">
        <f t="shared" si="44"/>
        <v/>
      </c>
    </row>
    <row r="806" spans="1:17">
      <c r="A806" s="379" t="str">
        <f>IF(B806="","",COUNT('Diário 1º PA'!$A$4:$A$2000)+ROW()-3)</f>
        <v/>
      </c>
      <c r="B806" s="560"/>
      <c r="C806" s="371"/>
      <c r="D806" s="374"/>
      <c r="E806" s="374"/>
      <c r="F806" s="382"/>
      <c r="G806" s="374"/>
      <c r="H806" s="374"/>
      <c r="I806" s="374"/>
      <c r="J806" s="374"/>
      <c r="K806" s="374"/>
      <c r="L806" s="374"/>
      <c r="M806" s="374"/>
      <c r="N806" s="465"/>
      <c r="O806" s="316">
        <f t="shared" si="45"/>
        <v>0</v>
      </c>
      <c r="P806" s="74">
        <f t="shared" si="46"/>
        <v>0</v>
      </c>
      <c r="Q806" s="139" t="str">
        <f t="shared" si="44"/>
        <v/>
      </c>
    </row>
    <row r="807" spans="1:17">
      <c r="A807" s="379" t="str">
        <f>IF(B807="","",COUNT('Diário 1º PA'!$A$4:$A$2000)+ROW()-3)</f>
        <v/>
      </c>
      <c r="B807" s="560"/>
      <c r="C807" s="371"/>
      <c r="D807" s="374"/>
      <c r="E807" s="374"/>
      <c r="F807" s="382"/>
      <c r="G807" s="374"/>
      <c r="H807" s="374"/>
      <c r="I807" s="374"/>
      <c r="J807" s="374"/>
      <c r="K807" s="374"/>
      <c r="L807" s="374"/>
      <c r="M807" s="374"/>
      <c r="N807" s="465"/>
      <c r="O807" s="315">
        <f t="shared" si="45"/>
        <v>0</v>
      </c>
      <c r="P807" s="74">
        <f t="shared" si="46"/>
        <v>0</v>
      </c>
      <c r="Q807" s="96" t="str">
        <f t="shared" si="44"/>
        <v/>
      </c>
    </row>
    <row r="808" spans="1:17">
      <c r="A808" s="379" t="str">
        <f>IF(B808="","",COUNT('Diário 1º PA'!$A$4:$A$2000)+ROW()-3)</f>
        <v/>
      </c>
      <c r="B808" s="560"/>
      <c r="C808" s="371"/>
      <c r="D808" s="374"/>
      <c r="E808" s="374"/>
      <c r="F808" s="382"/>
      <c r="G808" s="374"/>
      <c r="H808" s="374"/>
      <c r="I808" s="374"/>
      <c r="J808" s="374"/>
      <c r="K808" s="374"/>
      <c r="L808" s="374"/>
      <c r="M808" s="374"/>
      <c r="N808" s="465"/>
      <c r="O808" s="315">
        <f t="shared" si="45"/>
        <v>0</v>
      </c>
      <c r="P808" s="74">
        <f t="shared" si="46"/>
        <v>0</v>
      </c>
      <c r="Q808" s="96" t="str">
        <f t="shared" si="44"/>
        <v/>
      </c>
    </row>
    <row r="809" spans="1:17" ht="13.5" thickBot="1">
      <c r="A809" s="379" t="str">
        <f>IF(B809="","",COUNT('Diário 1º PA'!$A$4:$A$2000)+ROW()-3)</f>
        <v/>
      </c>
      <c r="B809" s="560"/>
      <c r="C809" s="371"/>
      <c r="D809" s="374"/>
      <c r="E809" s="374"/>
      <c r="F809" s="382"/>
      <c r="G809" s="374"/>
      <c r="H809" s="374"/>
      <c r="I809" s="374"/>
      <c r="J809" s="374"/>
      <c r="K809" s="374"/>
      <c r="L809" s="374"/>
      <c r="M809" s="374"/>
      <c r="N809" s="465"/>
      <c r="O809" s="315">
        <f t="shared" si="45"/>
        <v>0</v>
      </c>
      <c r="P809" s="74">
        <f t="shared" si="46"/>
        <v>0</v>
      </c>
      <c r="Q809" s="96" t="str">
        <f t="shared" si="44"/>
        <v/>
      </c>
    </row>
    <row r="810" spans="1:17">
      <c r="A810" s="379" t="str">
        <f>IF(B810="","",COUNT('Diário 1º PA'!$A$4:$A$2000)+ROW()-3)</f>
        <v/>
      </c>
      <c r="B810" s="560"/>
      <c r="C810" s="371"/>
      <c r="D810" s="374"/>
      <c r="E810" s="374"/>
      <c r="F810" s="382"/>
      <c r="G810" s="374"/>
      <c r="H810" s="374"/>
      <c r="I810" s="374"/>
      <c r="J810" s="374"/>
      <c r="K810" s="374"/>
      <c r="L810" s="374"/>
      <c r="M810" s="374"/>
      <c r="N810" s="465"/>
      <c r="O810" s="316">
        <f t="shared" si="45"/>
        <v>0</v>
      </c>
      <c r="P810" s="74">
        <f t="shared" si="46"/>
        <v>0</v>
      </c>
      <c r="Q810" s="139" t="str">
        <f t="shared" si="44"/>
        <v/>
      </c>
    </row>
    <row r="811" spans="1:17">
      <c r="A811" s="379" t="str">
        <f>IF(B811="","",COUNT('Diário 1º PA'!$A$4:$A$2000)+ROW()-3)</f>
        <v/>
      </c>
      <c r="B811" s="560"/>
      <c r="C811" s="371"/>
      <c r="D811" s="374"/>
      <c r="E811" s="374"/>
      <c r="F811" s="382"/>
      <c r="G811" s="374"/>
      <c r="H811" s="374"/>
      <c r="I811" s="374"/>
      <c r="J811" s="374"/>
      <c r="K811" s="374"/>
      <c r="L811" s="374"/>
      <c r="M811" s="374"/>
      <c r="N811" s="465"/>
      <c r="O811" s="315">
        <f t="shared" si="45"/>
        <v>0</v>
      </c>
      <c r="P811" s="74">
        <f t="shared" si="46"/>
        <v>0</v>
      </c>
      <c r="Q811" s="96" t="str">
        <f t="shared" si="44"/>
        <v/>
      </c>
    </row>
    <row r="812" spans="1:17">
      <c r="A812" s="379" t="str">
        <f>IF(B812="","",COUNT('Diário 1º PA'!$A$4:$A$2000)+ROW()-3)</f>
        <v/>
      </c>
      <c r="B812" s="560"/>
      <c r="C812" s="371"/>
      <c r="D812" s="374"/>
      <c r="E812" s="374"/>
      <c r="F812" s="382"/>
      <c r="G812" s="374"/>
      <c r="H812" s="374"/>
      <c r="I812" s="374"/>
      <c r="J812" s="374"/>
      <c r="K812" s="374"/>
      <c r="L812" s="374"/>
      <c r="M812" s="374"/>
      <c r="N812" s="465"/>
      <c r="O812" s="315">
        <f t="shared" si="45"/>
        <v>0</v>
      </c>
      <c r="P812" s="74">
        <f t="shared" si="46"/>
        <v>0</v>
      </c>
      <c r="Q812" s="96" t="str">
        <f t="shared" si="44"/>
        <v/>
      </c>
    </row>
    <row r="813" spans="1:17" ht="13.5" thickBot="1">
      <c r="A813" s="379" t="str">
        <f>IF(B813="","",COUNT('Diário 1º PA'!$A$4:$A$2000)+ROW()-3)</f>
        <v/>
      </c>
      <c r="B813" s="560"/>
      <c r="C813" s="371"/>
      <c r="D813" s="374"/>
      <c r="E813" s="374"/>
      <c r="F813" s="382"/>
      <c r="G813" s="374"/>
      <c r="H813" s="374"/>
      <c r="I813" s="374"/>
      <c r="J813" s="374"/>
      <c r="K813" s="374"/>
      <c r="L813" s="374"/>
      <c r="M813" s="374"/>
      <c r="N813" s="465"/>
      <c r="O813" s="315">
        <f t="shared" si="45"/>
        <v>0</v>
      </c>
      <c r="P813" s="74">
        <f t="shared" si="46"/>
        <v>0</v>
      </c>
      <c r="Q813" s="96" t="str">
        <f t="shared" si="44"/>
        <v/>
      </c>
    </row>
    <row r="814" spans="1:17">
      <c r="A814" s="379" t="str">
        <f>IF(B814="","",COUNT('Diário 1º PA'!$A$4:$A$2000)+ROW()-3)</f>
        <v/>
      </c>
      <c r="B814" s="560"/>
      <c r="C814" s="371"/>
      <c r="D814" s="374"/>
      <c r="E814" s="374"/>
      <c r="F814" s="382"/>
      <c r="G814" s="374"/>
      <c r="H814" s="374"/>
      <c r="I814" s="374"/>
      <c r="J814" s="374"/>
      <c r="K814" s="374"/>
      <c r="L814" s="374"/>
      <c r="M814" s="374"/>
      <c r="N814" s="465"/>
      <c r="O814" s="316">
        <f t="shared" si="45"/>
        <v>0</v>
      </c>
      <c r="P814" s="74">
        <f t="shared" si="46"/>
        <v>0</v>
      </c>
      <c r="Q814" s="139" t="str">
        <f t="shared" si="44"/>
        <v/>
      </c>
    </row>
    <row r="815" spans="1:17">
      <c r="A815" s="379" t="str">
        <f>IF(B815="","",COUNT('Diário 1º PA'!$A$4:$A$2000)+ROW()-3)</f>
        <v/>
      </c>
      <c r="B815" s="560"/>
      <c r="C815" s="371"/>
      <c r="D815" s="374"/>
      <c r="E815" s="374"/>
      <c r="F815" s="382"/>
      <c r="G815" s="374"/>
      <c r="H815" s="374"/>
      <c r="I815" s="374"/>
      <c r="J815" s="374"/>
      <c r="K815" s="374"/>
      <c r="L815" s="374"/>
      <c r="M815" s="374"/>
      <c r="N815" s="465"/>
      <c r="O815" s="315">
        <f t="shared" si="45"/>
        <v>0</v>
      </c>
      <c r="P815" s="74">
        <f t="shared" si="46"/>
        <v>0</v>
      </c>
      <c r="Q815" s="96" t="str">
        <f t="shared" si="44"/>
        <v/>
      </c>
    </row>
    <row r="816" spans="1:17">
      <c r="A816" s="379" t="str">
        <f>IF(B816="","",COUNT('Diário 1º PA'!$A$4:$A$2000)+ROW()-3)</f>
        <v/>
      </c>
      <c r="B816" s="560"/>
      <c r="C816" s="371"/>
      <c r="D816" s="374"/>
      <c r="E816" s="374"/>
      <c r="F816" s="382"/>
      <c r="G816" s="374"/>
      <c r="H816" s="374"/>
      <c r="I816" s="374"/>
      <c r="J816" s="374"/>
      <c r="K816" s="374"/>
      <c r="L816" s="374"/>
      <c r="M816" s="374"/>
      <c r="N816" s="465"/>
      <c r="O816" s="315">
        <f t="shared" si="45"/>
        <v>0</v>
      </c>
      <c r="P816" s="74">
        <f t="shared" si="46"/>
        <v>0</v>
      </c>
      <c r="Q816" s="96" t="str">
        <f t="shared" si="44"/>
        <v/>
      </c>
    </row>
    <row r="817" spans="1:17" ht="13.5" thickBot="1">
      <c r="A817" s="379" t="str">
        <f>IF(B817="","",COUNT('Diário 1º PA'!$A$4:$A$2000)+ROW()-3)</f>
        <v/>
      </c>
      <c r="B817" s="560"/>
      <c r="C817" s="371"/>
      <c r="D817" s="374"/>
      <c r="E817" s="374"/>
      <c r="F817" s="382"/>
      <c r="G817" s="374"/>
      <c r="H817" s="374"/>
      <c r="I817" s="374"/>
      <c r="J817" s="374"/>
      <c r="K817" s="374"/>
      <c r="L817" s="374"/>
      <c r="M817" s="374"/>
      <c r="N817" s="465"/>
      <c r="O817" s="315">
        <f t="shared" si="45"/>
        <v>0</v>
      </c>
      <c r="P817" s="74">
        <f t="shared" si="46"/>
        <v>0</v>
      </c>
      <c r="Q817" s="96" t="str">
        <f t="shared" si="44"/>
        <v/>
      </c>
    </row>
    <row r="818" spans="1:17">
      <c r="A818" s="379" t="str">
        <f>IF(B818="","",COUNT('Diário 1º PA'!$A$4:$A$2000)+ROW()-3)</f>
        <v/>
      </c>
      <c r="B818" s="560"/>
      <c r="C818" s="371"/>
      <c r="D818" s="374"/>
      <c r="E818" s="374"/>
      <c r="F818" s="382"/>
      <c r="G818" s="374"/>
      <c r="H818" s="374"/>
      <c r="I818" s="374"/>
      <c r="J818" s="374"/>
      <c r="K818" s="374"/>
      <c r="L818" s="374"/>
      <c r="M818" s="374"/>
      <c r="N818" s="465"/>
      <c r="O818" s="316">
        <f t="shared" si="45"/>
        <v>0</v>
      </c>
      <c r="P818" s="74">
        <f t="shared" si="46"/>
        <v>0</v>
      </c>
      <c r="Q818" s="139" t="str">
        <f t="shared" si="44"/>
        <v/>
      </c>
    </row>
    <row r="819" spans="1:17">
      <c r="A819" s="379" t="str">
        <f>IF(B819="","",COUNT('Diário 1º PA'!$A$4:$A$2000)+ROW()-3)</f>
        <v/>
      </c>
      <c r="B819" s="560"/>
      <c r="C819" s="371"/>
      <c r="D819" s="374"/>
      <c r="E819" s="374"/>
      <c r="F819" s="382"/>
      <c r="G819" s="374"/>
      <c r="H819" s="374"/>
      <c r="I819" s="374"/>
      <c r="J819" s="374"/>
      <c r="K819" s="374"/>
      <c r="L819" s="374"/>
      <c r="M819" s="374"/>
      <c r="N819" s="465"/>
      <c r="O819" s="315">
        <f t="shared" si="45"/>
        <v>0</v>
      </c>
      <c r="P819" s="74">
        <f t="shared" si="46"/>
        <v>0</v>
      </c>
      <c r="Q819" s="96" t="str">
        <f t="shared" si="44"/>
        <v/>
      </c>
    </row>
    <row r="820" spans="1:17">
      <c r="A820" s="379" t="str">
        <f>IF(B820="","",COUNT('Diário 1º PA'!$A$4:$A$2000)+ROW()-3)</f>
        <v/>
      </c>
      <c r="B820" s="560"/>
      <c r="C820" s="371"/>
      <c r="D820" s="374"/>
      <c r="E820" s="374"/>
      <c r="F820" s="382"/>
      <c r="G820" s="374"/>
      <c r="H820" s="374"/>
      <c r="I820" s="374"/>
      <c r="J820" s="374"/>
      <c r="K820" s="374"/>
      <c r="L820" s="374"/>
      <c r="M820" s="374"/>
      <c r="N820" s="465"/>
      <c r="O820" s="315">
        <f t="shared" si="45"/>
        <v>0</v>
      </c>
      <c r="P820" s="74">
        <f t="shared" si="46"/>
        <v>0</v>
      </c>
      <c r="Q820" s="96" t="str">
        <f t="shared" si="44"/>
        <v/>
      </c>
    </row>
    <row r="821" spans="1:17" ht="13.5" thickBot="1">
      <c r="A821" s="379" t="str">
        <f>IF(B821="","",COUNT('Diário 1º PA'!$A$4:$A$2000)+ROW()-3)</f>
        <v/>
      </c>
      <c r="B821" s="560"/>
      <c r="C821" s="371"/>
      <c r="D821" s="374"/>
      <c r="E821" s="374"/>
      <c r="F821" s="382"/>
      <c r="G821" s="374"/>
      <c r="H821" s="374"/>
      <c r="I821" s="374"/>
      <c r="J821" s="374"/>
      <c r="K821" s="374"/>
      <c r="L821" s="374"/>
      <c r="M821" s="374"/>
      <c r="N821" s="465"/>
      <c r="O821" s="315">
        <f t="shared" si="45"/>
        <v>0</v>
      </c>
      <c r="P821" s="74">
        <f t="shared" si="46"/>
        <v>0</v>
      </c>
      <c r="Q821" s="96" t="str">
        <f t="shared" si="44"/>
        <v/>
      </c>
    </row>
    <row r="822" spans="1:17">
      <c r="A822" s="379" t="str">
        <f>IF(B822="","",COUNT('Diário 1º PA'!$A$4:$A$2000)+ROW()-3)</f>
        <v/>
      </c>
      <c r="B822" s="560"/>
      <c r="C822" s="371"/>
      <c r="D822" s="374"/>
      <c r="E822" s="374"/>
      <c r="F822" s="382"/>
      <c r="G822" s="374"/>
      <c r="H822" s="374"/>
      <c r="I822" s="374"/>
      <c r="J822" s="374"/>
      <c r="K822" s="374"/>
      <c r="L822" s="374"/>
      <c r="M822" s="374"/>
      <c r="N822" s="465"/>
      <c r="O822" s="316">
        <f t="shared" si="45"/>
        <v>0</v>
      </c>
      <c r="P822" s="74">
        <f t="shared" si="46"/>
        <v>0</v>
      </c>
      <c r="Q822" s="139" t="str">
        <f t="shared" si="44"/>
        <v/>
      </c>
    </row>
    <row r="823" spans="1:17">
      <c r="A823" s="379" t="str">
        <f>IF(B823="","",COUNT('Diário 1º PA'!$A$4:$A$2000)+ROW()-3)</f>
        <v/>
      </c>
      <c r="B823" s="560"/>
      <c r="C823" s="371"/>
      <c r="D823" s="374"/>
      <c r="E823" s="374"/>
      <c r="F823" s="382"/>
      <c r="G823" s="374"/>
      <c r="H823" s="374"/>
      <c r="I823" s="374"/>
      <c r="J823" s="374"/>
      <c r="K823" s="374"/>
      <c r="L823" s="374"/>
      <c r="M823" s="374"/>
      <c r="N823" s="465"/>
      <c r="O823" s="315">
        <f t="shared" si="45"/>
        <v>0</v>
      </c>
      <c r="P823" s="74">
        <f t="shared" si="46"/>
        <v>0</v>
      </c>
      <c r="Q823" s="96" t="str">
        <f t="shared" si="44"/>
        <v/>
      </c>
    </row>
    <row r="824" spans="1:17">
      <c r="A824" s="379" t="str">
        <f>IF(B824="","",COUNT('Diário 1º PA'!$A$4:$A$2000)+ROW()-3)</f>
        <v/>
      </c>
      <c r="B824" s="560"/>
      <c r="C824" s="371"/>
      <c r="D824" s="374"/>
      <c r="E824" s="374"/>
      <c r="F824" s="382"/>
      <c r="G824" s="374"/>
      <c r="H824" s="374"/>
      <c r="I824" s="374"/>
      <c r="J824" s="374"/>
      <c r="K824" s="374"/>
      <c r="L824" s="374"/>
      <c r="M824" s="374"/>
      <c r="N824" s="465"/>
      <c r="O824" s="315">
        <f t="shared" si="45"/>
        <v>0</v>
      </c>
      <c r="P824" s="74">
        <f t="shared" si="46"/>
        <v>0</v>
      </c>
      <c r="Q824" s="96" t="str">
        <f t="shared" si="44"/>
        <v/>
      </c>
    </row>
    <row r="825" spans="1:17" ht="13.5" thickBot="1">
      <c r="A825" s="379" t="str">
        <f>IF(B825="","",COUNT('Diário 1º PA'!$A$4:$A$2000)+ROW()-3)</f>
        <v/>
      </c>
      <c r="B825" s="560"/>
      <c r="C825" s="371"/>
      <c r="D825" s="374"/>
      <c r="E825" s="374"/>
      <c r="F825" s="382"/>
      <c r="G825" s="374"/>
      <c r="H825" s="374"/>
      <c r="I825" s="374"/>
      <c r="J825" s="374"/>
      <c r="K825" s="374"/>
      <c r="L825" s="374"/>
      <c r="M825" s="374"/>
      <c r="N825" s="465"/>
      <c r="O825" s="315">
        <f t="shared" si="45"/>
        <v>0</v>
      </c>
      <c r="P825" s="74">
        <f t="shared" si="46"/>
        <v>0</v>
      </c>
      <c r="Q825" s="96" t="str">
        <f t="shared" si="44"/>
        <v/>
      </c>
    </row>
    <row r="826" spans="1:17">
      <c r="A826" s="379" t="str">
        <f>IF(B826="","",COUNT('Diário 1º PA'!$A$4:$A$2000)+ROW()-3)</f>
        <v/>
      </c>
      <c r="B826" s="560"/>
      <c r="C826" s="371"/>
      <c r="D826" s="374"/>
      <c r="E826" s="374"/>
      <c r="F826" s="382"/>
      <c r="G826" s="374"/>
      <c r="H826" s="374"/>
      <c r="I826" s="374"/>
      <c r="J826" s="374"/>
      <c r="K826" s="374"/>
      <c r="L826" s="374"/>
      <c r="M826" s="374"/>
      <c r="N826" s="465"/>
      <c r="O826" s="316">
        <f t="shared" si="45"/>
        <v>0</v>
      </c>
      <c r="P826" s="74">
        <f t="shared" si="46"/>
        <v>0</v>
      </c>
      <c r="Q826" s="139" t="str">
        <f t="shared" si="44"/>
        <v/>
      </c>
    </row>
    <row r="827" spans="1:17">
      <c r="A827" s="379" t="str">
        <f>IF(B827="","",COUNT('Diário 1º PA'!$A$4:$A$2000)+ROW()-3)</f>
        <v/>
      </c>
      <c r="B827" s="560"/>
      <c r="C827" s="371"/>
      <c r="D827" s="374"/>
      <c r="E827" s="374"/>
      <c r="F827" s="382"/>
      <c r="G827" s="374"/>
      <c r="H827" s="374"/>
      <c r="I827" s="374"/>
      <c r="J827" s="374"/>
      <c r="K827" s="374"/>
      <c r="L827" s="374"/>
      <c r="M827" s="374"/>
      <c r="N827" s="465"/>
      <c r="O827" s="315">
        <f t="shared" si="45"/>
        <v>0</v>
      </c>
      <c r="P827" s="74">
        <f t="shared" si="46"/>
        <v>0</v>
      </c>
      <c r="Q827" s="96" t="str">
        <f t="shared" si="44"/>
        <v/>
      </c>
    </row>
    <row r="828" spans="1:17">
      <c r="A828" s="379" t="str">
        <f>IF(B828="","",COUNT('Diário 1º PA'!$A$4:$A$2000)+ROW()-3)</f>
        <v/>
      </c>
      <c r="B828" s="560"/>
      <c r="C828" s="371"/>
      <c r="D828" s="374"/>
      <c r="E828" s="374"/>
      <c r="F828" s="382"/>
      <c r="G828" s="374"/>
      <c r="H828" s="374"/>
      <c r="I828" s="374"/>
      <c r="J828" s="374"/>
      <c r="K828" s="374"/>
      <c r="L828" s="374"/>
      <c r="M828" s="374"/>
      <c r="N828" s="465"/>
      <c r="O828" s="315">
        <f t="shared" si="45"/>
        <v>0</v>
      </c>
      <c r="P828" s="74">
        <f t="shared" si="46"/>
        <v>0</v>
      </c>
      <c r="Q828" s="96" t="str">
        <f t="shared" si="44"/>
        <v/>
      </c>
    </row>
    <row r="829" spans="1:17" ht="13.5" thickBot="1">
      <c r="A829" s="379" t="str">
        <f>IF(B829="","",COUNT('Diário 1º PA'!$A$4:$A$2000)+ROW()-3)</f>
        <v/>
      </c>
      <c r="B829" s="560"/>
      <c r="C829" s="371"/>
      <c r="D829" s="374"/>
      <c r="E829" s="374"/>
      <c r="F829" s="382"/>
      <c r="G829" s="374"/>
      <c r="H829" s="374"/>
      <c r="I829" s="374"/>
      <c r="J829" s="374"/>
      <c r="K829" s="374"/>
      <c r="L829" s="374"/>
      <c r="M829" s="374"/>
      <c r="N829" s="465"/>
      <c r="O829" s="315">
        <f t="shared" si="45"/>
        <v>0</v>
      </c>
      <c r="P829" s="74">
        <f t="shared" si="46"/>
        <v>0</v>
      </c>
      <c r="Q829" s="96" t="str">
        <f t="shared" si="44"/>
        <v/>
      </c>
    </row>
    <row r="830" spans="1:17">
      <c r="A830" s="379" t="str">
        <f>IF(B830="","",COUNT('Diário 1º PA'!$A$4:$A$2000)+ROW()-3)</f>
        <v/>
      </c>
      <c r="B830" s="560"/>
      <c r="C830" s="371"/>
      <c r="D830" s="374"/>
      <c r="E830" s="374"/>
      <c r="F830" s="382"/>
      <c r="G830" s="374"/>
      <c r="H830" s="374"/>
      <c r="I830" s="374"/>
      <c r="J830" s="374"/>
      <c r="K830" s="374"/>
      <c r="L830" s="374"/>
      <c r="M830" s="374"/>
      <c r="N830" s="465"/>
      <c r="O830" s="316">
        <f t="shared" si="45"/>
        <v>0</v>
      </c>
      <c r="P830" s="74">
        <f t="shared" si="46"/>
        <v>0</v>
      </c>
      <c r="Q830" s="139" t="str">
        <f t="shared" si="44"/>
        <v/>
      </c>
    </row>
    <row r="831" spans="1:17">
      <c r="A831" s="379" t="str">
        <f>IF(B831="","",COUNT('Diário 1º PA'!$A$4:$A$2000)+ROW()-3)</f>
        <v/>
      </c>
      <c r="B831" s="560"/>
      <c r="C831" s="371"/>
      <c r="D831" s="374"/>
      <c r="E831" s="374"/>
      <c r="F831" s="382"/>
      <c r="G831" s="374"/>
      <c r="H831" s="374"/>
      <c r="I831" s="374"/>
      <c r="J831" s="374"/>
      <c r="K831" s="374"/>
      <c r="L831" s="374"/>
      <c r="M831" s="374"/>
      <c r="N831" s="465"/>
      <c r="O831" s="315">
        <f t="shared" si="45"/>
        <v>0</v>
      </c>
      <c r="P831" s="74">
        <f t="shared" si="46"/>
        <v>0</v>
      </c>
      <c r="Q831" s="96" t="str">
        <f t="shared" si="44"/>
        <v/>
      </c>
    </row>
    <row r="832" spans="1:17">
      <c r="A832" s="379" t="str">
        <f>IF(B832="","",COUNT('Diário 1º PA'!$A$4:$A$2000)+ROW()-3)</f>
        <v/>
      </c>
      <c r="B832" s="560"/>
      <c r="C832" s="371"/>
      <c r="D832" s="374"/>
      <c r="E832" s="374"/>
      <c r="F832" s="382"/>
      <c r="G832" s="374"/>
      <c r="H832" s="374"/>
      <c r="I832" s="374"/>
      <c r="J832" s="374"/>
      <c r="K832" s="374"/>
      <c r="L832" s="374"/>
      <c r="M832" s="374"/>
      <c r="N832" s="465"/>
      <c r="O832" s="315">
        <f t="shared" si="45"/>
        <v>0</v>
      </c>
      <c r="P832" s="74">
        <f t="shared" si="46"/>
        <v>0</v>
      </c>
      <c r="Q832" s="96" t="str">
        <f t="shared" si="44"/>
        <v/>
      </c>
    </row>
    <row r="833" spans="1:17" ht="13.5" thickBot="1">
      <c r="A833" s="379" t="str">
        <f>IF(B833="","",COUNT('Diário 1º PA'!$A$4:$A$2000)+ROW()-3)</f>
        <v/>
      </c>
      <c r="B833" s="560"/>
      <c r="C833" s="371"/>
      <c r="D833" s="374"/>
      <c r="E833" s="374"/>
      <c r="F833" s="382"/>
      <c r="G833" s="374"/>
      <c r="H833" s="374"/>
      <c r="I833" s="374"/>
      <c r="J833" s="374"/>
      <c r="K833" s="374"/>
      <c r="L833" s="374"/>
      <c r="M833" s="374"/>
      <c r="N833" s="465"/>
      <c r="O833" s="315">
        <f t="shared" si="45"/>
        <v>0</v>
      </c>
      <c r="P833" s="74">
        <f t="shared" si="46"/>
        <v>0</v>
      </c>
      <c r="Q833" s="96" t="str">
        <f t="shared" si="44"/>
        <v/>
      </c>
    </row>
    <row r="834" spans="1:17">
      <c r="A834" s="379" t="str">
        <f>IF(B834="","",COUNT('Diário 1º PA'!$A$4:$A$2000)+ROW()-3)</f>
        <v/>
      </c>
      <c r="B834" s="560"/>
      <c r="C834" s="371"/>
      <c r="D834" s="374"/>
      <c r="E834" s="374"/>
      <c r="F834" s="382"/>
      <c r="G834" s="374"/>
      <c r="H834" s="374"/>
      <c r="I834" s="374"/>
      <c r="J834" s="374"/>
      <c r="K834" s="374"/>
      <c r="L834" s="374"/>
      <c r="M834" s="374"/>
      <c r="N834" s="465"/>
      <c r="O834" s="316">
        <f t="shared" si="45"/>
        <v>0</v>
      </c>
      <c r="P834" s="74">
        <f t="shared" si="46"/>
        <v>0</v>
      </c>
      <c r="Q834" s="139" t="str">
        <f t="shared" si="44"/>
        <v/>
      </c>
    </row>
    <row r="835" spans="1:17">
      <c r="A835" s="379" t="str">
        <f>IF(B835="","",COUNT('Diário 1º PA'!$A$4:$A$2000)+ROW()-3)</f>
        <v/>
      </c>
      <c r="B835" s="560"/>
      <c r="C835" s="371"/>
      <c r="D835" s="374"/>
      <c r="E835" s="374"/>
      <c r="F835" s="382"/>
      <c r="G835" s="374"/>
      <c r="H835" s="374"/>
      <c r="I835" s="374"/>
      <c r="J835" s="374"/>
      <c r="K835" s="374"/>
      <c r="L835" s="374"/>
      <c r="M835" s="374"/>
      <c r="N835" s="465"/>
      <c r="O835" s="315">
        <f t="shared" si="45"/>
        <v>0</v>
      </c>
      <c r="P835" s="74">
        <f t="shared" si="46"/>
        <v>0</v>
      </c>
      <c r="Q835" s="96" t="str">
        <f t="shared" si="44"/>
        <v/>
      </c>
    </row>
    <row r="836" spans="1:17">
      <c r="A836" s="379" t="str">
        <f>IF(B836="","",COUNT('Diário 1º PA'!$A$4:$A$2000)+ROW()-3)</f>
        <v/>
      </c>
      <c r="B836" s="560"/>
      <c r="C836" s="371"/>
      <c r="D836" s="374"/>
      <c r="E836" s="374"/>
      <c r="F836" s="382"/>
      <c r="G836" s="374"/>
      <c r="H836" s="374"/>
      <c r="I836" s="374"/>
      <c r="J836" s="374"/>
      <c r="K836" s="374"/>
      <c r="L836" s="374"/>
      <c r="M836" s="374"/>
      <c r="N836" s="465"/>
      <c r="O836" s="315">
        <f t="shared" si="45"/>
        <v>0</v>
      </c>
      <c r="P836" s="74">
        <f t="shared" si="46"/>
        <v>0</v>
      </c>
      <c r="Q836" s="96" t="str">
        <f t="shared" si="44"/>
        <v/>
      </c>
    </row>
    <row r="837" spans="1:17" ht="13.5" thickBot="1">
      <c r="A837" s="379" t="str">
        <f>IF(B837="","",COUNT('Diário 1º PA'!$A$4:$A$2000)+ROW()-3)</f>
        <v/>
      </c>
      <c r="B837" s="560"/>
      <c r="C837" s="371"/>
      <c r="D837" s="374"/>
      <c r="E837" s="374"/>
      <c r="F837" s="382"/>
      <c r="G837" s="374"/>
      <c r="H837" s="374"/>
      <c r="I837" s="374"/>
      <c r="J837" s="374"/>
      <c r="K837" s="374"/>
      <c r="L837" s="374"/>
      <c r="M837" s="374"/>
      <c r="N837" s="465"/>
      <c r="O837" s="315">
        <f t="shared" si="45"/>
        <v>0</v>
      </c>
      <c r="P837" s="74">
        <f t="shared" si="46"/>
        <v>0</v>
      </c>
      <c r="Q837" s="96" t="str">
        <f t="shared" si="44"/>
        <v/>
      </c>
    </row>
    <row r="838" spans="1:17">
      <c r="A838" s="379" t="str">
        <f>IF(B838="","",COUNT('Diário 1º PA'!$A$4:$A$2000)+ROW()-3)</f>
        <v/>
      </c>
      <c r="B838" s="560"/>
      <c r="C838" s="371"/>
      <c r="D838" s="374"/>
      <c r="E838" s="374"/>
      <c r="F838" s="382"/>
      <c r="G838" s="374"/>
      <c r="H838" s="374"/>
      <c r="I838" s="374"/>
      <c r="J838" s="374"/>
      <c r="K838" s="374"/>
      <c r="L838" s="374"/>
      <c r="M838" s="374"/>
      <c r="N838" s="465"/>
      <c r="O838" s="316">
        <f t="shared" si="45"/>
        <v>0</v>
      </c>
      <c r="P838" s="74">
        <f t="shared" si="46"/>
        <v>0</v>
      </c>
      <c r="Q838" s="139" t="str">
        <f t="shared" si="44"/>
        <v/>
      </c>
    </row>
    <row r="839" spans="1:17">
      <c r="A839" s="379" t="str">
        <f>IF(B839="","",COUNT('Diário 1º PA'!$A$4:$A$2000)+ROW()-3)</f>
        <v/>
      </c>
      <c r="B839" s="560"/>
      <c r="C839" s="371"/>
      <c r="D839" s="374"/>
      <c r="E839" s="374"/>
      <c r="F839" s="382"/>
      <c r="G839" s="374"/>
      <c r="H839" s="374"/>
      <c r="I839" s="374"/>
      <c r="J839" s="374"/>
      <c r="K839" s="374"/>
      <c r="L839" s="374"/>
      <c r="M839" s="374"/>
      <c r="N839" s="465"/>
      <c r="O839" s="315">
        <f t="shared" si="45"/>
        <v>0</v>
      </c>
      <c r="P839" s="74">
        <f t="shared" si="46"/>
        <v>0</v>
      </c>
      <c r="Q839" s="96" t="str">
        <f t="shared" si="44"/>
        <v/>
      </c>
    </row>
    <row r="840" spans="1:17">
      <c r="A840" s="379" t="str">
        <f>IF(B840="","",COUNT('Diário 1º PA'!$A$4:$A$2000)+ROW()-3)</f>
        <v/>
      </c>
      <c r="B840" s="560"/>
      <c r="C840" s="371"/>
      <c r="D840" s="374"/>
      <c r="E840" s="374"/>
      <c r="F840" s="382"/>
      <c r="G840" s="374"/>
      <c r="H840" s="374"/>
      <c r="I840" s="374"/>
      <c r="J840" s="374"/>
      <c r="K840" s="374"/>
      <c r="L840" s="374"/>
      <c r="M840" s="374"/>
      <c r="N840" s="465"/>
      <c r="O840" s="315">
        <f t="shared" si="45"/>
        <v>0</v>
      </c>
      <c r="P840" s="74">
        <f t="shared" si="46"/>
        <v>0</v>
      </c>
      <c r="Q840" s="96" t="str">
        <f t="shared" si="44"/>
        <v/>
      </c>
    </row>
    <row r="841" spans="1:17" ht="13.5" thickBot="1">
      <c r="A841" s="379" t="str">
        <f>IF(B841="","",COUNT('Diário 1º PA'!$A$4:$A$2000)+ROW()-3)</f>
        <v/>
      </c>
      <c r="B841" s="560"/>
      <c r="C841" s="371"/>
      <c r="D841" s="374"/>
      <c r="E841" s="374"/>
      <c r="F841" s="382"/>
      <c r="G841" s="374"/>
      <c r="H841" s="374"/>
      <c r="I841" s="374"/>
      <c r="J841" s="374"/>
      <c r="K841" s="374"/>
      <c r="L841" s="374"/>
      <c r="M841" s="374"/>
      <c r="N841" s="465"/>
      <c r="O841" s="315">
        <f t="shared" si="45"/>
        <v>0</v>
      </c>
      <c r="P841" s="74">
        <f t="shared" si="46"/>
        <v>0</v>
      </c>
      <c r="Q841" s="96" t="str">
        <f t="shared" si="44"/>
        <v/>
      </c>
    </row>
    <row r="842" spans="1:17">
      <c r="A842" s="379" t="str">
        <f>IF(B842="","",COUNT('Diário 1º PA'!$A$4:$A$2000)+ROW()-3)</f>
        <v/>
      </c>
      <c r="B842" s="560"/>
      <c r="C842" s="371"/>
      <c r="D842" s="374"/>
      <c r="E842" s="374"/>
      <c r="F842" s="382"/>
      <c r="G842" s="374"/>
      <c r="H842" s="374"/>
      <c r="I842" s="374"/>
      <c r="J842" s="374"/>
      <c r="K842" s="374"/>
      <c r="L842" s="374"/>
      <c r="M842" s="374"/>
      <c r="N842" s="465"/>
      <c r="O842" s="316">
        <f t="shared" si="45"/>
        <v>0</v>
      </c>
      <c r="P842" s="74">
        <f t="shared" si="46"/>
        <v>0</v>
      </c>
      <c r="Q842" s="139" t="str">
        <f t="shared" si="44"/>
        <v/>
      </c>
    </row>
    <row r="843" spans="1:17">
      <c r="A843" s="379" t="str">
        <f>IF(B843="","",COUNT('Diário 1º PA'!$A$4:$A$2000)+ROW()-3)</f>
        <v/>
      </c>
      <c r="B843" s="560"/>
      <c r="C843" s="371"/>
      <c r="D843" s="374"/>
      <c r="E843" s="374"/>
      <c r="F843" s="382"/>
      <c r="G843" s="374"/>
      <c r="H843" s="374"/>
      <c r="I843" s="374"/>
      <c r="J843" s="374"/>
      <c r="K843" s="374"/>
      <c r="L843" s="374"/>
      <c r="M843" s="374"/>
      <c r="N843" s="465"/>
      <c r="O843" s="315">
        <f t="shared" si="45"/>
        <v>0</v>
      </c>
      <c r="P843" s="74">
        <f t="shared" si="46"/>
        <v>0</v>
      </c>
      <c r="Q843" s="96" t="str">
        <f t="shared" si="44"/>
        <v/>
      </c>
    </row>
    <row r="844" spans="1:17">
      <c r="A844" s="379" t="str">
        <f>IF(B844="","",COUNT('Diário 1º PA'!$A$4:$A$2000)+ROW()-3)</f>
        <v/>
      </c>
      <c r="B844" s="560"/>
      <c r="C844" s="371"/>
      <c r="D844" s="374"/>
      <c r="E844" s="374"/>
      <c r="F844" s="382"/>
      <c r="G844" s="374"/>
      <c r="H844" s="374"/>
      <c r="I844" s="374"/>
      <c r="J844" s="374"/>
      <c r="K844" s="374"/>
      <c r="L844" s="374"/>
      <c r="M844" s="374"/>
      <c r="N844" s="465"/>
      <c r="O844" s="315">
        <f t="shared" si="45"/>
        <v>0</v>
      </c>
      <c r="P844" s="74">
        <f t="shared" si="46"/>
        <v>0</v>
      </c>
      <c r="Q844" s="96" t="str">
        <f t="shared" si="44"/>
        <v/>
      </c>
    </row>
    <row r="845" spans="1:17" ht="13.5" thickBot="1">
      <c r="A845" s="379" t="str">
        <f>IF(B845="","",COUNT('Diário 1º PA'!$A$4:$A$2000)+ROW()-3)</f>
        <v/>
      </c>
      <c r="B845" s="560"/>
      <c r="C845" s="371"/>
      <c r="D845" s="374"/>
      <c r="E845" s="374"/>
      <c r="F845" s="382"/>
      <c r="G845" s="374"/>
      <c r="H845" s="374"/>
      <c r="I845" s="374"/>
      <c r="J845" s="374"/>
      <c r="K845" s="374"/>
      <c r="L845" s="374"/>
      <c r="M845" s="374"/>
      <c r="N845" s="465"/>
      <c r="O845" s="315">
        <f t="shared" si="45"/>
        <v>0</v>
      </c>
      <c r="P845" s="74">
        <f t="shared" si="46"/>
        <v>0</v>
      </c>
      <c r="Q845" s="96" t="str">
        <f t="shared" si="44"/>
        <v/>
      </c>
    </row>
    <row r="846" spans="1:17">
      <c r="A846" s="379" t="str">
        <f>IF(B846="","",COUNT('Diário 1º PA'!$A$4:$A$2000)+ROW()-3)</f>
        <v/>
      </c>
      <c r="B846" s="560"/>
      <c r="C846" s="371"/>
      <c r="D846" s="374"/>
      <c r="E846" s="374"/>
      <c r="F846" s="382"/>
      <c r="G846" s="374"/>
      <c r="H846" s="374"/>
      <c r="I846" s="374"/>
      <c r="J846" s="374"/>
      <c r="K846" s="374"/>
      <c r="L846" s="374"/>
      <c r="M846" s="374"/>
      <c r="N846" s="465"/>
      <c r="O846" s="316">
        <f t="shared" si="45"/>
        <v>0</v>
      </c>
      <c r="P846" s="74">
        <f t="shared" si="46"/>
        <v>0</v>
      </c>
      <c r="Q846" s="139" t="str">
        <f t="shared" ref="Q846:Q909" si="47">SUBSTITUTE(D846," ","_")</f>
        <v/>
      </c>
    </row>
    <row r="847" spans="1:17">
      <c r="A847" s="379" t="str">
        <f>IF(B847="","",COUNT('Diário 1º PA'!$A$4:$A$2000)+ROW()-3)</f>
        <v/>
      </c>
      <c r="B847" s="560"/>
      <c r="C847" s="371"/>
      <c r="D847" s="374"/>
      <c r="E847" s="374"/>
      <c r="F847" s="382"/>
      <c r="G847" s="374"/>
      <c r="H847" s="374"/>
      <c r="I847" s="374"/>
      <c r="J847" s="374"/>
      <c r="K847" s="374"/>
      <c r="L847" s="374"/>
      <c r="M847" s="374"/>
      <c r="N847" s="465"/>
      <c r="O847" s="315">
        <f t="shared" ref="O847:O910" si="48">IF(B847=0,0,IF(YEAR(B847)=$P$1,MONTH(B847)-$O$1+1,(YEAR(B847)-$P$1)*12-$O$1+1+MONTH(B847)))</f>
        <v>0</v>
      </c>
      <c r="P847" s="74">
        <f t="shared" ref="P847:P910" si="49">IF(C847=0,0,IF(YEAR(C847)=$P$1,MONTH(C847)-$O$1+1,(YEAR(C847)-$P$1)*12-$O$1+1+MONTH(C847)))</f>
        <v>0</v>
      </c>
      <c r="Q847" s="96" t="str">
        <f t="shared" si="47"/>
        <v/>
      </c>
    </row>
    <row r="848" spans="1:17">
      <c r="A848" s="379" t="str">
        <f>IF(B848="","",COUNT('Diário 1º PA'!$A$4:$A$2000)+ROW()-3)</f>
        <v/>
      </c>
      <c r="B848" s="560"/>
      <c r="C848" s="371"/>
      <c r="D848" s="374"/>
      <c r="E848" s="374"/>
      <c r="F848" s="382"/>
      <c r="G848" s="374"/>
      <c r="H848" s="374"/>
      <c r="I848" s="374"/>
      <c r="J848" s="374"/>
      <c r="K848" s="374"/>
      <c r="L848" s="374"/>
      <c r="M848" s="374"/>
      <c r="N848" s="465"/>
      <c r="O848" s="315">
        <f t="shared" si="48"/>
        <v>0</v>
      </c>
      <c r="P848" s="74">
        <f t="shared" si="49"/>
        <v>0</v>
      </c>
      <c r="Q848" s="96" t="str">
        <f t="shared" si="47"/>
        <v/>
      </c>
    </row>
    <row r="849" spans="1:17" ht="13.5" thickBot="1">
      <c r="A849" s="379" t="str">
        <f>IF(B849="","",COUNT('Diário 1º PA'!$A$4:$A$2000)+ROW()-3)</f>
        <v/>
      </c>
      <c r="B849" s="560"/>
      <c r="C849" s="371"/>
      <c r="D849" s="374"/>
      <c r="E849" s="374"/>
      <c r="F849" s="382"/>
      <c r="G849" s="374"/>
      <c r="H849" s="374"/>
      <c r="I849" s="374"/>
      <c r="J849" s="374"/>
      <c r="K849" s="374"/>
      <c r="L849" s="374"/>
      <c r="M849" s="374"/>
      <c r="N849" s="465"/>
      <c r="O849" s="315">
        <f t="shared" si="48"/>
        <v>0</v>
      </c>
      <c r="P849" s="74">
        <f t="shared" si="49"/>
        <v>0</v>
      </c>
      <c r="Q849" s="96" t="str">
        <f t="shared" si="47"/>
        <v/>
      </c>
    </row>
    <row r="850" spans="1:17">
      <c r="A850" s="379" t="str">
        <f>IF(B850="","",COUNT('Diário 1º PA'!$A$4:$A$2000)+ROW()-3)</f>
        <v/>
      </c>
      <c r="B850" s="560"/>
      <c r="C850" s="371"/>
      <c r="D850" s="374"/>
      <c r="E850" s="374"/>
      <c r="F850" s="382"/>
      <c r="G850" s="374"/>
      <c r="H850" s="374"/>
      <c r="I850" s="374"/>
      <c r="J850" s="374"/>
      <c r="K850" s="374"/>
      <c r="L850" s="374"/>
      <c r="M850" s="374"/>
      <c r="N850" s="465"/>
      <c r="O850" s="316">
        <f t="shared" si="48"/>
        <v>0</v>
      </c>
      <c r="P850" s="74">
        <f t="shared" si="49"/>
        <v>0</v>
      </c>
      <c r="Q850" s="139" t="str">
        <f t="shared" si="47"/>
        <v/>
      </c>
    </row>
    <row r="851" spans="1:17">
      <c r="A851" s="379" t="str">
        <f>IF(B851="","",COUNT('Diário 1º PA'!$A$4:$A$2000)+ROW()-3)</f>
        <v/>
      </c>
      <c r="B851" s="560"/>
      <c r="C851" s="371"/>
      <c r="D851" s="374"/>
      <c r="E851" s="374"/>
      <c r="F851" s="382"/>
      <c r="G851" s="374"/>
      <c r="H851" s="374"/>
      <c r="I851" s="374"/>
      <c r="J851" s="374"/>
      <c r="K851" s="374"/>
      <c r="L851" s="374"/>
      <c r="M851" s="374"/>
      <c r="N851" s="465"/>
      <c r="O851" s="315">
        <f t="shared" si="48"/>
        <v>0</v>
      </c>
      <c r="P851" s="74">
        <f t="shared" si="49"/>
        <v>0</v>
      </c>
      <c r="Q851" s="96" t="str">
        <f t="shared" si="47"/>
        <v/>
      </c>
    </row>
    <row r="852" spans="1:17">
      <c r="A852" s="379" t="str">
        <f>IF(B852="","",COUNT('Diário 1º PA'!$A$4:$A$2000)+ROW()-3)</f>
        <v/>
      </c>
      <c r="B852" s="560"/>
      <c r="C852" s="371"/>
      <c r="D852" s="374"/>
      <c r="E852" s="374"/>
      <c r="F852" s="382"/>
      <c r="G852" s="374"/>
      <c r="H852" s="374"/>
      <c r="I852" s="374"/>
      <c r="J852" s="374"/>
      <c r="K852" s="374"/>
      <c r="L852" s="374"/>
      <c r="M852" s="374"/>
      <c r="N852" s="465"/>
      <c r="O852" s="315">
        <f t="shared" si="48"/>
        <v>0</v>
      </c>
      <c r="P852" s="74">
        <f t="shared" si="49"/>
        <v>0</v>
      </c>
      <c r="Q852" s="96" t="str">
        <f t="shared" si="47"/>
        <v/>
      </c>
    </row>
    <row r="853" spans="1:17" ht="13.5" thickBot="1">
      <c r="A853" s="379" t="str">
        <f>IF(B853="","",COUNT('Diário 1º PA'!$A$4:$A$2000)+ROW()-3)</f>
        <v/>
      </c>
      <c r="B853" s="560"/>
      <c r="C853" s="371"/>
      <c r="D853" s="374"/>
      <c r="E853" s="374"/>
      <c r="F853" s="382"/>
      <c r="G853" s="374"/>
      <c r="H853" s="374"/>
      <c r="I853" s="374"/>
      <c r="J853" s="374"/>
      <c r="K853" s="374"/>
      <c r="L853" s="374"/>
      <c r="M853" s="374"/>
      <c r="N853" s="465"/>
      <c r="O853" s="315">
        <f t="shared" si="48"/>
        <v>0</v>
      </c>
      <c r="P853" s="74">
        <f t="shared" si="49"/>
        <v>0</v>
      </c>
      <c r="Q853" s="96" t="str">
        <f t="shared" si="47"/>
        <v/>
      </c>
    </row>
    <row r="854" spans="1:17">
      <c r="A854" s="379" t="str">
        <f>IF(B854="","",COUNT('Diário 1º PA'!$A$4:$A$2000)+ROW()-3)</f>
        <v/>
      </c>
      <c r="B854" s="560"/>
      <c r="C854" s="371"/>
      <c r="D854" s="374"/>
      <c r="E854" s="374"/>
      <c r="F854" s="382"/>
      <c r="G854" s="374"/>
      <c r="H854" s="374"/>
      <c r="I854" s="374"/>
      <c r="J854" s="374"/>
      <c r="K854" s="374"/>
      <c r="L854" s="374"/>
      <c r="M854" s="374"/>
      <c r="N854" s="465"/>
      <c r="O854" s="316">
        <f t="shared" si="48"/>
        <v>0</v>
      </c>
      <c r="P854" s="74">
        <f t="shared" si="49"/>
        <v>0</v>
      </c>
      <c r="Q854" s="139" t="str">
        <f t="shared" si="47"/>
        <v/>
      </c>
    </row>
    <row r="855" spans="1:17">
      <c r="A855" s="379" t="str">
        <f>IF(B855="","",COUNT('Diário 1º PA'!$A$4:$A$2000)+ROW()-3)</f>
        <v/>
      </c>
      <c r="B855" s="560"/>
      <c r="C855" s="371"/>
      <c r="D855" s="374"/>
      <c r="E855" s="374"/>
      <c r="F855" s="382"/>
      <c r="G855" s="374"/>
      <c r="H855" s="374"/>
      <c r="I855" s="374"/>
      <c r="J855" s="374"/>
      <c r="K855" s="374"/>
      <c r="L855" s="374"/>
      <c r="M855" s="374"/>
      <c r="N855" s="465"/>
      <c r="O855" s="315">
        <f t="shared" si="48"/>
        <v>0</v>
      </c>
      <c r="P855" s="74">
        <f t="shared" si="49"/>
        <v>0</v>
      </c>
      <c r="Q855" s="96" t="str">
        <f t="shared" si="47"/>
        <v/>
      </c>
    </row>
    <row r="856" spans="1:17">
      <c r="A856" s="379" t="str">
        <f>IF(B856="","",COUNT('Diário 1º PA'!$A$4:$A$2000)+ROW()-3)</f>
        <v/>
      </c>
      <c r="B856" s="560"/>
      <c r="C856" s="371"/>
      <c r="D856" s="374"/>
      <c r="E856" s="374"/>
      <c r="F856" s="382"/>
      <c r="G856" s="374"/>
      <c r="H856" s="374"/>
      <c r="I856" s="374"/>
      <c r="J856" s="374"/>
      <c r="K856" s="374"/>
      <c r="L856" s="374"/>
      <c r="M856" s="374"/>
      <c r="N856" s="465"/>
      <c r="O856" s="315">
        <f t="shared" si="48"/>
        <v>0</v>
      </c>
      <c r="P856" s="74">
        <f t="shared" si="49"/>
        <v>0</v>
      </c>
      <c r="Q856" s="96" t="str">
        <f t="shared" si="47"/>
        <v/>
      </c>
    </row>
    <row r="857" spans="1:17" ht="13.5" thickBot="1">
      <c r="A857" s="379" t="str">
        <f>IF(B857="","",COUNT('Diário 1º PA'!$A$4:$A$2000)+ROW()-3)</f>
        <v/>
      </c>
      <c r="B857" s="560"/>
      <c r="C857" s="371"/>
      <c r="D857" s="374"/>
      <c r="E857" s="374"/>
      <c r="F857" s="382"/>
      <c r="G857" s="374"/>
      <c r="H857" s="374"/>
      <c r="I857" s="374"/>
      <c r="J857" s="374"/>
      <c r="K857" s="374"/>
      <c r="L857" s="374"/>
      <c r="M857" s="374"/>
      <c r="N857" s="465"/>
      <c r="O857" s="315">
        <f t="shared" si="48"/>
        <v>0</v>
      </c>
      <c r="P857" s="74">
        <f t="shared" si="49"/>
        <v>0</v>
      </c>
      <c r="Q857" s="96" t="str">
        <f t="shared" si="47"/>
        <v/>
      </c>
    </row>
    <row r="858" spans="1:17">
      <c r="A858" s="379" t="str">
        <f>IF(B858="","",COUNT('Diário 1º PA'!$A$4:$A$2000)+ROW()-3)</f>
        <v/>
      </c>
      <c r="B858" s="560"/>
      <c r="C858" s="371"/>
      <c r="D858" s="374"/>
      <c r="E858" s="374"/>
      <c r="F858" s="382"/>
      <c r="G858" s="374"/>
      <c r="H858" s="374"/>
      <c r="I858" s="374"/>
      <c r="J858" s="374"/>
      <c r="K858" s="374"/>
      <c r="L858" s="374"/>
      <c r="M858" s="374"/>
      <c r="N858" s="465"/>
      <c r="O858" s="316">
        <f t="shared" si="48"/>
        <v>0</v>
      </c>
      <c r="P858" s="74">
        <f t="shared" si="49"/>
        <v>0</v>
      </c>
      <c r="Q858" s="139" t="str">
        <f t="shared" si="47"/>
        <v/>
      </c>
    </row>
    <row r="859" spans="1:17">
      <c r="A859" s="379" t="str">
        <f>IF(B859="","",COUNT('Diário 1º PA'!$A$4:$A$2000)+ROW()-3)</f>
        <v/>
      </c>
      <c r="B859" s="560"/>
      <c r="C859" s="371"/>
      <c r="D859" s="374"/>
      <c r="E859" s="374"/>
      <c r="F859" s="382"/>
      <c r="G859" s="374"/>
      <c r="H859" s="374"/>
      <c r="I859" s="374"/>
      <c r="J859" s="374"/>
      <c r="K859" s="374"/>
      <c r="L859" s="374"/>
      <c r="M859" s="374"/>
      <c r="N859" s="465"/>
      <c r="O859" s="315">
        <f t="shared" si="48"/>
        <v>0</v>
      </c>
      <c r="P859" s="74">
        <f t="shared" si="49"/>
        <v>0</v>
      </c>
      <c r="Q859" s="96" t="str">
        <f t="shared" si="47"/>
        <v/>
      </c>
    </row>
    <row r="860" spans="1:17">
      <c r="A860" s="379" t="str">
        <f>IF(B860="","",COUNT('Diário 1º PA'!$A$4:$A$2000)+ROW()-3)</f>
        <v/>
      </c>
      <c r="B860" s="560"/>
      <c r="C860" s="371"/>
      <c r="D860" s="374"/>
      <c r="E860" s="374"/>
      <c r="F860" s="382"/>
      <c r="G860" s="374"/>
      <c r="H860" s="374"/>
      <c r="I860" s="374"/>
      <c r="J860" s="374"/>
      <c r="K860" s="374"/>
      <c r="L860" s="374"/>
      <c r="M860" s="374"/>
      <c r="N860" s="465"/>
      <c r="O860" s="315">
        <f t="shared" si="48"/>
        <v>0</v>
      </c>
      <c r="P860" s="74">
        <f t="shared" si="49"/>
        <v>0</v>
      </c>
      <c r="Q860" s="96" t="str">
        <f t="shared" si="47"/>
        <v/>
      </c>
    </row>
    <row r="861" spans="1:17" ht="13.5" thickBot="1">
      <c r="A861" s="379" t="str">
        <f>IF(B861="","",COUNT('Diário 1º PA'!$A$4:$A$2000)+ROW()-3)</f>
        <v/>
      </c>
      <c r="B861" s="560"/>
      <c r="C861" s="371"/>
      <c r="D861" s="374"/>
      <c r="E861" s="374"/>
      <c r="F861" s="382"/>
      <c r="G861" s="374"/>
      <c r="H861" s="374"/>
      <c r="I861" s="374"/>
      <c r="J861" s="374"/>
      <c r="K861" s="374"/>
      <c r="L861" s="374"/>
      <c r="M861" s="374"/>
      <c r="N861" s="465"/>
      <c r="O861" s="315">
        <f t="shared" si="48"/>
        <v>0</v>
      </c>
      <c r="P861" s="74">
        <f t="shared" si="49"/>
        <v>0</v>
      </c>
      <c r="Q861" s="96" t="str">
        <f t="shared" si="47"/>
        <v/>
      </c>
    </row>
    <row r="862" spans="1:17">
      <c r="A862" s="379" t="str">
        <f>IF(B862="","",COUNT('Diário 1º PA'!$A$4:$A$2000)+ROW()-3)</f>
        <v/>
      </c>
      <c r="B862" s="560"/>
      <c r="C862" s="371"/>
      <c r="D862" s="374"/>
      <c r="E862" s="374"/>
      <c r="F862" s="382"/>
      <c r="G862" s="374"/>
      <c r="H862" s="374"/>
      <c r="I862" s="374"/>
      <c r="J862" s="374"/>
      <c r="K862" s="374"/>
      <c r="L862" s="374"/>
      <c r="M862" s="374"/>
      <c r="N862" s="465"/>
      <c r="O862" s="316">
        <f t="shared" si="48"/>
        <v>0</v>
      </c>
      <c r="P862" s="74">
        <f t="shared" si="49"/>
        <v>0</v>
      </c>
      <c r="Q862" s="139" t="str">
        <f t="shared" si="47"/>
        <v/>
      </c>
    </row>
    <row r="863" spans="1:17">
      <c r="A863" s="379" t="str">
        <f>IF(B863="","",COUNT('Diário 1º PA'!$A$4:$A$2000)+ROW()-3)</f>
        <v/>
      </c>
      <c r="B863" s="560"/>
      <c r="C863" s="371"/>
      <c r="D863" s="374"/>
      <c r="E863" s="374"/>
      <c r="F863" s="382"/>
      <c r="G863" s="374"/>
      <c r="H863" s="374"/>
      <c r="I863" s="374"/>
      <c r="J863" s="374"/>
      <c r="K863" s="374"/>
      <c r="L863" s="374"/>
      <c r="M863" s="374"/>
      <c r="N863" s="465"/>
      <c r="O863" s="315">
        <f t="shared" si="48"/>
        <v>0</v>
      </c>
      <c r="P863" s="74">
        <f t="shared" si="49"/>
        <v>0</v>
      </c>
      <c r="Q863" s="96" t="str">
        <f t="shared" si="47"/>
        <v/>
      </c>
    </row>
    <row r="864" spans="1:17">
      <c r="A864" s="379" t="str">
        <f>IF(B864="","",COUNT('Diário 1º PA'!$A$4:$A$2000)+ROW()-3)</f>
        <v/>
      </c>
      <c r="B864" s="560"/>
      <c r="C864" s="371"/>
      <c r="D864" s="374"/>
      <c r="E864" s="374"/>
      <c r="F864" s="382"/>
      <c r="G864" s="374"/>
      <c r="H864" s="374"/>
      <c r="I864" s="374"/>
      <c r="J864" s="374"/>
      <c r="K864" s="374"/>
      <c r="L864" s="374"/>
      <c r="M864" s="374"/>
      <c r="N864" s="465"/>
      <c r="O864" s="315">
        <f t="shared" si="48"/>
        <v>0</v>
      </c>
      <c r="P864" s="74">
        <f t="shared" si="49"/>
        <v>0</v>
      </c>
      <c r="Q864" s="96" t="str">
        <f t="shared" si="47"/>
        <v/>
      </c>
    </row>
    <row r="865" spans="1:17" ht="13.5" thickBot="1">
      <c r="A865" s="379" t="str">
        <f>IF(B865="","",COUNT('Diário 1º PA'!$A$4:$A$2000)+ROW()-3)</f>
        <v/>
      </c>
      <c r="B865" s="560"/>
      <c r="C865" s="371"/>
      <c r="D865" s="374"/>
      <c r="E865" s="374"/>
      <c r="F865" s="382"/>
      <c r="G865" s="374"/>
      <c r="H865" s="374"/>
      <c r="I865" s="374"/>
      <c r="J865" s="374"/>
      <c r="K865" s="374"/>
      <c r="L865" s="374"/>
      <c r="M865" s="374"/>
      <c r="N865" s="465"/>
      <c r="O865" s="315">
        <f t="shared" si="48"/>
        <v>0</v>
      </c>
      <c r="P865" s="74">
        <f t="shared" si="49"/>
        <v>0</v>
      </c>
      <c r="Q865" s="96" t="str">
        <f t="shared" si="47"/>
        <v/>
      </c>
    </row>
    <row r="866" spans="1:17">
      <c r="A866" s="379" t="str">
        <f>IF(B866="","",COUNT('Diário 1º PA'!$A$4:$A$2000)+ROW()-3)</f>
        <v/>
      </c>
      <c r="B866" s="560"/>
      <c r="C866" s="371"/>
      <c r="D866" s="374"/>
      <c r="E866" s="374"/>
      <c r="F866" s="393"/>
      <c r="G866" s="374"/>
      <c r="H866" s="374"/>
      <c r="I866" s="374"/>
      <c r="J866" s="374"/>
      <c r="K866" s="374"/>
      <c r="L866" s="374"/>
      <c r="M866" s="374"/>
      <c r="N866" s="465"/>
      <c r="O866" s="316">
        <f t="shared" si="48"/>
        <v>0</v>
      </c>
      <c r="P866" s="74">
        <f t="shared" si="49"/>
        <v>0</v>
      </c>
      <c r="Q866" s="139" t="str">
        <f t="shared" si="47"/>
        <v/>
      </c>
    </row>
    <row r="867" spans="1:17">
      <c r="A867" s="379" t="str">
        <f>IF(B867="","",COUNT('Diário 1º PA'!$A$4:$A$2000)+ROW()-3)</f>
        <v/>
      </c>
      <c r="B867" s="560"/>
      <c r="C867" s="371"/>
      <c r="D867" s="374"/>
      <c r="E867" s="374"/>
      <c r="F867" s="382"/>
      <c r="G867" s="374"/>
      <c r="H867" s="374"/>
      <c r="I867" s="374"/>
      <c r="J867" s="374"/>
      <c r="K867" s="374"/>
      <c r="L867" s="374"/>
      <c r="M867" s="374"/>
      <c r="N867" s="465"/>
      <c r="O867" s="315">
        <f t="shared" si="48"/>
        <v>0</v>
      </c>
      <c r="P867" s="74">
        <f t="shared" si="49"/>
        <v>0</v>
      </c>
      <c r="Q867" s="96" t="str">
        <f t="shared" si="47"/>
        <v/>
      </c>
    </row>
    <row r="868" spans="1:17">
      <c r="A868" s="379" t="str">
        <f>IF(B868="","",COUNT('Diário 1º PA'!$A$4:$A$2000)+ROW()-3)</f>
        <v/>
      </c>
      <c r="B868" s="560"/>
      <c r="C868" s="371"/>
      <c r="D868" s="374"/>
      <c r="E868" s="374"/>
      <c r="F868" s="382"/>
      <c r="G868" s="374"/>
      <c r="H868" s="374"/>
      <c r="I868" s="374"/>
      <c r="J868" s="374"/>
      <c r="K868" s="374"/>
      <c r="L868" s="374"/>
      <c r="M868" s="374"/>
      <c r="N868" s="465"/>
      <c r="O868" s="315">
        <f t="shared" si="48"/>
        <v>0</v>
      </c>
      <c r="P868" s="74">
        <f t="shared" si="49"/>
        <v>0</v>
      </c>
      <c r="Q868" s="96" t="str">
        <f t="shared" si="47"/>
        <v/>
      </c>
    </row>
    <row r="869" spans="1:17" ht="13.5" thickBot="1">
      <c r="A869" s="379" t="str">
        <f>IF(B869="","",COUNT('Diário 1º PA'!$A$4:$A$2000)+ROW()-3)</f>
        <v/>
      </c>
      <c r="B869" s="560"/>
      <c r="C869" s="371"/>
      <c r="D869" s="374"/>
      <c r="E869" s="374"/>
      <c r="F869" s="382"/>
      <c r="G869" s="374"/>
      <c r="H869" s="374"/>
      <c r="I869" s="374"/>
      <c r="J869" s="374"/>
      <c r="K869" s="374"/>
      <c r="L869" s="374"/>
      <c r="M869" s="374"/>
      <c r="N869" s="465"/>
      <c r="O869" s="315">
        <f t="shared" si="48"/>
        <v>0</v>
      </c>
      <c r="P869" s="74">
        <f t="shared" si="49"/>
        <v>0</v>
      </c>
      <c r="Q869" s="96" t="str">
        <f t="shared" si="47"/>
        <v/>
      </c>
    </row>
    <row r="870" spans="1:17">
      <c r="A870" s="379" t="str">
        <f>IF(B870="","",COUNT('Diário 1º PA'!$A$4:$A$2000)+ROW()-3)</f>
        <v/>
      </c>
      <c r="B870" s="560"/>
      <c r="C870" s="371"/>
      <c r="D870" s="374"/>
      <c r="E870" s="374"/>
      <c r="F870" s="382"/>
      <c r="G870" s="374"/>
      <c r="H870" s="374"/>
      <c r="I870" s="374"/>
      <c r="J870" s="374"/>
      <c r="K870" s="374"/>
      <c r="L870" s="374"/>
      <c r="M870" s="374"/>
      <c r="N870" s="465"/>
      <c r="O870" s="316">
        <f t="shared" si="48"/>
        <v>0</v>
      </c>
      <c r="P870" s="74">
        <f t="shared" si="49"/>
        <v>0</v>
      </c>
      <c r="Q870" s="139" t="str">
        <f t="shared" si="47"/>
        <v/>
      </c>
    </row>
    <row r="871" spans="1:17">
      <c r="A871" s="379" t="str">
        <f>IF(B871="","",COUNT('Diário 1º PA'!$A$4:$A$2000)+ROW()-3)</f>
        <v/>
      </c>
      <c r="B871" s="560"/>
      <c r="C871" s="371"/>
      <c r="D871" s="374"/>
      <c r="E871" s="374"/>
      <c r="F871" s="382"/>
      <c r="G871" s="374"/>
      <c r="H871" s="374"/>
      <c r="I871" s="374"/>
      <c r="J871" s="374"/>
      <c r="K871" s="374"/>
      <c r="L871" s="374"/>
      <c r="M871" s="374"/>
      <c r="N871" s="465"/>
      <c r="O871" s="315">
        <f t="shared" si="48"/>
        <v>0</v>
      </c>
      <c r="P871" s="74">
        <f t="shared" si="49"/>
        <v>0</v>
      </c>
      <c r="Q871" s="96" t="str">
        <f t="shared" si="47"/>
        <v/>
      </c>
    </row>
    <row r="872" spans="1:17">
      <c r="A872" s="379" t="str">
        <f>IF(B872="","",COUNT('Diário 1º PA'!$A$4:$A$2000)+ROW()-3)</f>
        <v/>
      </c>
      <c r="B872" s="560"/>
      <c r="C872" s="371"/>
      <c r="D872" s="374"/>
      <c r="E872" s="374"/>
      <c r="F872" s="382"/>
      <c r="G872" s="374"/>
      <c r="H872" s="374"/>
      <c r="I872" s="374"/>
      <c r="J872" s="374"/>
      <c r="K872" s="374"/>
      <c r="L872" s="374"/>
      <c r="M872" s="374"/>
      <c r="N872" s="465"/>
      <c r="O872" s="315">
        <f t="shared" si="48"/>
        <v>0</v>
      </c>
      <c r="P872" s="74">
        <f t="shared" si="49"/>
        <v>0</v>
      </c>
      <c r="Q872" s="96" t="str">
        <f t="shared" si="47"/>
        <v/>
      </c>
    </row>
    <row r="873" spans="1:17" ht="13.5" thickBot="1">
      <c r="A873" s="379" t="str">
        <f>IF(B873="","",COUNT('Diário 1º PA'!$A$4:$A$2000)+ROW()-3)</f>
        <v/>
      </c>
      <c r="B873" s="560"/>
      <c r="C873" s="371"/>
      <c r="D873" s="374"/>
      <c r="E873" s="374"/>
      <c r="F873" s="382"/>
      <c r="G873" s="374"/>
      <c r="H873" s="374"/>
      <c r="I873" s="374"/>
      <c r="J873" s="374"/>
      <c r="K873" s="374"/>
      <c r="L873" s="374"/>
      <c r="M873" s="374"/>
      <c r="N873" s="465"/>
      <c r="O873" s="315">
        <f t="shared" si="48"/>
        <v>0</v>
      </c>
      <c r="P873" s="74">
        <f t="shared" si="49"/>
        <v>0</v>
      </c>
      <c r="Q873" s="96" t="str">
        <f t="shared" si="47"/>
        <v/>
      </c>
    </row>
    <row r="874" spans="1:17">
      <c r="A874" s="379" t="str">
        <f>IF(B874="","",COUNT('Diário 1º PA'!$A$4:$A$2000)+ROW()-3)</f>
        <v/>
      </c>
      <c r="B874" s="560"/>
      <c r="C874" s="371"/>
      <c r="D874" s="374"/>
      <c r="E874" s="374"/>
      <c r="F874" s="382"/>
      <c r="G874" s="374"/>
      <c r="H874" s="374"/>
      <c r="I874" s="374"/>
      <c r="J874" s="374"/>
      <c r="K874" s="374"/>
      <c r="L874" s="388"/>
      <c r="M874" s="540"/>
      <c r="N874" s="465"/>
      <c r="O874" s="316">
        <f t="shared" si="48"/>
        <v>0</v>
      </c>
      <c r="P874" s="74">
        <f t="shared" si="49"/>
        <v>0</v>
      </c>
      <c r="Q874" s="139" t="str">
        <f t="shared" si="47"/>
        <v/>
      </c>
    </row>
    <row r="875" spans="1:17">
      <c r="A875" s="379" t="str">
        <f>IF(B875="","",COUNT('Diário 1º PA'!$A$4:$A$2000)+ROW()-3)</f>
        <v/>
      </c>
      <c r="B875" s="560"/>
      <c r="C875" s="371"/>
      <c r="D875" s="374"/>
      <c r="E875" s="374"/>
      <c r="F875" s="382"/>
      <c r="G875" s="374"/>
      <c r="H875" s="374"/>
      <c r="I875" s="374"/>
      <c r="J875" s="374"/>
      <c r="K875" s="374"/>
      <c r="L875" s="374"/>
      <c r="M875" s="374"/>
      <c r="N875" s="465"/>
      <c r="O875" s="315">
        <f t="shared" si="48"/>
        <v>0</v>
      </c>
      <c r="P875" s="74">
        <f t="shared" si="49"/>
        <v>0</v>
      </c>
      <c r="Q875" s="96" t="str">
        <f t="shared" si="47"/>
        <v/>
      </c>
    </row>
    <row r="876" spans="1:17">
      <c r="A876" s="379" t="str">
        <f>IF(B876="","",COUNT('Diário 1º PA'!$A$4:$A$2000)+ROW()-3)</f>
        <v/>
      </c>
      <c r="B876" s="560"/>
      <c r="C876" s="371"/>
      <c r="D876" s="374"/>
      <c r="E876" s="374"/>
      <c r="F876" s="382"/>
      <c r="G876" s="374"/>
      <c r="H876" s="374"/>
      <c r="I876" s="374"/>
      <c r="J876" s="374"/>
      <c r="K876" s="374"/>
      <c r="L876" s="374"/>
      <c r="M876" s="374"/>
      <c r="N876" s="465"/>
      <c r="O876" s="315">
        <f t="shared" si="48"/>
        <v>0</v>
      </c>
      <c r="P876" s="74">
        <f t="shared" si="49"/>
        <v>0</v>
      </c>
      <c r="Q876" s="96" t="str">
        <f t="shared" si="47"/>
        <v/>
      </c>
    </row>
    <row r="877" spans="1:17" ht="13.5" thickBot="1">
      <c r="A877" s="379" t="str">
        <f>IF(B877="","",COUNT('Diário 1º PA'!$A$4:$A$2000)+ROW()-3)</f>
        <v/>
      </c>
      <c r="B877" s="560"/>
      <c r="C877" s="371"/>
      <c r="D877" s="374"/>
      <c r="E877" s="374"/>
      <c r="F877" s="382"/>
      <c r="G877" s="374"/>
      <c r="H877" s="374"/>
      <c r="I877" s="374"/>
      <c r="J877" s="374"/>
      <c r="K877" s="374"/>
      <c r="L877" s="374"/>
      <c r="M877" s="374"/>
      <c r="N877" s="465"/>
      <c r="O877" s="315">
        <f t="shared" si="48"/>
        <v>0</v>
      </c>
      <c r="P877" s="74">
        <f t="shared" si="49"/>
        <v>0</v>
      </c>
      <c r="Q877" s="96" t="str">
        <f t="shared" si="47"/>
        <v/>
      </c>
    </row>
    <row r="878" spans="1:17">
      <c r="A878" s="379" t="str">
        <f>IF(B878="","",COUNT('Diário 1º PA'!$A$4:$A$2000)+ROW()-3)</f>
        <v/>
      </c>
      <c r="B878" s="560"/>
      <c r="C878" s="371"/>
      <c r="D878" s="374"/>
      <c r="E878" s="374"/>
      <c r="F878" s="382"/>
      <c r="G878" s="374"/>
      <c r="H878" s="374"/>
      <c r="I878" s="374"/>
      <c r="J878" s="374"/>
      <c r="K878" s="374"/>
      <c r="L878" s="374"/>
      <c r="M878" s="374"/>
      <c r="N878" s="465"/>
      <c r="O878" s="316">
        <f t="shared" si="48"/>
        <v>0</v>
      </c>
      <c r="P878" s="74">
        <f t="shared" si="49"/>
        <v>0</v>
      </c>
      <c r="Q878" s="139" t="str">
        <f t="shared" si="47"/>
        <v/>
      </c>
    </row>
    <row r="879" spans="1:17">
      <c r="A879" s="379" t="str">
        <f>IF(B879="","",COUNT('Diário 1º PA'!$A$4:$A$2000)+ROW()-3)</f>
        <v/>
      </c>
      <c r="B879" s="560"/>
      <c r="C879" s="371"/>
      <c r="D879" s="374"/>
      <c r="E879" s="374"/>
      <c r="F879" s="382"/>
      <c r="G879" s="372"/>
      <c r="H879" s="374"/>
      <c r="I879" s="374"/>
      <c r="J879" s="374"/>
      <c r="K879" s="374"/>
      <c r="L879" s="374"/>
      <c r="M879" s="374"/>
      <c r="N879" s="465"/>
      <c r="O879" s="315">
        <f t="shared" si="48"/>
        <v>0</v>
      </c>
      <c r="P879" s="74">
        <f t="shared" si="49"/>
        <v>0</v>
      </c>
      <c r="Q879" s="96" t="str">
        <f t="shared" si="47"/>
        <v/>
      </c>
    </row>
    <row r="880" spans="1:17">
      <c r="A880" s="379" t="str">
        <f>IF(B880="","",COUNT('Diário 1º PA'!$A$4:$A$2000)+ROW()-3)</f>
        <v/>
      </c>
      <c r="B880" s="560"/>
      <c r="C880" s="371"/>
      <c r="D880" s="374"/>
      <c r="E880" s="374"/>
      <c r="F880" s="382"/>
      <c r="G880" s="374"/>
      <c r="H880" s="374"/>
      <c r="I880" s="374"/>
      <c r="J880" s="374"/>
      <c r="K880" s="374"/>
      <c r="L880" s="374"/>
      <c r="M880" s="374"/>
      <c r="N880" s="465"/>
      <c r="O880" s="315">
        <f t="shared" si="48"/>
        <v>0</v>
      </c>
      <c r="P880" s="74">
        <f t="shared" si="49"/>
        <v>0</v>
      </c>
      <c r="Q880" s="96" t="str">
        <f t="shared" si="47"/>
        <v/>
      </c>
    </row>
    <row r="881" spans="1:19" ht="13.5" thickBot="1">
      <c r="A881" s="379" t="str">
        <f>IF(B881="","",COUNT('Diário 1º PA'!$A$4:$A$2000)+ROW()-3)</f>
        <v/>
      </c>
      <c r="B881" s="560"/>
      <c r="C881" s="371"/>
      <c r="D881" s="374"/>
      <c r="E881" s="374"/>
      <c r="F881" s="382"/>
      <c r="G881" s="374"/>
      <c r="H881" s="374"/>
      <c r="I881" s="374"/>
      <c r="J881" s="374"/>
      <c r="K881" s="374"/>
      <c r="L881" s="374"/>
      <c r="M881" s="374"/>
      <c r="N881" s="465"/>
      <c r="O881" s="315">
        <f t="shared" si="48"/>
        <v>0</v>
      </c>
      <c r="P881" s="74">
        <f t="shared" si="49"/>
        <v>0</v>
      </c>
      <c r="Q881" s="96" t="str">
        <f t="shared" si="47"/>
        <v/>
      </c>
    </row>
    <row r="882" spans="1:19">
      <c r="A882" s="379" t="str">
        <f>IF(B882="","",COUNT('Diário 1º PA'!$A$4:$A$2000)+ROW()-3)</f>
        <v/>
      </c>
      <c r="B882" s="560"/>
      <c r="C882" s="371"/>
      <c r="D882" s="374"/>
      <c r="E882" s="374"/>
      <c r="F882" s="382"/>
      <c r="G882" s="374"/>
      <c r="H882" s="374"/>
      <c r="I882" s="374"/>
      <c r="J882" s="374"/>
      <c r="K882" s="374"/>
      <c r="L882" s="374"/>
      <c r="M882" s="374"/>
      <c r="N882" s="465"/>
      <c r="O882" s="316">
        <f t="shared" si="48"/>
        <v>0</v>
      </c>
      <c r="P882" s="74">
        <f t="shared" si="49"/>
        <v>0</v>
      </c>
      <c r="Q882" s="139" t="str">
        <f t="shared" si="47"/>
        <v/>
      </c>
    </row>
    <row r="883" spans="1:19">
      <c r="A883" s="379" t="str">
        <f>IF(B883="","",COUNT('Diário 1º PA'!$A$4:$A$2000)+ROW()-3)</f>
        <v/>
      </c>
      <c r="B883" s="560"/>
      <c r="C883" s="371"/>
      <c r="D883" s="374"/>
      <c r="E883" s="374"/>
      <c r="F883" s="382"/>
      <c r="G883" s="374"/>
      <c r="H883" s="374"/>
      <c r="I883" s="374"/>
      <c r="J883" s="374"/>
      <c r="K883" s="374"/>
      <c r="L883" s="374"/>
      <c r="M883" s="372"/>
      <c r="N883" s="465"/>
      <c r="O883" s="315">
        <f t="shared" si="48"/>
        <v>0</v>
      </c>
      <c r="P883" s="74">
        <f t="shared" si="49"/>
        <v>0</v>
      </c>
      <c r="Q883" s="96" t="str">
        <f t="shared" si="47"/>
        <v/>
      </c>
    </row>
    <row r="884" spans="1:19">
      <c r="A884" s="379" t="str">
        <f>IF(B884="","",COUNT('Diário 1º PA'!$A$4:$A$2000)+ROW()-3)</f>
        <v/>
      </c>
      <c r="B884" s="560"/>
      <c r="C884" s="371"/>
      <c r="D884" s="374"/>
      <c r="E884" s="374"/>
      <c r="F884" s="382"/>
      <c r="G884" s="374"/>
      <c r="H884" s="374"/>
      <c r="I884" s="374"/>
      <c r="J884" s="374"/>
      <c r="K884" s="374"/>
      <c r="L884" s="374"/>
      <c r="M884" s="374"/>
      <c r="N884" s="465"/>
      <c r="O884" s="315">
        <f t="shared" si="48"/>
        <v>0</v>
      </c>
      <c r="P884" s="74">
        <f t="shared" si="49"/>
        <v>0</v>
      </c>
      <c r="Q884" s="96" t="str">
        <f t="shared" si="47"/>
        <v/>
      </c>
    </row>
    <row r="885" spans="1:19" ht="13.5" thickBot="1">
      <c r="A885" s="379" t="str">
        <f>IF(B885="","",COUNT('Diário 1º PA'!$A$4:$A$2000)+ROW()-3)</f>
        <v/>
      </c>
      <c r="B885" s="560"/>
      <c r="C885" s="371"/>
      <c r="D885" s="374"/>
      <c r="E885" s="374"/>
      <c r="F885" s="382"/>
      <c r="G885" s="374"/>
      <c r="H885" s="374"/>
      <c r="I885" s="374"/>
      <c r="J885" s="374"/>
      <c r="K885" s="374"/>
      <c r="L885" s="374"/>
      <c r="M885" s="374"/>
      <c r="N885" s="465"/>
      <c r="O885" s="315">
        <f t="shared" si="48"/>
        <v>0</v>
      </c>
      <c r="P885" s="74">
        <f t="shared" si="49"/>
        <v>0</v>
      </c>
      <c r="Q885" s="96" t="str">
        <f t="shared" si="47"/>
        <v/>
      </c>
    </row>
    <row r="886" spans="1:19">
      <c r="A886" s="379" t="str">
        <f>IF(B886="","",COUNT('Diário 1º PA'!$A$4:$A$2000)+ROW()-3)</f>
        <v/>
      </c>
      <c r="B886" s="560"/>
      <c r="C886" s="371"/>
      <c r="D886" s="374"/>
      <c r="E886" s="374"/>
      <c r="F886" s="382"/>
      <c r="G886" s="374"/>
      <c r="H886" s="374"/>
      <c r="I886" s="374"/>
      <c r="J886" s="374"/>
      <c r="K886" s="374"/>
      <c r="L886" s="374"/>
      <c r="M886" s="374"/>
      <c r="N886" s="465"/>
      <c r="O886" s="316">
        <f t="shared" si="48"/>
        <v>0</v>
      </c>
      <c r="P886" s="74">
        <f t="shared" si="49"/>
        <v>0</v>
      </c>
      <c r="Q886" s="139" t="str">
        <f t="shared" si="47"/>
        <v/>
      </c>
    </row>
    <row r="887" spans="1:19">
      <c r="A887" s="379" t="str">
        <f>IF(B887="","",COUNT('Diário 1º PA'!$A$4:$A$2000)+ROW()-3)</f>
        <v/>
      </c>
      <c r="B887" s="560"/>
      <c r="C887" s="371"/>
      <c r="D887" s="374"/>
      <c r="E887" s="374"/>
      <c r="F887" s="382"/>
      <c r="G887" s="374"/>
      <c r="H887" s="374"/>
      <c r="I887" s="374"/>
      <c r="J887" s="374"/>
      <c r="K887" s="374"/>
      <c r="L887" s="374"/>
      <c r="M887" s="374"/>
      <c r="N887" s="465"/>
      <c r="O887" s="315">
        <f t="shared" si="48"/>
        <v>0</v>
      </c>
      <c r="P887" s="74">
        <f t="shared" si="49"/>
        <v>0</v>
      </c>
      <c r="Q887" s="96" t="str">
        <f t="shared" si="47"/>
        <v/>
      </c>
    </row>
    <row r="888" spans="1:19">
      <c r="A888" s="379" t="str">
        <f>IF(B888="","",COUNT('Diário 1º PA'!$A$4:$A$2000)+ROW()-3)</f>
        <v/>
      </c>
      <c r="B888" s="560"/>
      <c r="C888" s="371"/>
      <c r="D888" s="374"/>
      <c r="E888" s="374"/>
      <c r="F888" s="382"/>
      <c r="G888" s="374"/>
      <c r="H888" s="374"/>
      <c r="I888" s="374"/>
      <c r="J888" s="374"/>
      <c r="K888" s="374"/>
      <c r="L888" s="374"/>
      <c r="M888" s="374"/>
      <c r="N888" s="465"/>
      <c r="O888" s="315">
        <f t="shared" si="48"/>
        <v>0</v>
      </c>
      <c r="P888" s="74">
        <f t="shared" si="49"/>
        <v>0</v>
      </c>
      <c r="Q888" s="96" t="str">
        <f t="shared" si="47"/>
        <v/>
      </c>
    </row>
    <row r="889" spans="1:19" ht="13.5" thickBot="1">
      <c r="A889" s="379" t="str">
        <f>IF(B889="","",COUNT('Diário 1º PA'!$A$4:$A$2000)+ROW()-3)</f>
        <v/>
      </c>
      <c r="B889" s="561"/>
      <c r="C889" s="405"/>
      <c r="D889" s="388"/>
      <c r="E889" s="388"/>
      <c r="F889" s="393"/>
      <c r="G889" s="386"/>
      <c r="H889" s="388"/>
      <c r="I889" s="388"/>
      <c r="J889" s="386"/>
      <c r="K889" s="372"/>
      <c r="L889" s="374"/>
      <c r="M889" s="374"/>
      <c r="N889" s="465"/>
      <c r="O889" s="315">
        <f t="shared" si="48"/>
        <v>0</v>
      </c>
      <c r="P889" s="74">
        <f t="shared" si="49"/>
        <v>0</v>
      </c>
      <c r="Q889" s="96" t="str">
        <f t="shared" si="47"/>
        <v/>
      </c>
    </row>
    <row r="890" spans="1:19">
      <c r="A890" s="379" t="str">
        <f>IF(B890="","",COUNT('Diário 1º PA'!$A$4:$A$2000)+ROW()-3)</f>
        <v/>
      </c>
      <c r="B890" s="560"/>
      <c r="C890" s="371"/>
      <c r="D890" s="374"/>
      <c r="E890" s="374"/>
      <c r="F890" s="382"/>
      <c r="G890" s="374"/>
      <c r="H890" s="374"/>
      <c r="I890" s="374"/>
      <c r="J890" s="374"/>
      <c r="K890" s="374"/>
      <c r="L890" s="374"/>
      <c r="M890" s="374"/>
      <c r="N890" s="465"/>
      <c r="O890" s="316">
        <f t="shared" si="48"/>
        <v>0</v>
      </c>
      <c r="P890" s="74">
        <f t="shared" si="49"/>
        <v>0</v>
      </c>
      <c r="Q890" s="139" t="str">
        <f t="shared" si="47"/>
        <v/>
      </c>
    </row>
    <row r="891" spans="1:19" s="338" customFormat="1">
      <c r="A891" s="379" t="str">
        <f>IF(B891="","",COUNT('Diário 1º PA'!$A$4:$A$2000)+ROW()-3)</f>
        <v/>
      </c>
      <c r="B891" s="560"/>
      <c r="C891" s="371"/>
      <c r="D891" s="374"/>
      <c r="E891" s="374"/>
      <c r="F891" s="382"/>
      <c r="G891" s="372"/>
      <c r="H891" s="374"/>
      <c r="I891" s="374"/>
      <c r="J891" s="374"/>
      <c r="K891" s="374"/>
      <c r="L891" s="374"/>
      <c r="M891" s="374"/>
      <c r="N891" s="465"/>
      <c r="O891" s="315">
        <f t="shared" si="48"/>
        <v>0</v>
      </c>
      <c r="P891" s="74">
        <f t="shared" si="49"/>
        <v>0</v>
      </c>
      <c r="Q891" s="337" t="str">
        <f t="shared" si="47"/>
        <v/>
      </c>
      <c r="R891" s="543"/>
      <c r="S891" s="543"/>
    </row>
    <row r="892" spans="1:19">
      <c r="A892" s="379" t="str">
        <f>IF(B892="","",COUNT('Diário 1º PA'!$A$4:$A$2000)+ROW()-3)</f>
        <v/>
      </c>
      <c r="B892" s="560"/>
      <c r="C892" s="371"/>
      <c r="D892" s="374"/>
      <c r="E892" s="374"/>
      <c r="F892" s="382"/>
      <c r="G892" s="374"/>
      <c r="H892" s="374"/>
      <c r="I892" s="374"/>
      <c r="J892" s="374"/>
      <c r="K892" s="374"/>
      <c r="L892" s="374"/>
      <c r="M892" s="374"/>
      <c r="N892" s="465"/>
      <c r="O892" s="315">
        <f t="shared" si="48"/>
        <v>0</v>
      </c>
      <c r="P892" s="74">
        <f t="shared" si="49"/>
        <v>0</v>
      </c>
      <c r="Q892" s="96" t="str">
        <f t="shared" si="47"/>
        <v/>
      </c>
    </row>
    <row r="893" spans="1:19" ht="13.5" thickBot="1">
      <c r="A893" s="379" t="str">
        <f>IF(B893="","",COUNT('Diário 1º PA'!$A$4:$A$2000)+ROW()-3)</f>
        <v/>
      </c>
      <c r="B893" s="560"/>
      <c r="C893" s="371"/>
      <c r="D893" s="374"/>
      <c r="E893" s="374"/>
      <c r="F893" s="382"/>
      <c r="G893" s="374"/>
      <c r="H893" s="374"/>
      <c r="I893" s="374"/>
      <c r="J893" s="374"/>
      <c r="K893" s="374"/>
      <c r="L893" s="374"/>
      <c r="M893" s="374"/>
      <c r="N893" s="465"/>
      <c r="O893" s="315">
        <f t="shared" si="48"/>
        <v>0</v>
      </c>
      <c r="P893" s="74">
        <f t="shared" si="49"/>
        <v>0</v>
      </c>
      <c r="Q893" s="96" t="str">
        <f t="shared" si="47"/>
        <v/>
      </c>
    </row>
    <row r="894" spans="1:19">
      <c r="A894" s="379" t="str">
        <f>IF(B894="","",COUNT('Diário 1º PA'!$A$4:$A$2000)+ROW()-3)</f>
        <v/>
      </c>
      <c r="B894" s="560"/>
      <c r="C894" s="371"/>
      <c r="D894" s="374"/>
      <c r="E894" s="374"/>
      <c r="F894" s="382"/>
      <c r="G894" s="374"/>
      <c r="H894" s="374"/>
      <c r="I894" s="374"/>
      <c r="J894" s="374"/>
      <c r="K894" s="374"/>
      <c r="L894" s="374"/>
      <c r="M894" s="374"/>
      <c r="N894" s="465"/>
      <c r="O894" s="316">
        <f t="shared" si="48"/>
        <v>0</v>
      </c>
      <c r="P894" s="74">
        <f t="shared" si="49"/>
        <v>0</v>
      </c>
      <c r="Q894" s="139" t="str">
        <f t="shared" si="47"/>
        <v/>
      </c>
    </row>
    <row r="895" spans="1:19">
      <c r="A895" s="379" t="str">
        <f>IF(B895="","",COUNT('Diário 1º PA'!$A$4:$A$2000)+ROW()-3)</f>
        <v/>
      </c>
      <c r="B895" s="560"/>
      <c r="C895" s="371"/>
      <c r="D895" s="374"/>
      <c r="E895" s="374"/>
      <c r="F895" s="382"/>
      <c r="G895" s="374"/>
      <c r="H895" s="374"/>
      <c r="I895" s="374"/>
      <c r="J895" s="374"/>
      <c r="K895" s="374"/>
      <c r="L895" s="374"/>
      <c r="M895" s="374"/>
      <c r="N895" s="465"/>
      <c r="O895" s="315">
        <f t="shared" si="48"/>
        <v>0</v>
      </c>
      <c r="P895" s="74">
        <f t="shared" si="49"/>
        <v>0</v>
      </c>
      <c r="Q895" s="96" t="str">
        <f t="shared" si="47"/>
        <v/>
      </c>
    </row>
    <row r="896" spans="1:19">
      <c r="A896" s="379" t="str">
        <f>IF(B896="","",COUNT('Diário 1º PA'!$A$4:$A$2000)+ROW()-3)</f>
        <v/>
      </c>
      <c r="B896" s="560"/>
      <c r="C896" s="371"/>
      <c r="D896" s="374"/>
      <c r="E896" s="374"/>
      <c r="F896" s="382"/>
      <c r="G896" s="374"/>
      <c r="H896" s="374"/>
      <c r="I896" s="374"/>
      <c r="J896" s="374"/>
      <c r="K896" s="374"/>
      <c r="L896" s="374"/>
      <c r="M896" s="374"/>
      <c r="N896" s="465"/>
      <c r="O896" s="315">
        <f t="shared" si="48"/>
        <v>0</v>
      </c>
      <c r="P896" s="74">
        <f t="shared" si="49"/>
        <v>0</v>
      </c>
      <c r="Q896" s="96" t="str">
        <f t="shared" si="47"/>
        <v/>
      </c>
    </row>
    <row r="897" spans="1:17" ht="13.5" thickBot="1">
      <c r="A897" s="379" t="str">
        <f>IF(B897="","",COUNT('Diário 1º PA'!$A$4:$A$2000)+ROW()-3)</f>
        <v/>
      </c>
      <c r="B897" s="560"/>
      <c r="C897" s="371"/>
      <c r="D897" s="374"/>
      <c r="E897" s="374"/>
      <c r="F897" s="382"/>
      <c r="G897" s="372"/>
      <c r="H897" s="374"/>
      <c r="I897" s="374"/>
      <c r="J897" s="374"/>
      <c r="K897" s="374"/>
      <c r="L897" s="374"/>
      <c r="M897" s="374"/>
      <c r="N897" s="465"/>
      <c r="O897" s="315">
        <f t="shared" si="48"/>
        <v>0</v>
      </c>
      <c r="P897" s="74">
        <f t="shared" si="49"/>
        <v>0</v>
      </c>
      <c r="Q897" s="96" t="str">
        <f t="shared" si="47"/>
        <v/>
      </c>
    </row>
    <row r="898" spans="1:17">
      <c r="A898" s="379" t="str">
        <f>IF(B898="","",COUNT('Diário 1º PA'!$A$4:$A$2000)+ROW()-3)</f>
        <v/>
      </c>
      <c r="B898" s="560"/>
      <c r="C898" s="371"/>
      <c r="D898" s="374"/>
      <c r="E898" s="374"/>
      <c r="F898" s="382"/>
      <c r="G898" s="374"/>
      <c r="H898" s="374"/>
      <c r="I898" s="374"/>
      <c r="J898" s="374"/>
      <c r="K898" s="374"/>
      <c r="L898" s="374"/>
      <c r="M898" s="374"/>
      <c r="N898" s="465"/>
      <c r="O898" s="316">
        <f t="shared" si="48"/>
        <v>0</v>
      </c>
      <c r="P898" s="74">
        <f t="shared" si="49"/>
        <v>0</v>
      </c>
      <c r="Q898" s="139" t="str">
        <f t="shared" si="47"/>
        <v/>
      </c>
    </row>
    <row r="899" spans="1:17">
      <c r="A899" s="379" t="str">
        <f>IF(B899="","",COUNT('Diário 1º PA'!$A$4:$A$2000)+ROW()-3)</f>
        <v/>
      </c>
      <c r="B899" s="560"/>
      <c r="C899" s="371"/>
      <c r="D899" s="374"/>
      <c r="E899" s="374"/>
      <c r="F899" s="382"/>
      <c r="G899" s="374"/>
      <c r="H899" s="374"/>
      <c r="I899" s="374"/>
      <c r="J899" s="374"/>
      <c r="K899" s="374"/>
      <c r="L899" s="374"/>
      <c r="M899" s="374"/>
      <c r="N899" s="465"/>
      <c r="O899" s="315">
        <f t="shared" si="48"/>
        <v>0</v>
      </c>
      <c r="P899" s="74">
        <f t="shared" si="49"/>
        <v>0</v>
      </c>
      <c r="Q899" s="96" t="str">
        <f t="shared" si="47"/>
        <v/>
      </c>
    </row>
    <row r="900" spans="1:17">
      <c r="A900" s="379" t="str">
        <f>IF(B900="","",COUNT('Diário 1º PA'!$A$4:$A$2000)+ROW()-3)</f>
        <v/>
      </c>
      <c r="B900" s="560"/>
      <c r="C900" s="371"/>
      <c r="D900" s="374"/>
      <c r="E900" s="374"/>
      <c r="F900" s="382"/>
      <c r="G900" s="374"/>
      <c r="H900" s="374"/>
      <c r="I900" s="374"/>
      <c r="J900" s="374"/>
      <c r="K900" s="374"/>
      <c r="L900" s="374"/>
      <c r="M900" s="374"/>
      <c r="N900" s="465"/>
      <c r="O900" s="315">
        <f t="shared" si="48"/>
        <v>0</v>
      </c>
      <c r="P900" s="74">
        <f t="shared" si="49"/>
        <v>0</v>
      </c>
      <c r="Q900" s="96" t="str">
        <f t="shared" si="47"/>
        <v/>
      </c>
    </row>
    <row r="901" spans="1:17" ht="13.5" thickBot="1">
      <c r="A901" s="379" t="str">
        <f>IF(B901="","",COUNT('Diário 1º PA'!$A$4:$A$2000)+ROW()-3)</f>
        <v/>
      </c>
      <c r="B901" s="560"/>
      <c r="C901" s="371"/>
      <c r="D901" s="374"/>
      <c r="E901" s="374"/>
      <c r="F901" s="382"/>
      <c r="G901" s="374"/>
      <c r="H901" s="374"/>
      <c r="I901" s="374"/>
      <c r="J901" s="374"/>
      <c r="K901" s="374"/>
      <c r="L901" s="374"/>
      <c r="M901" s="374"/>
      <c r="N901" s="465"/>
      <c r="O901" s="315">
        <f t="shared" si="48"/>
        <v>0</v>
      </c>
      <c r="P901" s="74">
        <f t="shared" si="49"/>
        <v>0</v>
      </c>
      <c r="Q901" s="96" t="str">
        <f t="shared" si="47"/>
        <v/>
      </c>
    </row>
    <row r="902" spans="1:17">
      <c r="A902" s="379" t="str">
        <f>IF(B902="","",COUNT('Diário 1º PA'!$A$4:$A$2000)+ROW()-3)</f>
        <v/>
      </c>
      <c r="B902" s="560"/>
      <c r="C902" s="371"/>
      <c r="D902" s="374"/>
      <c r="E902" s="374"/>
      <c r="F902" s="382"/>
      <c r="G902" s="374"/>
      <c r="H902" s="374"/>
      <c r="I902" s="374"/>
      <c r="J902" s="374"/>
      <c r="K902" s="374"/>
      <c r="L902" s="374"/>
      <c r="M902" s="374"/>
      <c r="N902" s="465"/>
      <c r="O902" s="316">
        <f t="shared" si="48"/>
        <v>0</v>
      </c>
      <c r="P902" s="74">
        <f t="shared" si="49"/>
        <v>0</v>
      </c>
      <c r="Q902" s="139" t="str">
        <f t="shared" si="47"/>
        <v/>
      </c>
    </row>
    <row r="903" spans="1:17">
      <c r="A903" s="379" t="str">
        <f>IF(B903="","",COUNT('Diário 1º PA'!$A$4:$A$2000)+ROW()-3)</f>
        <v/>
      </c>
      <c r="B903" s="560"/>
      <c r="C903" s="371"/>
      <c r="D903" s="374"/>
      <c r="E903" s="374"/>
      <c r="F903" s="382"/>
      <c r="G903" s="374"/>
      <c r="H903" s="374"/>
      <c r="I903" s="374"/>
      <c r="J903" s="374"/>
      <c r="K903" s="374"/>
      <c r="L903" s="374"/>
      <c r="M903" s="374"/>
      <c r="N903" s="465"/>
      <c r="O903" s="315">
        <f t="shared" si="48"/>
        <v>0</v>
      </c>
      <c r="P903" s="74">
        <f t="shared" si="49"/>
        <v>0</v>
      </c>
      <c r="Q903" s="96" t="str">
        <f t="shared" si="47"/>
        <v/>
      </c>
    </row>
    <row r="904" spans="1:17">
      <c r="A904" s="379" t="str">
        <f>IF(B904="","",COUNT('Diário 1º PA'!$A$4:$A$2000)+ROW()-3)</f>
        <v/>
      </c>
      <c r="B904" s="560"/>
      <c r="C904" s="371"/>
      <c r="D904" s="374"/>
      <c r="E904" s="374"/>
      <c r="F904" s="382"/>
      <c r="G904" s="374"/>
      <c r="H904" s="374"/>
      <c r="I904" s="374"/>
      <c r="J904" s="374"/>
      <c r="K904" s="374"/>
      <c r="L904" s="374"/>
      <c r="M904" s="374"/>
      <c r="N904" s="465"/>
      <c r="O904" s="315">
        <f t="shared" si="48"/>
        <v>0</v>
      </c>
      <c r="P904" s="74">
        <f t="shared" si="49"/>
        <v>0</v>
      </c>
      <c r="Q904" s="96" t="str">
        <f t="shared" si="47"/>
        <v/>
      </c>
    </row>
    <row r="905" spans="1:17" ht="13.5" thickBot="1">
      <c r="A905" s="379" t="str">
        <f>IF(B905="","",COUNT('Diário 1º PA'!$A$4:$A$2000)+ROW()-3)</f>
        <v/>
      </c>
      <c r="B905" s="560"/>
      <c r="C905" s="371"/>
      <c r="D905" s="374"/>
      <c r="E905" s="374"/>
      <c r="F905" s="382"/>
      <c r="G905" s="374"/>
      <c r="H905" s="374"/>
      <c r="I905" s="374"/>
      <c r="J905" s="374"/>
      <c r="K905" s="374"/>
      <c r="L905" s="374"/>
      <c r="M905" s="374"/>
      <c r="N905" s="465"/>
      <c r="O905" s="315">
        <f t="shared" si="48"/>
        <v>0</v>
      </c>
      <c r="P905" s="74">
        <f t="shared" si="49"/>
        <v>0</v>
      </c>
      <c r="Q905" s="96" t="str">
        <f t="shared" si="47"/>
        <v/>
      </c>
    </row>
    <row r="906" spans="1:17">
      <c r="A906" s="379" t="str">
        <f>IF(B906="","",COUNT('Diário 1º PA'!$A$4:$A$2000)+ROW()-3)</f>
        <v/>
      </c>
      <c r="B906" s="560"/>
      <c r="C906" s="371"/>
      <c r="D906" s="374"/>
      <c r="E906" s="374"/>
      <c r="F906" s="382"/>
      <c r="G906" s="374"/>
      <c r="H906" s="374"/>
      <c r="I906" s="374"/>
      <c r="J906" s="374"/>
      <c r="K906" s="374"/>
      <c r="L906" s="374"/>
      <c r="M906" s="374"/>
      <c r="N906" s="465"/>
      <c r="O906" s="316">
        <f t="shared" si="48"/>
        <v>0</v>
      </c>
      <c r="P906" s="74">
        <f t="shared" si="49"/>
        <v>0</v>
      </c>
      <c r="Q906" s="139" t="str">
        <f t="shared" si="47"/>
        <v/>
      </c>
    </row>
    <row r="907" spans="1:17">
      <c r="A907" s="379" t="str">
        <f>IF(B907="","",COUNT('Diário 1º PA'!$A$4:$A$2000)+ROW()-3)</f>
        <v/>
      </c>
      <c r="B907" s="560"/>
      <c r="C907" s="371"/>
      <c r="D907" s="374"/>
      <c r="E907" s="374"/>
      <c r="F907" s="382"/>
      <c r="G907" s="374"/>
      <c r="H907" s="374"/>
      <c r="I907" s="374"/>
      <c r="J907" s="374"/>
      <c r="K907" s="374"/>
      <c r="L907" s="374"/>
      <c r="M907" s="374"/>
      <c r="N907" s="465"/>
      <c r="O907" s="315">
        <f t="shared" si="48"/>
        <v>0</v>
      </c>
      <c r="P907" s="74">
        <f t="shared" si="49"/>
        <v>0</v>
      </c>
      <c r="Q907" s="96" t="str">
        <f t="shared" si="47"/>
        <v/>
      </c>
    </row>
    <row r="908" spans="1:17">
      <c r="A908" s="379" t="str">
        <f>IF(B908="","",COUNT('Diário 1º PA'!$A$4:$A$2000)+ROW()-3)</f>
        <v/>
      </c>
      <c r="B908" s="560"/>
      <c r="C908" s="371"/>
      <c r="D908" s="374"/>
      <c r="E908" s="374"/>
      <c r="F908" s="382"/>
      <c r="G908" s="374"/>
      <c r="H908" s="374"/>
      <c r="I908" s="374"/>
      <c r="J908" s="539"/>
      <c r="K908" s="374"/>
      <c r="L908" s="374"/>
      <c r="M908" s="374"/>
      <c r="N908" s="465"/>
      <c r="O908" s="315">
        <f t="shared" si="48"/>
        <v>0</v>
      </c>
      <c r="P908" s="74">
        <f t="shared" si="49"/>
        <v>0</v>
      </c>
      <c r="Q908" s="96" t="str">
        <f t="shared" si="47"/>
        <v/>
      </c>
    </row>
    <row r="909" spans="1:17" ht="13.5" thickBot="1">
      <c r="A909" s="379" t="str">
        <f>IF(B909="","",COUNT('Diário 1º PA'!$A$4:$A$2000)+ROW()-3)</f>
        <v/>
      </c>
      <c r="B909" s="560"/>
      <c r="C909" s="371"/>
      <c r="D909" s="374"/>
      <c r="E909" s="374"/>
      <c r="F909" s="382"/>
      <c r="G909" s="374"/>
      <c r="H909" s="374"/>
      <c r="I909" s="374"/>
      <c r="J909" s="374"/>
      <c r="K909" s="374"/>
      <c r="L909" s="374"/>
      <c r="M909" s="374"/>
      <c r="N909" s="465"/>
      <c r="O909" s="315">
        <f t="shared" si="48"/>
        <v>0</v>
      </c>
      <c r="P909" s="74">
        <f t="shared" si="49"/>
        <v>0</v>
      </c>
      <c r="Q909" s="96" t="str">
        <f t="shared" si="47"/>
        <v/>
      </c>
    </row>
    <row r="910" spans="1:17">
      <c r="A910" s="379" t="str">
        <f>IF(B910="","",COUNT('Diário 1º PA'!$A$4:$A$2000)+ROW()-3)</f>
        <v/>
      </c>
      <c r="B910" s="560"/>
      <c r="C910" s="371"/>
      <c r="D910" s="374"/>
      <c r="E910" s="374"/>
      <c r="F910" s="382"/>
      <c r="G910" s="374"/>
      <c r="H910" s="374"/>
      <c r="I910" s="374"/>
      <c r="J910" s="374"/>
      <c r="K910" s="374"/>
      <c r="L910" s="374"/>
      <c r="M910" s="374"/>
      <c r="N910" s="465"/>
      <c r="O910" s="316">
        <f t="shared" si="48"/>
        <v>0</v>
      </c>
      <c r="P910" s="74">
        <f t="shared" si="49"/>
        <v>0</v>
      </c>
      <c r="Q910" s="139" t="str">
        <f t="shared" ref="Q910:Q974" si="50">SUBSTITUTE(D910," ","_")</f>
        <v/>
      </c>
    </row>
    <row r="911" spans="1:17">
      <c r="A911" s="379" t="str">
        <f>IF(B911="","",COUNT('Diário 1º PA'!$A$4:$A$2000)+ROW()-3)</f>
        <v/>
      </c>
      <c r="B911" s="560"/>
      <c r="C911" s="371"/>
      <c r="D911" s="374"/>
      <c r="E911" s="374"/>
      <c r="F911" s="382"/>
      <c r="G911" s="374"/>
      <c r="H911" s="374"/>
      <c r="I911" s="374"/>
      <c r="J911" s="374"/>
      <c r="K911" s="374"/>
      <c r="L911" s="374"/>
      <c r="M911" s="374"/>
      <c r="N911" s="465"/>
      <c r="O911" s="315">
        <f t="shared" ref="O911:O975" si="51">IF(B911=0,0,IF(YEAR(B911)=$P$1,MONTH(B911)-$O$1+1,(YEAR(B911)-$P$1)*12-$O$1+1+MONTH(B911)))</f>
        <v>0</v>
      </c>
      <c r="P911" s="74">
        <f t="shared" ref="P911:P975" si="52">IF(C911=0,0,IF(YEAR(C911)=$P$1,MONTH(C911)-$O$1+1,(YEAR(C911)-$P$1)*12-$O$1+1+MONTH(C911)))</f>
        <v>0</v>
      </c>
      <c r="Q911" s="96" t="str">
        <f t="shared" si="50"/>
        <v/>
      </c>
    </row>
    <row r="912" spans="1:17">
      <c r="A912" s="379" t="str">
        <f>IF(B912="","",COUNT('Diário 1º PA'!$A$4:$A$2000)+ROW()-3)</f>
        <v/>
      </c>
      <c r="B912" s="560"/>
      <c r="C912" s="371"/>
      <c r="D912" s="374"/>
      <c r="E912" s="374"/>
      <c r="F912" s="382"/>
      <c r="G912" s="374"/>
      <c r="H912" s="374"/>
      <c r="I912" s="374"/>
      <c r="J912" s="374"/>
      <c r="K912" s="374"/>
      <c r="L912" s="374"/>
      <c r="M912" s="374"/>
      <c r="N912" s="465"/>
      <c r="O912" s="315">
        <f t="shared" si="51"/>
        <v>0</v>
      </c>
      <c r="P912" s="74">
        <f t="shared" si="52"/>
        <v>0</v>
      </c>
      <c r="Q912" s="96" t="str">
        <f t="shared" si="50"/>
        <v/>
      </c>
    </row>
    <row r="913" spans="1:17" ht="13.5" thickBot="1">
      <c r="A913" s="379" t="str">
        <f>IF(B913="","",COUNT('Diário 1º PA'!$A$4:$A$2000)+ROW()-3)</f>
        <v/>
      </c>
      <c r="B913" s="560"/>
      <c r="C913" s="371"/>
      <c r="D913" s="374"/>
      <c r="E913" s="374"/>
      <c r="F913" s="382"/>
      <c r="G913" s="374"/>
      <c r="H913" s="374"/>
      <c r="I913" s="374"/>
      <c r="J913" s="374"/>
      <c r="K913" s="374"/>
      <c r="L913" s="374"/>
      <c r="M913" s="374"/>
      <c r="N913" s="465"/>
      <c r="O913" s="315">
        <f t="shared" si="51"/>
        <v>0</v>
      </c>
      <c r="P913" s="74">
        <f t="shared" si="52"/>
        <v>0</v>
      </c>
      <c r="Q913" s="96" t="str">
        <f t="shared" si="50"/>
        <v/>
      </c>
    </row>
    <row r="914" spans="1:17">
      <c r="A914" s="379" t="str">
        <f>IF(B914="","",COUNT('Diário 1º PA'!$A$4:$A$2000)+ROW()-3)</f>
        <v/>
      </c>
      <c r="B914" s="560"/>
      <c r="C914" s="371"/>
      <c r="D914" s="374"/>
      <c r="E914" s="374"/>
      <c r="F914" s="382"/>
      <c r="G914" s="374"/>
      <c r="H914" s="374"/>
      <c r="I914" s="374"/>
      <c r="J914" s="374"/>
      <c r="K914" s="374"/>
      <c r="L914" s="374"/>
      <c r="M914" s="374"/>
      <c r="N914" s="465"/>
      <c r="O914" s="316">
        <f t="shared" si="51"/>
        <v>0</v>
      </c>
      <c r="P914" s="74">
        <f t="shared" si="52"/>
        <v>0</v>
      </c>
      <c r="Q914" s="139" t="str">
        <f t="shared" si="50"/>
        <v/>
      </c>
    </row>
    <row r="915" spans="1:17">
      <c r="A915" s="379" t="str">
        <f>IF(B915="","",COUNT('Diário 1º PA'!$A$4:$A$2000)+ROW()-3)</f>
        <v/>
      </c>
      <c r="B915" s="560"/>
      <c r="C915" s="371"/>
      <c r="D915" s="374"/>
      <c r="E915" s="374"/>
      <c r="F915" s="382"/>
      <c r="G915" s="374"/>
      <c r="H915" s="374"/>
      <c r="I915" s="374"/>
      <c r="J915" s="374"/>
      <c r="K915" s="374"/>
      <c r="L915" s="374"/>
      <c r="M915" s="374"/>
      <c r="N915" s="465"/>
      <c r="O915" s="315">
        <f t="shared" si="51"/>
        <v>0</v>
      </c>
      <c r="P915" s="74">
        <f t="shared" si="52"/>
        <v>0</v>
      </c>
      <c r="Q915" s="96" t="str">
        <f t="shared" si="50"/>
        <v/>
      </c>
    </row>
    <row r="916" spans="1:17">
      <c r="A916" s="379" t="str">
        <f>IF(B916="","",COUNT('Diário 1º PA'!$A$4:$A$2000)+ROW()-3)</f>
        <v/>
      </c>
      <c r="B916" s="560"/>
      <c r="C916" s="371"/>
      <c r="D916" s="374"/>
      <c r="E916" s="374"/>
      <c r="F916" s="382"/>
      <c r="G916" s="374"/>
      <c r="H916" s="374"/>
      <c r="I916" s="374"/>
      <c r="J916" s="374"/>
      <c r="K916" s="374"/>
      <c r="L916" s="374"/>
      <c r="M916" s="374"/>
      <c r="N916" s="465"/>
      <c r="O916" s="315">
        <f t="shared" si="51"/>
        <v>0</v>
      </c>
      <c r="P916" s="74">
        <f t="shared" si="52"/>
        <v>0</v>
      </c>
      <c r="Q916" s="96" t="str">
        <f t="shared" si="50"/>
        <v/>
      </c>
    </row>
    <row r="917" spans="1:17" ht="13.5" thickBot="1">
      <c r="A917" s="379" t="str">
        <f>IF(B917="","",COUNT('Diário 1º PA'!$A$4:$A$2000)+ROW()-3)</f>
        <v/>
      </c>
      <c r="B917" s="560"/>
      <c r="C917" s="371"/>
      <c r="D917" s="374"/>
      <c r="E917" s="374"/>
      <c r="F917" s="382"/>
      <c r="G917" s="374"/>
      <c r="H917" s="374"/>
      <c r="I917" s="374"/>
      <c r="J917" s="374"/>
      <c r="K917" s="374"/>
      <c r="L917" s="374"/>
      <c r="M917" s="374"/>
      <c r="N917" s="465"/>
      <c r="O917" s="315">
        <f t="shared" si="51"/>
        <v>0</v>
      </c>
      <c r="P917" s="74">
        <f t="shared" si="52"/>
        <v>0</v>
      </c>
      <c r="Q917" s="96" t="str">
        <f t="shared" si="50"/>
        <v/>
      </c>
    </row>
    <row r="918" spans="1:17">
      <c r="A918" s="379" t="str">
        <f>IF(B918="","",COUNT('Diário 1º PA'!$A$4:$A$2000)+ROW()-3)</f>
        <v/>
      </c>
      <c r="B918" s="560"/>
      <c r="C918" s="371"/>
      <c r="D918" s="374"/>
      <c r="E918" s="374"/>
      <c r="F918" s="382"/>
      <c r="G918" s="374"/>
      <c r="H918" s="374"/>
      <c r="I918" s="374"/>
      <c r="J918" s="374"/>
      <c r="K918" s="374"/>
      <c r="L918" s="374"/>
      <c r="M918" s="374"/>
      <c r="N918" s="465"/>
      <c r="O918" s="316">
        <f t="shared" si="51"/>
        <v>0</v>
      </c>
      <c r="P918" s="74">
        <f t="shared" si="52"/>
        <v>0</v>
      </c>
      <c r="Q918" s="139" t="str">
        <f t="shared" si="50"/>
        <v/>
      </c>
    </row>
    <row r="919" spans="1:17">
      <c r="A919" s="379" t="str">
        <f>IF(B919="","",COUNT('Diário 1º PA'!$A$4:$A$2000)+ROW()-3)</f>
        <v/>
      </c>
      <c r="B919" s="560"/>
      <c r="C919" s="371"/>
      <c r="D919" s="374"/>
      <c r="E919" s="374"/>
      <c r="F919" s="382"/>
      <c r="G919" s="374"/>
      <c r="H919" s="374"/>
      <c r="I919" s="374"/>
      <c r="J919" s="374"/>
      <c r="K919" s="374"/>
      <c r="L919" s="374"/>
      <c r="M919" s="374"/>
      <c r="N919" s="465"/>
      <c r="O919" s="315">
        <f t="shared" si="51"/>
        <v>0</v>
      </c>
      <c r="P919" s="74">
        <f t="shared" si="52"/>
        <v>0</v>
      </c>
      <c r="Q919" s="96" t="str">
        <f t="shared" si="50"/>
        <v/>
      </c>
    </row>
    <row r="920" spans="1:17">
      <c r="A920" s="379" t="str">
        <f>IF(B920="","",COUNT('Diário 1º PA'!$A$4:$A$2000)+ROW()-3)</f>
        <v/>
      </c>
      <c r="B920" s="560"/>
      <c r="C920" s="371"/>
      <c r="D920" s="374"/>
      <c r="E920" s="374"/>
      <c r="F920" s="382"/>
      <c r="G920" s="374"/>
      <c r="H920" s="374"/>
      <c r="I920" s="374"/>
      <c r="J920" s="374"/>
      <c r="K920" s="374"/>
      <c r="L920" s="374"/>
      <c r="M920" s="374"/>
      <c r="N920" s="465"/>
      <c r="O920" s="315">
        <f t="shared" si="51"/>
        <v>0</v>
      </c>
      <c r="P920" s="74">
        <f t="shared" si="52"/>
        <v>0</v>
      </c>
      <c r="Q920" s="96" t="str">
        <f t="shared" si="50"/>
        <v/>
      </c>
    </row>
    <row r="921" spans="1:17" ht="13.5" thickBot="1">
      <c r="A921" s="379" t="str">
        <f>IF(B921="","",COUNT('Diário 1º PA'!$A$4:$A$2000)+ROW()-3)</f>
        <v/>
      </c>
      <c r="B921" s="560"/>
      <c r="C921" s="371"/>
      <c r="D921" s="374"/>
      <c r="E921" s="374"/>
      <c r="F921" s="382"/>
      <c r="G921" s="374"/>
      <c r="H921" s="374"/>
      <c r="I921" s="374"/>
      <c r="J921" s="374"/>
      <c r="K921" s="374"/>
      <c r="L921" s="374"/>
      <c r="M921" s="374"/>
      <c r="N921" s="465"/>
      <c r="O921" s="315">
        <f t="shared" si="51"/>
        <v>0</v>
      </c>
      <c r="P921" s="74">
        <f t="shared" si="52"/>
        <v>0</v>
      </c>
      <c r="Q921" s="96" t="str">
        <f t="shared" si="50"/>
        <v/>
      </c>
    </row>
    <row r="922" spans="1:17">
      <c r="A922" s="379" t="str">
        <f>IF(B922="","",COUNT('Diário 1º PA'!$A$4:$A$2000)+ROW()-3)</f>
        <v/>
      </c>
      <c r="B922" s="560"/>
      <c r="C922" s="371"/>
      <c r="D922" s="374"/>
      <c r="E922" s="374"/>
      <c r="F922" s="382"/>
      <c r="G922" s="374"/>
      <c r="H922" s="374"/>
      <c r="I922" s="374"/>
      <c r="J922" s="374"/>
      <c r="K922" s="374"/>
      <c r="L922" s="374"/>
      <c r="M922" s="374"/>
      <c r="N922" s="465"/>
      <c r="O922" s="316">
        <f t="shared" si="51"/>
        <v>0</v>
      </c>
      <c r="P922" s="74">
        <f t="shared" si="52"/>
        <v>0</v>
      </c>
      <c r="Q922" s="139" t="str">
        <f t="shared" si="50"/>
        <v/>
      </c>
    </row>
    <row r="923" spans="1:17">
      <c r="A923" s="379" t="str">
        <f>IF(B923="","",COUNT('Diário 1º PA'!$A$4:$A$2000)+ROW()-3)</f>
        <v/>
      </c>
      <c r="B923" s="560"/>
      <c r="C923" s="371"/>
      <c r="D923" s="374"/>
      <c r="E923" s="374"/>
      <c r="F923" s="382"/>
      <c r="G923" s="374"/>
      <c r="H923" s="374"/>
      <c r="I923" s="374"/>
      <c r="J923" s="374"/>
      <c r="K923" s="374"/>
      <c r="L923" s="374"/>
      <c r="M923" s="374"/>
      <c r="N923" s="465"/>
      <c r="O923" s="315">
        <f t="shared" si="51"/>
        <v>0</v>
      </c>
      <c r="P923" s="74">
        <f t="shared" si="52"/>
        <v>0</v>
      </c>
      <c r="Q923" s="96" t="str">
        <f t="shared" si="50"/>
        <v/>
      </c>
    </row>
    <row r="924" spans="1:17">
      <c r="A924" s="379" t="str">
        <f>IF(B924="","",COUNT('Diário 1º PA'!$A$4:$A$2000)+ROW()-3)</f>
        <v/>
      </c>
      <c r="B924" s="560"/>
      <c r="C924" s="371"/>
      <c r="D924" s="374"/>
      <c r="E924" s="374"/>
      <c r="F924" s="382"/>
      <c r="G924" s="374"/>
      <c r="H924" s="374"/>
      <c r="I924" s="374"/>
      <c r="J924" s="374"/>
      <c r="K924" s="374"/>
      <c r="L924" s="374"/>
      <c r="M924" s="374"/>
      <c r="N924" s="465"/>
      <c r="O924" s="315">
        <f t="shared" si="51"/>
        <v>0</v>
      </c>
      <c r="P924" s="74">
        <f t="shared" si="52"/>
        <v>0</v>
      </c>
      <c r="Q924" s="96" t="str">
        <f t="shared" si="50"/>
        <v/>
      </c>
    </row>
    <row r="925" spans="1:17" ht="13.5" thickBot="1">
      <c r="A925" s="379" t="str">
        <f>IF(B925="","",COUNT('Diário 1º PA'!$A$4:$A$2000)+ROW()-3)</f>
        <v/>
      </c>
      <c r="B925" s="560"/>
      <c r="C925" s="371"/>
      <c r="D925" s="374"/>
      <c r="E925" s="374"/>
      <c r="F925" s="382"/>
      <c r="G925" s="374"/>
      <c r="H925" s="374"/>
      <c r="I925" s="374"/>
      <c r="J925" s="374"/>
      <c r="K925" s="374"/>
      <c r="L925" s="374"/>
      <c r="M925" s="374"/>
      <c r="N925" s="465"/>
      <c r="O925" s="315">
        <f t="shared" si="51"/>
        <v>0</v>
      </c>
      <c r="P925" s="74">
        <f t="shared" si="52"/>
        <v>0</v>
      </c>
      <c r="Q925" s="96" t="str">
        <f t="shared" si="50"/>
        <v/>
      </c>
    </row>
    <row r="926" spans="1:17">
      <c r="A926" s="379" t="str">
        <f>IF(B926="","",COUNT('Diário 1º PA'!$A$4:$A$2000)+ROW()-3)</f>
        <v/>
      </c>
      <c r="B926" s="560"/>
      <c r="C926" s="371"/>
      <c r="D926" s="374"/>
      <c r="E926" s="374"/>
      <c r="F926" s="382"/>
      <c r="G926" s="374"/>
      <c r="H926" s="374"/>
      <c r="I926" s="374"/>
      <c r="J926" s="374"/>
      <c r="K926" s="374"/>
      <c r="L926" s="374"/>
      <c r="M926" s="374"/>
      <c r="N926" s="465"/>
      <c r="O926" s="316">
        <f t="shared" si="51"/>
        <v>0</v>
      </c>
      <c r="P926" s="74">
        <f t="shared" si="52"/>
        <v>0</v>
      </c>
      <c r="Q926" s="139" t="str">
        <f t="shared" si="50"/>
        <v/>
      </c>
    </row>
    <row r="927" spans="1:17">
      <c r="A927" s="379" t="str">
        <f>IF(B927="","",COUNT('Diário 1º PA'!$A$4:$A$2000)+ROW()-3)</f>
        <v/>
      </c>
      <c r="B927" s="560"/>
      <c r="C927" s="371"/>
      <c r="D927" s="374"/>
      <c r="E927" s="374"/>
      <c r="F927" s="382"/>
      <c r="G927" s="374"/>
      <c r="H927" s="374"/>
      <c r="I927" s="374"/>
      <c r="J927" s="374"/>
      <c r="K927" s="374"/>
      <c r="L927" s="374"/>
      <c r="M927" s="374"/>
      <c r="N927" s="465"/>
      <c r="O927" s="315">
        <f t="shared" si="51"/>
        <v>0</v>
      </c>
      <c r="P927" s="74">
        <f t="shared" si="52"/>
        <v>0</v>
      </c>
      <c r="Q927" s="96" t="str">
        <f t="shared" si="50"/>
        <v/>
      </c>
    </row>
    <row r="928" spans="1:17">
      <c r="A928" s="379" t="str">
        <f>IF(B928="","",COUNT('Diário 1º PA'!$A$4:$A$2000)+ROW()-3)</f>
        <v/>
      </c>
      <c r="B928" s="560"/>
      <c r="C928" s="371"/>
      <c r="D928" s="374"/>
      <c r="E928" s="374"/>
      <c r="F928" s="382"/>
      <c r="G928" s="374"/>
      <c r="H928" s="374"/>
      <c r="I928" s="374"/>
      <c r="J928" s="374"/>
      <c r="K928" s="374"/>
      <c r="L928" s="374"/>
      <c r="M928" s="374"/>
      <c r="N928" s="465"/>
      <c r="O928" s="315">
        <f t="shared" si="51"/>
        <v>0</v>
      </c>
      <c r="P928" s="74">
        <f t="shared" si="52"/>
        <v>0</v>
      </c>
      <c r="Q928" s="96" t="str">
        <f t="shared" si="50"/>
        <v/>
      </c>
    </row>
    <row r="929" spans="1:17" ht="13.5" thickBot="1">
      <c r="A929" s="379" t="str">
        <f>IF(B929="","",COUNT('Diário 1º PA'!$A$4:$A$2000)+ROW()-3)</f>
        <v/>
      </c>
      <c r="B929" s="560"/>
      <c r="C929" s="371"/>
      <c r="D929" s="374"/>
      <c r="E929" s="374"/>
      <c r="F929" s="382"/>
      <c r="G929" s="374"/>
      <c r="H929" s="374"/>
      <c r="I929" s="374"/>
      <c r="J929" s="374"/>
      <c r="K929" s="374"/>
      <c r="L929" s="374"/>
      <c r="M929" s="374"/>
      <c r="N929" s="465"/>
      <c r="O929" s="315">
        <f t="shared" si="51"/>
        <v>0</v>
      </c>
      <c r="P929" s="74">
        <f t="shared" si="52"/>
        <v>0</v>
      </c>
      <c r="Q929" s="96" t="str">
        <f t="shared" si="50"/>
        <v/>
      </c>
    </row>
    <row r="930" spans="1:17">
      <c r="A930" s="379" t="str">
        <f>IF(B930="","",COUNT('Diário 1º PA'!$A$4:$A$2000)+ROW()-3)</f>
        <v/>
      </c>
      <c r="B930" s="560"/>
      <c r="C930" s="371"/>
      <c r="D930" s="374"/>
      <c r="E930" s="374"/>
      <c r="F930" s="382"/>
      <c r="G930" s="374"/>
      <c r="H930" s="374"/>
      <c r="I930" s="374"/>
      <c r="J930" s="374"/>
      <c r="K930" s="374"/>
      <c r="L930" s="374"/>
      <c r="M930" s="374"/>
      <c r="N930" s="465"/>
      <c r="O930" s="316">
        <f t="shared" si="51"/>
        <v>0</v>
      </c>
      <c r="P930" s="74">
        <f t="shared" si="52"/>
        <v>0</v>
      </c>
      <c r="Q930" s="139" t="str">
        <f t="shared" si="50"/>
        <v/>
      </c>
    </row>
    <row r="931" spans="1:17">
      <c r="A931" s="379" t="str">
        <f>IF(B931="","",COUNT('Diário 1º PA'!$A$4:$A$2000)+ROW()-3)</f>
        <v/>
      </c>
      <c r="B931" s="560"/>
      <c r="C931" s="371"/>
      <c r="D931" s="374"/>
      <c r="E931" s="374"/>
      <c r="F931" s="382"/>
      <c r="G931" s="374"/>
      <c r="H931" s="374"/>
      <c r="I931" s="374"/>
      <c r="J931" s="374"/>
      <c r="K931" s="374"/>
      <c r="L931" s="374"/>
      <c r="M931" s="374"/>
      <c r="N931" s="465"/>
      <c r="O931" s="315">
        <f t="shared" si="51"/>
        <v>0</v>
      </c>
      <c r="P931" s="74">
        <f t="shared" si="52"/>
        <v>0</v>
      </c>
      <c r="Q931" s="96" t="str">
        <f t="shared" si="50"/>
        <v/>
      </c>
    </row>
    <row r="932" spans="1:17">
      <c r="A932" s="379" t="str">
        <f>IF(B932="","",COUNT('Diário 1º PA'!$A$4:$A$2000)+ROW()-3)</f>
        <v/>
      </c>
      <c r="B932" s="560"/>
      <c r="C932" s="371"/>
      <c r="D932" s="374"/>
      <c r="E932" s="374"/>
      <c r="F932" s="382"/>
      <c r="G932" s="374"/>
      <c r="H932" s="374"/>
      <c r="I932" s="374"/>
      <c r="J932" s="374"/>
      <c r="K932" s="374"/>
      <c r="L932" s="374"/>
      <c r="M932" s="374"/>
      <c r="N932" s="465"/>
      <c r="O932" s="315">
        <f t="shared" si="51"/>
        <v>0</v>
      </c>
      <c r="P932" s="74">
        <f t="shared" si="52"/>
        <v>0</v>
      </c>
      <c r="Q932" s="96" t="str">
        <f t="shared" si="50"/>
        <v/>
      </c>
    </row>
    <row r="933" spans="1:17" ht="13.5" thickBot="1">
      <c r="A933" s="379" t="str">
        <f>IF(B933="","",COUNT('Diário 1º PA'!$A$4:$A$2000)+ROW()-3)</f>
        <v/>
      </c>
      <c r="B933" s="560"/>
      <c r="C933" s="371"/>
      <c r="D933" s="374"/>
      <c r="E933" s="374"/>
      <c r="F933" s="382"/>
      <c r="G933" s="374"/>
      <c r="H933" s="374"/>
      <c r="I933" s="374"/>
      <c r="J933" s="374"/>
      <c r="K933" s="374"/>
      <c r="L933" s="374"/>
      <c r="M933" s="374"/>
      <c r="N933" s="465"/>
      <c r="O933" s="315">
        <f t="shared" si="51"/>
        <v>0</v>
      </c>
      <c r="P933" s="74">
        <f t="shared" si="52"/>
        <v>0</v>
      </c>
      <c r="Q933" s="96" t="str">
        <f t="shared" si="50"/>
        <v/>
      </c>
    </row>
    <row r="934" spans="1:17">
      <c r="A934" s="379" t="str">
        <f>IF(B934="","",COUNT('Diário 1º PA'!$A$4:$A$2000)+ROW()-3)</f>
        <v/>
      </c>
      <c r="B934" s="560"/>
      <c r="C934" s="371"/>
      <c r="D934" s="374"/>
      <c r="E934" s="374"/>
      <c r="F934" s="382"/>
      <c r="G934" s="374"/>
      <c r="H934" s="374"/>
      <c r="I934" s="374"/>
      <c r="J934" s="374"/>
      <c r="K934" s="374"/>
      <c r="L934" s="374"/>
      <c r="M934" s="374"/>
      <c r="N934" s="465"/>
      <c r="O934" s="316">
        <f t="shared" si="51"/>
        <v>0</v>
      </c>
      <c r="P934" s="74">
        <f t="shared" si="52"/>
        <v>0</v>
      </c>
      <c r="Q934" s="139" t="str">
        <f t="shared" si="50"/>
        <v/>
      </c>
    </row>
    <row r="935" spans="1:17">
      <c r="A935" s="379" t="str">
        <f>IF(B935="","",COUNT('Diário 1º PA'!$A$4:$A$2000)+ROW()-3)</f>
        <v/>
      </c>
      <c r="B935" s="560"/>
      <c r="C935" s="371"/>
      <c r="D935" s="374"/>
      <c r="E935" s="374"/>
      <c r="F935" s="382"/>
      <c r="G935" s="374"/>
      <c r="H935" s="374"/>
      <c r="I935" s="374"/>
      <c r="J935" s="374"/>
      <c r="K935" s="374"/>
      <c r="L935" s="374"/>
      <c r="M935" s="374"/>
      <c r="N935" s="465"/>
      <c r="O935" s="315">
        <f t="shared" si="51"/>
        <v>0</v>
      </c>
      <c r="P935" s="74">
        <f t="shared" si="52"/>
        <v>0</v>
      </c>
      <c r="Q935" s="96" t="str">
        <f t="shared" si="50"/>
        <v/>
      </c>
    </row>
    <row r="936" spans="1:17">
      <c r="A936" s="379" t="str">
        <f>IF(B936="","",COUNT('Diário 1º PA'!$A$4:$A$2000)+ROW()-3)</f>
        <v/>
      </c>
      <c r="B936" s="560"/>
      <c r="C936" s="371"/>
      <c r="D936" s="374"/>
      <c r="E936" s="374"/>
      <c r="F936" s="382"/>
      <c r="G936" s="374"/>
      <c r="H936" s="374"/>
      <c r="I936" s="374"/>
      <c r="J936" s="374"/>
      <c r="K936" s="374"/>
      <c r="L936" s="374"/>
      <c r="M936" s="374"/>
      <c r="N936" s="465"/>
      <c r="O936" s="315">
        <f t="shared" si="51"/>
        <v>0</v>
      </c>
      <c r="P936" s="74">
        <f t="shared" si="52"/>
        <v>0</v>
      </c>
      <c r="Q936" s="96" t="str">
        <f t="shared" si="50"/>
        <v/>
      </c>
    </row>
    <row r="937" spans="1:17" ht="13.5" thickBot="1">
      <c r="A937" s="379" t="str">
        <f>IF(B937="","",COUNT('Diário 1º PA'!$A$4:$A$2000)+ROW()-3)</f>
        <v/>
      </c>
      <c r="B937" s="560"/>
      <c r="C937" s="371"/>
      <c r="D937" s="374"/>
      <c r="E937" s="374"/>
      <c r="F937" s="382"/>
      <c r="G937" s="374"/>
      <c r="H937" s="374"/>
      <c r="I937" s="374"/>
      <c r="J937" s="374"/>
      <c r="K937" s="374"/>
      <c r="L937" s="374"/>
      <c r="M937" s="374"/>
      <c r="N937" s="465"/>
      <c r="O937" s="315">
        <f t="shared" si="51"/>
        <v>0</v>
      </c>
      <c r="P937" s="74">
        <f t="shared" si="52"/>
        <v>0</v>
      </c>
      <c r="Q937" s="96" t="str">
        <f t="shared" si="50"/>
        <v/>
      </c>
    </row>
    <row r="938" spans="1:17">
      <c r="A938" s="379" t="str">
        <f>IF(B938="","",COUNT('Diário 1º PA'!$A$4:$A$2000)+ROW()-3)</f>
        <v/>
      </c>
      <c r="B938" s="560"/>
      <c r="C938" s="371"/>
      <c r="D938" s="374"/>
      <c r="E938" s="374"/>
      <c r="F938" s="382"/>
      <c r="G938" s="374"/>
      <c r="H938" s="374"/>
      <c r="I938" s="374"/>
      <c r="J938" s="374"/>
      <c r="K938" s="374"/>
      <c r="L938" s="374"/>
      <c r="M938" s="374"/>
      <c r="N938" s="465"/>
      <c r="O938" s="316">
        <f t="shared" si="51"/>
        <v>0</v>
      </c>
      <c r="P938" s="74">
        <f t="shared" si="52"/>
        <v>0</v>
      </c>
      <c r="Q938" s="139" t="str">
        <f t="shared" si="50"/>
        <v/>
      </c>
    </row>
    <row r="939" spans="1:17">
      <c r="A939" s="379" t="str">
        <f>IF(B939="","",COUNT('Diário 1º PA'!$A$4:$A$2000)+ROW()-3)</f>
        <v/>
      </c>
      <c r="B939" s="560"/>
      <c r="C939" s="371"/>
      <c r="D939" s="374"/>
      <c r="E939" s="374"/>
      <c r="F939" s="382"/>
      <c r="G939" s="374"/>
      <c r="H939" s="374"/>
      <c r="I939" s="374"/>
      <c r="J939" s="374"/>
      <c r="K939" s="374"/>
      <c r="L939" s="374"/>
      <c r="M939" s="374"/>
      <c r="N939" s="465"/>
      <c r="O939" s="315">
        <f t="shared" si="51"/>
        <v>0</v>
      </c>
      <c r="P939" s="74">
        <f t="shared" si="52"/>
        <v>0</v>
      </c>
      <c r="Q939" s="96" t="str">
        <f t="shared" si="50"/>
        <v/>
      </c>
    </row>
    <row r="940" spans="1:17">
      <c r="A940" s="379" t="str">
        <f>IF(B940="","",COUNT('Diário 1º PA'!$A$4:$A$2000)+ROW()-3)</f>
        <v/>
      </c>
      <c r="B940" s="560"/>
      <c r="C940" s="371"/>
      <c r="D940" s="374"/>
      <c r="E940" s="374"/>
      <c r="F940" s="382"/>
      <c r="G940" s="374"/>
      <c r="H940" s="374"/>
      <c r="I940" s="374"/>
      <c r="J940" s="374"/>
      <c r="K940" s="374"/>
      <c r="L940" s="374"/>
      <c r="M940" s="374"/>
      <c r="N940" s="465"/>
      <c r="O940" s="315">
        <f t="shared" si="51"/>
        <v>0</v>
      </c>
      <c r="P940" s="74">
        <f t="shared" si="52"/>
        <v>0</v>
      </c>
      <c r="Q940" s="96" t="str">
        <f t="shared" si="50"/>
        <v/>
      </c>
    </row>
    <row r="941" spans="1:17" ht="13.5" thickBot="1">
      <c r="A941" s="379" t="str">
        <f>IF(B941="","",COUNT('Diário 1º PA'!$A$4:$A$2000)+ROW()-3)</f>
        <v/>
      </c>
      <c r="B941" s="560"/>
      <c r="C941" s="371"/>
      <c r="D941" s="374"/>
      <c r="E941" s="374"/>
      <c r="F941" s="382"/>
      <c r="G941" s="374"/>
      <c r="H941" s="374"/>
      <c r="I941" s="374"/>
      <c r="J941" s="374"/>
      <c r="K941" s="374"/>
      <c r="L941" s="374"/>
      <c r="M941" s="374"/>
      <c r="N941" s="465"/>
      <c r="O941" s="315">
        <f t="shared" si="51"/>
        <v>0</v>
      </c>
      <c r="P941" s="74">
        <f t="shared" si="52"/>
        <v>0</v>
      </c>
      <c r="Q941" s="96" t="str">
        <f t="shared" si="50"/>
        <v/>
      </c>
    </row>
    <row r="942" spans="1:17">
      <c r="A942" s="379" t="str">
        <f>IF(B942="","",COUNT('Diário 1º PA'!$A$4:$A$2000)+ROW()-3)</f>
        <v/>
      </c>
      <c r="B942" s="560"/>
      <c r="C942" s="371"/>
      <c r="D942" s="374"/>
      <c r="E942" s="374"/>
      <c r="F942" s="382"/>
      <c r="G942" s="374"/>
      <c r="H942" s="374"/>
      <c r="I942" s="374"/>
      <c r="J942" s="374"/>
      <c r="K942" s="374"/>
      <c r="L942" s="374"/>
      <c r="M942" s="374"/>
      <c r="N942" s="465"/>
      <c r="O942" s="316">
        <f t="shared" si="51"/>
        <v>0</v>
      </c>
      <c r="P942" s="74">
        <f t="shared" si="52"/>
        <v>0</v>
      </c>
      <c r="Q942" s="139" t="str">
        <f t="shared" si="50"/>
        <v/>
      </c>
    </row>
    <row r="943" spans="1:17">
      <c r="A943" s="379" t="str">
        <f>IF(B943="","",COUNT('Diário 1º PA'!$A$4:$A$2000)+ROW()-3)</f>
        <v/>
      </c>
      <c r="B943" s="560"/>
      <c r="C943" s="371"/>
      <c r="D943" s="374"/>
      <c r="E943" s="374"/>
      <c r="F943" s="382"/>
      <c r="G943" s="374"/>
      <c r="H943" s="374"/>
      <c r="I943" s="374"/>
      <c r="J943" s="374"/>
      <c r="K943" s="374"/>
      <c r="L943" s="374"/>
      <c r="M943" s="374"/>
      <c r="N943" s="465"/>
      <c r="O943" s="315">
        <f t="shared" si="51"/>
        <v>0</v>
      </c>
      <c r="P943" s="74">
        <f t="shared" si="52"/>
        <v>0</v>
      </c>
      <c r="Q943" s="96" t="str">
        <f t="shared" si="50"/>
        <v/>
      </c>
    </row>
    <row r="944" spans="1:17">
      <c r="A944" s="379" t="str">
        <f>IF(B944="","",COUNT('Diário 1º PA'!$A$4:$A$2000)+ROW()-3)</f>
        <v/>
      </c>
      <c r="B944" s="560"/>
      <c r="C944" s="371"/>
      <c r="D944" s="374"/>
      <c r="E944" s="374"/>
      <c r="F944" s="382"/>
      <c r="G944" s="374"/>
      <c r="H944" s="374"/>
      <c r="I944" s="374"/>
      <c r="J944" s="374"/>
      <c r="K944" s="374"/>
      <c r="L944" s="374"/>
      <c r="M944" s="374"/>
      <c r="N944" s="465"/>
      <c r="O944" s="315">
        <f t="shared" si="51"/>
        <v>0</v>
      </c>
      <c r="P944" s="74">
        <f t="shared" si="52"/>
        <v>0</v>
      </c>
      <c r="Q944" s="96" t="str">
        <f t="shared" si="50"/>
        <v/>
      </c>
    </row>
    <row r="945" spans="1:17" ht="13.5" thickBot="1">
      <c r="A945" s="379" t="str">
        <f>IF(B945="","",COUNT('Diário 1º PA'!$A$4:$A$2000)+ROW()-3)</f>
        <v/>
      </c>
      <c r="B945" s="560"/>
      <c r="C945" s="371"/>
      <c r="D945" s="374"/>
      <c r="E945" s="374"/>
      <c r="F945" s="382"/>
      <c r="G945" s="374"/>
      <c r="H945" s="374"/>
      <c r="I945" s="374"/>
      <c r="J945" s="374"/>
      <c r="K945" s="374"/>
      <c r="L945" s="374"/>
      <c r="M945" s="374"/>
      <c r="N945" s="465"/>
      <c r="O945" s="315">
        <f t="shared" si="51"/>
        <v>0</v>
      </c>
      <c r="P945" s="74">
        <f t="shared" si="52"/>
        <v>0</v>
      </c>
      <c r="Q945" s="96" t="str">
        <f t="shared" si="50"/>
        <v/>
      </c>
    </row>
    <row r="946" spans="1:17">
      <c r="A946" s="379" t="str">
        <f>IF(B946="","",COUNT('Diário 1º PA'!$A$4:$A$2000)+ROW()-3)</f>
        <v/>
      </c>
      <c r="B946" s="560"/>
      <c r="C946" s="371"/>
      <c r="D946" s="374"/>
      <c r="E946" s="374"/>
      <c r="F946" s="382"/>
      <c r="G946" s="374"/>
      <c r="H946" s="374"/>
      <c r="I946" s="374"/>
      <c r="J946" s="374"/>
      <c r="K946" s="374"/>
      <c r="L946" s="374"/>
      <c r="M946" s="374"/>
      <c r="N946" s="465"/>
      <c r="O946" s="316">
        <f t="shared" si="51"/>
        <v>0</v>
      </c>
      <c r="P946" s="74">
        <f t="shared" si="52"/>
        <v>0</v>
      </c>
      <c r="Q946" s="139" t="str">
        <f t="shared" si="50"/>
        <v/>
      </c>
    </row>
    <row r="947" spans="1:17">
      <c r="A947" s="379" t="str">
        <f>IF(B947="","",COUNT('Diário 1º PA'!$A$4:$A$2000)+ROW()-3)</f>
        <v/>
      </c>
      <c r="B947" s="560"/>
      <c r="C947" s="371"/>
      <c r="D947" s="374"/>
      <c r="E947" s="374"/>
      <c r="F947" s="382"/>
      <c r="G947" s="374"/>
      <c r="H947" s="374"/>
      <c r="I947" s="374"/>
      <c r="J947" s="374"/>
      <c r="K947" s="374"/>
      <c r="L947" s="374"/>
      <c r="M947" s="374"/>
      <c r="N947" s="465"/>
      <c r="O947" s="315">
        <f t="shared" si="51"/>
        <v>0</v>
      </c>
      <c r="P947" s="74">
        <f t="shared" si="52"/>
        <v>0</v>
      </c>
      <c r="Q947" s="96" t="str">
        <f t="shared" si="50"/>
        <v/>
      </c>
    </row>
    <row r="948" spans="1:17">
      <c r="A948" s="379" t="str">
        <f>IF(B948="","",COUNT('Diário 1º PA'!$A$4:$A$2000)+ROW()-3)</f>
        <v/>
      </c>
      <c r="B948" s="560"/>
      <c r="C948" s="371"/>
      <c r="D948" s="374"/>
      <c r="E948" s="374"/>
      <c r="F948" s="382"/>
      <c r="G948" s="374"/>
      <c r="H948" s="374"/>
      <c r="I948" s="374"/>
      <c r="J948" s="374"/>
      <c r="K948" s="374"/>
      <c r="L948" s="374"/>
      <c r="M948" s="374"/>
      <c r="N948" s="465"/>
      <c r="O948" s="315">
        <f t="shared" si="51"/>
        <v>0</v>
      </c>
      <c r="P948" s="74">
        <f t="shared" si="52"/>
        <v>0</v>
      </c>
      <c r="Q948" s="96" t="str">
        <f t="shared" si="50"/>
        <v/>
      </c>
    </row>
    <row r="949" spans="1:17" ht="13.5" thickBot="1">
      <c r="A949" s="379" t="str">
        <f>IF(B949="","",COUNT('Diário 1º PA'!$A$4:$A$2000)+ROW()-3)</f>
        <v/>
      </c>
      <c r="B949" s="560"/>
      <c r="C949" s="371"/>
      <c r="D949" s="374"/>
      <c r="E949" s="374"/>
      <c r="F949" s="382"/>
      <c r="G949" s="374"/>
      <c r="H949" s="374"/>
      <c r="I949" s="374"/>
      <c r="J949" s="374"/>
      <c r="K949" s="374"/>
      <c r="L949" s="374"/>
      <c r="M949" s="374"/>
      <c r="N949" s="465"/>
      <c r="O949" s="315">
        <f t="shared" si="51"/>
        <v>0</v>
      </c>
      <c r="P949" s="74">
        <f t="shared" si="52"/>
        <v>0</v>
      </c>
      <c r="Q949" s="96" t="str">
        <f t="shared" si="50"/>
        <v/>
      </c>
    </row>
    <row r="950" spans="1:17">
      <c r="A950" s="379" t="str">
        <f>IF(B950="","",COUNT('Diário 1º PA'!$A$4:$A$2000)+ROW()-3)</f>
        <v/>
      </c>
      <c r="B950" s="560"/>
      <c r="C950" s="371"/>
      <c r="D950" s="374"/>
      <c r="E950" s="374"/>
      <c r="F950" s="382"/>
      <c r="G950" s="374"/>
      <c r="H950" s="374"/>
      <c r="I950" s="374"/>
      <c r="J950" s="374"/>
      <c r="K950" s="374"/>
      <c r="L950" s="374"/>
      <c r="M950" s="374"/>
      <c r="N950" s="465"/>
      <c r="O950" s="316">
        <f t="shared" si="51"/>
        <v>0</v>
      </c>
      <c r="P950" s="74">
        <f t="shared" si="52"/>
        <v>0</v>
      </c>
      <c r="Q950" s="139" t="str">
        <f t="shared" si="50"/>
        <v/>
      </c>
    </row>
    <row r="951" spans="1:17">
      <c r="A951" s="379" t="str">
        <f>IF(B951="","",COUNT('Diário 1º PA'!$A$4:$A$2000)+ROW()-3)</f>
        <v/>
      </c>
      <c r="B951" s="560"/>
      <c r="C951" s="371"/>
      <c r="D951" s="374"/>
      <c r="E951" s="374"/>
      <c r="F951" s="382"/>
      <c r="G951" s="374"/>
      <c r="H951" s="374"/>
      <c r="I951" s="374"/>
      <c r="J951" s="374"/>
      <c r="K951" s="374"/>
      <c r="L951" s="374"/>
      <c r="M951" s="374"/>
      <c r="N951" s="465"/>
      <c r="O951" s="315">
        <f t="shared" si="51"/>
        <v>0</v>
      </c>
      <c r="P951" s="74">
        <f t="shared" si="52"/>
        <v>0</v>
      </c>
      <c r="Q951" s="96" t="str">
        <f t="shared" si="50"/>
        <v/>
      </c>
    </row>
    <row r="952" spans="1:17">
      <c r="A952" s="379" t="str">
        <f>IF(B952="","",COUNT('Diário 1º PA'!$A$4:$A$2000)+ROW()-3)</f>
        <v/>
      </c>
      <c r="B952" s="560"/>
      <c r="C952" s="371"/>
      <c r="D952" s="374"/>
      <c r="E952" s="374"/>
      <c r="F952" s="382"/>
      <c r="G952" s="374"/>
      <c r="H952" s="374"/>
      <c r="I952" s="374"/>
      <c r="J952" s="374"/>
      <c r="K952" s="374"/>
      <c r="L952" s="374"/>
      <c r="M952" s="374"/>
      <c r="N952" s="465"/>
      <c r="O952" s="315">
        <f t="shared" si="51"/>
        <v>0</v>
      </c>
      <c r="P952" s="74">
        <f t="shared" si="52"/>
        <v>0</v>
      </c>
      <c r="Q952" s="96" t="str">
        <f t="shared" si="50"/>
        <v/>
      </c>
    </row>
    <row r="953" spans="1:17" ht="13.5" thickBot="1">
      <c r="A953" s="379" t="str">
        <f>IF(B953="","",COUNT('Diário 1º PA'!$A$4:$A$2000)+ROW()-3)</f>
        <v/>
      </c>
      <c r="B953" s="560"/>
      <c r="C953" s="371"/>
      <c r="D953" s="374"/>
      <c r="E953" s="374"/>
      <c r="F953" s="382"/>
      <c r="G953" s="374"/>
      <c r="H953" s="374"/>
      <c r="I953" s="374"/>
      <c r="J953" s="374"/>
      <c r="K953" s="374"/>
      <c r="L953" s="374"/>
      <c r="M953" s="374"/>
      <c r="N953" s="465"/>
      <c r="O953" s="315">
        <f t="shared" si="51"/>
        <v>0</v>
      </c>
      <c r="P953" s="74">
        <f t="shared" si="52"/>
        <v>0</v>
      </c>
      <c r="Q953" s="96" t="str">
        <f t="shared" si="50"/>
        <v/>
      </c>
    </row>
    <row r="954" spans="1:17">
      <c r="A954" s="379" t="str">
        <f>IF(B954="","",COUNT('Diário 1º PA'!$A$4:$A$2000)+ROW()-3)</f>
        <v/>
      </c>
      <c r="B954" s="560"/>
      <c r="C954" s="371"/>
      <c r="D954" s="374"/>
      <c r="E954" s="374"/>
      <c r="F954" s="382"/>
      <c r="G954" s="374"/>
      <c r="H954" s="374"/>
      <c r="I954" s="374"/>
      <c r="J954" s="374"/>
      <c r="K954" s="374"/>
      <c r="L954" s="374"/>
      <c r="M954" s="374"/>
      <c r="N954" s="465"/>
      <c r="O954" s="316">
        <f t="shared" si="51"/>
        <v>0</v>
      </c>
      <c r="P954" s="74">
        <f t="shared" si="52"/>
        <v>0</v>
      </c>
      <c r="Q954" s="139" t="str">
        <f t="shared" si="50"/>
        <v/>
      </c>
    </row>
    <row r="955" spans="1:17">
      <c r="A955" s="379" t="str">
        <f>IF(B955="","",COUNT('Diário 1º PA'!$A$4:$A$2000)+ROW()-3)</f>
        <v/>
      </c>
      <c r="B955" s="560"/>
      <c r="C955" s="371"/>
      <c r="D955" s="374"/>
      <c r="E955" s="374"/>
      <c r="F955" s="382"/>
      <c r="G955" s="374"/>
      <c r="H955" s="374"/>
      <c r="I955" s="374"/>
      <c r="J955" s="374"/>
      <c r="K955" s="374"/>
      <c r="L955" s="374"/>
      <c r="M955" s="374"/>
      <c r="N955" s="465"/>
      <c r="O955" s="315">
        <f t="shared" si="51"/>
        <v>0</v>
      </c>
      <c r="P955" s="74">
        <f t="shared" si="52"/>
        <v>0</v>
      </c>
      <c r="Q955" s="96" t="str">
        <f t="shared" si="50"/>
        <v/>
      </c>
    </row>
    <row r="956" spans="1:17">
      <c r="A956" s="379" t="str">
        <f>IF(B956="","",COUNT('Diário 1º PA'!$A$4:$A$2000)+ROW()-3)</f>
        <v/>
      </c>
      <c r="B956" s="560"/>
      <c r="C956" s="371"/>
      <c r="D956" s="374"/>
      <c r="E956" s="374"/>
      <c r="F956" s="382"/>
      <c r="G956" s="374"/>
      <c r="H956" s="374"/>
      <c r="I956" s="374"/>
      <c r="J956" s="374"/>
      <c r="K956" s="374"/>
      <c r="L956" s="374"/>
      <c r="M956" s="374"/>
      <c r="N956" s="465"/>
      <c r="O956" s="315">
        <f t="shared" si="51"/>
        <v>0</v>
      </c>
      <c r="P956" s="74">
        <f t="shared" si="52"/>
        <v>0</v>
      </c>
      <c r="Q956" s="96" t="str">
        <f t="shared" si="50"/>
        <v/>
      </c>
    </row>
    <row r="957" spans="1:17" ht="13.5" thickBot="1">
      <c r="A957" s="379" t="str">
        <f>IF(B957="","",COUNT('Diário 1º PA'!$A$4:$A$2000)+ROW()-3)</f>
        <v/>
      </c>
      <c r="B957" s="560"/>
      <c r="C957" s="371"/>
      <c r="D957" s="374"/>
      <c r="E957" s="374"/>
      <c r="F957" s="382"/>
      <c r="G957" s="374"/>
      <c r="H957" s="374"/>
      <c r="I957" s="374"/>
      <c r="J957" s="374"/>
      <c r="K957" s="374"/>
      <c r="L957" s="374"/>
      <c r="M957" s="374"/>
      <c r="N957" s="465"/>
      <c r="O957" s="315">
        <f t="shared" si="51"/>
        <v>0</v>
      </c>
      <c r="P957" s="74">
        <f t="shared" si="52"/>
        <v>0</v>
      </c>
      <c r="Q957" s="96" t="str">
        <f t="shared" si="50"/>
        <v/>
      </c>
    </row>
    <row r="958" spans="1:17">
      <c r="A958" s="379" t="str">
        <f>IF(B958="","",COUNT('Diário 1º PA'!$A$4:$A$2000)+ROW()-3)</f>
        <v/>
      </c>
      <c r="B958" s="560"/>
      <c r="C958" s="371"/>
      <c r="D958" s="374"/>
      <c r="E958" s="374"/>
      <c r="F958" s="382"/>
      <c r="G958" s="374"/>
      <c r="H958" s="374"/>
      <c r="I958" s="374"/>
      <c r="J958" s="374"/>
      <c r="K958" s="374"/>
      <c r="L958" s="374"/>
      <c r="M958" s="374"/>
      <c r="N958" s="465"/>
      <c r="O958" s="316">
        <f t="shared" si="51"/>
        <v>0</v>
      </c>
      <c r="P958" s="74">
        <f t="shared" si="52"/>
        <v>0</v>
      </c>
      <c r="Q958" s="139" t="str">
        <f t="shared" si="50"/>
        <v/>
      </c>
    </row>
    <row r="959" spans="1:17">
      <c r="A959" s="379" t="str">
        <f>IF(B959="","",COUNT('Diário 1º PA'!$A$4:$A$2000)+ROW()-3)</f>
        <v/>
      </c>
      <c r="B959" s="560"/>
      <c r="C959" s="371"/>
      <c r="D959" s="374"/>
      <c r="E959" s="374"/>
      <c r="F959" s="382"/>
      <c r="G959" s="374"/>
      <c r="H959" s="374"/>
      <c r="I959" s="374"/>
      <c r="J959" s="374"/>
      <c r="K959" s="374"/>
      <c r="L959" s="374"/>
      <c r="M959" s="374"/>
      <c r="N959" s="465"/>
      <c r="O959" s="315">
        <f t="shared" si="51"/>
        <v>0</v>
      </c>
      <c r="P959" s="74">
        <f t="shared" si="52"/>
        <v>0</v>
      </c>
      <c r="Q959" s="96" t="str">
        <f t="shared" si="50"/>
        <v/>
      </c>
    </row>
    <row r="960" spans="1:17">
      <c r="A960" s="379" t="str">
        <f>IF(B960="","",COUNT('Diário 1º PA'!$A$4:$A$2000)+ROW()-3)</f>
        <v/>
      </c>
      <c r="B960" s="560"/>
      <c r="C960" s="371"/>
      <c r="D960" s="374"/>
      <c r="E960" s="374"/>
      <c r="F960" s="382"/>
      <c r="G960" s="374"/>
      <c r="H960" s="374"/>
      <c r="I960" s="374"/>
      <c r="J960" s="374"/>
      <c r="K960" s="374"/>
      <c r="L960" s="374"/>
      <c r="M960" s="374"/>
      <c r="N960" s="465"/>
      <c r="O960" s="315">
        <f t="shared" si="51"/>
        <v>0</v>
      </c>
      <c r="P960" s="74">
        <f t="shared" si="52"/>
        <v>0</v>
      </c>
      <c r="Q960" s="96" t="str">
        <f t="shared" si="50"/>
        <v/>
      </c>
    </row>
    <row r="961" spans="1:17" ht="13.5" thickBot="1">
      <c r="A961" s="379" t="str">
        <f>IF(B961="","",COUNT('Diário 1º PA'!$A$4:$A$2000)+ROW()-3)</f>
        <v/>
      </c>
      <c r="B961" s="560"/>
      <c r="C961" s="371"/>
      <c r="D961" s="374"/>
      <c r="E961" s="374"/>
      <c r="F961" s="382"/>
      <c r="G961" s="374"/>
      <c r="H961" s="374"/>
      <c r="I961" s="374"/>
      <c r="J961" s="374"/>
      <c r="K961" s="374"/>
      <c r="L961" s="374"/>
      <c r="M961" s="374"/>
      <c r="N961" s="465"/>
      <c r="O961" s="315">
        <f t="shared" si="51"/>
        <v>0</v>
      </c>
      <c r="P961" s="74">
        <f t="shared" si="52"/>
        <v>0</v>
      </c>
      <c r="Q961" s="96" t="str">
        <f t="shared" si="50"/>
        <v/>
      </c>
    </row>
    <row r="962" spans="1:17">
      <c r="A962" s="379" t="str">
        <f>IF(B962="","",COUNT('Diário 1º PA'!$A$4:$A$2000)+ROW()-3)</f>
        <v/>
      </c>
      <c r="B962" s="560"/>
      <c r="C962" s="371"/>
      <c r="D962" s="374"/>
      <c r="E962" s="374"/>
      <c r="F962" s="382"/>
      <c r="G962" s="374"/>
      <c r="H962" s="374"/>
      <c r="I962" s="374"/>
      <c r="J962" s="374"/>
      <c r="K962" s="374"/>
      <c r="L962" s="374"/>
      <c r="M962" s="374"/>
      <c r="N962" s="465"/>
      <c r="O962" s="316">
        <f t="shared" si="51"/>
        <v>0</v>
      </c>
      <c r="P962" s="74">
        <f t="shared" si="52"/>
        <v>0</v>
      </c>
      <c r="Q962" s="139" t="str">
        <f t="shared" si="50"/>
        <v/>
      </c>
    </row>
    <row r="963" spans="1:17">
      <c r="A963" s="379" t="str">
        <f>IF(B963="","",COUNT('Diário 1º PA'!$A$4:$A$2000)+ROW()-3)</f>
        <v/>
      </c>
      <c r="B963" s="561"/>
      <c r="C963" s="405"/>
      <c r="D963" s="388"/>
      <c r="E963" s="388"/>
      <c r="F963" s="393"/>
      <c r="G963" s="388"/>
      <c r="H963" s="388"/>
      <c r="I963" s="388"/>
      <c r="J963" s="386"/>
      <c r="K963" s="386"/>
      <c r="L963" s="388"/>
      <c r="M963" s="388"/>
      <c r="N963" s="468"/>
      <c r="O963" s="315">
        <f t="shared" si="51"/>
        <v>0</v>
      </c>
      <c r="P963" s="74">
        <f t="shared" si="52"/>
        <v>0</v>
      </c>
      <c r="Q963" s="96" t="str">
        <f t="shared" si="50"/>
        <v/>
      </c>
    </row>
    <row r="964" spans="1:17">
      <c r="A964" s="379" t="str">
        <f>IF(B964="","",COUNT('Diário 1º PA'!$A$4:$A$2000)+ROW()-3)</f>
        <v/>
      </c>
      <c r="B964" s="560"/>
      <c r="C964" s="371"/>
      <c r="D964" s="374"/>
      <c r="E964" s="374"/>
      <c r="F964" s="382"/>
      <c r="G964" s="374"/>
      <c r="H964" s="374"/>
      <c r="I964" s="374"/>
      <c r="J964" s="374"/>
      <c r="K964" s="374"/>
      <c r="L964" s="374"/>
      <c r="M964" s="374"/>
      <c r="N964" s="465"/>
      <c r="O964" s="315">
        <f t="shared" si="51"/>
        <v>0</v>
      </c>
      <c r="P964" s="74">
        <f t="shared" si="52"/>
        <v>0</v>
      </c>
      <c r="Q964" s="96" t="str">
        <f t="shared" si="50"/>
        <v/>
      </c>
    </row>
    <row r="965" spans="1:17" ht="13.5" thickBot="1">
      <c r="A965" s="379" t="str">
        <f>IF(B965="","",COUNT('Diário 1º PA'!$A$4:$A$2000)+ROW()-3)</f>
        <v/>
      </c>
      <c r="B965" s="560"/>
      <c r="C965" s="371"/>
      <c r="D965" s="374"/>
      <c r="E965" s="374"/>
      <c r="F965" s="382"/>
      <c r="G965" s="374"/>
      <c r="H965" s="374"/>
      <c r="I965" s="374"/>
      <c r="J965" s="374"/>
      <c r="K965" s="374"/>
      <c r="L965" s="374"/>
      <c r="M965" s="374"/>
      <c r="N965" s="465"/>
      <c r="O965" s="315">
        <f t="shared" si="51"/>
        <v>0</v>
      </c>
      <c r="P965" s="74">
        <f t="shared" si="52"/>
        <v>0</v>
      </c>
      <c r="Q965" s="96" t="str">
        <f t="shared" si="50"/>
        <v/>
      </c>
    </row>
    <row r="966" spans="1:17">
      <c r="A966" s="379" t="str">
        <f>IF(B966="","",COUNT('Diário 1º PA'!$A$4:$A$2000)+ROW()-3)</f>
        <v/>
      </c>
      <c r="B966" s="560"/>
      <c r="C966" s="371"/>
      <c r="D966" s="374"/>
      <c r="E966" s="374"/>
      <c r="F966" s="382"/>
      <c r="G966" s="374"/>
      <c r="H966" s="374"/>
      <c r="I966" s="374"/>
      <c r="J966" s="374"/>
      <c r="K966" s="374"/>
      <c r="L966" s="374"/>
      <c r="M966" s="374"/>
      <c r="N966" s="465"/>
      <c r="O966" s="316">
        <f t="shared" si="51"/>
        <v>0</v>
      </c>
      <c r="P966" s="74">
        <f t="shared" si="52"/>
        <v>0</v>
      </c>
      <c r="Q966" s="139" t="str">
        <f t="shared" si="50"/>
        <v/>
      </c>
    </row>
    <row r="967" spans="1:17">
      <c r="A967" s="379" t="str">
        <f>IF(B967="","",COUNT('Diário 1º PA'!$A$4:$A$2000)+ROW()-3)</f>
        <v/>
      </c>
      <c r="B967" s="561"/>
      <c r="C967" s="405"/>
      <c r="D967" s="388"/>
      <c r="E967" s="388"/>
      <c r="F967" s="393"/>
      <c r="G967" s="388"/>
      <c r="H967" s="388"/>
      <c r="I967" s="388"/>
      <c r="J967" s="388"/>
      <c r="K967" s="388"/>
      <c r="L967" s="388"/>
      <c r="M967" s="388"/>
      <c r="N967" s="468"/>
      <c r="O967" s="315">
        <f t="shared" si="51"/>
        <v>0</v>
      </c>
      <c r="P967" s="74">
        <f t="shared" si="52"/>
        <v>0</v>
      </c>
      <c r="Q967" s="96" t="str">
        <f t="shared" si="50"/>
        <v/>
      </c>
    </row>
    <row r="968" spans="1:17">
      <c r="A968" s="379" t="str">
        <f>IF(B968="","",COUNT('Diário 1º PA'!$A$4:$A$2000)+ROW()-3)</f>
        <v/>
      </c>
      <c r="B968" s="561"/>
      <c r="C968" s="405"/>
      <c r="D968" s="388"/>
      <c r="E968" s="388"/>
      <c r="F968" s="393"/>
      <c r="G968" s="388"/>
      <c r="H968" s="388"/>
      <c r="I968" s="388"/>
      <c r="J968" s="388"/>
      <c r="K968" s="388"/>
      <c r="L968" s="388"/>
      <c r="M968" s="388"/>
      <c r="N968" s="468"/>
      <c r="O968" s="315">
        <f t="shared" si="51"/>
        <v>0</v>
      </c>
      <c r="P968" s="74">
        <f t="shared" si="52"/>
        <v>0</v>
      </c>
      <c r="Q968" s="96" t="str">
        <f t="shared" si="50"/>
        <v/>
      </c>
    </row>
    <row r="969" spans="1:17" ht="13.5" thickBot="1">
      <c r="A969" s="379" t="str">
        <f>IF(B969="","",COUNT('Diário 1º PA'!$A$4:$A$2000)+ROW()-3)</f>
        <v/>
      </c>
      <c r="B969" s="560"/>
      <c r="C969" s="371"/>
      <c r="D969" s="374"/>
      <c r="E969" s="374"/>
      <c r="F969" s="382"/>
      <c r="G969" s="374"/>
      <c r="H969" s="374"/>
      <c r="I969" s="374"/>
      <c r="J969" s="374"/>
      <c r="K969" s="374"/>
      <c r="L969" s="374"/>
      <c r="M969" s="374"/>
      <c r="N969" s="465"/>
      <c r="O969" s="315">
        <f t="shared" si="51"/>
        <v>0</v>
      </c>
      <c r="P969" s="74">
        <f t="shared" si="52"/>
        <v>0</v>
      </c>
      <c r="Q969" s="96" t="str">
        <f t="shared" si="50"/>
        <v/>
      </c>
    </row>
    <row r="970" spans="1:17">
      <c r="A970" s="379" t="str">
        <f>IF(B970="","",COUNT('Diário 1º PA'!$A$4:$A$2000)+ROW()-3)</f>
        <v/>
      </c>
      <c r="B970" s="560"/>
      <c r="C970" s="371"/>
      <c r="D970" s="374"/>
      <c r="E970" s="374"/>
      <c r="F970" s="382"/>
      <c r="G970" s="372"/>
      <c r="H970" s="374"/>
      <c r="I970" s="374"/>
      <c r="J970" s="372"/>
      <c r="K970" s="372"/>
      <c r="L970" s="374"/>
      <c r="M970" s="374"/>
      <c r="N970" s="465"/>
      <c r="O970" s="316">
        <f t="shared" si="51"/>
        <v>0</v>
      </c>
      <c r="P970" s="74">
        <f t="shared" si="52"/>
        <v>0</v>
      </c>
      <c r="Q970" s="139" t="str">
        <f t="shared" si="50"/>
        <v/>
      </c>
    </row>
    <row r="971" spans="1:17" ht="13.5" thickBot="1">
      <c r="A971" s="379" t="str">
        <f>IF(B971="","",COUNT('Diário 1º PA'!$A$4:$A$2000)+ROW()-3)</f>
        <v/>
      </c>
      <c r="B971" s="560"/>
      <c r="C971" s="371"/>
      <c r="D971" s="374"/>
      <c r="E971" s="374"/>
      <c r="F971" s="382"/>
      <c r="G971" s="374"/>
      <c r="H971" s="374"/>
      <c r="I971" s="374"/>
      <c r="J971" s="374"/>
      <c r="K971" s="374"/>
      <c r="L971" s="374"/>
      <c r="M971" s="374"/>
      <c r="N971" s="465"/>
      <c r="O971" s="315">
        <f t="shared" si="51"/>
        <v>0</v>
      </c>
      <c r="P971" s="74">
        <f t="shared" si="52"/>
        <v>0</v>
      </c>
      <c r="Q971" s="96" t="str">
        <f t="shared" si="50"/>
        <v/>
      </c>
    </row>
    <row r="972" spans="1:17">
      <c r="A972" s="379" t="str">
        <f>IF(B972="","",COUNT('Diário 1º PA'!$A$4:$A$2000)+ROW()-3)</f>
        <v/>
      </c>
      <c r="B972" s="560"/>
      <c r="C972" s="371"/>
      <c r="D972" s="374"/>
      <c r="E972" s="374"/>
      <c r="F972" s="382"/>
      <c r="G972" s="374"/>
      <c r="H972" s="374"/>
      <c r="I972" s="374"/>
      <c r="J972" s="374"/>
      <c r="K972" s="374"/>
      <c r="L972" s="374"/>
      <c r="M972" s="374"/>
      <c r="N972" s="465"/>
      <c r="O972" s="316">
        <f>IF(B972=0,0,IF(YEAR(B972)=$P$1,MONTH(B972)-$O$1+1,(YEAR(B972)-$P$1)*12-$O$1+1+MONTH(B972)))</f>
        <v>0</v>
      </c>
      <c r="P972" s="74">
        <f>IF(C972=0,0,IF(YEAR(C972)=$P$1,MONTH(C972)-$O$1+1,(YEAR(C972)-$P$1)*12-$O$1+1+MONTH(C972)))</f>
        <v>0</v>
      </c>
      <c r="Q972" s="139" t="str">
        <f>SUBSTITUTE(D972," ","_")</f>
        <v/>
      </c>
    </row>
    <row r="973" spans="1:17">
      <c r="A973" s="379" t="str">
        <f>IF(B973="","",COUNT('Diário 1º PA'!$A$4:$A$2000)+ROW()-3)</f>
        <v/>
      </c>
      <c r="B973" s="560"/>
      <c r="C973" s="371"/>
      <c r="D973" s="374"/>
      <c r="E973" s="374"/>
      <c r="F973" s="382"/>
      <c r="G973" s="374"/>
      <c r="H973" s="374"/>
      <c r="I973" s="374"/>
      <c r="J973" s="374"/>
      <c r="K973" s="374"/>
      <c r="L973" s="374"/>
      <c r="M973" s="374"/>
      <c r="N973" s="465"/>
      <c r="O973" s="315">
        <f t="shared" si="51"/>
        <v>0</v>
      </c>
      <c r="P973" s="74">
        <f t="shared" si="52"/>
        <v>0</v>
      </c>
      <c r="Q973" s="96" t="str">
        <f t="shared" si="50"/>
        <v/>
      </c>
    </row>
    <row r="974" spans="1:17" ht="13.5" thickBot="1">
      <c r="A974" s="379" t="str">
        <f>IF(B974="","",COUNT('Diário 1º PA'!$A$4:$A$2000)+ROW()-3)</f>
        <v/>
      </c>
      <c r="B974" s="560"/>
      <c r="C974" s="371"/>
      <c r="D974" s="374"/>
      <c r="E974" s="374"/>
      <c r="F974" s="382"/>
      <c r="G974" s="374"/>
      <c r="H974" s="374"/>
      <c r="I974" s="374"/>
      <c r="J974" s="374"/>
      <c r="K974" s="374"/>
      <c r="L974" s="374"/>
      <c r="M974" s="374"/>
      <c r="N974" s="465"/>
      <c r="O974" s="315">
        <f t="shared" si="51"/>
        <v>0</v>
      </c>
      <c r="P974" s="74">
        <f t="shared" si="52"/>
        <v>0</v>
      </c>
      <c r="Q974" s="96" t="str">
        <f t="shared" si="50"/>
        <v/>
      </c>
    </row>
    <row r="975" spans="1:17">
      <c r="A975" s="379" t="str">
        <f>IF(B975="","",COUNT('Diário 1º PA'!$A$4:$A$2000)+ROW()-3)</f>
        <v/>
      </c>
      <c r="B975" s="560"/>
      <c r="C975" s="371"/>
      <c r="D975" s="374"/>
      <c r="E975" s="374"/>
      <c r="F975" s="382"/>
      <c r="G975" s="374"/>
      <c r="H975" s="374"/>
      <c r="I975" s="374"/>
      <c r="J975" s="374"/>
      <c r="K975" s="374"/>
      <c r="L975" s="374"/>
      <c r="M975" s="374"/>
      <c r="N975" s="465"/>
      <c r="O975" s="316">
        <f t="shared" si="51"/>
        <v>0</v>
      </c>
      <c r="P975" s="74">
        <f t="shared" si="52"/>
        <v>0</v>
      </c>
      <c r="Q975" s="139" t="str">
        <f t="shared" ref="Q975:Q1039" si="53">SUBSTITUTE(D975," ","_")</f>
        <v/>
      </c>
    </row>
    <row r="976" spans="1:17">
      <c r="A976" s="379" t="str">
        <f>IF(B976="","",COUNT('Diário 1º PA'!$A$4:$A$2000)+ROW()-3)</f>
        <v/>
      </c>
      <c r="B976" s="560"/>
      <c r="C976" s="371"/>
      <c r="D976" s="374"/>
      <c r="E976" s="374"/>
      <c r="F976" s="382"/>
      <c r="G976" s="374"/>
      <c r="H976" s="374"/>
      <c r="I976" s="374"/>
      <c r="J976" s="374"/>
      <c r="K976" s="374"/>
      <c r="L976" s="374"/>
      <c r="M976" s="374"/>
      <c r="N976" s="465"/>
      <c r="O976" s="315">
        <f t="shared" ref="O976:O1040" si="54">IF(B976=0,0,IF(YEAR(B976)=$P$1,MONTH(B976)-$O$1+1,(YEAR(B976)-$P$1)*12-$O$1+1+MONTH(B976)))</f>
        <v>0</v>
      </c>
      <c r="P976" s="74">
        <f t="shared" ref="P976:P1040" si="55">IF(C976=0,0,IF(YEAR(C976)=$P$1,MONTH(C976)-$O$1+1,(YEAR(C976)-$P$1)*12-$O$1+1+MONTH(C976)))</f>
        <v>0</v>
      </c>
      <c r="Q976" s="96" t="str">
        <f t="shared" si="53"/>
        <v/>
      </c>
    </row>
    <row r="977" spans="1:17">
      <c r="A977" s="379" t="str">
        <f>IF(B977="","",COUNT('Diário 1º PA'!$A$4:$A$2000)+ROW()-3)</f>
        <v/>
      </c>
      <c r="B977" s="560"/>
      <c r="C977" s="371"/>
      <c r="D977" s="374"/>
      <c r="E977" s="374"/>
      <c r="F977" s="382"/>
      <c r="G977" s="374"/>
      <c r="H977" s="374"/>
      <c r="I977" s="374"/>
      <c r="J977" s="374"/>
      <c r="K977" s="374"/>
      <c r="L977" s="374"/>
      <c r="M977" s="374"/>
      <c r="N977" s="465"/>
      <c r="O977" s="315">
        <f t="shared" si="54"/>
        <v>0</v>
      </c>
      <c r="P977" s="74">
        <f t="shared" si="55"/>
        <v>0</v>
      </c>
      <c r="Q977" s="96" t="str">
        <f t="shared" si="53"/>
        <v/>
      </c>
    </row>
    <row r="978" spans="1:17" ht="13.5" thickBot="1">
      <c r="A978" s="379" t="str">
        <f>IF(B978="","",COUNT('Diário 1º PA'!$A$4:$A$2000)+ROW()-3)</f>
        <v/>
      </c>
      <c r="B978" s="560"/>
      <c r="C978" s="371"/>
      <c r="D978" s="374"/>
      <c r="E978" s="374"/>
      <c r="F978" s="382"/>
      <c r="G978" s="374"/>
      <c r="H978" s="374"/>
      <c r="I978" s="374"/>
      <c r="J978" s="374"/>
      <c r="K978" s="374"/>
      <c r="L978" s="374"/>
      <c r="M978" s="374"/>
      <c r="N978" s="465"/>
      <c r="O978" s="315">
        <f t="shared" si="54"/>
        <v>0</v>
      </c>
      <c r="P978" s="74">
        <f t="shared" si="55"/>
        <v>0</v>
      </c>
      <c r="Q978" s="96" t="str">
        <f t="shared" si="53"/>
        <v/>
      </c>
    </row>
    <row r="979" spans="1:17">
      <c r="A979" s="379" t="str">
        <f>IF(B979="","",COUNT('Diário 1º PA'!$A$4:$A$2000)+ROW()-3)</f>
        <v/>
      </c>
      <c r="B979" s="560"/>
      <c r="C979" s="371"/>
      <c r="D979" s="374"/>
      <c r="E979" s="374"/>
      <c r="F979" s="382"/>
      <c r="G979" s="374"/>
      <c r="H979" s="374"/>
      <c r="I979" s="374"/>
      <c r="J979" s="374"/>
      <c r="K979" s="374"/>
      <c r="L979" s="374"/>
      <c r="M979" s="374"/>
      <c r="N979" s="465"/>
      <c r="O979" s="316">
        <f t="shared" si="54"/>
        <v>0</v>
      </c>
      <c r="P979" s="74">
        <f t="shared" si="55"/>
        <v>0</v>
      </c>
      <c r="Q979" s="139" t="str">
        <f t="shared" si="53"/>
        <v/>
      </c>
    </row>
    <row r="980" spans="1:17">
      <c r="A980" s="379" t="str">
        <f>IF(B980="","",COUNT('Diário 1º PA'!$A$4:$A$2000)+ROW()-3)</f>
        <v/>
      </c>
      <c r="B980" s="560"/>
      <c r="C980" s="371"/>
      <c r="D980" s="374"/>
      <c r="E980" s="374"/>
      <c r="F980" s="382"/>
      <c r="G980" s="374"/>
      <c r="H980" s="374"/>
      <c r="I980" s="374"/>
      <c r="J980" s="374"/>
      <c r="K980" s="374"/>
      <c r="L980" s="374"/>
      <c r="M980" s="374"/>
      <c r="N980" s="465"/>
      <c r="O980" s="315">
        <f t="shared" si="54"/>
        <v>0</v>
      </c>
      <c r="P980" s="74">
        <f t="shared" si="55"/>
        <v>0</v>
      </c>
      <c r="Q980" s="96" t="str">
        <f t="shared" si="53"/>
        <v/>
      </c>
    </row>
    <row r="981" spans="1:17">
      <c r="A981" s="379" t="str">
        <f>IF(B981="","",COUNT('Diário 1º PA'!$A$4:$A$2000)+ROW()-3)</f>
        <v/>
      </c>
      <c r="B981" s="560"/>
      <c r="C981" s="371"/>
      <c r="D981" s="374"/>
      <c r="E981" s="374"/>
      <c r="F981" s="382"/>
      <c r="G981" s="374"/>
      <c r="H981" s="374"/>
      <c r="I981" s="374"/>
      <c r="J981" s="374"/>
      <c r="K981" s="374"/>
      <c r="L981" s="374"/>
      <c r="M981" s="374"/>
      <c r="N981" s="465"/>
      <c r="O981" s="315">
        <f t="shared" si="54"/>
        <v>0</v>
      </c>
      <c r="P981" s="74">
        <f t="shared" si="55"/>
        <v>0</v>
      </c>
      <c r="Q981" s="96" t="str">
        <f t="shared" si="53"/>
        <v/>
      </c>
    </row>
    <row r="982" spans="1:17" ht="13.5" thickBot="1">
      <c r="A982" s="379" t="str">
        <f>IF(B982="","",COUNT('Diário 1º PA'!$A$4:$A$2000)+ROW()-3)</f>
        <v/>
      </c>
      <c r="B982" s="560"/>
      <c r="C982" s="371"/>
      <c r="D982" s="374"/>
      <c r="E982" s="374"/>
      <c r="F982" s="382"/>
      <c r="G982" s="374"/>
      <c r="H982" s="374"/>
      <c r="I982" s="374"/>
      <c r="J982" s="374"/>
      <c r="K982" s="374"/>
      <c r="L982" s="374"/>
      <c r="M982" s="374"/>
      <c r="N982" s="465"/>
      <c r="O982" s="315">
        <f t="shared" si="54"/>
        <v>0</v>
      </c>
      <c r="P982" s="74">
        <f t="shared" si="55"/>
        <v>0</v>
      </c>
      <c r="Q982" s="96" t="str">
        <f t="shared" si="53"/>
        <v/>
      </c>
    </row>
    <row r="983" spans="1:17">
      <c r="A983" s="379" t="str">
        <f>IF(B983="","",COUNT('Diário 1º PA'!$A$4:$A$2000)+ROW()-3)</f>
        <v/>
      </c>
      <c r="B983" s="560"/>
      <c r="C983" s="371"/>
      <c r="D983" s="374"/>
      <c r="E983" s="374"/>
      <c r="F983" s="382"/>
      <c r="G983" s="374"/>
      <c r="H983" s="374"/>
      <c r="I983" s="374"/>
      <c r="J983" s="374"/>
      <c r="K983" s="374"/>
      <c r="L983" s="374"/>
      <c r="M983" s="374"/>
      <c r="N983" s="465"/>
      <c r="O983" s="316">
        <f t="shared" si="54"/>
        <v>0</v>
      </c>
      <c r="P983" s="74">
        <f t="shared" si="55"/>
        <v>0</v>
      </c>
      <c r="Q983" s="139" t="str">
        <f t="shared" si="53"/>
        <v/>
      </c>
    </row>
    <row r="984" spans="1:17">
      <c r="A984" s="379" t="str">
        <f>IF(B984="","",COUNT('Diário 1º PA'!$A$4:$A$2000)+ROW()-3)</f>
        <v/>
      </c>
      <c r="B984" s="560"/>
      <c r="C984" s="371"/>
      <c r="D984" s="374"/>
      <c r="E984" s="374"/>
      <c r="F984" s="382"/>
      <c r="G984" s="374"/>
      <c r="H984" s="374"/>
      <c r="I984" s="374"/>
      <c r="J984" s="374"/>
      <c r="K984" s="374"/>
      <c r="L984" s="374"/>
      <c r="M984" s="374"/>
      <c r="N984" s="465"/>
      <c r="O984" s="315">
        <f t="shared" si="54"/>
        <v>0</v>
      </c>
      <c r="P984" s="74">
        <f t="shared" si="55"/>
        <v>0</v>
      </c>
      <c r="Q984" s="96" t="str">
        <f t="shared" si="53"/>
        <v/>
      </c>
    </row>
    <row r="985" spans="1:17">
      <c r="A985" s="379" t="str">
        <f>IF(B985="","",COUNT('Diário 1º PA'!$A$4:$A$2000)+ROW()-3)</f>
        <v/>
      </c>
      <c r="B985" s="560"/>
      <c r="C985" s="371"/>
      <c r="D985" s="374"/>
      <c r="E985" s="374"/>
      <c r="F985" s="382"/>
      <c r="G985" s="374"/>
      <c r="H985" s="374"/>
      <c r="I985" s="374"/>
      <c r="J985" s="374"/>
      <c r="K985" s="374"/>
      <c r="L985" s="374"/>
      <c r="M985" s="374"/>
      <c r="N985" s="465"/>
      <c r="O985" s="315">
        <f t="shared" si="54"/>
        <v>0</v>
      </c>
      <c r="P985" s="74">
        <f t="shared" si="55"/>
        <v>0</v>
      </c>
      <c r="Q985" s="96" t="str">
        <f t="shared" si="53"/>
        <v/>
      </c>
    </row>
    <row r="986" spans="1:17" ht="13.5" thickBot="1">
      <c r="A986" s="379" t="str">
        <f>IF(B986="","",COUNT('Diário 1º PA'!$A$4:$A$2000)+ROW()-3)</f>
        <v/>
      </c>
      <c r="B986" s="560"/>
      <c r="C986" s="371"/>
      <c r="D986" s="374"/>
      <c r="E986" s="374"/>
      <c r="F986" s="382"/>
      <c r="G986" s="374"/>
      <c r="H986" s="374"/>
      <c r="I986" s="374"/>
      <c r="J986" s="374"/>
      <c r="K986" s="374"/>
      <c r="L986" s="374"/>
      <c r="M986" s="374"/>
      <c r="N986" s="465"/>
      <c r="O986" s="315">
        <f t="shared" si="54"/>
        <v>0</v>
      </c>
      <c r="P986" s="74">
        <f t="shared" si="55"/>
        <v>0</v>
      </c>
      <c r="Q986" s="96" t="str">
        <f t="shared" si="53"/>
        <v/>
      </c>
    </row>
    <row r="987" spans="1:17">
      <c r="A987" s="379" t="str">
        <f>IF(B987="","",COUNT('Diário 1º PA'!$A$4:$A$2000)+ROW()-3)</f>
        <v/>
      </c>
      <c r="B987" s="560"/>
      <c r="C987" s="371"/>
      <c r="D987" s="374"/>
      <c r="E987" s="374"/>
      <c r="F987" s="382"/>
      <c r="G987" s="374"/>
      <c r="H987" s="374"/>
      <c r="I987" s="374"/>
      <c r="J987" s="374"/>
      <c r="K987" s="374"/>
      <c r="L987" s="374"/>
      <c r="M987" s="374"/>
      <c r="N987" s="465"/>
      <c r="O987" s="316">
        <f t="shared" si="54"/>
        <v>0</v>
      </c>
      <c r="P987" s="74">
        <f t="shared" si="55"/>
        <v>0</v>
      </c>
      <c r="Q987" s="139" t="str">
        <f t="shared" si="53"/>
        <v/>
      </c>
    </row>
    <row r="988" spans="1:17">
      <c r="A988" s="379" t="str">
        <f>IF(B988="","",COUNT('Diário 1º PA'!$A$4:$A$2000)+ROW()-3)</f>
        <v/>
      </c>
      <c r="B988" s="560"/>
      <c r="C988" s="371"/>
      <c r="D988" s="374"/>
      <c r="E988" s="374"/>
      <c r="F988" s="382"/>
      <c r="G988" s="374"/>
      <c r="H988" s="374"/>
      <c r="I988" s="374"/>
      <c r="J988" s="374"/>
      <c r="K988" s="374"/>
      <c r="L988" s="374"/>
      <c r="M988" s="374"/>
      <c r="N988" s="465"/>
      <c r="O988" s="315">
        <f t="shared" si="54"/>
        <v>0</v>
      </c>
      <c r="P988" s="74">
        <f t="shared" si="55"/>
        <v>0</v>
      </c>
      <c r="Q988" s="96" t="str">
        <f t="shared" si="53"/>
        <v/>
      </c>
    </row>
    <row r="989" spans="1:17">
      <c r="A989" s="379" t="str">
        <f>IF(B989="","",COUNT('Diário 1º PA'!$A$4:$A$2000)+ROW()-3)</f>
        <v/>
      </c>
      <c r="B989" s="560"/>
      <c r="C989" s="371"/>
      <c r="D989" s="374"/>
      <c r="E989" s="374"/>
      <c r="F989" s="382"/>
      <c r="G989" s="374"/>
      <c r="H989" s="374"/>
      <c r="I989" s="374"/>
      <c r="J989" s="374"/>
      <c r="K989" s="374"/>
      <c r="L989" s="374"/>
      <c r="M989" s="374"/>
      <c r="N989" s="465"/>
      <c r="O989" s="315">
        <f t="shared" si="54"/>
        <v>0</v>
      </c>
      <c r="P989" s="74">
        <f t="shared" si="55"/>
        <v>0</v>
      </c>
      <c r="Q989" s="96" t="str">
        <f t="shared" si="53"/>
        <v/>
      </c>
    </row>
    <row r="990" spans="1:17" ht="13.5" thickBot="1">
      <c r="A990" s="379" t="str">
        <f>IF(B990="","",COUNT('Diário 1º PA'!$A$4:$A$2000)+ROW()-3)</f>
        <v/>
      </c>
      <c r="B990" s="560"/>
      <c r="C990" s="371"/>
      <c r="D990" s="374"/>
      <c r="E990" s="374"/>
      <c r="F990" s="382"/>
      <c r="G990" s="374"/>
      <c r="H990" s="374"/>
      <c r="I990" s="374"/>
      <c r="J990" s="374"/>
      <c r="K990" s="374"/>
      <c r="L990" s="374"/>
      <c r="M990" s="374"/>
      <c r="N990" s="465"/>
      <c r="O990" s="315">
        <f t="shared" si="54"/>
        <v>0</v>
      </c>
      <c r="P990" s="74">
        <f t="shared" si="55"/>
        <v>0</v>
      </c>
      <c r="Q990" s="96" t="str">
        <f t="shared" si="53"/>
        <v/>
      </c>
    </row>
    <row r="991" spans="1:17">
      <c r="A991" s="379" t="str">
        <f>IF(B991="","",COUNT('Diário 1º PA'!$A$4:$A$2000)+ROW()-3)</f>
        <v/>
      </c>
      <c r="B991" s="560"/>
      <c r="C991" s="371"/>
      <c r="D991" s="374"/>
      <c r="E991" s="374"/>
      <c r="F991" s="382"/>
      <c r="G991" s="374"/>
      <c r="H991" s="374"/>
      <c r="I991" s="374"/>
      <c r="J991" s="374"/>
      <c r="K991" s="374"/>
      <c r="L991" s="374"/>
      <c r="M991" s="374"/>
      <c r="N991" s="465"/>
      <c r="O991" s="316">
        <f t="shared" si="54"/>
        <v>0</v>
      </c>
      <c r="P991" s="74">
        <f t="shared" si="55"/>
        <v>0</v>
      </c>
      <c r="Q991" s="139" t="str">
        <f t="shared" si="53"/>
        <v/>
      </c>
    </row>
    <row r="992" spans="1:17">
      <c r="A992" s="379" t="str">
        <f>IF(B992="","",COUNT('Diário 1º PA'!$A$4:$A$2000)+ROW()-3)</f>
        <v/>
      </c>
      <c r="B992" s="560"/>
      <c r="C992" s="371"/>
      <c r="D992" s="374"/>
      <c r="E992" s="374"/>
      <c r="F992" s="382"/>
      <c r="G992" s="374"/>
      <c r="H992" s="374"/>
      <c r="I992" s="374"/>
      <c r="J992" s="374"/>
      <c r="K992" s="374"/>
      <c r="L992" s="374"/>
      <c r="M992" s="374"/>
      <c r="N992" s="465"/>
      <c r="O992" s="315">
        <f t="shared" si="54"/>
        <v>0</v>
      </c>
      <c r="P992" s="74">
        <f t="shared" si="55"/>
        <v>0</v>
      </c>
      <c r="Q992" s="96" t="str">
        <f t="shared" si="53"/>
        <v/>
      </c>
    </row>
    <row r="993" spans="1:17">
      <c r="A993" s="379" t="str">
        <f>IF(B993="","",COUNT('Diário 1º PA'!$A$4:$A$2000)+ROW()-3)</f>
        <v/>
      </c>
      <c r="B993" s="560"/>
      <c r="C993" s="371"/>
      <c r="D993" s="374"/>
      <c r="E993" s="374"/>
      <c r="F993" s="382"/>
      <c r="G993" s="374"/>
      <c r="H993" s="374"/>
      <c r="I993" s="374"/>
      <c r="J993" s="374"/>
      <c r="K993" s="374"/>
      <c r="L993" s="374"/>
      <c r="M993" s="374"/>
      <c r="N993" s="465"/>
      <c r="O993" s="315">
        <f t="shared" si="54"/>
        <v>0</v>
      </c>
      <c r="P993" s="74">
        <f t="shared" si="55"/>
        <v>0</v>
      </c>
      <c r="Q993" s="96" t="str">
        <f t="shared" si="53"/>
        <v/>
      </c>
    </row>
    <row r="994" spans="1:17" ht="13.5" thickBot="1">
      <c r="A994" s="379" t="str">
        <f>IF(B994="","",COUNT('Diário 1º PA'!$A$4:$A$2000)+ROW()-3)</f>
        <v/>
      </c>
      <c r="B994" s="561"/>
      <c r="C994" s="405"/>
      <c r="D994" s="388"/>
      <c r="E994" s="388"/>
      <c r="F994" s="393"/>
      <c r="G994" s="388"/>
      <c r="H994" s="388"/>
      <c r="I994" s="388"/>
      <c r="J994" s="388"/>
      <c r="K994" s="388"/>
      <c r="L994" s="388"/>
      <c r="M994" s="388"/>
      <c r="N994" s="468"/>
      <c r="O994" s="315">
        <f t="shared" si="54"/>
        <v>0</v>
      </c>
      <c r="P994" s="74">
        <f t="shared" si="55"/>
        <v>0</v>
      </c>
      <c r="Q994" s="96" t="str">
        <f t="shared" si="53"/>
        <v/>
      </c>
    </row>
    <row r="995" spans="1:17">
      <c r="A995" s="379" t="str">
        <f>IF(B995="","",COUNT('Diário 1º PA'!$A$4:$A$2000)+ROW()-3)</f>
        <v/>
      </c>
      <c r="B995" s="561"/>
      <c r="C995" s="405"/>
      <c r="D995" s="388"/>
      <c r="E995" s="388"/>
      <c r="F995" s="393"/>
      <c r="G995" s="388"/>
      <c r="H995" s="388"/>
      <c r="I995" s="388"/>
      <c r="J995" s="388"/>
      <c r="K995" s="388"/>
      <c r="L995" s="388"/>
      <c r="M995" s="388"/>
      <c r="N995" s="468"/>
      <c r="O995" s="316">
        <f t="shared" si="54"/>
        <v>0</v>
      </c>
      <c r="P995" s="74">
        <f t="shared" si="55"/>
        <v>0</v>
      </c>
      <c r="Q995" s="139" t="str">
        <f t="shared" si="53"/>
        <v/>
      </c>
    </row>
    <row r="996" spans="1:17">
      <c r="A996" s="379" t="str">
        <f>IF(B996="","",COUNT('Diário 1º PA'!$A$4:$A$2000)+ROW()-3)</f>
        <v/>
      </c>
      <c r="B996" s="561"/>
      <c r="C996" s="405"/>
      <c r="D996" s="388"/>
      <c r="E996" s="388"/>
      <c r="F996" s="393"/>
      <c r="G996" s="388"/>
      <c r="H996" s="388"/>
      <c r="I996" s="388"/>
      <c r="J996" s="388"/>
      <c r="K996" s="388"/>
      <c r="L996" s="388"/>
      <c r="M996" s="388"/>
      <c r="N996" s="468"/>
      <c r="O996" s="315">
        <f t="shared" si="54"/>
        <v>0</v>
      </c>
      <c r="P996" s="74">
        <f t="shared" si="55"/>
        <v>0</v>
      </c>
      <c r="Q996" s="96" t="str">
        <f t="shared" si="53"/>
        <v/>
      </c>
    </row>
    <row r="997" spans="1:17">
      <c r="A997" s="379" t="str">
        <f>IF(B997="","",COUNT('Diário 1º PA'!$A$4:$A$2000)+ROW()-3)</f>
        <v/>
      </c>
      <c r="B997" s="560"/>
      <c r="C997" s="371"/>
      <c r="D997" s="374"/>
      <c r="E997" s="374"/>
      <c r="F997" s="382"/>
      <c r="G997" s="374"/>
      <c r="H997" s="374"/>
      <c r="I997" s="374"/>
      <c r="J997" s="374"/>
      <c r="K997" s="374"/>
      <c r="L997" s="374"/>
      <c r="M997" s="374"/>
      <c r="N997" s="465"/>
      <c r="O997" s="315">
        <f t="shared" si="54"/>
        <v>0</v>
      </c>
      <c r="P997" s="74">
        <f t="shared" si="55"/>
        <v>0</v>
      </c>
      <c r="Q997" s="96" t="str">
        <f t="shared" si="53"/>
        <v/>
      </c>
    </row>
    <row r="998" spans="1:17" ht="13.5" thickBot="1">
      <c r="A998" s="379" t="str">
        <f>IF(B998="","",COUNT('Diário 1º PA'!$A$4:$A$2000)+ROW()-3)</f>
        <v/>
      </c>
      <c r="B998" s="560"/>
      <c r="C998" s="371"/>
      <c r="D998" s="374"/>
      <c r="E998" s="374"/>
      <c r="F998" s="382"/>
      <c r="G998" s="372"/>
      <c r="H998" s="388"/>
      <c r="I998" s="388"/>
      <c r="J998" s="388"/>
      <c r="K998" s="388"/>
      <c r="L998" s="388"/>
      <c r="M998" s="388"/>
      <c r="N998" s="468"/>
      <c r="O998" s="315">
        <f t="shared" si="54"/>
        <v>0</v>
      </c>
      <c r="P998" s="74">
        <f t="shared" si="55"/>
        <v>0</v>
      </c>
      <c r="Q998" s="96" t="str">
        <f t="shared" si="53"/>
        <v/>
      </c>
    </row>
    <row r="999" spans="1:17">
      <c r="A999" s="379" t="str">
        <f>IF(B999="","",COUNT('Diário 1º PA'!$A$4:$A$2000)+ROW()-3)</f>
        <v/>
      </c>
      <c r="B999" s="561"/>
      <c r="C999" s="405"/>
      <c r="D999" s="388"/>
      <c r="E999" s="388"/>
      <c r="F999" s="393"/>
      <c r="G999" s="386"/>
      <c r="H999" s="388"/>
      <c r="I999" s="388"/>
      <c r="J999" s="388"/>
      <c r="K999" s="388"/>
      <c r="L999" s="388"/>
      <c r="M999" s="388"/>
      <c r="N999" s="468"/>
      <c r="O999" s="316">
        <f t="shared" si="54"/>
        <v>0</v>
      </c>
      <c r="P999" s="74">
        <f t="shared" si="55"/>
        <v>0</v>
      </c>
      <c r="Q999" s="139" t="str">
        <f t="shared" si="53"/>
        <v/>
      </c>
    </row>
    <row r="1000" spans="1:17">
      <c r="A1000" s="379" t="str">
        <f>IF(B1000="","",COUNT('Diário 1º PA'!$A$4:$A$2000)+ROW()-3)</f>
        <v/>
      </c>
      <c r="B1000" s="560"/>
      <c r="C1000" s="371"/>
      <c r="D1000" s="374"/>
      <c r="E1000" s="374"/>
      <c r="F1000" s="382"/>
      <c r="G1000" s="372"/>
      <c r="H1000" s="374"/>
      <c r="I1000" s="374"/>
      <c r="J1000" s="372"/>
      <c r="K1000" s="372"/>
      <c r="L1000" s="374"/>
      <c r="M1000" s="372"/>
      <c r="N1000" s="465"/>
      <c r="O1000" s="315">
        <f t="shared" si="54"/>
        <v>0</v>
      </c>
      <c r="P1000" s="74">
        <f t="shared" si="55"/>
        <v>0</v>
      </c>
      <c r="Q1000" s="96" t="str">
        <f t="shared" si="53"/>
        <v/>
      </c>
    </row>
    <row r="1001" spans="1:17">
      <c r="A1001" s="379" t="str">
        <f>IF(B1001="","",COUNT('Diário 1º PA'!$A$4:$A$2000)+ROW()-3)</f>
        <v/>
      </c>
      <c r="B1001" s="560"/>
      <c r="C1001" s="371"/>
      <c r="D1001" s="374"/>
      <c r="E1001" s="374"/>
      <c r="F1001" s="382"/>
      <c r="G1001" s="372"/>
      <c r="H1001" s="374"/>
      <c r="I1001" s="374"/>
      <c r="J1001" s="372"/>
      <c r="K1001" s="372"/>
      <c r="L1001" s="374"/>
      <c r="M1001" s="372"/>
      <c r="N1001" s="465"/>
      <c r="O1001" s="315">
        <f t="shared" si="54"/>
        <v>0</v>
      </c>
      <c r="P1001" s="74">
        <f t="shared" si="55"/>
        <v>0</v>
      </c>
      <c r="Q1001" s="96" t="str">
        <f t="shared" si="53"/>
        <v/>
      </c>
    </row>
    <row r="1002" spans="1:17" ht="13.5" thickBot="1">
      <c r="A1002" s="379" t="str">
        <f>IF(B1002="","",COUNT('Diário 1º PA'!$A$4:$A$2000)+ROW()-3)</f>
        <v/>
      </c>
      <c r="B1002" s="560"/>
      <c r="C1002" s="371"/>
      <c r="D1002" s="374"/>
      <c r="E1002" s="374"/>
      <c r="F1002" s="382"/>
      <c r="G1002" s="372"/>
      <c r="H1002" s="374"/>
      <c r="I1002" s="374"/>
      <c r="J1002" s="372"/>
      <c r="K1002" s="372"/>
      <c r="L1002" s="374"/>
      <c r="M1002" s="372"/>
      <c r="N1002" s="465"/>
      <c r="O1002" s="315">
        <f t="shared" si="54"/>
        <v>0</v>
      </c>
      <c r="P1002" s="74">
        <f t="shared" si="55"/>
        <v>0</v>
      </c>
      <c r="Q1002" s="96" t="str">
        <f t="shared" si="53"/>
        <v/>
      </c>
    </row>
    <row r="1003" spans="1:17">
      <c r="A1003" s="379" t="str">
        <f>IF(B1003="","",COUNT('Diário 1º PA'!$A$4:$A$2000)+ROW()-3)</f>
        <v/>
      </c>
      <c r="B1003" s="560"/>
      <c r="C1003" s="371"/>
      <c r="D1003" s="374"/>
      <c r="E1003" s="374"/>
      <c r="F1003" s="382"/>
      <c r="G1003" s="372"/>
      <c r="H1003" s="374"/>
      <c r="I1003" s="374"/>
      <c r="J1003" s="372"/>
      <c r="K1003" s="372"/>
      <c r="L1003" s="374"/>
      <c r="M1003" s="372"/>
      <c r="N1003" s="465"/>
      <c r="O1003" s="316">
        <f t="shared" si="54"/>
        <v>0</v>
      </c>
      <c r="P1003" s="74">
        <f t="shared" si="55"/>
        <v>0</v>
      </c>
      <c r="Q1003" s="139" t="str">
        <f t="shared" si="53"/>
        <v/>
      </c>
    </row>
    <row r="1004" spans="1:17">
      <c r="A1004" s="379" t="str">
        <f>IF(B1004="","",COUNT('Diário 1º PA'!$A$4:$A$2000)+ROW()-3)</f>
        <v/>
      </c>
      <c r="B1004" s="560"/>
      <c r="C1004" s="371"/>
      <c r="D1004" s="374"/>
      <c r="E1004" s="374"/>
      <c r="F1004" s="382"/>
      <c r="G1004" s="372"/>
      <c r="H1004" s="374"/>
      <c r="I1004" s="374"/>
      <c r="J1004" s="372"/>
      <c r="K1004" s="372"/>
      <c r="L1004" s="374"/>
      <c r="M1004" s="374"/>
      <c r="N1004" s="465"/>
      <c r="O1004" s="315">
        <f t="shared" si="54"/>
        <v>0</v>
      </c>
      <c r="P1004" s="74">
        <f t="shared" si="55"/>
        <v>0</v>
      </c>
      <c r="Q1004" s="96" t="str">
        <f t="shared" si="53"/>
        <v/>
      </c>
    </row>
    <row r="1005" spans="1:17">
      <c r="A1005" s="379" t="str">
        <f>IF(B1005="","",COUNT('Diário 1º PA'!$A$4:$A$2000)+ROW()-3)</f>
        <v/>
      </c>
      <c r="B1005" s="560"/>
      <c r="C1005" s="371"/>
      <c r="D1005" s="374"/>
      <c r="E1005" s="374"/>
      <c r="F1005" s="382"/>
      <c r="G1005" s="372"/>
      <c r="H1005" s="374"/>
      <c r="I1005" s="374"/>
      <c r="J1005" s="372"/>
      <c r="K1005" s="372"/>
      <c r="L1005" s="374"/>
      <c r="M1005" s="374"/>
      <c r="N1005" s="465"/>
      <c r="O1005" s="315">
        <f t="shared" si="54"/>
        <v>0</v>
      </c>
      <c r="P1005" s="74">
        <f t="shared" si="55"/>
        <v>0</v>
      </c>
      <c r="Q1005" s="96" t="str">
        <f t="shared" si="53"/>
        <v/>
      </c>
    </row>
    <row r="1006" spans="1:17" ht="13.5" thickBot="1">
      <c r="A1006" s="379" t="str">
        <f>IF(B1006="","",COUNT('Diário 1º PA'!$A$4:$A$2000)+ROW()-3)</f>
        <v/>
      </c>
      <c r="B1006" s="560"/>
      <c r="C1006" s="371"/>
      <c r="D1006" s="374"/>
      <c r="E1006" s="374"/>
      <c r="F1006" s="382"/>
      <c r="G1006" s="372"/>
      <c r="H1006" s="374"/>
      <c r="I1006" s="374"/>
      <c r="J1006" s="372"/>
      <c r="K1006" s="372"/>
      <c r="L1006" s="372"/>
      <c r="M1006" s="374"/>
      <c r="N1006" s="465"/>
      <c r="O1006" s="315">
        <f t="shared" si="54"/>
        <v>0</v>
      </c>
      <c r="P1006" s="74">
        <f t="shared" si="55"/>
        <v>0</v>
      </c>
      <c r="Q1006" s="96" t="str">
        <f t="shared" si="53"/>
        <v/>
      </c>
    </row>
    <row r="1007" spans="1:17">
      <c r="A1007" s="379" t="str">
        <f>IF(B1007="","",COUNT('Diário 1º PA'!$A$4:$A$2000)+ROW()-3)</f>
        <v/>
      </c>
      <c r="B1007" s="561"/>
      <c r="C1007" s="405"/>
      <c r="D1007" s="388"/>
      <c r="E1007" s="388"/>
      <c r="F1007" s="393"/>
      <c r="G1007" s="374"/>
      <c r="H1007" s="374"/>
      <c r="I1007" s="374"/>
      <c r="J1007" s="374"/>
      <c r="K1007" s="374"/>
      <c r="L1007" s="374"/>
      <c r="M1007" s="374"/>
      <c r="N1007" s="465"/>
      <c r="O1007" s="316">
        <f t="shared" si="54"/>
        <v>0</v>
      </c>
      <c r="P1007" s="74">
        <f t="shared" si="55"/>
        <v>0</v>
      </c>
      <c r="Q1007" s="139" t="str">
        <f t="shared" si="53"/>
        <v/>
      </c>
    </row>
    <row r="1008" spans="1:17">
      <c r="A1008" s="379" t="str">
        <f>IF(B1008="","",COUNT('Diário 1º PA'!$A$4:$A$2000)+ROW()-3)</f>
        <v/>
      </c>
      <c r="B1008" s="560"/>
      <c r="C1008" s="371"/>
      <c r="D1008" s="374"/>
      <c r="E1008" s="374"/>
      <c r="F1008" s="382"/>
      <c r="G1008" s="374"/>
      <c r="H1008" s="374"/>
      <c r="I1008" s="374"/>
      <c r="J1008" s="374"/>
      <c r="K1008" s="374"/>
      <c r="L1008" s="374"/>
      <c r="M1008" s="374"/>
      <c r="N1008" s="465"/>
      <c r="O1008" s="315">
        <f t="shared" si="54"/>
        <v>0</v>
      </c>
      <c r="P1008" s="74">
        <f t="shared" si="55"/>
        <v>0</v>
      </c>
      <c r="Q1008" s="96" t="str">
        <f t="shared" si="53"/>
        <v/>
      </c>
    </row>
    <row r="1009" spans="1:17">
      <c r="A1009" s="379" t="str">
        <f>IF(B1009="","",COUNT('Diário 1º PA'!$A$4:$A$2000)+ROW()-3)</f>
        <v/>
      </c>
      <c r="B1009" s="560"/>
      <c r="C1009" s="371"/>
      <c r="D1009" s="374"/>
      <c r="E1009" s="374"/>
      <c r="F1009" s="382"/>
      <c r="G1009" s="374"/>
      <c r="H1009" s="374"/>
      <c r="I1009" s="374"/>
      <c r="J1009" s="374"/>
      <c r="K1009" s="374"/>
      <c r="L1009" s="374"/>
      <c r="M1009" s="374"/>
      <c r="N1009" s="465"/>
      <c r="O1009" s="315">
        <f t="shared" si="54"/>
        <v>0</v>
      </c>
      <c r="P1009" s="74">
        <f t="shared" si="55"/>
        <v>0</v>
      </c>
      <c r="Q1009" s="96" t="str">
        <f t="shared" si="53"/>
        <v/>
      </c>
    </row>
    <row r="1010" spans="1:17" ht="13.5" thickBot="1">
      <c r="A1010" s="379" t="str">
        <f>IF(B1010="","",COUNT('Diário 1º PA'!$A$4:$A$2000)+ROW()-3)</f>
        <v/>
      </c>
      <c r="B1010" s="560"/>
      <c r="C1010" s="371"/>
      <c r="D1010" s="374"/>
      <c r="E1010" s="374"/>
      <c r="F1010" s="382"/>
      <c r="G1010" s="374"/>
      <c r="H1010" s="374"/>
      <c r="I1010" s="374"/>
      <c r="J1010" s="374"/>
      <c r="K1010" s="374"/>
      <c r="L1010" s="374"/>
      <c r="M1010" s="374"/>
      <c r="N1010" s="465"/>
      <c r="O1010" s="315">
        <f t="shared" si="54"/>
        <v>0</v>
      </c>
      <c r="P1010" s="74">
        <f t="shared" si="55"/>
        <v>0</v>
      </c>
      <c r="Q1010" s="96" t="str">
        <f t="shared" si="53"/>
        <v/>
      </c>
    </row>
    <row r="1011" spans="1:17">
      <c r="A1011" s="379" t="str">
        <f>IF(B1011="","",COUNT('Diário 1º PA'!$A$4:$A$2000)+ROW()-3)</f>
        <v/>
      </c>
      <c r="B1011" s="560"/>
      <c r="C1011" s="371"/>
      <c r="D1011" s="374"/>
      <c r="E1011" s="374"/>
      <c r="F1011" s="382"/>
      <c r="G1011" s="372"/>
      <c r="H1011" s="374"/>
      <c r="I1011" s="374"/>
      <c r="J1011" s="374"/>
      <c r="K1011" s="374"/>
      <c r="L1011" s="374"/>
      <c r="M1011" s="374"/>
      <c r="N1011" s="465"/>
      <c r="O1011" s="316">
        <f t="shared" si="54"/>
        <v>0</v>
      </c>
      <c r="P1011" s="74">
        <f t="shared" si="55"/>
        <v>0</v>
      </c>
      <c r="Q1011" s="139" t="str">
        <f t="shared" si="53"/>
        <v/>
      </c>
    </row>
    <row r="1012" spans="1:17">
      <c r="A1012" s="379" t="str">
        <f>IF(B1012="","",COUNT('Diário 1º PA'!$A$4:$A$2000)+ROW()-3)</f>
        <v/>
      </c>
      <c r="B1012" s="560"/>
      <c r="C1012" s="371"/>
      <c r="D1012" s="374"/>
      <c r="E1012" s="374"/>
      <c r="F1012" s="382"/>
      <c r="G1012" s="374"/>
      <c r="H1012" s="374"/>
      <c r="I1012" s="374"/>
      <c r="J1012" s="374"/>
      <c r="K1012" s="374"/>
      <c r="L1012" s="388"/>
      <c r="M1012" s="374"/>
      <c r="N1012" s="465"/>
      <c r="O1012" s="315">
        <f t="shared" si="54"/>
        <v>0</v>
      </c>
      <c r="P1012" s="74">
        <f t="shared" si="55"/>
        <v>0</v>
      </c>
      <c r="Q1012" s="96" t="str">
        <f t="shared" si="53"/>
        <v/>
      </c>
    </row>
    <row r="1013" spans="1:17">
      <c r="A1013" s="379" t="str">
        <f>IF(B1013="","",COUNT('Diário 1º PA'!$A$4:$A$2000)+ROW()-3)</f>
        <v/>
      </c>
      <c r="B1013" s="560"/>
      <c r="C1013" s="371"/>
      <c r="D1013" s="374"/>
      <c r="E1013" s="374"/>
      <c r="F1013" s="382"/>
      <c r="G1013" s="374"/>
      <c r="H1013" s="374"/>
      <c r="I1013" s="374"/>
      <c r="J1013" s="374"/>
      <c r="K1013" s="374"/>
      <c r="L1013" s="374"/>
      <c r="M1013" s="374"/>
      <c r="N1013" s="465"/>
      <c r="O1013" s="315">
        <f t="shared" si="54"/>
        <v>0</v>
      </c>
      <c r="P1013" s="74">
        <f t="shared" si="55"/>
        <v>0</v>
      </c>
      <c r="Q1013" s="96" t="str">
        <f t="shared" si="53"/>
        <v/>
      </c>
    </row>
    <row r="1014" spans="1:17" ht="13.5" thickBot="1">
      <c r="A1014" s="379" t="str">
        <f>IF(B1014="","",COUNT('Diário 1º PA'!$A$4:$A$2000)+ROW()-3)</f>
        <v/>
      </c>
      <c r="B1014" s="560"/>
      <c r="C1014" s="371"/>
      <c r="D1014" s="374"/>
      <c r="E1014" s="374"/>
      <c r="F1014" s="382"/>
      <c r="G1014" s="388"/>
      <c r="H1014" s="374"/>
      <c r="I1014" s="388"/>
      <c r="J1014" s="388"/>
      <c r="K1014" s="388"/>
      <c r="L1014" s="388"/>
      <c r="M1014" s="374"/>
      <c r="N1014" s="465"/>
      <c r="O1014" s="315">
        <f t="shared" si="54"/>
        <v>0</v>
      </c>
      <c r="P1014" s="74">
        <f t="shared" si="55"/>
        <v>0</v>
      </c>
      <c r="Q1014" s="96" t="str">
        <f t="shared" si="53"/>
        <v/>
      </c>
    </row>
    <row r="1015" spans="1:17">
      <c r="A1015" s="379" t="str">
        <f>IF(B1015="","",COUNT('Diário 1º PA'!$A$4:$A$2000)+ROW()-3)</f>
        <v/>
      </c>
      <c r="B1015" s="560"/>
      <c r="C1015" s="371"/>
      <c r="D1015" s="374"/>
      <c r="E1015" s="374"/>
      <c r="F1015" s="382"/>
      <c r="G1015" s="388"/>
      <c r="H1015" s="374"/>
      <c r="I1015" s="388"/>
      <c r="J1015" s="388"/>
      <c r="K1015" s="388"/>
      <c r="L1015" s="388"/>
      <c r="M1015" s="374"/>
      <c r="N1015" s="465"/>
      <c r="O1015" s="316">
        <f t="shared" si="54"/>
        <v>0</v>
      </c>
      <c r="P1015" s="74">
        <f t="shared" si="55"/>
        <v>0</v>
      </c>
      <c r="Q1015" s="139" t="str">
        <f t="shared" si="53"/>
        <v/>
      </c>
    </row>
    <row r="1016" spans="1:17">
      <c r="A1016" s="379" t="str">
        <f>IF(B1016="","",COUNT('Diário 1º PA'!$A$4:$A$2000)+ROW()-3)</f>
        <v/>
      </c>
      <c r="B1016" s="560"/>
      <c r="C1016" s="371"/>
      <c r="D1016" s="374"/>
      <c r="E1016" s="374"/>
      <c r="F1016" s="382"/>
      <c r="G1016" s="374"/>
      <c r="H1016" s="374"/>
      <c r="I1016" s="374"/>
      <c r="J1016" s="372"/>
      <c r="K1016" s="374"/>
      <c r="L1016" s="374"/>
      <c r="M1016" s="374"/>
      <c r="N1016" s="465"/>
      <c r="O1016" s="315">
        <f t="shared" si="54"/>
        <v>0</v>
      </c>
      <c r="P1016" s="74">
        <f t="shared" si="55"/>
        <v>0</v>
      </c>
      <c r="Q1016" s="96" t="str">
        <f t="shared" si="53"/>
        <v/>
      </c>
    </row>
    <row r="1017" spans="1:17">
      <c r="A1017" s="379" t="str">
        <f>IF(B1017="","",COUNT('Diário 1º PA'!$A$4:$A$2000)+ROW()-3)</f>
        <v/>
      </c>
      <c r="B1017" s="560"/>
      <c r="C1017" s="371"/>
      <c r="D1017" s="374"/>
      <c r="E1017" s="374"/>
      <c r="F1017" s="382"/>
      <c r="G1017" s="374"/>
      <c r="H1017" s="374"/>
      <c r="I1017" s="374"/>
      <c r="J1017" s="374"/>
      <c r="K1017" s="374"/>
      <c r="L1017" s="374"/>
      <c r="M1017" s="374"/>
      <c r="N1017" s="465"/>
      <c r="O1017" s="315">
        <f t="shared" si="54"/>
        <v>0</v>
      </c>
      <c r="P1017" s="74">
        <f t="shared" si="55"/>
        <v>0</v>
      </c>
      <c r="Q1017" s="96" t="str">
        <f t="shared" si="53"/>
        <v/>
      </c>
    </row>
    <row r="1018" spans="1:17" ht="13.5" thickBot="1">
      <c r="A1018" s="379" t="str">
        <f>IF(B1018="","",COUNT('Diário 1º PA'!$A$4:$A$2000)+ROW()-3)</f>
        <v/>
      </c>
      <c r="B1018" s="560"/>
      <c r="C1018" s="371"/>
      <c r="D1018" s="374"/>
      <c r="E1018" s="374"/>
      <c r="F1018" s="382"/>
      <c r="G1018" s="374"/>
      <c r="H1018" s="374"/>
      <c r="I1018" s="374"/>
      <c r="J1018" s="374"/>
      <c r="K1018" s="374"/>
      <c r="L1018" s="374"/>
      <c r="M1018" s="374"/>
      <c r="N1018" s="465"/>
      <c r="O1018" s="315">
        <f t="shared" si="54"/>
        <v>0</v>
      </c>
      <c r="P1018" s="74">
        <f t="shared" si="55"/>
        <v>0</v>
      </c>
      <c r="Q1018" s="96" t="str">
        <f t="shared" si="53"/>
        <v/>
      </c>
    </row>
    <row r="1019" spans="1:17">
      <c r="A1019" s="379" t="str">
        <f>IF(B1019="","",COUNT('Diário 1º PA'!$A$4:$A$2000)+ROW()-3)</f>
        <v/>
      </c>
      <c r="B1019" s="560"/>
      <c r="C1019" s="371"/>
      <c r="D1019" s="374"/>
      <c r="E1019" s="374"/>
      <c r="F1019" s="382"/>
      <c r="G1019" s="374"/>
      <c r="H1019" s="374"/>
      <c r="I1019" s="374"/>
      <c r="J1019" s="374"/>
      <c r="K1019" s="374"/>
      <c r="L1019" s="374"/>
      <c r="M1019" s="374"/>
      <c r="N1019" s="465"/>
      <c r="O1019" s="316">
        <f t="shared" si="54"/>
        <v>0</v>
      </c>
      <c r="P1019" s="74">
        <f t="shared" si="55"/>
        <v>0</v>
      </c>
      <c r="Q1019" s="139" t="str">
        <f t="shared" si="53"/>
        <v/>
      </c>
    </row>
    <row r="1020" spans="1:17">
      <c r="A1020" s="379" t="str">
        <f>IF(B1020="","",COUNT('Diário 1º PA'!$A$4:$A$2000)+ROW()-3)</f>
        <v/>
      </c>
      <c r="B1020" s="560"/>
      <c r="C1020" s="371"/>
      <c r="D1020" s="374"/>
      <c r="E1020" s="374"/>
      <c r="F1020" s="382"/>
      <c r="G1020" s="374"/>
      <c r="H1020" s="374"/>
      <c r="I1020" s="374"/>
      <c r="J1020" s="372"/>
      <c r="K1020" s="372"/>
      <c r="L1020" s="374"/>
      <c r="M1020" s="541"/>
      <c r="N1020" s="465"/>
      <c r="O1020" s="315">
        <f t="shared" si="54"/>
        <v>0</v>
      </c>
      <c r="P1020" s="74">
        <f t="shared" si="55"/>
        <v>0</v>
      </c>
      <c r="Q1020" s="96" t="str">
        <f t="shared" si="53"/>
        <v/>
      </c>
    </row>
    <row r="1021" spans="1:17">
      <c r="A1021" s="379" t="str">
        <f>IF(B1021="","",COUNT('Diário 1º PA'!$A$4:$A$2000)+ROW()-3)</f>
        <v/>
      </c>
      <c r="B1021" s="560"/>
      <c r="C1021" s="371"/>
      <c r="D1021" s="374"/>
      <c r="E1021" s="374"/>
      <c r="F1021" s="382"/>
      <c r="G1021" s="374"/>
      <c r="H1021" s="374"/>
      <c r="I1021" s="374"/>
      <c r="J1021" s="374"/>
      <c r="K1021" s="374"/>
      <c r="L1021" s="374"/>
      <c r="M1021" s="374"/>
      <c r="N1021" s="465"/>
      <c r="O1021" s="315">
        <f t="shared" si="54"/>
        <v>0</v>
      </c>
      <c r="P1021" s="74">
        <f t="shared" si="55"/>
        <v>0</v>
      </c>
      <c r="Q1021" s="96" t="str">
        <f t="shared" si="53"/>
        <v/>
      </c>
    </row>
    <row r="1022" spans="1:17" ht="13.5" thickBot="1">
      <c r="A1022" s="379" t="str">
        <f>IF(B1022="","",COUNT('Diário 1º PA'!$A$4:$A$2000)+ROW()-3)</f>
        <v/>
      </c>
      <c r="B1022" s="560"/>
      <c r="C1022" s="371"/>
      <c r="D1022" s="374"/>
      <c r="E1022" s="374"/>
      <c r="F1022" s="382"/>
      <c r="G1022" s="374"/>
      <c r="H1022" s="374"/>
      <c r="I1022" s="374"/>
      <c r="J1022" s="374"/>
      <c r="K1022" s="374"/>
      <c r="L1022" s="374"/>
      <c r="M1022" s="374"/>
      <c r="N1022" s="465"/>
      <c r="O1022" s="315">
        <f t="shared" si="54"/>
        <v>0</v>
      </c>
      <c r="P1022" s="74">
        <f t="shared" si="55"/>
        <v>0</v>
      </c>
      <c r="Q1022" s="96" t="str">
        <f t="shared" si="53"/>
        <v/>
      </c>
    </row>
    <row r="1023" spans="1:17">
      <c r="A1023" s="379" t="str">
        <f>IF(B1023="","",COUNT('Diário 1º PA'!$A$4:$A$2000)+ROW()-3)</f>
        <v/>
      </c>
      <c r="B1023" s="560"/>
      <c r="C1023" s="371"/>
      <c r="D1023" s="374"/>
      <c r="E1023" s="374"/>
      <c r="F1023" s="382"/>
      <c r="G1023" s="372"/>
      <c r="H1023" s="374"/>
      <c r="I1023" s="374"/>
      <c r="J1023" s="374"/>
      <c r="K1023" s="372"/>
      <c r="L1023" s="374"/>
      <c r="M1023" s="374"/>
      <c r="N1023" s="465"/>
      <c r="O1023" s="316">
        <f t="shared" si="54"/>
        <v>0</v>
      </c>
      <c r="P1023" s="74">
        <f t="shared" si="55"/>
        <v>0</v>
      </c>
      <c r="Q1023" s="139" t="str">
        <f t="shared" si="53"/>
        <v/>
      </c>
    </row>
    <row r="1024" spans="1:17">
      <c r="A1024" s="379" t="str">
        <f>IF(B1024="","",COUNT('Diário 1º PA'!$A$4:$A$2000)+ROW()-3)</f>
        <v/>
      </c>
      <c r="B1024" s="561"/>
      <c r="C1024" s="405"/>
      <c r="D1024" s="388"/>
      <c r="E1024" s="388"/>
      <c r="F1024" s="393"/>
      <c r="G1024" s="388"/>
      <c r="H1024" s="388"/>
      <c r="I1024" s="388"/>
      <c r="J1024" s="388"/>
      <c r="K1024" s="388"/>
      <c r="L1024" s="388"/>
      <c r="M1024" s="374"/>
      <c r="N1024" s="465"/>
      <c r="O1024" s="315">
        <f t="shared" si="54"/>
        <v>0</v>
      </c>
      <c r="P1024" s="74">
        <f t="shared" si="55"/>
        <v>0</v>
      </c>
      <c r="Q1024" s="96" t="str">
        <f t="shared" si="53"/>
        <v/>
      </c>
    </row>
    <row r="1025" spans="1:17">
      <c r="A1025" s="379" t="str">
        <f>IF(B1025="","",COUNT('Diário 1º PA'!$A$4:$A$2000)+ROW()-3)</f>
        <v/>
      </c>
      <c r="B1025" s="561"/>
      <c r="C1025" s="405"/>
      <c r="D1025" s="388"/>
      <c r="E1025" s="388"/>
      <c r="F1025" s="393"/>
      <c r="G1025" s="388"/>
      <c r="H1025" s="388"/>
      <c r="I1025" s="388"/>
      <c r="J1025" s="388"/>
      <c r="K1025" s="388"/>
      <c r="L1025" s="388"/>
      <c r="M1025" s="388"/>
      <c r="N1025" s="465"/>
      <c r="O1025" s="315">
        <f t="shared" si="54"/>
        <v>0</v>
      </c>
      <c r="P1025" s="74">
        <f t="shared" si="55"/>
        <v>0</v>
      </c>
      <c r="Q1025" s="96" t="str">
        <f t="shared" si="53"/>
        <v/>
      </c>
    </row>
    <row r="1026" spans="1:17" ht="13.5" thickBot="1">
      <c r="A1026" s="379" t="str">
        <f>IF(B1026="","",COUNT('Diário 1º PA'!$A$4:$A$2000)+ROW()-3)</f>
        <v/>
      </c>
      <c r="B1026" s="561"/>
      <c r="C1026" s="405"/>
      <c r="D1026" s="388"/>
      <c r="E1026" s="388"/>
      <c r="F1026" s="393"/>
      <c r="G1026" s="388"/>
      <c r="H1026" s="388"/>
      <c r="I1026" s="388"/>
      <c r="J1026" s="388"/>
      <c r="K1026" s="388"/>
      <c r="L1026" s="388"/>
      <c r="M1026" s="388"/>
      <c r="N1026" s="465"/>
      <c r="O1026" s="315">
        <f t="shared" si="54"/>
        <v>0</v>
      </c>
      <c r="P1026" s="74">
        <f t="shared" si="55"/>
        <v>0</v>
      </c>
      <c r="Q1026" s="96" t="str">
        <f t="shared" si="53"/>
        <v/>
      </c>
    </row>
    <row r="1027" spans="1:17">
      <c r="A1027" s="379" t="str">
        <f>IF(B1027="","",COUNT('Diário 1º PA'!$A$4:$A$2000)+ROW()-3)</f>
        <v/>
      </c>
      <c r="B1027" s="560"/>
      <c r="C1027" s="371"/>
      <c r="D1027" s="374"/>
      <c r="E1027" s="374"/>
      <c r="F1027" s="382"/>
      <c r="G1027" s="374"/>
      <c r="H1027" s="374"/>
      <c r="I1027" s="374"/>
      <c r="J1027" s="374"/>
      <c r="K1027" s="374"/>
      <c r="L1027" s="374"/>
      <c r="M1027" s="374"/>
      <c r="N1027" s="465"/>
      <c r="O1027" s="316">
        <f t="shared" si="54"/>
        <v>0</v>
      </c>
      <c r="P1027" s="74">
        <f t="shared" si="55"/>
        <v>0</v>
      </c>
      <c r="Q1027" s="139" t="str">
        <f t="shared" si="53"/>
        <v/>
      </c>
    </row>
    <row r="1028" spans="1:17">
      <c r="A1028" s="379" t="str">
        <f>IF(B1028="","",COUNT('Diário 1º PA'!$A$4:$A$2000)+ROW()-3)</f>
        <v/>
      </c>
      <c r="B1028" s="560"/>
      <c r="C1028" s="371"/>
      <c r="D1028" s="374"/>
      <c r="E1028" s="374"/>
      <c r="F1028" s="393"/>
      <c r="G1028" s="374"/>
      <c r="H1028" s="374"/>
      <c r="I1028" s="374"/>
      <c r="J1028" s="374"/>
      <c r="K1028" s="374"/>
      <c r="L1028" s="374"/>
      <c r="M1028" s="374"/>
      <c r="N1028" s="465"/>
      <c r="O1028" s="315">
        <f t="shared" si="54"/>
        <v>0</v>
      </c>
      <c r="P1028" s="74">
        <f t="shared" si="55"/>
        <v>0</v>
      </c>
      <c r="Q1028" s="96" t="str">
        <f t="shared" si="53"/>
        <v/>
      </c>
    </row>
    <row r="1029" spans="1:17">
      <c r="A1029" s="379" t="str">
        <f>IF(B1029="","",COUNT('Diário 1º PA'!$A$4:$A$2000)+ROW()-3)</f>
        <v/>
      </c>
      <c r="B1029" s="560"/>
      <c r="C1029" s="371"/>
      <c r="D1029" s="374"/>
      <c r="E1029" s="374"/>
      <c r="F1029" s="382"/>
      <c r="G1029" s="374"/>
      <c r="H1029" s="374"/>
      <c r="I1029" s="374"/>
      <c r="J1029" s="374"/>
      <c r="K1029" s="374"/>
      <c r="L1029" s="374"/>
      <c r="M1029" s="374"/>
      <c r="N1029" s="465"/>
      <c r="O1029" s="315">
        <f t="shared" si="54"/>
        <v>0</v>
      </c>
      <c r="P1029" s="74">
        <f t="shared" si="55"/>
        <v>0</v>
      </c>
      <c r="Q1029" s="96" t="str">
        <f t="shared" si="53"/>
        <v/>
      </c>
    </row>
    <row r="1030" spans="1:17" ht="13.5" thickBot="1">
      <c r="A1030" s="379" t="str">
        <f>IF(B1030="","",COUNT('Diário 1º PA'!$A$4:$A$2000)+ROW()-3)</f>
        <v/>
      </c>
      <c r="B1030" s="560"/>
      <c r="C1030" s="371"/>
      <c r="D1030" s="374"/>
      <c r="E1030" s="374"/>
      <c r="F1030" s="382"/>
      <c r="G1030" s="374"/>
      <c r="H1030" s="374"/>
      <c r="I1030" s="374"/>
      <c r="J1030" s="374"/>
      <c r="K1030" s="374"/>
      <c r="L1030" s="374"/>
      <c r="M1030" s="374"/>
      <c r="N1030" s="465"/>
      <c r="O1030" s="315">
        <f t="shared" si="54"/>
        <v>0</v>
      </c>
      <c r="P1030" s="74">
        <f t="shared" si="55"/>
        <v>0</v>
      </c>
      <c r="Q1030" s="96" t="str">
        <f t="shared" si="53"/>
        <v/>
      </c>
    </row>
    <row r="1031" spans="1:17">
      <c r="A1031" s="379" t="str">
        <f>IF(B1031="","",COUNT('Diário 1º PA'!$A$4:$A$2000)+ROW()-3)</f>
        <v/>
      </c>
      <c r="B1031" s="560"/>
      <c r="C1031" s="371"/>
      <c r="D1031" s="374"/>
      <c r="E1031" s="374"/>
      <c r="F1031" s="382"/>
      <c r="G1031" s="374"/>
      <c r="H1031" s="374"/>
      <c r="I1031" s="374"/>
      <c r="J1031" s="374"/>
      <c r="K1031" s="374"/>
      <c r="L1031" s="374"/>
      <c r="M1031" s="374"/>
      <c r="N1031" s="465"/>
      <c r="O1031" s="316">
        <f t="shared" si="54"/>
        <v>0</v>
      </c>
      <c r="P1031" s="74">
        <f t="shared" si="55"/>
        <v>0</v>
      </c>
      <c r="Q1031" s="139" t="str">
        <f t="shared" si="53"/>
        <v/>
      </c>
    </row>
    <row r="1032" spans="1:17">
      <c r="A1032" s="379" t="str">
        <f>IF(B1032="","",COUNT('Diário 1º PA'!$A$4:$A$2000)+ROW()-3)</f>
        <v/>
      </c>
      <c r="B1032" s="560"/>
      <c r="C1032" s="371"/>
      <c r="D1032" s="374"/>
      <c r="E1032" s="374"/>
      <c r="F1032" s="382"/>
      <c r="G1032" s="374"/>
      <c r="H1032" s="374"/>
      <c r="I1032" s="374"/>
      <c r="J1032" s="374"/>
      <c r="K1032" s="372"/>
      <c r="L1032" s="374"/>
      <c r="M1032" s="374"/>
      <c r="N1032" s="465"/>
      <c r="O1032" s="315">
        <f t="shared" si="54"/>
        <v>0</v>
      </c>
      <c r="P1032" s="74">
        <f t="shared" si="55"/>
        <v>0</v>
      </c>
      <c r="Q1032" s="96" t="str">
        <f t="shared" si="53"/>
        <v/>
      </c>
    </row>
    <row r="1033" spans="1:17">
      <c r="A1033" s="379" t="str">
        <f>IF(B1033="","",COUNT('Diário 1º PA'!$A$4:$A$2000)+ROW()-3)</f>
        <v/>
      </c>
      <c r="B1033" s="560"/>
      <c r="C1033" s="371"/>
      <c r="D1033" s="374"/>
      <c r="E1033" s="374"/>
      <c r="F1033" s="382"/>
      <c r="G1033" s="374"/>
      <c r="H1033" s="374"/>
      <c r="I1033" s="374"/>
      <c r="J1033" s="374"/>
      <c r="K1033" s="374"/>
      <c r="L1033" s="374"/>
      <c r="M1033" s="374"/>
      <c r="N1033" s="465"/>
      <c r="O1033" s="315">
        <f t="shared" si="54"/>
        <v>0</v>
      </c>
      <c r="P1033" s="74">
        <f t="shared" si="55"/>
        <v>0</v>
      </c>
      <c r="Q1033" s="96" t="str">
        <f t="shared" si="53"/>
        <v/>
      </c>
    </row>
    <row r="1034" spans="1:17" ht="13.5" thickBot="1">
      <c r="A1034" s="379" t="str">
        <f>IF(B1034="","",COUNT('Diário 1º PA'!$A$4:$A$2000)+ROW()-3)</f>
        <v/>
      </c>
      <c r="B1034" s="561"/>
      <c r="C1034" s="405"/>
      <c r="D1034" s="388"/>
      <c r="E1034" s="388"/>
      <c r="F1034" s="393"/>
      <c r="G1034" s="388"/>
      <c r="H1034" s="388"/>
      <c r="I1034" s="388"/>
      <c r="J1034" s="388"/>
      <c r="K1034" s="388"/>
      <c r="L1034" s="388"/>
      <c r="M1034" s="388"/>
      <c r="N1034" s="465"/>
      <c r="O1034" s="315">
        <f t="shared" si="54"/>
        <v>0</v>
      </c>
      <c r="P1034" s="74">
        <f t="shared" si="55"/>
        <v>0</v>
      </c>
      <c r="Q1034" s="96" t="str">
        <f t="shared" si="53"/>
        <v/>
      </c>
    </row>
    <row r="1035" spans="1:17">
      <c r="A1035" s="379" t="str">
        <f>IF(B1035="","",COUNT('Diário 1º PA'!$A$4:$A$2000)+ROW()-3)</f>
        <v/>
      </c>
      <c r="B1035" s="560"/>
      <c r="C1035" s="371"/>
      <c r="D1035" s="374"/>
      <c r="E1035" s="374"/>
      <c r="F1035" s="382"/>
      <c r="G1035" s="374"/>
      <c r="H1035" s="374"/>
      <c r="I1035" s="374"/>
      <c r="J1035" s="374"/>
      <c r="K1035" s="374"/>
      <c r="L1035" s="374"/>
      <c r="M1035" s="374"/>
      <c r="N1035" s="465"/>
      <c r="O1035" s="316">
        <f t="shared" si="54"/>
        <v>0</v>
      </c>
      <c r="P1035" s="74">
        <f t="shared" si="55"/>
        <v>0</v>
      </c>
      <c r="Q1035" s="139" t="str">
        <f t="shared" si="53"/>
        <v/>
      </c>
    </row>
    <row r="1036" spans="1:17">
      <c r="A1036" s="379" t="str">
        <f>IF(B1036="","",COUNT('Diário 1º PA'!$A$4:$A$2000)+ROW()-3)</f>
        <v/>
      </c>
      <c r="B1036" s="560"/>
      <c r="C1036" s="371"/>
      <c r="D1036" s="374"/>
      <c r="E1036" s="374"/>
      <c r="F1036" s="382"/>
      <c r="G1036" s="374"/>
      <c r="H1036" s="374"/>
      <c r="I1036" s="374"/>
      <c r="J1036" s="374"/>
      <c r="K1036" s="374"/>
      <c r="L1036" s="374"/>
      <c r="M1036" s="374"/>
      <c r="N1036" s="465"/>
      <c r="O1036" s="74">
        <f t="shared" si="54"/>
        <v>0</v>
      </c>
      <c r="P1036" s="74">
        <f t="shared" si="55"/>
        <v>0</v>
      </c>
      <c r="Q1036" s="139" t="str">
        <f t="shared" si="53"/>
        <v/>
      </c>
    </row>
    <row r="1037" spans="1:17">
      <c r="A1037" s="379" t="str">
        <f>IF(B1037="","",COUNT('Diário 1º PA'!$A$4:$A$2000)+ROW()-3)</f>
        <v/>
      </c>
      <c r="B1037" s="560"/>
      <c r="C1037" s="371"/>
      <c r="D1037" s="374"/>
      <c r="E1037" s="374"/>
      <c r="F1037" s="382"/>
      <c r="G1037" s="374"/>
      <c r="H1037" s="374"/>
      <c r="I1037" s="374"/>
      <c r="J1037" s="374"/>
      <c r="K1037" s="374"/>
      <c r="L1037" s="374"/>
      <c r="M1037" s="374"/>
      <c r="N1037" s="465"/>
      <c r="O1037" s="315">
        <f t="shared" si="54"/>
        <v>0</v>
      </c>
      <c r="P1037" s="74">
        <f t="shared" si="55"/>
        <v>0</v>
      </c>
      <c r="Q1037" s="96" t="str">
        <f t="shared" si="53"/>
        <v/>
      </c>
    </row>
    <row r="1038" spans="1:17">
      <c r="A1038" s="379" t="str">
        <f>IF(B1038="","",COUNT('Diário 1º PA'!$A$4:$A$2000)+ROW()-3)</f>
        <v/>
      </c>
      <c r="B1038" s="560"/>
      <c r="C1038" s="371"/>
      <c r="D1038" s="374"/>
      <c r="E1038" s="374"/>
      <c r="F1038" s="382"/>
      <c r="G1038" s="374"/>
      <c r="H1038" s="374"/>
      <c r="I1038" s="374"/>
      <c r="J1038" s="374"/>
      <c r="K1038" s="374"/>
      <c r="L1038" s="374"/>
      <c r="M1038" s="374"/>
      <c r="N1038" s="465"/>
      <c r="O1038" s="315">
        <f t="shared" si="54"/>
        <v>0</v>
      </c>
      <c r="P1038" s="74">
        <f t="shared" si="55"/>
        <v>0</v>
      </c>
      <c r="Q1038" s="96" t="str">
        <f t="shared" si="53"/>
        <v/>
      </c>
    </row>
    <row r="1039" spans="1:17" ht="13.5" thickBot="1">
      <c r="A1039" s="379" t="str">
        <f>IF(B1039="","",COUNT('Diário 1º PA'!$A$4:$A$2000)+ROW()-3)</f>
        <v/>
      </c>
      <c r="B1039" s="560"/>
      <c r="C1039" s="371"/>
      <c r="D1039" s="374"/>
      <c r="E1039" s="374"/>
      <c r="F1039" s="382"/>
      <c r="G1039" s="374"/>
      <c r="H1039" s="374"/>
      <c r="I1039" s="374"/>
      <c r="J1039" s="374"/>
      <c r="K1039" s="374"/>
      <c r="L1039" s="374"/>
      <c r="M1039" s="374"/>
      <c r="N1039" s="465"/>
      <c r="O1039" s="315">
        <f t="shared" si="54"/>
        <v>0</v>
      </c>
      <c r="P1039" s="74">
        <f t="shared" si="55"/>
        <v>0</v>
      </c>
      <c r="Q1039" s="96" t="str">
        <f t="shared" si="53"/>
        <v/>
      </c>
    </row>
    <row r="1040" spans="1:17">
      <c r="A1040" s="379" t="str">
        <f>IF(B1040="","",COUNT('Diário 1º PA'!$A$4:$A$2000)+ROW()-3)</f>
        <v/>
      </c>
      <c r="B1040" s="560"/>
      <c r="C1040" s="371"/>
      <c r="D1040" s="374"/>
      <c r="E1040" s="374"/>
      <c r="F1040" s="382"/>
      <c r="G1040" s="374"/>
      <c r="H1040" s="374"/>
      <c r="I1040" s="374"/>
      <c r="J1040" s="374"/>
      <c r="K1040" s="374"/>
      <c r="L1040" s="374"/>
      <c r="M1040" s="374"/>
      <c r="N1040" s="465"/>
      <c r="O1040" s="316">
        <f t="shared" si="54"/>
        <v>0</v>
      </c>
      <c r="P1040" s="74">
        <f t="shared" si="55"/>
        <v>0</v>
      </c>
      <c r="Q1040" s="139" t="str">
        <f t="shared" ref="Q1040:Q1051" si="56">SUBSTITUTE(D1040," ","_")</f>
        <v/>
      </c>
    </row>
    <row r="1041" spans="1:17">
      <c r="A1041" s="379" t="str">
        <f>IF(B1041="","",COUNT('Diário 1º PA'!$A$4:$A$2000)+ROW()-3)</f>
        <v/>
      </c>
      <c r="B1041" s="560"/>
      <c r="C1041" s="371"/>
      <c r="D1041" s="374"/>
      <c r="E1041" s="374"/>
      <c r="F1041" s="382"/>
      <c r="G1041" s="374"/>
      <c r="H1041" s="374"/>
      <c r="I1041" s="374"/>
      <c r="J1041" s="374"/>
      <c r="K1041" s="374"/>
      <c r="L1041" s="374"/>
      <c r="M1041" s="374"/>
      <c r="N1041" s="465"/>
      <c r="O1041" s="315">
        <f t="shared" ref="O1041:O1051" si="57">IF(B1041=0,0,IF(YEAR(B1041)=$P$1,MONTH(B1041)-$O$1+1,(YEAR(B1041)-$P$1)*12-$O$1+1+MONTH(B1041)))</f>
        <v>0</v>
      </c>
      <c r="P1041" s="74">
        <f t="shared" ref="P1041:P1051" si="58">IF(C1041=0,0,IF(YEAR(C1041)=$P$1,MONTH(C1041)-$O$1+1,(YEAR(C1041)-$P$1)*12-$O$1+1+MONTH(C1041)))</f>
        <v>0</v>
      </c>
      <c r="Q1041" s="96" t="str">
        <f t="shared" si="56"/>
        <v/>
      </c>
    </row>
    <row r="1042" spans="1:17">
      <c r="A1042" s="379" t="str">
        <f>IF(B1042="","",COUNT('Diário 1º PA'!$A$4:$A$2000)+ROW()-3)</f>
        <v/>
      </c>
      <c r="B1042" s="560"/>
      <c r="C1042" s="371"/>
      <c r="D1042" s="374"/>
      <c r="E1042" s="374"/>
      <c r="F1042" s="382"/>
      <c r="G1042" s="374"/>
      <c r="H1042" s="374"/>
      <c r="I1042" s="374"/>
      <c r="J1042" s="374"/>
      <c r="K1042" s="374"/>
      <c r="L1042" s="374"/>
      <c r="M1042" s="374"/>
      <c r="N1042" s="465"/>
      <c r="O1042" s="315">
        <f t="shared" si="57"/>
        <v>0</v>
      </c>
      <c r="P1042" s="74">
        <f t="shared" si="58"/>
        <v>0</v>
      </c>
      <c r="Q1042" s="96" t="str">
        <f t="shared" si="56"/>
        <v/>
      </c>
    </row>
    <row r="1043" spans="1:17" ht="13.5" thickBot="1">
      <c r="A1043" s="379" t="str">
        <f>IF(B1043="","",COUNT('Diário 1º PA'!$A$4:$A$2000)+ROW()-3)</f>
        <v/>
      </c>
      <c r="B1043" s="560"/>
      <c r="C1043" s="371"/>
      <c r="D1043" s="374"/>
      <c r="E1043" s="374"/>
      <c r="F1043" s="382"/>
      <c r="G1043" s="374"/>
      <c r="H1043" s="374"/>
      <c r="I1043" s="374"/>
      <c r="J1043" s="374"/>
      <c r="K1043" s="374"/>
      <c r="L1043" s="374"/>
      <c r="M1043" s="374"/>
      <c r="N1043" s="465"/>
      <c r="O1043" s="315">
        <f t="shared" si="57"/>
        <v>0</v>
      </c>
      <c r="P1043" s="74">
        <f t="shared" si="58"/>
        <v>0</v>
      </c>
      <c r="Q1043" s="96" t="str">
        <f t="shared" si="56"/>
        <v/>
      </c>
    </row>
    <row r="1044" spans="1:17">
      <c r="A1044" s="379" t="str">
        <f>IF(B1044="","",COUNT('Diário 1º PA'!$A$4:$A$2000)+ROW()-3)</f>
        <v/>
      </c>
      <c r="B1044" s="560"/>
      <c r="C1044" s="371"/>
      <c r="D1044" s="374"/>
      <c r="E1044" s="374"/>
      <c r="F1044" s="382"/>
      <c r="G1044" s="374"/>
      <c r="H1044" s="374"/>
      <c r="I1044" s="374"/>
      <c r="J1044" s="374"/>
      <c r="K1044" s="374"/>
      <c r="L1044" s="374"/>
      <c r="M1044" s="374"/>
      <c r="N1044" s="465"/>
      <c r="O1044" s="316">
        <f t="shared" si="57"/>
        <v>0</v>
      </c>
      <c r="P1044" s="74">
        <f t="shared" si="58"/>
        <v>0</v>
      </c>
      <c r="Q1044" s="139" t="str">
        <f t="shared" si="56"/>
        <v/>
      </c>
    </row>
    <row r="1045" spans="1:17">
      <c r="A1045" s="379" t="str">
        <f>IF(B1045="","",COUNT('Diário 1º PA'!$A$4:$A$2000)+ROW()-3)</f>
        <v/>
      </c>
      <c r="B1045" s="560"/>
      <c r="C1045" s="371"/>
      <c r="D1045" s="374"/>
      <c r="E1045" s="374"/>
      <c r="F1045" s="382"/>
      <c r="G1045" s="374"/>
      <c r="H1045" s="374"/>
      <c r="I1045" s="374"/>
      <c r="J1045" s="374"/>
      <c r="K1045" s="374"/>
      <c r="L1045" s="374"/>
      <c r="M1045" s="374"/>
      <c r="N1045" s="465"/>
      <c r="O1045" s="315">
        <f t="shared" si="57"/>
        <v>0</v>
      </c>
      <c r="P1045" s="74">
        <f t="shared" si="58"/>
        <v>0</v>
      </c>
      <c r="Q1045" s="96" t="str">
        <f t="shared" si="56"/>
        <v/>
      </c>
    </row>
    <row r="1046" spans="1:17">
      <c r="A1046" s="379" t="str">
        <f>IF(B1046="","",COUNT('Diário 1º PA'!$A$4:$A$2000)+ROW()-3)</f>
        <v/>
      </c>
      <c r="B1046" s="560"/>
      <c r="C1046" s="371"/>
      <c r="D1046" s="374"/>
      <c r="E1046" s="374"/>
      <c r="F1046" s="382"/>
      <c r="G1046" s="374"/>
      <c r="H1046" s="374"/>
      <c r="I1046" s="374"/>
      <c r="J1046" s="374"/>
      <c r="K1046" s="374"/>
      <c r="L1046" s="374"/>
      <c r="M1046" s="374"/>
      <c r="N1046" s="465"/>
      <c r="O1046" s="315">
        <f t="shared" si="57"/>
        <v>0</v>
      </c>
      <c r="P1046" s="74">
        <f t="shared" si="58"/>
        <v>0</v>
      </c>
      <c r="Q1046" s="96" t="str">
        <f t="shared" si="56"/>
        <v/>
      </c>
    </row>
    <row r="1047" spans="1:17" ht="13.5" thickBot="1">
      <c r="A1047" s="379" t="str">
        <f>IF(B1047="","",COUNT('Diário 1º PA'!$A$4:$A$2000)+ROW()-3)</f>
        <v/>
      </c>
      <c r="B1047" s="560"/>
      <c r="C1047" s="371"/>
      <c r="D1047" s="374"/>
      <c r="E1047" s="374"/>
      <c r="F1047" s="382"/>
      <c r="G1047" s="374"/>
      <c r="H1047" s="374"/>
      <c r="I1047" s="374"/>
      <c r="J1047" s="374"/>
      <c r="K1047" s="374"/>
      <c r="L1047" s="374"/>
      <c r="M1047" s="374"/>
      <c r="N1047" s="465"/>
      <c r="O1047" s="315">
        <f t="shared" si="57"/>
        <v>0</v>
      </c>
      <c r="P1047" s="74">
        <f t="shared" si="58"/>
        <v>0</v>
      </c>
      <c r="Q1047" s="96" t="str">
        <f t="shared" si="56"/>
        <v/>
      </c>
    </row>
    <row r="1048" spans="1:17">
      <c r="A1048" s="379" t="str">
        <f>IF(B1048="","",COUNT('Diário 1º PA'!$A$4:$A$2000)+ROW()-3)</f>
        <v/>
      </c>
      <c r="B1048" s="560"/>
      <c r="C1048" s="371"/>
      <c r="D1048" s="374"/>
      <c r="E1048" s="374"/>
      <c r="F1048" s="382"/>
      <c r="G1048" s="374"/>
      <c r="H1048" s="374"/>
      <c r="I1048" s="374"/>
      <c r="J1048" s="374"/>
      <c r="K1048" s="374"/>
      <c r="L1048" s="374"/>
      <c r="M1048" s="374"/>
      <c r="N1048" s="465"/>
      <c r="O1048" s="316">
        <f t="shared" si="57"/>
        <v>0</v>
      </c>
      <c r="P1048" s="74">
        <f t="shared" si="58"/>
        <v>0</v>
      </c>
      <c r="Q1048" s="139" t="str">
        <f t="shared" si="56"/>
        <v/>
      </c>
    </row>
    <row r="1049" spans="1:17">
      <c r="A1049" s="379" t="str">
        <f>IF(B1049="","",COUNT('Diário 1º PA'!$A$4:$A$2000)+ROW()-3)</f>
        <v/>
      </c>
      <c r="B1049" s="560"/>
      <c r="C1049" s="371"/>
      <c r="D1049" s="374"/>
      <c r="E1049" s="374"/>
      <c r="F1049" s="382"/>
      <c r="G1049" s="374"/>
      <c r="H1049" s="374"/>
      <c r="I1049" s="374"/>
      <c r="J1049" s="374"/>
      <c r="K1049" s="374"/>
      <c r="L1049" s="374"/>
      <c r="M1049" s="374"/>
      <c r="N1049" s="465"/>
      <c r="O1049" s="315">
        <f t="shared" si="57"/>
        <v>0</v>
      </c>
      <c r="P1049" s="74">
        <f t="shared" si="58"/>
        <v>0</v>
      </c>
      <c r="Q1049" s="96" t="str">
        <f t="shared" si="56"/>
        <v/>
      </c>
    </row>
    <row r="1050" spans="1:17">
      <c r="A1050" s="379" t="str">
        <f>IF(B1050="","",COUNT('Diário 1º PA'!$A$4:$A$2000)+ROW()-3)</f>
        <v/>
      </c>
      <c r="B1050" s="560"/>
      <c r="C1050" s="371"/>
      <c r="D1050" s="374"/>
      <c r="E1050" s="374"/>
      <c r="F1050" s="382"/>
      <c r="G1050" s="374"/>
      <c r="H1050" s="374"/>
      <c r="I1050" s="374"/>
      <c r="J1050" s="374"/>
      <c r="K1050" s="374"/>
      <c r="L1050" s="374"/>
      <c r="M1050" s="374"/>
      <c r="N1050" s="465"/>
      <c r="O1050" s="315">
        <f t="shared" si="57"/>
        <v>0</v>
      </c>
      <c r="P1050" s="74">
        <f t="shared" si="58"/>
        <v>0</v>
      </c>
      <c r="Q1050" s="96" t="str">
        <f t="shared" si="56"/>
        <v/>
      </c>
    </row>
    <row r="1051" spans="1:17">
      <c r="A1051" s="379" t="str">
        <f>IF(B1051="","",COUNT('Diário 1º PA'!$A$4:$A$2000)+ROW()-3)</f>
        <v/>
      </c>
      <c r="B1051" s="560"/>
      <c r="C1051" s="371"/>
      <c r="D1051" s="374"/>
      <c r="E1051" s="374"/>
      <c r="F1051" s="382"/>
      <c r="G1051" s="374"/>
      <c r="H1051" s="374"/>
      <c r="I1051" s="374"/>
      <c r="J1051" s="374"/>
      <c r="K1051" s="374"/>
      <c r="L1051" s="374"/>
      <c r="M1051" s="374"/>
      <c r="N1051" s="465"/>
      <c r="O1051" s="315">
        <f t="shared" si="57"/>
        <v>0</v>
      </c>
      <c r="P1051" s="74">
        <f t="shared" si="58"/>
        <v>0</v>
      </c>
      <c r="Q1051" s="96" t="str">
        <f t="shared" si="56"/>
        <v/>
      </c>
    </row>
    <row r="1052" spans="1:17">
      <c r="A1052" s="379" t="str">
        <f>IF(B1052="","",COUNT('Diário 1º PA'!$A$4:$A$2000)+ROW()-3)</f>
        <v/>
      </c>
      <c r="B1052" s="560"/>
      <c r="C1052" s="371"/>
      <c r="D1052" s="374"/>
      <c r="E1052" s="374"/>
      <c r="F1052" s="382"/>
      <c r="G1052" s="374"/>
      <c r="H1052" s="374"/>
      <c r="I1052" s="374"/>
      <c r="J1052" s="374"/>
      <c r="K1052" s="374"/>
      <c r="L1052" s="374"/>
      <c r="M1052" s="374"/>
      <c r="N1052" s="465"/>
      <c r="O1052" s="315">
        <f t="shared" ref="O1052:O1067" si="59">IF(B1052=0,0,IF(YEAR(B1052)=$P$1,MONTH(B1052)-$O$1+1,(YEAR(B1052)-$P$1)*12-$O$1+1+MONTH(B1052)))</f>
        <v>0</v>
      </c>
      <c r="P1052" s="74">
        <f t="shared" ref="P1052:P1067" si="60">IF(C1052=0,0,IF(YEAR(C1052)=$P$1,MONTH(C1052)-$O$1+1,(YEAR(C1052)-$P$1)*12-$O$1+1+MONTH(C1052)))</f>
        <v>0</v>
      </c>
      <c r="Q1052" s="96" t="str">
        <f t="shared" ref="Q1052:Q1067" si="61">SUBSTITUTE(D1052," ","_")</f>
        <v/>
      </c>
    </row>
    <row r="1053" spans="1:17">
      <c r="A1053" s="379" t="str">
        <f>IF(B1053="","",COUNT('Diário 1º PA'!$A$4:$A$2000)+ROW()-3)</f>
        <v/>
      </c>
      <c r="B1053" s="560"/>
      <c r="C1053" s="371"/>
      <c r="D1053" s="374"/>
      <c r="E1053" s="374"/>
      <c r="F1053" s="382"/>
      <c r="G1053" s="374"/>
      <c r="H1053" s="374"/>
      <c r="I1053" s="374"/>
      <c r="J1053" s="374"/>
      <c r="K1053" s="374"/>
      <c r="L1053" s="374"/>
      <c r="M1053" s="374"/>
      <c r="N1053" s="465"/>
      <c r="O1053" s="315">
        <f t="shared" si="59"/>
        <v>0</v>
      </c>
      <c r="P1053" s="74">
        <f t="shared" si="60"/>
        <v>0</v>
      </c>
      <c r="Q1053" s="96" t="str">
        <f t="shared" si="61"/>
        <v/>
      </c>
    </row>
    <row r="1054" spans="1:17">
      <c r="A1054" s="379" t="str">
        <f>IF(B1054="","",COUNT('Diário 1º PA'!$A$4:$A$2000)+ROW()-3)</f>
        <v/>
      </c>
      <c r="B1054" s="560"/>
      <c r="C1054" s="371"/>
      <c r="D1054" s="374"/>
      <c r="E1054" s="374"/>
      <c r="F1054" s="382"/>
      <c r="G1054" s="374"/>
      <c r="H1054" s="374"/>
      <c r="I1054" s="374"/>
      <c r="J1054" s="374"/>
      <c r="K1054" s="374"/>
      <c r="L1054" s="374"/>
      <c r="M1054" s="374"/>
      <c r="N1054" s="465"/>
      <c r="O1054" s="315">
        <f t="shared" si="59"/>
        <v>0</v>
      </c>
      <c r="P1054" s="74">
        <f t="shared" si="60"/>
        <v>0</v>
      </c>
      <c r="Q1054" s="96" t="str">
        <f t="shared" si="61"/>
        <v/>
      </c>
    </row>
    <row r="1055" spans="1:17">
      <c r="A1055" s="379" t="str">
        <f>IF(B1055="","",COUNT('Diário 1º PA'!$A$4:$A$2000)+ROW()-3)</f>
        <v/>
      </c>
      <c r="B1055" s="561"/>
      <c r="C1055" s="405"/>
      <c r="D1055" s="388"/>
      <c r="E1055" s="388"/>
      <c r="F1055" s="393"/>
      <c r="G1055" s="388"/>
      <c r="H1055" s="388"/>
      <c r="I1055" s="388"/>
      <c r="J1055" s="388"/>
      <c r="K1055" s="388"/>
      <c r="L1055" s="388"/>
      <c r="M1055" s="388"/>
      <c r="N1055" s="468"/>
      <c r="O1055" s="315">
        <f t="shared" si="59"/>
        <v>0</v>
      </c>
      <c r="P1055" s="74">
        <f t="shared" si="60"/>
        <v>0</v>
      </c>
      <c r="Q1055" s="96" t="str">
        <f t="shared" si="61"/>
        <v/>
      </c>
    </row>
    <row r="1056" spans="1:17">
      <c r="A1056" s="379" t="str">
        <f>IF(B1056="","",COUNT('Diário 1º PA'!$A$4:$A$2000)+ROW()-3)</f>
        <v/>
      </c>
      <c r="B1056" s="561"/>
      <c r="C1056" s="405"/>
      <c r="D1056" s="388"/>
      <c r="E1056" s="388"/>
      <c r="F1056" s="393"/>
      <c r="G1056" s="388"/>
      <c r="H1056" s="388"/>
      <c r="I1056" s="388"/>
      <c r="J1056" s="388"/>
      <c r="K1056" s="388"/>
      <c r="L1056" s="388"/>
      <c r="M1056" s="388"/>
      <c r="N1056" s="468"/>
      <c r="O1056" s="315">
        <f t="shared" si="59"/>
        <v>0</v>
      </c>
      <c r="P1056" s="74">
        <f t="shared" si="60"/>
        <v>0</v>
      </c>
      <c r="Q1056" s="96" t="str">
        <f t="shared" si="61"/>
        <v/>
      </c>
    </row>
    <row r="1057" spans="1:17">
      <c r="A1057" s="379" t="str">
        <f>IF(B1057="","",COUNT('Diário 1º PA'!$A$4:$A$2000)+ROW()-3)</f>
        <v/>
      </c>
      <c r="B1057" s="561"/>
      <c r="C1057" s="405"/>
      <c r="D1057" s="388"/>
      <c r="E1057" s="388"/>
      <c r="F1057" s="393"/>
      <c r="G1057" s="388"/>
      <c r="H1057" s="388"/>
      <c r="I1057" s="388"/>
      <c r="J1057" s="388"/>
      <c r="K1057" s="388"/>
      <c r="L1057" s="388"/>
      <c r="M1057" s="388"/>
      <c r="N1057" s="468"/>
      <c r="O1057" s="315">
        <f t="shared" si="59"/>
        <v>0</v>
      </c>
      <c r="P1057" s="74">
        <f t="shared" si="60"/>
        <v>0</v>
      </c>
      <c r="Q1057" s="96" t="str">
        <f t="shared" si="61"/>
        <v/>
      </c>
    </row>
    <row r="1058" spans="1:17">
      <c r="A1058" s="379" t="str">
        <f>IF(B1058="","",COUNT('Diário 1º PA'!$A$4:$A$2000)+ROW()-3)</f>
        <v/>
      </c>
      <c r="B1058" s="561"/>
      <c r="C1058" s="405"/>
      <c r="D1058" s="388"/>
      <c r="E1058" s="388"/>
      <c r="F1058" s="393"/>
      <c r="G1058" s="388"/>
      <c r="H1058" s="388"/>
      <c r="I1058" s="388"/>
      <c r="J1058" s="388"/>
      <c r="K1058" s="388"/>
      <c r="L1058" s="388"/>
      <c r="M1058" s="388"/>
      <c r="N1058" s="468"/>
      <c r="O1058" s="315">
        <f t="shared" si="59"/>
        <v>0</v>
      </c>
      <c r="P1058" s="74">
        <f t="shared" si="60"/>
        <v>0</v>
      </c>
      <c r="Q1058" s="96" t="str">
        <f t="shared" si="61"/>
        <v/>
      </c>
    </row>
    <row r="1059" spans="1:17">
      <c r="A1059" s="379" t="str">
        <f>IF(B1059="","",COUNT('Diário 1º PA'!$A$4:$A$2000)+ROW()-3)</f>
        <v/>
      </c>
      <c r="B1059" s="560"/>
      <c r="C1059" s="371"/>
      <c r="D1059" s="374"/>
      <c r="E1059" s="374"/>
      <c r="F1059" s="382"/>
      <c r="G1059" s="374"/>
      <c r="H1059" s="374"/>
      <c r="I1059" s="374"/>
      <c r="J1059" s="374"/>
      <c r="K1059" s="374"/>
      <c r="L1059" s="374"/>
      <c r="M1059" s="374"/>
      <c r="N1059" s="465"/>
      <c r="O1059" s="315">
        <f t="shared" si="59"/>
        <v>0</v>
      </c>
      <c r="P1059" s="74">
        <f t="shared" si="60"/>
        <v>0</v>
      </c>
      <c r="Q1059" s="96" t="str">
        <f t="shared" si="61"/>
        <v/>
      </c>
    </row>
    <row r="1060" spans="1:17">
      <c r="A1060" s="379" t="str">
        <f>IF(B1060="","",COUNT('Diário 1º PA'!$A$4:$A$2000)+ROW()-3)</f>
        <v/>
      </c>
      <c r="B1060" s="560"/>
      <c r="C1060" s="371"/>
      <c r="D1060" s="374"/>
      <c r="E1060" s="374"/>
      <c r="F1060" s="382"/>
      <c r="G1060" s="374"/>
      <c r="H1060" s="374"/>
      <c r="I1060" s="374"/>
      <c r="J1060" s="374"/>
      <c r="K1060" s="374"/>
      <c r="L1060" s="374"/>
      <c r="M1060" s="374"/>
      <c r="N1060" s="465"/>
      <c r="O1060" s="315">
        <f t="shared" si="59"/>
        <v>0</v>
      </c>
      <c r="P1060" s="74">
        <f t="shared" si="60"/>
        <v>0</v>
      </c>
      <c r="Q1060" s="96" t="str">
        <f t="shared" si="61"/>
        <v/>
      </c>
    </row>
    <row r="1061" spans="1:17">
      <c r="A1061" s="379" t="str">
        <f>IF(B1061="","",COUNT('Diário 1º PA'!$A$4:$A$2000)+ROW()-3)</f>
        <v/>
      </c>
      <c r="B1061" s="560"/>
      <c r="C1061" s="371"/>
      <c r="D1061" s="374"/>
      <c r="E1061" s="374"/>
      <c r="F1061" s="382"/>
      <c r="G1061" s="374"/>
      <c r="H1061" s="374"/>
      <c r="I1061" s="374"/>
      <c r="J1061" s="374"/>
      <c r="K1061" s="374"/>
      <c r="L1061" s="374"/>
      <c r="M1061" s="374"/>
      <c r="N1061" s="465"/>
      <c r="O1061" s="315">
        <f t="shared" si="59"/>
        <v>0</v>
      </c>
      <c r="P1061" s="74">
        <f t="shared" si="60"/>
        <v>0</v>
      </c>
      <c r="Q1061" s="96" t="str">
        <f t="shared" si="61"/>
        <v/>
      </c>
    </row>
    <row r="1062" spans="1:17">
      <c r="A1062" s="379" t="str">
        <f>IF(B1062="","",COUNT('Diário 1º PA'!$A$4:$A$2000)+ROW()-3)</f>
        <v/>
      </c>
      <c r="B1062" s="560"/>
      <c r="C1062" s="371"/>
      <c r="D1062" s="374"/>
      <c r="E1062" s="374"/>
      <c r="F1062" s="382"/>
      <c r="G1062" s="374"/>
      <c r="H1062" s="374"/>
      <c r="I1062" s="374"/>
      <c r="J1062" s="374"/>
      <c r="K1062" s="374"/>
      <c r="L1062" s="374"/>
      <c r="M1062" s="374"/>
      <c r="N1062" s="465"/>
      <c r="O1062" s="315">
        <f t="shared" si="59"/>
        <v>0</v>
      </c>
      <c r="P1062" s="74">
        <f t="shared" si="60"/>
        <v>0</v>
      </c>
      <c r="Q1062" s="96" t="str">
        <f t="shared" si="61"/>
        <v/>
      </c>
    </row>
    <row r="1063" spans="1:17">
      <c r="A1063" s="379" t="str">
        <f>IF(B1063="","",COUNT('Diário 1º PA'!$A$4:$A$2000)+ROW()-3)</f>
        <v/>
      </c>
      <c r="B1063" s="560"/>
      <c r="C1063" s="371"/>
      <c r="D1063" s="374"/>
      <c r="E1063" s="374"/>
      <c r="F1063" s="382"/>
      <c r="G1063" s="374"/>
      <c r="H1063" s="374"/>
      <c r="I1063" s="374"/>
      <c r="J1063" s="374"/>
      <c r="K1063" s="374"/>
      <c r="L1063" s="374"/>
      <c r="M1063" s="374"/>
      <c r="N1063" s="465"/>
      <c r="O1063" s="315">
        <f t="shared" si="59"/>
        <v>0</v>
      </c>
      <c r="P1063" s="74">
        <f t="shared" si="60"/>
        <v>0</v>
      </c>
      <c r="Q1063" s="96" t="str">
        <f t="shared" si="61"/>
        <v/>
      </c>
    </row>
    <row r="1064" spans="1:17">
      <c r="A1064" s="379" t="str">
        <f>IF(B1064="","",COUNT('Diário 1º PA'!$A$4:$A$2000)+ROW()-3)</f>
        <v/>
      </c>
      <c r="B1064" s="560"/>
      <c r="C1064" s="371"/>
      <c r="D1064" s="374"/>
      <c r="E1064" s="374"/>
      <c r="F1064" s="382"/>
      <c r="G1064" s="374"/>
      <c r="H1064" s="374"/>
      <c r="I1064" s="374"/>
      <c r="J1064" s="374"/>
      <c r="K1064" s="374"/>
      <c r="L1064" s="374"/>
      <c r="M1064" s="374"/>
      <c r="N1064" s="465"/>
      <c r="O1064" s="315">
        <f t="shared" si="59"/>
        <v>0</v>
      </c>
      <c r="P1064" s="74">
        <f t="shared" si="60"/>
        <v>0</v>
      </c>
      <c r="Q1064" s="96" t="str">
        <f t="shared" si="61"/>
        <v/>
      </c>
    </row>
    <row r="1065" spans="1:17">
      <c r="A1065" s="379" t="str">
        <f>IF(B1065="","",COUNT('Diário 1º PA'!$A$4:$A$2000)+ROW()-3)</f>
        <v/>
      </c>
      <c r="B1065" s="560"/>
      <c r="C1065" s="371"/>
      <c r="D1065" s="374"/>
      <c r="E1065" s="374"/>
      <c r="F1065" s="382"/>
      <c r="G1065" s="372"/>
      <c r="H1065" s="374"/>
      <c r="I1065" s="374"/>
      <c r="J1065" s="374"/>
      <c r="K1065" s="374"/>
      <c r="L1065" s="374"/>
      <c r="M1065" s="541"/>
      <c r="N1065" s="465"/>
      <c r="O1065" s="315">
        <f t="shared" si="59"/>
        <v>0</v>
      </c>
      <c r="P1065" s="74">
        <f t="shared" si="60"/>
        <v>0</v>
      </c>
      <c r="Q1065" s="96" t="str">
        <f t="shared" si="61"/>
        <v/>
      </c>
    </row>
    <row r="1066" spans="1:17">
      <c r="A1066" s="379" t="str">
        <f>IF(B1066="","",COUNT('Diário 1º PA'!$A$4:$A$2000)+ROW()-3)</f>
        <v/>
      </c>
      <c r="B1066" s="560"/>
      <c r="C1066" s="371"/>
      <c r="D1066" s="374"/>
      <c r="E1066" s="374"/>
      <c r="F1066" s="382"/>
      <c r="G1066" s="374"/>
      <c r="H1066" s="374"/>
      <c r="I1066" s="374"/>
      <c r="J1066" s="374"/>
      <c r="K1066" s="374"/>
      <c r="L1066" s="374"/>
      <c r="M1066" s="374"/>
      <c r="N1066" s="465"/>
      <c r="O1066" s="315">
        <f t="shared" si="59"/>
        <v>0</v>
      </c>
      <c r="P1066" s="74">
        <f t="shared" si="60"/>
        <v>0</v>
      </c>
      <c r="Q1066" s="96" t="str">
        <f t="shared" si="61"/>
        <v/>
      </c>
    </row>
    <row r="1067" spans="1:17">
      <c r="A1067" s="379" t="str">
        <f>IF(B1067="","",COUNT('Diário 1º PA'!$A$4:$A$2000)+ROW()-3)</f>
        <v/>
      </c>
      <c r="B1067" s="560"/>
      <c r="C1067" s="371"/>
      <c r="D1067" s="374"/>
      <c r="E1067" s="374"/>
      <c r="F1067" s="382"/>
      <c r="G1067" s="374"/>
      <c r="H1067" s="374"/>
      <c r="I1067" s="374"/>
      <c r="J1067" s="374"/>
      <c r="K1067" s="374"/>
      <c r="L1067" s="374"/>
      <c r="M1067" s="374"/>
      <c r="N1067" s="465"/>
      <c r="O1067" s="315">
        <f t="shared" si="59"/>
        <v>0</v>
      </c>
      <c r="P1067" s="74">
        <f t="shared" si="60"/>
        <v>0</v>
      </c>
      <c r="Q1067" s="96" t="str">
        <f t="shared" si="61"/>
        <v/>
      </c>
    </row>
    <row r="1068" spans="1:17">
      <c r="A1068" s="379" t="str">
        <f>IF(B1068="","",COUNT('Diário 1º PA'!$A$4:$A$2000)+ROW()-3)</f>
        <v/>
      </c>
      <c r="B1068" s="560"/>
      <c r="C1068" s="371"/>
      <c r="D1068" s="374"/>
      <c r="E1068" s="374"/>
      <c r="F1068" s="382"/>
      <c r="G1068" s="374"/>
      <c r="H1068" s="374"/>
      <c r="I1068" s="374"/>
      <c r="J1068" s="374"/>
      <c r="K1068" s="374"/>
      <c r="L1068" s="374"/>
      <c r="M1068" s="374"/>
      <c r="N1068" s="465"/>
      <c r="O1068" s="315">
        <f t="shared" ref="O1068:O1115" si="62">IF(B1068=0,0,IF(YEAR(B1068)=$P$1,MONTH(B1068)-$O$1+1,(YEAR(B1068)-$P$1)*12-$O$1+1+MONTH(B1068)))</f>
        <v>0</v>
      </c>
      <c r="P1068" s="74">
        <f t="shared" ref="P1068:P1115" si="63">IF(C1068=0,0,IF(YEAR(C1068)=$P$1,MONTH(C1068)-$O$1+1,(YEAR(C1068)-$P$1)*12-$O$1+1+MONTH(C1068)))</f>
        <v>0</v>
      </c>
      <c r="Q1068" s="96" t="str">
        <f t="shared" ref="Q1068:Q1114" si="64">SUBSTITUTE(D1068," ","_")</f>
        <v/>
      </c>
    </row>
    <row r="1069" spans="1:17">
      <c r="A1069" s="379" t="str">
        <f>IF(B1069="","",COUNT('Diário 1º PA'!$A$4:$A$2000)+ROW()-3)</f>
        <v/>
      </c>
      <c r="B1069" s="560"/>
      <c r="C1069" s="371"/>
      <c r="D1069" s="374"/>
      <c r="E1069" s="374"/>
      <c r="F1069" s="382"/>
      <c r="G1069" s="374"/>
      <c r="H1069" s="374"/>
      <c r="I1069" s="374"/>
      <c r="J1069" s="374"/>
      <c r="K1069" s="374"/>
      <c r="L1069" s="374"/>
      <c r="M1069" s="374"/>
      <c r="N1069" s="465"/>
      <c r="O1069" s="315">
        <f t="shared" si="62"/>
        <v>0</v>
      </c>
      <c r="P1069" s="74">
        <f t="shared" si="63"/>
        <v>0</v>
      </c>
      <c r="Q1069" s="96" t="str">
        <f t="shared" si="64"/>
        <v/>
      </c>
    </row>
    <row r="1070" spans="1:17" ht="13.5" thickBot="1">
      <c r="A1070" s="379" t="str">
        <f>IF(B1070="","",COUNT('Diário 1º PA'!$A$4:$A$2000)+ROW()-3)</f>
        <v/>
      </c>
      <c r="B1070" s="560"/>
      <c r="C1070" s="371"/>
      <c r="D1070" s="374"/>
      <c r="E1070" s="374"/>
      <c r="F1070" s="382"/>
      <c r="G1070" s="374"/>
      <c r="H1070" s="374"/>
      <c r="I1070" s="374"/>
      <c r="J1070" s="374"/>
      <c r="K1070" s="374"/>
      <c r="L1070" s="374"/>
      <c r="M1070" s="374"/>
      <c r="N1070" s="465"/>
      <c r="O1070" s="315">
        <f t="shared" si="62"/>
        <v>0</v>
      </c>
      <c r="P1070" s="74">
        <f t="shared" si="63"/>
        <v>0</v>
      </c>
      <c r="Q1070" s="96" t="str">
        <f t="shared" si="64"/>
        <v/>
      </c>
    </row>
    <row r="1071" spans="1:17">
      <c r="A1071" s="379" t="str">
        <f>IF(B1071="","",COUNT('Diário 1º PA'!$A$4:$A$2000)+ROW()-3)</f>
        <v/>
      </c>
      <c r="B1071" s="560"/>
      <c r="C1071" s="371"/>
      <c r="D1071" s="374"/>
      <c r="E1071" s="374"/>
      <c r="F1071" s="382"/>
      <c r="G1071" s="388"/>
      <c r="H1071" s="374"/>
      <c r="I1071" s="374"/>
      <c r="J1071" s="374"/>
      <c r="K1071" s="374"/>
      <c r="L1071" s="374"/>
      <c r="M1071" s="374"/>
      <c r="N1071" s="465"/>
      <c r="O1071" s="316">
        <f t="shared" si="62"/>
        <v>0</v>
      </c>
      <c r="P1071" s="74">
        <f t="shared" si="63"/>
        <v>0</v>
      </c>
      <c r="Q1071" s="139" t="str">
        <f t="shared" si="64"/>
        <v/>
      </c>
    </row>
    <row r="1072" spans="1:17">
      <c r="A1072" s="379" t="str">
        <f>IF(B1072="","",COUNT('Diário 1º PA'!$A$4:$A$2000)+ROW()-3)</f>
        <v/>
      </c>
      <c r="B1072" s="560"/>
      <c r="C1072" s="371"/>
      <c r="D1072" s="374"/>
      <c r="E1072" s="374"/>
      <c r="F1072" s="382"/>
      <c r="G1072" s="374"/>
      <c r="H1072" s="374"/>
      <c r="I1072" s="374"/>
      <c r="J1072" s="374"/>
      <c r="K1072" s="374"/>
      <c r="L1072" s="374"/>
      <c r="M1072" s="374"/>
      <c r="N1072" s="465"/>
      <c r="O1072" s="315">
        <f t="shared" si="62"/>
        <v>0</v>
      </c>
      <c r="P1072" s="74">
        <f t="shared" si="63"/>
        <v>0</v>
      </c>
      <c r="Q1072" s="96" t="str">
        <f t="shared" si="64"/>
        <v/>
      </c>
    </row>
    <row r="1073" spans="1:17">
      <c r="A1073" s="379" t="str">
        <f>IF(B1073="","",COUNT('Diário 1º PA'!$A$4:$A$2000)+ROW()-3)</f>
        <v/>
      </c>
      <c r="B1073" s="560"/>
      <c r="C1073" s="371"/>
      <c r="D1073" s="374"/>
      <c r="E1073" s="374"/>
      <c r="F1073" s="382"/>
      <c r="G1073" s="374"/>
      <c r="H1073" s="374"/>
      <c r="I1073" s="374"/>
      <c r="J1073" s="374"/>
      <c r="K1073" s="374"/>
      <c r="L1073" s="374"/>
      <c r="M1073" s="374"/>
      <c r="N1073" s="465"/>
      <c r="O1073" s="315">
        <f t="shared" si="62"/>
        <v>0</v>
      </c>
      <c r="P1073" s="74">
        <f t="shared" si="63"/>
        <v>0</v>
      </c>
      <c r="Q1073" s="96" t="str">
        <f t="shared" si="64"/>
        <v/>
      </c>
    </row>
    <row r="1074" spans="1:17" ht="13.5" thickBot="1">
      <c r="A1074" s="379" t="str">
        <f>IF(B1074="","",COUNT('Diário 1º PA'!$A$4:$A$2000)+ROW()-3)</f>
        <v/>
      </c>
      <c r="B1074" s="560"/>
      <c r="C1074" s="371"/>
      <c r="D1074" s="374"/>
      <c r="E1074" s="374"/>
      <c r="F1074" s="382"/>
      <c r="G1074" s="374"/>
      <c r="H1074" s="374"/>
      <c r="I1074" s="374"/>
      <c r="J1074" s="374"/>
      <c r="K1074" s="374"/>
      <c r="L1074" s="374"/>
      <c r="M1074" s="374"/>
      <c r="N1074" s="465"/>
      <c r="O1074" s="315">
        <f t="shared" si="62"/>
        <v>0</v>
      </c>
      <c r="P1074" s="74">
        <f t="shared" si="63"/>
        <v>0</v>
      </c>
      <c r="Q1074" s="96" t="str">
        <f t="shared" si="64"/>
        <v/>
      </c>
    </row>
    <row r="1075" spans="1:17">
      <c r="A1075" s="379" t="str">
        <f>IF(B1075="","",COUNT('Diário 1º PA'!$A$4:$A$2000)+ROW()-3)</f>
        <v/>
      </c>
      <c r="B1075" s="560"/>
      <c r="C1075" s="371"/>
      <c r="D1075" s="374"/>
      <c r="E1075" s="374"/>
      <c r="F1075" s="382"/>
      <c r="G1075" s="374"/>
      <c r="H1075" s="374"/>
      <c r="I1075" s="374"/>
      <c r="J1075" s="374"/>
      <c r="K1075" s="374"/>
      <c r="L1075" s="374"/>
      <c r="M1075" s="374"/>
      <c r="N1075" s="465"/>
      <c r="O1075" s="316">
        <f t="shared" si="62"/>
        <v>0</v>
      </c>
      <c r="P1075" s="74">
        <f t="shared" si="63"/>
        <v>0</v>
      </c>
      <c r="Q1075" s="139" t="str">
        <f t="shared" si="64"/>
        <v/>
      </c>
    </row>
    <row r="1076" spans="1:17">
      <c r="A1076" s="379" t="str">
        <f>IF(B1076="","",COUNT('Diário 1º PA'!$A$4:$A$2000)+ROW()-3)</f>
        <v/>
      </c>
      <c r="B1076" s="560"/>
      <c r="C1076" s="371"/>
      <c r="D1076" s="374"/>
      <c r="E1076" s="374"/>
      <c r="F1076" s="382"/>
      <c r="G1076" s="374"/>
      <c r="H1076" s="374"/>
      <c r="I1076" s="374"/>
      <c r="J1076" s="374"/>
      <c r="K1076" s="374"/>
      <c r="L1076" s="374"/>
      <c r="M1076" s="374"/>
      <c r="N1076" s="465"/>
      <c r="O1076" s="315">
        <f t="shared" si="62"/>
        <v>0</v>
      </c>
      <c r="P1076" s="74">
        <f t="shared" si="63"/>
        <v>0</v>
      </c>
      <c r="Q1076" s="96" t="str">
        <f t="shared" si="64"/>
        <v/>
      </c>
    </row>
    <row r="1077" spans="1:17">
      <c r="A1077" s="379" t="str">
        <f>IF(B1077="","",COUNT('Diário 1º PA'!$A$4:$A$2000)+ROW()-3)</f>
        <v/>
      </c>
      <c r="B1077" s="560"/>
      <c r="C1077" s="371"/>
      <c r="D1077" s="374"/>
      <c r="E1077" s="374"/>
      <c r="F1077" s="382"/>
      <c r="G1077" s="374"/>
      <c r="H1077" s="374"/>
      <c r="I1077" s="374"/>
      <c r="J1077" s="374"/>
      <c r="K1077" s="374"/>
      <c r="L1077" s="374"/>
      <c r="M1077" s="374"/>
      <c r="N1077" s="465"/>
      <c r="O1077" s="315">
        <f t="shared" si="62"/>
        <v>0</v>
      </c>
      <c r="P1077" s="74">
        <f t="shared" si="63"/>
        <v>0</v>
      </c>
      <c r="Q1077" s="96" t="str">
        <f t="shared" si="64"/>
        <v/>
      </c>
    </row>
    <row r="1078" spans="1:17" ht="13.5" thickBot="1">
      <c r="A1078" s="379" t="str">
        <f>IF(B1078="","",COUNT('Diário 1º PA'!$A$4:$A$2000)+ROW()-3)</f>
        <v/>
      </c>
      <c r="B1078" s="560"/>
      <c r="C1078" s="371"/>
      <c r="D1078" s="374"/>
      <c r="E1078" s="374"/>
      <c r="F1078" s="382"/>
      <c r="G1078" s="374"/>
      <c r="H1078" s="374"/>
      <c r="I1078" s="374"/>
      <c r="J1078" s="374"/>
      <c r="K1078" s="374"/>
      <c r="L1078" s="374"/>
      <c r="M1078" s="374"/>
      <c r="N1078" s="465"/>
      <c r="O1078" s="315">
        <f t="shared" si="62"/>
        <v>0</v>
      </c>
      <c r="P1078" s="74">
        <f t="shared" si="63"/>
        <v>0</v>
      </c>
      <c r="Q1078" s="96" t="str">
        <f t="shared" si="64"/>
        <v/>
      </c>
    </row>
    <row r="1079" spans="1:17">
      <c r="A1079" s="379" t="str">
        <f>IF(B1079="","",COUNT('Diário 1º PA'!$A$4:$A$2000)+ROW()-3)</f>
        <v/>
      </c>
      <c r="B1079" s="560"/>
      <c r="C1079" s="371"/>
      <c r="D1079" s="374"/>
      <c r="E1079" s="374"/>
      <c r="F1079" s="382"/>
      <c r="G1079" s="374"/>
      <c r="H1079" s="374"/>
      <c r="I1079" s="374"/>
      <c r="J1079" s="374"/>
      <c r="K1079" s="374"/>
      <c r="L1079" s="374"/>
      <c r="M1079" s="374"/>
      <c r="N1079" s="465"/>
      <c r="O1079" s="316">
        <f t="shared" si="62"/>
        <v>0</v>
      </c>
      <c r="P1079" s="74">
        <f t="shared" si="63"/>
        <v>0</v>
      </c>
      <c r="Q1079" s="139" t="str">
        <f t="shared" si="64"/>
        <v/>
      </c>
    </row>
    <row r="1080" spans="1:17">
      <c r="A1080" s="379" t="str">
        <f>IF(B1080="","",COUNT('Diário 1º PA'!$A$4:$A$2000)+ROW()-3)</f>
        <v/>
      </c>
      <c r="B1080" s="560"/>
      <c r="C1080" s="371"/>
      <c r="D1080" s="374"/>
      <c r="E1080" s="374"/>
      <c r="F1080" s="382"/>
      <c r="G1080" s="374"/>
      <c r="H1080" s="374"/>
      <c r="I1080" s="374"/>
      <c r="J1080" s="374"/>
      <c r="K1080" s="374"/>
      <c r="L1080" s="374"/>
      <c r="M1080" s="374"/>
      <c r="N1080" s="465"/>
      <c r="O1080" s="315">
        <f t="shared" si="62"/>
        <v>0</v>
      </c>
      <c r="P1080" s="74">
        <f t="shared" si="63"/>
        <v>0</v>
      </c>
      <c r="Q1080" s="96" t="str">
        <f t="shared" si="64"/>
        <v/>
      </c>
    </row>
    <row r="1081" spans="1:17">
      <c r="A1081" s="379" t="str">
        <f>IF(B1081="","",COUNT('Diário 1º PA'!$A$4:$A$2000)+ROW()-3)</f>
        <v/>
      </c>
      <c r="B1081" s="560"/>
      <c r="C1081" s="371"/>
      <c r="D1081" s="374"/>
      <c r="E1081" s="374"/>
      <c r="F1081" s="382"/>
      <c r="G1081" s="374"/>
      <c r="H1081" s="374"/>
      <c r="I1081" s="374"/>
      <c r="J1081" s="374"/>
      <c r="K1081" s="374"/>
      <c r="L1081" s="374"/>
      <c r="M1081" s="374"/>
      <c r="N1081" s="465"/>
      <c r="O1081" s="315">
        <f t="shared" si="62"/>
        <v>0</v>
      </c>
      <c r="P1081" s="74">
        <f t="shared" si="63"/>
        <v>0</v>
      </c>
      <c r="Q1081" s="96" t="str">
        <f t="shared" si="64"/>
        <v/>
      </c>
    </row>
    <row r="1082" spans="1:17" ht="13.5" thickBot="1">
      <c r="A1082" s="379" t="str">
        <f>IF(B1082="","",COUNT('Diário 1º PA'!$A$4:$A$2000)+ROW()-3)</f>
        <v/>
      </c>
      <c r="B1082" s="560"/>
      <c r="C1082" s="371"/>
      <c r="D1082" s="374"/>
      <c r="E1082" s="374"/>
      <c r="F1082" s="382"/>
      <c r="G1082" s="374"/>
      <c r="H1082" s="374"/>
      <c r="I1082" s="374"/>
      <c r="J1082" s="374"/>
      <c r="K1082" s="374"/>
      <c r="L1082" s="374"/>
      <c r="M1082" s="374"/>
      <c r="N1082" s="465"/>
      <c r="O1082" s="315">
        <f t="shared" si="62"/>
        <v>0</v>
      </c>
      <c r="P1082" s="74">
        <f t="shared" si="63"/>
        <v>0</v>
      </c>
      <c r="Q1082" s="96" t="str">
        <f t="shared" si="64"/>
        <v/>
      </c>
    </row>
    <row r="1083" spans="1:17">
      <c r="A1083" s="379" t="str">
        <f>IF(B1083="","",COUNT('Diário 1º PA'!$A$4:$A$2000)+ROW()-3)</f>
        <v/>
      </c>
      <c r="B1083" s="560"/>
      <c r="C1083" s="371"/>
      <c r="D1083" s="374"/>
      <c r="E1083" s="374"/>
      <c r="F1083" s="382"/>
      <c r="G1083" s="374"/>
      <c r="H1083" s="374"/>
      <c r="I1083" s="374"/>
      <c r="J1083" s="374"/>
      <c r="K1083" s="374"/>
      <c r="L1083" s="374"/>
      <c r="M1083" s="374"/>
      <c r="N1083" s="465"/>
      <c r="O1083" s="316">
        <f t="shared" si="62"/>
        <v>0</v>
      </c>
      <c r="P1083" s="74">
        <f t="shared" si="63"/>
        <v>0</v>
      </c>
      <c r="Q1083" s="139" t="str">
        <f t="shared" si="64"/>
        <v/>
      </c>
    </row>
    <row r="1084" spans="1:17">
      <c r="A1084" s="379" t="str">
        <f>IF(B1084="","",COUNT('Diário 1º PA'!$A$4:$A$2000)+ROW()-3)</f>
        <v/>
      </c>
      <c r="B1084" s="560"/>
      <c r="C1084" s="371"/>
      <c r="D1084" s="374"/>
      <c r="E1084" s="374"/>
      <c r="F1084" s="382"/>
      <c r="G1084" s="374"/>
      <c r="H1084" s="374"/>
      <c r="I1084" s="374"/>
      <c r="J1084" s="374"/>
      <c r="K1084" s="374"/>
      <c r="L1084" s="374"/>
      <c r="M1084" s="374"/>
      <c r="N1084" s="465"/>
      <c r="O1084" s="315">
        <f t="shared" si="62"/>
        <v>0</v>
      </c>
      <c r="P1084" s="74">
        <f t="shared" si="63"/>
        <v>0</v>
      </c>
      <c r="Q1084" s="96" t="str">
        <f t="shared" si="64"/>
        <v/>
      </c>
    </row>
    <row r="1085" spans="1:17">
      <c r="A1085" s="379" t="str">
        <f>IF(B1085="","",COUNT('Diário 1º PA'!$A$4:$A$2000)+ROW()-3)</f>
        <v/>
      </c>
      <c r="B1085" s="560"/>
      <c r="C1085" s="371"/>
      <c r="D1085" s="374"/>
      <c r="E1085" s="374"/>
      <c r="F1085" s="382"/>
      <c r="G1085" s="374"/>
      <c r="H1085" s="374"/>
      <c r="I1085" s="374"/>
      <c r="J1085" s="372"/>
      <c r="K1085" s="372"/>
      <c r="L1085" s="374"/>
      <c r="M1085" s="541"/>
      <c r="N1085" s="465"/>
      <c r="O1085" s="315">
        <f t="shared" si="62"/>
        <v>0</v>
      </c>
      <c r="P1085" s="74">
        <f t="shared" si="63"/>
        <v>0</v>
      </c>
      <c r="Q1085" s="96" t="str">
        <f t="shared" si="64"/>
        <v/>
      </c>
    </row>
    <row r="1086" spans="1:17" ht="13.5" thickBot="1">
      <c r="A1086" s="379" t="str">
        <f>IF(B1086="","",COUNT('Diário 1º PA'!$A$4:$A$2000)+ROW()-3)</f>
        <v/>
      </c>
      <c r="B1086" s="561"/>
      <c r="C1086" s="405"/>
      <c r="D1086" s="388"/>
      <c r="E1086" s="388"/>
      <c r="F1086" s="393"/>
      <c r="G1086" s="388"/>
      <c r="H1086" s="388"/>
      <c r="I1086" s="388"/>
      <c r="J1086" s="388"/>
      <c r="K1086" s="388"/>
      <c r="L1086" s="388"/>
      <c r="M1086" s="374"/>
      <c r="N1086" s="465"/>
      <c r="O1086" s="315">
        <f t="shared" si="62"/>
        <v>0</v>
      </c>
      <c r="P1086" s="74">
        <f t="shared" si="63"/>
        <v>0</v>
      </c>
      <c r="Q1086" s="96" t="str">
        <f t="shared" si="64"/>
        <v/>
      </c>
    </row>
    <row r="1087" spans="1:17">
      <c r="A1087" s="379" t="str">
        <f>IF(B1087="","",COUNT('Diário 1º PA'!$A$4:$A$2000)+ROW()-3)</f>
        <v/>
      </c>
      <c r="B1087" s="561"/>
      <c r="C1087" s="405"/>
      <c r="D1087" s="388"/>
      <c r="E1087" s="388"/>
      <c r="F1087" s="393"/>
      <c r="G1087" s="388"/>
      <c r="H1087" s="388"/>
      <c r="I1087" s="388"/>
      <c r="J1087" s="388"/>
      <c r="K1087" s="388"/>
      <c r="L1087" s="388"/>
      <c r="M1087" s="374"/>
      <c r="N1087" s="465"/>
      <c r="O1087" s="316">
        <f t="shared" si="62"/>
        <v>0</v>
      </c>
      <c r="P1087" s="74">
        <f t="shared" si="63"/>
        <v>0</v>
      </c>
      <c r="Q1087" s="139" t="str">
        <f t="shared" si="64"/>
        <v/>
      </c>
    </row>
    <row r="1088" spans="1:17">
      <c r="A1088" s="379" t="str">
        <f>IF(B1088="","",COUNT('Diário 1º PA'!$A$4:$A$2000)+ROW()-3)</f>
        <v/>
      </c>
      <c r="B1088" s="560"/>
      <c r="C1088" s="371"/>
      <c r="D1088" s="374"/>
      <c r="E1088" s="374"/>
      <c r="F1088" s="382"/>
      <c r="G1088" s="374"/>
      <c r="H1088" s="374"/>
      <c r="I1088" s="374"/>
      <c r="J1088" s="372"/>
      <c r="K1088" s="372"/>
      <c r="L1088" s="374"/>
      <c r="M1088" s="374"/>
      <c r="N1088" s="465"/>
      <c r="O1088" s="315">
        <f t="shared" si="62"/>
        <v>0</v>
      </c>
      <c r="P1088" s="74">
        <f t="shared" si="63"/>
        <v>0</v>
      </c>
      <c r="Q1088" s="96" t="str">
        <f t="shared" si="64"/>
        <v/>
      </c>
    </row>
    <row r="1089" spans="1:17">
      <c r="A1089" s="379" t="str">
        <f>IF(B1089="","",COUNT('Diário 1º PA'!$A$4:$A$2000)+ROW()-3)</f>
        <v/>
      </c>
      <c r="B1089" s="560"/>
      <c r="C1089" s="371"/>
      <c r="D1089" s="374"/>
      <c r="E1089" s="374"/>
      <c r="F1089" s="382"/>
      <c r="G1089" s="374"/>
      <c r="H1089" s="374"/>
      <c r="I1089" s="374"/>
      <c r="J1089" s="374"/>
      <c r="K1089" s="374"/>
      <c r="L1089" s="374"/>
      <c r="M1089" s="374"/>
      <c r="N1089" s="465"/>
      <c r="O1089" s="315">
        <f t="shared" si="62"/>
        <v>0</v>
      </c>
      <c r="P1089" s="74">
        <f t="shared" si="63"/>
        <v>0</v>
      </c>
      <c r="Q1089" s="96" t="str">
        <f t="shared" si="64"/>
        <v/>
      </c>
    </row>
    <row r="1090" spans="1:17" ht="13.5" thickBot="1">
      <c r="A1090" s="379" t="str">
        <f>IF(B1090="","",COUNT('Diário 1º PA'!$A$4:$A$2000)+ROW()-3)</f>
        <v/>
      </c>
      <c r="B1090" s="560"/>
      <c r="C1090" s="371"/>
      <c r="D1090" s="374"/>
      <c r="E1090" s="374"/>
      <c r="F1090" s="382"/>
      <c r="G1090" s="374"/>
      <c r="H1090" s="374"/>
      <c r="I1090" s="374"/>
      <c r="J1090" s="374"/>
      <c r="K1090" s="374"/>
      <c r="L1090" s="374"/>
      <c r="M1090" s="374"/>
      <c r="N1090" s="465"/>
      <c r="O1090" s="315">
        <f t="shared" si="62"/>
        <v>0</v>
      </c>
      <c r="P1090" s="74">
        <f t="shared" si="63"/>
        <v>0</v>
      </c>
      <c r="Q1090" s="96" t="str">
        <f t="shared" si="64"/>
        <v/>
      </c>
    </row>
    <row r="1091" spans="1:17">
      <c r="A1091" s="379" t="str">
        <f>IF(B1091="","",COUNT('Diário 1º PA'!$A$4:$A$2000)+ROW()-3)</f>
        <v/>
      </c>
      <c r="B1091" s="560"/>
      <c r="C1091" s="371"/>
      <c r="D1091" s="374"/>
      <c r="E1091" s="374"/>
      <c r="F1091" s="382"/>
      <c r="G1091" s="372"/>
      <c r="H1091" s="374"/>
      <c r="I1091" s="374"/>
      <c r="J1091" s="374"/>
      <c r="K1091" s="374"/>
      <c r="L1091" s="374"/>
      <c r="M1091" s="374"/>
      <c r="N1091" s="465"/>
      <c r="O1091" s="316">
        <f t="shared" si="62"/>
        <v>0</v>
      </c>
      <c r="P1091" s="74">
        <f t="shared" si="63"/>
        <v>0</v>
      </c>
      <c r="Q1091" s="139" t="str">
        <f t="shared" si="64"/>
        <v/>
      </c>
    </row>
    <row r="1092" spans="1:17">
      <c r="A1092" s="379" t="str">
        <f>IF(B1092="","",COUNT('Diário 1º PA'!$A$4:$A$2000)+ROW()-3)</f>
        <v/>
      </c>
      <c r="B1092" s="560"/>
      <c r="C1092" s="371"/>
      <c r="D1092" s="374"/>
      <c r="E1092" s="374"/>
      <c r="F1092" s="382"/>
      <c r="G1092" s="372"/>
      <c r="H1092" s="374"/>
      <c r="I1092" s="374"/>
      <c r="J1092" s="374"/>
      <c r="K1092" s="374"/>
      <c r="L1092" s="374"/>
      <c r="M1092" s="374"/>
      <c r="N1092" s="465"/>
      <c r="O1092" s="315">
        <f t="shared" si="62"/>
        <v>0</v>
      </c>
      <c r="P1092" s="74">
        <f t="shared" si="63"/>
        <v>0</v>
      </c>
      <c r="Q1092" s="96" t="str">
        <f t="shared" si="64"/>
        <v/>
      </c>
    </row>
    <row r="1093" spans="1:17">
      <c r="A1093" s="379" t="str">
        <f>IF(B1093="","",COUNT('Diário 1º PA'!$A$4:$A$2000)+ROW()-3)</f>
        <v/>
      </c>
      <c r="B1093" s="560"/>
      <c r="C1093" s="371"/>
      <c r="D1093" s="374"/>
      <c r="E1093" s="374"/>
      <c r="F1093" s="382"/>
      <c r="G1093" s="372"/>
      <c r="H1093" s="374"/>
      <c r="I1093" s="374"/>
      <c r="J1093" s="374"/>
      <c r="K1093" s="374"/>
      <c r="L1093" s="374"/>
      <c r="M1093" s="374"/>
      <c r="N1093" s="465"/>
      <c r="O1093" s="315">
        <f t="shared" si="62"/>
        <v>0</v>
      </c>
      <c r="P1093" s="74">
        <f t="shared" si="63"/>
        <v>0</v>
      </c>
      <c r="Q1093" s="96" t="str">
        <f t="shared" si="64"/>
        <v/>
      </c>
    </row>
    <row r="1094" spans="1:17" ht="13.5" thickBot="1">
      <c r="A1094" s="379" t="str">
        <f>IF(B1094="","",COUNT('Diário 1º PA'!$A$4:$A$2000)+ROW()-3)</f>
        <v/>
      </c>
      <c r="B1094" s="560"/>
      <c r="C1094" s="371"/>
      <c r="D1094" s="374"/>
      <c r="E1094" s="374"/>
      <c r="F1094" s="382"/>
      <c r="G1094" s="372"/>
      <c r="H1094" s="374"/>
      <c r="I1094" s="374"/>
      <c r="J1094" s="374"/>
      <c r="K1094" s="374"/>
      <c r="L1094" s="374"/>
      <c r="M1094" s="374"/>
      <c r="N1094" s="465"/>
      <c r="O1094" s="315">
        <f t="shared" si="62"/>
        <v>0</v>
      </c>
      <c r="P1094" s="74">
        <f t="shared" si="63"/>
        <v>0</v>
      </c>
      <c r="Q1094" s="96" t="str">
        <f t="shared" si="64"/>
        <v/>
      </c>
    </row>
    <row r="1095" spans="1:17">
      <c r="A1095" s="379" t="str">
        <f>IF(B1095="","",COUNT('Diário 1º PA'!$A$4:$A$2000)+ROW()-3)</f>
        <v/>
      </c>
      <c r="B1095" s="560"/>
      <c r="C1095" s="371"/>
      <c r="D1095" s="374"/>
      <c r="E1095" s="374"/>
      <c r="F1095" s="382"/>
      <c r="G1095" s="372"/>
      <c r="H1095" s="374"/>
      <c r="I1095" s="374"/>
      <c r="J1095" s="374"/>
      <c r="K1095" s="374"/>
      <c r="L1095" s="374"/>
      <c r="M1095" s="374"/>
      <c r="N1095" s="465"/>
      <c r="O1095" s="316">
        <f t="shared" si="62"/>
        <v>0</v>
      </c>
      <c r="P1095" s="74">
        <f t="shared" si="63"/>
        <v>0</v>
      </c>
      <c r="Q1095" s="139" t="str">
        <f t="shared" si="64"/>
        <v/>
      </c>
    </row>
    <row r="1096" spans="1:17">
      <c r="A1096" s="379" t="str">
        <f>IF(B1096="","",COUNT('Diário 1º PA'!$A$4:$A$2000)+ROW()-3)</f>
        <v/>
      </c>
      <c r="B1096" s="560"/>
      <c r="C1096" s="371"/>
      <c r="D1096" s="374"/>
      <c r="E1096" s="374"/>
      <c r="F1096" s="382"/>
      <c r="G1096" s="372"/>
      <c r="H1096" s="374"/>
      <c r="I1096" s="374"/>
      <c r="J1096" s="374"/>
      <c r="K1096" s="374"/>
      <c r="L1096" s="374"/>
      <c r="M1096" s="374"/>
      <c r="N1096" s="465"/>
      <c r="O1096" s="315">
        <f t="shared" si="62"/>
        <v>0</v>
      </c>
      <c r="P1096" s="74">
        <f t="shared" si="63"/>
        <v>0</v>
      </c>
      <c r="Q1096" s="96" t="str">
        <f t="shared" si="64"/>
        <v/>
      </c>
    </row>
    <row r="1097" spans="1:17">
      <c r="A1097" s="379" t="str">
        <f>IF(B1097="","",COUNT('Diário 1º PA'!$A$4:$A$2000)+ROW()-3)</f>
        <v/>
      </c>
      <c r="B1097" s="560"/>
      <c r="C1097" s="371"/>
      <c r="D1097" s="374"/>
      <c r="E1097" s="374"/>
      <c r="F1097" s="382"/>
      <c r="G1097" s="372"/>
      <c r="H1097" s="374"/>
      <c r="I1097" s="374"/>
      <c r="J1097" s="374"/>
      <c r="K1097" s="374"/>
      <c r="L1097" s="374"/>
      <c r="M1097" s="374"/>
      <c r="N1097" s="465"/>
      <c r="O1097" s="315">
        <f t="shared" si="62"/>
        <v>0</v>
      </c>
      <c r="P1097" s="74">
        <f t="shared" si="63"/>
        <v>0</v>
      </c>
      <c r="Q1097" s="96" t="str">
        <f t="shared" si="64"/>
        <v/>
      </c>
    </row>
    <row r="1098" spans="1:17" ht="13.5" thickBot="1">
      <c r="A1098" s="379" t="str">
        <f>IF(B1098="","",COUNT('Diário 1º PA'!$A$4:$A$2000)+ROW()-3)</f>
        <v/>
      </c>
      <c r="B1098" s="560"/>
      <c r="C1098" s="371"/>
      <c r="D1098" s="374"/>
      <c r="E1098" s="374"/>
      <c r="F1098" s="382"/>
      <c r="G1098" s="372"/>
      <c r="H1098" s="374"/>
      <c r="I1098" s="374"/>
      <c r="J1098" s="374"/>
      <c r="K1098" s="374"/>
      <c r="L1098" s="374"/>
      <c r="M1098" s="374"/>
      <c r="N1098" s="465"/>
      <c r="O1098" s="315">
        <f t="shared" si="62"/>
        <v>0</v>
      </c>
      <c r="P1098" s="74">
        <f t="shared" si="63"/>
        <v>0</v>
      </c>
      <c r="Q1098" s="96" t="str">
        <f t="shared" si="64"/>
        <v/>
      </c>
    </row>
    <row r="1099" spans="1:17">
      <c r="A1099" s="379" t="str">
        <f>IF(B1099="","",COUNT('Diário 1º PA'!$A$4:$A$2000)+ROW()-3)</f>
        <v/>
      </c>
      <c r="B1099" s="560"/>
      <c r="C1099" s="371"/>
      <c r="D1099" s="374"/>
      <c r="E1099" s="374"/>
      <c r="F1099" s="382"/>
      <c r="G1099" s="372"/>
      <c r="H1099" s="374"/>
      <c r="I1099" s="374"/>
      <c r="J1099" s="374"/>
      <c r="K1099" s="374"/>
      <c r="L1099" s="374"/>
      <c r="M1099" s="374"/>
      <c r="N1099" s="465"/>
      <c r="O1099" s="316">
        <f t="shared" si="62"/>
        <v>0</v>
      </c>
      <c r="P1099" s="74">
        <f t="shared" si="63"/>
        <v>0</v>
      </c>
      <c r="Q1099" s="139" t="str">
        <f t="shared" si="64"/>
        <v/>
      </c>
    </row>
    <row r="1100" spans="1:17">
      <c r="A1100" s="379" t="str">
        <f>IF(B1100="","",COUNT('Diário 1º PA'!$A$4:$A$2000)+ROW()-3)</f>
        <v/>
      </c>
      <c r="B1100" s="560"/>
      <c r="C1100" s="371"/>
      <c r="D1100" s="374"/>
      <c r="E1100" s="374"/>
      <c r="F1100" s="382"/>
      <c r="G1100" s="372"/>
      <c r="H1100" s="374"/>
      <c r="I1100" s="374"/>
      <c r="J1100" s="374"/>
      <c r="K1100" s="374"/>
      <c r="L1100" s="374"/>
      <c r="M1100" s="374"/>
      <c r="N1100" s="465"/>
      <c r="O1100" s="315">
        <f t="shared" si="62"/>
        <v>0</v>
      </c>
      <c r="P1100" s="74">
        <f t="shared" si="63"/>
        <v>0</v>
      </c>
      <c r="Q1100" s="96" t="str">
        <f t="shared" si="64"/>
        <v/>
      </c>
    </row>
    <row r="1101" spans="1:17">
      <c r="A1101" s="379" t="str">
        <f>IF(B1101="","",COUNT('Diário 1º PA'!$A$4:$A$2000)+ROW()-3)</f>
        <v/>
      </c>
      <c r="B1101" s="561"/>
      <c r="C1101" s="405"/>
      <c r="D1101" s="388"/>
      <c r="E1101" s="388"/>
      <c r="F1101" s="393"/>
      <c r="G1101" s="388"/>
      <c r="H1101" s="388"/>
      <c r="I1101" s="388"/>
      <c r="J1101" s="388"/>
      <c r="K1101" s="388"/>
      <c r="L1101" s="388"/>
      <c r="M1101" s="388"/>
      <c r="N1101" s="468"/>
      <c r="O1101" s="315">
        <f t="shared" si="62"/>
        <v>0</v>
      </c>
      <c r="P1101" s="74">
        <f t="shared" si="63"/>
        <v>0</v>
      </c>
      <c r="Q1101" s="96" t="str">
        <f t="shared" si="64"/>
        <v/>
      </c>
    </row>
    <row r="1102" spans="1:17" ht="13.5" thickBot="1">
      <c r="A1102" s="379" t="str">
        <f>IF(B1102="","",COUNT('Diário 1º PA'!$A$4:$A$2000)+ROW()-3)</f>
        <v/>
      </c>
      <c r="B1102" s="561"/>
      <c r="C1102" s="405"/>
      <c r="D1102" s="388"/>
      <c r="E1102" s="388"/>
      <c r="F1102" s="393"/>
      <c r="G1102" s="388"/>
      <c r="H1102" s="388"/>
      <c r="I1102" s="388"/>
      <c r="J1102" s="388"/>
      <c r="K1102" s="388"/>
      <c r="L1102" s="388"/>
      <c r="M1102" s="388"/>
      <c r="N1102" s="468"/>
      <c r="O1102" s="315">
        <f t="shared" si="62"/>
        <v>0</v>
      </c>
      <c r="P1102" s="74">
        <f t="shared" si="63"/>
        <v>0</v>
      </c>
      <c r="Q1102" s="96" t="str">
        <f t="shared" si="64"/>
        <v/>
      </c>
    </row>
    <row r="1103" spans="1:17">
      <c r="A1103" s="379" t="str">
        <f>IF(B1103="","",COUNT('Diário 1º PA'!$A$4:$A$2000)+ROW()-3)</f>
        <v/>
      </c>
      <c r="B1103" s="561"/>
      <c r="C1103" s="405"/>
      <c r="D1103" s="388"/>
      <c r="E1103" s="388"/>
      <c r="F1103" s="393"/>
      <c r="G1103" s="388"/>
      <c r="H1103" s="388"/>
      <c r="I1103" s="388"/>
      <c r="J1103" s="388"/>
      <c r="K1103" s="388"/>
      <c r="L1103" s="388"/>
      <c r="M1103" s="388"/>
      <c r="N1103" s="468"/>
      <c r="O1103" s="316">
        <f t="shared" si="62"/>
        <v>0</v>
      </c>
      <c r="P1103" s="74">
        <f t="shared" si="63"/>
        <v>0</v>
      </c>
      <c r="Q1103" s="139" t="str">
        <f t="shared" si="64"/>
        <v/>
      </c>
    </row>
    <row r="1104" spans="1:17">
      <c r="A1104" s="379" t="str">
        <f>IF(B1104="","",COUNT('Diário 1º PA'!$A$4:$A$2000)+ROW()-3)</f>
        <v/>
      </c>
      <c r="B1104" s="561"/>
      <c r="C1104" s="405"/>
      <c r="D1104" s="388"/>
      <c r="E1104" s="388"/>
      <c r="F1104" s="393"/>
      <c r="G1104" s="388"/>
      <c r="H1104" s="388"/>
      <c r="I1104" s="388"/>
      <c r="J1104" s="388"/>
      <c r="K1104" s="388"/>
      <c r="L1104" s="388"/>
      <c r="M1104" s="388"/>
      <c r="N1104" s="468"/>
      <c r="O1104" s="315">
        <f t="shared" si="62"/>
        <v>0</v>
      </c>
      <c r="P1104" s="74">
        <f t="shared" si="63"/>
        <v>0</v>
      </c>
      <c r="Q1104" s="96" t="str">
        <f t="shared" si="64"/>
        <v/>
      </c>
    </row>
    <row r="1105" spans="1:17">
      <c r="A1105" s="379" t="str">
        <f>IF(B1105="","",COUNT('Diário 1º PA'!$A$4:$A$2000)+ROW()-3)</f>
        <v/>
      </c>
      <c r="B1105" s="561"/>
      <c r="C1105" s="405"/>
      <c r="D1105" s="388"/>
      <c r="E1105" s="388"/>
      <c r="F1105" s="393"/>
      <c r="G1105" s="388"/>
      <c r="H1105" s="388"/>
      <c r="I1105" s="388"/>
      <c r="J1105" s="388"/>
      <c r="K1105" s="388"/>
      <c r="L1105" s="388"/>
      <c r="M1105" s="388"/>
      <c r="N1105" s="468"/>
      <c r="O1105" s="315">
        <f t="shared" si="62"/>
        <v>0</v>
      </c>
      <c r="P1105" s="74">
        <f t="shared" si="63"/>
        <v>0</v>
      </c>
      <c r="Q1105" s="96" t="str">
        <f t="shared" si="64"/>
        <v/>
      </c>
    </row>
    <row r="1106" spans="1:17" ht="13.5" thickBot="1">
      <c r="A1106" s="379" t="str">
        <f>IF(B1106="","",COUNT('Diário 1º PA'!$A$4:$A$2000)+ROW()-3)</f>
        <v/>
      </c>
      <c r="B1106" s="561"/>
      <c r="C1106" s="405"/>
      <c r="D1106" s="388"/>
      <c r="E1106" s="388"/>
      <c r="F1106" s="393"/>
      <c r="G1106" s="388"/>
      <c r="H1106" s="388"/>
      <c r="I1106" s="388"/>
      <c r="J1106" s="388"/>
      <c r="K1106" s="388"/>
      <c r="L1106" s="388"/>
      <c r="M1106" s="388"/>
      <c r="N1106" s="468"/>
      <c r="O1106" s="315">
        <f t="shared" si="62"/>
        <v>0</v>
      </c>
      <c r="P1106" s="74">
        <f t="shared" si="63"/>
        <v>0</v>
      </c>
      <c r="Q1106" s="96" t="str">
        <f t="shared" si="64"/>
        <v/>
      </c>
    </row>
    <row r="1107" spans="1:17">
      <c r="A1107" s="379" t="str">
        <f>IF(B1107="","",COUNT('Diário 1º PA'!$A$4:$A$2000)+ROW()-3)</f>
        <v/>
      </c>
      <c r="B1107" s="560"/>
      <c r="C1107" s="371"/>
      <c r="D1107" s="374"/>
      <c r="E1107" s="374"/>
      <c r="F1107" s="382"/>
      <c r="G1107" s="374"/>
      <c r="H1107" s="374"/>
      <c r="I1107" s="374"/>
      <c r="J1107" s="374"/>
      <c r="K1107" s="374"/>
      <c r="L1107" s="374"/>
      <c r="M1107" s="374"/>
      <c r="N1107" s="465"/>
      <c r="O1107" s="316">
        <f t="shared" si="62"/>
        <v>0</v>
      </c>
      <c r="P1107" s="74">
        <f t="shared" si="63"/>
        <v>0</v>
      </c>
      <c r="Q1107" s="139" t="str">
        <f t="shared" si="64"/>
        <v/>
      </c>
    </row>
    <row r="1108" spans="1:17">
      <c r="A1108" s="379" t="str">
        <f>IF(B1108="","",COUNT('Diário 1º PA'!$A$4:$A$2000)+ROW()-3)</f>
        <v/>
      </c>
      <c r="B1108" s="560"/>
      <c r="C1108" s="371"/>
      <c r="D1108" s="374"/>
      <c r="E1108" s="374"/>
      <c r="F1108" s="382"/>
      <c r="G1108" s="374"/>
      <c r="H1108" s="374"/>
      <c r="I1108" s="374"/>
      <c r="J1108" s="374"/>
      <c r="K1108" s="374"/>
      <c r="L1108" s="374"/>
      <c r="M1108" s="374"/>
      <c r="N1108" s="465"/>
      <c r="O1108" s="315">
        <f t="shared" si="62"/>
        <v>0</v>
      </c>
      <c r="P1108" s="74">
        <f t="shared" si="63"/>
        <v>0</v>
      </c>
      <c r="Q1108" s="96" t="str">
        <f t="shared" si="64"/>
        <v/>
      </c>
    </row>
    <row r="1109" spans="1:17">
      <c r="A1109" s="379" t="str">
        <f>IF(B1109="","",COUNT('Diário 1º PA'!$A$4:$A$2000)+ROW()-3)</f>
        <v/>
      </c>
      <c r="B1109" s="561"/>
      <c r="C1109" s="405"/>
      <c r="D1109" s="388"/>
      <c r="E1109" s="388"/>
      <c r="F1109" s="393"/>
      <c r="G1109" s="374"/>
      <c r="H1109" s="388"/>
      <c r="I1109" s="374"/>
      <c r="J1109" s="374"/>
      <c r="K1109" s="374"/>
      <c r="L1109" s="374"/>
      <c r="M1109" s="374"/>
      <c r="N1109" s="465"/>
      <c r="O1109" s="315">
        <f t="shared" si="62"/>
        <v>0</v>
      </c>
      <c r="P1109" s="74">
        <f t="shared" si="63"/>
        <v>0</v>
      </c>
      <c r="Q1109" s="96" t="str">
        <f t="shared" si="64"/>
        <v/>
      </c>
    </row>
    <row r="1110" spans="1:17" ht="13.5" thickBot="1">
      <c r="A1110" s="379" t="str">
        <f>IF(B1110="","",COUNT('Diário 1º PA'!$A$4:$A$2000)+ROW()-3)</f>
        <v/>
      </c>
      <c r="B1110" s="560"/>
      <c r="C1110" s="371"/>
      <c r="D1110" s="374"/>
      <c r="E1110" s="374"/>
      <c r="F1110" s="382"/>
      <c r="G1110" s="374"/>
      <c r="H1110" s="374"/>
      <c r="I1110" s="374"/>
      <c r="J1110" s="374"/>
      <c r="K1110" s="374"/>
      <c r="L1110" s="374"/>
      <c r="M1110" s="374"/>
      <c r="N1110" s="465"/>
      <c r="O1110" s="315">
        <f t="shared" si="62"/>
        <v>0</v>
      </c>
      <c r="P1110" s="74">
        <f t="shared" si="63"/>
        <v>0</v>
      </c>
      <c r="Q1110" s="96" t="str">
        <f t="shared" si="64"/>
        <v/>
      </c>
    </row>
    <row r="1111" spans="1:17">
      <c r="A1111" s="379" t="str">
        <f>IF(B1111="","",COUNT('Diário 1º PA'!$A$4:$A$2000)+ROW()-3)</f>
        <v/>
      </c>
      <c r="B1111" s="560"/>
      <c r="C1111" s="371"/>
      <c r="D1111" s="374"/>
      <c r="E1111" s="374"/>
      <c r="F1111" s="382"/>
      <c r="G1111" s="374"/>
      <c r="H1111" s="374"/>
      <c r="I1111" s="374"/>
      <c r="J1111" s="374"/>
      <c r="K1111" s="374"/>
      <c r="L1111" s="374"/>
      <c r="M1111" s="374"/>
      <c r="N1111" s="465"/>
      <c r="O1111" s="316">
        <f t="shared" si="62"/>
        <v>0</v>
      </c>
      <c r="P1111" s="74">
        <f t="shared" si="63"/>
        <v>0</v>
      </c>
      <c r="Q1111" s="139" t="str">
        <f t="shared" si="64"/>
        <v/>
      </c>
    </row>
    <row r="1112" spans="1:17">
      <c r="A1112" s="379" t="str">
        <f>IF(B1112="","",COUNT('Diário 1º PA'!$A$4:$A$2000)+ROW()-3)</f>
        <v/>
      </c>
      <c r="B1112" s="560"/>
      <c r="C1112" s="371"/>
      <c r="D1112" s="374"/>
      <c r="E1112" s="374"/>
      <c r="F1112" s="382"/>
      <c r="G1112" s="374"/>
      <c r="H1112" s="374"/>
      <c r="I1112" s="374"/>
      <c r="J1112" s="374"/>
      <c r="K1112" s="374"/>
      <c r="L1112" s="374"/>
      <c r="M1112" s="374"/>
      <c r="N1112" s="465"/>
      <c r="O1112" s="315">
        <f t="shared" si="62"/>
        <v>0</v>
      </c>
      <c r="P1112" s="74">
        <f t="shared" si="63"/>
        <v>0</v>
      </c>
      <c r="Q1112" s="96" t="str">
        <f t="shared" si="64"/>
        <v/>
      </c>
    </row>
    <row r="1113" spans="1:17">
      <c r="A1113" s="379" t="str">
        <f>IF(B1113="","",COUNT('Diário 1º PA'!$A$4:$A$2000)+ROW()-3)</f>
        <v/>
      </c>
      <c r="B1113" s="561"/>
      <c r="C1113" s="405"/>
      <c r="D1113" s="388"/>
      <c r="E1113" s="388"/>
      <c r="F1113" s="393"/>
      <c r="G1113" s="386"/>
      <c r="H1113" s="388"/>
      <c r="I1113" s="388"/>
      <c r="J1113" s="388"/>
      <c r="K1113" s="388"/>
      <c r="L1113" s="388"/>
      <c r="M1113" s="388"/>
      <c r="N1113" s="468"/>
      <c r="O1113" s="315">
        <f t="shared" si="62"/>
        <v>0</v>
      </c>
      <c r="P1113" s="74">
        <f t="shared" si="63"/>
        <v>0</v>
      </c>
      <c r="Q1113" s="96" t="str">
        <f t="shared" si="64"/>
        <v/>
      </c>
    </row>
    <row r="1114" spans="1:17" ht="13.5" thickBot="1">
      <c r="A1114" s="379" t="str">
        <f>IF(B1114="","",COUNT('Diário 1º PA'!$A$4:$A$2000)+ROW()-3)</f>
        <v/>
      </c>
      <c r="B1114" s="560"/>
      <c r="C1114" s="371"/>
      <c r="D1114" s="374"/>
      <c r="E1114" s="374"/>
      <c r="F1114" s="382"/>
      <c r="G1114" s="372"/>
      <c r="H1114" s="374"/>
      <c r="I1114" s="374"/>
      <c r="J1114" s="372"/>
      <c r="K1114" s="388"/>
      <c r="L1114" s="388"/>
      <c r="M1114" s="388"/>
      <c r="N1114" s="468"/>
      <c r="O1114" s="315">
        <f t="shared" si="62"/>
        <v>0</v>
      </c>
      <c r="P1114" s="74">
        <f t="shared" si="63"/>
        <v>0</v>
      </c>
      <c r="Q1114" s="96" t="str">
        <f t="shared" si="64"/>
        <v/>
      </c>
    </row>
    <row r="1115" spans="1:17">
      <c r="A1115" s="379" t="str">
        <f>IF(B1115="","",COUNT('Diário 1º PA'!$A$4:$A$2000)+ROW()-3)</f>
        <v/>
      </c>
      <c r="B1115" s="560"/>
      <c r="C1115" s="371"/>
      <c r="D1115" s="374"/>
      <c r="E1115" s="374"/>
      <c r="F1115" s="382"/>
      <c r="G1115" s="372"/>
      <c r="H1115" s="374"/>
      <c r="I1115" s="374"/>
      <c r="J1115" s="372"/>
      <c r="K1115" s="388"/>
      <c r="L1115" s="388"/>
      <c r="M1115" s="388"/>
      <c r="N1115" s="468"/>
      <c r="O1115" s="316">
        <f t="shared" si="62"/>
        <v>0</v>
      </c>
      <c r="P1115" s="74">
        <f t="shared" si="63"/>
        <v>0</v>
      </c>
      <c r="Q1115" s="139" t="str">
        <f t="shared" ref="Q1115:Q1178" si="65">SUBSTITUTE(D1115," ","_")</f>
        <v/>
      </c>
    </row>
    <row r="1116" spans="1:17">
      <c r="A1116" s="379" t="str">
        <f>IF(B1116="","",COUNT('Diário 1º PA'!$A$4:$A$2000)+ROW()-3)</f>
        <v/>
      </c>
      <c r="B1116" s="560"/>
      <c r="C1116" s="371"/>
      <c r="D1116" s="374"/>
      <c r="E1116" s="374"/>
      <c r="F1116" s="382"/>
      <c r="G1116" s="372"/>
      <c r="H1116" s="374"/>
      <c r="I1116" s="374"/>
      <c r="J1116" s="372"/>
      <c r="K1116" s="388"/>
      <c r="L1116" s="388"/>
      <c r="M1116" s="388"/>
      <c r="N1116" s="468"/>
      <c r="O1116" s="315">
        <f t="shared" ref="O1116:O1179" si="66">IF(B1116=0,0,IF(YEAR(B1116)=$P$1,MONTH(B1116)-$O$1+1,(YEAR(B1116)-$P$1)*12-$O$1+1+MONTH(B1116)))</f>
        <v>0</v>
      </c>
      <c r="P1116" s="74">
        <f t="shared" ref="P1116:P1179" si="67">IF(C1116=0,0,IF(YEAR(C1116)=$P$1,MONTH(C1116)-$O$1+1,(YEAR(C1116)-$P$1)*12-$O$1+1+MONTH(C1116)))</f>
        <v>0</v>
      </c>
      <c r="Q1116" s="96" t="str">
        <f t="shared" si="65"/>
        <v/>
      </c>
    </row>
    <row r="1117" spans="1:17">
      <c r="A1117" s="379" t="str">
        <f>IF(B1117="","",COUNT('Diário 1º PA'!$A$4:$A$2000)+ROW()-3)</f>
        <v/>
      </c>
      <c r="B1117" s="560"/>
      <c r="C1117" s="371"/>
      <c r="D1117" s="374"/>
      <c r="E1117" s="374"/>
      <c r="F1117" s="382"/>
      <c r="G1117" s="372"/>
      <c r="H1117" s="374"/>
      <c r="I1117" s="374"/>
      <c r="J1117" s="372"/>
      <c r="K1117" s="388"/>
      <c r="L1117" s="388"/>
      <c r="M1117" s="388"/>
      <c r="N1117" s="468"/>
      <c r="O1117" s="315">
        <f t="shared" si="66"/>
        <v>0</v>
      </c>
      <c r="P1117" s="74">
        <f t="shared" si="67"/>
        <v>0</v>
      </c>
      <c r="Q1117" s="96" t="str">
        <f t="shared" si="65"/>
        <v/>
      </c>
    </row>
    <row r="1118" spans="1:17" ht="13.5" thickBot="1">
      <c r="A1118" s="379" t="str">
        <f>IF(B1118="","",COUNT('Diário 1º PA'!$A$4:$A$2000)+ROW()-3)</f>
        <v/>
      </c>
      <c r="B1118" s="560"/>
      <c r="C1118" s="371"/>
      <c r="D1118" s="374"/>
      <c r="E1118" s="374"/>
      <c r="F1118" s="382"/>
      <c r="G1118" s="372"/>
      <c r="H1118" s="374"/>
      <c r="I1118" s="374"/>
      <c r="J1118" s="372"/>
      <c r="K1118" s="388"/>
      <c r="L1118" s="388"/>
      <c r="M1118" s="388"/>
      <c r="N1118" s="468"/>
      <c r="O1118" s="315">
        <f t="shared" si="66"/>
        <v>0</v>
      </c>
      <c r="P1118" s="74">
        <f t="shared" si="67"/>
        <v>0</v>
      </c>
      <c r="Q1118" s="96" t="str">
        <f t="shared" si="65"/>
        <v/>
      </c>
    </row>
    <row r="1119" spans="1:17">
      <c r="A1119" s="379" t="str">
        <f>IF(B1119="","",COUNT('Diário 1º PA'!$A$4:$A$2000)+ROW()-3)</f>
        <v/>
      </c>
      <c r="B1119" s="560"/>
      <c r="C1119" s="371"/>
      <c r="D1119" s="374"/>
      <c r="E1119" s="374"/>
      <c r="F1119" s="382"/>
      <c r="G1119" s="372"/>
      <c r="H1119" s="374"/>
      <c r="I1119" s="374"/>
      <c r="J1119" s="372"/>
      <c r="K1119" s="372"/>
      <c r="L1119" s="374"/>
      <c r="M1119" s="372"/>
      <c r="N1119" s="468"/>
      <c r="O1119" s="316">
        <f t="shared" si="66"/>
        <v>0</v>
      </c>
      <c r="P1119" s="74">
        <f t="shared" si="67"/>
        <v>0</v>
      </c>
      <c r="Q1119" s="139" t="str">
        <f t="shared" si="65"/>
        <v/>
      </c>
    </row>
    <row r="1120" spans="1:17">
      <c r="A1120" s="379" t="str">
        <f>IF(B1120="","",COUNT('Diário 1º PA'!$A$4:$A$2000)+ROW()-3)</f>
        <v/>
      </c>
      <c r="B1120" s="560"/>
      <c r="C1120" s="371"/>
      <c r="D1120" s="374"/>
      <c r="E1120" s="374"/>
      <c r="F1120" s="382"/>
      <c r="G1120" s="372"/>
      <c r="H1120" s="374"/>
      <c r="I1120" s="374"/>
      <c r="J1120" s="372"/>
      <c r="K1120" s="372"/>
      <c r="L1120" s="374"/>
      <c r="M1120" s="372"/>
      <c r="N1120" s="468"/>
      <c r="O1120" s="315">
        <f t="shared" si="66"/>
        <v>0</v>
      </c>
      <c r="P1120" s="74">
        <f t="shared" si="67"/>
        <v>0</v>
      </c>
      <c r="Q1120" s="96" t="str">
        <f t="shared" si="65"/>
        <v/>
      </c>
    </row>
    <row r="1121" spans="1:17">
      <c r="A1121" s="379" t="str">
        <f>IF(B1121="","",COUNT('Diário 1º PA'!$A$4:$A$2000)+ROW()-3)</f>
        <v/>
      </c>
      <c r="B1121" s="560"/>
      <c r="C1121" s="371"/>
      <c r="D1121" s="374"/>
      <c r="E1121" s="374"/>
      <c r="F1121" s="382"/>
      <c r="G1121" s="372"/>
      <c r="H1121" s="374"/>
      <c r="I1121" s="374"/>
      <c r="J1121" s="372"/>
      <c r="K1121" s="372"/>
      <c r="L1121" s="374"/>
      <c r="M1121" s="372"/>
      <c r="N1121" s="468"/>
      <c r="O1121" s="315">
        <f t="shared" si="66"/>
        <v>0</v>
      </c>
      <c r="P1121" s="74">
        <f t="shared" si="67"/>
        <v>0</v>
      </c>
      <c r="Q1121" s="96" t="str">
        <f t="shared" si="65"/>
        <v/>
      </c>
    </row>
    <row r="1122" spans="1:17" ht="13.5" thickBot="1">
      <c r="A1122" s="379" t="str">
        <f>IF(B1122="","",COUNT('Diário 1º PA'!$A$4:$A$2000)+ROW()-3)</f>
        <v/>
      </c>
      <c r="B1122" s="560"/>
      <c r="C1122" s="371"/>
      <c r="D1122" s="374"/>
      <c r="E1122" s="374"/>
      <c r="F1122" s="382"/>
      <c r="G1122" s="372"/>
      <c r="H1122" s="374"/>
      <c r="I1122" s="374"/>
      <c r="J1122" s="372"/>
      <c r="K1122" s="372"/>
      <c r="L1122" s="374"/>
      <c r="M1122" s="374"/>
      <c r="N1122" s="468"/>
      <c r="O1122" s="315">
        <f t="shared" si="66"/>
        <v>0</v>
      </c>
      <c r="P1122" s="74">
        <f t="shared" si="67"/>
        <v>0</v>
      </c>
      <c r="Q1122" s="96" t="str">
        <f t="shared" si="65"/>
        <v/>
      </c>
    </row>
    <row r="1123" spans="1:17">
      <c r="A1123" s="379" t="str">
        <f>IF(B1123="","",COUNT('Diário 1º PA'!$A$4:$A$2000)+ROW()-3)</f>
        <v/>
      </c>
      <c r="B1123" s="560"/>
      <c r="C1123" s="371"/>
      <c r="D1123" s="374"/>
      <c r="E1123" s="374"/>
      <c r="F1123" s="382"/>
      <c r="G1123" s="372"/>
      <c r="H1123" s="374"/>
      <c r="I1123" s="374"/>
      <c r="J1123" s="372"/>
      <c r="K1123" s="372"/>
      <c r="L1123" s="374"/>
      <c r="M1123" s="374"/>
      <c r="N1123" s="468"/>
      <c r="O1123" s="316">
        <f t="shared" si="66"/>
        <v>0</v>
      </c>
      <c r="P1123" s="74">
        <f t="shared" si="67"/>
        <v>0</v>
      </c>
      <c r="Q1123" s="139" t="str">
        <f t="shared" si="65"/>
        <v/>
      </c>
    </row>
    <row r="1124" spans="1:17">
      <c r="A1124" s="379" t="str">
        <f>IF(B1124="","",COUNT('Diário 1º PA'!$A$4:$A$2000)+ROW()-3)</f>
        <v/>
      </c>
      <c r="B1124" s="560"/>
      <c r="C1124" s="371"/>
      <c r="D1124" s="374"/>
      <c r="E1124" s="374"/>
      <c r="F1124" s="382"/>
      <c r="G1124" s="372"/>
      <c r="H1124" s="374"/>
      <c r="I1124" s="374"/>
      <c r="J1124" s="372"/>
      <c r="K1124" s="372"/>
      <c r="L1124" s="374"/>
      <c r="M1124" s="374"/>
      <c r="N1124" s="468"/>
      <c r="O1124" s="315">
        <f t="shared" si="66"/>
        <v>0</v>
      </c>
      <c r="P1124" s="74">
        <f t="shared" si="67"/>
        <v>0</v>
      </c>
      <c r="Q1124" s="96" t="str">
        <f t="shared" si="65"/>
        <v/>
      </c>
    </row>
    <row r="1125" spans="1:17">
      <c r="A1125" s="379" t="str">
        <f>IF(B1125="","",COUNT('Diário 1º PA'!$A$4:$A$2000)+ROW()-3)</f>
        <v/>
      </c>
      <c r="B1125" s="560"/>
      <c r="C1125" s="371"/>
      <c r="D1125" s="374"/>
      <c r="E1125" s="374"/>
      <c r="F1125" s="382"/>
      <c r="G1125" s="374"/>
      <c r="H1125" s="374"/>
      <c r="I1125" s="374"/>
      <c r="J1125" s="374"/>
      <c r="K1125" s="374"/>
      <c r="L1125" s="374"/>
      <c r="M1125" s="374"/>
      <c r="N1125" s="465"/>
      <c r="O1125" s="315">
        <f t="shared" si="66"/>
        <v>0</v>
      </c>
      <c r="P1125" s="74">
        <f t="shared" si="67"/>
        <v>0</v>
      </c>
      <c r="Q1125" s="96" t="str">
        <f t="shared" si="65"/>
        <v/>
      </c>
    </row>
    <row r="1126" spans="1:17" ht="13.5" thickBot="1">
      <c r="A1126" s="379" t="str">
        <f>IF(B1126="","",COUNT('Diário 1º PA'!$A$4:$A$2000)+ROW()-3)</f>
        <v/>
      </c>
      <c r="B1126" s="560"/>
      <c r="C1126" s="371"/>
      <c r="D1126" s="374"/>
      <c r="E1126" s="374"/>
      <c r="F1126" s="382"/>
      <c r="G1126" s="374"/>
      <c r="H1126" s="374"/>
      <c r="I1126" s="374"/>
      <c r="J1126" s="374"/>
      <c r="K1126" s="374"/>
      <c r="L1126" s="374"/>
      <c r="M1126" s="374"/>
      <c r="N1126" s="465"/>
      <c r="O1126" s="315">
        <f t="shared" si="66"/>
        <v>0</v>
      </c>
      <c r="P1126" s="74">
        <f t="shared" si="67"/>
        <v>0</v>
      </c>
      <c r="Q1126" s="96" t="str">
        <f t="shared" si="65"/>
        <v/>
      </c>
    </row>
    <row r="1127" spans="1:17">
      <c r="A1127" s="379" t="str">
        <f>IF(B1127="","",COUNT('Diário 1º PA'!$A$4:$A$2000)+ROW()-3)</f>
        <v/>
      </c>
      <c r="B1127" s="560"/>
      <c r="C1127" s="371"/>
      <c r="D1127" s="374"/>
      <c r="E1127" s="374"/>
      <c r="F1127" s="382"/>
      <c r="G1127" s="374"/>
      <c r="H1127" s="374"/>
      <c r="I1127" s="374"/>
      <c r="J1127" s="374"/>
      <c r="K1127" s="374"/>
      <c r="L1127" s="374"/>
      <c r="M1127" s="374"/>
      <c r="N1127" s="465"/>
      <c r="O1127" s="316">
        <f t="shared" si="66"/>
        <v>0</v>
      </c>
      <c r="P1127" s="74">
        <f t="shared" si="67"/>
        <v>0</v>
      </c>
      <c r="Q1127" s="139" t="str">
        <f t="shared" si="65"/>
        <v/>
      </c>
    </row>
    <row r="1128" spans="1:17">
      <c r="A1128" s="379" t="str">
        <f>IF(B1128="","",COUNT('Diário 1º PA'!$A$4:$A$2000)+ROW()-3)</f>
        <v/>
      </c>
      <c r="B1128" s="560"/>
      <c r="C1128" s="371"/>
      <c r="D1128" s="374"/>
      <c r="E1128" s="374"/>
      <c r="F1128" s="382"/>
      <c r="G1128" s="374"/>
      <c r="H1128" s="374"/>
      <c r="I1128" s="374"/>
      <c r="J1128" s="374"/>
      <c r="K1128" s="374"/>
      <c r="L1128" s="374"/>
      <c r="M1128" s="374"/>
      <c r="N1128" s="465"/>
      <c r="O1128" s="315">
        <f t="shared" si="66"/>
        <v>0</v>
      </c>
      <c r="P1128" s="74">
        <f t="shared" si="67"/>
        <v>0</v>
      </c>
      <c r="Q1128" s="96" t="str">
        <f t="shared" si="65"/>
        <v/>
      </c>
    </row>
    <row r="1129" spans="1:17">
      <c r="A1129" s="379" t="str">
        <f>IF(B1129="","",COUNT('Diário 1º PA'!$A$4:$A$2000)+ROW()-3)</f>
        <v/>
      </c>
      <c r="B1129" s="560"/>
      <c r="C1129" s="371"/>
      <c r="D1129" s="374"/>
      <c r="E1129" s="374"/>
      <c r="F1129" s="382"/>
      <c r="G1129" s="374"/>
      <c r="H1129" s="374"/>
      <c r="I1129" s="374"/>
      <c r="J1129" s="374"/>
      <c r="K1129" s="374"/>
      <c r="L1129" s="374"/>
      <c r="M1129" s="374"/>
      <c r="N1129" s="465"/>
      <c r="O1129" s="315">
        <f t="shared" si="66"/>
        <v>0</v>
      </c>
      <c r="P1129" s="74">
        <f t="shared" si="67"/>
        <v>0</v>
      </c>
      <c r="Q1129" s="96" t="str">
        <f t="shared" si="65"/>
        <v/>
      </c>
    </row>
    <row r="1130" spans="1:17" ht="13.5" thickBot="1">
      <c r="A1130" s="379" t="str">
        <f>IF(B1130="","",COUNT('Diário 1º PA'!$A$4:$A$2000)+ROW()-3)</f>
        <v/>
      </c>
      <c r="B1130" s="560"/>
      <c r="C1130" s="371"/>
      <c r="D1130" s="374"/>
      <c r="E1130" s="374"/>
      <c r="F1130" s="382"/>
      <c r="G1130" s="374"/>
      <c r="H1130" s="374"/>
      <c r="I1130" s="374"/>
      <c r="J1130" s="374"/>
      <c r="K1130" s="374"/>
      <c r="L1130" s="374"/>
      <c r="M1130" s="374"/>
      <c r="N1130" s="465"/>
      <c r="O1130" s="315">
        <f t="shared" si="66"/>
        <v>0</v>
      </c>
      <c r="P1130" s="74">
        <f t="shared" si="67"/>
        <v>0</v>
      </c>
      <c r="Q1130" s="96" t="str">
        <f t="shared" si="65"/>
        <v/>
      </c>
    </row>
    <row r="1131" spans="1:17">
      <c r="A1131" s="379" t="str">
        <f>IF(B1131="","",COUNT('Diário 1º PA'!$A$4:$A$2000)+ROW()-3)</f>
        <v/>
      </c>
      <c r="B1131" s="560"/>
      <c r="C1131" s="371"/>
      <c r="D1131" s="374"/>
      <c r="E1131" s="374"/>
      <c r="F1131" s="382"/>
      <c r="G1131" s="374"/>
      <c r="H1131" s="374"/>
      <c r="I1131" s="374"/>
      <c r="J1131" s="374"/>
      <c r="K1131" s="374"/>
      <c r="L1131" s="374"/>
      <c r="M1131" s="374"/>
      <c r="N1131" s="465"/>
      <c r="O1131" s="316">
        <f t="shared" si="66"/>
        <v>0</v>
      </c>
      <c r="P1131" s="74">
        <f t="shared" si="67"/>
        <v>0</v>
      </c>
      <c r="Q1131" s="139" t="str">
        <f t="shared" si="65"/>
        <v/>
      </c>
    </row>
    <row r="1132" spans="1:17">
      <c r="A1132" s="379" t="str">
        <f>IF(B1132="","",COUNT('Diário 1º PA'!$A$4:$A$2000)+ROW()-3)</f>
        <v/>
      </c>
      <c r="B1132" s="560"/>
      <c r="C1132" s="371"/>
      <c r="D1132" s="374"/>
      <c r="E1132" s="374"/>
      <c r="F1132" s="382"/>
      <c r="G1132" s="374"/>
      <c r="H1132" s="374"/>
      <c r="I1132" s="374"/>
      <c r="J1132" s="374"/>
      <c r="K1132" s="374"/>
      <c r="L1132" s="374"/>
      <c r="M1132" s="374"/>
      <c r="N1132" s="465"/>
      <c r="O1132" s="315">
        <f t="shared" si="66"/>
        <v>0</v>
      </c>
      <c r="P1132" s="74">
        <f t="shared" si="67"/>
        <v>0</v>
      </c>
      <c r="Q1132" s="96" t="str">
        <f t="shared" si="65"/>
        <v/>
      </c>
    </row>
    <row r="1133" spans="1:17">
      <c r="A1133" s="379" t="str">
        <f>IF(B1133="","",COUNT('Diário 1º PA'!$A$4:$A$2000)+ROW()-3)</f>
        <v/>
      </c>
      <c r="B1133" s="560"/>
      <c r="C1133" s="371"/>
      <c r="D1133" s="374"/>
      <c r="E1133" s="374"/>
      <c r="F1133" s="382"/>
      <c r="G1133" s="374"/>
      <c r="H1133" s="374"/>
      <c r="I1133" s="374"/>
      <c r="J1133" s="374"/>
      <c r="K1133" s="374"/>
      <c r="L1133" s="374"/>
      <c r="M1133" s="374"/>
      <c r="N1133" s="465"/>
      <c r="O1133" s="315">
        <f t="shared" si="66"/>
        <v>0</v>
      </c>
      <c r="P1133" s="74">
        <f t="shared" si="67"/>
        <v>0</v>
      </c>
      <c r="Q1133" s="96" t="str">
        <f t="shared" si="65"/>
        <v/>
      </c>
    </row>
    <row r="1134" spans="1:17" ht="13.5" thickBot="1">
      <c r="A1134" s="379" t="str">
        <f>IF(B1134="","",COUNT('Diário 1º PA'!$A$4:$A$2000)+ROW()-3)</f>
        <v/>
      </c>
      <c r="B1134" s="560"/>
      <c r="C1134" s="371"/>
      <c r="D1134" s="374"/>
      <c r="E1134" s="374"/>
      <c r="F1134" s="382"/>
      <c r="G1134" s="374"/>
      <c r="H1134" s="374"/>
      <c r="I1134" s="374"/>
      <c r="J1134" s="374"/>
      <c r="K1134" s="374"/>
      <c r="L1134" s="374"/>
      <c r="M1134" s="374"/>
      <c r="N1134" s="465"/>
      <c r="O1134" s="315">
        <f t="shared" si="66"/>
        <v>0</v>
      </c>
      <c r="P1134" s="74">
        <f t="shared" si="67"/>
        <v>0</v>
      </c>
      <c r="Q1134" s="96" t="str">
        <f t="shared" si="65"/>
        <v/>
      </c>
    </row>
    <row r="1135" spans="1:17">
      <c r="A1135" s="379" t="str">
        <f>IF(B1135="","",COUNT('Diário 1º PA'!$A$4:$A$2000)+ROW()-3)</f>
        <v/>
      </c>
      <c r="B1135" s="560"/>
      <c r="C1135" s="371"/>
      <c r="D1135" s="374"/>
      <c r="E1135" s="374"/>
      <c r="F1135" s="382"/>
      <c r="G1135" s="374"/>
      <c r="H1135" s="374"/>
      <c r="I1135" s="374"/>
      <c r="J1135" s="374"/>
      <c r="K1135" s="374"/>
      <c r="L1135" s="374"/>
      <c r="M1135" s="374"/>
      <c r="N1135" s="465"/>
      <c r="O1135" s="316">
        <f t="shared" si="66"/>
        <v>0</v>
      </c>
      <c r="P1135" s="74">
        <f t="shared" si="67"/>
        <v>0</v>
      </c>
      <c r="Q1135" s="139" t="str">
        <f t="shared" si="65"/>
        <v/>
      </c>
    </row>
    <row r="1136" spans="1:17">
      <c r="A1136" s="379" t="str">
        <f>IF(B1136="","",COUNT('Diário 1º PA'!$A$4:$A$2000)+ROW()-3)</f>
        <v/>
      </c>
      <c r="B1136" s="560"/>
      <c r="C1136" s="371"/>
      <c r="D1136" s="374"/>
      <c r="E1136" s="374"/>
      <c r="F1136" s="382"/>
      <c r="G1136" s="374"/>
      <c r="H1136" s="374"/>
      <c r="I1136" s="374"/>
      <c r="J1136" s="374"/>
      <c r="K1136" s="374"/>
      <c r="L1136" s="374"/>
      <c r="M1136" s="374"/>
      <c r="N1136" s="465"/>
      <c r="O1136" s="315">
        <f t="shared" si="66"/>
        <v>0</v>
      </c>
      <c r="P1136" s="74">
        <f t="shared" si="67"/>
        <v>0</v>
      </c>
      <c r="Q1136" s="96" t="str">
        <f t="shared" si="65"/>
        <v/>
      </c>
    </row>
    <row r="1137" spans="1:17">
      <c r="A1137" s="379" t="str">
        <f>IF(B1137="","",COUNT('Diário 1º PA'!$A$4:$A$2000)+ROW()-3)</f>
        <v/>
      </c>
      <c r="B1137" s="560"/>
      <c r="C1137" s="371"/>
      <c r="D1137" s="374"/>
      <c r="E1137" s="374"/>
      <c r="F1137" s="382"/>
      <c r="G1137" s="374"/>
      <c r="H1137" s="374"/>
      <c r="I1137" s="374"/>
      <c r="J1137" s="374"/>
      <c r="K1137" s="374"/>
      <c r="L1137" s="374"/>
      <c r="M1137" s="374"/>
      <c r="N1137" s="465"/>
      <c r="O1137" s="315">
        <f t="shared" si="66"/>
        <v>0</v>
      </c>
      <c r="P1137" s="74">
        <f t="shared" si="67"/>
        <v>0</v>
      </c>
      <c r="Q1137" s="96" t="str">
        <f t="shared" si="65"/>
        <v/>
      </c>
    </row>
    <row r="1138" spans="1:17" ht="13.5" thickBot="1">
      <c r="A1138" s="379" t="str">
        <f>IF(B1138="","",COUNT('Diário 1º PA'!$A$4:$A$2000)+ROW()-3)</f>
        <v/>
      </c>
      <c r="B1138" s="560"/>
      <c r="C1138" s="371"/>
      <c r="D1138" s="374"/>
      <c r="E1138" s="374"/>
      <c r="F1138" s="382"/>
      <c r="G1138" s="374"/>
      <c r="H1138" s="374"/>
      <c r="I1138" s="374"/>
      <c r="J1138" s="374"/>
      <c r="K1138" s="374"/>
      <c r="L1138" s="374"/>
      <c r="M1138" s="374"/>
      <c r="N1138" s="465"/>
      <c r="O1138" s="315">
        <f t="shared" si="66"/>
        <v>0</v>
      </c>
      <c r="P1138" s="74">
        <f t="shared" si="67"/>
        <v>0</v>
      </c>
      <c r="Q1138" s="96" t="str">
        <f t="shared" si="65"/>
        <v/>
      </c>
    </row>
    <row r="1139" spans="1:17">
      <c r="A1139" s="379" t="str">
        <f>IF(B1139="","",COUNT('Diário 1º PA'!$A$4:$A$2000)+ROW()-3)</f>
        <v/>
      </c>
      <c r="B1139" s="560"/>
      <c r="C1139" s="371"/>
      <c r="D1139" s="374"/>
      <c r="E1139" s="374"/>
      <c r="F1139" s="382"/>
      <c r="G1139" s="374"/>
      <c r="H1139" s="374"/>
      <c r="I1139" s="374"/>
      <c r="J1139" s="374"/>
      <c r="K1139" s="374"/>
      <c r="L1139" s="374"/>
      <c r="M1139" s="374"/>
      <c r="N1139" s="465"/>
      <c r="O1139" s="316">
        <f t="shared" si="66"/>
        <v>0</v>
      </c>
      <c r="P1139" s="74">
        <f t="shared" si="67"/>
        <v>0</v>
      </c>
      <c r="Q1139" s="139" t="str">
        <f t="shared" si="65"/>
        <v/>
      </c>
    </row>
    <row r="1140" spans="1:17">
      <c r="A1140" s="379" t="str">
        <f>IF(B1140="","",COUNT('Diário 1º PA'!$A$4:$A$2000)+ROW()-3)</f>
        <v/>
      </c>
      <c r="B1140" s="560"/>
      <c r="C1140" s="371"/>
      <c r="D1140" s="406"/>
      <c r="E1140" s="374"/>
      <c r="F1140" s="382"/>
      <c r="G1140" s="374"/>
      <c r="H1140" s="374"/>
      <c r="I1140" s="374"/>
      <c r="J1140" s="374"/>
      <c r="K1140" s="374"/>
      <c r="L1140" s="374"/>
      <c r="M1140" s="374"/>
      <c r="N1140" s="465"/>
      <c r="O1140" s="315">
        <f t="shared" si="66"/>
        <v>0</v>
      </c>
      <c r="P1140" s="74">
        <f t="shared" si="67"/>
        <v>0</v>
      </c>
      <c r="Q1140" s="96" t="str">
        <f t="shared" si="65"/>
        <v/>
      </c>
    </row>
    <row r="1141" spans="1:17">
      <c r="A1141" s="379" t="str">
        <f>IF(B1141="","",COUNT('Diário 1º PA'!$A$4:$A$2000)+ROW()-3)</f>
        <v/>
      </c>
      <c r="B1141" s="560"/>
      <c r="C1141" s="371"/>
      <c r="D1141" s="406"/>
      <c r="E1141" s="374"/>
      <c r="F1141" s="382"/>
      <c r="G1141" s="374"/>
      <c r="H1141" s="374"/>
      <c r="I1141" s="374"/>
      <c r="J1141" s="374"/>
      <c r="K1141" s="374"/>
      <c r="L1141" s="374"/>
      <c r="M1141" s="374"/>
      <c r="N1141" s="465"/>
      <c r="O1141" s="315">
        <f t="shared" si="66"/>
        <v>0</v>
      </c>
      <c r="P1141" s="74">
        <f t="shared" si="67"/>
        <v>0</v>
      </c>
      <c r="Q1141" s="96" t="str">
        <f t="shared" si="65"/>
        <v/>
      </c>
    </row>
    <row r="1142" spans="1:17" ht="13.5" thickBot="1">
      <c r="A1142" s="379" t="str">
        <f>IF(B1142="","",COUNT('Diário 1º PA'!$A$4:$A$2000)+ROW()-3)</f>
        <v/>
      </c>
      <c r="B1142" s="560"/>
      <c r="C1142" s="371"/>
      <c r="D1142" s="374"/>
      <c r="E1142" s="374"/>
      <c r="F1142" s="382"/>
      <c r="G1142" s="374"/>
      <c r="H1142" s="374"/>
      <c r="I1142" s="374"/>
      <c r="J1142" s="374"/>
      <c r="K1142" s="374"/>
      <c r="L1142" s="374"/>
      <c r="M1142" s="374"/>
      <c r="N1142" s="465"/>
      <c r="O1142" s="315">
        <f t="shared" si="66"/>
        <v>0</v>
      </c>
      <c r="P1142" s="74">
        <f t="shared" si="67"/>
        <v>0</v>
      </c>
      <c r="Q1142" s="96" t="str">
        <f t="shared" si="65"/>
        <v/>
      </c>
    </row>
    <row r="1143" spans="1:17">
      <c r="A1143" s="379" t="str">
        <f>IF(B1143="","",COUNT('Diário 1º PA'!$A$4:$A$2000)+ROW()-3)</f>
        <v/>
      </c>
      <c r="B1143" s="560"/>
      <c r="C1143" s="371"/>
      <c r="D1143" s="374"/>
      <c r="E1143" s="374"/>
      <c r="F1143" s="382"/>
      <c r="G1143" s="374"/>
      <c r="H1143" s="374"/>
      <c r="I1143" s="374"/>
      <c r="J1143" s="374"/>
      <c r="K1143" s="374"/>
      <c r="L1143" s="374"/>
      <c r="M1143" s="374"/>
      <c r="N1143" s="465"/>
      <c r="O1143" s="316">
        <f t="shared" si="66"/>
        <v>0</v>
      </c>
      <c r="P1143" s="74">
        <f t="shared" si="67"/>
        <v>0</v>
      </c>
      <c r="Q1143" s="139" t="str">
        <f t="shared" si="65"/>
        <v/>
      </c>
    </row>
    <row r="1144" spans="1:17">
      <c r="A1144" s="379" t="str">
        <f>IF(B1144="","",COUNT('Diário 1º PA'!$A$4:$A$2000)+ROW()-3)</f>
        <v/>
      </c>
      <c r="B1144" s="560"/>
      <c r="C1144" s="371"/>
      <c r="D1144" s="374"/>
      <c r="E1144" s="374"/>
      <c r="F1144" s="382"/>
      <c r="G1144" s="374"/>
      <c r="H1144" s="374"/>
      <c r="I1144" s="374"/>
      <c r="J1144" s="374"/>
      <c r="K1144" s="374"/>
      <c r="L1144" s="374"/>
      <c r="M1144" s="374"/>
      <c r="N1144" s="465"/>
      <c r="O1144" s="315">
        <f t="shared" si="66"/>
        <v>0</v>
      </c>
      <c r="P1144" s="74">
        <f t="shared" si="67"/>
        <v>0</v>
      </c>
      <c r="Q1144" s="96" t="str">
        <f t="shared" si="65"/>
        <v/>
      </c>
    </row>
    <row r="1145" spans="1:17">
      <c r="A1145" s="379" t="str">
        <f>IF(B1145="","",COUNT('Diário 1º PA'!$A$4:$A$2000)+ROW()-3)</f>
        <v/>
      </c>
      <c r="B1145" s="560"/>
      <c r="C1145" s="371"/>
      <c r="D1145" s="374"/>
      <c r="E1145" s="374"/>
      <c r="F1145" s="382"/>
      <c r="G1145" s="374"/>
      <c r="H1145" s="374"/>
      <c r="I1145" s="374"/>
      <c r="J1145" s="374"/>
      <c r="K1145" s="374"/>
      <c r="L1145" s="374"/>
      <c r="M1145" s="374"/>
      <c r="N1145" s="465"/>
      <c r="O1145" s="315">
        <f t="shared" si="66"/>
        <v>0</v>
      </c>
      <c r="P1145" s="74">
        <f t="shared" si="67"/>
        <v>0</v>
      </c>
      <c r="Q1145" s="96" t="str">
        <f t="shared" si="65"/>
        <v/>
      </c>
    </row>
    <row r="1146" spans="1:17" ht="13.5" thickBot="1">
      <c r="A1146" s="379" t="str">
        <f>IF(B1146="","",COUNT('Diário 1º PA'!$A$4:$A$2000)+ROW()-3)</f>
        <v/>
      </c>
      <c r="B1146" s="560"/>
      <c r="C1146" s="371"/>
      <c r="D1146" s="374"/>
      <c r="E1146" s="374"/>
      <c r="F1146" s="382"/>
      <c r="G1146" s="374"/>
      <c r="H1146" s="374"/>
      <c r="I1146" s="374"/>
      <c r="J1146" s="374"/>
      <c r="K1146" s="374"/>
      <c r="L1146" s="374"/>
      <c r="M1146" s="374"/>
      <c r="N1146" s="465"/>
      <c r="O1146" s="315">
        <f t="shared" si="66"/>
        <v>0</v>
      </c>
      <c r="P1146" s="74">
        <f t="shared" si="67"/>
        <v>0</v>
      </c>
      <c r="Q1146" s="96" t="str">
        <f t="shared" si="65"/>
        <v/>
      </c>
    </row>
    <row r="1147" spans="1:17">
      <c r="A1147" s="379" t="str">
        <f>IF(B1147="","",COUNT('Diário 1º PA'!$A$4:$A$2000)+ROW()-3)</f>
        <v/>
      </c>
      <c r="B1147" s="560"/>
      <c r="C1147" s="371"/>
      <c r="D1147" s="374"/>
      <c r="E1147" s="374"/>
      <c r="F1147" s="382"/>
      <c r="G1147" s="374"/>
      <c r="H1147" s="374"/>
      <c r="I1147" s="374"/>
      <c r="J1147" s="374"/>
      <c r="K1147" s="374"/>
      <c r="L1147" s="374"/>
      <c r="M1147" s="374"/>
      <c r="N1147" s="465"/>
      <c r="O1147" s="316">
        <f t="shared" si="66"/>
        <v>0</v>
      </c>
      <c r="P1147" s="74">
        <f t="shared" si="67"/>
        <v>0</v>
      </c>
      <c r="Q1147" s="139" t="str">
        <f t="shared" si="65"/>
        <v/>
      </c>
    </row>
    <row r="1148" spans="1:17">
      <c r="A1148" s="379" t="str">
        <f>IF(B1148="","",COUNT('Diário 1º PA'!$A$4:$A$2000)+ROW()-3)</f>
        <v/>
      </c>
      <c r="B1148" s="560"/>
      <c r="C1148" s="371"/>
      <c r="D1148" s="374"/>
      <c r="E1148" s="374"/>
      <c r="F1148" s="382"/>
      <c r="G1148" s="374"/>
      <c r="H1148" s="374"/>
      <c r="I1148" s="374"/>
      <c r="J1148" s="374"/>
      <c r="K1148" s="374"/>
      <c r="L1148" s="374"/>
      <c r="M1148" s="374"/>
      <c r="N1148" s="465"/>
      <c r="O1148" s="315">
        <f t="shared" si="66"/>
        <v>0</v>
      </c>
      <c r="P1148" s="74">
        <f t="shared" si="67"/>
        <v>0</v>
      </c>
      <c r="Q1148" s="96" t="str">
        <f t="shared" si="65"/>
        <v/>
      </c>
    </row>
    <row r="1149" spans="1:17">
      <c r="A1149" s="379" t="str">
        <f>IF(B1149="","",COUNT('Diário 1º PA'!$A$4:$A$2000)+ROW()-3)</f>
        <v/>
      </c>
      <c r="B1149" s="560"/>
      <c r="C1149" s="371"/>
      <c r="D1149" s="374"/>
      <c r="E1149" s="374"/>
      <c r="F1149" s="382"/>
      <c r="G1149" s="374"/>
      <c r="H1149" s="374"/>
      <c r="I1149" s="374"/>
      <c r="J1149" s="374"/>
      <c r="K1149" s="374"/>
      <c r="L1149" s="374"/>
      <c r="M1149" s="374"/>
      <c r="N1149" s="465"/>
      <c r="O1149" s="315">
        <f t="shared" si="66"/>
        <v>0</v>
      </c>
      <c r="P1149" s="74">
        <f t="shared" si="67"/>
        <v>0</v>
      </c>
      <c r="Q1149" s="96" t="str">
        <f t="shared" si="65"/>
        <v/>
      </c>
    </row>
    <row r="1150" spans="1:17" ht="13.5" thickBot="1">
      <c r="A1150" s="379" t="str">
        <f>IF(B1150="","",COUNT('Diário 1º PA'!$A$4:$A$2000)+ROW()-3)</f>
        <v/>
      </c>
      <c r="B1150" s="560"/>
      <c r="C1150" s="371"/>
      <c r="D1150" s="374"/>
      <c r="E1150" s="374"/>
      <c r="F1150" s="382"/>
      <c r="G1150" s="374"/>
      <c r="H1150" s="374"/>
      <c r="I1150" s="374"/>
      <c r="J1150" s="374"/>
      <c r="K1150" s="374"/>
      <c r="L1150" s="374"/>
      <c r="M1150" s="374"/>
      <c r="N1150" s="465"/>
      <c r="O1150" s="315">
        <f t="shared" si="66"/>
        <v>0</v>
      </c>
      <c r="P1150" s="74">
        <f t="shared" si="67"/>
        <v>0</v>
      </c>
      <c r="Q1150" s="96" t="str">
        <f t="shared" si="65"/>
        <v/>
      </c>
    </row>
    <row r="1151" spans="1:17">
      <c r="A1151" s="379" t="str">
        <f>IF(B1151="","",COUNT('Diário 1º PA'!$A$4:$A$2000)+ROW()-3)</f>
        <v/>
      </c>
      <c r="B1151" s="560"/>
      <c r="C1151" s="371"/>
      <c r="D1151" s="374"/>
      <c r="E1151" s="374"/>
      <c r="F1151" s="382"/>
      <c r="G1151" s="374"/>
      <c r="H1151" s="374"/>
      <c r="I1151" s="374"/>
      <c r="J1151" s="374"/>
      <c r="K1151" s="374"/>
      <c r="L1151" s="374"/>
      <c r="M1151" s="374"/>
      <c r="N1151" s="465"/>
      <c r="O1151" s="316">
        <f t="shared" si="66"/>
        <v>0</v>
      </c>
      <c r="P1151" s="74">
        <f t="shared" si="67"/>
        <v>0</v>
      </c>
      <c r="Q1151" s="139" t="str">
        <f t="shared" si="65"/>
        <v/>
      </c>
    </row>
    <row r="1152" spans="1:17">
      <c r="A1152" s="379" t="str">
        <f>IF(B1152="","",COUNT('Diário 1º PA'!$A$4:$A$2000)+ROW()-3)</f>
        <v/>
      </c>
      <c r="B1152" s="560"/>
      <c r="C1152" s="371"/>
      <c r="D1152" s="374"/>
      <c r="E1152" s="374"/>
      <c r="F1152" s="382"/>
      <c r="G1152" s="374"/>
      <c r="H1152" s="374"/>
      <c r="I1152" s="374"/>
      <c r="J1152" s="374"/>
      <c r="K1152" s="374"/>
      <c r="L1152" s="374"/>
      <c r="M1152" s="374"/>
      <c r="N1152" s="465"/>
      <c r="O1152" s="315">
        <f t="shared" si="66"/>
        <v>0</v>
      </c>
      <c r="P1152" s="74">
        <f t="shared" si="67"/>
        <v>0</v>
      </c>
      <c r="Q1152" s="96" t="str">
        <f t="shared" si="65"/>
        <v/>
      </c>
    </row>
    <row r="1153" spans="1:17">
      <c r="A1153" s="379" t="str">
        <f>IF(B1153="","",COUNT('Diário 1º PA'!$A$4:$A$2000)+ROW()-3)</f>
        <v/>
      </c>
      <c r="B1153" s="560"/>
      <c r="C1153" s="371"/>
      <c r="D1153" s="374"/>
      <c r="E1153" s="374"/>
      <c r="F1153" s="382"/>
      <c r="G1153" s="374"/>
      <c r="H1153" s="374"/>
      <c r="I1153" s="374"/>
      <c r="J1153" s="374"/>
      <c r="K1153" s="374"/>
      <c r="L1153" s="374"/>
      <c r="M1153" s="374"/>
      <c r="N1153" s="465"/>
      <c r="O1153" s="315">
        <f t="shared" si="66"/>
        <v>0</v>
      </c>
      <c r="P1153" s="74">
        <f t="shared" si="67"/>
        <v>0</v>
      </c>
      <c r="Q1153" s="96" t="str">
        <f t="shared" si="65"/>
        <v/>
      </c>
    </row>
    <row r="1154" spans="1:17" ht="13.5" thickBot="1">
      <c r="A1154" s="379" t="str">
        <f>IF(B1154="","",COUNT('Diário 1º PA'!$A$4:$A$2000)+ROW()-3)</f>
        <v/>
      </c>
      <c r="B1154" s="560"/>
      <c r="C1154" s="371"/>
      <c r="D1154" s="374"/>
      <c r="E1154" s="374"/>
      <c r="F1154" s="382"/>
      <c r="G1154" s="374"/>
      <c r="H1154" s="374"/>
      <c r="I1154" s="374"/>
      <c r="J1154" s="374"/>
      <c r="K1154" s="374"/>
      <c r="L1154" s="374"/>
      <c r="M1154" s="374"/>
      <c r="N1154" s="465"/>
      <c r="O1154" s="315">
        <f t="shared" si="66"/>
        <v>0</v>
      </c>
      <c r="P1154" s="74">
        <f t="shared" si="67"/>
        <v>0</v>
      </c>
      <c r="Q1154" s="96" t="str">
        <f t="shared" si="65"/>
        <v/>
      </c>
    </row>
    <row r="1155" spans="1:17">
      <c r="A1155" s="379" t="str">
        <f>IF(B1155="","",COUNT('Diário 1º PA'!$A$4:$A$2000)+ROW()-3)</f>
        <v/>
      </c>
      <c r="B1155" s="560"/>
      <c r="C1155" s="371"/>
      <c r="D1155" s="374"/>
      <c r="E1155" s="374"/>
      <c r="F1155" s="382"/>
      <c r="G1155" s="374"/>
      <c r="H1155" s="374"/>
      <c r="I1155" s="374"/>
      <c r="J1155" s="374"/>
      <c r="K1155" s="374"/>
      <c r="L1155" s="374"/>
      <c r="M1155" s="374"/>
      <c r="N1155" s="465"/>
      <c r="O1155" s="316">
        <f t="shared" si="66"/>
        <v>0</v>
      </c>
      <c r="P1155" s="74">
        <f t="shared" si="67"/>
        <v>0</v>
      </c>
      <c r="Q1155" s="139" t="str">
        <f t="shared" si="65"/>
        <v/>
      </c>
    </row>
    <row r="1156" spans="1:17">
      <c r="A1156" s="379" t="str">
        <f>IF(B1156="","",COUNT('Diário 1º PA'!$A$4:$A$2000)+ROW()-3)</f>
        <v/>
      </c>
      <c r="B1156" s="560"/>
      <c r="C1156" s="371"/>
      <c r="D1156" s="374"/>
      <c r="E1156" s="374"/>
      <c r="F1156" s="382"/>
      <c r="G1156" s="374"/>
      <c r="H1156" s="374"/>
      <c r="I1156" s="374"/>
      <c r="J1156" s="374"/>
      <c r="K1156" s="374"/>
      <c r="L1156" s="374"/>
      <c r="M1156" s="374"/>
      <c r="N1156" s="465"/>
      <c r="O1156" s="315">
        <f t="shared" si="66"/>
        <v>0</v>
      </c>
      <c r="P1156" s="74">
        <f t="shared" si="67"/>
        <v>0</v>
      </c>
      <c r="Q1156" s="96" t="str">
        <f t="shared" si="65"/>
        <v/>
      </c>
    </row>
    <row r="1157" spans="1:17">
      <c r="A1157" s="379" t="str">
        <f>IF(B1157="","",COUNT('Diário 1º PA'!$A$4:$A$2000)+ROW()-3)</f>
        <v/>
      </c>
      <c r="B1157" s="560"/>
      <c r="C1157" s="371"/>
      <c r="D1157" s="374"/>
      <c r="E1157" s="374"/>
      <c r="F1157" s="382"/>
      <c r="G1157" s="374"/>
      <c r="H1157" s="374"/>
      <c r="I1157" s="374"/>
      <c r="J1157" s="374"/>
      <c r="K1157" s="374"/>
      <c r="L1157" s="374"/>
      <c r="M1157" s="374"/>
      <c r="N1157" s="465"/>
      <c r="O1157" s="315">
        <f t="shared" si="66"/>
        <v>0</v>
      </c>
      <c r="P1157" s="74">
        <f t="shared" si="67"/>
        <v>0</v>
      </c>
      <c r="Q1157" s="96" t="str">
        <f t="shared" si="65"/>
        <v/>
      </c>
    </row>
    <row r="1158" spans="1:17" ht="13.5" thickBot="1">
      <c r="A1158" s="379" t="str">
        <f>IF(B1158="","",COUNT('Diário 1º PA'!$A$4:$A$2000)+ROW()-3)</f>
        <v/>
      </c>
      <c r="B1158" s="560"/>
      <c r="C1158" s="371"/>
      <c r="D1158" s="374"/>
      <c r="E1158" s="374"/>
      <c r="F1158" s="382"/>
      <c r="G1158" s="374"/>
      <c r="H1158" s="374"/>
      <c r="I1158" s="374"/>
      <c r="J1158" s="374"/>
      <c r="K1158" s="374"/>
      <c r="L1158" s="374"/>
      <c r="M1158" s="374"/>
      <c r="N1158" s="465"/>
      <c r="O1158" s="315">
        <f t="shared" si="66"/>
        <v>0</v>
      </c>
      <c r="P1158" s="74">
        <f t="shared" si="67"/>
        <v>0</v>
      </c>
      <c r="Q1158" s="96" t="str">
        <f t="shared" si="65"/>
        <v/>
      </c>
    </row>
    <row r="1159" spans="1:17">
      <c r="A1159" s="379" t="str">
        <f>IF(B1159="","",COUNT('Diário 1º PA'!$A$4:$A$2000)+ROW()-3)</f>
        <v/>
      </c>
      <c r="B1159" s="560"/>
      <c r="C1159" s="371"/>
      <c r="D1159" s="374"/>
      <c r="E1159" s="374"/>
      <c r="F1159" s="382"/>
      <c r="G1159" s="374"/>
      <c r="H1159" s="374"/>
      <c r="I1159" s="374"/>
      <c r="J1159" s="374"/>
      <c r="K1159" s="374"/>
      <c r="L1159" s="374"/>
      <c r="M1159" s="374"/>
      <c r="N1159" s="465"/>
      <c r="O1159" s="316">
        <f t="shared" si="66"/>
        <v>0</v>
      </c>
      <c r="P1159" s="74">
        <f t="shared" si="67"/>
        <v>0</v>
      </c>
      <c r="Q1159" s="139" t="str">
        <f t="shared" si="65"/>
        <v/>
      </c>
    </row>
    <row r="1160" spans="1:17">
      <c r="A1160" s="379" t="str">
        <f>IF(B1160="","",COUNT('Diário 1º PA'!$A$4:$A$2000)+ROW()-3)</f>
        <v/>
      </c>
      <c r="B1160" s="560"/>
      <c r="C1160" s="371"/>
      <c r="D1160" s="374"/>
      <c r="E1160" s="374"/>
      <c r="F1160" s="382"/>
      <c r="G1160" s="374"/>
      <c r="H1160" s="374"/>
      <c r="I1160" s="374"/>
      <c r="J1160" s="374"/>
      <c r="K1160" s="374"/>
      <c r="L1160" s="374"/>
      <c r="M1160" s="374"/>
      <c r="N1160" s="465"/>
      <c r="O1160" s="315">
        <f t="shared" si="66"/>
        <v>0</v>
      </c>
      <c r="P1160" s="74">
        <f t="shared" si="67"/>
        <v>0</v>
      </c>
      <c r="Q1160" s="96" t="str">
        <f t="shared" si="65"/>
        <v/>
      </c>
    </row>
    <row r="1161" spans="1:17">
      <c r="A1161" s="379" t="str">
        <f>IF(B1161="","",COUNT('Diário 1º PA'!$A$4:$A$2000)+ROW()-3)</f>
        <v/>
      </c>
      <c r="B1161" s="560"/>
      <c r="C1161" s="371"/>
      <c r="D1161" s="374"/>
      <c r="E1161" s="374"/>
      <c r="F1161" s="382"/>
      <c r="G1161" s="374"/>
      <c r="H1161" s="374"/>
      <c r="I1161" s="374"/>
      <c r="J1161" s="374"/>
      <c r="K1161" s="374"/>
      <c r="L1161" s="374"/>
      <c r="M1161" s="374"/>
      <c r="N1161" s="465"/>
      <c r="O1161" s="315">
        <f t="shared" si="66"/>
        <v>0</v>
      </c>
      <c r="P1161" s="74">
        <f t="shared" si="67"/>
        <v>0</v>
      </c>
      <c r="Q1161" s="96" t="str">
        <f t="shared" si="65"/>
        <v/>
      </c>
    </row>
    <row r="1162" spans="1:17" ht="13.5" thickBot="1">
      <c r="A1162" s="379" t="str">
        <f>IF(B1162="","",COUNT('Diário 1º PA'!$A$4:$A$2000)+ROW()-3)</f>
        <v/>
      </c>
      <c r="B1162" s="560"/>
      <c r="C1162" s="371"/>
      <c r="D1162" s="374"/>
      <c r="E1162" s="374"/>
      <c r="F1162" s="382"/>
      <c r="G1162" s="374"/>
      <c r="H1162" s="374"/>
      <c r="I1162" s="374"/>
      <c r="J1162" s="374"/>
      <c r="K1162" s="374"/>
      <c r="L1162" s="374"/>
      <c r="M1162" s="374"/>
      <c r="N1162" s="465"/>
      <c r="O1162" s="315">
        <f t="shared" si="66"/>
        <v>0</v>
      </c>
      <c r="P1162" s="74">
        <f t="shared" si="67"/>
        <v>0</v>
      </c>
      <c r="Q1162" s="96" t="str">
        <f t="shared" si="65"/>
        <v/>
      </c>
    </row>
    <row r="1163" spans="1:17">
      <c r="A1163" s="379" t="str">
        <f>IF(B1163="","",COUNT('Diário 1º PA'!$A$4:$A$2000)+ROW()-3)</f>
        <v/>
      </c>
      <c r="B1163" s="560"/>
      <c r="C1163" s="371"/>
      <c r="D1163" s="374"/>
      <c r="E1163" s="374"/>
      <c r="F1163" s="382"/>
      <c r="G1163" s="374"/>
      <c r="H1163" s="374"/>
      <c r="I1163" s="374"/>
      <c r="J1163" s="374"/>
      <c r="K1163" s="374"/>
      <c r="L1163" s="374"/>
      <c r="M1163" s="374"/>
      <c r="N1163" s="465"/>
      <c r="O1163" s="316">
        <f t="shared" si="66"/>
        <v>0</v>
      </c>
      <c r="P1163" s="74">
        <f t="shared" si="67"/>
        <v>0</v>
      </c>
      <c r="Q1163" s="139" t="str">
        <f t="shared" si="65"/>
        <v/>
      </c>
    </row>
    <row r="1164" spans="1:17">
      <c r="A1164" s="379" t="str">
        <f>IF(B1164="","",COUNT('Diário 1º PA'!$A$4:$A$2000)+ROW()-3)</f>
        <v/>
      </c>
      <c r="B1164" s="560"/>
      <c r="C1164" s="371"/>
      <c r="D1164" s="374"/>
      <c r="E1164" s="374"/>
      <c r="F1164" s="382"/>
      <c r="G1164" s="374"/>
      <c r="H1164" s="374"/>
      <c r="I1164" s="374"/>
      <c r="J1164" s="374"/>
      <c r="K1164" s="374"/>
      <c r="L1164" s="374"/>
      <c r="M1164" s="374"/>
      <c r="N1164" s="465"/>
      <c r="O1164" s="315">
        <f t="shared" si="66"/>
        <v>0</v>
      </c>
      <c r="P1164" s="74">
        <f t="shared" si="67"/>
        <v>0</v>
      </c>
      <c r="Q1164" s="96" t="str">
        <f t="shared" si="65"/>
        <v/>
      </c>
    </row>
    <row r="1165" spans="1:17">
      <c r="A1165" s="379" t="str">
        <f>IF(B1165="","",COUNT('Diário 1º PA'!$A$4:$A$2000)+ROW()-3)</f>
        <v/>
      </c>
      <c r="B1165" s="560"/>
      <c r="C1165" s="371"/>
      <c r="D1165" s="374"/>
      <c r="E1165" s="374"/>
      <c r="F1165" s="382"/>
      <c r="G1165" s="374"/>
      <c r="H1165" s="374"/>
      <c r="I1165" s="374"/>
      <c r="J1165" s="374"/>
      <c r="K1165" s="374"/>
      <c r="L1165" s="374"/>
      <c r="M1165" s="374"/>
      <c r="N1165" s="465"/>
      <c r="O1165" s="315">
        <f t="shared" si="66"/>
        <v>0</v>
      </c>
      <c r="P1165" s="74">
        <f t="shared" si="67"/>
        <v>0</v>
      </c>
      <c r="Q1165" s="96" t="str">
        <f t="shared" si="65"/>
        <v/>
      </c>
    </row>
    <row r="1166" spans="1:17" ht="13.5" thickBot="1">
      <c r="A1166" s="379" t="str">
        <f>IF(B1166="","",COUNT('Diário 1º PA'!$A$4:$A$2000)+ROW()-3)</f>
        <v/>
      </c>
      <c r="B1166" s="560"/>
      <c r="C1166" s="371"/>
      <c r="D1166" s="374"/>
      <c r="E1166" s="374"/>
      <c r="F1166" s="382"/>
      <c r="G1166" s="374"/>
      <c r="H1166" s="374"/>
      <c r="I1166" s="374"/>
      <c r="J1166" s="374"/>
      <c r="K1166" s="374"/>
      <c r="L1166" s="374"/>
      <c r="M1166" s="374"/>
      <c r="N1166" s="465"/>
      <c r="O1166" s="315">
        <f t="shared" si="66"/>
        <v>0</v>
      </c>
      <c r="P1166" s="74">
        <f t="shared" si="67"/>
        <v>0</v>
      </c>
      <c r="Q1166" s="96" t="str">
        <f t="shared" si="65"/>
        <v/>
      </c>
    </row>
    <row r="1167" spans="1:17">
      <c r="A1167" s="379" t="str">
        <f>IF(B1167="","",COUNT('Diário 1º PA'!$A$4:$A$2000)+ROW()-3)</f>
        <v/>
      </c>
      <c r="B1167" s="560"/>
      <c r="C1167" s="371"/>
      <c r="D1167" s="374"/>
      <c r="E1167" s="374"/>
      <c r="F1167" s="382"/>
      <c r="G1167" s="374"/>
      <c r="H1167" s="374"/>
      <c r="I1167" s="374"/>
      <c r="J1167" s="374"/>
      <c r="K1167" s="374"/>
      <c r="L1167" s="374"/>
      <c r="M1167" s="374"/>
      <c r="N1167" s="465"/>
      <c r="O1167" s="316">
        <f t="shared" si="66"/>
        <v>0</v>
      </c>
      <c r="P1167" s="74">
        <f t="shared" si="67"/>
        <v>0</v>
      </c>
      <c r="Q1167" s="139" t="str">
        <f t="shared" si="65"/>
        <v/>
      </c>
    </row>
    <row r="1168" spans="1:17">
      <c r="A1168" s="379" t="str">
        <f>IF(B1168="","",COUNT('Diário 1º PA'!$A$4:$A$2000)+ROW()-3)</f>
        <v/>
      </c>
      <c r="B1168" s="560"/>
      <c r="C1168" s="371"/>
      <c r="D1168" s="374"/>
      <c r="E1168" s="374"/>
      <c r="F1168" s="382"/>
      <c r="G1168" s="374"/>
      <c r="H1168" s="374"/>
      <c r="I1168" s="374"/>
      <c r="J1168" s="374"/>
      <c r="K1168" s="374"/>
      <c r="L1168" s="374"/>
      <c r="M1168" s="374"/>
      <c r="N1168" s="465"/>
      <c r="O1168" s="315">
        <f t="shared" si="66"/>
        <v>0</v>
      </c>
      <c r="P1168" s="74">
        <f t="shared" si="67"/>
        <v>0</v>
      </c>
      <c r="Q1168" s="96" t="str">
        <f t="shared" si="65"/>
        <v/>
      </c>
    </row>
    <row r="1169" spans="1:17">
      <c r="A1169" s="379" t="str">
        <f>IF(B1169="","",COUNT('Diário 1º PA'!$A$4:$A$2000)+ROW()-3)</f>
        <v/>
      </c>
      <c r="B1169" s="560"/>
      <c r="C1169" s="371"/>
      <c r="D1169" s="374"/>
      <c r="E1169" s="374"/>
      <c r="F1169" s="382"/>
      <c r="G1169" s="374"/>
      <c r="H1169" s="374"/>
      <c r="I1169" s="374"/>
      <c r="J1169" s="374"/>
      <c r="K1169" s="374"/>
      <c r="L1169" s="374"/>
      <c r="M1169" s="374"/>
      <c r="N1169" s="465"/>
      <c r="O1169" s="315">
        <f t="shared" si="66"/>
        <v>0</v>
      </c>
      <c r="P1169" s="74">
        <f t="shared" si="67"/>
        <v>0</v>
      </c>
      <c r="Q1169" s="96" t="str">
        <f t="shared" si="65"/>
        <v/>
      </c>
    </row>
    <row r="1170" spans="1:17" ht="13.5" thickBot="1">
      <c r="A1170" s="379" t="str">
        <f>IF(B1170="","",COUNT('Diário 1º PA'!$A$4:$A$2000)+ROW()-3)</f>
        <v/>
      </c>
      <c r="B1170" s="560"/>
      <c r="C1170" s="371"/>
      <c r="D1170" s="374"/>
      <c r="E1170" s="374"/>
      <c r="F1170" s="382"/>
      <c r="G1170" s="374"/>
      <c r="H1170" s="374"/>
      <c r="I1170" s="374"/>
      <c r="J1170" s="374"/>
      <c r="K1170" s="374"/>
      <c r="L1170" s="374"/>
      <c r="M1170" s="374"/>
      <c r="N1170" s="465"/>
      <c r="O1170" s="315">
        <f t="shared" si="66"/>
        <v>0</v>
      </c>
      <c r="P1170" s="74">
        <f t="shared" si="67"/>
        <v>0</v>
      </c>
      <c r="Q1170" s="96" t="str">
        <f t="shared" si="65"/>
        <v/>
      </c>
    </row>
    <row r="1171" spans="1:17">
      <c r="A1171" s="379" t="str">
        <f>IF(B1171="","",COUNT('Diário 1º PA'!$A$4:$A$2000)+ROW()-3)</f>
        <v/>
      </c>
      <c r="B1171" s="560"/>
      <c r="C1171" s="371"/>
      <c r="D1171" s="374"/>
      <c r="E1171" s="374"/>
      <c r="F1171" s="382"/>
      <c r="G1171" s="374"/>
      <c r="H1171" s="374"/>
      <c r="I1171" s="374"/>
      <c r="J1171" s="374"/>
      <c r="K1171" s="374"/>
      <c r="L1171" s="374"/>
      <c r="M1171" s="374"/>
      <c r="N1171" s="465"/>
      <c r="O1171" s="316">
        <f t="shared" si="66"/>
        <v>0</v>
      </c>
      <c r="P1171" s="74">
        <f t="shared" si="67"/>
        <v>0</v>
      </c>
      <c r="Q1171" s="139" t="str">
        <f t="shared" si="65"/>
        <v/>
      </c>
    </row>
    <row r="1172" spans="1:17">
      <c r="A1172" s="379" t="str">
        <f>IF(B1172="","",COUNT('Diário 1º PA'!$A$4:$A$2000)+ROW()-3)</f>
        <v/>
      </c>
      <c r="B1172" s="560"/>
      <c r="C1172" s="371"/>
      <c r="D1172" s="374"/>
      <c r="E1172" s="374"/>
      <c r="F1172" s="382"/>
      <c r="G1172" s="374"/>
      <c r="H1172" s="374"/>
      <c r="I1172" s="374"/>
      <c r="J1172" s="374"/>
      <c r="K1172" s="374"/>
      <c r="L1172" s="374"/>
      <c r="M1172" s="374"/>
      <c r="N1172" s="465"/>
      <c r="O1172" s="315">
        <f t="shared" si="66"/>
        <v>0</v>
      </c>
      <c r="P1172" s="74">
        <f t="shared" si="67"/>
        <v>0</v>
      </c>
      <c r="Q1172" s="96" t="str">
        <f t="shared" si="65"/>
        <v/>
      </c>
    </row>
    <row r="1173" spans="1:17">
      <c r="A1173" s="379" t="str">
        <f>IF(B1173="","",COUNT('Diário 1º PA'!$A$4:$A$2000)+ROW()-3)</f>
        <v/>
      </c>
      <c r="B1173" s="560"/>
      <c r="C1173" s="371"/>
      <c r="D1173" s="374"/>
      <c r="E1173" s="374"/>
      <c r="F1173" s="382"/>
      <c r="G1173" s="374"/>
      <c r="H1173" s="374"/>
      <c r="I1173" s="374"/>
      <c r="J1173" s="374"/>
      <c r="K1173" s="374"/>
      <c r="L1173" s="374"/>
      <c r="M1173" s="374"/>
      <c r="N1173" s="465"/>
      <c r="O1173" s="315">
        <f t="shared" si="66"/>
        <v>0</v>
      </c>
      <c r="P1173" s="74">
        <f t="shared" si="67"/>
        <v>0</v>
      </c>
      <c r="Q1173" s="96" t="str">
        <f t="shared" si="65"/>
        <v/>
      </c>
    </row>
    <row r="1174" spans="1:17" ht="13.5" thickBot="1">
      <c r="A1174" s="379" t="str">
        <f>IF(B1174="","",COUNT('Diário 1º PA'!$A$4:$A$2000)+ROW()-3)</f>
        <v/>
      </c>
      <c r="B1174" s="560"/>
      <c r="C1174" s="371"/>
      <c r="D1174" s="374"/>
      <c r="E1174" s="374"/>
      <c r="F1174" s="382"/>
      <c r="G1174" s="374"/>
      <c r="H1174" s="374"/>
      <c r="I1174" s="374"/>
      <c r="J1174" s="374"/>
      <c r="K1174" s="374"/>
      <c r="L1174" s="374"/>
      <c r="M1174" s="374"/>
      <c r="N1174" s="465"/>
      <c r="O1174" s="315">
        <f t="shared" si="66"/>
        <v>0</v>
      </c>
      <c r="P1174" s="74">
        <f t="shared" si="67"/>
        <v>0</v>
      </c>
      <c r="Q1174" s="96" t="str">
        <f t="shared" si="65"/>
        <v/>
      </c>
    </row>
    <row r="1175" spans="1:17">
      <c r="A1175" s="379" t="str">
        <f>IF(B1175="","",COUNT('Diário 1º PA'!$A$4:$A$2000)+ROW()-3)</f>
        <v/>
      </c>
      <c r="B1175" s="560"/>
      <c r="C1175" s="371"/>
      <c r="D1175" s="374"/>
      <c r="E1175" s="374"/>
      <c r="F1175" s="382"/>
      <c r="G1175" s="374"/>
      <c r="H1175" s="374"/>
      <c r="I1175" s="374"/>
      <c r="J1175" s="374"/>
      <c r="K1175" s="374"/>
      <c r="L1175" s="374"/>
      <c r="M1175" s="374"/>
      <c r="N1175" s="465"/>
      <c r="O1175" s="316">
        <f t="shared" si="66"/>
        <v>0</v>
      </c>
      <c r="P1175" s="74">
        <f t="shared" si="67"/>
        <v>0</v>
      </c>
      <c r="Q1175" s="139" t="str">
        <f t="shared" si="65"/>
        <v/>
      </c>
    </row>
    <row r="1176" spans="1:17">
      <c r="A1176" s="379" t="str">
        <f>IF(B1176="","",COUNT('Diário 1º PA'!$A$4:$A$2000)+ROW()-3)</f>
        <v/>
      </c>
      <c r="B1176" s="560"/>
      <c r="C1176" s="371"/>
      <c r="D1176" s="374"/>
      <c r="E1176" s="374"/>
      <c r="F1176" s="382"/>
      <c r="G1176" s="374"/>
      <c r="H1176" s="374"/>
      <c r="I1176" s="374"/>
      <c r="J1176" s="374"/>
      <c r="K1176" s="374"/>
      <c r="L1176" s="374"/>
      <c r="M1176" s="374"/>
      <c r="N1176" s="465"/>
      <c r="O1176" s="315">
        <f t="shared" si="66"/>
        <v>0</v>
      </c>
      <c r="P1176" s="74">
        <f t="shared" si="67"/>
        <v>0</v>
      </c>
      <c r="Q1176" s="96" t="str">
        <f t="shared" si="65"/>
        <v/>
      </c>
    </row>
    <row r="1177" spans="1:17">
      <c r="A1177" s="379" t="str">
        <f>IF(B1177="","",COUNT('Diário 1º PA'!$A$4:$A$2000)+ROW()-3)</f>
        <v/>
      </c>
      <c r="B1177" s="560"/>
      <c r="C1177" s="371"/>
      <c r="D1177" s="374"/>
      <c r="E1177" s="374"/>
      <c r="F1177" s="382"/>
      <c r="G1177" s="374"/>
      <c r="H1177" s="374"/>
      <c r="I1177" s="374"/>
      <c r="J1177" s="374"/>
      <c r="K1177" s="374"/>
      <c r="L1177" s="374"/>
      <c r="M1177" s="374"/>
      <c r="N1177" s="465"/>
      <c r="O1177" s="315">
        <f t="shared" si="66"/>
        <v>0</v>
      </c>
      <c r="P1177" s="74">
        <f t="shared" si="67"/>
        <v>0</v>
      </c>
      <c r="Q1177" s="96" t="str">
        <f t="shared" si="65"/>
        <v/>
      </c>
    </row>
    <row r="1178" spans="1:17" ht="13.5" thickBot="1">
      <c r="A1178" s="379" t="str">
        <f>IF(B1178="","",COUNT('Diário 1º PA'!$A$4:$A$2000)+ROW()-3)</f>
        <v/>
      </c>
      <c r="B1178" s="560"/>
      <c r="C1178" s="371"/>
      <c r="D1178" s="374"/>
      <c r="E1178" s="374"/>
      <c r="F1178" s="382"/>
      <c r="G1178" s="374"/>
      <c r="H1178" s="374"/>
      <c r="I1178" s="374"/>
      <c r="J1178" s="374"/>
      <c r="K1178" s="374"/>
      <c r="L1178" s="374"/>
      <c r="M1178" s="374"/>
      <c r="N1178" s="465"/>
      <c r="O1178" s="315">
        <f t="shared" si="66"/>
        <v>0</v>
      </c>
      <c r="P1178" s="74">
        <f t="shared" si="67"/>
        <v>0</v>
      </c>
      <c r="Q1178" s="96" t="str">
        <f t="shared" si="65"/>
        <v/>
      </c>
    </row>
    <row r="1179" spans="1:17">
      <c r="A1179" s="379" t="str">
        <f>IF(B1179="","",COUNT('Diário 1º PA'!$A$4:$A$2000)+ROW()-3)</f>
        <v/>
      </c>
      <c r="B1179" s="560"/>
      <c r="C1179" s="371"/>
      <c r="D1179" s="374"/>
      <c r="E1179" s="374"/>
      <c r="F1179" s="382"/>
      <c r="G1179" s="374"/>
      <c r="H1179" s="374"/>
      <c r="I1179" s="374"/>
      <c r="J1179" s="374"/>
      <c r="K1179" s="374"/>
      <c r="L1179" s="374"/>
      <c r="M1179" s="374"/>
      <c r="N1179" s="465"/>
      <c r="O1179" s="316">
        <f t="shared" si="66"/>
        <v>0</v>
      </c>
      <c r="P1179" s="74">
        <f t="shared" si="67"/>
        <v>0</v>
      </c>
      <c r="Q1179" s="139" t="str">
        <f t="shared" ref="Q1179:Q1242" si="68">SUBSTITUTE(D1179," ","_")</f>
        <v/>
      </c>
    </row>
    <row r="1180" spans="1:17">
      <c r="A1180" s="379" t="str">
        <f>IF(B1180="","",COUNT('Diário 1º PA'!$A$4:$A$2000)+ROW()-3)</f>
        <v/>
      </c>
      <c r="B1180" s="560"/>
      <c r="C1180" s="371"/>
      <c r="D1180" s="374"/>
      <c r="E1180" s="374"/>
      <c r="F1180" s="382"/>
      <c r="G1180" s="374"/>
      <c r="H1180" s="374"/>
      <c r="I1180" s="374"/>
      <c r="J1180" s="374"/>
      <c r="K1180" s="374"/>
      <c r="L1180" s="374"/>
      <c r="M1180" s="374"/>
      <c r="N1180" s="465"/>
      <c r="O1180" s="315">
        <f t="shared" ref="O1180:O1243" si="69">IF(B1180=0,0,IF(YEAR(B1180)=$P$1,MONTH(B1180)-$O$1+1,(YEAR(B1180)-$P$1)*12-$O$1+1+MONTH(B1180)))</f>
        <v>0</v>
      </c>
      <c r="P1180" s="74">
        <f t="shared" ref="P1180:P1243" si="70">IF(C1180=0,0,IF(YEAR(C1180)=$P$1,MONTH(C1180)-$O$1+1,(YEAR(C1180)-$P$1)*12-$O$1+1+MONTH(C1180)))</f>
        <v>0</v>
      </c>
      <c r="Q1180" s="96" t="str">
        <f t="shared" si="68"/>
        <v/>
      </c>
    </row>
    <row r="1181" spans="1:17">
      <c r="A1181" s="379" t="str">
        <f>IF(B1181="","",COUNT('Diário 1º PA'!$A$4:$A$2000)+ROW()-3)</f>
        <v/>
      </c>
      <c r="B1181" s="560"/>
      <c r="C1181" s="371"/>
      <c r="D1181" s="374"/>
      <c r="E1181" s="374"/>
      <c r="F1181" s="382"/>
      <c r="G1181" s="374"/>
      <c r="H1181" s="374"/>
      <c r="I1181" s="374"/>
      <c r="J1181" s="374"/>
      <c r="K1181" s="374"/>
      <c r="L1181" s="374"/>
      <c r="M1181" s="374"/>
      <c r="N1181" s="465"/>
      <c r="O1181" s="315">
        <f t="shared" si="69"/>
        <v>0</v>
      </c>
      <c r="P1181" s="74">
        <f t="shared" si="70"/>
        <v>0</v>
      </c>
      <c r="Q1181" s="96" t="str">
        <f t="shared" si="68"/>
        <v/>
      </c>
    </row>
    <row r="1182" spans="1:17" ht="13.5" thickBot="1">
      <c r="A1182" s="379" t="str">
        <f>IF(B1182="","",COUNT('Diário 1º PA'!$A$4:$A$2000)+ROW()-3)</f>
        <v/>
      </c>
      <c r="B1182" s="560"/>
      <c r="C1182" s="371"/>
      <c r="D1182" s="374"/>
      <c r="E1182" s="374"/>
      <c r="F1182" s="382"/>
      <c r="G1182" s="374"/>
      <c r="H1182" s="374"/>
      <c r="I1182" s="374"/>
      <c r="J1182" s="374"/>
      <c r="K1182" s="374"/>
      <c r="L1182" s="374"/>
      <c r="M1182" s="374"/>
      <c r="N1182" s="465"/>
      <c r="O1182" s="315">
        <f t="shared" si="69"/>
        <v>0</v>
      </c>
      <c r="P1182" s="74">
        <f t="shared" si="70"/>
        <v>0</v>
      </c>
      <c r="Q1182" s="96" t="str">
        <f t="shared" si="68"/>
        <v/>
      </c>
    </row>
    <row r="1183" spans="1:17">
      <c r="A1183" s="379" t="str">
        <f>IF(B1183="","",COUNT('Diário 1º PA'!$A$4:$A$2000)+ROW()-3)</f>
        <v/>
      </c>
      <c r="B1183" s="560"/>
      <c r="C1183" s="371"/>
      <c r="D1183" s="374"/>
      <c r="E1183" s="374"/>
      <c r="F1183" s="382"/>
      <c r="G1183" s="374"/>
      <c r="H1183" s="374"/>
      <c r="I1183" s="374"/>
      <c r="J1183" s="374"/>
      <c r="K1183" s="374"/>
      <c r="L1183" s="374"/>
      <c r="M1183" s="374"/>
      <c r="N1183" s="465"/>
      <c r="O1183" s="316">
        <f t="shared" si="69"/>
        <v>0</v>
      </c>
      <c r="P1183" s="74">
        <f t="shared" si="70"/>
        <v>0</v>
      </c>
      <c r="Q1183" s="139" t="str">
        <f t="shared" si="68"/>
        <v/>
      </c>
    </row>
    <row r="1184" spans="1:17">
      <c r="A1184" s="379" t="str">
        <f>IF(B1184="","",COUNT('Diário 1º PA'!$A$4:$A$2000)+ROW()-3)</f>
        <v/>
      </c>
      <c r="B1184" s="560"/>
      <c r="C1184" s="371"/>
      <c r="D1184" s="374"/>
      <c r="E1184" s="374"/>
      <c r="F1184" s="382"/>
      <c r="G1184" s="374"/>
      <c r="H1184" s="374"/>
      <c r="I1184" s="374"/>
      <c r="J1184" s="374"/>
      <c r="K1184" s="374"/>
      <c r="L1184" s="374"/>
      <c r="M1184" s="374"/>
      <c r="N1184" s="465"/>
      <c r="O1184" s="315">
        <f t="shared" si="69"/>
        <v>0</v>
      </c>
      <c r="P1184" s="74">
        <f t="shared" si="70"/>
        <v>0</v>
      </c>
      <c r="Q1184" s="96" t="str">
        <f t="shared" si="68"/>
        <v/>
      </c>
    </row>
    <row r="1185" spans="1:17">
      <c r="A1185" s="379" t="str">
        <f>IF(B1185="","",COUNT('Diário 1º PA'!$A$4:$A$2000)+ROW()-3)</f>
        <v/>
      </c>
      <c r="B1185" s="560"/>
      <c r="C1185" s="371"/>
      <c r="D1185" s="374"/>
      <c r="E1185" s="374"/>
      <c r="F1185" s="382"/>
      <c r="G1185" s="374"/>
      <c r="H1185" s="374"/>
      <c r="I1185" s="374"/>
      <c r="J1185" s="374"/>
      <c r="K1185" s="374"/>
      <c r="L1185" s="374"/>
      <c r="M1185" s="374"/>
      <c r="N1185" s="465"/>
      <c r="O1185" s="315">
        <f t="shared" si="69"/>
        <v>0</v>
      </c>
      <c r="P1185" s="74">
        <f t="shared" si="70"/>
        <v>0</v>
      </c>
      <c r="Q1185" s="96" t="str">
        <f t="shared" si="68"/>
        <v/>
      </c>
    </row>
    <row r="1186" spans="1:17" ht="13.5" thickBot="1">
      <c r="A1186" s="379" t="str">
        <f>IF(B1186="","",COUNT('Diário 1º PA'!$A$4:$A$2000)+ROW()-3)</f>
        <v/>
      </c>
      <c r="B1186" s="560"/>
      <c r="C1186" s="371"/>
      <c r="D1186" s="374"/>
      <c r="E1186" s="374"/>
      <c r="F1186" s="382"/>
      <c r="G1186" s="374"/>
      <c r="H1186" s="374"/>
      <c r="I1186" s="374"/>
      <c r="J1186" s="374"/>
      <c r="K1186" s="374"/>
      <c r="L1186" s="374"/>
      <c r="M1186" s="374"/>
      <c r="N1186" s="465"/>
      <c r="O1186" s="315">
        <f t="shared" si="69"/>
        <v>0</v>
      </c>
      <c r="P1186" s="74">
        <f t="shared" si="70"/>
        <v>0</v>
      </c>
      <c r="Q1186" s="96" t="str">
        <f t="shared" si="68"/>
        <v/>
      </c>
    </row>
    <row r="1187" spans="1:17">
      <c r="A1187" s="379" t="str">
        <f>IF(B1187="","",COUNT('Diário 1º PA'!$A$4:$A$2000)+ROW()-3)</f>
        <v/>
      </c>
      <c r="B1187" s="560"/>
      <c r="C1187" s="371"/>
      <c r="D1187" s="374"/>
      <c r="E1187" s="374"/>
      <c r="F1187" s="382"/>
      <c r="G1187" s="374"/>
      <c r="H1187" s="374"/>
      <c r="I1187" s="374"/>
      <c r="J1187" s="374"/>
      <c r="K1187" s="374"/>
      <c r="L1187" s="374"/>
      <c r="M1187" s="374"/>
      <c r="N1187" s="465"/>
      <c r="O1187" s="316">
        <f t="shared" si="69"/>
        <v>0</v>
      </c>
      <c r="P1187" s="74">
        <f t="shared" si="70"/>
        <v>0</v>
      </c>
      <c r="Q1187" s="139" t="str">
        <f t="shared" si="68"/>
        <v/>
      </c>
    </row>
    <row r="1188" spans="1:17">
      <c r="A1188" s="379" t="str">
        <f>IF(B1188="","",COUNT('Diário 1º PA'!$A$4:$A$2000)+ROW()-3)</f>
        <v/>
      </c>
      <c r="B1188" s="560"/>
      <c r="C1188" s="371"/>
      <c r="D1188" s="374"/>
      <c r="E1188" s="374"/>
      <c r="F1188" s="382"/>
      <c r="G1188" s="374"/>
      <c r="H1188" s="374"/>
      <c r="I1188" s="374"/>
      <c r="J1188" s="374"/>
      <c r="K1188" s="374"/>
      <c r="L1188" s="374"/>
      <c r="M1188" s="374"/>
      <c r="N1188" s="465"/>
      <c r="O1188" s="315">
        <f t="shared" si="69"/>
        <v>0</v>
      </c>
      <c r="P1188" s="74">
        <f t="shared" si="70"/>
        <v>0</v>
      </c>
      <c r="Q1188" s="96" t="str">
        <f t="shared" si="68"/>
        <v/>
      </c>
    </row>
    <row r="1189" spans="1:17">
      <c r="A1189" s="379" t="str">
        <f>IF(B1189="","",COUNT('Diário 1º PA'!$A$4:$A$2000)+ROW()-3)</f>
        <v/>
      </c>
      <c r="B1189" s="560"/>
      <c r="C1189" s="371"/>
      <c r="D1189" s="374"/>
      <c r="E1189" s="374"/>
      <c r="F1189" s="382"/>
      <c r="G1189" s="374"/>
      <c r="H1189" s="374"/>
      <c r="I1189" s="374"/>
      <c r="J1189" s="374"/>
      <c r="K1189" s="374"/>
      <c r="L1189" s="374"/>
      <c r="M1189" s="374"/>
      <c r="N1189" s="465"/>
      <c r="O1189" s="315">
        <f t="shared" si="69"/>
        <v>0</v>
      </c>
      <c r="P1189" s="74">
        <f t="shared" si="70"/>
        <v>0</v>
      </c>
      <c r="Q1189" s="96" t="str">
        <f t="shared" si="68"/>
        <v/>
      </c>
    </row>
    <row r="1190" spans="1:17" ht="13.5" thickBot="1">
      <c r="A1190" s="379" t="str">
        <f>IF(B1190="","",COUNT('Diário 1º PA'!$A$4:$A$2000)+ROW()-3)</f>
        <v/>
      </c>
      <c r="B1190" s="560"/>
      <c r="C1190" s="371"/>
      <c r="D1190" s="374"/>
      <c r="E1190" s="374"/>
      <c r="F1190" s="382"/>
      <c r="G1190" s="374"/>
      <c r="H1190" s="374"/>
      <c r="I1190" s="374"/>
      <c r="J1190" s="374"/>
      <c r="K1190" s="374"/>
      <c r="L1190" s="374"/>
      <c r="M1190" s="374"/>
      <c r="N1190" s="465"/>
      <c r="O1190" s="315">
        <f t="shared" si="69"/>
        <v>0</v>
      </c>
      <c r="P1190" s="74">
        <f t="shared" si="70"/>
        <v>0</v>
      </c>
      <c r="Q1190" s="96" t="str">
        <f t="shared" si="68"/>
        <v/>
      </c>
    </row>
    <row r="1191" spans="1:17">
      <c r="A1191" s="379" t="str">
        <f>IF(B1191="","",COUNT('Diário 1º PA'!$A$4:$A$2000)+ROW()-3)</f>
        <v/>
      </c>
      <c r="B1191" s="560"/>
      <c r="C1191" s="371"/>
      <c r="D1191" s="374"/>
      <c r="E1191" s="374"/>
      <c r="F1191" s="382"/>
      <c r="G1191" s="374"/>
      <c r="H1191" s="374"/>
      <c r="I1191" s="374"/>
      <c r="J1191" s="374"/>
      <c r="K1191" s="374"/>
      <c r="L1191" s="374"/>
      <c r="M1191" s="374"/>
      <c r="N1191" s="465"/>
      <c r="O1191" s="316">
        <f t="shared" si="69"/>
        <v>0</v>
      </c>
      <c r="P1191" s="74">
        <f t="shared" si="70"/>
        <v>0</v>
      </c>
      <c r="Q1191" s="139" t="str">
        <f t="shared" si="68"/>
        <v/>
      </c>
    </row>
    <row r="1192" spans="1:17">
      <c r="A1192" s="379" t="str">
        <f>IF(B1192="","",COUNT('Diário 1º PA'!$A$4:$A$2000)+ROW()-3)</f>
        <v/>
      </c>
      <c r="B1192" s="560"/>
      <c r="C1192" s="371"/>
      <c r="D1192" s="374"/>
      <c r="E1192" s="374"/>
      <c r="F1192" s="382"/>
      <c r="G1192" s="374"/>
      <c r="H1192" s="374"/>
      <c r="I1192" s="374"/>
      <c r="J1192" s="374"/>
      <c r="K1192" s="374"/>
      <c r="L1192" s="374"/>
      <c r="M1192" s="374"/>
      <c r="N1192" s="465"/>
      <c r="O1192" s="315">
        <f t="shared" si="69"/>
        <v>0</v>
      </c>
      <c r="P1192" s="74">
        <f t="shared" si="70"/>
        <v>0</v>
      </c>
      <c r="Q1192" s="96" t="str">
        <f t="shared" si="68"/>
        <v/>
      </c>
    </row>
    <row r="1193" spans="1:17">
      <c r="A1193" s="379" t="str">
        <f>IF(B1193="","",COUNT('Diário 1º PA'!$A$4:$A$2000)+ROW()-3)</f>
        <v/>
      </c>
      <c r="B1193" s="560"/>
      <c r="C1193" s="371"/>
      <c r="D1193" s="374"/>
      <c r="E1193" s="374"/>
      <c r="F1193" s="382"/>
      <c r="G1193" s="374"/>
      <c r="H1193" s="374"/>
      <c r="I1193" s="374"/>
      <c r="J1193" s="374"/>
      <c r="K1193" s="374"/>
      <c r="L1193" s="374"/>
      <c r="M1193" s="374"/>
      <c r="N1193" s="465"/>
      <c r="O1193" s="315">
        <f t="shared" si="69"/>
        <v>0</v>
      </c>
      <c r="P1193" s="74">
        <f t="shared" si="70"/>
        <v>0</v>
      </c>
      <c r="Q1193" s="96" t="str">
        <f t="shared" si="68"/>
        <v/>
      </c>
    </row>
    <row r="1194" spans="1:17" ht="13.5" thickBot="1">
      <c r="A1194" s="379" t="str">
        <f>IF(B1194="","",COUNT('Diário 1º PA'!$A$4:$A$2000)+ROW()-3)</f>
        <v/>
      </c>
      <c r="B1194" s="560"/>
      <c r="C1194" s="371"/>
      <c r="D1194" s="374"/>
      <c r="E1194" s="374"/>
      <c r="F1194" s="382"/>
      <c r="G1194" s="374"/>
      <c r="H1194" s="374"/>
      <c r="I1194" s="374"/>
      <c r="J1194" s="374"/>
      <c r="K1194" s="374"/>
      <c r="L1194" s="374"/>
      <c r="M1194" s="374"/>
      <c r="N1194" s="465"/>
      <c r="O1194" s="315">
        <f t="shared" si="69"/>
        <v>0</v>
      </c>
      <c r="P1194" s="74">
        <f t="shared" si="70"/>
        <v>0</v>
      </c>
      <c r="Q1194" s="96" t="str">
        <f t="shared" si="68"/>
        <v/>
      </c>
    </row>
    <row r="1195" spans="1:17">
      <c r="A1195" s="379" t="str">
        <f>IF(B1195="","",COUNT('Diário 1º PA'!$A$4:$A$2000)+ROW()-3)</f>
        <v/>
      </c>
      <c r="B1195" s="560"/>
      <c r="C1195" s="371"/>
      <c r="D1195" s="374"/>
      <c r="E1195" s="374"/>
      <c r="F1195" s="382"/>
      <c r="G1195" s="374"/>
      <c r="H1195" s="374"/>
      <c r="I1195" s="374"/>
      <c r="J1195" s="374"/>
      <c r="K1195" s="374"/>
      <c r="L1195" s="374"/>
      <c r="M1195" s="374"/>
      <c r="N1195" s="465"/>
      <c r="O1195" s="316">
        <f t="shared" si="69"/>
        <v>0</v>
      </c>
      <c r="P1195" s="74">
        <f t="shared" si="70"/>
        <v>0</v>
      </c>
      <c r="Q1195" s="139" t="str">
        <f t="shared" si="68"/>
        <v/>
      </c>
    </row>
    <row r="1196" spans="1:17">
      <c r="A1196" s="379" t="str">
        <f>IF(B1196="","",COUNT('Diário 1º PA'!$A$4:$A$2000)+ROW()-3)</f>
        <v/>
      </c>
      <c r="B1196" s="560"/>
      <c r="C1196" s="371"/>
      <c r="D1196" s="374"/>
      <c r="E1196" s="374"/>
      <c r="F1196" s="382"/>
      <c r="G1196" s="374"/>
      <c r="H1196" s="374"/>
      <c r="I1196" s="374"/>
      <c r="J1196" s="374"/>
      <c r="K1196" s="374"/>
      <c r="L1196" s="374"/>
      <c r="M1196" s="374"/>
      <c r="N1196" s="465"/>
      <c r="O1196" s="315">
        <f t="shared" si="69"/>
        <v>0</v>
      </c>
      <c r="P1196" s="74">
        <f t="shared" si="70"/>
        <v>0</v>
      </c>
      <c r="Q1196" s="96" t="str">
        <f t="shared" si="68"/>
        <v/>
      </c>
    </row>
    <row r="1197" spans="1:17">
      <c r="A1197" s="379" t="str">
        <f>IF(B1197="","",COUNT('Diário 1º PA'!$A$4:$A$2000)+ROW()-3)</f>
        <v/>
      </c>
      <c r="B1197" s="560"/>
      <c r="C1197" s="371"/>
      <c r="D1197" s="374"/>
      <c r="E1197" s="374"/>
      <c r="F1197" s="382"/>
      <c r="G1197" s="374"/>
      <c r="H1197" s="374"/>
      <c r="I1197" s="374"/>
      <c r="J1197" s="374"/>
      <c r="K1197" s="374"/>
      <c r="L1197" s="374"/>
      <c r="M1197" s="374"/>
      <c r="N1197" s="465"/>
      <c r="O1197" s="315">
        <f t="shared" si="69"/>
        <v>0</v>
      </c>
      <c r="P1197" s="74">
        <f t="shared" si="70"/>
        <v>0</v>
      </c>
      <c r="Q1197" s="96" t="str">
        <f t="shared" si="68"/>
        <v/>
      </c>
    </row>
    <row r="1198" spans="1:17" ht="13.5" thickBot="1">
      <c r="A1198" s="379" t="str">
        <f>IF(B1198="","",COUNT('Diário 1º PA'!$A$4:$A$2000)+ROW()-3)</f>
        <v/>
      </c>
      <c r="B1198" s="560"/>
      <c r="C1198" s="371"/>
      <c r="D1198" s="374"/>
      <c r="E1198" s="374"/>
      <c r="F1198" s="382"/>
      <c r="G1198" s="374"/>
      <c r="H1198" s="374"/>
      <c r="I1198" s="374"/>
      <c r="J1198" s="374"/>
      <c r="K1198" s="374"/>
      <c r="L1198" s="374"/>
      <c r="M1198" s="374"/>
      <c r="N1198" s="465"/>
      <c r="O1198" s="315">
        <f t="shared" si="69"/>
        <v>0</v>
      </c>
      <c r="P1198" s="74">
        <f t="shared" si="70"/>
        <v>0</v>
      </c>
      <c r="Q1198" s="96" t="str">
        <f t="shared" si="68"/>
        <v/>
      </c>
    </row>
    <row r="1199" spans="1:17">
      <c r="A1199" s="379" t="str">
        <f>IF(B1199="","",COUNT('Diário 1º PA'!$A$4:$A$2000)+ROW()-3)</f>
        <v/>
      </c>
      <c r="B1199" s="560"/>
      <c r="C1199" s="371"/>
      <c r="D1199" s="374"/>
      <c r="E1199" s="374"/>
      <c r="F1199" s="382"/>
      <c r="G1199" s="374"/>
      <c r="H1199" s="374"/>
      <c r="I1199" s="374"/>
      <c r="J1199" s="374"/>
      <c r="K1199" s="374"/>
      <c r="L1199" s="374"/>
      <c r="M1199" s="374"/>
      <c r="N1199" s="465"/>
      <c r="O1199" s="316">
        <f t="shared" si="69"/>
        <v>0</v>
      </c>
      <c r="P1199" s="74">
        <f t="shared" si="70"/>
        <v>0</v>
      </c>
      <c r="Q1199" s="139" t="str">
        <f t="shared" si="68"/>
        <v/>
      </c>
    </row>
    <row r="1200" spans="1:17">
      <c r="A1200" s="379" t="str">
        <f>IF(B1200="","",COUNT('Diário 1º PA'!$A$4:$A$2000)+ROW()-3)</f>
        <v/>
      </c>
      <c r="B1200" s="560"/>
      <c r="C1200" s="371"/>
      <c r="D1200" s="374"/>
      <c r="E1200" s="374"/>
      <c r="F1200" s="382"/>
      <c r="G1200" s="374"/>
      <c r="H1200" s="374"/>
      <c r="I1200" s="374"/>
      <c r="J1200" s="374"/>
      <c r="K1200" s="374"/>
      <c r="L1200" s="374"/>
      <c r="M1200" s="374"/>
      <c r="N1200" s="465"/>
      <c r="O1200" s="315">
        <f t="shared" si="69"/>
        <v>0</v>
      </c>
      <c r="P1200" s="74">
        <f t="shared" si="70"/>
        <v>0</v>
      </c>
      <c r="Q1200" s="96" t="str">
        <f t="shared" si="68"/>
        <v/>
      </c>
    </row>
    <row r="1201" spans="1:17">
      <c r="A1201" s="379" t="str">
        <f>IF(B1201="","",COUNT('Diário 1º PA'!$A$4:$A$2000)+ROW()-3)</f>
        <v/>
      </c>
      <c r="B1201" s="560"/>
      <c r="C1201" s="371"/>
      <c r="D1201" s="374"/>
      <c r="E1201" s="374"/>
      <c r="F1201" s="382"/>
      <c r="G1201" s="374"/>
      <c r="H1201" s="374"/>
      <c r="I1201" s="374"/>
      <c r="J1201" s="374"/>
      <c r="K1201" s="374"/>
      <c r="L1201" s="374"/>
      <c r="M1201" s="374"/>
      <c r="N1201" s="465"/>
      <c r="O1201" s="315">
        <f t="shared" si="69"/>
        <v>0</v>
      </c>
      <c r="P1201" s="74">
        <f t="shared" si="70"/>
        <v>0</v>
      </c>
      <c r="Q1201" s="96" t="str">
        <f t="shared" si="68"/>
        <v/>
      </c>
    </row>
    <row r="1202" spans="1:17" ht="13.5" thickBot="1">
      <c r="A1202" s="379" t="str">
        <f>IF(B1202="","",COUNT('Diário 1º PA'!$A$4:$A$2000)+ROW()-3)</f>
        <v/>
      </c>
      <c r="B1202" s="560"/>
      <c r="C1202" s="371"/>
      <c r="D1202" s="374"/>
      <c r="E1202" s="374"/>
      <c r="F1202" s="382"/>
      <c r="G1202" s="374"/>
      <c r="H1202" s="374"/>
      <c r="I1202" s="374"/>
      <c r="J1202" s="374"/>
      <c r="K1202" s="374"/>
      <c r="L1202" s="374"/>
      <c r="M1202" s="374"/>
      <c r="N1202" s="465"/>
      <c r="O1202" s="315">
        <f t="shared" si="69"/>
        <v>0</v>
      </c>
      <c r="P1202" s="74">
        <f t="shared" si="70"/>
        <v>0</v>
      </c>
      <c r="Q1202" s="96" t="str">
        <f t="shared" si="68"/>
        <v/>
      </c>
    </row>
    <row r="1203" spans="1:17">
      <c r="A1203" s="379" t="str">
        <f>IF(B1203="","",COUNT('Diário 1º PA'!$A$4:$A$2000)+ROW()-3)</f>
        <v/>
      </c>
      <c r="B1203" s="560"/>
      <c r="C1203" s="371"/>
      <c r="D1203" s="374"/>
      <c r="E1203" s="374"/>
      <c r="F1203" s="382"/>
      <c r="G1203" s="374"/>
      <c r="H1203" s="374"/>
      <c r="I1203" s="374"/>
      <c r="J1203" s="374"/>
      <c r="K1203" s="374"/>
      <c r="L1203" s="374"/>
      <c r="M1203" s="374"/>
      <c r="N1203" s="465"/>
      <c r="O1203" s="316">
        <f t="shared" si="69"/>
        <v>0</v>
      </c>
      <c r="P1203" s="74">
        <f t="shared" si="70"/>
        <v>0</v>
      </c>
      <c r="Q1203" s="139" t="str">
        <f t="shared" si="68"/>
        <v/>
      </c>
    </row>
    <row r="1204" spans="1:17">
      <c r="A1204" s="379" t="str">
        <f>IF(B1204="","",COUNT('Diário 1º PA'!$A$4:$A$2000)+ROW()-3)</f>
        <v/>
      </c>
      <c r="B1204" s="560"/>
      <c r="C1204" s="371"/>
      <c r="D1204" s="374"/>
      <c r="E1204" s="374"/>
      <c r="F1204" s="382"/>
      <c r="G1204" s="374"/>
      <c r="H1204" s="374"/>
      <c r="I1204" s="374"/>
      <c r="J1204" s="374"/>
      <c r="K1204" s="374"/>
      <c r="L1204" s="374"/>
      <c r="M1204" s="374"/>
      <c r="N1204" s="465"/>
      <c r="O1204" s="315">
        <f t="shared" si="69"/>
        <v>0</v>
      </c>
      <c r="P1204" s="74">
        <f t="shared" si="70"/>
        <v>0</v>
      </c>
      <c r="Q1204" s="96" t="str">
        <f t="shared" si="68"/>
        <v/>
      </c>
    </row>
    <row r="1205" spans="1:17">
      <c r="A1205" s="379" t="str">
        <f>IF(B1205="","",COUNT('Diário 1º PA'!$A$4:$A$2000)+ROW()-3)</f>
        <v/>
      </c>
      <c r="B1205" s="560"/>
      <c r="C1205" s="371"/>
      <c r="D1205" s="374"/>
      <c r="E1205" s="374"/>
      <c r="F1205" s="382"/>
      <c r="G1205" s="374"/>
      <c r="H1205" s="374"/>
      <c r="I1205" s="374"/>
      <c r="J1205" s="374"/>
      <c r="K1205" s="374"/>
      <c r="L1205" s="374"/>
      <c r="M1205" s="374"/>
      <c r="N1205" s="465"/>
      <c r="O1205" s="315">
        <f t="shared" si="69"/>
        <v>0</v>
      </c>
      <c r="P1205" s="74">
        <f t="shared" si="70"/>
        <v>0</v>
      </c>
      <c r="Q1205" s="96" t="str">
        <f t="shared" si="68"/>
        <v/>
      </c>
    </row>
    <row r="1206" spans="1:17" ht="13.5" thickBot="1">
      <c r="A1206" s="379" t="str">
        <f>IF(B1206="","",COUNT('Diário 1º PA'!$A$4:$A$2000)+ROW()-3)</f>
        <v/>
      </c>
      <c r="B1206" s="560"/>
      <c r="C1206" s="371"/>
      <c r="D1206" s="374"/>
      <c r="E1206" s="374"/>
      <c r="F1206" s="382"/>
      <c r="G1206" s="374"/>
      <c r="H1206" s="374"/>
      <c r="I1206" s="374"/>
      <c r="J1206" s="374"/>
      <c r="K1206" s="374"/>
      <c r="L1206" s="374"/>
      <c r="M1206" s="374"/>
      <c r="N1206" s="465"/>
      <c r="O1206" s="315">
        <f t="shared" si="69"/>
        <v>0</v>
      </c>
      <c r="P1206" s="74">
        <f t="shared" si="70"/>
        <v>0</v>
      </c>
      <c r="Q1206" s="96" t="str">
        <f t="shared" si="68"/>
        <v/>
      </c>
    </row>
    <row r="1207" spans="1:17">
      <c r="A1207" s="379" t="str">
        <f>IF(B1207="","",COUNT('Diário 1º PA'!$A$4:$A$2000)+ROW()-3)</f>
        <v/>
      </c>
      <c r="B1207" s="560"/>
      <c r="C1207" s="371"/>
      <c r="D1207" s="374"/>
      <c r="E1207" s="374"/>
      <c r="F1207" s="382"/>
      <c r="G1207" s="374"/>
      <c r="H1207" s="374"/>
      <c r="I1207" s="374"/>
      <c r="J1207" s="374"/>
      <c r="K1207" s="374"/>
      <c r="L1207" s="374"/>
      <c r="M1207" s="374"/>
      <c r="N1207" s="465"/>
      <c r="O1207" s="316">
        <f t="shared" si="69"/>
        <v>0</v>
      </c>
      <c r="P1207" s="74">
        <f t="shared" si="70"/>
        <v>0</v>
      </c>
      <c r="Q1207" s="139" t="str">
        <f t="shared" si="68"/>
        <v/>
      </c>
    </row>
    <row r="1208" spans="1:17">
      <c r="A1208" s="379" t="str">
        <f>IF(B1208="","",COUNT('Diário 1º PA'!$A$4:$A$2000)+ROW()-3)</f>
        <v/>
      </c>
      <c r="B1208" s="560"/>
      <c r="C1208" s="371"/>
      <c r="D1208" s="374"/>
      <c r="E1208" s="374"/>
      <c r="F1208" s="382"/>
      <c r="G1208" s="374"/>
      <c r="H1208" s="374"/>
      <c r="I1208" s="374"/>
      <c r="J1208" s="374"/>
      <c r="K1208" s="374"/>
      <c r="L1208" s="374"/>
      <c r="M1208" s="542"/>
      <c r="N1208" s="465"/>
      <c r="O1208" s="315">
        <f t="shared" si="69"/>
        <v>0</v>
      </c>
      <c r="P1208" s="74">
        <f t="shared" si="70"/>
        <v>0</v>
      </c>
      <c r="Q1208" s="96" t="str">
        <f t="shared" si="68"/>
        <v/>
      </c>
    </row>
    <row r="1209" spans="1:17">
      <c r="A1209" s="379" t="str">
        <f>IF(B1209="","",COUNT('Diário 1º PA'!$A$4:$A$2000)+ROW()-3)</f>
        <v/>
      </c>
      <c r="B1209" s="560"/>
      <c r="C1209" s="371"/>
      <c r="D1209" s="374"/>
      <c r="E1209" s="374"/>
      <c r="F1209" s="382"/>
      <c r="G1209" s="374"/>
      <c r="H1209" s="374"/>
      <c r="I1209" s="374"/>
      <c r="J1209" s="374"/>
      <c r="K1209" s="374"/>
      <c r="L1209" s="374"/>
      <c r="M1209" s="374"/>
      <c r="N1209" s="465"/>
      <c r="O1209" s="315">
        <f t="shared" si="69"/>
        <v>0</v>
      </c>
      <c r="P1209" s="74">
        <f t="shared" si="70"/>
        <v>0</v>
      </c>
      <c r="Q1209" s="96" t="str">
        <f t="shared" si="68"/>
        <v/>
      </c>
    </row>
    <row r="1210" spans="1:17" ht="13.5" thickBot="1">
      <c r="A1210" s="379" t="str">
        <f>IF(B1210="","",COUNT('Diário 1º PA'!$A$4:$A$2000)+ROW()-3)</f>
        <v/>
      </c>
      <c r="B1210" s="560"/>
      <c r="C1210" s="371"/>
      <c r="D1210" s="374"/>
      <c r="E1210" s="374"/>
      <c r="F1210" s="382"/>
      <c r="G1210" s="374"/>
      <c r="H1210" s="374"/>
      <c r="I1210" s="374"/>
      <c r="J1210" s="374"/>
      <c r="K1210" s="374"/>
      <c r="L1210" s="374"/>
      <c r="M1210" s="374"/>
      <c r="N1210" s="465"/>
      <c r="O1210" s="315">
        <f t="shared" si="69"/>
        <v>0</v>
      </c>
      <c r="P1210" s="74">
        <f t="shared" si="70"/>
        <v>0</v>
      </c>
      <c r="Q1210" s="96" t="str">
        <f t="shared" si="68"/>
        <v/>
      </c>
    </row>
    <row r="1211" spans="1:17">
      <c r="A1211" s="379" t="str">
        <f>IF(B1211="","",COUNT('Diário 1º PA'!$A$4:$A$2000)+ROW()-3)</f>
        <v/>
      </c>
      <c r="B1211" s="560"/>
      <c r="C1211" s="371"/>
      <c r="D1211" s="374"/>
      <c r="E1211" s="374"/>
      <c r="F1211" s="382"/>
      <c r="G1211" s="374"/>
      <c r="H1211" s="374"/>
      <c r="I1211" s="374"/>
      <c r="J1211" s="374"/>
      <c r="K1211" s="374"/>
      <c r="L1211" s="374"/>
      <c r="M1211" s="374"/>
      <c r="N1211" s="465"/>
      <c r="O1211" s="316">
        <f t="shared" si="69"/>
        <v>0</v>
      </c>
      <c r="P1211" s="74">
        <f t="shared" si="70"/>
        <v>0</v>
      </c>
      <c r="Q1211" s="139" t="str">
        <f t="shared" si="68"/>
        <v/>
      </c>
    </row>
    <row r="1212" spans="1:17">
      <c r="A1212" s="379" t="str">
        <f>IF(B1212="","",COUNT('Diário 1º PA'!$A$4:$A$2000)+ROW()-3)</f>
        <v/>
      </c>
      <c r="B1212" s="560"/>
      <c r="C1212" s="371"/>
      <c r="D1212" s="374"/>
      <c r="E1212" s="374"/>
      <c r="F1212" s="382"/>
      <c r="G1212" s="374"/>
      <c r="H1212" s="374"/>
      <c r="I1212" s="374"/>
      <c r="J1212" s="374"/>
      <c r="K1212" s="374"/>
      <c r="L1212" s="374"/>
      <c r="M1212" s="374"/>
      <c r="N1212" s="465"/>
      <c r="O1212" s="315">
        <f t="shared" si="69"/>
        <v>0</v>
      </c>
      <c r="P1212" s="74">
        <f t="shared" si="70"/>
        <v>0</v>
      </c>
      <c r="Q1212" s="96" t="str">
        <f t="shared" si="68"/>
        <v/>
      </c>
    </row>
    <row r="1213" spans="1:17">
      <c r="A1213" s="379" t="str">
        <f>IF(B1213="","",COUNT('Diário 1º PA'!$A$4:$A$2000)+ROW()-3)</f>
        <v/>
      </c>
      <c r="B1213" s="560"/>
      <c r="C1213" s="371"/>
      <c r="D1213" s="374"/>
      <c r="E1213" s="374"/>
      <c r="F1213" s="382"/>
      <c r="G1213" s="374"/>
      <c r="H1213" s="374"/>
      <c r="I1213" s="374"/>
      <c r="J1213" s="374"/>
      <c r="K1213" s="374"/>
      <c r="L1213" s="374"/>
      <c r="M1213" s="374"/>
      <c r="N1213" s="465"/>
      <c r="O1213" s="315">
        <f t="shared" si="69"/>
        <v>0</v>
      </c>
      <c r="P1213" s="74">
        <f t="shared" si="70"/>
        <v>0</v>
      </c>
      <c r="Q1213" s="96" t="str">
        <f t="shared" si="68"/>
        <v/>
      </c>
    </row>
    <row r="1214" spans="1:17" ht="13.5" thickBot="1">
      <c r="A1214" s="379" t="str">
        <f>IF(B1214="","",COUNT('Diário 1º PA'!$A$4:$A$2000)+ROW()-3)</f>
        <v/>
      </c>
      <c r="B1214" s="560"/>
      <c r="C1214" s="371"/>
      <c r="D1214" s="374"/>
      <c r="E1214" s="374"/>
      <c r="F1214" s="382"/>
      <c r="G1214" s="374"/>
      <c r="H1214" s="374"/>
      <c r="I1214" s="374"/>
      <c r="J1214" s="374"/>
      <c r="K1214" s="374"/>
      <c r="L1214" s="374"/>
      <c r="M1214" s="374"/>
      <c r="N1214" s="465"/>
      <c r="O1214" s="315">
        <f t="shared" si="69"/>
        <v>0</v>
      </c>
      <c r="P1214" s="74">
        <f t="shared" si="70"/>
        <v>0</v>
      </c>
      <c r="Q1214" s="96" t="str">
        <f t="shared" si="68"/>
        <v/>
      </c>
    </row>
    <row r="1215" spans="1:17">
      <c r="A1215" s="379" t="str">
        <f>IF(B1215="","",COUNT('Diário 1º PA'!$A$4:$A$2000)+ROW()-3)</f>
        <v/>
      </c>
      <c r="B1215" s="560"/>
      <c r="C1215" s="371"/>
      <c r="D1215" s="374"/>
      <c r="E1215" s="374"/>
      <c r="F1215" s="382"/>
      <c r="G1215" s="374"/>
      <c r="H1215" s="374"/>
      <c r="I1215" s="374"/>
      <c r="J1215" s="374"/>
      <c r="K1215" s="374"/>
      <c r="L1215" s="374"/>
      <c r="M1215" s="374"/>
      <c r="N1215" s="465"/>
      <c r="O1215" s="316">
        <f t="shared" si="69"/>
        <v>0</v>
      </c>
      <c r="P1215" s="74">
        <f t="shared" si="70"/>
        <v>0</v>
      </c>
      <c r="Q1215" s="139" t="str">
        <f t="shared" si="68"/>
        <v/>
      </c>
    </row>
    <row r="1216" spans="1:17">
      <c r="A1216" s="379" t="str">
        <f>IF(B1216="","",COUNT('Diário 1º PA'!$A$4:$A$2000)+ROW()-3)</f>
        <v/>
      </c>
      <c r="B1216" s="560"/>
      <c r="C1216" s="371"/>
      <c r="D1216" s="374"/>
      <c r="E1216" s="374"/>
      <c r="F1216" s="382"/>
      <c r="G1216" s="374"/>
      <c r="H1216" s="374"/>
      <c r="I1216" s="374"/>
      <c r="J1216" s="374"/>
      <c r="K1216" s="374"/>
      <c r="L1216" s="374"/>
      <c r="M1216" s="374"/>
      <c r="N1216" s="465"/>
      <c r="O1216" s="315">
        <f t="shared" si="69"/>
        <v>0</v>
      </c>
      <c r="P1216" s="74">
        <f t="shared" si="70"/>
        <v>0</v>
      </c>
      <c r="Q1216" s="96" t="str">
        <f t="shared" si="68"/>
        <v/>
      </c>
    </row>
    <row r="1217" spans="1:17">
      <c r="A1217" s="379" t="str">
        <f>IF(B1217="","",COUNT('Diário 1º PA'!$A$4:$A$2000)+ROW()-3)</f>
        <v/>
      </c>
      <c r="B1217" s="560"/>
      <c r="C1217" s="371"/>
      <c r="D1217" s="374"/>
      <c r="E1217" s="374"/>
      <c r="F1217" s="382"/>
      <c r="G1217" s="374"/>
      <c r="H1217" s="374"/>
      <c r="I1217" s="374"/>
      <c r="J1217" s="374"/>
      <c r="K1217" s="374"/>
      <c r="L1217" s="374"/>
      <c r="M1217" s="374"/>
      <c r="N1217" s="465"/>
      <c r="O1217" s="315">
        <f t="shared" si="69"/>
        <v>0</v>
      </c>
      <c r="P1217" s="74">
        <f t="shared" si="70"/>
        <v>0</v>
      </c>
      <c r="Q1217" s="96" t="str">
        <f t="shared" si="68"/>
        <v/>
      </c>
    </row>
    <row r="1218" spans="1:17" ht="13.5" thickBot="1">
      <c r="A1218" s="379" t="str">
        <f>IF(B1218="","",COUNT('Diário 1º PA'!$A$4:$A$2000)+ROW()-3)</f>
        <v/>
      </c>
      <c r="B1218" s="560"/>
      <c r="C1218" s="371"/>
      <c r="D1218" s="374"/>
      <c r="E1218" s="374"/>
      <c r="F1218" s="382"/>
      <c r="G1218" s="374"/>
      <c r="H1218" s="374"/>
      <c r="I1218" s="374"/>
      <c r="J1218" s="374"/>
      <c r="K1218" s="374"/>
      <c r="L1218" s="374"/>
      <c r="M1218" s="374"/>
      <c r="N1218" s="465"/>
      <c r="O1218" s="315">
        <f t="shared" si="69"/>
        <v>0</v>
      </c>
      <c r="P1218" s="74">
        <f t="shared" si="70"/>
        <v>0</v>
      </c>
      <c r="Q1218" s="96" t="str">
        <f t="shared" si="68"/>
        <v/>
      </c>
    </row>
    <row r="1219" spans="1:17">
      <c r="A1219" s="379" t="str">
        <f>IF(B1219="","",COUNT('Diário 1º PA'!$A$4:$A$2000)+ROW()-3)</f>
        <v/>
      </c>
      <c r="B1219" s="560"/>
      <c r="C1219" s="371"/>
      <c r="D1219" s="374"/>
      <c r="E1219" s="374"/>
      <c r="F1219" s="382"/>
      <c r="G1219" s="374"/>
      <c r="H1219" s="374"/>
      <c r="I1219" s="374"/>
      <c r="J1219" s="374"/>
      <c r="K1219" s="374"/>
      <c r="L1219" s="374"/>
      <c r="M1219" s="542"/>
      <c r="N1219" s="465"/>
      <c r="O1219" s="316">
        <f t="shared" si="69"/>
        <v>0</v>
      </c>
      <c r="P1219" s="74">
        <f t="shared" si="70"/>
        <v>0</v>
      </c>
      <c r="Q1219" s="139" t="str">
        <f t="shared" si="68"/>
        <v/>
      </c>
    </row>
    <row r="1220" spans="1:17">
      <c r="A1220" s="379" t="str">
        <f>IF(B1220="","",COUNT('Diário 1º PA'!$A$4:$A$2000)+ROW()-3)</f>
        <v/>
      </c>
      <c r="B1220" s="560"/>
      <c r="C1220" s="371"/>
      <c r="D1220" s="374"/>
      <c r="E1220" s="374"/>
      <c r="F1220" s="382"/>
      <c r="G1220" s="374"/>
      <c r="H1220" s="374"/>
      <c r="I1220" s="374"/>
      <c r="J1220" s="374"/>
      <c r="K1220" s="374"/>
      <c r="L1220" s="374"/>
      <c r="M1220" s="374"/>
      <c r="N1220" s="465"/>
      <c r="O1220" s="315">
        <f t="shared" si="69"/>
        <v>0</v>
      </c>
      <c r="P1220" s="74">
        <f t="shared" si="70"/>
        <v>0</v>
      </c>
      <c r="Q1220" s="96" t="str">
        <f t="shared" si="68"/>
        <v/>
      </c>
    </row>
    <row r="1221" spans="1:17">
      <c r="A1221" s="379" t="str">
        <f>IF(B1221="","",COUNT('Diário 1º PA'!$A$4:$A$2000)+ROW()-3)</f>
        <v/>
      </c>
      <c r="B1221" s="560"/>
      <c r="C1221" s="371"/>
      <c r="D1221" s="374"/>
      <c r="E1221" s="374"/>
      <c r="F1221" s="382"/>
      <c r="G1221" s="374"/>
      <c r="H1221" s="374"/>
      <c r="I1221" s="374"/>
      <c r="J1221" s="374"/>
      <c r="K1221" s="374"/>
      <c r="L1221" s="374"/>
      <c r="M1221" s="542"/>
      <c r="N1221" s="465"/>
      <c r="O1221" s="315">
        <f t="shared" si="69"/>
        <v>0</v>
      </c>
      <c r="P1221" s="74">
        <f t="shared" si="70"/>
        <v>0</v>
      </c>
      <c r="Q1221" s="96" t="str">
        <f t="shared" si="68"/>
        <v/>
      </c>
    </row>
    <row r="1222" spans="1:17" ht="13.5" thickBot="1">
      <c r="A1222" s="379" t="str">
        <f>IF(B1222="","",COUNT('Diário 1º PA'!$A$4:$A$2000)+ROW()-3)</f>
        <v/>
      </c>
      <c r="B1222" s="560"/>
      <c r="C1222" s="371"/>
      <c r="D1222" s="374"/>
      <c r="E1222" s="374"/>
      <c r="F1222" s="382"/>
      <c r="G1222" s="374"/>
      <c r="H1222" s="374"/>
      <c r="I1222" s="374"/>
      <c r="J1222" s="374"/>
      <c r="K1222" s="374"/>
      <c r="L1222" s="374"/>
      <c r="M1222" s="374"/>
      <c r="N1222" s="465"/>
      <c r="O1222" s="315">
        <f t="shared" si="69"/>
        <v>0</v>
      </c>
      <c r="P1222" s="74">
        <f t="shared" si="70"/>
        <v>0</v>
      </c>
      <c r="Q1222" s="96" t="str">
        <f t="shared" si="68"/>
        <v/>
      </c>
    </row>
    <row r="1223" spans="1:17">
      <c r="A1223" s="379" t="str">
        <f>IF(B1223="","",COUNT('Diário 1º PA'!$A$4:$A$2000)+ROW()-3)</f>
        <v/>
      </c>
      <c r="B1223" s="560"/>
      <c r="C1223" s="371"/>
      <c r="D1223" s="374"/>
      <c r="E1223" s="374"/>
      <c r="F1223" s="382"/>
      <c r="G1223" s="374"/>
      <c r="H1223" s="374"/>
      <c r="I1223" s="374"/>
      <c r="J1223" s="374"/>
      <c r="K1223" s="374"/>
      <c r="L1223" s="374"/>
      <c r="M1223" s="374"/>
      <c r="N1223" s="465"/>
      <c r="O1223" s="316">
        <f t="shared" si="69"/>
        <v>0</v>
      </c>
      <c r="P1223" s="74">
        <f t="shared" si="70"/>
        <v>0</v>
      </c>
      <c r="Q1223" s="139" t="str">
        <f t="shared" si="68"/>
        <v/>
      </c>
    </row>
    <row r="1224" spans="1:17">
      <c r="A1224" s="379" t="str">
        <f>IF(B1224="","",COUNT('Diário 1º PA'!$A$4:$A$2000)+ROW()-3)</f>
        <v/>
      </c>
      <c r="B1224" s="560"/>
      <c r="C1224" s="371"/>
      <c r="D1224" s="374"/>
      <c r="E1224" s="374"/>
      <c r="F1224" s="382"/>
      <c r="G1224" s="374"/>
      <c r="H1224" s="374"/>
      <c r="I1224" s="374"/>
      <c r="J1224" s="374"/>
      <c r="K1224" s="374"/>
      <c r="L1224" s="374"/>
      <c r="M1224" s="374"/>
      <c r="N1224" s="465"/>
      <c r="O1224" s="315">
        <f t="shared" si="69"/>
        <v>0</v>
      </c>
      <c r="P1224" s="74">
        <f t="shared" si="70"/>
        <v>0</v>
      </c>
      <c r="Q1224" s="96" t="str">
        <f t="shared" si="68"/>
        <v/>
      </c>
    </row>
    <row r="1225" spans="1:17">
      <c r="A1225" s="379" t="str">
        <f>IF(B1225="","",COUNT('Diário 1º PA'!$A$4:$A$2000)+ROW()-3)</f>
        <v/>
      </c>
      <c r="B1225" s="560"/>
      <c r="C1225" s="371"/>
      <c r="D1225" s="374"/>
      <c r="E1225" s="374"/>
      <c r="F1225" s="382"/>
      <c r="G1225" s="374"/>
      <c r="H1225" s="374"/>
      <c r="I1225" s="374"/>
      <c r="J1225" s="374"/>
      <c r="K1225" s="374"/>
      <c r="L1225" s="374"/>
      <c r="M1225" s="374"/>
      <c r="N1225" s="465"/>
      <c r="O1225" s="315">
        <f t="shared" si="69"/>
        <v>0</v>
      </c>
      <c r="P1225" s="74">
        <f t="shared" si="70"/>
        <v>0</v>
      </c>
      <c r="Q1225" s="96" t="str">
        <f t="shared" si="68"/>
        <v/>
      </c>
    </row>
    <row r="1226" spans="1:17" ht="13.5" thickBot="1">
      <c r="A1226" s="379" t="str">
        <f>IF(B1226="","",COUNT('Diário 1º PA'!$A$4:$A$2000)+ROW()-3)</f>
        <v/>
      </c>
      <c r="B1226" s="560"/>
      <c r="C1226" s="371"/>
      <c r="D1226" s="374"/>
      <c r="E1226" s="374"/>
      <c r="F1226" s="382"/>
      <c r="G1226" s="374"/>
      <c r="H1226" s="374"/>
      <c r="I1226" s="374"/>
      <c r="J1226" s="374"/>
      <c r="K1226" s="374"/>
      <c r="L1226" s="374"/>
      <c r="M1226" s="374"/>
      <c r="N1226" s="465"/>
      <c r="O1226" s="315">
        <f t="shared" si="69"/>
        <v>0</v>
      </c>
      <c r="P1226" s="74">
        <f t="shared" si="70"/>
        <v>0</v>
      </c>
      <c r="Q1226" s="96" t="str">
        <f t="shared" si="68"/>
        <v/>
      </c>
    </row>
    <row r="1227" spans="1:17">
      <c r="A1227" s="379" t="str">
        <f>IF(B1227="","",COUNT('Diário 1º PA'!$A$4:$A$2000)+ROW()-3)</f>
        <v/>
      </c>
      <c r="B1227" s="560"/>
      <c r="C1227" s="371"/>
      <c r="D1227" s="374"/>
      <c r="E1227" s="374"/>
      <c r="F1227" s="382"/>
      <c r="G1227" s="374"/>
      <c r="H1227" s="374"/>
      <c r="I1227" s="374"/>
      <c r="J1227" s="374"/>
      <c r="K1227" s="374"/>
      <c r="L1227" s="374"/>
      <c r="M1227" s="374"/>
      <c r="N1227" s="465"/>
      <c r="O1227" s="316">
        <f t="shared" si="69"/>
        <v>0</v>
      </c>
      <c r="P1227" s="74">
        <f t="shared" si="70"/>
        <v>0</v>
      </c>
      <c r="Q1227" s="139" t="str">
        <f t="shared" si="68"/>
        <v/>
      </c>
    </row>
    <row r="1228" spans="1:17">
      <c r="A1228" s="379" t="str">
        <f>IF(B1228="","",COUNT('Diário 1º PA'!$A$4:$A$2000)+ROW()-3)</f>
        <v/>
      </c>
      <c r="B1228" s="560"/>
      <c r="C1228" s="371"/>
      <c r="D1228" s="374"/>
      <c r="E1228" s="374"/>
      <c r="F1228" s="382"/>
      <c r="G1228" s="374"/>
      <c r="H1228" s="374"/>
      <c r="I1228" s="374"/>
      <c r="J1228" s="374"/>
      <c r="K1228" s="374"/>
      <c r="L1228" s="374"/>
      <c r="M1228" s="374"/>
      <c r="N1228" s="465"/>
      <c r="O1228" s="315">
        <f t="shared" si="69"/>
        <v>0</v>
      </c>
      <c r="P1228" s="74">
        <f t="shared" si="70"/>
        <v>0</v>
      </c>
      <c r="Q1228" s="96" t="str">
        <f t="shared" si="68"/>
        <v/>
      </c>
    </row>
    <row r="1229" spans="1:17">
      <c r="A1229" s="379" t="str">
        <f>IF(B1229="","",COUNT('Diário 1º PA'!$A$4:$A$2000)+ROW()-3)</f>
        <v/>
      </c>
      <c r="B1229" s="560"/>
      <c r="C1229" s="371"/>
      <c r="D1229" s="374"/>
      <c r="E1229" s="374"/>
      <c r="F1229" s="382"/>
      <c r="G1229" s="374"/>
      <c r="H1229" s="374"/>
      <c r="I1229" s="374"/>
      <c r="J1229" s="374"/>
      <c r="K1229" s="374"/>
      <c r="L1229" s="374"/>
      <c r="M1229" s="374"/>
      <c r="N1229" s="465"/>
      <c r="O1229" s="315">
        <f t="shared" si="69"/>
        <v>0</v>
      </c>
      <c r="P1229" s="74">
        <f t="shared" si="70"/>
        <v>0</v>
      </c>
      <c r="Q1229" s="96" t="str">
        <f t="shared" si="68"/>
        <v/>
      </c>
    </row>
    <row r="1230" spans="1:17" ht="13.5" thickBot="1">
      <c r="A1230" s="379" t="str">
        <f>IF(B1230="","",COUNT('Diário 1º PA'!$A$4:$A$2000)+ROW()-3)</f>
        <v/>
      </c>
      <c r="B1230" s="560"/>
      <c r="C1230" s="371"/>
      <c r="D1230" s="374"/>
      <c r="E1230" s="374"/>
      <c r="F1230" s="382"/>
      <c r="G1230" s="374"/>
      <c r="H1230" s="374"/>
      <c r="I1230" s="374"/>
      <c r="J1230" s="374"/>
      <c r="K1230" s="374"/>
      <c r="L1230" s="374"/>
      <c r="M1230" s="374"/>
      <c r="N1230" s="465"/>
      <c r="O1230" s="315">
        <f t="shared" si="69"/>
        <v>0</v>
      </c>
      <c r="P1230" s="74">
        <f t="shared" si="70"/>
        <v>0</v>
      </c>
      <c r="Q1230" s="96" t="str">
        <f t="shared" si="68"/>
        <v/>
      </c>
    </row>
    <row r="1231" spans="1:17">
      <c r="A1231" s="379" t="str">
        <f>IF(B1231="","",COUNT('Diário 1º PA'!$A$4:$A$2000)+ROW()-3)</f>
        <v/>
      </c>
      <c r="B1231" s="560"/>
      <c r="C1231" s="371"/>
      <c r="D1231" s="374"/>
      <c r="E1231" s="374"/>
      <c r="F1231" s="382"/>
      <c r="G1231" s="374"/>
      <c r="H1231" s="374"/>
      <c r="I1231" s="374"/>
      <c r="J1231" s="374"/>
      <c r="K1231" s="374"/>
      <c r="L1231" s="374"/>
      <c r="M1231" s="374"/>
      <c r="N1231" s="465"/>
      <c r="O1231" s="316">
        <f t="shared" si="69"/>
        <v>0</v>
      </c>
      <c r="P1231" s="74">
        <f t="shared" si="70"/>
        <v>0</v>
      </c>
      <c r="Q1231" s="139" t="str">
        <f t="shared" si="68"/>
        <v/>
      </c>
    </row>
    <row r="1232" spans="1:17">
      <c r="A1232" s="379" t="str">
        <f>IF(B1232="","",COUNT('Diário 1º PA'!$A$4:$A$2000)+ROW()-3)</f>
        <v/>
      </c>
      <c r="B1232" s="560"/>
      <c r="C1232" s="371"/>
      <c r="D1232" s="374"/>
      <c r="E1232" s="374"/>
      <c r="F1232" s="382"/>
      <c r="G1232" s="374"/>
      <c r="H1232" s="374"/>
      <c r="I1232" s="374"/>
      <c r="J1232" s="374"/>
      <c r="K1232" s="374"/>
      <c r="L1232" s="374"/>
      <c r="M1232" s="374"/>
      <c r="N1232" s="465"/>
      <c r="O1232" s="315">
        <f t="shared" si="69"/>
        <v>0</v>
      </c>
      <c r="P1232" s="74">
        <f t="shared" si="70"/>
        <v>0</v>
      </c>
      <c r="Q1232" s="96" t="str">
        <f t="shared" si="68"/>
        <v/>
      </c>
    </row>
    <row r="1233" spans="1:17">
      <c r="A1233" s="379" t="str">
        <f>IF(B1233="","",COUNT('Diário 1º PA'!$A$4:$A$2000)+ROW()-3)</f>
        <v/>
      </c>
      <c r="B1233" s="560"/>
      <c r="C1233" s="371"/>
      <c r="D1233" s="374"/>
      <c r="E1233" s="374"/>
      <c r="F1233" s="382"/>
      <c r="G1233" s="374"/>
      <c r="H1233" s="374"/>
      <c r="I1233" s="374"/>
      <c r="J1233" s="374"/>
      <c r="K1233" s="374"/>
      <c r="L1233" s="374"/>
      <c r="M1233" s="542"/>
      <c r="N1233" s="465"/>
      <c r="O1233" s="315">
        <f t="shared" si="69"/>
        <v>0</v>
      </c>
      <c r="P1233" s="74">
        <f t="shared" si="70"/>
        <v>0</v>
      </c>
      <c r="Q1233" s="96" t="str">
        <f t="shared" si="68"/>
        <v/>
      </c>
    </row>
    <row r="1234" spans="1:17" ht="13.5" thickBot="1">
      <c r="A1234" s="379" t="str">
        <f>IF(B1234="","",COUNT('Diário 1º PA'!$A$4:$A$2000)+ROW()-3)</f>
        <v/>
      </c>
      <c r="B1234" s="560"/>
      <c r="C1234" s="371"/>
      <c r="D1234" s="374"/>
      <c r="E1234" s="374"/>
      <c r="F1234" s="382"/>
      <c r="G1234" s="374"/>
      <c r="H1234" s="374"/>
      <c r="I1234" s="374"/>
      <c r="J1234" s="374"/>
      <c r="K1234" s="374"/>
      <c r="L1234" s="374"/>
      <c r="M1234" s="374"/>
      <c r="N1234" s="465"/>
      <c r="O1234" s="315">
        <f t="shared" si="69"/>
        <v>0</v>
      </c>
      <c r="P1234" s="74">
        <f t="shared" si="70"/>
        <v>0</v>
      </c>
      <c r="Q1234" s="96" t="str">
        <f t="shared" si="68"/>
        <v/>
      </c>
    </row>
    <row r="1235" spans="1:17">
      <c r="A1235" s="379" t="str">
        <f>IF(B1235="","",COUNT('Diário 1º PA'!$A$4:$A$2000)+ROW()-3)</f>
        <v/>
      </c>
      <c r="B1235" s="560"/>
      <c r="C1235" s="371"/>
      <c r="D1235" s="374"/>
      <c r="E1235" s="374"/>
      <c r="F1235" s="382"/>
      <c r="G1235" s="374"/>
      <c r="H1235" s="374"/>
      <c r="I1235" s="374"/>
      <c r="J1235" s="374"/>
      <c r="K1235" s="374"/>
      <c r="L1235" s="374"/>
      <c r="M1235" s="374"/>
      <c r="N1235" s="465"/>
      <c r="O1235" s="316">
        <f t="shared" si="69"/>
        <v>0</v>
      </c>
      <c r="P1235" s="74">
        <f t="shared" si="70"/>
        <v>0</v>
      </c>
      <c r="Q1235" s="139" t="str">
        <f t="shared" si="68"/>
        <v/>
      </c>
    </row>
    <row r="1236" spans="1:17">
      <c r="A1236" s="379" t="str">
        <f>IF(B1236="","",COUNT('Diário 1º PA'!$A$4:$A$2000)+ROW()-3)</f>
        <v/>
      </c>
      <c r="B1236" s="560"/>
      <c r="C1236" s="371"/>
      <c r="D1236" s="374"/>
      <c r="E1236" s="374"/>
      <c r="F1236" s="382"/>
      <c r="G1236" s="374"/>
      <c r="H1236" s="374"/>
      <c r="I1236" s="374"/>
      <c r="J1236" s="374"/>
      <c r="K1236" s="374"/>
      <c r="L1236" s="374"/>
      <c r="M1236" s="374"/>
      <c r="N1236" s="465"/>
      <c r="O1236" s="315">
        <f t="shared" si="69"/>
        <v>0</v>
      </c>
      <c r="P1236" s="74">
        <f t="shared" si="70"/>
        <v>0</v>
      </c>
      <c r="Q1236" s="96" t="str">
        <f t="shared" si="68"/>
        <v/>
      </c>
    </row>
    <row r="1237" spans="1:17">
      <c r="A1237" s="379" t="str">
        <f>IF(B1237="","",COUNT('Diário 1º PA'!$A$4:$A$2000)+ROW()-3)</f>
        <v/>
      </c>
      <c r="B1237" s="560"/>
      <c r="C1237" s="371"/>
      <c r="D1237" s="374"/>
      <c r="E1237" s="374"/>
      <c r="F1237" s="382"/>
      <c r="G1237" s="374"/>
      <c r="H1237" s="374"/>
      <c r="I1237" s="374"/>
      <c r="J1237" s="374"/>
      <c r="K1237" s="374"/>
      <c r="L1237" s="374"/>
      <c r="M1237" s="374"/>
      <c r="N1237" s="465"/>
      <c r="O1237" s="315">
        <f t="shared" si="69"/>
        <v>0</v>
      </c>
      <c r="P1237" s="74">
        <f t="shared" si="70"/>
        <v>0</v>
      </c>
      <c r="Q1237" s="96" t="str">
        <f t="shared" si="68"/>
        <v/>
      </c>
    </row>
    <row r="1238" spans="1:17" ht="13.5" thickBot="1">
      <c r="A1238" s="379" t="str">
        <f>IF(B1238="","",COUNT('Diário 1º PA'!$A$4:$A$2000)+ROW()-3)</f>
        <v/>
      </c>
      <c r="B1238" s="560"/>
      <c r="C1238" s="371"/>
      <c r="D1238" s="374"/>
      <c r="E1238" s="374"/>
      <c r="F1238" s="382"/>
      <c r="G1238" s="374"/>
      <c r="H1238" s="374"/>
      <c r="I1238" s="374"/>
      <c r="J1238" s="374"/>
      <c r="K1238" s="374"/>
      <c r="L1238" s="374"/>
      <c r="M1238" s="374"/>
      <c r="N1238" s="465"/>
      <c r="O1238" s="315">
        <f t="shared" si="69"/>
        <v>0</v>
      </c>
      <c r="P1238" s="74">
        <f t="shared" si="70"/>
        <v>0</v>
      </c>
      <c r="Q1238" s="96" t="str">
        <f t="shared" si="68"/>
        <v/>
      </c>
    </row>
    <row r="1239" spans="1:17">
      <c r="A1239" s="379" t="str">
        <f>IF(B1239="","",COUNT('Diário 1º PA'!$A$4:$A$2000)+ROW()-3)</f>
        <v/>
      </c>
      <c r="B1239" s="560"/>
      <c r="C1239" s="371"/>
      <c r="D1239" s="374"/>
      <c r="E1239" s="374"/>
      <c r="F1239" s="382"/>
      <c r="G1239" s="374"/>
      <c r="H1239" s="374"/>
      <c r="I1239" s="374"/>
      <c r="J1239" s="374"/>
      <c r="K1239" s="374"/>
      <c r="L1239" s="374"/>
      <c r="M1239" s="374"/>
      <c r="N1239" s="465"/>
      <c r="O1239" s="316">
        <f t="shared" si="69"/>
        <v>0</v>
      </c>
      <c r="P1239" s="74">
        <f t="shared" si="70"/>
        <v>0</v>
      </c>
      <c r="Q1239" s="139" t="str">
        <f t="shared" si="68"/>
        <v/>
      </c>
    </row>
    <row r="1240" spans="1:17">
      <c r="A1240" s="379" t="str">
        <f>IF(B1240="","",COUNT('Diário 1º PA'!$A$4:$A$2000)+ROW()-3)</f>
        <v/>
      </c>
      <c r="B1240" s="560"/>
      <c r="C1240" s="371"/>
      <c r="D1240" s="374"/>
      <c r="E1240" s="374"/>
      <c r="F1240" s="382"/>
      <c r="G1240" s="374"/>
      <c r="H1240" s="374"/>
      <c r="I1240" s="374"/>
      <c r="J1240" s="374"/>
      <c r="K1240" s="374"/>
      <c r="L1240" s="374"/>
      <c r="M1240" s="374"/>
      <c r="N1240" s="465"/>
      <c r="O1240" s="315">
        <f t="shared" si="69"/>
        <v>0</v>
      </c>
      <c r="P1240" s="74">
        <f t="shared" si="70"/>
        <v>0</v>
      </c>
      <c r="Q1240" s="96" t="str">
        <f t="shared" si="68"/>
        <v/>
      </c>
    </row>
    <row r="1241" spans="1:17">
      <c r="A1241" s="379" t="str">
        <f>IF(B1241="","",COUNT('Diário 1º PA'!$A$4:$A$2000)+ROW()-3)</f>
        <v/>
      </c>
      <c r="B1241" s="560"/>
      <c r="C1241" s="371"/>
      <c r="D1241" s="374"/>
      <c r="E1241" s="374"/>
      <c r="F1241" s="382"/>
      <c r="G1241" s="374"/>
      <c r="H1241" s="374"/>
      <c r="I1241" s="374"/>
      <c r="J1241" s="374"/>
      <c r="K1241" s="374"/>
      <c r="L1241" s="374"/>
      <c r="M1241" s="374"/>
      <c r="N1241" s="465"/>
      <c r="O1241" s="315">
        <f t="shared" si="69"/>
        <v>0</v>
      </c>
      <c r="P1241" s="74">
        <f t="shared" si="70"/>
        <v>0</v>
      </c>
      <c r="Q1241" s="96" t="str">
        <f t="shared" si="68"/>
        <v/>
      </c>
    </row>
    <row r="1242" spans="1:17" ht="13.5" thickBot="1">
      <c r="A1242" s="379" t="str">
        <f>IF(B1242="","",COUNT('Diário 1º PA'!$A$4:$A$2000)+ROW()-3)</f>
        <v/>
      </c>
      <c r="B1242" s="560"/>
      <c r="C1242" s="371"/>
      <c r="D1242" s="374"/>
      <c r="E1242" s="374"/>
      <c r="F1242" s="382"/>
      <c r="G1242" s="374"/>
      <c r="H1242" s="374"/>
      <c r="I1242" s="374"/>
      <c r="J1242" s="374"/>
      <c r="K1242" s="374"/>
      <c r="L1242" s="374"/>
      <c r="M1242" s="374"/>
      <c r="N1242" s="465"/>
      <c r="O1242" s="315">
        <f t="shared" si="69"/>
        <v>0</v>
      </c>
      <c r="P1242" s="74">
        <f t="shared" si="70"/>
        <v>0</v>
      </c>
      <c r="Q1242" s="96" t="str">
        <f t="shared" si="68"/>
        <v/>
      </c>
    </row>
    <row r="1243" spans="1:17">
      <c r="A1243" s="379" t="str">
        <f>IF(B1243="","",COUNT('Diário 1º PA'!$A$4:$A$2000)+ROW()-3)</f>
        <v/>
      </c>
      <c r="B1243" s="560"/>
      <c r="C1243" s="371"/>
      <c r="D1243" s="374"/>
      <c r="E1243" s="374"/>
      <c r="F1243" s="382"/>
      <c r="G1243" s="374"/>
      <c r="H1243" s="374"/>
      <c r="I1243" s="374"/>
      <c r="J1243" s="374"/>
      <c r="K1243" s="374"/>
      <c r="L1243" s="374"/>
      <c r="M1243" s="374"/>
      <c r="N1243" s="465"/>
      <c r="O1243" s="316">
        <f t="shared" si="69"/>
        <v>0</v>
      </c>
      <c r="P1243" s="74">
        <f t="shared" si="70"/>
        <v>0</v>
      </c>
      <c r="Q1243" s="139" t="str">
        <f t="shared" ref="Q1243:Q1306" si="71">SUBSTITUTE(D1243," ","_")</f>
        <v/>
      </c>
    </row>
    <row r="1244" spans="1:17">
      <c r="A1244" s="379" t="str">
        <f>IF(B1244="","",COUNT('Diário 1º PA'!$A$4:$A$2000)+ROW()-3)</f>
        <v/>
      </c>
      <c r="B1244" s="560"/>
      <c r="C1244" s="371"/>
      <c r="D1244" s="374"/>
      <c r="E1244" s="374"/>
      <c r="F1244" s="382"/>
      <c r="G1244" s="374"/>
      <c r="H1244" s="374"/>
      <c r="I1244" s="374"/>
      <c r="J1244" s="374"/>
      <c r="K1244" s="374"/>
      <c r="L1244" s="374"/>
      <c r="M1244" s="374"/>
      <c r="N1244" s="465"/>
      <c r="O1244" s="315">
        <f t="shared" ref="O1244:O1307" si="72">IF(B1244=0,0,IF(YEAR(B1244)=$P$1,MONTH(B1244)-$O$1+1,(YEAR(B1244)-$P$1)*12-$O$1+1+MONTH(B1244)))</f>
        <v>0</v>
      </c>
      <c r="P1244" s="74">
        <f t="shared" ref="P1244:P1307" si="73">IF(C1244=0,0,IF(YEAR(C1244)=$P$1,MONTH(C1244)-$O$1+1,(YEAR(C1244)-$P$1)*12-$O$1+1+MONTH(C1244)))</f>
        <v>0</v>
      </c>
      <c r="Q1244" s="96" t="str">
        <f t="shared" si="71"/>
        <v/>
      </c>
    </row>
    <row r="1245" spans="1:17">
      <c r="A1245" s="379" t="str">
        <f>IF(B1245="","",COUNT('Diário 1º PA'!$A$4:$A$2000)+ROW()-3)</f>
        <v/>
      </c>
      <c r="B1245" s="560"/>
      <c r="C1245" s="371"/>
      <c r="D1245" s="374"/>
      <c r="E1245" s="374"/>
      <c r="F1245" s="382"/>
      <c r="G1245" s="374"/>
      <c r="H1245" s="374"/>
      <c r="I1245" s="374"/>
      <c r="J1245" s="374"/>
      <c r="K1245" s="374"/>
      <c r="L1245" s="374"/>
      <c r="M1245" s="374"/>
      <c r="N1245" s="465"/>
      <c r="O1245" s="315">
        <f t="shared" si="72"/>
        <v>0</v>
      </c>
      <c r="P1245" s="74">
        <f t="shared" si="73"/>
        <v>0</v>
      </c>
      <c r="Q1245" s="96" t="str">
        <f t="shared" si="71"/>
        <v/>
      </c>
    </row>
    <row r="1246" spans="1:17" ht="13.5" thickBot="1">
      <c r="A1246" s="379" t="str">
        <f>IF(B1246="","",COUNT('Diário 1º PA'!$A$4:$A$2000)+ROW()-3)</f>
        <v/>
      </c>
      <c r="B1246" s="560"/>
      <c r="C1246" s="371"/>
      <c r="D1246" s="374"/>
      <c r="E1246" s="374"/>
      <c r="F1246" s="382"/>
      <c r="G1246" s="374"/>
      <c r="H1246" s="374"/>
      <c r="I1246" s="374"/>
      <c r="J1246" s="374"/>
      <c r="K1246" s="374"/>
      <c r="L1246" s="374"/>
      <c r="M1246" s="542"/>
      <c r="N1246" s="465"/>
      <c r="O1246" s="315">
        <f t="shared" si="72"/>
        <v>0</v>
      </c>
      <c r="P1246" s="74">
        <f t="shared" si="73"/>
        <v>0</v>
      </c>
      <c r="Q1246" s="96" t="str">
        <f t="shared" si="71"/>
        <v/>
      </c>
    </row>
    <row r="1247" spans="1:17">
      <c r="A1247" s="379" t="str">
        <f>IF(B1247="","",COUNT('Diário 1º PA'!$A$4:$A$2000)+ROW()-3)</f>
        <v/>
      </c>
      <c r="B1247" s="560"/>
      <c r="C1247" s="371"/>
      <c r="D1247" s="374"/>
      <c r="E1247" s="374"/>
      <c r="F1247" s="382"/>
      <c r="G1247" s="374"/>
      <c r="H1247" s="374"/>
      <c r="I1247" s="374"/>
      <c r="J1247" s="374"/>
      <c r="K1247" s="374"/>
      <c r="L1247" s="374"/>
      <c r="M1247" s="374"/>
      <c r="N1247" s="465"/>
      <c r="O1247" s="316">
        <f t="shared" si="72"/>
        <v>0</v>
      </c>
      <c r="P1247" s="74">
        <f t="shared" si="73"/>
        <v>0</v>
      </c>
      <c r="Q1247" s="139" t="str">
        <f t="shared" si="71"/>
        <v/>
      </c>
    </row>
    <row r="1248" spans="1:17">
      <c r="A1248" s="379" t="str">
        <f>IF(B1248="","",COUNT('Diário 1º PA'!$A$4:$A$2000)+ROW()-3)</f>
        <v/>
      </c>
      <c r="B1248" s="560"/>
      <c r="C1248" s="371"/>
      <c r="D1248" s="374"/>
      <c r="E1248" s="374"/>
      <c r="F1248" s="382"/>
      <c r="G1248" s="374"/>
      <c r="H1248" s="374"/>
      <c r="I1248" s="374"/>
      <c r="J1248" s="374"/>
      <c r="K1248" s="374"/>
      <c r="L1248" s="374"/>
      <c r="M1248" s="374"/>
      <c r="N1248" s="465"/>
      <c r="O1248" s="315">
        <f t="shared" si="72"/>
        <v>0</v>
      </c>
      <c r="P1248" s="74">
        <f t="shared" si="73"/>
        <v>0</v>
      </c>
      <c r="Q1248" s="96" t="str">
        <f t="shared" si="71"/>
        <v/>
      </c>
    </row>
    <row r="1249" spans="1:17">
      <c r="A1249" s="379" t="str">
        <f>IF(B1249="","",COUNT('Diário 1º PA'!$A$4:$A$2000)+ROW()-3)</f>
        <v/>
      </c>
      <c r="B1249" s="560"/>
      <c r="C1249" s="371"/>
      <c r="D1249" s="374"/>
      <c r="E1249" s="374"/>
      <c r="F1249" s="382"/>
      <c r="G1249" s="374"/>
      <c r="H1249" s="374"/>
      <c r="I1249" s="374"/>
      <c r="J1249" s="374"/>
      <c r="K1249" s="374"/>
      <c r="L1249" s="374"/>
      <c r="M1249" s="374"/>
      <c r="N1249" s="465"/>
      <c r="O1249" s="315">
        <f t="shared" si="72"/>
        <v>0</v>
      </c>
      <c r="P1249" s="74">
        <f t="shared" si="73"/>
        <v>0</v>
      </c>
      <c r="Q1249" s="96" t="str">
        <f t="shared" si="71"/>
        <v/>
      </c>
    </row>
    <row r="1250" spans="1:17" ht="13.5" thickBot="1">
      <c r="A1250" s="379" t="str">
        <f>IF(B1250="","",COUNT('Diário 1º PA'!$A$4:$A$2000)+ROW()-3)</f>
        <v/>
      </c>
      <c r="B1250" s="560"/>
      <c r="C1250" s="371"/>
      <c r="D1250" s="374"/>
      <c r="E1250" s="374"/>
      <c r="F1250" s="382"/>
      <c r="G1250" s="374"/>
      <c r="H1250" s="374"/>
      <c r="I1250" s="374"/>
      <c r="J1250" s="374"/>
      <c r="K1250" s="374"/>
      <c r="L1250" s="374"/>
      <c r="M1250" s="374"/>
      <c r="N1250" s="465"/>
      <c r="O1250" s="315">
        <f t="shared" si="72"/>
        <v>0</v>
      </c>
      <c r="P1250" s="74">
        <f t="shared" si="73"/>
        <v>0</v>
      </c>
      <c r="Q1250" s="96" t="str">
        <f t="shared" si="71"/>
        <v/>
      </c>
    </row>
    <row r="1251" spans="1:17">
      <c r="A1251" s="379" t="str">
        <f>IF(B1251="","",COUNT('Diário 1º PA'!$A$4:$A$2000)+ROW()-3)</f>
        <v/>
      </c>
      <c r="B1251" s="560"/>
      <c r="C1251" s="371"/>
      <c r="D1251" s="374"/>
      <c r="E1251" s="374"/>
      <c r="F1251" s="382"/>
      <c r="G1251" s="374"/>
      <c r="H1251" s="374"/>
      <c r="I1251" s="374"/>
      <c r="J1251" s="374"/>
      <c r="K1251" s="374"/>
      <c r="L1251" s="374"/>
      <c r="M1251" s="374"/>
      <c r="N1251" s="465"/>
      <c r="O1251" s="316">
        <f t="shared" si="72"/>
        <v>0</v>
      </c>
      <c r="P1251" s="74">
        <f t="shared" si="73"/>
        <v>0</v>
      </c>
      <c r="Q1251" s="139" t="str">
        <f t="shared" si="71"/>
        <v/>
      </c>
    </row>
    <row r="1252" spans="1:17">
      <c r="A1252" s="379" t="str">
        <f>IF(B1252="","",COUNT('Diário 1º PA'!$A$4:$A$2000)+ROW()-3)</f>
        <v/>
      </c>
      <c r="B1252" s="560"/>
      <c r="C1252" s="371"/>
      <c r="D1252" s="374"/>
      <c r="E1252" s="374"/>
      <c r="F1252" s="382"/>
      <c r="G1252" s="374"/>
      <c r="H1252" s="374"/>
      <c r="I1252" s="374"/>
      <c r="J1252" s="374"/>
      <c r="K1252" s="374"/>
      <c r="L1252" s="374"/>
      <c r="M1252" s="374"/>
      <c r="N1252" s="465"/>
      <c r="O1252" s="315">
        <f t="shared" si="72"/>
        <v>0</v>
      </c>
      <c r="P1252" s="74">
        <f t="shared" si="73"/>
        <v>0</v>
      </c>
      <c r="Q1252" s="96" t="str">
        <f t="shared" si="71"/>
        <v/>
      </c>
    </row>
    <row r="1253" spans="1:17">
      <c r="A1253" s="379" t="str">
        <f>IF(B1253="","",COUNT('Diário 1º PA'!$A$4:$A$2000)+ROW()-3)</f>
        <v/>
      </c>
      <c r="B1253" s="560"/>
      <c r="C1253" s="371"/>
      <c r="D1253" s="374"/>
      <c r="E1253" s="374"/>
      <c r="F1253" s="382"/>
      <c r="G1253" s="374"/>
      <c r="H1253" s="374"/>
      <c r="I1253" s="374"/>
      <c r="J1253" s="374"/>
      <c r="K1253" s="374"/>
      <c r="L1253" s="374"/>
      <c r="M1253" s="374"/>
      <c r="N1253" s="465"/>
      <c r="O1253" s="315">
        <f t="shared" si="72"/>
        <v>0</v>
      </c>
      <c r="P1253" s="74">
        <f t="shared" si="73"/>
        <v>0</v>
      </c>
      <c r="Q1253" s="96" t="str">
        <f t="shared" si="71"/>
        <v/>
      </c>
    </row>
    <row r="1254" spans="1:17" ht="13.5" thickBot="1">
      <c r="A1254" s="379" t="str">
        <f>IF(B1254="","",COUNT('Diário 1º PA'!$A$4:$A$2000)+ROW()-3)</f>
        <v/>
      </c>
      <c r="B1254" s="560"/>
      <c r="C1254" s="371"/>
      <c r="D1254" s="374"/>
      <c r="E1254" s="374"/>
      <c r="F1254" s="382"/>
      <c r="G1254" s="374"/>
      <c r="H1254" s="374"/>
      <c r="I1254" s="374"/>
      <c r="J1254" s="374"/>
      <c r="K1254" s="374"/>
      <c r="L1254" s="374"/>
      <c r="M1254" s="374"/>
      <c r="N1254" s="465"/>
      <c r="O1254" s="315">
        <f t="shared" si="72"/>
        <v>0</v>
      </c>
      <c r="P1254" s="74">
        <f t="shared" si="73"/>
        <v>0</v>
      </c>
      <c r="Q1254" s="96" t="str">
        <f t="shared" si="71"/>
        <v/>
      </c>
    </row>
    <row r="1255" spans="1:17">
      <c r="A1255" s="379" t="str">
        <f>IF(B1255="","",COUNT('Diário 1º PA'!$A$4:$A$2000)+ROW()-3)</f>
        <v/>
      </c>
      <c r="B1255" s="560"/>
      <c r="C1255" s="371"/>
      <c r="D1255" s="374"/>
      <c r="E1255" s="374"/>
      <c r="F1255" s="382"/>
      <c r="G1255" s="374"/>
      <c r="H1255" s="374"/>
      <c r="I1255" s="374"/>
      <c r="J1255" s="374"/>
      <c r="K1255" s="374"/>
      <c r="L1255" s="374"/>
      <c r="M1255" s="374"/>
      <c r="N1255" s="465"/>
      <c r="O1255" s="316">
        <f t="shared" si="72"/>
        <v>0</v>
      </c>
      <c r="P1255" s="74">
        <f t="shared" si="73"/>
        <v>0</v>
      </c>
      <c r="Q1255" s="139" t="str">
        <f t="shared" si="71"/>
        <v/>
      </c>
    </row>
    <row r="1256" spans="1:17">
      <c r="A1256" s="379" t="str">
        <f>IF(B1256="","",COUNT('Diário 1º PA'!$A$4:$A$2000)+ROW()-3)</f>
        <v/>
      </c>
      <c r="B1256" s="560"/>
      <c r="C1256" s="371"/>
      <c r="D1256" s="374"/>
      <c r="E1256" s="374"/>
      <c r="F1256" s="382"/>
      <c r="G1256" s="374"/>
      <c r="H1256" s="374"/>
      <c r="I1256" s="374"/>
      <c r="J1256" s="374"/>
      <c r="K1256" s="374"/>
      <c r="L1256" s="374"/>
      <c r="M1256" s="374"/>
      <c r="N1256" s="465"/>
      <c r="O1256" s="315">
        <f t="shared" si="72"/>
        <v>0</v>
      </c>
      <c r="P1256" s="74">
        <f t="shared" si="73"/>
        <v>0</v>
      </c>
      <c r="Q1256" s="96" t="str">
        <f t="shared" si="71"/>
        <v/>
      </c>
    </row>
    <row r="1257" spans="1:17">
      <c r="A1257" s="379" t="str">
        <f>IF(B1257="","",COUNT('Diário 1º PA'!$A$4:$A$2000)+ROW()-3)</f>
        <v/>
      </c>
      <c r="B1257" s="560"/>
      <c r="C1257" s="371"/>
      <c r="D1257" s="374"/>
      <c r="E1257" s="374"/>
      <c r="F1257" s="382"/>
      <c r="G1257" s="374"/>
      <c r="H1257" s="374"/>
      <c r="I1257" s="374"/>
      <c r="J1257" s="374"/>
      <c r="K1257" s="374"/>
      <c r="L1257" s="374"/>
      <c r="M1257" s="374"/>
      <c r="N1257" s="465"/>
      <c r="O1257" s="315">
        <f t="shared" si="72"/>
        <v>0</v>
      </c>
      <c r="P1257" s="74">
        <f t="shared" si="73"/>
        <v>0</v>
      </c>
      <c r="Q1257" s="96" t="str">
        <f t="shared" si="71"/>
        <v/>
      </c>
    </row>
    <row r="1258" spans="1:17" ht="13.5" thickBot="1">
      <c r="A1258" s="379" t="str">
        <f>IF(B1258="","",COUNT('Diário 1º PA'!$A$4:$A$2000)+ROW()-3)</f>
        <v/>
      </c>
      <c r="B1258" s="560"/>
      <c r="C1258" s="371"/>
      <c r="D1258" s="374"/>
      <c r="E1258" s="374"/>
      <c r="F1258" s="382"/>
      <c r="G1258" s="374"/>
      <c r="H1258" s="374"/>
      <c r="I1258" s="374"/>
      <c r="J1258" s="374"/>
      <c r="K1258" s="374"/>
      <c r="L1258" s="374"/>
      <c r="M1258" s="374"/>
      <c r="N1258" s="465"/>
      <c r="O1258" s="315">
        <f t="shared" si="72"/>
        <v>0</v>
      </c>
      <c r="P1258" s="74">
        <f t="shared" si="73"/>
        <v>0</v>
      </c>
      <c r="Q1258" s="96" t="str">
        <f t="shared" si="71"/>
        <v/>
      </c>
    </row>
    <row r="1259" spans="1:17">
      <c r="A1259" s="379" t="str">
        <f>IF(B1259="","",COUNT('Diário 1º PA'!$A$4:$A$2000)+ROW()-3)</f>
        <v/>
      </c>
      <c r="B1259" s="560"/>
      <c r="C1259" s="371"/>
      <c r="D1259" s="374"/>
      <c r="E1259" s="374"/>
      <c r="F1259" s="382"/>
      <c r="G1259" s="374"/>
      <c r="H1259" s="374"/>
      <c r="I1259" s="374"/>
      <c r="J1259" s="374"/>
      <c r="K1259" s="374"/>
      <c r="L1259" s="374"/>
      <c r="M1259" s="374"/>
      <c r="N1259" s="465"/>
      <c r="O1259" s="316">
        <f t="shared" si="72"/>
        <v>0</v>
      </c>
      <c r="P1259" s="74">
        <f t="shared" si="73"/>
        <v>0</v>
      </c>
      <c r="Q1259" s="139" t="str">
        <f t="shared" si="71"/>
        <v/>
      </c>
    </row>
    <row r="1260" spans="1:17">
      <c r="A1260" s="379" t="str">
        <f>IF(B1260="","",COUNT('Diário 1º PA'!$A$4:$A$2000)+ROW()-3)</f>
        <v/>
      </c>
      <c r="B1260" s="560"/>
      <c r="C1260" s="371"/>
      <c r="D1260" s="374"/>
      <c r="E1260" s="374"/>
      <c r="F1260" s="382"/>
      <c r="G1260" s="374"/>
      <c r="H1260" s="374"/>
      <c r="I1260" s="374"/>
      <c r="J1260" s="374"/>
      <c r="K1260" s="374"/>
      <c r="L1260" s="374"/>
      <c r="M1260" s="374"/>
      <c r="N1260" s="465"/>
      <c r="O1260" s="315">
        <f t="shared" si="72"/>
        <v>0</v>
      </c>
      <c r="P1260" s="74">
        <f t="shared" si="73"/>
        <v>0</v>
      </c>
      <c r="Q1260" s="96" t="str">
        <f t="shared" si="71"/>
        <v/>
      </c>
    </row>
    <row r="1261" spans="1:17">
      <c r="A1261" s="379" t="str">
        <f>IF(B1261="","",COUNT('Diário 1º PA'!$A$4:$A$2000)+ROW()-3)</f>
        <v/>
      </c>
      <c r="B1261" s="560"/>
      <c r="C1261" s="371"/>
      <c r="D1261" s="374"/>
      <c r="E1261" s="374"/>
      <c r="F1261" s="382"/>
      <c r="G1261" s="374"/>
      <c r="H1261" s="374"/>
      <c r="I1261" s="374"/>
      <c r="J1261" s="374"/>
      <c r="K1261" s="374"/>
      <c r="L1261" s="374"/>
      <c r="M1261" s="374"/>
      <c r="N1261" s="465"/>
      <c r="O1261" s="315">
        <f t="shared" si="72"/>
        <v>0</v>
      </c>
      <c r="P1261" s="74">
        <f t="shared" si="73"/>
        <v>0</v>
      </c>
      <c r="Q1261" s="96" t="str">
        <f t="shared" si="71"/>
        <v/>
      </c>
    </row>
    <row r="1262" spans="1:17" ht="13.5" thickBot="1">
      <c r="A1262" s="379" t="str">
        <f>IF(B1262="","",COUNT('Diário 1º PA'!$A$4:$A$2000)+ROW()-3)</f>
        <v/>
      </c>
      <c r="B1262" s="560"/>
      <c r="C1262" s="371"/>
      <c r="D1262" s="374"/>
      <c r="E1262" s="374"/>
      <c r="F1262" s="382"/>
      <c r="G1262" s="374"/>
      <c r="H1262" s="374"/>
      <c r="I1262" s="374"/>
      <c r="J1262" s="374"/>
      <c r="K1262" s="374"/>
      <c r="L1262" s="374"/>
      <c r="M1262" s="374"/>
      <c r="N1262" s="465"/>
      <c r="O1262" s="315">
        <f t="shared" si="72"/>
        <v>0</v>
      </c>
      <c r="P1262" s="74">
        <f t="shared" si="73"/>
        <v>0</v>
      </c>
      <c r="Q1262" s="96" t="str">
        <f t="shared" si="71"/>
        <v/>
      </c>
    </row>
    <row r="1263" spans="1:17">
      <c r="A1263" s="379" t="str">
        <f>IF(B1263="","",COUNT('Diário 1º PA'!$A$4:$A$2000)+ROW()-3)</f>
        <v/>
      </c>
      <c r="B1263" s="560"/>
      <c r="C1263" s="371"/>
      <c r="D1263" s="374"/>
      <c r="E1263" s="374"/>
      <c r="F1263" s="382"/>
      <c r="G1263" s="374"/>
      <c r="H1263" s="374"/>
      <c r="I1263" s="374"/>
      <c r="J1263" s="374"/>
      <c r="K1263" s="374"/>
      <c r="L1263" s="374"/>
      <c r="M1263" s="374"/>
      <c r="N1263" s="465"/>
      <c r="O1263" s="316">
        <f t="shared" si="72"/>
        <v>0</v>
      </c>
      <c r="P1263" s="74">
        <f t="shared" si="73"/>
        <v>0</v>
      </c>
      <c r="Q1263" s="139" t="str">
        <f t="shared" si="71"/>
        <v/>
      </c>
    </row>
    <row r="1264" spans="1:17">
      <c r="A1264" s="379" t="str">
        <f>IF(B1264="","",COUNT('Diário 1º PA'!$A$4:$A$2000)+ROW()-3)</f>
        <v/>
      </c>
      <c r="B1264" s="560"/>
      <c r="C1264" s="371"/>
      <c r="D1264" s="374"/>
      <c r="E1264" s="374"/>
      <c r="F1264" s="382"/>
      <c r="G1264" s="374"/>
      <c r="H1264" s="374"/>
      <c r="I1264" s="374"/>
      <c r="J1264" s="374"/>
      <c r="K1264" s="374"/>
      <c r="L1264" s="374"/>
      <c r="M1264" s="374"/>
      <c r="N1264" s="465"/>
      <c r="O1264" s="315">
        <f t="shared" si="72"/>
        <v>0</v>
      </c>
      <c r="P1264" s="74">
        <f t="shared" si="73"/>
        <v>0</v>
      </c>
      <c r="Q1264" s="96" t="str">
        <f t="shared" si="71"/>
        <v/>
      </c>
    </row>
    <row r="1265" spans="1:17">
      <c r="A1265" s="379" t="str">
        <f>IF(B1265="","",COUNT('Diário 1º PA'!$A$4:$A$2000)+ROW()-3)</f>
        <v/>
      </c>
      <c r="B1265" s="560"/>
      <c r="C1265" s="371"/>
      <c r="D1265" s="374"/>
      <c r="E1265" s="374"/>
      <c r="F1265" s="382"/>
      <c r="G1265" s="374"/>
      <c r="H1265" s="374"/>
      <c r="I1265" s="374"/>
      <c r="J1265" s="374"/>
      <c r="K1265" s="374"/>
      <c r="L1265" s="374"/>
      <c r="M1265" s="374"/>
      <c r="N1265" s="465"/>
      <c r="O1265" s="315">
        <f t="shared" si="72"/>
        <v>0</v>
      </c>
      <c r="P1265" s="74">
        <f t="shared" si="73"/>
        <v>0</v>
      </c>
      <c r="Q1265" s="96" t="str">
        <f t="shared" si="71"/>
        <v/>
      </c>
    </row>
    <row r="1266" spans="1:17" ht="13.5" thickBot="1">
      <c r="A1266" s="379" t="str">
        <f>IF(B1266="","",COUNT('Diário 1º PA'!$A$4:$A$2000)+ROW()-3)</f>
        <v/>
      </c>
      <c r="B1266" s="560"/>
      <c r="C1266" s="371"/>
      <c r="D1266" s="374"/>
      <c r="E1266" s="374"/>
      <c r="F1266" s="382"/>
      <c r="G1266" s="374"/>
      <c r="H1266" s="374"/>
      <c r="I1266" s="374"/>
      <c r="J1266" s="374"/>
      <c r="K1266" s="374"/>
      <c r="L1266" s="374"/>
      <c r="M1266" s="374"/>
      <c r="N1266" s="465"/>
      <c r="O1266" s="315">
        <f t="shared" si="72"/>
        <v>0</v>
      </c>
      <c r="P1266" s="74">
        <f t="shared" si="73"/>
        <v>0</v>
      </c>
      <c r="Q1266" s="96" t="str">
        <f t="shared" si="71"/>
        <v/>
      </c>
    </row>
    <row r="1267" spans="1:17">
      <c r="A1267" s="379" t="str">
        <f>IF(B1267="","",COUNT('Diário 1º PA'!$A$4:$A$2000)+ROW()-3)</f>
        <v/>
      </c>
      <c r="B1267" s="560"/>
      <c r="C1267" s="371"/>
      <c r="D1267" s="374"/>
      <c r="E1267" s="374"/>
      <c r="F1267" s="382"/>
      <c r="G1267" s="374"/>
      <c r="H1267" s="374"/>
      <c r="I1267" s="374"/>
      <c r="J1267" s="374"/>
      <c r="K1267" s="374"/>
      <c r="L1267" s="374"/>
      <c r="M1267" s="374"/>
      <c r="N1267" s="465"/>
      <c r="O1267" s="316">
        <f t="shared" si="72"/>
        <v>0</v>
      </c>
      <c r="P1267" s="74">
        <f t="shared" si="73"/>
        <v>0</v>
      </c>
      <c r="Q1267" s="139" t="str">
        <f t="shared" si="71"/>
        <v/>
      </c>
    </row>
    <row r="1268" spans="1:17">
      <c r="A1268" s="379" t="str">
        <f>IF(B1268="","",COUNT('Diário 1º PA'!$A$4:$A$2000)+ROW()-3)</f>
        <v/>
      </c>
      <c r="B1268" s="560"/>
      <c r="C1268" s="371"/>
      <c r="D1268" s="374"/>
      <c r="E1268" s="374"/>
      <c r="F1268" s="382"/>
      <c r="G1268" s="374"/>
      <c r="H1268" s="374"/>
      <c r="I1268" s="374"/>
      <c r="J1268" s="374"/>
      <c r="K1268" s="374"/>
      <c r="L1268" s="374"/>
      <c r="M1268" s="374"/>
      <c r="N1268" s="465"/>
      <c r="O1268" s="315">
        <f t="shared" si="72"/>
        <v>0</v>
      </c>
      <c r="P1268" s="74">
        <f t="shared" si="73"/>
        <v>0</v>
      </c>
      <c r="Q1268" s="96" t="str">
        <f t="shared" si="71"/>
        <v/>
      </c>
    </row>
    <row r="1269" spans="1:17">
      <c r="A1269" s="379" t="str">
        <f>IF(B1269="","",COUNT('Diário 1º PA'!$A$4:$A$2000)+ROW()-3)</f>
        <v/>
      </c>
      <c r="B1269" s="560"/>
      <c r="C1269" s="371"/>
      <c r="D1269" s="374"/>
      <c r="E1269" s="374"/>
      <c r="F1269" s="382"/>
      <c r="G1269" s="374"/>
      <c r="H1269" s="374"/>
      <c r="I1269" s="374"/>
      <c r="J1269" s="374"/>
      <c r="K1269" s="374"/>
      <c r="L1269" s="374"/>
      <c r="M1269" s="374"/>
      <c r="N1269" s="465"/>
      <c r="O1269" s="315">
        <f t="shared" si="72"/>
        <v>0</v>
      </c>
      <c r="P1269" s="74">
        <f t="shared" si="73"/>
        <v>0</v>
      </c>
      <c r="Q1269" s="96" t="str">
        <f t="shared" si="71"/>
        <v/>
      </c>
    </row>
    <row r="1270" spans="1:17" ht="13.5" thickBot="1">
      <c r="A1270" s="379" t="str">
        <f>IF(B1270="","",COUNT('Diário 1º PA'!$A$4:$A$2000)+ROW()-3)</f>
        <v/>
      </c>
      <c r="B1270" s="560"/>
      <c r="C1270" s="371"/>
      <c r="D1270" s="374"/>
      <c r="E1270" s="374"/>
      <c r="F1270" s="382"/>
      <c r="G1270" s="374"/>
      <c r="H1270" s="374"/>
      <c r="I1270" s="374"/>
      <c r="J1270" s="374"/>
      <c r="K1270" s="374"/>
      <c r="L1270" s="374"/>
      <c r="M1270" s="374"/>
      <c r="N1270" s="465"/>
      <c r="O1270" s="315">
        <f t="shared" si="72"/>
        <v>0</v>
      </c>
      <c r="P1270" s="74">
        <f t="shared" si="73"/>
        <v>0</v>
      </c>
      <c r="Q1270" s="96" t="str">
        <f t="shared" si="71"/>
        <v/>
      </c>
    </row>
    <row r="1271" spans="1:17">
      <c r="A1271" s="379" t="str">
        <f>IF(B1271="","",COUNT('Diário 1º PA'!$A$4:$A$2000)+ROW()-3)</f>
        <v/>
      </c>
      <c r="B1271" s="560"/>
      <c r="C1271" s="371"/>
      <c r="D1271" s="374"/>
      <c r="E1271" s="374"/>
      <c r="F1271" s="382"/>
      <c r="G1271" s="374"/>
      <c r="H1271" s="374"/>
      <c r="I1271" s="374"/>
      <c r="J1271" s="374"/>
      <c r="K1271" s="374"/>
      <c r="L1271" s="374"/>
      <c r="M1271" s="374"/>
      <c r="N1271" s="465"/>
      <c r="O1271" s="316">
        <f t="shared" si="72"/>
        <v>0</v>
      </c>
      <c r="P1271" s="74">
        <f t="shared" si="73"/>
        <v>0</v>
      </c>
      <c r="Q1271" s="139" t="str">
        <f t="shared" si="71"/>
        <v/>
      </c>
    </row>
    <row r="1272" spans="1:17">
      <c r="A1272" s="379" t="str">
        <f>IF(B1272="","",COUNT('Diário 1º PA'!$A$4:$A$2000)+ROW()-3)</f>
        <v/>
      </c>
      <c r="B1272" s="560"/>
      <c r="C1272" s="371"/>
      <c r="D1272" s="374"/>
      <c r="E1272" s="374"/>
      <c r="F1272" s="382"/>
      <c r="G1272" s="374"/>
      <c r="H1272" s="374"/>
      <c r="I1272" s="374"/>
      <c r="J1272" s="374"/>
      <c r="K1272" s="374"/>
      <c r="L1272" s="374"/>
      <c r="M1272" s="374"/>
      <c r="N1272" s="465"/>
      <c r="O1272" s="315">
        <f t="shared" si="72"/>
        <v>0</v>
      </c>
      <c r="P1272" s="74">
        <f t="shared" si="73"/>
        <v>0</v>
      </c>
      <c r="Q1272" s="96" t="str">
        <f t="shared" si="71"/>
        <v/>
      </c>
    </row>
    <row r="1273" spans="1:17">
      <c r="A1273" s="379" t="str">
        <f>IF(B1273="","",COUNT('Diário 1º PA'!$A$4:$A$2000)+ROW()-3)</f>
        <v/>
      </c>
      <c r="B1273" s="560"/>
      <c r="C1273" s="371"/>
      <c r="D1273" s="374"/>
      <c r="E1273" s="374"/>
      <c r="F1273" s="382"/>
      <c r="G1273" s="374"/>
      <c r="H1273" s="374"/>
      <c r="I1273" s="374"/>
      <c r="J1273" s="374"/>
      <c r="K1273" s="374"/>
      <c r="L1273" s="374"/>
      <c r="M1273" s="374"/>
      <c r="N1273" s="465"/>
      <c r="O1273" s="315">
        <f t="shared" si="72"/>
        <v>0</v>
      </c>
      <c r="P1273" s="74">
        <f t="shared" si="73"/>
        <v>0</v>
      </c>
      <c r="Q1273" s="96" t="str">
        <f t="shared" si="71"/>
        <v/>
      </c>
    </row>
    <row r="1274" spans="1:17" ht="13.5" thickBot="1">
      <c r="A1274" s="379" t="str">
        <f>IF(B1274="","",COUNT('Diário 1º PA'!$A$4:$A$2000)+ROW()-3)</f>
        <v/>
      </c>
      <c r="B1274" s="560"/>
      <c r="C1274" s="371"/>
      <c r="D1274" s="374"/>
      <c r="E1274" s="374"/>
      <c r="F1274" s="382"/>
      <c r="G1274" s="374"/>
      <c r="H1274" s="374"/>
      <c r="I1274" s="374"/>
      <c r="J1274" s="374"/>
      <c r="K1274" s="374"/>
      <c r="L1274" s="374"/>
      <c r="M1274" s="374"/>
      <c r="N1274" s="465"/>
      <c r="O1274" s="315">
        <f t="shared" si="72"/>
        <v>0</v>
      </c>
      <c r="P1274" s="74">
        <f t="shared" si="73"/>
        <v>0</v>
      </c>
      <c r="Q1274" s="96" t="str">
        <f t="shared" si="71"/>
        <v/>
      </c>
    </row>
    <row r="1275" spans="1:17">
      <c r="A1275" s="379" t="str">
        <f>IF(B1275="","",COUNT('Diário 1º PA'!$A$4:$A$2000)+ROW()-3)</f>
        <v/>
      </c>
      <c r="B1275" s="560"/>
      <c r="C1275" s="371"/>
      <c r="D1275" s="374"/>
      <c r="E1275" s="374"/>
      <c r="F1275" s="382"/>
      <c r="G1275" s="374"/>
      <c r="H1275" s="374"/>
      <c r="I1275" s="374"/>
      <c r="J1275" s="374"/>
      <c r="K1275" s="374"/>
      <c r="L1275" s="374"/>
      <c r="M1275" s="374"/>
      <c r="N1275" s="465"/>
      <c r="O1275" s="316">
        <f t="shared" si="72"/>
        <v>0</v>
      </c>
      <c r="P1275" s="74">
        <f t="shared" si="73"/>
        <v>0</v>
      </c>
      <c r="Q1275" s="139" t="str">
        <f t="shared" si="71"/>
        <v/>
      </c>
    </row>
    <row r="1276" spans="1:17">
      <c r="A1276" s="379" t="str">
        <f>IF(B1276="","",COUNT('Diário 1º PA'!$A$4:$A$2000)+ROW()-3)</f>
        <v/>
      </c>
      <c r="B1276" s="560"/>
      <c r="C1276" s="371"/>
      <c r="D1276" s="374"/>
      <c r="E1276" s="374"/>
      <c r="F1276" s="382"/>
      <c r="G1276" s="374"/>
      <c r="H1276" s="374"/>
      <c r="I1276" s="374"/>
      <c r="J1276" s="374"/>
      <c r="K1276" s="374"/>
      <c r="L1276" s="374"/>
      <c r="M1276" s="374"/>
      <c r="N1276" s="465"/>
      <c r="O1276" s="315">
        <f t="shared" si="72"/>
        <v>0</v>
      </c>
      <c r="P1276" s="74">
        <f t="shared" si="73"/>
        <v>0</v>
      </c>
      <c r="Q1276" s="96" t="str">
        <f t="shared" si="71"/>
        <v/>
      </c>
    </row>
    <row r="1277" spans="1:17">
      <c r="A1277" s="379" t="str">
        <f>IF(B1277="","",COUNT('Diário 1º PA'!$A$4:$A$2000)+ROW()-3)</f>
        <v/>
      </c>
      <c r="B1277" s="560"/>
      <c r="C1277" s="371"/>
      <c r="D1277" s="374"/>
      <c r="E1277" s="374"/>
      <c r="F1277" s="382"/>
      <c r="G1277" s="374"/>
      <c r="H1277" s="374"/>
      <c r="I1277" s="374"/>
      <c r="J1277" s="374"/>
      <c r="K1277" s="374"/>
      <c r="L1277" s="374"/>
      <c r="M1277" s="374"/>
      <c r="N1277" s="465"/>
      <c r="O1277" s="315">
        <f t="shared" si="72"/>
        <v>0</v>
      </c>
      <c r="P1277" s="74">
        <f t="shared" si="73"/>
        <v>0</v>
      </c>
      <c r="Q1277" s="96" t="str">
        <f t="shared" si="71"/>
        <v/>
      </c>
    </row>
    <row r="1278" spans="1:17" ht="13.5" thickBot="1">
      <c r="A1278" s="379" t="str">
        <f>IF(B1278="","",COUNT('Diário 1º PA'!$A$4:$A$2000)+ROW()-3)</f>
        <v/>
      </c>
      <c r="B1278" s="560"/>
      <c r="C1278" s="371"/>
      <c r="D1278" s="374"/>
      <c r="E1278" s="374"/>
      <c r="F1278" s="382"/>
      <c r="G1278" s="374"/>
      <c r="H1278" s="374"/>
      <c r="I1278" s="374"/>
      <c r="J1278" s="374"/>
      <c r="K1278" s="374"/>
      <c r="L1278" s="374"/>
      <c r="M1278" s="374"/>
      <c r="N1278" s="465"/>
      <c r="O1278" s="315">
        <f t="shared" si="72"/>
        <v>0</v>
      </c>
      <c r="P1278" s="74">
        <f t="shared" si="73"/>
        <v>0</v>
      </c>
      <c r="Q1278" s="96" t="str">
        <f t="shared" si="71"/>
        <v/>
      </c>
    </row>
    <row r="1279" spans="1:17">
      <c r="A1279" s="379" t="str">
        <f>IF(B1279="","",COUNT('Diário 1º PA'!$A$4:$A$2000)+ROW()-3)</f>
        <v/>
      </c>
      <c r="B1279" s="560"/>
      <c r="C1279" s="371"/>
      <c r="D1279" s="374"/>
      <c r="E1279" s="374"/>
      <c r="F1279" s="382"/>
      <c r="G1279" s="374"/>
      <c r="H1279" s="374"/>
      <c r="I1279" s="374"/>
      <c r="J1279" s="374"/>
      <c r="K1279" s="374"/>
      <c r="L1279" s="374"/>
      <c r="M1279" s="374"/>
      <c r="N1279" s="465"/>
      <c r="O1279" s="316">
        <f t="shared" si="72"/>
        <v>0</v>
      </c>
      <c r="P1279" s="74">
        <f t="shared" si="73"/>
        <v>0</v>
      </c>
      <c r="Q1279" s="139" t="str">
        <f t="shared" si="71"/>
        <v/>
      </c>
    </row>
    <row r="1280" spans="1:17">
      <c r="A1280" s="379" t="str">
        <f>IF(B1280="","",COUNT('Diário 1º PA'!$A$4:$A$2000)+ROW()-3)</f>
        <v/>
      </c>
      <c r="B1280" s="560"/>
      <c r="C1280" s="371"/>
      <c r="D1280" s="374"/>
      <c r="E1280" s="374"/>
      <c r="F1280" s="382"/>
      <c r="G1280" s="374"/>
      <c r="H1280" s="374"/>
      <c r="I1280" s="374"/>
      <c r="J1280" s="374"/>
      <c r="K1280" s="374"/>
      <c r="L1280" s="374"/>
      <c r="M1280" s="374"/>
      <c r="N1280" s="465"/>
      <c r="O1280" s="315">
        <f t="shared" si="72"/>
        <v>0</v>
      </c>
      <c r="P1280" s="74">
        <f t="shared" si="73"/>
        <v>0</v>
      </c>
      <c r="Q1280" s="96" t="str">
        <f t="shared" si="71"/>
        <v/>
      </c>
    </row>
    <row r="1281" spans="1:17">
      <c r="A1281" s="379" t="str">
        <f>IF(B1281="","",COUNT('Diário 1º PA'!$A$4:$A$2000)+ROW()-3)</f>
        <v/>
      </c>
      <c r="B1281" s="560"/>
      <c r="C1281" s="371"/>
      <c r="D1281" s="374"/>
      <c r="E1281" s="374"/>
      <c r="F1281" s="382"/>
      <c r="G1281" s="374"/>
      <c r="H1281" s="374"/>
      <c r="I1281" s="374"/>
      <c r="J1281" s="374"/>
      <c r="K1281" s="374"/>
      <c r="L1281" s="374"/>
      <c r="M1281" s="374"/>
      <c r="N1281" s="465"/>
      <c r="O1281" s="315">
        <f t="shared" si="72"/>
        <v>0</v>
      </c>
      <c r="P1281" s="74">
        <f t="shared" si="73"/>
        <v>0</v>
      </c>
      <c r="Q1281" s="96" t="str">
        <f t="shared" si="71"/>
        <v/>
      </c>
    </row>
    <row r="1282" spans="1:17" ht="13.5" thickBot="1">
      <c r="A1282" s="379" t="str">
        <f>IF(B1282="","",COUNT('Diário 1º PA'!$A$4:$A$2000)+ROW()-3)</f>
        <v/>
      </c>
      <c r="B1282" s="560"/>
      <c r="C1282" s="371"/>
      <c r="D1282" s="374"/>
      <c r="E1282" s="374"/>
      <c r="F1282" s="382"/>
      <c r="G1282" s="374"/>
      <c r="H1282" s="374"/>
      <c r="I1282" s="374"/>
      <c r="J1282" s="374"/>
      <c r="K1282" s="374"/>
      <c r="L1282" s="374"/>
      <c r="M1282" s="374"/>
      <c r="N1282" s="465"/>
      <c r="O1282" s="315">
        <f t="shared" si="72"/>
        <v>0</v>
      </c>
      <c r="P1282" s="74">
        <f t="shared" si="73"/>
        <v>0</v>
      </c>
      <c r="Q1282" s="96" t="str">
        <f t="shared" si="71"/>
        <v/>
      </c>
    </row>
    <row r="1283" spans="1:17">
      <c r="A1283" s="379" t="str">
        <f>IF(B1283="","",COUNT('Diário 1º PA'!$A$4:$A$2000)+ROW()-3)</f>
        <v/>
      </c>
      <c r="B1283" s="560"/>
      <c r="C1283" s="371"/>
      <c r="D1283" s="374"/>
      <c r="E1283" s="374"/>
      <c r="F1283" s="382"/>
      <c r="G1283" s="374"/>
      <c r="H1283" s="374"/>
      <c r="I1283" s="374"/>
      <c r="J1283" s="374"/>
      <c r="K1283" s="374"/>
      <c r="L1283" s="374"/>
      <c r="M1283" s="374"/>
      <c r="N1283" s="465"/>
      <c r="O1283" s="316">
        <f t="shared" si="72"/>
        <v>0</v>
      </c>
      <c r="P1283" s="74">
        <f t="shared" si="73"/>
        <v>0</v>
      </c>
      <c r="Q1283" s="139" t="str">
        <f t="shared" si="71"/>
        <v/>
      </c>
    </row>
    <row r="1284" spans="1:17">
      <c r="A1284" s="379" t="str">
        <f>IF(B1284="","",COUNT('Diário 1º PA'!$A$4:$A$2000)+ROW()-3)</f>
        <v/>
      </c>
      <c r="B1284" s="560"/>
      <c r="C1284" s="371"/>
      <c r="D1284" s="374"/>
      <c r="E1284" s="374"/>
      <c r="F1284" s="382"/>
      <c r="G1284" s="374"/>
      <c r="H1284" s="374"/>
      <c r="I1284" s="374"/>
      <c r="J1284" s="374"/>
      <c r="K1284" s="374"/>
      <c r="L1284" s="374"/>
      <c r="M1284" s="374"/>
      <c r="N1284" s="465"/>
      <c r="O1284" s="315">
        <f t="shared" si="72"/>
        <v>0</v>
      </c>
      <c r="P1284" s="74">
        <f t="shared" si="73"/>
        <v>0</v>
      </c>
      <c r="Q1284" s="96" t="str">
        <f t="shared" si="71"/>
        <v/>
      </c>
    </row>
    <row r="1285" spans="1:17">
      <c r="A1285" s="379" t="str">
        <f>IF(B1285="","",COUNT('Diário 1º PA'!$A$4:$A$2000)+ROW()-3)</f>
        <v/>
      </c>
      <c r="B1285" s="560"/>
      <c r="C1285" s="371"/>
      <c r="D1285" s="374"/>
      <c r="E1285" s="374"/>
      <c r="F1285" s="382"/>
      <c r="G1285" s="374"/>
      <c r="H1285" s="374"/>
      <c r="I1285" s="374"/>
      <c r="J1285" s="374"/>
      <c r="K1285" s="374"/>
      <c r="L1285" s="374"/>
      <c r="M1285" s="374"/>
      <c r="N1285" s="465"/>
      <c r="O1285" s="315">
        <f t="shared" si="72"/>
        <v>0</v>
      </c>
      <c r="P1285" s="74">
        <f t="shared" si="73"/>
        <v>0</v>
      </c>
      <c r="Q1285" s="96" t="str">
        <f t="shared" si="71"/>
        <v/>
      </c>
    </row>
    <row r="1286" spans="1:17" ht="13.5" thickBot="1">
      <c r="A1286" s="379" t="str">
        <f>IF(B1286="","",COUNT('Diário 1º PA'!$A$4:$A$2000)+ROW()-3)</f>
        <v/>
      </c>
      <c r="B1286" s="560"/>
      <c r="C1286" s="371"/>
      <c r="D1286" s="374"/>
      <c r="E1286" s="374"/>
      <c r="F1286" s="382"/>
      <c r="G1286" s="374"/>
      <c r="H1286" s="374"/>
      <c r="I1286" s="374"/>
      <c r="J1286" s="374"/>
      <c r="K1286" s="374"/>
      <c r="L1286" s="374"/>
      <c r="M1286" s="374"/>
      <c r="N1286" s="465"/>
      <c r="O1286" s="315">
        <f t="shared" si="72"/>
        <v>0</v>
      </c>
      <c r="P1286" s="74">
        <f t="shared" si="73"/>
        <v>0</v>
      </c>
      <c r="Q1286" s="96" t="str">
        <f t="shared" si="71"/>
        <v/>
      </c>
    </row>
    <row r="1287" spans="1:17">
      <c r="A1287" s="379" t="str">
        <f>IF(B1287="","",COUNT('Diário 1º PA'!$A$4:$A$2000)+ROW()-3)</f>
        <v/>
      </c>
      <c r="B1287" s="560"/>
      <c r="C1287" s="371"/>
      <c r="D1287" s="374"/>
      <c r="E1287" s="374"/>
      <c r="F1287" s="382"/>
      <c r="G1287" s="374"/>
      <c r="H1287" s="374"/>
      <c r="I1287" s="374"/>
      <c r="J1287" s="374"/>
      <c r="K1287" s="374"/>
      <c r="L1287" s="374"/>
      <c r="M1287" s="374"/>
      <c r="N1287" s="465"/>
      <c r="O1287" s="316">
        <f t="shared" si="72"/>
        <v>0</v>
      </c>
      <c r="P1287" s="74">
        <f t="shared" si="73"/>
        <v>0</v>
      </c>
      <c r="Q1287" s="139" t="str">
        <f t="shared" si="71"/>
        <v/>
      </c>
    </row>
    <row r="1288" spans="1:17">
      <c r="A1288" s="379" t="str">
        <f>IF(B1288="","",COUNT('Diário 1º PA'!$A$4:$A$2000)+ROW()-3)</f>
        <v/>
      </c>
      <c r="B1288" s="560"/>
      <c r="C1288" s="371"/>
      <c r="D1288" s="374"/>
      <c r="E1288" s="374"/>
      <c r="F1288" s="382"/>
      <c r="G1288" s="374"/>
      <c r="H1288" s="374"/>
      <c r="I1288" s="374"/>
      <c r="J1288" s="374"/>
      <c r="K1288" s="374"/>
      <c r="L1288" s="374"/>
      <c r="M1288" s="374"/>
      <c r="N1288" s="465"/>
      <c r="O1288" s="315">
        <f t="shared" si="72"/>
        <v>0</v>
      </c>
      <c r="P1288" s="74">
        <f t="shared" si="73"/>
        <v>0</v>
      </c>
      <c r="Q1288" s="96" t="str">
        <f t="shared" si="71"/>
        <v/>
      </c>
    </row>
    <row r="1289" spans="1:17">
      <c r="A1289" s="379" t="str">
        <f>IF(B1289="","",COUNT('Diário 1º PA'!$A$4:$A$2000)+ROW()-3)</f>
        <v/>
      </c>
      <c r="B1289" s="560"/>
      <c r="C1289" s="371"/>
      <c r="D1289" s="374"/>
      <c r="E1289" s="374"/>
      <c r="F1289" s="382"/>
      <c r="G1289" s="374"/>
      <c r="H1289" s="374"/>
      <c r="I1289" s="374"/>
      <c r="J1289" s="374"/>
      <c r="K1289" s="374"/>
      <c r="L1289" s="374"/>
      <c r="M1289" s="374"/>
      <c r="N1289" s="465"/>
      <c r="O1289" s="315">
        <f t="shared" si="72"/>
        <v>0</v>
      </c>
      <c r="P1289" s="74">
        <f t="shared" si="73"/>
        <v>0</v>
      </c>
      <c r="Q1289" s="96" t="str">
        <f t="shared" si="71"/>
        <v/>
      </c>
    </row>
    <row r="1290" spans="1:17" ht="13.5" thickBot="1">
      <c r="A1290" s="379" t="str">
        <f>IF(B1290="","",COUNT('Diário 1º PA'!$A$4:$A$2000)+ROW()-3)</f>
        <v/>
      </c>
      <c r="B1290" s="560"/>
      <c r="C1290" s="371"/>
      <c r="D1290" s="374"/>
      <c r="E1290" s="374"/>
      <c r="F1290" s="382"/>
      <c r="G1290" s="374"/>
      <c r="H1290" s="374"/>
      <c r="I1290" s="374"/>
      <c r="J1290" s="374"/>
      <c r="K1290" s="374"/>
      <c r="L1290" s="374"/>
      <c r="M1290" s="542"/>
      <c r="N1290" s="465"/>
      <c r="O1290" s="315">
        <f t="shared" si="72"/>
        <v>0</v>
      </c>
      <c r="P1290" s="74">
        <f t="shared" si="73"/>
        <v>0</v>
      </c>
      <c r="Q1290" s="96" t="str">
        <f t="shared" si="71"/>
        <v/>
      </c>
    </row>
    <row r="1291" spans="1:17">
      <c r="A1291" s="379" t="str">
        <f>IF(B1291="","",COUNT('Diário 1º PA'!$A$4:$A$2000)+ROW()-3)</f>
        <v/>
      </c>
      <c r="B1291" s="560"/>
      <c r="C1291" s="371"/>
      <c r="D1291" s="374"/>
      <c r="E1291" s="374"/>
      <c r="F1291" s="382"/>
      <c r="G1291" s="374"/>
      <c r="H1291" s="374"/>
      <c r="I1291" s="374"/>
      <c r="J1291" s="374"/>
      <c r="K1291" s="374"/>
      <c r="L1291" s="374"/>
      <c r="M1291" s="374"/>
      <c r="N1291" s="465"/>
      <c r="O1291" s="316">
        <f t="shared" si="72"/>
        <v>0</v>
      </c>
      <c r="P1291" s="74">
        <f t="shared" si="73"/>
        <v>0</v>
      </c>
      <c r="Q1291" s="139" t="str">
        <f t="shared" si="71"/>
        <v/>
      </c>
    </row>
    <row r="1292" spans="1:17">
      <c r="A1292" s="379" t="str">
        <f>IF(B1292="","",COUNT('Diário 1º PA'!$A$4:$A$2000)+ROW()-3)</f>
        <v/>
      </c>
      <c r="B1292" s="560"/>
      <c r="C1292" s="371"/>
      <c r="D1292" s="374"/>
      <c r="E1292" s="374"/>
      <c r="F1292" s="382"/>
      <c r="G1292" s="374"/>
      <c r="H1292" s="374"/>
      <c r="I1292" s="374"/>
      <c r="J1292" s="374"/>
      <c r="K1292" s="374"/>
      <c r="L1292" s="374"/>
      <c r="M1292" s="374"/>
      <c r="N1292" s="465"/>
      <c r="O1292" s="315">
        <f t="shared" si="72"/>
        <v>0</v>
      </c>
      <c r="P1292" s="74">
        <f t="shared" si="73"/>
        <v>0</v>
      </c>
      <c r="Q1292" s="96" t="str">
        <f t="shared" si="71"/>
        <v/>
      </c>
    </row>
    <row r="1293" spans="1:17">
      <c r="A1293" s="379" t="str">
        <f>IF(B1293="","",COUNT('Diário 1º PA'!$A$4:$A$2000)+ROW()-3)</f>
        <v/>
      </c>
      <c r="B1293" s="560"/>
      <c r="C1293" s="371"/>
      <c r="D1293" s="374"/>
      <c r="E1293" s="374"/>
      <c r="F1293" s="382"/>
      <c r="G1293" s="374"/>
      <c r="H1293" s="374"/>
      <c r="I1293" s="374"/>
      <c r="J1293" s="374"/>
      <c r="K1293" s="374"/>
      <c r="L1293" s="374"/>
      <c r="M1293" s="374"/>
      <c r="N1293" s="465"/>
      <c r="O1293" s="315">
        <f t="shared" si="72"/>
        <v>0</v>
      </c>
      <c r="P1293" s="74">
        <f t="shared" si="73"/>
        <v>0</v>
      </c>
      <c r="Q1293" s="96" t="str">
        <f t="shared" si="71"/>
        <v/>
      </c>
    </row>
    <row r="1294" spans="1:17" ht="13.5" thickBot="1">
      <c r="A1294" s="379" t="str">
        <f>IF(B1294="","",COUNT('Diário 1º PA'!$A$4:$A$2000)+ROW()-3)</f>
        <v/>
      </c>
      <c r="B1294" s="560"/>
      <c r="C1294" s="371"/>
      <c r="D1294" s="374"/>
      <c r="E1294" s="374"/>
      <c r="F1294" s="382"/>
      <c r="G1294" s="374"/>
      <c r="H1294" s="374"/>
      <c r="I1294" s="374"/>
      <c r="J1294" s="374"/>
      <c r="K1294" s="374"/>
      <c r="L1294" s="374"/>
      <c r="M1294" s="374"/>
      <c r="N1294" s="465"/>
      <c r="O1294" s="315">
        <f t="shared" si="72"/>
        <v>0</v>
      </c>
      <c r="P1294" s="74">
        <f t="shared" si="73"/>
        <v>0</v>
      </c>
      <c r="Q1294" s="96" t="str">
        <f t="shared" si="71"/>
        <v/>
      </c>
    </row>
    <row r="1295" spans="1:17">
      <c r="A1295" s="379" t="str">
        <f>IF(B1295="","",COUNT('Diário 1º PA'!$A$4:$A$2000)+ROW()-3)</f>
        <v/>
      </c>
      <c r="B1295" s="560"/>
      <c r="C1295" s="371"/>
      <c r="D1295" s="374"/>
      <c r="E1295" s="374"/>
      <c r="F1295" s="382"/>
      <c r="G1295" s="374"/>
      <c r="H1295" s="374"/>
      <c r="I1295" s="374"/>
      <c r="J1295" s="374"/>
      <c r="K1295" s="374"/>
      <c r="L1295" s="374"/>
      <c r="M1295" s="374"/>
      <c r="N1295" s="465"/>
      <c r="O1295" s="316">
        <f t="shared" si="72"/>
        <v>0</v>
      </c>
      <c r="P1295" s="74">
        <f t="shared" si="73"/>
        <v>0</v>
      </c>
      <c r="Q1295" s="139" t="str">
        <f t="shared" si="71"/>
        <v/>
      </c>
    </row>
    <row r="1296" spans="1:17">
      <c r="A1296" s="379" t="str">
        <f>IF(B1296="","",COUNT('Diário 1º PA'!$A$4:$A$2000)+ROW()-3)</f>
        <v/>
      </c>
      <c r="B1296" s="560"/>
      <c r="C1296" s="371"/>
      <c r="D1296" s="374"/>
      <c r="E1296" s="374"/>
      <c r="F1296" s="382"/>
      <c r="G1296" s="374"/>
      <c r="H1296" s="374"/>
      <c r="I1296" s="374"/>
      <c r="J1296" s="374"/>
      <c r="K1296" s="374"/>
      <c r="L1296" s="374"/>
      <c r="M1296" s="374"/>
      <c r="N1296" s="465"/>
      <c r="O1296" s="315">
        <f t="shared" si="72"/>
        <v>0</v>
      </c>
      <c r="P1296" s="74">
        <f t="shared" si="73"/>
        <v>0</v>
      </c>
      <c r="Q1296" s="96" t="str">
        <f t="shared" si="71"/>
        <v/>
      </c>
    </row>
    <row r="1297" spans="1:17">
      <c r="A1297" s="379" t="str">
        <f>IF(B1297="","",COUNT('Diário 1º PA'!$A$4:$A$2000)+ROW()-3)</f>
        <v/>
      </c>
      <c r="B1297" s="560"/>
      <c r="C1297" s="371"/>
      <c r="D1297" s="374"/>
      <c r="E1297" s="374"/>
      <c r="F1297" s="382"/>
      <c r="G1297" s="374"/>
      <c r="H1297" s="374"/>
      <c r="I1297" s="374"/>
      <c r="J1297" s="374"/>
      <c r="K1297" s="374"/>
      <c r="L1297" s="374"/>
      <c r="M1297" s="374"/>
      <c r="N1297" s="465"/>
      <c r="O1297" s="315">
        <f t="shared" si="72"/>
        <v>0</v>
      </c>
      <c r="P1297" s="74">
        <f t="shared" si="73"/>
        <v>0</v>
      </c>
      <c r="Q1297" s="96" t="str">
        <f t="shared" si="71"/>
        <v/>
      </c>
    </row>
    <row r="1298" spans="1:17" ht="13.5" thickBot="1">
      <c r="A1298" s="379" t="str">
        <f>IF(B1298="","",COUNT('Diário 1º PA'!$A$4:$A$2000)+ROW()-3)</f>
        <v/>
      </c>
      <c r="B1298" s="560"/>
      <c r="C1298" s="371"/>
      <c r="D1298" s="374"/>
      <c r="E1298" s="374"/>
      <c r="F1298" s="382"/>
      <c r="G1298" s="374"/>
      <c r="H1298" s="374"/>
      <c r="I1298" s="374"/>
      <c r="J1298" s="374"/>
      <c r="K1298" s="374"/>
      <c r="L1298" s="374"/>
      <c r="M1298" s="374"/>
      <c r="N1298" s="465"/>
      <c r="O1298" s="315">
        <f t="shared" si="72"/>
        <v>0</v>
      </c>
      <c r="P1298" s="74">
        <f t="shared" si="73"/>
        <v>0</v>
      </c>
      <c r="Q1298" s="96" t="str">
        <f t="shared" si="71"/>
        <v/>
      </c>
    </row>
    <row r="1299" spans="1:17">
      <c r="A1299" s="379" t="str">
        <f>IF(B1299="","",COUNT('Diário 1º PA'!$A$4:$A$2000)+ROW()-3)</f>
        <v/>
      </c>
      <c r="B1299" s="560"/>
      <c r="C1299" s="371"/>
      <c r="D1299" s="374"/>
      <c r="E1299" s="374"/>
      <c r="F1299" s="382"/>
      <c r="G1299" s="374"/>
      <c r="H1299" s="374"/>
      <c r="I1299" s="374"/>
      <c r="J1299" s="374"/>
      <c r="K1299" s="374"/>
      <c r="L1299" s="374"/>
      <c r="M1299" s="542"/>
      <c r="N1299" s="465"/>
      <c r="O1299" s="316">
        <f t="shared" si="72"/>
        <v>0</v>
      </c>
      <c r="P1299" s="74">
        <f t="shared" si="73"/>
        <v>0</v>
      </c>
      <c r="Q1299" s="139" t="str">
        <f t="shared" si="71"/>
        <v/>
      </c>
    </row>
    <row r="1300" spans="1:17">
      <c r="A1300" s="379" t="str">
        <f>IF(B1300="","",COUNT('Diário 1º PA'!$A$4:$A$2000)+ROW()-3)</f>
        <v/>
      </c>
      <c r="B1300" s="560"/>
      <c r="C1300" s="371"/>
      <c r="D1300" s="374"/>
      <c r="E1300" s="374"/>
      <c r="F1300" s="382"/>
      <c r="G1300" s="374"/>
      <c r="H1300" s="374"/>
      <c r="I1300" s="374"/>
      <c r="J1300" s="374"/>
      <c r="K1300" s="374"/>
      <c r="L1300" s="374"/>
      <c r="M1300" s="374"/>
      <c r="N1300" s="465"/>
      <c r="O1300" s="315">
        <f t="shared" si="72"/>
        <v>0</v>
      </c>
      <c r="P1300" s="74">
        <f t="shared" si="73"/>
        <v>0</v>
      </c>
      <c r="Q1300" s="96" t="str">
        <f t="shared" si="71"/>
        <v/>
      </c>
    </row>
    <row r="1301" spans="1:17">
      <c r="A1301" s="379" t="str">
        <f>IF(B1301="","",COUNT('Diário 1º PA'!$A$4:$A$2000)+ROW()-3)</f>
        <v/>
      </c>
      <c r="B1301" s="560"/>
      <c r="C1301" s="371"/>
      <c r="D1301" s="374"/>
      <c r="E1301" s="374"/>
      <c r="F1301" s="382"/>
      <c r="G1301" s="374"/>
      <c r="H1301" s="374"/>
      <c r="I1301" s="374"/>
      <c r="J1301" s="374"/>
      <c r="K1301" s="374"/>
      <c r="L1301" s="374"/>
      <c r="M1301" s="374"/>
      <c r="N1301" s="465"/>
      <c r="O1301" s="315">
        <f t="shared" si="72"/>
        <v>0</v>
      </c>
      <c r="P1301" s="74">
        <f t="shared" si="73"/>
        <v>0</v>
      </c>
      <c r="Q1301" s="96" t="str">
        <f t="shared" si="71"/>
        <v/>
      </c>
    </row>
    <row r="1302" spans="1:17" ht="13.5" thickBot="1">
      <c r="A1302" s="379" t="str">
        <f>IF(B1302="","",COUNT('Diário 1º PA'!$A$4:$A$2000)+ROW()-3)</f>
        <v/>
      </c>
      <c r="B1302" s="560"/>
      <c r="C1302" s="371"/>
      <c r="D1302" s="374"/>
      <c r="E1302" s="374"/>
      <c r="F1302" s="382"/>
      <c r="G1302" s="374"/>
      <c r="H1302" s="374"/>
      <c r="I1302" s="374"/>
      <c r="J1302" s="374"/>
      <c r="K1302" s="374"/>
      <c r="L1302" s="374"/>
      <c r="M1302" s="374"/>
      <c r="N1302" s="465"/>
      <c r="O1302" s="315">
        <f t="shared" si="72"/>
        <v>0</v>
      </c>
      <c r="P1302" s="74">
        <f t="shared" si="73"/>
        <v>0</v>
      </c>
      <c r="Q1302" s="96" t="str">
        <f t="shared" si="71"/>
        <v/>
      </c>
    </row>
    <row r="1303" spans="1:17">
      <c r="A1303" s="379" t="str">
        <f>IF(B1303="","",COUNT('Diário 1º PA'!$A$4:$A$2000)+ROW()-3)</f>
        <v/>
      </c>
      <c r="B1303" s="560"/>
      <c r="C1303" s="371"/>
      <c r="D1303" s="374"/>
      <c r="E1303" s="374"/>
      <c r="F1303" s="382"/>
      <c r="G1303" s="374"/>
      <c r="H1303" s="374"/>
      <c r="I1303" s="374"/>
      <c r="J1303" s="374"/>
      <c r="K1303" s="374"/>
      <c r="L1303" s="374"/>
      <c r="M1303" s="374"/>
      <c r="N1303" s="465"/>
      <c r="O1303" s="316">
        <f t="shared" si="72"/>
        <v>0</v>
      </c>
      <c r="P1303" s="74">
        <f t="shared" si="73"/>
        <v>0</v>
      </c>
      <c r="Q1303" s="139" t="str">
        <f t="shared" si="71"/>
        <v/>
      </c>
    </row>
    <row r="1304" spans="1:17">
      <c r="A1304" s="379" t="str">
        <f>IF(B1304="","",COUNT('Diário 1º PA'!$A$4:$A$2000)+ROW()-3)</f>
        <v/>
      </c>
      <c r="B1304" s="560"/>
      <c r="C1304" s="371"/>
      <c r="D1304" s="374"/>
      <c r="E1304" s="374"/>
      <c r="F1304" s="382"/>
      <c r="G1304" s="374"/>
      <c r="H1304" s="374"/>
      <c r="I1304" s="374"/>
      <c r="J1304" s="374"/>
      <c r="K1304" s="374"/>
      <c r="L1304" s="374"/>
      <c r="M1304" s="374"/>
      <c r="N1304" s="465"/>
      <c r="O1304" s="315">
        <f t="shared" si="72"/>
        <v>0</v>
      </c>
      <c r="P1304" s="74">
        <f t="shared" si="73"/>
        <v>0</v>
      </c>
      <c r="Q1304" s="96" t="str">
        <f t="shared" si="71"/>
        <v/>
      </c>
    </row>
    <row r="1305" spans="1:17">
      <c r="A1305" s="379" t="str">
        <f>IF(B1305="","",COUNT('Diário 1º PA'!$A$4:$A$2000)+ROW()-3)</f>
        <v/>
      </c>
      <c r="B1305" s="560"/>
      <c r="C1305" s="371"/>
      <c r="D1305" s="374"/>
      <c r="E1305" s="374"/>
      <c r="F1305" s="382"/>
      <c r="G1305" s="374"/>
      <c r="H1305" s="374"/>
      <c r="I1305" s="374"/>
      <c r="J1305" s="374"/>
      <c r="K1305" s="374"/>
      <c r="L1305" s="374"/>
      <c r="M1305" s="374"/>
      <c r="N1305" s="465"/>
      <c r="O1305" s="315">
        <f t="shared" si="72"/>
        <v>0</v>
      </c>
      <c r="P1305" s="74">
        <f t="shared" si="73"/>
        <v>0</v>
      </c>
      <c r="Q1305" s="96" t="str">
        <f t="shared" si="71"/>
        <v/>
      </c>
    </row>
    <row r="1306" spans="1:17" ht="13.5" thickBot="1">
      <c r="A1306" s="379" t="str">
        <f>IF(B1306="","",COUNT('Diário 1º PA'!$A$4:$A$2000)+ROW()-3)</f>
        <v/>
      </c>
      <c r="B1306" s="560"/>
      <c r="C1306" s="371"/>
      <c r="D1306" s="374"/>
      <c r="E1306" s="374"/>
      <c r="F1306" s="382"/>
      <c r="G1306" s="374"/>
      <c r="H1306" s="374"/>
      <c r="I1306" s="374"/>
      <c r="J1306" s="374"/>
      <c r="K1306" s="374"/>
      <c r="L1306" s="374"/>
      <c r="M1306" s="374"/>
      <c r="N1306" s="465"/>
      <c r="O1306" s="315">
        <f t="shared" si="72"/>
        <v>0</v>
      </c>
      <c r="P1306" s="74">
        <f t="shared" si="73"/>
        <v>0</v>
      </c>
      <c r="Q1306" s="96" t="str">
        <f t="shared" si="71"/>
        <v/>
      </c>
    </row>
    <row r="1307" spans="1:17">
      <c r="A1307" s="379" t="str">
        <f>IF(B1307="","",COUNT('Diário 1º PA'!$A$4:$A$2000)+ROW()-3)</f>
        <v/>
      </c>
      <c r="B1307" s="560"/>
      <c r="C1307" s="371"/>
      <c r="D1307" s="374"/>
      <c r="E1307" s="374"/>
      <c r="F1307" s="382"/>
      <c r="G1307" s="374"/>
      <c r="H1307" s="374"/>
      <c r="I1307" s="374"/>
      <c r="J1307" s="374"/>
      <c r="K1307" s="374"/>
      <c r="L1307" s="374"/>
      <c r="M1307" s="374"/>
      <c r="N1307" s="465"/>
      <c r="O1307" s="316">
        <f t="shared" si="72"/>
        <v>0</v>
      </c>
      <c r="P1307" s="74">
        <f t="shared" si="73"/>
        <v>0</v>
      </c>
      <c r="Q1307" s="139" t="str">
        <f t="shared" ref="Q1307:Q1370" si="74">SUBSTITUTE(D1307," ","_")</f>
        <v/>
      </c>
    </row>
    <row r="1308" spans="1:17">
      <c r="A1308" s="379" t="str">
        <f>IF(B1308="","",COUNT('Diário 1º PA'!$A$4:$A$2000)+ROW()-3)</f>
        <v/>
      </c>
      <c r="B1308" s="560"/>
      <c r="C1308" s="371"/>
      <c r="D1308" s="374"/>
      <c r="E1308" s="374"/>
      <c r="F1308" s="382"/>
      <c r="G1308" s="374"/>
      <c r="H1308" s="374"/>
      <c r="I1308" s="374"/>
      <c r="J1308" s="374"/>
      <c r="K1308" s="374"/>
      <c r="L1308" s="374"/>
      <c r="M1308" s="374"/>
      <c r="N1308" s="465"/>
      <c r="O1308" s="315">
        <f t="shared" ref="O1308:O1371" si="75">IF(B1308=0,0,IF(YEAR(B1308)=$P$1,MONTH(B1308)-$O$1+1,(YEAR(B1308)-$P$1)*12-$O$1+1+MONTH(B1308)))</f>
        <v>0</v>
      </c>
      <c r="P1308" s="74">
        <f t="shared" ref="P1308:P1371" si="76">IF(C1308=0,0,IF(YEAR(C1308)=$P$1,MONTH(C1308)-$O$1+1,(YEAR(C1308)-$P$1)*12-$O$1+1+MONTH(C1308)))</f>
        <v>0</v>
      </c>
      <c r="Q1308" s="96" t="str">
        <f t="shared" si="74"/>
        <v/>
      </c>
    </row>
    <row r="1309" spans="1:17">
      <c r="A1309" s="379" t="str">
        <f>IF(B1309="","",COUNT('Diário 1º PA'!$A$4:$A$2000)+ROW()-3)</f>
        <v/>
      </c>
      <c r="B1309" s="560"/>
      <c r="C1309" s="371"/>
      <c r="D1309" s="374"/>
      <c r="E1309" s="374"/>
      <c r="F1309" s="382"/>
      <c r="G1309" s="374"/>
      <c r="H1309" s="374"/>
      <c r="I1309" s="374"/>
      <c r="J1309" s="374"/>
      <c r="K1309" s="374"/>
      <c r="L1309" s="374"/>
      <c r="M1309" s="374"/>
      <c r="N1309" s="465"/>
      <c r="O1309" s="315">
        <f t="shared" si="75"/>
        <v>0</v>
      </c>
      <c r="P1309" s="74">
        <f t="shared" si="76"/>
        <v>0</v>
      </c>
      <c r="Q1309" s="96" t="str">
        <f t="shared" si="74"/>
        <v/>
      </c>
    </row>
    <row r="1310" spans="1:17" ht="13.5" thickBot="1">
      <c r="A1310" s="379" t="str">
        <f>IF(B1310="","",COUNT('Diário 1º PA'!$A$4:$A$2000)+ROW()-3)</f>
        <v/>
      </c>
      <c r="B1310" s="560"/>
      <c r="C1310" s="371"/>
      <c r="D1310" s="374"/>
      <c r="E1310" s="374"/>
      <c r="F1310" s="382"/>
      <c r="G1310" s="374"/>
      <c r="H1310" s="374"/>
      <c r="I1310" s="374"/>
      <c r="J1310" s="374"/>
      <c r="K1310" s="374"/>
      <c r="L1310" s="374"/>
      <c r="M1310" s="374"/>
      <c r="N1310" s="465"/>
      <c r="O1310" s="315">
        <f t="shared" si="75"/>
        <v>0</v>
      </c>
      <c r="P1310" s="74">
        <f t="shared" si="76"/>
        <v>0</v>
      </c>
      <c r="Q1310" s="96" t="str">
        <f t="shared" si="74"/>
        <v/>
      </c>
    </row>
    <row r="1311" spans="1:17">
      <c r="A1311" s="379" t="str">
        <f>IF(B1311="","",COUNT('Diário 1º PA'!$A$4:$A$2000)+ROW()-3)</f>
        <v/>
      </c>
      <c r="B1311" s="560"/>
      <c r="C1311" s="371"/>
      <c r="D1311" s="374"/>
      <c r="E1311" s="374"/>
      <c r="F1311" s="382"/>
      <c r="G1311" s="374"/>
      <c r="H1311" s="374"/>
      <c r="I1311" s="374"/>
      <c r="J1311" s="374"/>
      <c r="K1311" s="374"/>
      <c r="L1311" s="374"/>
      <c r="M1311" s="374"/>
      <c r="N1311" s="465"/>
      <c r="O1311" s="316">
        <f t="shared" si="75"/>
        <v>0</v>
      </c>
      <c r="P1311" s="74">
        <f t="shared" si="76"/>
        <v>0</v>
      </c>
      <c r="Q1311" s="139" t="str">
        <f t="shared" si="74"/>
        <v/>
      </c>
    </row>
    <row r="1312" spans="1:17">
      <c r="A1312" s="379" t="str">
        <f>IF(B1312="","",COUNT('Diário 1º PA'!$A$4:$A$2000)+ROW()-3)</f>
        <v/>
      </c>
      <c r="B1312" s="560"/>
      <c r="C1312" s="371"/>
      <c r="D1312" s="374"/>
      <c r="E1312" s="374"/>
      <c r="F1312" s="382"/>
      <c r="G1312" s="374"/>
      <c r="H1312" s="374"/>
      <c r="I1312" s="374"/>
      <c r="J1312" s="374"/>
      <c r="K1312" s="374"/>
      <c r="L1312" s="374"/>
      <c r="M1312" s="374"/>
      <c r="N1312" s="465"/>
      <c r="O1312" s="315">
        <f t="shared" si="75"/>
        <v>0</v>
      </c>
      <c r="P1312" s="74">
        <f t="shared" si="76"/>
        <v>0</v>
      </c>
      <c r="Q1312" s="96" t="str">
        <f t="shared" si="74"/>
        <v/>
      </c>
    </row>
    <row r="1313" spans="1:17">
      <c r="A1313" s="379" t="str">
        <f>IF(B1313="","",COUNT('Diário 1º PA'!$A$4:$A$2000)+ROW()-3)</f>
        <v/>
      </c>
      <c r="B1313" s="560"/>
      <c r="C1313" s="371"/>
      <c r="D1313" s="374"/>
      <c r="E1313" s="374"/>
      <c r="F1313" s="382"/>
      <c r="G1313" s="374"/>
      <c r="H1313" s="374"/>
      <c r="I1313" s="374"/>
      <c r="J1313" s="374"/>
      <c r="K1313" s="374"/>
      <c r="L1313" s="374"/>
      <c r="M1313" s="374"/>
      <c r="N1313" s="465"/>
      <c r="O1313" s="315">
        <f t="shared" si="75"/>
        <v>0</v>
      </c>
      <c r="P1313" s="74">
        <f t="shared" si="76"/>
        <v>0</v>
      </c>
      <c r="Q1313" s="96" t="str">
        <f t="shared" si="74"/>
        <v/>
      </c>
    </row>
    <row r="1314" spans="1:17" ht="13.5" thickBot="1">
      <c r="A1314" s="379" t="str">
        <f>IF(B1314="","",COUNT('Diário 1º PA'!$A$4:$A$2000)+ROW()-3)</f>
        <v/>
      </c>
      <c r="B1314" s="560"/>
      <c r="C1314" s="371"/>
      <c r="D1314" s="374"/>
      <c r="E1314" s="374"/>
      <c r="F1314" s="382"/>
      <c r="G1314" s="374"/>
      <c r="H1314" s="374"/>
      <c r="I1314" s="374"/>
      <c r="J1314" s="374"/>
      <c r="K1314" s="374"/>
      <c r="L1314" s="374"/>
      <c r="M1314" s="374"/>
      <c r="N1314" s="465"/>
      <c r="O1314" s="315">
        <f t="shared" si="75"/>
        <v>0</v>
      </c>
      <c r="P1314" s="74">
        <f t="shared" si="76"/>
        <v>0</v>
      </c>
      <c r="Q1314" s="96" t="str">
        <f t="shared" si="74"/>
        <v/>
      </c>
    </row>
    <row r="1315" spans="1:17">
      <c r="A1315" s="379" t="str">
        <f>IF(B1315="","",COUNT('Diário 1º PA'!$A$4:$A$2000)+ROW()-3)</f>
        <v/>
      </c>
      <c r="B1315" s="560"/>
      <c r="C1315" s="371"/>
      <c r="D1315" s="374"/>
      <c r="E1315" s="374"/>
      <c r="F1315" s="382"/>
      <c r="G1315" s="374"/>
      <c r="H1315" s="374"/>
      <c r="I1315" s="374"/>
      <c r="J1315" s="374"/>
      <c r="K1315" s="374"/>
      <c r="L1315" s="374"/>
      <c r="M1315" s="374"/>
      <c r="N1315" s="465"/>
      <c r="O1315" s="316">
        <f t="shared" si="75"/>
        <v>0</v>
      </c>
      <c r="P1315" s="74">
        <f t="shared" si="76"/>
        <v>0</v>
      </c>
      <c r="Q1315" s="139" t="str">
        <f t="shared" si="74"/>
        <v/>
      </c>
    </row>
    <row r="1316" spans="1:17">
      <c r="A1316" s="379" t="str">
        <f>IF(B1316="","",COUNT('Diário 1º PA'!$A$4:$A$2000)+ROW()-3)</f>
        <v/>
      </c>
      <c r="B1316" s="560"/>
      <c r="C1316" s="371"/>
      <c r="D1316" s="374"/>
      <c r="E1316" s="374"/>
      <c r="F1316" s="382"/>
      <c r="G1316" s="374"/>
      <c r="H1316" s="374"/>
      <c r="I1316" s="374"/>
      <c r="J1316" s="374"/>
      <c r="K1316" s="374"/>
      <c r="L1316" s="374"/>
      <c r="M1316" s="374"/>
      <c r="N1316" s="465"/>
      <c r="O1316" s="315">
        <f t="shared" si="75"/>
        <v>0</v>
      </c>
      <c r="P1316" s="74">
        <f t="shared" si="76"/>
        <v>0</v>
      </c>
      <c r="Q1316" s="96" t="str">
        <f t="shared" si="74"/>
        <v/>
      </c>
    </row>
    <row r="1317" spans="1:17">
      <c r="A1317" s="379" t="str">
        <f>IF(B1317="","",COUNT('Diário 1º PA'!$A$4:$A$2000)+ROW()-3)</f>
        <v/>
      </c>
      <c r="B1317" s="560"/>
      <c r="C1317" s="371"/>
      <c r="D1317" s="374"/>
      <c r="E1317" s="374"/>
      <c r="F1317" s="382"/>
      <c r="G1317" s="374"/>
      <c r="H1317" s="374"/>
      <c r="I1317" s="374"/>
      <c r="J1317" s="374"/>
      <c r="K1317" s="374"/>
      <c r="L1317" s="374"/>
      <c r="M1317" s="374"/>
      <c r="N1317" s="465"/>
      <c r="O1317" s="315">
        <f t="shared" si="75"/>
        <v>0</v>
      </c>
      <c r="P1317" s="74">
        <f t="shared" si="76"/>
        <v>0</v>
      </c>
      <c r="Q1317" s="96" t="str">
        <f t="shared" si="74"/>
        <v/>
      </c>
    </row>
    <row r="1318" spans="1:17" ht="13.5" thickBot="1">
      <c r="A1318" s="379" t="str">
        <f>IF(B1318="","",COUNT('Diário 1º PA'!$A$4:$A$2000)+ROW()-3)</f>
        <v/>
      </c>
      <c r="B1318" s="560"/>
      <c r="C1318" s="371"/>
      <c r="D1318" s="374"/>
      <c r="E1318" s="374"/>
      <c r="F1318" s="382"/>
      <c r="G1318" s="374"/>
      <c r="H1318" s="374"/>
      <c r="I1318" s="374"/>
      <c r="J1318" s="374"/>
      <c r="K1318" s="374"/>
      <c r="L1318" s="374"/>
      <c r="M1318" s="374"/>
      <c r="N1318" s="465"/>
      <c r="O1318" s="315">
        <f t="shared" si="75"/>
        <v>0</v>
      </c>
      <c r="P1318" s="74">
        <f t="shared" si="76"/>
        <v>0</v>
      </c>
      <c r="Q1318" s="96" t="str">
        <f t="shared" si="74"/>
        <v/>
      </c>
    </row>
    <row r="1319" spans="1:17">
      <c r="A1319" s="379" t="str">
        <f>IF(B1319="","",COUNT('Diário 1º PA'!$A$4:$A$2000)+ROW()-3)</f>
        <v/>
      </c>
      <c r="B1319" s="560"/>
      <c r="C1319" s="371"/>
      <c r="D1319" s="374"/>
      <c r="E1319" s="374"/>
      <c r="F1319" s="382"/>
      <c r="G1319" s="374"/>
      <c r="H1319" s="374"/>
      <c r="I1319" s="374"/>
      <c r="J1319" s="374"/>
      <c r="K1319" s="374"/>
      <c r="L1319" s="374"/>
      <c r="M1319" s="374"/>
      <c r="N1319" s="465"/>
      <c r="O1319" s="316">
        <f t="shared" si="75"/>
        <v>0</v>
      </c>
      <c r="P1319" s="74">
        <f t="shared" si="76"/>
        <v>0</v>
      </c>
      <c r="Q1319" s="139" t="str">
        <f t="shared" si="74"/>
        <v/>
      </c>
    </row>
    <row r="1320" spans="1:17">
      <c r="A1320" s="379" t="str">
        <f>IF(B1320="","",COUNT('Diário 1º PA'!$A$4:$A$2000)+ROW()-3)</f>
        <v/>
      </c>
      <c r="B1320" s="560"/>
      <c r="C1320" s="371"/>
      <c r="D1320" s="374"/>
      <c r="E1320" s="374"/>
      <c r="F1320" s="382"/>
      <c r="G1320" s="374"/>
      <c r="H1320" s="374"/>
      <c r="I1320" s="374"/>
      <c r="J1320" s="374"/>
      <c r="K1320" s="374"/>
      <c r="L1320" s="374"/>
      <c r="M1320" s="374"/>
      <c r="N1320" s="465"/>
      <c r="O1320" s="315">
        <f t="shared" si="75"/>
        <v>0</v>
      </c>
      <c r="P1320" s="74">
        <f t="shared" si="76"/>
        <v>0</v>
      </c>
      <c r="Q1320" s="96" t="str">
        <f t="shared" si="74"/>
        <v/>
      </c>
    </row>
    <row r="1321" spans="1:17">
      <c r="A1321" s="379" t="str">
        <f>IF(B1321="","",COUNT('Diário 1º PA'!$A$4:$A$2000)+ROW()-3)</f>
        <v/>
      </c>
      <c r="B1321" s="560"/>
      <c r="C1321" s="371"/>
      <c r="D1321" s="374"/>
      <c r="E1321" s="374"/>
      <c r="F1321" s="382"/>
      <c r="G1321" s="374"/>
      <c r="H1321" s="374"/>
      <c r="I1321" s="374"/>
      <c r="J1321" s="374"/>
      <c r="K1321" s="374"/>
      <c r="L1321" s="374"/>
      <c r="M1321" s="374"/>
      <c r="N1321" s="465"/>
      <c r="O1321" s="315">
        <f t="shared" si="75"/>
        <v>0</v>
      </c>
      <c r="P1321" s="74">
        <f t="shared" si="76"/>
        <v>0</v>
      </c>
      <c r="Q1321" s="96" t="str">
        <f t="shared" si="74"/>
        <v/>
      </c>
    </row>
    <row r="1322" spans="1:17" ht="13.5" thickBot="1">
      <c r="A1322" s="379" t="str">
        <f>IF(B1322="","",COUNT('Diário 1º PA'!$A$4:$A$2000)+ROW()-3)</f>
        <v/>
      </c>
      <c r="B1322" s="560"/>
      <c r="C1322" s="371"/>
      <c r="D1322" s="374"/>
      <c r="E1322" s="374"/>
      <c r="F1322" s="382"/>
      <c r="G1322" s="374"/>
      <c r="H1322" s="374"/>
      <c r="I1322" s="374"/>
      <c r="J1322" s="374"/>
      <c r="K1322" s="374"/>
      <c r="L1322" s="374"/>
      <c r="M1322" s="374"/>
      <c r="N1322" s="465"/>
      <c r="O1322" s="315">
        <f t="shared" si="75"/>
        <v>0</v>
      </c>
      <c r="P1322" s="74">
        <f t="shared" si="76"/>
        <v>0</v>
      </c>
      <c r="Q1322" s="96" t="str">
        <f t="shared" si="74"/>
        <v/>
      </c>
    </row>
    <row r="1323" spans="1:17">
      <c r="A1323" s="379" t="str">
        <f>IF(B1323="","",COUNT('Diário 1º PA'!$A$4:$A$2000)+ROW()-3)</f>
        <v/>
      </c>
      <c r="B1323" s="560"/>
      <c r="C1323" s="371"/>
      <c r="D1323" s="374"/>
      <c r="E1323" s="374"/>
      <c r="F1323" s="382"/>
      <c r="G1323" s="374"/>
      <c r="H1323" s="374"/>
      <c r="I1323" s="374"/>
      <c r="J1323" s="374"/>
      <c r="K1323" s="374"/>
      <c r="L1323" s="374"/>
      <c r="M1323" s="374"/>
      <c r="N1323" s="465"/>
      <c r="O1323" s="316">
        <f t="shared" si="75"/>
        <v>0</v>
      </c>
      <c r="P1323" s="74">
        <f t="shared" si="76"/>
        <v>0</v>
      </c>
      <c r="Q1323" s="139" t="str">
        <f t="shared" si="74"/>
        <v/>
      </c>
    </row>
    <row r="1324" spans="1:17">
      <c r="A1324" s="379" t="str">
        <f>IF(B1324="","",COUNT('Diário 1º PA'!$A$4:$A$2000)+ROW()-3)</f>
        <v/>
      </c>
      <c r="B1324" s="560"/>
      <c r="C1324" s="371"/>
      <c r="D1324" s="374"/>
      <c r="E1324" s="374"/>
      <c r="F1324" s="382"/>
      <c r="G1324" s="374"/>
      <c r="H1324" s="374"/>
      <c r="I1324" s="374"/>
      <c r="J1324" s="374"/>
      <c r="K1324" s="374"/>
      <c r="L1324" s="374"/>
      <c r="M1324" s="374"/>
      <c r="N1324" s="465"/>
      <c r="O1324" s="315">
        <f t="shared" si="75"/>
        <v>0</v>
      </c>
      <c r="P1324" s="74">
        <f t="shared" si="76"/>
        <v>0</v>
      </c>
      <c r="Q1324" s="96" t="str">
        <f t="shared" si="74"/>
        <v/>
      </c>
    </row>
    <row r="1325" spans="1:17">
      <c r="A1325" s="379" t="str">
        <f>IF(B1325="","",COUNT('Diário 1º PA'!$A$4:$A$2000)+ROW()-3)</f>
        <v/>
      </c>
      <c r="B1325" s="560"/>
      <c r="C1325" s="371"/>
      <c r="D1325" s="374"/>
      <c r="E1325" s="374"/>
      <c r="F1325" s="382"/>
      <c r="G1325" s="374"/>
      <c r="H1325" s="374"/>
      <c r="I1325" s="374"/>
      <c r="J1325" s="374"/>
      <c r="K1325" s="374"/>
      <c r="L1325" s="374"/>
      <c r="M1325" s="374"/>
      <c r="N1325" s="465"/>
      <c r="O1325" s="315">
        <f t="shared" si="75"/>
        <v>0</v>
      </c>
      <c r="P1325" s="74">
        <f t="shared" si="76"/>
        <v>0</v>
      </c>
      <c r="Q1325" s="96" t="str">
        <f t="shared" si="74"/>
        <v/>
      </c>
    </row>
    <row r="1326" spans="1:17" ht="13.5" thickBot="1">
      <c r="A1326" s="379" t="str">
        <f>IF(B1326="","",COUNT('Diário 1º PA'!$A$4:$A$2000)+ROW()-3)</f>
        <v/>
      </c>
      <c r="B1326" s="560"/>
      <c r="C1326" s="371"/>
      <c r="D1326" s="374"/>
      <c r="E1326" s="374"/>
      <c r="F1326" s="382"/>
      <c r="G1326" s="374"/>
      <c r="H1326" s="374"/>
      <c r="I1326" s="374"/>
      <c r="J1326" s="374"/>
      <c r="K1326" s="374"/>
      <c r="L1326" s="374"/>
      <c r="M1326" s="374"/>
      <c r="N1326" s="465"/>
      <c r="O1326" s="315">
        <f t="shared" si="75"/>
        <v>0</v>
      </c>
      <c r="P1326" s="74">
        <f t="shared" si="76"/>
        <v>0</v>
      </c>
      <c r="Q1326" s="96" t="str">
        <f t="shared" si="74"/>
        <v/>
      </c>
    </row>
    <row r="1327" spans="1:17">
      <c r="A1327" s="379" t="str">
        <f>IF(B1327="","",COUNT('Diário 1º PA'!$A$4:$A$2000)+ROW()-3)</f>
        <v/>
      </c>
      <c r="B1327" s="560"/>
      <c r="C1327" s="371"/>
      <c r="D1327" s="374"/>
      <c r="E1327" s="374"/>
      <c r="F1327" s="382"/>
      <c r="G1327" s="374"/>
      <c r="H1327" s="374"/>
      <c r="I1327" s="374"/>
      <c r="J1327" s="374"/>
      <c r="K1327" s="374"/>
      <c r="L1327" s="374"/>
      <c r="M1327" s="374"/>
      <c r="N1327" s="465"/>
      <c r="O1327" s="316">
        <f t="shared" si="75"/>
        <v>0</v>
      </c>
      <c r="P1327" s="74">
        <f t="shared" si="76"/>
        <v>0</v>
      </c>
      <c r="Q1327" s="139" t="str">
        <f t="shared" si="74"/>
        <v/>
      </c>
    </row>
    <row r="1328" spans="1:17">
      <c r="A1328" s="379" t="str">
        <f>IF(B1328="","",COUNT('Diário 1º PA'!$A$4:$A$2000)+ROW()-3)</f>
        <v/>
      </c>
      <c r="B1328" s="560"/>
      <c r="C1328" s="371"/>
      <c r="D1328" s="374"/>
      <c r="E1328" s="374"/>
      <c r="F1328" s="382"/>
      <c r="G1328" s="374"/>
      <c r="H1328" s="374"/>
      <c r="I1328" s="374"/>
      <c r="J1328" s="374"/>
      <c r="K1328" s="374"/>
      <c r="L1328" s="374"/>
      <c r="M1328" s="374"/>
      <c r="N1328" s="465"/>
      <c r="O1328" s="315">
        <f t="shared" si="75"/>
        <v>0</v>
      </c>
      <c r="P1328" s="74">
        <f t="shared" si="76"/>
        <v>0</v>
      </c>
      <c r="Q1328" s="96" t="str">
        <f t="shared" si="74"/>
        <v/>
      </c>
    </row>
    <row r="1329" spans="1:17">
      <c r="A1329" s="379" t="str">
        <f>IF(B1329="","",COUNT('Diário 1º PA'!$A$4:$A$2000)+ROW()-3)</f>
        <v/>
      </c>
      <c r="B1329" s="560"/>
      <c r="C1329" s="371"/>
      <c r="D1329" s="374"/>
      <c r="E1329" s="374"/>
      <c r="F1329" s="382"/>
      <c r="G1329" s="374"/>
      <c r="H1329" s="374"/>
      <c r="I1329" s="374"/>
      <c r="J1329" s="374"/>
      <c r="K1329" s="374"/>
      <c r="L1329" s="374"/>
      <c r="M1329" s="374"/>
      <c r="N1329" s="465"/>
      <c r="O1329" s="315">
        <f t="shared" si="75"/>
        <v>0</v>
      </c>
      <c r="P1329" s="74">
        <f t="shared" si="76"/>
        <v>0</v>
      </c>
      <c r="Q1329" s="96" t="str">
        <f t="shared" si="74"/>
        <v/>
      </c>
    </row>
    <row r="1330" spans="1:17" ht="13.5" thickBot="1">
      <c r="A1330" s="379" t="str">
        <f>IF(B1330="","",COUNT('Diário 1º PA'!$A$4:$A$2000)+ROW()-3)</f>
        <v/>
      </c>
      <c r="B1330" s="560"/>
      <c r="C1330" s="371"/>
      <c r="D1330" s="374"/>
      <c r="E1330" s="374"/>
      <c r="F1330" s="382"/>
      <c r="G1330" s="374"/>
      <c r="H1330" s="374"/>
      <c r="I1330" s="374"/>
      <c r="J1330" s="374"/>
      <c r="K1330" s="374"/>
      <c r="L1330" s="374"/>
      <c r="M1330" s="374"/>
      <c r="N1330" s="465"/>
      <c r="O1330" s="315">
        <f t="shared" si="75"/>
        <v>0</v>
      </c>
      <c r="P1330" s="74">
        <f t="shared" si="76"/>
        <v>0</v>
      </c>
      <c r="Q1330" s="96" t="str">
        <f t="shared" si="74"/>
        <v/>
      </c>
    </row>
    <row r="1331" spans="1:17">
      <c r="A1331" s="379" t="str">
        <f>IF(B1331="","",COUNT('Diário 1º PA'!$A$4:$A$2000)+ROW()-3)</f>
        <v/>
      </c>
      <c r="B1331" s="560"/>
      <c r="C1331" s="371"/>
      <c r="D1331" s="374"/>
      <c r="E1331" s="374"/>
      <c r="F1331" s="382"/>
      <c r="G1331" s="374"/>
      <c r="H1331" s="374"/>
      <c r="I1331" s="374"/>
      <c r="J1331" s="374"/>
      <c r="K1331" s="374"/>
      <c r="L1331" s="374"/>
      <c r="M1331" s="374"/>
      <c r="N1331" s="465"/>
      <c r="O1331" s="316">
        <f t="shared" si="75"/>
        <v>0</v>
      </c>
      <c r="P1331" s="74">
        <f t="shared" si="76"/>
        <v>0</v>
      </c>
      <c r="Q1331" s="139" t="str">
        <f t="shared" si="74"/>
        <v/>
      </c>
    </row>
    <row r="1332" spans="1:17">
      <c r="A1332" s="379" t="str">
        <f>IF(B1332="","",COUNT('Diário 1º PA'!$A$4:$A$2000)+ROW()-3)</f>
        <v/>
      </c>
      <c r="B1332" s="560"/>
      <c r="C1332" s="371"/>
      <c r="D1332" s="374"/>
      <c r="E1332" s="374"/>
      <c r="F1332" s="382"/>
      <c r="G1332" s="374"/>
      <c r="H1332" s="374"/>
      <c r="I1332" s="374"/>
      <c r="J1332" s="374"/>
      <c r="K1332" s="374"/>
      <c r="L1332" s="374"/>
      <c r="M1332" s="374"/>
      <c r="N1332" s="465"/>
      <c r="O1332" s="315">
        <f t="shared" si="75"/>
        <v>0</v>
      </c>
      <c r="P1332" s="74">
        <f t="shared" si="76"/>
        <v>0</v>
      </c>
      <c r="Q1332" s="96" t="str">
        <f t="shared" si="74"/>
        <v/>
      </c>
    </row>
    <row r="1333" spans="1:17">
      <c r="A1333" s="379" t="str">
        <f>IF(B1333="","",COUNT('Diário 1º PA'!$A$4:$A$2000)+ROW()-3)</f>
        <v/>
      </c>
      <c r="B1333" s="560"/>
      <c r="C1333" s="371"/>
      <c r="D1333" s="374"/>
      <c r="E1333" s="374"/>
      <c r="F1333" s="382"/>
      <c r="G1333" s="374"/>
      <c r="H1333" s="374"/>
      <c r="I1333" s="374"/>
      <c r="J1333" s="374"/>
      <c r="K1333" s="374"/>
      <c r="L1333" s="374"/>
      <c r="M1333" s="374"/>
      <c r="N1333" s="465"/>
      <c r="O1333" s="315">
        <f t="shared" si="75"/>
        <v>0</v>
      </c>
      <c r="P1333" s="74">
        <f t="shared" si="76"/>
        <v>0</v>
      </c>
      <c r="Q1333" s="96" t="str">
        <f t="shared" si="74"/>
        <v/>
      </c>
    </row>
    <row r="1334" spans="1:17" ht="13.5" thickBot="1">
      <c r="A1334" s="379" t="str">
        <f>IF(B1334="","",COUNT('Diário 1º PA'!$A$4:$A$2000)+ROW()-3)</f>
        <v/>
      </c>
      <c r="B1334" s="560"/>
      <c r="C1334" s="371"/>
      <c r="D1334" s="374"/>
      <c r="E1334" s="374"/>
      <c r="F1334" s="382"/>
      <c r="G1334" s="374"/>
      <c r="H1334" s="374"/>
      <c r="I1334" s="374"/>
      <c r="J1334" s="374"/>
      <c r="K1334" s="374"/>
      <c r="L1334" s="374"/>
      <c r="M1334" s="374"/>
      <c r="N1334" s="465"/>
      <c r="O1334" s="315">
        <f t="shared" si="75"/>
        <v>0</v>
      </c>
      <c r="P1334" s="74">
        <f t="shared" si="76"/>
        <v>0</v>
      </c>
      <c r="Q1334" s="96" t="str">
        <f t="shared" si="74"/>
        <v/>
      </c>
    </row>
    <row r="1335" spans="1:17">
      <c r="A1335" s="379" t="str">
        <f>IF(B1335="","",COUNT('Diário 1º PA'!$A$4:$A$2000)+ROW()-3)</f>
        <v/>
      </c>
      <c r="B1335" s="560"/>
      <c r="C1335" s="371"/>
      <c r="D1335" s="374"/>
      <c r="E1335" s="374"/>
      <c r="F1335" s="382"/>
      <c r="G1335" s="374"/>
      <c r="H1335" s="374"/>
      <c r="I1335" s="374"/>
      <c r="J1335" s="374"/>
      <c r="K1335" s="374"/>
      <c r="L1335" s="374"/>
      <c r="M1335" s="374"/>
      <c r="N1335" s="465"/>
      <c r="O1335" s="316">
        <f t="shared" si="75"/>
        <v>0</v>
      </c>
      <c r="P1335" s="74">
        <f t="shared" si="76"/>
        <v>0</v>
      </c>
      <c r="Q1335" s="139" t="str">
        <f t="shared" si="74"/>
        <v/>
      </c>
    </row>
    <row r="1336" spans="1:17">
      <c r="A1336" s="379" t="str">
        <f>IF(B1336="","",COUNT('Diário 1º PA'!$A$4:$A$2000)+ROW()-3)</f>
        <v/>
      </c>
      <c r="B1336" s="560"/>
      <c r="C1336" s="371"/>
      <c r="D1336" s="374"/>
      <c r="E1336" s="374"/>
      <c r="F1336" s="382"/>
      <c r="G1336" s="374"/>
      <c r="H1336" s="374"/>
      <c r="I1336" s="374"/>
      <c r="J1336" s="374"/>
      <c r="K1336" s="374"/>
      <c r="L1336" s="374"/>
      <c r="M1336" s="374"/>
      <c r="N1336" s="465"/>
      <c r="O1336" s="315">
        <f t="shared" si="75"/>
        <v>0</v>
      </c>
      <c r="P1336" s="74">
        <f t="shared" si="76"/>
        <v>0</v>
      </c>
      <c r="Q1336" s="96" t="str">
        <f t="shared" si="74"/>
        <v/>
      </c>
    </row>
    <row r="1337" spans="1:17">
      <c r="A1337" s="379" t="str">
        <f>IF(B1337="","",COUNT('Diário 1º PA'!$A$4:$A$2000)+ROW()-3)</f>
        <v/>
      </c>
      <c r="B1337" s="560"/>
      <c r="C1337" s="371"/>
      <c r="D1337" s="374"/>
      <c r="E1337" s="374"/>
      <c r="F1337" s="382"/>
      <c r="G1337" s="374"/>
      <c r="H1337" s="374"/>
      <c r="I1337" s="374"/>
      <c r="J1337" s="374"/>
      <c r="K1337" s="374"/>
      <c r="L1337" s="374"/>
      <c r="M1337" s="374"/>
      <c r="N1337" s="465"/>
      <c r="O1337" s="315">
        <f t="shared" si="75"/>
        <v>0</v>
      </c>
      <c r="P1337" s="74">
        <f t="shared" si="76"/>
        <v>0</v>
      </c>
      <c r="Q1337" s="96" t="str">
        <f t="shared" si="74"/>
        <v/>
      </c>
    </row>
    <row r="1338" spans="1:17" ht="13.5" thickBot="1">
      <c r="A1338" s="379" t="str">
        <f>IF(B1338="","",COUNT('Diário 1º PA'!$A$4:$A$2000)+ROW()-3)</f>
        <v/>
      </c>
      <c r="B1338" s="560"/>
      <c r="C1338" s="371"/>
      <c r="D1338" s="374"/>
      <c r="E1338" s="374"/>
      <c r="F1338" s="382"/>
      <c r="G1338" s="374"/>
      <c r="H1338" s="374"/>
      <c r="I1338" s="374"/>
      <c r="J1338" s="374"/>
      <c r="K1338" s="374"/>
      <c r="L1338" s="374"/>
      <c r="M1338" s="374"/>
      <c r="N1338" s="465"/>
      <c r="O1338" s="315">
        <f t="shared" si="75"/>
        <v>0</v>
      </c>
      <c r="P1338" s="74">
        <f t="shared" si="76"/>
        <v>0</v>
      </c>
      <c r="Q1338" s="96" t="str">
        <f t="shared" si="74"/>
        <v/>
      </c>
    </row>
    <row r="1339" spans="1:17">
      <c r="A1339" s="379" t="str">
        <f>IF(B1339="","",COUNT('Diário 1º PA'!$A$4:$A$2000)+ROW()-3)</f>
        <v/>
      </c>
      <c r="B1339" s="560"/>
      <c r="C1339" s="371"/>
      <c r="D1339" s="374"/>
      <c r="E1339" s="374"/>
      <c r="F1339" s="382"/>
      <c r="G1339" s="374"/>
      <c r="H1339" s="374"/>
      <c r="I1339" s="374"/>
      <c r="J1339" s="374"/>
      <c r="K1339" s="374"/>
      <c r="L1339" s="374"/>
      <c r="M1339" s="374"/>
      <c r="N1339" s="465"/>
      <c r="O1339" s="316">
        <f t="shared" si="75"/>
        <v>0</v>
      </c>
      <c r="P1339" s="74">
        <f t="shared" si="76"/>
        <v>0</v>
      </c>
      <c r="Q1339" s="139" t="str">
        <f t="shared" si="74"/>
        <v/>
      </c>
    </row>
    <row r="1340" spans="1:17">
      <c r="A1340" s="379" t="str">
        <f>IF(B1340="","",COUNT('Diário 1º PA'!$A$4:$A$2000)+ROW()-3)</f>
        <v/>
      </c>
      <c r="B1340" s="560"/>
      <c r="C1340" s="371"/>
      <c r="D1340" s="374"/>
      <c r="E1340" s="374"/>
      <c r="F1340" s="382"/>
      <c r="G1340" s="374"/>
      <c r="H1340" s="374"/>
      <c r="I1340" s="374"/>
      <c r="J1340" s="374"/>
      <c r="K1340" s="374"/>
      <c r="L1340" s="374"/>
      <c r="M1340" s="374"/>
      <c r="N1340" s="465"/>
      <c r="O1340" s="315">
        <f t="shared" si="75"/>
        <v>0</v>
      </c>
      <c r="P1340" s="74">
        <f t="shared" si="76"/>
        <v>0</v>
      </c>
      <c r="Q1340" s="96" t="str">
        <f t="shared" si="74"/>
        <v/>
      </c>
    </row>
    <row r="1341" spans="1:17">
      <c r="A1341" s="379" t="str">
        <f>IF(B1341="","",COUNT('Diário 1º PA'!$A$4:$A$2000)+ROW()-3)</f>
        <v/>
      </c>
      <c r="B1341" s="560"/>
      <c r="C1341" s="371"/>
      <c r="D1341" s="374"/>
      <c r="E1341" s="374"/>
      <c r="F1341" s="382"/>
      <c r="G1341" s="374"/>
      <c r="H1341" s="374"/>
      <c r="I1341" s="374"/>
      <c r="J1341" s="374"/>
      <c r="K1341" s="374"/>
      <c r="L1341" s="374"/>
      <c r="M1341" s="374"/>
      <c r="N1341" s="465"/>
      <c r="O1341" s="315">
        <f t="shared" si="75"/>
        <v>0</v>
      </c>
      <c r="P1341" s="74">
        <f t="shared" si="76"/>
        <v>0</v>
      </c>
      <c r="Q1341" s="96" t="str">
        <f t="shared" si="74"/>
        <v/>
      </c>
    </row>
    <row r="1342" spans="1:17" ht="13.5" thickBot="1">
      <c r="A1342" s="379" t="str">
        <f>IF(B1342="","",COUNT('Diário 1º PA'!$A$4:$A$2000)+ROW()-3)</f>
        <v/>
      </c>
      <c r="B1342" s="560"/>
      <c r="C1342" s="371"/>
      <c r="D1342" s="374"/>
      <c r="E1342" s="374"/>
      <c r="F1342" s="382"/>
      <c r="G1342" s="374"/>
      <c r="H1342" s="374"/>
      <c r="I1342" s="374"/>
      <c r="J1342" s="374"/>
      <c r="K1342" s="374"/>
      <c r="L1342" s="374"/>
      <c r="M1342" s="374"/>
      <c r="N1342" s="465"/>
      <c r="O1342" s="315">
        <f t="shared" si="75"/>
        <v>0</v>
      </c>
      <c r="P1342" s="74">
        <f t="shared" si="76"/>
        <v>0</v>
      </c>
      <c r="Q1342" s="96" t="str">
        <f t="shared" si="74"/>
        <v/>
      </c>
    </row>
    <row r="1343" spans="1:17">
      <c r="A1343" s="379" t="str">
        <f>IF(B1343="","",COUNT('Diário 1º PA'!$A$4:$A$2000)+ROW()-3)</f>
        <v/>
      </c>
      <c r="B1343" s="560"/>
      <c r="C1343" s="371"/>
      <c r="D1343" s="374"/>
      <c r="E1343" s="374"/>
      <c r="F1343" s="382"/>
      <c r="G1343" s="374"/>
      <c r="H1343" s="374"/>
      <c r="I1343" s="374"/>
      <c r="J1343" s="374"/>
      <c r="K1343" s="374"/>
      <c r="L1343" s="374"/>
      <c r="M1343" s="374"/>
      <c r="N1343" s="465"/>
      <c r="O1343" s="316">
        <f t="shared" si="75"/>
        <v>0</v>
      </c>
      <c r="P1343" s="74">
        <f t="shared" si="76"/>
        <v>0</v>
      </c>
      <c r="Q1343" s="139" t="str">
        <f t="shared" si="74"/>
        <v/>
      </c>
    </row>
    <row r="1344" spans="1:17">
      <c r="A1344" s="379" t="str">
        <f>IF(B1344="","",COUNT('Diário 1º PA'!$A$4:$A$2000)+ROW()-3)</f>
        <v/>
      </c>
      <c r="B1344" s="560"/>
      <c r="C1344" s="371"/>
      <c r="D1344" s="374"/>
      <c r="E1344" s="374"/>
      <c r="F1344" s="382"/>
      <c r="G1344" s="374"/>
      <c r="H1344" s="374"/>
      <c r="I1344" s="374"/>
      <c r="J1344" s="374"/>
      <c r="K1344" s="374"/>
      <c r="L1344" s="374"/>
      <c r="M1344" s="374"/>
      <c r="N1344" s="465"/>
      <c r="O1344" s="315">
        <f t="shared" si="75"/>
        <v>0</v>
      </c>
      <c r="P1344" s="74">
        <f t="shared" si="76"/>
        <v>0</v>
      </c>
      <c r="Q1344" s="96" t="str">
        <f t="shared" si="74"/>
        <v/>
      </c>
    </row>
    <row r="1345" spans="1:17">
      <c r="A1345" s="379" t="str">
        <f>IF(B1345="","",COUNT('Diário 1º PA'!$A$4:$A$2000)+ROW()-3)</f>
        <v/>
      </c>
      <c r="B1345" s="560"/>
      <c r="C1345" s="371"/>
      <c r="D1345" s="374"/>
      <c r="E1345" s="374"/>
      <c r="F1345" s="382"/>
      <c r="G1345" s="374"/>
      <c r="H1345" s="374"/>
      <c r="I1345" s="374"/>
      <c r="J1345" s="374"/>
      <c r="K1345" s="374"/>
      <c r="L1345" s="374"/>
      <c r="M1345" s="374"/>
      <c r="N1345" s="465"/>
      <c r="O1345" s="315">
        <f t="shared" si="75"/>
        <v>0</v>
      </c>
      <c r="P1345" s="74">
        <f t="shared" si="76"/>
        <v>0</v>
      </c>
      <c r="Q1345" s="96" t="str">
        <f t="shared" si="74"/>
        <v/>
      </c>
    </row>
    <row r="1346" spans="1:17" ht="13.5" thickBot="1">
      <c r="A1346" s="379" t="str">
        <f>IF(B1346="","",COUNT('Diário 1º PA'!$A$4:$A$2000)+ROW()-3)</f>
        <v/>
      </c>
      <c r="B1346" s="560"/>
      <c r="C1346" s="371"/>
      <c r="D1346" s="374"/>
      <c r="E1346" s="374"/>
      <c r="F1346" s="382"/>
      <c r="G1346" s="374"/>
      <c r="H1346" s="374"/>
      <c r="I1346" s="374"/>
      <c r="J1346" s="374"/>
      <c r="K1346" s="374"/>
      <c r="L1346" s="374"/>
      <c r="M1346" s="374"/>
      <c r="N1346" s="465"/>
      <c r="O1346" s="315">
        <f t="shared" si="75"/>
        <v>0</v>
      </c>
      <c r="P1346" s="74">
        <f t="shared" si="76"/>
        <v>0</v>
      </c>
      <c r="Q1346" s="96" t="str">
        <f t="shared" si="74"/>
        <v/>
      </c>
    </row>
    <row r="1347" spans="1:17">
      <c r="A1347" s="379" t="str">
        <f>IF(B1347="","",COUNT('Diário 1º PA'!$A$4:$A$2000)+ROW()-3)</f>
        <v/>
      </c>
      <c r="B1347" s="560"/>
      <c r="C1347" s="371"/>
      <c r="D1347" s="374"/>
      <c r="E1347" s="374"/>
      <c r="F1347" s="382"/>
      <c r="G1347" s="374"/>
      <c r="H1347" s="374"/>
      <c r="I1347" s="374"/>
      <c r="J1347" s="374"/>
      <c r="K1347" s="374"/>
      <c r="L1347" s="374"/>
      <c r="M1347" s="374"/>
      <c r="N1347" s="465"/>
      <c r="O1347" s="316">
        <f t="shared" si="75"/>
        <v>0</v>
      </c>
      <c r="P1347" s="74">
        <f t="shared" si="76"/>
        <v>0</v>
      </c>
      <c r="Q1347" s="139" t="str">
        <f t="shared" si="74"/>
        <v/>
      </c>
    </row>
    <row r="1348" spans="1:17">
      <c r="A1348" s="379" t="str">
        <f>IF(B1348="","",COUNT('Diário 1º PA'!$A$4:$A$2000)+ROW()-3)</f>
        <v/>
      </c>
      <c r="B1348" s="560"/>
      <c r="C1348" s="371"/>
      <c r="D1348" s="374"/>
      <c r="E1348" s="374"/>
      <c r="F1348" s="382"/>
      <c r="G1348" s="374"/>
      <c r="H1348" s="374"/>
      <c r="I1348" s="374"/>
      <c r="J1348" s="374"/>
      <c r="K1348" s="374"/>
      <c r="L1348" s="374"/>
      <c r="M1348" s="374"/>
      <c r="N1348" s="465"/>
      <c r="O1348" s="315">
        <f t="shared" si="75"/>
        <v>0</v>
      </c>
      <c r="P1348" s="74">
        <f t="shared" si="76"/>
        <v>0</v>
      </c>
      <c r="Q1348" s="96" t="str">
        <f t="shared" si="74"/>
        <v/>
      </c>
    </row>
    <row r="1349" spans="1:17">
      <c r="A1349" s="379" t="str">
        <f>IF(B1349="","",COUNT('Diário 1º PA'!$A$4:$A$2000)+ROW()-3)</f>
        <v/>
      </c>
      <c r="B1349" s="560"/>
      <c r="C1349" s="371"/>
      <c r="D1349" s="374"/>
      <c r="E1349" s="374"/>
      <c r="F1349" s="382"/>
      <c r="G1349" s="374"/>
      <c r="H1349" s="374"/>
      <c r="I1349" s="374"/>
      <c r="J1349" s="374"/>
      <c r="K1349" s="374"/>
      <c r="L1349" s="374"/>
      <c r="M1349" s="374"/>
      <c r="N1349" s="465"/>
      <c r="O1349" s="315">
        <f t="shared" si="75"/>
        <v>0</v>
      </c>
      <c r="P1349" s="74">
        <f t="shared" si="76"/>
        <v>0</v>
      </c>
      <c r="Q1349" s="96" t="str">
        <f t="shared" si="74"/>
        <v/>
      </c>
    </row>
    <row r="1350" spans="1:17" ht="13.5" thickBot="1">
      <c r="A1350" s="379" t="str">
        <f>IF(B1350="","",COUNT('Diário 1º PA'!$A$4:$A$2000)+ROW()-3)</f>
        <v/>
      </c>
      <c r="B1350" s="560"/>
      <c r="C1350" s="371"/>
      <c r="D1350" s="374"/>
      <c r="E1350" s="374"/>
      <c r="F1350" s="382"/>
      <c r="G1350" s="374"/>
      <c r="H1350" s="374"/>
      <c r="I1350" s="374"/>
      <c r="J1350" s="374"/>
      <c r="K1350" s="374"/>
      <c r="L1350" s="374"/>
      <c r="M1350" s="374"/>
      <c r="N1350" s="465"/>
      <c r="O1350" s="315">
        <f t="shared" si="75"/>
        <v>0</v>
      </c>
      <c r="P1350" s="74">
        <f t="shared" si="76"/>
        <v>0</v>
      </c>
      <c r="Q1350" s="96" t="str">
        <f t="shared" si="74"/>
        <v/>
      </c>
    </row>
    <row r="1351" spans="1:17">
      <c r="A1351" s="379" t="str">
        <f>IF(B1351="","",COUNT('Diário 1º PA'!$A$4:$A$2000)+ROW()-3)</f>
        <v/>
      </c>
      <c r="B1351" s="560"/>
      <c r="C1351" s="371"/>
      <c r="D1351" s="374"/>
      <c r="E1351" s="374"/>
      <c r="F1351" s="382"/>
      <c r="G1351" s="374"/>
      <c r="H1351" s="374"/>
      <c r="I1351" s="374"/>
      <c r="J1351" s="374"/>
      <c r="K1351" s="374"/>
      <c r="L1351" s="374"/>
      <c r="M1351" s="374"/>
      <c r="N1351" s="465"/>
      <c r="O1351" s="316">
        <f t="shared" si="75"/>
        <v>0</v>
      </c>
      <c r="P1351" s="74">
        <f t="shared" si="76"/>
        <v>0</v>
      </c>
      <c r="Q1351" s="139" t="str">
        <f t="shared" si="74"/>
        <v/>
      </c>
    </row>
    <row r="1352" spans="1:17">
      <c r="A1352" s="379" t="str">
        <f>IF(B1352="","",COUNT('Diário 1º PA'!$A$4:$A$2000)+ROW()-3)</f>
        <v/>
      </c>
      <c r="B1352" s="560"/>
      <c r="C1352" s="371"/>
      <c r="D1352" s="374"/>
      <c r="E1352" s="374"/>
      <c r="F1352" s="382"/>
      <c r="G1352" s="374"/>
      <c r="H1352" s="374"/>
      <c r="I1352" s="374"/>
      <c r="J1352" s="374"/>
      <c r="K1352" s="374"/>
      <c r="L1352" s="374"/>
      <c r="M1352" s="374"/>
      <c r="N1352" s="465"/>
      <c r="O1352" s="315">
        <f t="shared" si="75"/>
        <v>0</v>
      </c>
      <c r="P1352" s="74">
        <f t="shared" si="76"/>
        <v>0</v>
      </c>
      <c r="Q1352" s="96" t="str">
        <f t="shared" si="74"/>
        <v/>
      </c>
    </row>
    <row r="1353" spans="1:17">
      <c r="A1353" s="379" t="str">
        <f>IF(B1353="","",COUNT('Diário 1º PA'!$A$4:$A$2000)+ROW()-3)</f>
        <v/>
      </c>
      <c r="B1353" s="560"/>
      <c r="C1353" s="371"/>
      <c r="D1353" s="374"/>
      <c r="E1353" s="374"/>
      <c r="F1353" s="382"/>
      <c r="G1353" s="374"/>
      <c r="H1353" s="374"/>
      <c r="I1353" s="374"/>
      <c r="J1353" s="374"/>
      <c r="K1353" s="374"/>
      <c r="L1353" s="374"/>
      <c r="M1353" s="374"/>
      <c r="N1353" s="465"/>
      <c r="O1353" s="315">
        <f t="shared" si="75"/>
        <v>0</v>
      </c>
      <c r="P1353" s="74">
        <f t="shared" si="76"/>
        <v>0</v>
      </c>
      <c r="Q1353" s="96" t="str">
        <f t="shared" si="74"/>
        <v/>
      </c>
    </row>
    <row r="1354" spans="1:17" ht="13.5" thickBot="1">
      <c r="A1354" s="379" t="str">
        <f>IF(B1354="","",COUNT('Diário 1º PA'!$A$4:$A$2000)+ROW()-3)</f>
        <v/>
      </c>
      <c r="B1354" s="560"/>
      <c r="C1354" s="371"/>
      <c r="D1354" s="374"/>
      <c r="E1354" s="374"/>
      <c r="F1354" s="382"/>
      <c r="G1354" s="374"/>
      <c r="H1354" s="374"/>
      <c r="I1354" s="374"/>
      <c r="J1354" s="374"/>
      <c r="K1354" s="374"/>
      <c r="L1354" s="374"/>
      <c r="M1354" s="374"/>
      <c r="N1354" s="465"/>
      <c r="O1354" s="315">
        <f t="shared" si="75"/>
        <v>0</v>
      </c>
      <c r="P1354" s="74">
        <f t="shared" si="76"/>
        <v>0</v>
      </c>
      <c r="Q1354" s="96" t="str">
        <f t="shared" si="74"/>
        <v/>
      </c>
    </row>
    <row r="1355" spans="1:17">
      <c r="A1355" s="379" t="str">
        <f>IF(B1355="","",COUNT('Diário 1º PA'!$A$4:$A$2000)+ROW()-3)</f>
        <v/>
      </c>
      <c r="B1355" s="560"/>
      <c r="C1355" s="371"/>
      <c r="D1355" s="374"/>
      <c r="E1355" s="374"/>
      <c r="F1355" s="382"/>
      <c r="G1355" s="374"/>
      <c r="H1355" s="374"/>
      <c r="I1355" s="374"/>
      <c r="J1355" s="374"/>
      <c r="K1355" s="374"/>
      <c r="L1355" s="374"/>
      <c r="M1355" s="374"/>
      <c r="N1355" s="465"/>
      <c r="O1355" s="316">
        <f t="shared" si="75"/>
        <v>0</v>
      </c>
      <c r="P1355" s="74">
        <f t="shared" si="76"/>
        <v>0</v>
      </c>
      <c r="Q1355" s="139" t="str">
        <f t="shared" si="74"/>
        <v/>
      </c>
    </row>
    <row r="1356" spans="1:17">
      <c r="A1356" s="379" t="str">
        <f>IF(B1356="","",COUNT('Diário 1º PA'!$A$4:$A$2000)+ROW()-3)</f>
        <v/>
      </c>
      <c r="B1356" s="560"/>
      <c r="C1356" s="371"/>
      <c r="D1356" s="374"/>
      <c r="E1356" s="374"/>
      <c r="F1356" s="382"/>
      <c r="G1356" s="374"/>
      <c r="H1356" s="374"/>
      <c r="I1356" s="374"/>
      <c r="J1356" s="374"/>
      <c r="K1356" s="374"/>
      <c r="L1356" s="374"/>
      <c r="M1356" s="374"/>
      <c r="N1356" s="465"/>
      <c r="O1356" s="315">
        <f t="shared" si="75"/>
        <v>0</v>
      </c>
      <c r="P1356" s="74">
        <f t="shared" si="76"/>
        <v>0</v>
      </c>
      <c r="Q1356" s="96" t="str">
        <f t="shared" si="74"/>
        <v/>
      </c>
    </row>
    <row r="1357" spans="1:17">
      <c r="A1357" s="379" t="str">
        <f>IF(B1357="","",COUNT('Diário 1º PA'!$A$4:$A$2000)+ROW()-3)</f>
        <v/>
      </c>
      <c r="B1357" s="560"/>
      <c r="C1357" s="371"/>
      <c r="D1357" s="374"/>
      <c r="E1357" s="374"/>
      <c r="F1357" s="382"/>
      <c r="G1357" s="374"/>
      <c r="H1357" s="374"/>
      <c r="I1357" s="374"/>
      <c r="J1357" s="374"/>
      <c r="K1357" s="374"/>
      <c r="L1357" s="374"/>
      <c r="M1357" s="374"/>
      <c r="N1357" s="465"/>
      <c r="O1357" s="315">
        <f t="shared" si="75"/>
        <v>0</v>
      </c>
      <c r="P1357" s="74">
        <f t="shared" si="76"/>
        <v>0</v>
      </c>
      <c r="Q1357" s="96" t="str">
        <f t="shared" si="74"/>
        <v/>
      </c>
    </row>
    <row r="1358" spans="1:17" ht="13.5" thickBot="1">
      <c r="A1358" s="379" t="str">
        <f>IF(B1358="","",COUNT('Diário 1º PA'!$A$4:$A$2000)+ROW()-3)</f>
        <v/>
      </c>
      <c r="B1358" s="560"/>
      <c r="C1358" s="371"/>
      <c r="D1358" s="374"/>
      <c r="E1358" s="374"/>
      <c r="F1358" s="382"/>
      <c r="G1358" s="374"/>
      <c r="H1358" s="374"/>
      <c r="I1358" s="374"/>
      <c r="J1358" s="374"/>
      <c r="K1358" s="374"/>
      <c r="L1358" s="374"/>
      <c r="M1358" s="374"/>
      <c r="N1358" s="465"/>
      <c r="O1358" s="315">
        <f t="shared" si="75"/>
        <v>0</v>
      </c>
      <c r="P1358" s="74">
        <f t="shared" si="76"/>
        <v>0</v>
      </c>
      <c r="Q1358" s="96" t="str">
        <f t="shared" si="74"/>
        <v/>
      </c>
    </row>
    <row r="1359" spans="1:17">
      <c r="A1359" s="379" t="str">
        <f>IF(B1359="","",COUNT('Diário 1º PA'!$A$4:$A$2000)+ROW()-3)</f>
        <v/>
      </c>
      <c r="B1359" s="560"/>
      <c r="C1359" s="371"/>
      <c r="D1359" s="374"/>
      <c r="E1359" s="374"/>
      <c r="F1359" s="382"/>
      <c r="G1359" s="374"/>
      <c r="H1359" s="374"/>
      <c r="I1359" s="374"/>
      <c r="J1359" s="374"/>
      <c r="K1359" s="374"/>
      <c r="L1359" s="374"/>
      <c r="M1359" s="374"/>
      <c r="N1359" s="465"/>
      <c r="O1359" s="316">
        <f t="shared" si="75"/>
        <v>0</v>
      </c>
      <c r="P1359" s="74">
        <f t="shared" si="76"/>
        <v>0</v>
      </c>
      <c r="Q1359" s="139" t="str">
        <f t="shared" si="74"/>
        <v/>
      </c>
    </row>
    <row r="1360" spans="1:17">
      <c r="A1360" s="379" t="str">
        <f>IF(B1360="","",COUNT('Diário 1º PA'!$A$4:$A$2000)+ROW()-3)</f>
        <v/>
      </c>
      <c r="B1360" s="560"/>
      <c r="C1360" s="371"/>
      <c r="D1360" s="374"/>
      <c r="E1360" s="374"/>
      <c r="F1360" s="382"/>
      <c r="G1360" s="374"/>
      <c r="H1360" s="374"/>
      <c r="I1360" s="374"/>
      <c r="J1360" s="374"/>
      <c r="K1360" s="374"/>
      <c r="L1360" s="374"/>
      <c r="M1360" s="374"/>
      <c r="N1360" s="465"/>
      <c r="O1360" s="315">
        <f t="shared" si="75"/>
        <v>0</v>
      </c>
      <c r="P1360" s="74">
        <f t="shared" si="76"/>
        <v>0</v>
      </c>
      <c r="Q1360" s="96" t="str">
        <f t="shared" si="74"/>
        <v/>
      </c>
    </row>
    <row r="1361" spans="1:17">
      <c r="A1361" s="379" t="str">
        <f>IF(B1361="","",COUNT('Diário 1º PA'!$A$4:$A$2000)+ROW()-3)</f>
        <v/>
      </c>
      <c r="B1361" s="560"/>
      <c r="C1361" s="371"/>
      <c r="D1361" s="374"/>
      <c r="E1361" s="374"/>
      <c r="F1361" s="382"/>
      <c r="G1361" s="374"/>
      <c r="H1361" s="374"/>
      <c r="I1361" s="374"/>
      <c r="J1361" s="374"/>
      <c r="K1361" s="374"/>
      <c r="L1361" s="374"/>
      <c r="M1361" s="374"/>
      <c r="N1361" s="465"/>
      <c r="O1361" s="315">
        <f t="shared" si="75"/>
        <v>0</v>
      </c>
      <c r="P1361" s="74">
        <f t="shared" si="76"/>
        <v>0</v>
      </c>
      <c r="Q1361" s="96" t="str">
        <f t="shared" si="74"/>
        <v/>
      </c>
    </row>
    <row r="1362" spans="1:17" ht="13.5" thickBot="1">
      <c r="A1362" s="379" t="str">
        <f>IF(B1362="","",COUNT('Diário 1º PA'!$A$4:$A$2000)+ROW()-3)</f>
        <v/>
      </c>
      <c r="B1362" s="560"/>
      <c r="C1362" s="371"/>
      <c r="D1362" s="374"/>
      <c r="E1362" s="374"/>
      <c r="F1362" s="382"/>
      <c r="G1362" s="374"/>
      <c r="H1362" s="374"/>
      <c r="I1362" s="374"/>
      <c r="J1362" s="374"/>
      <c r="K1362" s="374"/>
      <c r="L1362" s="374"/>
      <c r="M1362" s="374"/>
      <c r="N1362" s="465"/>
      <c r="O1362" s="315">
        <f t="shared" si="75"/>
        <v>0</v>
      </c>
      <c r="P1362" s="74">
        <f t="shared" si="76"/>
        <v>0</v>
      </c>
      <c r="Q1362" s="96" t="str">
        <f t="shared" si="74"/>
        <v/>
      </c>
    </row>
    <row r="1363" spans="1:17">
      <c r="A1363" s="379" t="str">
        <f>IF(B1363="","",COUNT('Diário 1º PA'!$A$4:$A$2000)+ROW()-3)</f>
        <v/>
      </c>
      <c r="B1363" s="560"/>
      <c r="C1363" s="371"/>
      <c r="D1363" s="374"/>
      <c r="E1363" s="374"/>
      <c r="F1363" s="382"/>
      <c r="G1363" s="374"/>
      <c r="H1363" s="374"/>
      <c r="I1363" s="374"/>
      <c r="J1363" s="374"/>
      <c r="K1363" s="374"/>
      <c r="L1363" s="374"/>
      <c r="M1363" s="374"/>
      <c r="N1363" s="465"/>
      <c r="O1363" s="316">
        <f t="shared" si="75"/>
        <v>0</v>
      </c>
      <c r="P1363" s="74">
        <f t="shared" si="76"/>
        <v>0</v>
      </c>
      <c r="Q1363" s="139" t="str">
        <f t="shared" si="74"/>
        <v/>
      </c>
    </row>
    <row r="1364" spans="1:17">
      <c r="A1364" s="379" t="str">
        <f>IF(B1364="","",COUNT('Diário 1º PA'!$A$4:$A$2000)+ROW()-3)</f>
        <v/>
      </c>
      <c r="B1364" s="560"/>
      <c r="C1364" s="371"/>
      <c r="D1364" s="374"/>
      <c r="E1364" s="374"/>
      <c r="F1364" s="382"/>
      <c r="G1364" s="374"/>
      <c r="H1364" s="374"/>
      <c r="I1364" s="374"/>
      <c r="J1364" s="374"/>
      <c r="K1364" s="374"/>
      <c r="L1364" s="374"/>
      <c r="M1364" s="374"/>
      <c r="N1364" s="465"/>
      <c r="O1364" s="315">
        <f t="shared" si="75"/>
        <v>0</v>
      </c>
      <c r="P1364" s="74">
        <f t="shared" si="76"/>
        <v>0</v>
      </c>
      <c r="Q1364" s="96" t="str">
        <f t="shared" si="74"/>
        <v/>
      </c>
    </row>
    <row r="1365" spans="1:17">
      <c r="A1365" s="379" t="str">
        <f>IF(B1365="","",COUNT('Diário 1º PA'!$A$4:$A$2000)+ROW()-3)</f>
        <v/>
      </c>
      <c r="B1365" s="560"/>
      <c r="C1365" s="371"/>
      <c r="D1365" s="374"/>
      <c r="E1365" s="374"/>
      <c r="F1365" s="382"/>
      <c r="G1365" s="374"/>
      <c r="H1365" s="374"/>
      <c r="I1365" s="374"/>
      <c r="J1365" s="374"/>
      <c r="K1365" s="374"/>
      <c r="L1365" s="374"/>
      <c r="M1365" s="374"/>
      <c r="N1365" s="465"/>
      <c r="O1365" s="315">
        <f t="shared" si="75"/>
        <v>0</v>
      </c>
      <c r="P1365" s="74">
        <f t="shared" si="76"/>
        <v>0</v>
      </c>
      <c r="Q1365" s="96" t="str">
        <f t="shared" si="74"/>
        <v/>
      </c>
    </row>
    <row r="1366" spans="1:17" ht="13.5" thickBot="1">
      <c r="A1366" s="379" t="str">
        <f>IF(B1366="","",COUNT('Diário 1º PA'!$A$4:$A$2000)+ROW()-3)</f>
        <v/>
      </c>
      <c r="B1366" s="560"/>
      <c r="C1366" s="371"/>
      <c r="D1366" s="374"/>
      <c r="E1366" s="374"/>
      <c r="F1366" s="382"/>
      <c r="G1366" s="374"/>
      <c r="H1366" s="374"/>
      <c r="I1366" s="374"/>
      <c r="J1366" s="374"/>
      <c r="K1366" s="374"/>
      <c r="L1366" s="374"/>
      <c r="M1366" s="374"/>
      <c r="N1366" s="465"/>
      <c r="O1366" s="315">
        <f t="shared" si="75"/>
        <v>0</v>
      </c>
      <c r="P1366" s="74">
        <f t="shared" si="76"/>
        <v>0</v>
      </c>
      <c r="Q1366" s="96" t="str">
        <f t="shared" si="74"/>
        <v/>
      </c>
    </row>
    <row r="1367" spans="1:17">
      <c r="A1367" s="379" t="str">
        <f>IF(B1367="","",COUNT('Diário 1º PA'!$A$4:$A$2000)+ROW()-3)</f>
        <v/>
      </c>
      <c r="B1367" s="560"/>
      <c r="C1367" s="371"/>
      <c r="D1367" s="374"/>
      <c r="E1367" s="374"/>
      <c r="F1367" s="382"/>
      <c r="G1367" s="374"/>
      <c r="H1367" s="374"/>
      <c r="I1367" s="374"/>
      <c r="J1367" s="374"/>
      <c r="K1367" s="374"/>
      <c r="L1367" s="374"/>
      <c r="M1367" s="374"/>
      <c r="N1367" s="465"/>
      <c r="O1367" s="316">
        <f t="shared" si="75"/>
        <v>0</v>
      </c>
      <c r="P1367" s="74">
        <f t="shared" si="76"/>
        <v>0</v>
      </c>
      <c r="Q1367" s="139" t="str">
        <f t="shared" si="74"/>
        <v/>
      </c>
    </row>
    <row r="1368" spans="1:17">
      <c r="A1368" s="379" t="str">
        <f>IF(B1368="","",COUNT('Diário 1º PA'!$A$4:$A$2000)+ROW()-3)</f>
        <v/>
      </c>
      <c r="B1368" s="560"/>
      <c r="C1368" s="371"/>
      <c r="D1368" s="374"/>
      <c r="E1368" s="374"/>
      <c r="F1368" s="382"/>
      <c r="G1368" s="374"/>
      <c r="H1368" s="374"/>
      <c r="I1368" s="374"/>
      <c r="J1368" s="374"/>
      <c r="K1368" s="374"/>
      <c r="L1368" s="374"/>
      <c r="M1368" s="374"/>
      <c r="N1368" s="465"/>
      <c r="O1368" s="315">
        <f t="shared" si="75"/>
        <v>0</v>
      </c>
      <c r="P1368" s="74">
        <f t="shared" si="76"/>
        <v>0</v>
      </c>
      <c r="Q1368" s="96" t="str">
        <f t="shared" si="74"/>
        <v/>
      </c>
    </row>
    <row r="1369" spans="1:17">
      <c r="A1369" s="379" t="str">
        <f>IF(B1369="","",COUNT('Diário 1º PA'!$A$4:$A$2000)+ROW()-3)</f>
        <v/>
      </c>
      <c r="B1369" s="560"/>
      <c r="C1369" s="371"/>
      <c r="D1369" s="374"/>
      <c r="E1369" s="374"/>
      <c r="F1369" s="382"/>
      <c r="G1369" s="374"/>
      <c r="H1369" s="374"/>
      <c r="I1369" s="374"/>
      <c r="J1369" s="374"/>
      <c r="K1369" s="374"/>
      <c r="L1369" s="374"/>
      <c r="M1369" s="374"/>
      <c r="N1369" s="465"/>
      <c r="O1369" s="315">
        <f t="shared" si="75"/>
        <v>0</v>
      </c>
      <c r="P1369" s="74">
        <f t="shared" si="76"/>
        <v>0</v>
      </c>
      <c r="Q1369" s="96" t="str">
        <f t="shared" si="74"/>
        <v/>
      </c>
    </row>
    <row r="1370" spans="1:17" ht="13.5" thickBot="1">
      <c r="A1370" s="379" t="str">
        <f>IF(B1370="","",COUNT('Diário 1º PA'!$A$4:$A$2000)+ROW()-3)</f>
        <v/>
      </c>
      <c r="B1370" s="560"/>
      <c r="C1370" s="371"/>
      <c r="D1370" s="374"/>
      <c r="E1370" s="374"/>
      <c r="F1370" s="382"/>
      <c r="G1370" s="374"/>
      <c r="H1370" s="374"/>
      <c r="I1370" s="374"/>
      <c r="J1370" s="374"/>
      <c r="K1370" s="374"/>
      <c r="L1370" s="374"/>
      <c r="M1370" s="374"/>
      <c r="N1370" s="465"/>
      <c r="O1370" s="315">
        <f t="shared" si="75"/>
        <v>0</v>
      </c>
      <c r="P1370" s="74">
        <f t="shared" si="76"/>
        <v>0</v>
      </c>
      <c r="Q1370" s="96" t="str">
        <f t="shared" si="74"/>
        <v/>
      </c>
    </row>
    <row r="1371" spans="1:17">
      <c r="A1371" s="379" t="str">
        <f>IF(B1371="","",COUNT('Diário 1º PA'!$A$4:$A$2000)+ROW()-3)</f>
        <v/>
      </c>
      <c r="B1371" s="560"/>
      <c r="C1371" s="371"/>
      <c r="D1371" s="374"/>
      <c r="E1371" s="374"/>
      <c r="F1371" s="382"/>
      <c r="G1371" s="374"/>
      <c r="H1371" s="374"/>
      <c r="I1371" s="374"/>
      <c r="J1371" s="374"/>
      <c r="K1371" s="374"/>
      <c r="L1371" s="374"/>
      <c r="M1371" s="374"/>
      <c r="N1371" s="465"/>
      <c r="O1371" s="316">
        <f t="shared" si="75"/>
        <v>0</v>
      </c>
      <c r="P1371" s="74">
        <f t="shared" si="76"/>
        <v>0</v>
      </c>
      <c r="Q1371" s="139" t="str">
        <f t="shared" ref="Q1371:Q1434" si="77">SUBSTITUTE(D1371," ","_")</f>
        <v/>
      </c>
    </row>
    <row r="1372" spans="1:17">
      <c r="A1372" s="379" t="str">
        <f>IF(B1372="","",COUNT('Diário 1º PA'!$A$4:$A$2000)+ROW()-3)</f>
        <v/>
      </c>
      <c r="B1372" s="560"/>
      <c r="C1372" s="371"/>
      <c r="D1372" s="374"/>
      <c r="E1372" s="374"/>
      <c r="F1372" s="382"/>
      <c r="G1372" s="374"/>
      <c r="H1372" s="374"/>
      <c r="I1372" s="374"/>
      <c r="J1372" s="374"/>
      <c r="K1372" s="374"/>
      <c r="L1372" s="374"/>
      <c r="M1372" s="374"/>
      <c r="N1372" s="465"/>
      <c r="O1372" s="315">
        <f t="shared" ref="O1372:O1435" si="78">IF(B1372=0,0,IF(YEAR(B1372)=$P$1,MONTH(B1372)-$O$1+1,(YEAR(B1372)-$P$1)*12-$O$1+1+MONTH(B1372)))</f>
        <v>0</v>
      </c>
      <c r="P1372" s="74">
        <f t="shared" ref="P1372:P1435" si="79">IF(C1372=0,0,IF(YEAR(C1372)=$P$1,MONTH(C1372)-$O$1+1,(YEAR(C1372)-$P$1)*12-$O$1+1+MONTH(C1372)))</f>
        <v>0</v>
      </c>
      <c r="Q1372" s="96" t="str">
        <f t="shared" si="77"/>
        <v/>
      </c>
    </row>
    <row r="1373" spans="1:17">
      <c r="A1373" s="379" t="str">
        <f>IF(B1373="","",COUNT('Diário 1º PA'!$A$4:$A$2000)+ROW()-3)</f>
        <v/>
      </c>
      <c r="B1373" s="560"/>
      <c r="C1373" s="371"/>
      <c r="D1373" s="374"/>
      <c r="E1373" s="374"/>
      <c r="F1373" s="382"/>
      <c r="G1373" s="374"/>
      <c r="H1373" s="374"/>
      <c r="I1373" s="374"/>
      <c r="J1373" s="374"/>
      <c r="K1373" s="374"/>
      <c r="L1373" s="374"/>
      <c r="M1373" s="374"/>
      <c r="N1373" s="465"/>
      <c r="O1373" s="315">
        <f t="shared" si="78"/>
        <v>0</v>
      </c>
      <c r="P1373" s="74">
        <f t="shared" si="79"/>
        <v>0</v>
      </c>
      <c r="Q1373" s="96" t="str">
        <f t="shared" si="77"/>
        <v/>
      </c>
    </row>
    <row r="1374" spans="1:17" ht="13.5" thickBot="1">
      <c r="A1374" s="379" t="str">
        <f>IF(B1374="","",COUNT('Diário 1º PA'!$A$4:$A$2000)+ROW()-3)</f>
        <v/>
      </c>
      <c r="B1374" s="560"/>
      <c r="C1374" s="371"/>
      <c r="D1374" s="374"/>
      <c r="E1374" s="374"/>
      <c r="F1374" s="382"/>
      <c r="G1374" s="374"/>
      <c r="H1374" s="374"/>
      <c r="I1374" s="374"/>
      <c r="J1374" s="374"/>
      <c r="K1374" s="374"/>
      <c r="L1374" s="374"/>
      <c r="M1374" s="374"/>
      <c r="N1374" s="465"/>
      <c r="O1374" s="315">
        <f t="shared" si="78"/>
        <v>0</v>
      </c>
      <c r="P1374" s="74">
        <f t="shared" si="79"/>
        <v>0</v>
      </c>
      <c r="Q1374" s="96" t="str">
        <f t="shared" si="77"/>
        <v/>
      </c>
    </row>
    <row r="1375" spans="1:17">
      <c r="A1375" s="379" t="str">
        <f>IF(B1375="","",COUNT('Diário 1º PA'!$A$4:$A$2000)+ROW()-3)</f>
        <v/>
      </c>
      <c r="B1375" s="560"/>
      <c r="C1375" s="371"/>
      <c r="D1375" s="374"/>
      <c r="E1375" s="374"/>
      <c r="F1375" s="382"/>
      <c r="G1375" s="374"/>
      <c r="H1375" s="374"/>
      <c r="I1375" s="374"/>
      <c r="J1375" s="374"/>
      <c r="K1375" s="374"/>
      <c r="L1375" s="374"/>
      <c r="M1375" s="374"/>
      <c r="N1375" s="465"/>
      <c r="O1375" s="316">
        <f t="shared" si="78"/>
        <v>0</v>
      </c>
      <c r="P1375" s="74">
        <f t="shared" si="79"/>
        <v>0</v>
      </c>
      <c r="Q1375" s="139" t="str">
        <f t="shared" si="77"/>
        <v/>
      </c>
    </row>
    <row r="1376" spans="1:17">
      <c r="A1376" s="379" t="str">
        <f>IF(B1376="","",COUNT('Diário 1º PA'!$A$4:$A$2000)+ROW()-3)</f>
        <v/>
      </c>
      <c r="B1376" s="560"/>
      <c r="C1376" s="371"/>
      <c r="D1376" s="374"/>
      <c r="E1376" s="374"/>
      <c r="F1376" s="382"/>
      <c r="G1376" s="374"/>
      <c r="H1376" s="374"/>
      <c r="I1376" s="374"/>
      <c r="J1376" s="374"/>
      <c r="K1376" s="374"/>
      <c r="L1376" s="374"/>
      <c r="M1376" s="374"/>
      <c r="N1376" s="465"/>
      <c r="O1376" s="315">
        <f t="shared" si="78"/>
        <v>0</v>
      </c>
      <c r="P1376" s="74">
        <f t="shared" si="79"/>
        <v>0</v>
      </c>
      <c r="Q1376" s="96" t="str">
        <f t="shared" si="77"/>
        <v/>
      </c>
    </row>
    <row r="1377" spans="1:17">
      <c r="A1377" s="379" t="str">
        <f>IF(B1377="","",COUNT('Diário 1º PA'!$A$4:$A$2000)+ROW()-3)</f>
        <v/>
      </c>
      <c r="B1377" s="560"/>
      <c r="C1377" s="371"/>
      <c r="D1377" s="374"/>
      <c r="E1377" s="374"/>
      <c r="F1377" s="382"/>
      <c r="G1377" s="374"/>
      <c r="H1377" s="374"/>
      <c r="I1377" s="374"/>
      <c r="J1377" s="374"/>
      <c r="K1377" s="374"/>
      <c r="L1377" s="374"/>
      <c r="M1377" s="374"/>
      <c r="N1377" s="465"/>
      <c r="O1377" s="315">
        <f t="shared" si="78"/>
        <v>0</v>
      </c>
      <c r="P1377" s="74">
        <f t="shared" si="79"/>
        <v>0</v>
      </c>
      <c r="Q1377" s="96" t="str">
        <f t="shared" si="77"/>
        <v/>
      </c>
    </row>
    <row r="1378" spans="1:17" ht="13.5" thickBot="1">
      <c r="A1378" s="379" t="str">
        <f>IF(B1378="","",COUNT('Diário 1º PA'!$A$4:$A$2000)+ROW()-3)</f>
        <v/>
      </c>
      <c r="B1378" s="560"/>
      <c r="C1378" s="371"/>
      <c r="D1378" s="374"/>
      <c r="E1378" s="374"/>
      <c r="F1378" s="382"/>
      <c r="G1378" s="374"/>
      <c r="H1378" s="374"/>
      <c r="I1378" s="374"/>
      <c r="J1378" s="374"/>
      <c r="K1378" s="374"/>
      <c r="L1378" s="374"/>
      <c r="M1378" s="374"/>
      <c r="N1378" s="465"/>
      <c r="O1378" s="315">
        <f t="shared" si="78"/>
        <v>0</v>
      </c>
      <c r="P1378" s="74">
        <f t="shared" si="79"/>
        <v>0</v>
      </c>
      <c r="Q1378" s="96" t="str">
        <f t="shared" si="77"/>
        <v/>
      </c>
    </row>
    <row r="1379" spans="1:17">
      <c r="A1379" s="379" t="str">
        <f>IF(B1379="","",COUNT('Diário 1º PA'!$A$4:$A$2000)+ROW()-3)</f>
        <v/>
      </c>
      <c r="B1379" s="560"/>
      <c r="C1379" s="371"/>
      <c r="D1379" s="374"/>
      <c r="E1379" s="374"/>
      <c r="F1379" s="382"/>
      <c r="G1379" s="374"/>
      <c r="H1379" s="374"/>
      <c r="I1379" s="374"/>
      <c r="J1379" s="374"/>
      <c r="K1379" s="374"/>
      <c r="L1379" s="374"/>
      <c r="M1379" s="374"/>
      <c r="N1379" s="465"/>
      <c r="O1379" s="316">
        <f t="shared" si="78"/>
        <v>0</v>
      </c>
      <c r="P1379" s="74">
        <f t="shared" si="79"/>
        <v>0</v>
      </c>
      <c r="Q1379" s="139" t="str">
        <f t="shared" si="77"/>
        <v/>
      </c>
    </row>
    <row r="1380" spans="1:17">
      <c r="A1380" s="379" t="str">
        <f>IF(B1380="","",COUNT('Diário 1º PA'!$A$4:$A$2000)+ROW()-3)</f>
        <v/>
      </c>
      <c r="B1380" s="560"/>
      <c r="C1380" s="371"/>
      <c r="D1380" s="374"/>
      <c r="E1380" s="374"/>
      <c r="F1380" s="382"/>
      <c r="G1380" s="374"/>
      <c r="H1380" s="374"/>
      <c r="I1380" s="374"/>
      <c r="J1380" s="374"/>
      <c r="K1380" s="374"/>
      <c r="L1380" s="374"/>
      <c r="M1380" s="374"/>
      <c r="N1380" s="465"/>
      <c r="O1380" s="315">
        <f t="shared" si="78"/>
        <v>0</v>
      </c>
      <c r="P1380" s="74">
        <f t="shared" si="79"/>
        <v>0</v>
      </c>
      <c r="Q1380" s="96" t="str">
        <f t="shared" si="77"/>
        <v/>
      </c>
    </row>
    <row r="1381" spans="1:17">
      <c r="A1381" s="379" t="str">
        <f>IF(B1381="","",COUNT('Diário 1º PA'!$A$4:$A$2000)+ROW()-3)</f>
        <v/>
      </c>
      <c r="B1381" s="560"/>
      <c r="C1381" s="371"/>
      <c r="D1381" s="374"/>
      <c r="E1381" s="374"/>
      <c r="F1381" s="382"/>
      <c r="G1381" s="374"/>
      <c r="H1381" s="374"/>
      <c r="I1381" s="374"/>
      <c r="J1381" s="374"/>
      <c r="K1381" s="374"/>
      <c r="L1381" s="374"/>
      <c r="M1381" s="374"/>
      <c r="N1381" s="465"/>
      <c r="O1381" s="315">
        <f t="shared" si="78"/>
        <v>0</v>
      </c>
      <c r="P1381" s="74">
        <f t="shared" si="79"/>
        <v>0</v>
      </c>
      <c r="Q1381" s="96" t="str">
        <f t="shared" si="77"/>
        <v/>
      </c>
    </row>
    <row r="1382" spans="1:17" ht="13.5" thickBot="1">
      <c r="A1382" s="379" t="str">
        <f>IF(B1382="","",COUNT('Diário 1º PA'!$A$4:$A$2000)+ROW()-3)</f>
        <v/>
      </c>
      <c r="B1382" s="560"/>
      <c r="C1382" s="371"/>
      <c r="D1382" s="374"/>
      <c r="E1382" s="374"/>
      <c r="F1382" s="382"/>
      <c r="G1382" s="374"/>
      <c r="H1382" s="374"/>
      <c r="I1382" s="374"/>
      <c r="J1382" s="374"/>
      <c r="K1382" s="374"/>
      <c r="L1382" s="374"/>
      <c r="M1382" s="374"/>
      <c r="N1382" s="465"/>
      <c r="O1382" s="315">
        <f t="shared" si="78"/>
        <v>0</v>
      </c>
      <c r="P1382" s="74">
        <f t="shared" si="79"/>
        <v>0</v>
      </c>
      <c r="Q1382" s="96" t="str">
        <f t="shared" si="77"/>
        <v/>
      </c>
    </row>
    <row r="1383" spans="1:17">
      <c r="A1383" s="379" t="str">
        <f>IF(B1383="","",COUNT('Diário 1º PA'!$A$4:$A$2000)+ROW()-3)</f>
        <v/>
      </c>
      <c r="B1383" s="560"/>
      <c r="C1383" s="371"/>
      <c r="D1383" s="374"/>
      <c r="E1383" s="374"/>
      <c r="F1383" s="382"/>
      <c r="G1383" s="374"/>
      <c r="H1383" s="374"/>
      <c r="I1383" s="374"/>
      <c r="J1383" s="374"/>
      <c r="K1383" s="374"/>
      <c r="L1383" s="374"/>
      <c r="M1383" s="374"/>
      <c r="N1383" s="465"/>
      <c r="O1383" s="316">
        <f t="shared" si="78"/>
        <v>0</v>
      </c>
      <c r="P1383" s="74">
        <f t="shared" si="79"/>
        <v>0</v>
      </c>
      <c r="Q1383" s="139" t="str">
        <f t="shared" si="77"/>
        <v/>
      </c>
    </row>
    <row r="1384" spans="1:17">
      <c r="A1384" s="379" t="str">
        <f>IF(B1384="","",COUNT('Diário 1º PA'!$A$4:$A$2000)+ROW()-3)</f>
        <v/>
      </c>
      <c r="B1384" s="560"/>
      <c r="C1384" s="371"/>
      <c r="D1384" s="374"/>
      <c r="E1384" s="374"/>
      <c r="F1384" s="382"/>
      <c r="G1384" s="374"/>
      <c r="H1384" s="374"/>
      <c r="I1384" s="374"/>
      <c r="J1384" s="374"/>
      <c r="K1384" s="374"/>
      <c r="L1384" s="374"/>
      <c r="M1384" s="374"/>
      <c r="N1384" s="465"/>
      <c r="O1384" s="315">
        <f t="shared" si="78"/>
        <v>0</v>
      </c>
      <c r="P1384" s="74">
        <f t="shared" si="79"/>
        <v>0</v>
      </c>
      <c r="Q1384" s="96" t="str">
        <f t="shared" si="77"/>
        <v/>
      </c>
    </row>
    <row r="1385" spans="1:17">
      <c r="A1385" s="379" t="str">
        <f>IF(B1385="","",COUNT('Diário 1º PA'!$A$4:$A$2000)+ROW()-3)</f>
        <v/>
      </c>
      <c r="B1385" s="560"/>
      <c r="C1385" s="371"/>
      <c r="D1385" s="374"/>
      <c r="E1385" s="374"/>
      <c r="F1385" s="407"/>
      <c r="G1385" s="374"/>
      <c r="H1385" s="374"/>
      <c r="I1385" s="374"/>
      <c r="J1385" s="374"/>
      <c r="K1385" s="374"/>
      <c r="L1385" s="374"/>
      <c r="M1385" s="374"/>
      <c r="N1385" s="465"/>
      <c r="O1385" s="315">
        <f t="shared" si="78"/>
        <v>0</v>
      </c>
      <c r="P1385" s="74">
        <f t="shared" si="79"/>
        <v>0</v>
      </c>
      <c r="Q1385" s="96" t="str">
        <f t="shared" si="77"/>
        <v/>
      </c>
    </row>
    <row r="1386" spans="1:17" ht="13.5" thickBot="1">
      <c r="A1386" s="379" t="str">
        <f>IF(B1386="","",COUNT('Diário 1º PA'!$A$4:$A$2000)+ROW()-3)</f>
        <v/>
      </c>
      <c r="B1386" s="560"/>
      <c r="C1386" s="371"/>
      <c r="D1386" s="374"/>
      <c r="E1386" s="374"/>
      <c r="F1386" s="382"/>
      <c r="G1386" s="374"/>
      <c r="H1386" s="374"/>
      <c r="I1386" s="374"/>
      <c r="J1386" s="374"/>
      <c r="K1386" s="374"/>
      <c r="L1386" s="374"/>
      <c r="M1386" s="374"/>
      <c r="N1386" s="465"/>
      <c r="O1386" s="315">
        <f t="shared" si="78"/>
        <v>0</v>
      </c>
      <c r="P1386" s="74">
        <f t="shared" si="79"/>
        <v>0</v>
      </c>
      <c r="Q1386" s="96" t="str">
        <f t="shared" si="77"/>
        <v/>
      </c>
    </row>
    <row r="1387" spans="1:17">
      <c r="A1387" s="379" t="str">
        <f>IF(B1387="","",COUNT('Diário 1º PA'!$A$4:$A$2000)+ROW()-3)</f>
        <v/>
      </c>
      <c r="B1387" s="560"/>
      <c r="C1387" s="371"/>
      <c r="D1387" s="374"/>
      <c r="E1387" s="374"/>
      <c r="F1387" s="382"/>
      <c r="G1387" s="374"/>
      <c r="H1387" s="374"/>
      <c r="I1387" s="374"/>
      <c r="J1387" s="374"/>
      <c r="K1387" s="374"/>
      <c r="L1387" s="374"/>
      <c r="M1387" s="374"/>
      <c r="N1387" s="465"/>
      <c r="O1387" s="316">
        <f t="shared" si="78"/>
        <v>0</v>
      </c>
      <c r="P1387" s="74">
        <f t="shared" si="79"/>
        <v>0</v>
      </c>
      <c r="Q1387" s="139" t="str">
        <f t="shared" si="77"/>
        <v/>
      </c>
    </row>
    <row r="1388" spans="1:17">
      <c r="A1388" s="379" t="str">
        <f>IF(B1388="","",COUNT('Diário 1º PA'!$A$4:$A$2000)+ROW()-3)</f>
        <v/>
      </c>
      <c r="B1388" s="560"/>
      <c r="C1388" s="371"/>
      <c r="D1388" s="374"/>
      <c r="E1388" s="374"/>
      <c r="F1388" s="382"/>
      <c r="G1388" s="374"/>
      <c r="H1388" s="374"/>
      <c r="I1388" s="374"/>
      <c r="J1388" s="374"/>
      <c r="K1388" s="374"/>
      <c r="L1388" s="374"/>
      <c r="M1388" s="374"/>
      <c r="N1388" s="465"/>
      <c r="O1388" s="315">
        <f t="shared" si="78"/>
        <v>0</v>
      </c>
      <c r="P1388" s="74">
        <f t="shared" si="79"/>
        <v>0</v>
      </c>
      <c r="Q1388" s="96" t="str">
        <f t="shared" si="77"/>
        <v/>
      </c>
    </row>
    <row r="1389" spans="1:17">
      <c r="A1389" s="379" t="str">
        <f>IF(B1389="","",COUNT('Diário 1º PA'!$A$4:$A$2000)+ROW()-3)</f>
        <v/>
      </c>
      <c r="B1389" s="560"/>
      <c r="C1389" s="371"/>
      <c r="D1389" s="374"/>
      <c r="E1389" s="374"/>
      <c r="F1389" s="382"/>
      <c r="G1389" s="374"/>
      <c r="H1389" s="374"/>
      <c r="I1389" s="374"/>
      <c r="J1389" s="374"/>
      <c r="K1389" s="374"/>
      <c r="L1389" s="374"/>
      <c r="M1389" s="374"/>
      <c r="N1389" s="465"/>
      <c r="O1389" s="315">
        <f t="shared" si="78"/>
        <v>0</v>
      </c>
      <c r="P1389" s="74">
        <f t="shared" si="79"/>
        <v>0</v>
      </c>
      <c r="Q1389" s="96" t="str">
        <f t="shared" si="77"/>
        <v/>
      </c>
    </row>
    <row r="1390" spans="1:17" ht="13.5" thickBot="1">
      <c r="A1390" s="379" t="str">
        <f>IF(B1390="","",COUNT('Diário 1º PA'!$A$4:$A$2000)+ROW()-3)</f>
        <v/>
      </c>
      <c r="B1390" s="560"/>
      <c r="C1390" s="371"/>
      <c r="D1390" s="374"/>
      <c r="E1390" s="374"/>
      <c r="F1390" s="382"/>
      <c r="G1390" s="374"/>
      <c r="H1390" s="374"/>
      <c r="I1390" s="374"/>
      <c r="J1390" s="374"/>
      <c r="K1390" s="374"/>
      <c r="L1390" s="374"/>
      <c r="M1390" s="374"/>
      <c r="N1390" s="465"/>
      <c r="O1390" s="315">
        <f t="shared" si="78"/>
        <v>0</v>
      </c>
      <c r="P1390" s="74">
        <f t="shared" si="79"/>
        <v>0</v>
      </c>
      <c r="Q1390" s="96" t="str">
        <f t="shared" si="77"/>
        <v/>
      </c>
    </row>
    <row r="1391" spans="1:17">
      <c r="A1391" s="379" t="str">
        <f>IF(B1391="","",COUNT('Diário 1º PA'!$A$4:$A$2000)+ROW()-3)</f>
        <v/>
      </c>
      <c r="B1391" s="560"/>
      <c r="C1391" s="371"/>
      <c r="D1391" s="374"/>
      <c r="E1391" s="374"/>
      <c r="F1391" s="382"/>
      <c r="G1391" s="374"/>
      <c r="H1391" s="374"/>
      <c r="I1391" s="374"/>
      <c r="J1391" s="374"/>
      <c r="K1391" s="374"/>
      <c r="L1391" s="374"/>
      <c r="M1391" s="374"/>
      <c r="N1391" s="465"/>
      <c r="O1391" s="316">
        <f t="shared" si="78"/>
        <v>0</v>
      </c>
      <c r="P1391" s="74">
        <f t="shared" si="79"/>
        <v>0</v>
      </c>
      <c r="Q1391" s="139" t="str">
        <f t="shared" si="77"/>
        <v/>
      </c>
    </row>
    <row r="1392" spans="1:17">
      <c r="A1392" s="379" t="str">
        <f>IF(B1392="","",COUNT('Diário 1º PA'!$A$4:$A$2000)+ROW()-3)</f>
        <v/>
      </c>
      <c r="B1392" s="560"/>
      <c r="C1392" s="371"/>
      <c r="D1392" s="374"/>
      <c r="E1392" s="374"/>
      <c r="F1392" s="382"/>
      <c r="G1392" s="374"/>
      <c r="H1392" s="374"/>
      <c r="I1392" s="374"/>
      <c r="J1392" s="374"/>
      <c r="K1392" s="374"/>
      <c r="L1392" s="374"/>
      <c r="M1392" s="374"/>
      <c r="N1392" s="465"/>
      <c r="O1392" s="315">
        <f t="shared" si="78"/>
        <v>0</v>
      </c>
      <c r="P1392" s="74">
        <f t="shared" si="79"/>
        <v>0</v>
      </c>
      <c r="Q1392" s="96" t="str">
        <f t="shared" si="77"/>
        <v/>
      </c>
    </row>
    <row r="1393" spans="1:17">
      <c r="A1393" s="379" t="str">
        <f>IF(B1393="","",COUNT('Diário 1º PA'!$A$4:$A$2000)+ROW()-3)</f>
        <v/>
      </c>
      <c r="B1393" s="560"/>
      <c r="C1393" s="371"/>
      <c r="D1393" s="374"/>
      <c r="E1393" s="374"/>
      <c r="F1393" s="382"/>
      <c r="G1393" s="374"/>
      <c r="H1393" s="374"/>
      <c r="I1393" s="374"/>
      <c r="J1393" s="374"/>
      <c r="K1393" s="374"/>
      <c r="L1393" s="374"/>
      <c r="M1393" s="374"/>
      <c r="N1393" s="465"/>
      <c r="O1393" s="315">
        <f t="shared" si="78"/>
        <v>0</v>
      </c>
      <c r="P1393" s="74">
        <f t="shared" si="79"/>
        <v>0</v>
      </c>
      <c r="Q1393" s="96" t="str">
        <f t="shared" si="77"/>
        <v/>
      </c>
    </row>
    <row r="1394" spans="1:17" ht="13.5" thickBot="1">
      <c r="A1394" s="379" t="str">
        <f>IF(B1394="","",COUNT('Diário 1º PA'!$A$4:$A$2000)+ROW()-3)</f>
        <v/>
      </c>
      <c r="B1394" s="560"/>
      <c r="C1394" s="371"/>
      <c r="D1394" s="374"/>
      <c r="E1394" s="374"/>
      <c r="F1394" s="382"/>
      <c r="G1394" s="374"/>
      <c r="H1394" s="374"/>
      <c r="I1394" s="374"/>
      <c r="J1394" s="374"/>
      <c r="K1394" s="374"/>
      <c r="L1394" s="374"/>
      <c r="M1394" s="374"/>
      <c r="N1394" s="465"/>
      <c r="O1394" s="315">
        <f t="shared" si="78"/>
        <v>0</v>
      </c>
      <c r="P1394" s="74">
        <f t="shared" si="79"/>
        <v>0</v>
      </c>
      <c r="Q1394" s="96" t="str">
        <f t="shared" si="77"/>
        <v/>
      </c>
    </row>
    <row r="1395" spans="1:17">
      <c r="A1395" s="379" t="str">
        <f>IF(B1395="","",COUNT('Diário 1º PA'!$A$4:$A$2000)+ROW()-3)</f>
        <v/>
      </c>
      <c r="B1395" s="560"/>
      <c r="C1395" s="371"/>
      <c r="D1395" s="374"/>
      <c r="E1395" s="374"/>
      <c r="F1395" s="382"/>
      <c r="G1395" s="374"/>
      <c r="H1395" s="374"/>
      <c r="I1395" s="374"/>
      <c r="J1395" s="374"/>
      <c r="K1395" s="374"/>
      <c r="L1395" s="374"/>
      <c r="M1395" s="374"/>
      <c r="N1395" s="465"/>
      <c r="O1395" s="316">
        <f t="shared" si="78"/>
        <v>0</v>
      </c>
      <c r="P1395" s="74">
        <f t="shared" si="79"/>
        <v>0</v>
      </c>
      <c r="Q1395" s="139" t="str">
        <f t="shared" si="77"/>
        <v/>
      </c>
    </row>
    <row r="1396" spans="1:17">
      <c r="A1396" s="379" t="str">
        <f>IF(B1396="","",COUNT('Diário 1º PA'!$A$4:$A$2000)+ROW()-3)</f>
        <v/>
      </c>
      <c r="B1396" s="560"/>
      <c r="C1396" s="371"/>
      <c r="D1396" s="374"/>
      <c r="E1396" s="374"/>
      <c r="F1396" s="382"/>
      <c r="G1396" s="374"/>
      <c r="H1396" s="374"/>
      <c r="I1396" s="374"/>
      <c r="J1396" s="374"/>
      <c r="K1396" s="374"/>
      <c r="L1396" s="374"/>
      <c r="M1396" s="374"/>
      <c r="N1396" s="465"/>
      <c r="O1396" s="315">
        <f t="shared" si="78"/>
        <v>0</v>
      </c>
      <c r="P1396" s="74">
        <f t="shared" si="79"/>
        <v>0</v>
      </c>
      <c r="Q1396" s="96" t="str">
        <f t="shared" si="77"/>
        <v/>
      </c>
    </row>
    <row r="1397" spans="1:17">
      <c r="A1397" s="379" t="str">
        <f>IF(B1397="","",COUNT('Diário 1º PA'!$A$4:$A$2000)+ROW()-3)</f>
        <v/>
      </c>
      <c r="B1397" s="560"/>
      <c r="C1397" s="371"/>
      <c r="D1397" s="374"/>
      <c r="E1397" s="374"/>
      <c r="F1397" s="382"/>
      <c r="G1397" s="374"/>
      <c r="H1397" s="374"/>
      <c r="I1397" s="374"/>
      <c r="J1397" s="374"/>
      <c r="K1397" s="374"/>
      <c r="L1397" s="374"/>
      <c r="M1397" s="374"/>
      <c r="N1397" s="465"/>
      <c r="O1397" s="315">
        <f t="shared" si="78"/>
        <v>0</v>
      </c>
      <c r="P1397" s="74">
        <f t="shared" si="79"/>
        <v>0</v>
      </c>
      <c r="Q1397" s="96" t="str">
        <f t="shared" si="77"/>
        <v/>
      </c>
    </row>
    <row r="1398" spans="1:17" ht="13.5" thickBot="1">
      <c r="A1398" s="379" t="str">
        <f>IF(B1398="","",COUNT('Diário 1º PA'!$A$4:$A$2000)+ROW()-3)</f>
        <v/>
      </c>
      <c r="B1398" s="560"/>
      <c r="C1398" s="371"/>
      <c r="D1398" s="374"/>
      <c r="E1398" s="374"/>
      <c r="F1398" s="382"/>
      <c r="G1398" s="374"/>
      <c r="H1398" s="374"/>
      <c r="I1398" s="374"/>
      <c r="J1398" s="374"/>
      <c r="K1398" s="374"/>
      <c r="L1398" s="374"/>
      <c r="M1398" s="374"/>
      <c r="N1398" s="465"/>
      <c r="O1398" s="315">
        <f t="shared" si="78"/>
        <v>0</v>
      </c>
      <c r="P1398" s="74">
        <f t="shared" si="79"/>
        <v>0</v>
      </c>
      <c r="Q1398" s="96" t="str">
        <f t="shared" si="77"/>
        <v/>
      </c>
    </row>
    <row r="1399" spans="1:17">
      <c r="A1399" s="379" t="str">
        <f>IF(B1399="","",COUNT('Diário 1º PA'!$A$4:$A$2000)+ROW()-3)</f>
        <v/>
      </c>
      <c r="B1399" s="560"/>
      <c r="C1399" s="371"/>
      <c r="D1399" s="374"/>
      <c r="E1399" s="374"/>
      <c r="F1399" s="382"/>
      <c r="G1399" s="374"/>
      <c r="H1399" s="374"/>
      <c r="I1399" s="374"/>
      <c r="J1399" s="374"/>
      <c r="K1399" s="374"/>
      <c r="L1399" s="374"/>
      <c r="M1399" s="374"/>
      <c r="N1399" s="465"/>
      <c r="O1399" s="316">
        <f t="shared" si="78"/>
        <v>0</v>
      </c>
      <c r="P1399" s="74">
        <f t="shared" si="79"/>
        <v>0</v>
      </c>
      <c r="Q1399" s="139" t="str">
        <f t="shared" si="77"/>
        <v/>
      </c>
    </row>
    <row r="1400" spans="1:17">
      <c r="A1400" s="379" t="str">
        <f>IF(B1400="","",COUNT('Diário 1º PA'!$A$4:$A$2000)+ROW()-3)</f>
        <v/>
      </c>
      <c r="B1400" s="560"/>
      <c r="C1400" s="371"/>
      <c r="D1400" s="374"/>
      <c r="E1400" s="374"/>
      <c r="F1400" s="382"/>
      <c r="G1400" s="374"/>
      <c r="H1400" s="374"/>
      <c r="I1400" s="374"/>
      <c r="J1400" s="374"/>
      <c r="K1400" s="374"/>
      <c r="L1400" s="374"/>
      <c r="M1400" s="374"/>
      <c r="N1400" s="465"/>
      <c r="O1400" s="315">
        <f t="shared" si="78"/>
        <v>0</v>
      </c>
      <c r="P1400" s="74">
        <f t="shared" si="79"/>
        <v>0</v>
      </c>
      <c r="Q1400" s="96" t="str">
        <f t="shared" si="77"/>
        <v/>
      </c>
    </row>
    <row r="1401" spans="1:17">
      <c r="A1401" s="379" t="str">
        <f>IF(B1401="","",COUNT('Diário 1º PA'!$A$4:$A$2000)+ROW()-3)</f>
        <v/>
      </c>
      <c r="B1401" s="560"/>
      <c r="C1401" s="371"/>
      <c r="D1401" s="374"/>
      <c r="E1401" s="374"/>
      <c r="F1401" s="382"/>
      <c r="G1401" s="374"/>
      <c r="H1401" s="374"/>
      <c r="I1401" s="374"/>
      <c r="J1401" s="374"/>
      <c r="K1401" s="374"/>
      <c r="L1401" s="374"/>
      <c r="M1401" s="374"/>
      <c r="N1401" s="465"/>
      <c r="O1401" s="315">
        <f t="shared" si="78"/>
        <v>0</v>
      </c>
      <c r="P1401" s="74">
        <f t="shared" si="79"/>
        <v>0</v>
      </c>
      <c r="Q1401" s="96" t="str">
        <f t="shared" si="77"/>
        <v/>
      </c>
    </row>
    <row r="1402" spans="1:17" ht="13.5" thickBot="1">
      <c r="A1402" s="379" t="str">
        <f>IF(B1402="","",COUNT('Diário 1º PA'!$A$4:$A$2000)+ROW()-3)</f>
        <v/>
      </c>
      <c r="B1402" s="560"/>
      <c r="C1402" s="371"/>
      <c r="D1402" s="374"/>
      <c r="E1402" s="374"/>
      <c r="F1402" s="382"/>
      <c r="G1402" s="374"/>
      <c r="H1402" s="374"/>
      <c r="I1402" s="374"/>
      <c r="J1402" s="374"/>
      <c r="K1402" s="374"/>
      <c r="L1402" s="374"/>
      <c r="M1402" s="374"/>
      <c r="N1402" s="465"/>
      <c r="O1402" s="315">
        <f t="shared" si="78"/>
        <v>0</v>
      </c>
      <c r="P1402" s="74">
        <f t="shared" si="79"/>
        <v>0</v>
      </c>
      <c r="Q1402" s="96" t="str">
        <f t="shared" si="77"/>
        <v/>
      </c>
    </row>
    <row r="1403" spans="1:17">
      <c r="A1403" s="379" t="str">
        <f>IF(B1403="","",COUNT('Diário 1º PA'!$A$4:$A$2000)+ROW()-3)</f>
        <v/>
      </c>
      <c r="B1403" s="560"/>
      <c r="C1403" s="371"/>
      <c r="D1403" s="374"/>
      <c r="E1403" s="374"/>
      <c r="F1403" s="382"/>
      <c r="G1403" s="374"/>
      <c r="H1403" s="374"/>
      <c r="I1403" s="374"/>
      <c r="J1403" s="374"/>
      <c r="K1403" s="374"/>
      <c r="L1403" s="374"/>
      <c r="M1403" s="374"/>
      <c r="N1403" s="465"/>
      <c r="O1403" s="316">
        <f t="shared" si="78"/>
        <v>0</v>
      </c>
      <c r="P1403" s="74">
        <f t="shared" si="79"/>
        <v>0</v>
      </c>
      <c r="Q1403" s="139" t="str">
        <f t="shared" si="77"/>
        <v/>
      </c>
    </row>
    <row r="1404" spans="1:17">
      <c r="A1404" s="379" t="str">
        <f>IF(B1404="","",COUNT('Diário 1º PA'!$A$4:$A$2000)+ROW()-3)</f>
        <v/>
      </c>
      <c r="B1404" s="560"/>
      <c r="C1404" s="371"/>
      <c r="D1404" s="374"/>
      <c r="E1404" s="374"/>
      <c r="F1404" s="382"/>
      <c r="G1404" s="374"/>
      <c r="H1404" s="374"/>
      <c r="I1404" s="374"/>
      <c r="J1404" s="374"/>
      <c r="K1404" s="374"/>
      <c r="L1404" s="374"/>
      <c r="M1404" s="374"/>
      <c r="N1404" s="465"/>
      <c r="O1404" s="315">
        <f t="shared" si="78"/>
        <v>0</v>
      </c>
      <c r="P1404" s="74">
        <f t="shared" si="79"/>
        <v>0</v>
      </c>
      <c r="Q1404" s="96" t="str">
        <f t="shared" si="77"/>
        <v/>
      </c>
    </row>
    <row r="1405" spans="1:17">
      <c r="A1405" s="379" t="str">
        <f>IF(B1405="","",COUNT('Diário 1º PA'!$A$4:$A$2000)+ROW()-3)</f>
        <v/>
      </c>
      <c r="B1405" s="560"/>
      <c r="C1405" s="371"/>
      <c r="D1405" s="374"/>
      <c r="E1405" s="374"/>
      <c r="F1405" s="382"/>
      <c r="G1405" s="374"/>
      <c r="H1405" s="374"/>
      <c r="I1405" s="374"/>
      <c r="J1405" s="374"/>
      <c r="K1405" s="374"/>
      <c r="L1405" s="374"/>
      <c r="M1405" s="374"/>
      <c r="N1405" s="465"/>
      <c r="O1405" s="315">
        <f t="shared" si="78"/>
        <v>0</v>
      </c>
      <c r="P1405" s="74">
        <f t="shared" si="79"/>
        <v>0</v>
      </c>
      <c r="Q1405" s="96" t="str">
        <f t="shared" si="77"/>
        <v/>
      </c>
    </row>
    <row r="1406" spans="1:17" ht="13.5" thickBot="1">
      <c r="A1406" s="379" t="str">
        <f>IF(B1406="","",COUNT('Diário 1º PA'!$A$4:$A$2000)+ROW()-3)</f>
        <v/>
      </c>
      <c r="B1406" s="560"/>
      <c r="C1406" s="371"/>
      <c r="D1406" s="374"/>
      <c r="E1406" s="374"/>
      <c r="F1406" s="382"/>
      <c r="G1406" s="374"/>
      <c r="H1406" s="374"/>
      <c r="I1406" s="374"/>
      <c r="J1406" s="374"/>
      <c r="K1406" s="374"/>
      <c r="L1406" s="374"/>
      <c r="M1406" s="374"/>
      <c r="N1406" s="465"/>
      <c r="O1406" s="315">
        <f t="shared" si="78"/>
        <v>0</v>
      </c>
      <c r="P1406" s="74">
        <f t="shared" si="79"/>
        <v>0</v>
      </c>
      <c r="Q1406" s="96" t="str">
        <f t="shared" si="77"/>
        <v/>
      </c>
    </row>
    <row r="1407" spans="1:17">
      <c r="A1407" s="379" t="str">
        <f>IF(B1407="","",COUNT('Diário 1º PA'!$A$4:$A$2000)+ROW()-3)</f>
        <v/>
      </c>
      <c r="B1407" s="560"/>
      <c r="C1407" s="371"/>
      <c r="D1407" s="374"/>
      <c r="E1407" s="374"/>
      <c r="F1407" s="382"/>
      <c r="G1407" s="374"/>
      <c r="H1407" s="374"/>
      <c r="I1407" s="374"/>
      <c r="J1407" s="374"/>
      <c r="K1407" s="374"/>
      <c r="L1407" s="374"/>
      <c r="M1407" s="374"/>
      <c r="N1407" s="465"/>
      <c r="O1407" s="316">
        <f t="shared" si="78"/>
        <v>0</v>
      </c>
      <c r="P1407" s="74">
        <f t="shared" si="79"/>
        <v>0</v>
      </c>
      <c r="Q1407" s="139" t="str">
        <f t="shared" si="77"/>
        <v/>
      </c>
    </row>
    <row r="1408" spans="1:17">
      <c r="A1408" s="379" t="str">
        <f>IF(B1408="","",COUNT('Diário 1º PA'!$A$4:$A$2000)+ROW()-3)</f>
        <v/>
      </c>
      <c r="B1408" s="560"/>
      <c r="C1408" s="371"/>
      <c r="D1408" s="374"/>
      <c r="E1408" s="374"/>
      <c r="F1408" s="382"/>
      <c r="G1408" s="374"/>
      <c r="H1408" s="374"/>
      <c r="I1408" s="374"/>
      <c r="J1408" s="374"/>
      <c r="K1408" s="374"/>
      <c r="L1408" s="374"/>
      <c r="M1408" s="374"/>
      <c r="N1408" s="465"/>
      <c r="O1408" s="315">
        <f t="shared" si="78"/>
        <v>0</v>
      </c>
      <c r="P1408" s="74">
        <f t="shared" si="79"/>
        <v>0</v>
      </c>
      <c r="Q1408" s="96" t="str">
        <f t="shared" si="77"/>
        <v/>
      </c>
    </row>
    <row r="1409" spans="1:17">
      <c r="A1409" s="379" t="str">
        <f>IF(B1409="","",COUNT('Diário 1º PA'!$A$4:$A$2000)+ROW()-3)</f>
        <v/>
      </c>
      <c r="B1409" s="560"/>
      <c r="C1409" s="371"/>
      <c r="D1409" s="374"/>
      <c r="E1409" s="374"/>
      <c r="F1409" s="382"/>
      <c r="G1409" s="374"/>
      <c r="H1409" s="374"/>
      <c r="I1409" s="374"/>
      <c r="J1409" s="374"/>
      <c r="K1409" s="374"/>
      <c r="L1409" s="374"/>
      <c r="M1409" s="374"/>
      <c r="N1409" s="465"/>
      <c r="O1409" s="315">
        <f t="shared" si="78"/>
        <v>0</v>
      </c>
      <c r="P1409" s="74">
        <f t="shared" si="79"/>
        <v>0</v>
      </c>
      <c r="Q1409" s="96" t="str">
        <f t="shared" si="77"/>
        <v/>
      </c>
    </row>
    <row r="1410" spans="1:17" ht="13.5" thickBot="1">
      <c r="A1410" s="379" t="str">
        <f>IF(B1410="","",COUNT('Diário 1º PA'!$A$4:$A$2000)+ROW()-3)</f>
        <v/>
      </c>
      <c r="B1410" s="560"/>
      <c r="C1410" s="371"/>
      <c r="D1410" s="374"/>
      <c r="E1410" s="374"/>
      <c r="F1410" s="382"/>
      <c r="G1410" s="374"/>
      <c r="H1410" s="374"/>
      <c r="I1410" s="374"/>
      <c r="J1410" s="374"/>
      <c r="K1410" s="374"/>
      <c r="L1410" s="374"/>
      <c r="M1410" s="374"/>
      <c r="N1410" s="465"/>
      <c r="O1410" s="315">
        <f t="shared" si="78"/>
        <v>0</v>
      </c>
      <c r="P1410" s="74">
        <f t="shared" si="79"/>
        <v>0</v>
      </c>
      <c r="Q1410" s="96" t="str">
        <f t="shared" si="77"/>
        <v/>
      </c>
    </row>
    <row r="1411" spans="1:17">
      <c r="A1411" s="379" t="str">
        <f>IF(B1411="","",COUNT('Diário 1º PA'!$A$4:$A$2000)+ROW()-3)</f>
        <v/>
      </c>
      <c r="B1411" s="560"/>
      <c r="C1411" s="371"/>
      <c r="D1411" s="374"/>
      <c r="E1411" s="374"/>
      <c r="F1411" s="382"/>
      <c r="G1411" s="374"/>
      <c r="H1411" s="374"/>
      <c r="I1411" s="374"/>
      <c r="J1411" s="374"/>
      <c r="K1411" s="374"/>
      <c r="L1411" s="374"/>
      <c r="M1411" s="374"/>
      <c r="N1411" s="465"/>
      <c r="O1411" s="316">
        <f t="shared" si="78"/>
        <v>0</v>
      </c>
      <c r="P1411" s="74">
        <f t="shared" si="79"/>
        <v>0</v>
      </c>
      <c r="Q1411" s="139" t="str">
        <f t="shared" si="77"/>
        <v/>
      </c>
    </row>
    <row r="1412" spans="1:17">
      <c r="A1412" s="379" t="str">
        <f>IF(B1412="","",COUNT('Diário 1º PA'!$A$4:$A$2000)+ROW()-3)</f>
        <v/>
      </c>
      <c r="B1412" s="560"/>
      <c r="C1412" s="371"/>
      <c r="D1412" s="374"/>
      <c r="E1412" s="374"/>
      <c r="F1412" s="382"/>
      <c r="G1412" s="374"/>
      <c r="H1412" s="374"/>
      <c r="I1412" s="374"/>
      <c r="J1412" s="374"/>
      <c r="K1412" s="374"/>
      <c r="L1412" s="374"/>
      <c r="M1412" s="374"/>
      <c r="N1412" s="465"/>
      <c r="O1412" s="315">
        <f t="shared" si="78"/>
        <v>0</v>
      </c>
      <c r="P1412" s="74">
        <f t="shared" si="79"/>
        <v>0</v>
      </c>
      <c r="Q1412" s="96" t="str">
        <f t="shared" si="77"/>
        <v/>
      </c>
    </row>
    <row r="1413" spans="1:17">
      <c r="A1413" s="379" t="str">
        <f>IF(B1413="","",COUNT('Diário 1º PA'!$A$4:$A$2000)+ROW()-3)</f>
        <v/>
      </c>
      <c r="B1413" s="560"/>
      <c r="C1413" s="371"/>
      <c r="D1413" s="374"/>
      <c r="E1413" s="374"/>
      <c r="F1413" s="382"/>
      <c r="G1413" s="374"/>
      <c r="H1413" s="374"/>
      <c r="I1413" s="374"/>
      <c r="J1413" s="374"/>
      <c r="K1413" s="374"/>
      <c r="L1413" s="374"/>
      <c r="M1413" s="374"/>
      <c r="N1413" s="465"/>
      <c r="O1413" s="315">
        <f t="shared" si="78"/>
        <v>0</v>
      </c>
      <c r="P1413" s="74">
        <f t="shared" si="79"/>
        <v>0</v>
      </c>
      <c r="Q1413" s="96" t="str">
        <f t="shared" si="77"/>
        <v/>
      </c>
    </row>
    <row r="1414" spans="1:17" ht="13.5" thickBot="1">
      <c r="A1414" s="379" t="str">
        <f>IF(B1414="","",COUNT('Diário 1º PA'!$A$4:$A$2000)+ROW()-3)</f>
        <v/>
      </c>
      <c r="B1414" s="560"/>
      <c r="C1414" s="371"/>
      <c r="D1414" s="374"/>
      <c r="E1414" s="374"/>
      <c r="F1414" s="382"/>
      <c r="G1414" s="374"/>
      <c r="H1414" s="374"/>
      <c r="I1414" s="374"/>
      <c r="J1414" s="374"/>
      <c r="K1414" s="374"/>
      <c r="L1414" s="374"/>
      <c r="M1414" s="374"/>
      <c r="N1414" s="465"/>
      <c r="O1414" s="315">
        <f t="shared" si="78"/>
        <v>0</v>
      </c>
      <c r="P1414" s="74">
        <f t="shared" si="79"/>
        <v>0</v>
      </c>
      <c r="Q1414" s="96" t="str">
        <f t="shared" si="77"/>
        <v/>
      </c>
    </row>
    <row r="1415" spans="1:17">
      <c r="A1415" s="379" t="str">
        <f>IF(B1415="","",COUNT('Diário 1º PA'!$A$4:$A$2000)+ROW()-3)</f>
        <v/>
      </c>
      <c r="B1415" s="560"/>
      <c r="C1415" s="371"/>
      <c r="D1415" s="374"/>
      <c r="E1415" s="374"/>
      <c r="F1415" s="382"/>
      <c r="G1415" s="374"/>
      <c r="H1415" s="374"/>
      <c r="I1415" s="374"/>
      <c r="J1415" s="374"/>
      <c r="K1415" s="374"/>
      <c r="L1415" s="374"/>
      <c r="M1415" s="374"/>
      <c r="N1415" s="465"/>
      <c r="O1415" s="316">
        <f t="shared" si="78"/>
        <v>0</v>
      </c>
      <c r="P1415" s="74">
        <f t="shared" si="79"/>
        <v>0</v>
      </c>
      <c r="Q1415" s="139" t="str">
        <f t="shared" si="77"/>
        <v/>
      </c>
    </row>
    <row r="1416" spans="1:17">
      <c r="A1416" s="379" t="str">
        <f>IF(B1416="","",COUNT('Diário 1º PA'!$A$4:$A$2000)+ROW()-3)</f>
        <v/>
      </c>
      <c r="B1416" s="560"/>
      <c r="C1416" s="371"/>
      <c r="D1416" s="374"/>
      <c r="E1416" s="374"/>
      <c r="F1416" s="382"/>
      <c r="G1416" s="374"/>
      <c r="H1416" s="374"/>
      <c r="I1416" s="374"/>
      <c r="J1416" s="374"/>
      <c r="K1416" s="374"/>
      <c r="L1416" s="374"/>
      <c r="M1416" s="374"/>
      <c r="N1416" s="465"/>
      <c r="O1416" s="315">
        <f t="shared" si="78"/>
        <v>0</v>
      </c>
      <c r="P1416" s="74">
        <f t="shared" si="79"/>
        <v>0</v>
      </c>
      <c r="Q1416" s="96" t="str">
        <f t="shared" si="77"/>
        <v/>
      </c>
    </row>
    <row r="1417" spans="1:17">
      <c r="A1417" s="379" t="str">
        <f>IF(B1417="","",COUNT('Diário 1º PA'!$A$4:$A$2000)+ROW()-3)</f>
        <v/>
      </c>
      <c r="B1417" s="560"/>
      <c r="C1417" s="371"/>
      <c r="D1417" s="374"/>
      <c r="E1417" s="374"/>
      <c r="F1417" s="382"/>
      <c r="G1417" s="374"/>
      <c r="H1417" s="374"/>
      <c r="I1417" s="374"/>
      <c r="J1417" s="374"/>
      <c r="K1417" s="374"/>
      <c r="L1417" s="374"/>
      <c r="M1417" s="374"/>
      <c r="N1417" s="465"/>
      <c r="O1417" s="315">
        <f t="shared" si="78"/>
        <v>0</v>
      </c>
      <c r="P1417" s="74">
        <f t="shared" si="79"/>
        <v>0</v>
      </c>
      <c r="Q1417" s="96" t="str">
        <f t="shared" si="77"/>
        <v/>
      </c>
    </row>
    <row r="1418" spans="1:17" ht="13.5" thickBot="1">
      <c r="A1418" s="379" t="str">
        <f>IF(B1418="","",COUNT('Diário 1º PA'!$A$4:$A$2000)+ROW()-3)</f>
        <v/>
      </c>
      <c r="B1418" s="560"/>
      <c r="C1418" s="371"/>
      <c r="D1418" s="374"/>
      <c r="E1418" s="374"/>
      <c r="F1418" s="382"/>
      <c r="G1418" s="374"/>
      <c r="H1418" s="374"/>
      <c r="I1418" s="374"/>
      <c r="J1418" s="374"/>
      <c r="K1418" s="374"/>
      <c r="L1418" s="374"/>
      <c r="M1418" s="374"/>
      <c r="N1418" s="465"/>
      <c r="O1418" s="315">
        <f t="shared" si="78"/>
        <v>0</v>
      </c>
      <c r="P1418" s="74">
        <f t="shared" si="79"/>
        <v>0</v>
      </c>
      <c r="Q1418" s="96" t="str">
        <f t="shared" si="77"/>
        <v/>
      </c>
    </row>
    <row r="1419" spans="1:17">
      <c r="A1419" s="379" t="str">
        <f>IF(B1419="","",COUNT('Diário 1º PA'!$A$4:$A$2000)+ROW()-3)</f>
        <v/>
      </c>
      <c r="B1419" s="560"/>
      <c r="C1419" s="371"/>
      <c r="D1419" s="374"/>
      <c r="E1419" s="374"/>
      <c r="F1419" s="382"/>
      <c r="G1419" s="374"/>
      <c r="H1419" s="374"/>
      <c r="I1419" s="374"/>
      <c r="J1419" s="374"/>
      <c r="K1419" s="374"/>
      <c r="L1419" s="374"/>
      <c r="M1419" s="374"/>
      <c r="N1419" s="465"/>
      <c r="O1419" s="316">
        <f t="shared" si="78"/>
        <v>0</v>
      </c>
      <c r="P1419" s="74">
        <f t="shared" si="79"/>
        <v>0</v>
      </c>
      <c r="Q1419" s="139" t="str">
        <f t="shared" si="77"/>
        <v/>
      </c>
    </row>
    <row r="1420" spans="1:17">
      <c r="A1420" s="379" t="str">
        <f>IF(B1420="","",COUNT('Diário 1º PA'!$A$4:$A$2000)+ROW()-3)</f>
        <v/>
      </c>
      <c r="B1420" s="560"/>
      <c r="C1420" s="371"/>
      <c r="D1420" s="374"/>
      <c r="E1420" s="374"/>
      <c r="F1420" s="382"/>
      <c r="G1420" s="374"/>
      <c r="H1420" s="374"/>
      <c r="I1420" s="374"/>
      <c r="J1420" s="374"/>
      <c r="K1420" s="374"/>
      <c r="L1420" s="374"/>
      <c r="M1420" s="374"/>
      <c r="N1420" s="465"/>
      <c r="O1420" s="315">
        <f t="shared" si="78"/>
        <v>0</v>
      </c>
      <c r="P1420" s="74">
        <f t="shared" si="79"/>
        <v>0</v>
      </c>
      <c r="Q1420" s="96" t="str">
        <f t="shared" si="77"/>
        <v/>
      </c>
    </row>
    <row r="1421" spans="1:17">
      <c r="A1421" s="379" t="str">
        <f>IF(B1421="","",COUNT('Diário 1º PA'!$A$4:$A$2000)+ROW()-3)</f>
        <v/>
      </c>
      <c r="B1421" s="560"/>
      <c r="C1421" s="371"/>
      <c r="D1421" s="374"/>
      <c r="E1421" s="374"/>
      <c r="F1421" s="382"/>
      <c r="G1421" s="374"/>
      <c r="H1421" s="374"/>
      <c r="I1421" s="374"/>
      <c r="J1421" s="374"/>
      <c r="K1421" s="374"/>
      <c r="L1421" s="374"/>
      <c r="M1421" s="374"/>
      <c r="N1421" s="465"/>
      <c r="O1421" s="315">
        <f t="shared" si="78"/>
        <v>0</v>
      </c>
      <c r="P1421" s="74">
        <f t="shared" si="79"/>
        <v>0</v>
      </c>
      <c r="Q1421" s="96" t="str">
        <f t="shared" si="77"/>
        <v/>
      </c>
    </row>
    <row r="1422" spans="1:17" ht="13.5" thickBot="1">
      <c r="A1422" s="379" t="str">
        <f>IF(B1422="","",COUNT('Diário 1º PA'!$A$4:$A$2000)+ROW()-3)</f>
        <v/>
      </c>
      <c r="B1422" s="560"/>
      <c r="C1422" s="371"/>
      <c r="D1422" s="374"/>
      <c r="E1422" s="374"/>
      <c r="F1422" s="382"/>
      <c r="G1422" s="374"/>
      <c r="H1422" s="374"/>
      <c r="I1422" s="374"/>
      <c r="J1422" s="374"/>
      <c r="K1422" s="374"/>
      <c r="L1422" s="374"/>
      <c r="M1422" s="374"/>
      <c r="N1422" s="465"/>
      <c r="O1422" s="315">
        <f t="shared" si="78"/>
        <v>0</v>
      </c>
      <c r="P1422" s="74">
        <f t="shared" si="79"/>
        <v>0</v>
      </c>
      <c r="Q1422" s="96" t="str">
        <f t="shared" si="77"/>
        <v/>
      </c>
    </row>
    <row r="1423" spans="1:17">
      <c r="A1423" s="379" t="str">
        <f>IF(B1423="","",COUNT('Diário 1º PA'!$A$4:$A$2000)+ROW()-3)</f>
        <v/>
      </c>
      <c r="B1423" s="560"/>
      <c r="C1423" s="371"/>
      <c r="D1423" s="374"/>
      <c r="E1423" s="374"/>
      <c r="F1423" s="382"/>
      <c r="G1423" s="374"/>
      <c r="H1423" s="374"/>
      <c r="I1423" s="374"/>
      <c r="J1423" s="374"/>
      <c r="K1423" s="374"/>
      <c r="L1423" s="374"/>
      <c r="M1423" s="374"/>
      <c r="N1423" s="465"/>
      <c r="O1423" s="316">
        <f t="shared" si="78"/>
        <v>0</v>
      </c>
      <c r="P1423" s="74">
        <f t="shared" si="79"/>
        <v>0</v>
      </c>
      <c r="Q1423" s="139" t="str">
        <f t="shared" si="77"/>
        <v/>
      </c>
    </row>
    <row r="1424" spans="1:17">
      <c r="A1424" s="379" t="str">
        <f>IF(B1424="","",COUNT('Diário 1º PA'!$A$4:$A$2000)+ROW()-3)</f>
        <v/>
      </c>
      <c r="B1424" s="560"/>
      <c r="C1424" s="371"/>
      <c r="D1424" s="374"/>
      <c r="E1424" s="374"/>
      <c r="F1424" s="382"/>
      <c r="G1424" s="374"/>
      <c r="H1424" s="374"/>
      <c r="I1424" s="374"/>
      <c r="J1424" s="374"/>
      <c r="K1424" s="374"/>
      <c r="L1424" s="374"/>
      <c r="M1424" s="374"/>
      <c r="N1424" s="465"/>
      <c r="O1424" s="315">
        <f t="shared" si="78"/>
        <v>0</v>
      </c>
      <c r="P1424" s="74">
        <f t="shared" si="79"/>
        <v>0</v>
      </c>
      <c r="Q1424" s="96" t="str">
        <f t="shared" si="77"/>
        <v/>
      </c>
    </row>
    <row r="1425" spans="1:17">
      <c r="A1425" s="379" t="str">
        <f>IF(B1425="","",COUNT('Diário 1º PA'!$A$4:$A$2000)+ROW()-3)</f>
        <v/>
      </c>
      <c r="B1425" s="560"/>
      <c r="C1425" s="371"/>
      <c r="D1425" s="374"/>
      <c r="E1425" s="374"/>
      <c r="F1425" s="382"/>
      <c r="G1425" s="374"/>
      <c r="H1425" s="374"/>
      <c r="I1425" s="374"/>
      <c r="J1425" s="374"/>
      <c r="K1425" s="374"/>
      <c r="L1425" s="374"/>
      <c r="M1425" s="374"/>
      <c r="N1425" s="465"/>
      <c r="O1425" s="315">
        <f t="shared" si="78"/>
        <v>0</v>
      </c>
      <c r="P1425" s="74">
        <f t="shared" si="79"/>
        <v>0</v>
      </c>
      <c r="Q1425" s="96" t="str">
        <f t="shared" si="77"/>
        <v/>
      </c>
    </row>
    <row r="1426" spans="1:17" ht="13.5" thickBot="1">
      <c r="A1426" s="379" t="str">
        <f>IF(B1426="","",COUNT('Diário 1º PA'!$A$4:$A$2000)+ROW()-3)</f>
        <v/>
      </c>
      <c r="B1426" s="560"/>
      <c r="C1426" s="371"/>
      <c r="D1426" s="374"/>
      <c r="E1426" s="374"/>
      <c r="F1426" s="382"/>
      <c r="G1426" s="374"/>
      <c r="H1426" s="374"/>
      <c r="I1426" s="374"/>
      <c r="J1426" s="374"/>
      <c r="K1426" s="374"/>
      <c r="L1426" s="374"/>
      <c r="M1426" s="374"/>
      <c r="N1426" s="465"/>
      <c r="O1426" s="315">
        <f t="shared" si="78"/>
        <v>0</v>
      </c>
      <c r="P1426" s="74">
        <f t="shared" si="79"/>
        <v>0</v>
      </c>
      <c r="Q1426" s="96" t="str">
        <f t="shared" si="77"/>
        <v/>
      </c>
    </row>
    <row r="1427" spans="1:17">
      <c r="A1427" s="379" t="str">
        <f>IF(B1427="","",COUNT('Diário 1º PA'!$A$4:$A$2000)+ROW()-3)</f>
        <v/>
      </c>
      <c r="B1427" s="560"/>
      <c r="C1427" s="371"/>
      <c r="D1427" s="374"/>
      <c r="E1427" s="374"/>
      <c r="F1427" s="382"/>
      <c r="G1427" s="374"/>
      <c r="H1427" s="374"/>
      <c r="I1427" s="374"/>
      <c r="J1427" s="374"/>
      <c r="K1427" s="374"/>
      <c r="L1427" s="374"/>
      <c r="M1427" s="374"/>
      <c r="N1427" s="465"/>
      <c r="O1427" s="316">
        <f t="shared" si="78"/>
        <v>0</v>
      </c>
      <c r="P1427" s="74">
        <f t="shared" si="79"/>
        <v>0</v>
      </c>
      <c r="Q1427" s="139" t="str">
        <f t="shared" si="77"/>
        <v/>
      </c>
    </row>
    <row r="1428" spans="1:17">
      <c r="A1428" s="379" t="str">
        <f>IF(B1428="","",COUNT('Diário 1º PA'!$A$4:$A$2000)+ROW()-3)</f>
        <v/>
      </c>
      <c r="B1428" s="560"/>
      <c r="C1428" s="371"/>
      <c r="D1428" s="374"/>
      <c r="E1428" s="374"/>
      <c r="F1428" s="382"/>
      <c r="G1428" s="374"/>
      <c r="H1428" s="374"/>
      <c r="I1428" s="374"/>
      <c r="J1428" s="374"/>
      <c r="K1428" s="374"/>
      <c r="L1428" s="374"/>
      <c r="M1428" s="374"/>
      <c r="N1428" s="465"/>
      <c r="O1428" s="315">
        <f t="shared" si="78"/>
        <v>0</v>
      </c>
      <c r="P1428" s="74">
        <f t="shared" si="79"/>
        <v>0</v>
      </c>
      <c r="Q1428" s="96" t="str">
        <f t="shared" si="77"/>
        <v/>
      </c>
    </row>
    <row r="1429" spans="1:17">
      <c r="A1429" s="379" t="str">
        <f>IF(B1429="","",COUNT('Diário 1º PA'!$A$4:$A$2000)+ROW()-3)</f>
        <v/>
      </c>
      <c r="B1429" s="560"/>
      <c r="C1429" s="371"/>
      <c r="D1429" s="374"/>
      <c r="E1429" s="374"/>
      <c r="F1429" s="382"/>
      <c r="G1429" s="374"/>
      <c r="H1429" s="374"/>
      <c r="I1429" s="374"/>
      <c r="J1429" s="374"/>
      <c r="K1429" s="374"/>
      <c r="L1429" s="374"/>
      <c r="M1429" s="374"/>
      <c r="N1429" s="465"/>
      <c r="O1429" s="315">
        <f t="shared" si="78"/>
        <v>0</v>
      </c>
      <c r="P1429" s="74">
        <f t="shared" si="79"/>
        <v>0</v>
      </c>
      <c r="Q1429" s="96" t="str">
        <f t="shared" si="77"/>
        <v/>
      </c>
    </row>
    <row r="1430" spans="1:17" ht="13.5" thickBot="1">
      <c r="A1430" s="379" t="str">
        <f>IF(B1430="","",COUNT('Diário 1º PA'!$A$4:$A$2000)+ROW()-3)</f>
        <v/>
      </c>
      <c r="B1430" s="560"/>
      <c r="C1430" s="371"/>
      <c r="D1430" s="374"/>
      <c r="E1430" s="374"/>
      <c r="F1430" s="382"/>
      <c r="G1430" s="374"/>
      <c r="H1430" s="374"/>
      <c r="I1430" s="374"/>
      <c r="J1430" s="374"/>
      <c r="K1430" s="374"/>
      <c r="L1430" s="374"/>
      <c r="M1430" s="374"/>
      <c r="N1430" s="465"/>
      <c r="O1430" s="315">
        <f t="shared" si="78"/>
        <v>0</v>
      </c>
      <c r="P1430" s="74">
        <f t="shared" si="79"/>
        <v>0</v>
      </c>
      <c r="Q1430" s="96" t="str">
        <f t="shared" si="77"/>
        <v/>
      </c>
    </row>
    <row r="1431" spans="1:17">
      <c r="A1431" s="379" t="str">
        <f>IF(B1431="","",COUNT('Diário 1º PA'!$A$4:$A$2000)+ROW()-3)</f>
        <v/>
      </c>
      <c r="B1431" s="560"/>
      <c r="C1431" s="371"/>
      <c r="D1431" s="374"/>
      <c r="E1431" s="374"/>
      <c r="F1431" s="382"/>
      <c r="G1431" s="374"/>
      <c r="H1431" s="374"/>
      <c r="I1431" s="374"/>
      <c r="J1431" s="374"/>
      <c r="K1431" s="374"/>
      <c r="L1431" s="374"/>
      <c r="M1431" s="374"/>
      <c r="N1431" s="465"/>
      <c r="O1431" s="316">
        <f t="shared" si="78"/>
        <v>0</v>
      </c>
      <c r="P1431" s="74">
        <f t="shared" si="79"/>
        <v>0</v>
      </c>
      <c r="Q1431" s="139" t="str">
        <f t="shared" si="77"/>
        <v/>
      </c>
    </row>
    <row r="1432" spans="1:17">
      <c r="A1432" s="379" t="str">
        <f>IF(B1432="","",COUNT('Diário 1º PA'!$A$4:$A$2000)+ROW()-3)</f>
        <v/>
      </c>
      <c r="B1432" s="560"/>
      <c r="C1432" s="371"/>
      <c r="D1432" s="374"/>
      <c r="E1432" s="374"/>
      <c r="F1432" s="382"/>
      <c r="G1432" s="374"/>
      <c r="H1432" s="374"/>
      <c r="I1432" s="374"/>
      <c r="J1432" s="374"/>
      <c r="K1432" s="374"/>
      <c r="L1432" s="374"/>
      <c r="M1432" s="374"/>
      <c r="N1432" s="465"/>
      <c r="O1432" s="315">
        <f t="shared" si="78"/>
        <v>0</v>
      </c>
      <c r="P1432" s="74">
        <f t="shared" si="79"/>
        <v>0</v>
      </c>
      <c r="Q1432" s="96" t="str">
        <f t="shared" si="77"/>
        <v/>
      </c>
    </row>
    <row r="1433" spans="1:17">
      <c r="A1433" s="379" t="str">
        <f>IF(B1433="","",COUNT('Diário 1º PA'!$A$4:$A$2000)+ROW()-3)</f>
        <v/>
      </c>
      <c r="B1433" s="560"/>
      <c r="C1433" s="371"/>
      <c r="D1433" s="374"/>
      <c r="E1433" s="374"/>
      <c r="F1433" s="382"/>
      <c r="G1433" s="374"/>
      <c r="H1433" s="374"/>
      <c r="I1433" s="374"/>
      <c r="J1433" s="374"/>
      <c r="K1433" s="374"/>
      <c r="L1433" s="374"/>
      <c r="M1433" s="374"/>
      <c r="N1433" s="465"/>
      <c r="O1433" s="315">
        <f t="shared" si="78"/>
        <v>0</v>
      </c>
      <c r="P1433" s="74">
        <f t="shared" si="79"/>
        <v>0</v>
      </c>
      <c r="Q1433" s="96" t="str">
        <f t="shared" si="77"/>
        <v/>
      </c>
    </row>
    <row r="1434" spans="1:17" ht="13.5" thickBot="1">
      <c r="A1434" s="379" t="str">
        <f>IF(B1434="","",COUNT('Diário 1º PA'!$A$4:$A$2000)+ROW()-3)</f>
        <v/>
      </c>
      <c r="B1434" s="560"/>
      <c r="C1434" s="371"/>
      <c r="D1434" s="374"/>
      <c r="E1434" s="374"/>
      <c r="F1434" s="382"/>
      <c r="G1434" s="374"/>
      <c r="H1434" s="374"/>
      <c r="I1434" s="374"/>
      <c r="J1434" s="374"/>
      <c r="K1434" s="374"/>
      <c r="L1434" s="374"/>
      <c r="M1434" s="374"/>
      <c r="N1434" s="465"/>
      <c r="O1434" s="315">
        <f t="shared" si="78"/>
        <v>0</v>
      </c>
      <c r="P1434" s="74">
        <f t="shared" si="79"/>
        <v>0</v>
      </c>
      <c r="Q1434" s="96" t="str">
        <f t="shared" si="77"/>
        <v/>
      </c>
    </row>
    <row r="1435" spans="1:17">
      <c r="A1435" s="379" t="str">
        <f>IF(B1435="","",COUNT('Diário 1º PA'!$A$4:$A$2000)+ROW()-3)</f>
        <v/>
      </c>
      <c r="B1435" s="560"/>
      <c r="C1435" s="371"/>
      <c r="D1435" s="374"/>
      <c r="E1435" s="374"/>
      <c r="F1435" s="382"/>
      <c r="G1435" s="374"/>
      <c r="H1435" s="374"/>
      <c r="I1435" s="374"/>
      <c r="J1435" s="374"/>
      <c r="K1435" s="374"/>
      <c r="L1435" s="374"/>
      <c r="M1435" s="374"/>
      <c r="N1435" s="465"/>
      <c r="O1435" s="316">
        <f t="shared" si="78"/>
        <v>0</v>
      </c>
      <c r="P1435" s="74">
        <f t="shared" si="79"/>
        <v>0</v>
      </c>
      <c r="Q1435" s="139" t="str">
        <f t="shared" ref="Q1435:Q1498" si="80">SUBSTITUTE(D1435," ","_")</f>
        <v/>
      </c>
    </row>
    <row r="1436" spans="1:17">
      <c r="A1436" s="379" t="str">
        <f>IF(B1436="","",COUNT('Diário 1º PA'!$A$4:$A$2000)+ROW()-3)</f>
        <v/>
      </c>
      <c r="B1436" s="560"/>
      <c r="C1436" s="371"/>
      <c r="D1436" s="374"/>
      <c r="E1436" s="374"/>
      <c r="F1436" s="382"/>
      <c r="G1436" s="374"/>
      <c r="H1436" s="374"/>
      <c r="I1436" s="374"/>
      <c r="J1436" s="374"/>
      <c r="K1436" s="374"/>
      <c r="L1436" s="374"/>
      <c r="M1436" s="374"/>
      <c r="N1436" s="465"/>
      <c r="O1436" s="315">
        <f t="shared" ref="O1436:O1499" si="81">IF(B1436=0,0,IF(YEAR(B1436)=$P$1,MONTH(B1436)-$O$1+1,(YEAR(B1436)-$P$1)*12-$O$1+1+MONTH(B1436)))</f>
        <v>0</v>
      </c>
      <c r="P1436" s="74">
        <f t="shared" ref="P1436:P1499" si="82">IF(C1436=0,0,IF(YEAR(C1436)=$P$1,MONTH(C1436)-$O$1+1,(YEAR(C1436)-$P$1)*12-$O$1+1+MONTH(C1436)))</f>
        <v>0</v>
      </c>
      <c r="Q1436" s="96" t="str">
        <f t="shared" si="80"/>
        <v/>
      </c>
    </row>
    <row r="1437" spans="1:17">
      <c r="A1437" s="379" t="str">
        <f>IF(B1437="","",COUNT('Diário 1º PA'!$A$4:$A$2000)+ROW()-3)</f>
        <v/>
      </c>
      <c r="B1437" s="560"/>
      <c r="C1437" s="371"/>
      <c r="D1437" s="374"/>
      <c r="E1437" s="374"/>
      <c r="F1437" s="382"/>
      <c r="G1437" s="374"/>
      <c r="H1437" s="374"/>
      <c r="I1437" s="374"/>
      <c r="J1437" s="374"/>
      <c r="K1437" s="374"/>
      <c r="L1437" s="374"/>
      <c r="M1437" s="374"/>
      <c r="N1437" s="465"/>
      <c r="O1437" s="315">
        <f t="shared" si="81"/>
        <v>0</v>
      </c>
      <c r="P1437" s="74">
        <f t="shared" si="82"/>
        <v>0</v>
      </c>
      <c r="Q1437" s="96" t="str">
        <f t="shared" si="80"/>
        <v/>
      </c>
    </row>
    <row r="1438" spans="1:17" ht="13.5" thickBot="1">
      <c r="A1438" s="379" t="str">
        <f>IF(B1438="","",COUNT('Diário 1º PA'!$A$4:$A$2000)+ROW()-3)</f>
        <v/>
      </c>
      <c r="B1438" s="560"/>
      <c r="C1438" s="371"/>
      <c r="D1438" s="374"/>
      <c r="E1438" s="374"/>
      <c r="F1438" s="382"/>
      <c r="G1438" s="374"/>
      <c r="H1438" s="374"/>
      <c r="I1438" s="374"/>
      <c r="J1438" s="374"/>
      <c r="K1438" s="374"/>
      <c r="L1438" s="374"/>
      <c r="M1438" s="374"/>
      <c r="N1438" s="465"/>
      <c r="O1438" s="315">
        <f t="shared" si="81"/>
        <v>0</v>
      </c>
      <c r="P1438" s="74">
        <f t="shared" si="82"/>
        <v>0</v>
      </c>
      <c r="Q1438" s="96" t="str">
        <f t="shared" si="80"/>
        <v/>
      </c>
    </row>
    <row r="1439" spans="1:17">
      <c r="A1439" s="379" t="str">
        <f>IF(B1439="","",COUNT('Diário 1º PA'!$A$4:$A$2000)+ROW()-3)</f>
        <v/>
      </c>
      <c r="B1439" s="560"/>
      <c r="C1439" s="371"/>
      <c r="D1439" s="374"/>
      <c r="E1439" s="374"/>
      <c r="F1439" s="382"/>
      <c r="G1439" s="374"/>
      <c r="H1439" s="374"/>
      <c r="I1439" s="374"/>
      <c r="J1439" s="374"/>
      <c r="K1439" s="374"/>
      <c r="L1439" s="374"/>
      <c r="M1439" s="374"/>
      <c r="N1439" s="465"/>
      <c r="O1439" s="316">
        <f t="shared" si="81"/>
        <v>0</v>
      </c>
      <c r="P1439" s="74">
        <f t="shared" si="82"/>
        <v>0</v>
      </c>
      <c r="Q1439" s="139" t="str">
        <f t="shared" si="80"/>
        <v/>
      </c>
    </row>
    <row r="1440" spans="1:17">
      <c r="A1440" s="379" t="str">
        <f>IF(B1440="","",COUNT('Diário 1º PA'!$A$4:$A$2000)+ROW()-3)</f>
        <v/>
      </c>
      <c r="B1440" s="560"/>
      <c r="C1440" s="371"/>
      <c r="D1440" s="374"/>
      <c r="E1440" s="374"/>
      <c r="F1440" s="382"/>
      <c r="G1440" s="374"/>
      <c r="H1440" s="374"/>
      <c r="I1440" s="374"/>
      <c r="J1440" s="374"/>
      <c r="K1440" s="374"/>
      <c r="L1440" s="374"/>
      <c r="M1440" s="374"/>
      <c r="N1440" s="465"/>
      <c r="O1440" s="315">
        <f t="shared" si="81"/>
        <v>0</v>
      </c>
      <c r="P1440" s="74">
        <f t="shared" si="82"/>
        <v>0</v>
      </c>
      <c r="Q1440" s="96" t="str">
        <f t="shared" si="80"/>
        <v/>
      </c>
    </row>
    <row r="1441" spans="1:17">
      <c r="A1441" s="379" t="str">
        <f>IF(B1441="","",COUNT('Diário 1º PA'!$A$4:$A$2000)+ROW()-3)</f>
        <v/>
      </c>
      <c r="B1441" s="560"/>
      <c r="C1441" s="371"/>
      <c r="D1441" s="374"/>
      <c r="E1441" s="374"/>
      <c r="F1441" s="382"/>
      <c r="G1441" s="374"/>
      <c r="H1441" s="374"/>
      <c r="I1441" s="374"/>
      <c r="J1441" s="374"/>
      <c r="K1441" s="374"/>
      <c r="L1441" s="374"/>
      <c r="M1441" s="374"/>
      <c r="N1441" s="465"/>
      <c r="O1441" s="315">
        <f t="shared" si="81"/>
        <v>0</v>
      </c>
      <c r="P1441" s="74">
        <f t="shared" si="82"/>
        <v>0</v>
      </c>
      <c r="Q1441" s="96" t="str">
        <f t="shared" si="80"/>
        <v/>
      </c>
    </row>
    <row r="1442" spans="1:17" ht="13.5" thickBot="1">
      <c r="A1442" s="379" t="str">
        <f>IF(B1442="","",COUNT('Diário 1º PA'!$A$4:$A$2000)+ROW()-3)</f>
        <v/>
      </c>
      <c r="B1442" s="560"/>
      <c r="C1442" s="371"/>
      <c r="D1442" s="374"/>
      <c r="E1442" s="374"/>
      <c r="F1442" s="382"/>
      <c r="G1442" s="374"/>
      <c r="H1442" s="374"/>
      <c r="I1442" s="374"/>
      <c r="J1442" s="374"/>
      <c r="K1442" s="374"/>
      <c r="L1442" s="374"/>
      <c r="M1442" s="374"/>
      <c r="N1442" s="465"/>
      <c r="O1442" s="315">
        <f t="shared" si="81"/>
        <v>0</v>
      </c>
      <c r="P1442" s="74">
        <f t="shared" si="82"/>
        <v>0</v>
      </c>
      <c r="Q1442" s="96" t="str">
        <f t="shared" si="80"/>
        <v/>
      </c>
    </row>
    <row r="1443" spans="1:17">
      <c r="A1443" s="379" t="str">
        <f>IF(B1443="","",COUNT('Diário 1º PA'!$A$4:$A$2000)+ROW()-3)</f>
        <v/>
      </c>
      <c r="B1443" s="560"/>
      <c r="C1443" s="371"/>
      <c r="D1443" s="374"/>
      <c r="E1443" s="374"/>
      <c r="F1443" s="382"/>
      <c r="G1443" s="374"/>
      <c r="H1443" s="374"/>
      <c r="I1443" s="374"/>
      <c r="J1443" s="374"/>
      <c r="K1443" s="374"/>
      <c r="L1443" s="374"/>
      <c r="M1443" s="374"/>
      <c r="N1443" s="465"/>
      <c r="O1443" s="316">
        <f t="shared" si="81"/>
        <v>0</v>
      </c>
      <c r="P1443" s="74">
        <f t="shared" si="82"/>
        <v>0</v>
      </c>
      <c r="Q1443" s="139" t="str">
        <f t="shared" si="80"/>
        <v/>
      </c>
    </row>
    <row r="1444" spans="1:17">
      <c r="A1444" s="379" t="str">
        <f>IF(B1444="","",COUNT('Diário 1º PA'!$A$4:$A$2000)+ROW()-3)</f>
        <v/>
      </c>
      <c r="B1444" s="560"/>
      <c r="C1444" s="371"/>
      <c r="D1444" s="374"/>
      <c r="E1444" s="374"/>
      <c r="F1444" s="382"/>
      <c r="G1444" s="374"/>
      <c r="H1444" s="374"/>
      <c r="I1444" s="374"/>
      <c r="J1444" s="374"/>
      <c r="K1444" s="374"/>
      <c r="L1444" s="374"/>
      <c r="M1444" s="374"/>
      <c r="N1444" s="465"/>
      <c r="O1444" s="315">
        <f t="shared" si="81"/>
        <v>0</v>
      </c>
      <c r="P1444" s="74">
        <f t="shared" si="82"/>
        <v>0</v>
      </c>
      <c r="Q1444" s="96" t="str">
        <f t="shared" si="80"/>
        <v/>
      </c>
    </row>
    <row r="1445" spans="1:17">
      <c r="A1445" s="379" t="str">
        <f>IF(B1445="","",COUNT('Diário 1º PA'!$A$4:$A$2000)+ROW()-3)</f>
        <v/>
      </c>
      <c r="B1445" s="560"/>
      <c r="C1445" s="371"/>
      <c r="D1445" s="374"/>
      <c r="E1445" s="374"/>
      <c r="F1445" s="382"/>
      <c r="G1445" s="374"/>
      <c r="H1445" s="374"/>
      <c r="I1445" s="374"/>
      <c r="J1445" s="374"/>
      <c r="K1445" s="374"/>
      <c r="L1445" s="374"/>
      <c r="M1445" s="374"/>
      <c r="N1445" s="465"/>
      <c r="O1445" s="315">
        <f t="shared" si="81"/>
        <v>0</v>
      </c>
      <c r="P1445" s="74">
        <f t="shared" si="82"/>
        <v>0</v>
      </c>
      <c r="Q1445" s="96" t="str">
        <f t="shared" si="80"/>
        <v/>
      </c>
    </row>
    <row r="1446" spans="1:17" ht="13.5" thickBot="1">
      <c r="A1446" s="379" t="str">
        <f>IF(B1446="","",COUNT('Diário 1º PA'!$A$4:$A$2000)+ROW()-3)</f>
        <v/>
      </c>
      <c r="B1446" s="560"/>
      <c r="C1446" s="371"/>
      <c r="D1446" s="374"/>
      <c r="E1446" s="374"/>
      <c r="F1446" s="382"/>
      <c r="G1446" s="374"/>
      <c r="H1446" s="374"/>
      <c r="I1446" s="374"/>
      <c r="J1446" s="374"/>
      <c r="K1446" s="374"/>
      <c r="L1446" s="374"/>
      <c r="M1446" s="374"/>
      <c r="N1446" s="465"/>
      <c r="O1446" s="315">
        <f t="shared" si="81"/>
        <v>0</v>
      </c>
      <c r="P1446" s="74">
        <f t="shared" si="82"/>
        <v>0</v>
      </c>
      <c r="Q1446" s="96" t="str">
        <f t="shared" si="80"/>
        <v/>
      </c>
    </row>
    <row r="1447" spans="1:17">
      <c r="A1447" s="379" t="str">
        <f>IF(B1447="","",COUNT('Diário 1º PA'!$A$4:$A$2000)+ROW()-3)</f>
        <v/>
      </c>
      <c r="B1447" s="560"/>
      <c r="C1447" s="371"/>
      <c r="D1447" s="374"/>
      <c r="E1447" s="374"/>
      <c r="F1447" s="382"/>
      <c r="G1447" s="374"/>
      <c r="H1447" s="374"/>
      <c r="I1447" s="374"/>
      <c r="J1447" s="374"/>
      <c r="K1447" s="374"/>
      <c r="L1447" s="374"/>
      <c r="M1447" s="374"/>
      <c r="N1447" s="465"/>
      <c r="O1447" s="316">
        <f t="shared" si="81"/>
        <v>0</v>
      </c>
      <c r="P1447" s="74">
        <f t="shared" si="82"/>
        <v>0</v>
      </c>
      <c r="Q1447" s="139" t="str">
        <f t="shared" si="80"/>
        <v/>
      </c>
    </row>
    <row r="1448" spans="1:17">
      <c r="A1448" s="379" t="str">
        <f>IF(B1448="","",COUNT('Diário 1º PA'!$A$4:$A$2000)+ROW()-3)</f>
        <v/>
      </c>
      <c r="B1448" s="560"/>
      <c r="C1448" s="371"/>
      <c r="D1448" s="374"/>
      <c r="E1448" s="374"/>
      <c r="F1448" s="382"/>
      <c r="G1448" s="374"/>
      <c r="H1448" s="374"/>
      <c r="I1448" s="374"/>
      <c r="J1448" s="374"/>
      <c r="K1448" s="374"/>
      <c r="L1448" s="374"/>
      <c r="M1448" s="374"/>
      <c r="N1448" s="465"/>
      <c r="O1448" s="315">
        <f t="shared" si="81"/>
        <v>0</v>
      </c>
      <c r="P1448" s="74">
        <f t="shared" si="82"/>
        <v>0</v>
      </c>
      <c r="Q1448" s="96" t="str">
        <f t="shared" si="80"/>
        <v/>
      </c>
    </row>
    <row r="1449" spans="1:17">
      <c r="A1449" s="379" t="str">
        <f>IF(B1449="","",COUNT('Diário 1º PA'!$A$4:$A$2000)+ROW()-3)</f>
        <v/>
      </c>
      <c r="B1449" s="560"/>
      <c r="C1449" s="371"/>
      <c r="D1449" s="374"/>
      <c r="E1449" s="374"/>
      <c r="F1449" s="382"/>
      <c r="G1449" s="374"/>
      <c r="H1449" s="374"/>
      <c r="I1449" s="374"/>
      <c r="J1449" s="374"/>
      <c r="K1449" s="374"/>
      <c r="L1449" s="374"/>
      <c r="M1449" s="374"/>
      <c r="N1449" s="465"/>
      <c r="O1449" s="315">
        <f t="shared" si="81"/>
        <v>0</v>
      </c>
      <c r="P1449" s="74">
        <f t="shared" si="82"/>
        <v>0</v>
      </c>
      <c r="Q1449" s="96" t="str">
        <f t="shared" si="80"/>
        <v/>
      </c>
    </row>
    <row r="1450" spans="1:17" ht="13.5" thickBot="1">
      <c r="A1450" s="379" t="str">
        <f>IF(B1450="","",COUNT('Diário 1º PA'!$A$4:$A$2000)+ROW()-3)</f>
        <v/>
      </c>
      <c r="B1450" s="560"/>
      <c r="C1450" s="371"/>
      <c r="D1450" s="374"/>
      <c r="E1450" s="374"/>
      <c r="F1450" s="382"/>
      <c r="G1450" s="374"/>
      <c r="H1450" s="374"/>
      <c r="I1450" s="374"/>
      <c r="J1450" s="374"/>
      <c r="K1450" s="374"/>
      <c r="L1450" s="374"/>
      <c r="M1450" s="374"/>
      <c r="N1450" s="465"/>
      <c r="O1450" s="315">
        <f t="shared" si="81"/>
        <v>0</v>
      </c>
      <c r="P1450" s="74">
        <f t="shared" si="82"/>
        <v>0</v>
      </c>
      <c r="Q1450" s="96" t="str">
        <f t="shared" si="80"/>
        <v/>
      </c>
    </row>
    <row r="1451" spans="1:17">
      <c r="A1451" s="379" t="str">
        <f>IF(B1451="","",COUNT('Diário 1º PA'!$A$4:$A$2000)+ROW()-3)</f>
        <v/>
      </c>
      <c r="B1451" s="560"/>
      <c r="C1451" s="371"/>
      <c r="D1451" s="374"/>
      <c r="E1451" s="374"/>
      <c r="F1451" s="382"/>
      <c r="G1451" s="374"/>
      <c r="H1451" s="374"/>
      <c r="I1451" s="374"/>
      <c r="J1451" s="374"/>
      <c r="K1451" s="374"/>
      <c r="L1451" s="374"/>
      <c r="M1451" s="542"/>
      <c r="N1451" s="465"/>
      <c r="O1451" s="316">
        <f t="shared" si="81"/>
        <v>0</v>
      </c>
      <c r="P1451" s="74">
        <f t="shared" si="82"/>
        <v>0</v>
      </c>
      <c r="Q1451" s="139" t="str">
        <f t="shared" si="80"/>
        <v/>
      </c>
    </row>
    <row r="1452" spans="1:17">
      <c r="A1452" s="379" t="str">
        <f>IF(B1452="","",COUNT('Diário 1º PA'!$A$4:$A$2000)+ROW()-3)</f>
        <v/>
      </c>
      <c r="B1452" s="560"/>
      <c r="C1452" s="371"/>
      <c r="D1452" s="374"/>
      <c r="E1452" s="374"/>
      <c r="F1452" s="382"/>
      <c r="G1452" s="374"/>
      <c r="H1452" s="374"/>
      <c r="I1452" s="374"/>
      <c r="J1452" s="374"/>
      <c r="K1452" s="374"/>
      <c r="L1452" s="374"/>
      <c r="M1452" s="374"/>
      <c r="N1452" s="465"/>
      <c r="O1452" s="315">
        <f t="shared" si="81"/>
        <v>0</v>
      </c>
      <c r="P1452" s="74">
        <f t="shared" si="82"/>
        <v>0</v>
      </c>
      <c r="Q1452" s="96" t="str">
        <f t="shared" si="80"/>
        <v/>
      </c>
    </row>
    <row r="1453" spans="1:17">
      <c r="A1453" s="379" t="str">
        <f>IF(B1453="","",COUNT('Diário 1º PA'!$A$4:$A$2000)+ROW()-3)</f>
        <v/>
      </c>
      <c r="B1453" s="560"/>
      <c r="C1453" s="371"/>
      <c r="D1453" s="374"/>
      <c r="E1453" s="374"/>
      <c r="F1453" s="382"/>
      <c r="G1453" s="374"/>
      <c r="H1453" s="374"/>
      <c r="I1453" s="374"/>
      <c r="J1453" s="374"/>
      <c r="K1453" s="374"/>
      <c r="L1453" s="374"/>
      <c r="M1453" s="374"/>
      <c r="N1453" s="465"/>
      <c r="O1453" s="315">
        <f t="shared" si="81"/>
        <v>0</v>
      </c>
      <c r="P1453" s="74">
        <f t="shared" si="82"/>
        <v>0</v>
      </c>
      <c r="Q1453" s="96" t="str">
        <f t="shared" si="80"/>
        <v/>
      </c>
    </row>
    <row r="1454" spans="1:17" ht="13.5" thickBot="1">
      <c r="A1454" s="379" t="str">
        <f>IF(B1454="","",COUNT('Diário 1º PA'!$A$4:$A$2000)+ROW()-3)</f>
        <v/>
      </c>
      <c r="B1454" s="560"/>
      <c r="C1454" s="371"/>
      <c r="D1454" s="374"/>
      <c r="E1454" s="374"/>
      <c r="F1454" s="382"/>
      <c r="G1454" s="374"/>
      <c r="H1454" s="374"/>
      <c r="I1454" s="374"/>
      <c r="J1454" s="374"/>
      <c r="K1454" s="374"/>
      <c r="L1454" s="374"/>
      <c r="M1454" s="374"/>
      <c r="N1454" s="465"/>
      <c r="O1454" s="315">
        <f t="shared" si="81"/>
        <v>0</v>
      </c>
      <c r="P1454" s="74">
        <f t="shared" si="82"/>
        <v>0</v>
      </c>
      <c r="Q1454" s="96" t="str">
        <f t="shared" si="80"/>
        <v/>
      </c>
    </row>
    <row r="1455" spans="1:17">
      <c r="A1455" s="379" t="str">
        <f>IF(B1455="","",COUNT('Diário 1º PA'!$A$4:$A$2000)+ROW()-3)</f>
        <v/>
      </c>
      <c r="B1455" s="560"/>
      <c r="C1455" s="371"/>
      <c r="D1455" s="374"/>
      <c r="E1455" s="374"/>
      <c r="F1455" s="382"/>
      <c r="G1455" s="374"/>
      <c r="H1455" s="374"/>
      <c r="I1455" s="374"/>
      <c r="J1455" s="374"/>
      <c r="K1455" s="374"/>
      <c r="L1455" s="374"/>
      <c r="M1455" s="374"/>
      <c r="N1455" s="465"/>
      <c r="O1455" s="316">
        <f t="shared" si="81"/>
        <v>0</v>
      </c>
      <c r="P1455" s="74">
        <f t="shared" si="82"/>
        <v>0</v>
      </c>
      <c r="Q1455" s="139" t="str">
        <f t="shared" si="80"/>
        <v/>
      </c>
    </row>
    <row r="1456" spans="1:17">
      <c r="A1456" s="379" t="str">
        <f>IF(B1456="","",COUNT('Diário 1º PA'!$A$4:$A$2000)+ROW()-3)</f>
        <v/>
      </c>
      <c r="B1456" s="560"/>
      <c r="C1456" s="371"/>
      <c r="D1456" s="374"/>
      <c r="E1456" s="374"/>
      <c r="F1456" s="382"/>
      <c r="G1456" s="374"/>
      <c r="H1456" s="374"/>
      <c r="I1456" s="374"/>
      <c r="J1456" s="374"/>
      <c r="K1456" s="374"/>
      <c r="L1456" s="374"/>
      <c r="M1456" s="374"/>
      <c r="N1456" s="465"/>
      <c r="O1456" s="315">
        <f t="shared" si="81"/>
        <v>0</v>
      </c>
      <c r="P1456" s="74">
        <f t="shared" si="82"/>
        <v>0</v>
      </c>
      <c r="Q1456" s="96" t="str">
        <f t="shared" si="80"/>
        <v/>
      </c>
    </row>
    <row r="1457" spans="1:17">
      <c r="A1457" s="379" t="str">
        <f>IF(B1457="","",COUNT('Diário 1º PA'!$A$4:$A$2000)+ROW()-3)</f>
        <v/>
      </c>
      <c r="B1457" s="560"/>
      <c r="C1457" s="371"/>
      <c r="D1457" s="374"/>
      <c r="E1457" s="374"/>
      <c r="F1457" s="382"/>
      <c r="G1457" s="374"/>
      <c r="H1457" s="374"/>
      <c r="I1457" s="374"/>
      <c r="J1457" s="374"/>
      <c r="K1457" s="374"/>
      <c r="L1457" s="374"/>
      <c r="M1457" s="374"/>
      <c r="N1457" s="465"/>
      <c r="O1457" s="315">
        <f t="shared" si="81"/>
        <v>0</v>
      </c>
      <c r="P1457" s="74">
        <f t="shared" si="82"/>
        <v>0</v>
      </c>
      <c r="Q1457" s="96" t="str">
        <f t="shared" si="80"/>
        <v/>
      </c>
    </row>
    <row r="1458" spans="1:17" ht="13.5" thickBot="1">
      <c r="A1458" s="379" t="str">
        <f>IF(B1458="","",COUNT('Diário 1º PA'!$A$4:$A$2000)+ROW()-3)</f>
        <v/>
      </c>
      <c r="B1458" s="560"/>
      <c r="C1458" s="371"/>
      <c r="D1458" s="374"/>
      <c r="E1458" s="374"/>
      <c r="F1458" s="382"/>
      <c r="G1458" s="374"/>
      <c r="H1458" s="374"/>
      <c r="I1458" s="374"/>
      <c r="J1458" s="374"/>
      <c r="K1458" s="374"/>
      <c r="L1458" s="374"/>
      <c r="M1458" s="374"/>
      <c r="N1458" s="465"/>
      <c r="O1458" s="315">
        <f t="shared" si="81"/>
        <v>0</v>
      </c>
      <c r="P1458" s="74">
        <f t="shared" si="82"/>
        <v>0</v>
      </c>
      <c r="Q1458" s="96" t="str">
        <f t="shared" si="80"/>
        <v/>
      </c>
    </row>
    <row r="1459" spans="1:17">
      <c r="A1459" s="379" t="str">
        <f>IF(B1459="","",COUNT('Diário 1º PA'!$A$4:$A$2000)+ROW()-3)</f>
        <v/>
      </c>
      <c r="B1459" s="560"/>
      <c r="C1459" s="371"/>
      <c r="D1459" s="374"/>
      <c r="E1459" s="374"/>
      <c r="F1459" s="382"/>
      <c r="G1459" s="374"/>
      <c r="H1459" s="374"/>
      <c r="I1459" s="374"/>
      <c r="J1459" s="374"/>
      <c r="K1459" s="374"/>
      <c r="L1459" s="374"/>
      <c r="M1459" s="374"/>
      <c r="N1459" s="465"/>
      <c r="O1459" s="316">
        <f t="shared" si="81"/>
        <v>0</v>
      </c>
      <c r="P1459" s="74">
        <f t="shared" si="82"/>
        <v>0</v>
      </c>
      <c r="Q1459" s="139" t="str">
        <f t="shared" si="80"/>
        <v/>
      </c>
    </row>
    <row r="1460" spans="1:17">
      <c r="A1460" s="379" t="str">
        <f>IF(B1460="","",COUNT('Diário 1º PA'!$A$4:$A$2000)+ROW()-3)</f>
        <v/>
      </c>
      <c r="B1460" s="560"/>
      <c r="C1460" s="371"/>
      <c r="D1460" s="374"/>
      <c r="E1460" s="374"/>
      <c r="F1460" s="382"/>
      <c r="G1460" s="374"/>
      <c r="H1460" s="374"/>
      <c r="I1460" s="374"/>
      <c r="J1460" s="374"/>
      <c r="K1460" s="374"/>
      <c r="L1460" s="374"/>
      <c r="M1460" s="542"/>
      <c r="N1460" s="465"/>
      <c r="O1460" s="315">
        <f t="shared" si="81"/>
        <v>0</v>
      </c>
      <c r="P1460" s="74">
        <f t="shared" si="82"/>
        <v>0</v>
      </c>
      <c r="Q1460" s="96" t="str">
        <f t="shared" si="80"/>
        <v/>
      </c>
    </row>
    <row r="1461" spans="1:17">
      <c r="A1461" s="379" t="str">
        <f>IF(B1461="","",COUNT('Diário 1º PA'!$A$4:$A$2000)+ROW()-3)</f>
        <v/>
      </c>
      <c r="B1461" s="560"/>
      <c r="C1461" s="371"/>
      <c r="D1461" s="374"/>
      <c r="E1461" s="374"/>
      <c r="F1461" s="382"/>
      <c r="G1461" s="374"/>
      <c r="H1461" s="374"/>
      <c r="I1461" s="374"/>
      <c r="J1461" s="374"/>
      <c r="K1461" s="374"/>
      <c r="L1461" s="374"/>
      <c r="M1461" s="542"/>
      <c r="N1461" s="465"/>
      <c r="O1461" s="315">
        <f t="shared" si="81"/>
        <v>0</v>
      </c>
      <c r="P1461" s="74">
        <f t="shared" si="82"/>
        <v>0</v>
      </c>
      <c r="Q1461" s="96" t="str">
        <f t="shared" si="80"/>
        <v/>
      </c>
    </row>
    <row r="1462" spans="1:17" ht="13.5" thickBot="1">
      <c r="A1462" s="379" t="str">
        <f>IF(B1462="","",COUNT('Diário 1º PA'!$A$4:$A$2000)+ROW()-3)</f>
        <v/>
      </c>
      <c r="B1462" s="560"/>
      <c r="C1462" s="371"/>
      <c r="D1462" s="374"/>
      <c r="E1462" s="374"/>
      <c r="F1462" s="382"/>
      <c r="G1462" s="374"/>
      <c r="H1462" s="374"/>
      <c r="I1462" s="374"/>
      <c r="J1462" s="374"/>
      <c r="K1462" s="374"/>
      <c r="L1462" s="374"/>
      <c r="M1462" s="374"/>
      <c r="N1462" s="465"/>
      <c r="O1462" s="315">
        <f t="shared" si="81"/>
        <v>0</v>
      </c>
      <c r="P1462" s="74">
        <f t="shared" si="82"/>
        <v>0</v>
      </c>
      <c r="Q1462" s="96" t="str">
        <f t="shared" si="80"/>
        <v/>
      </c>
    </row>
    <row r="1463" spans="1:17">
      <c r="A1463" s="379" t="str">
        <f>IF(B1463="","",COUNT('Diário 1º PA'!$A$4:$A$2000)+ROW()-3)</f>
        <v/>
      </c>
      <c r="B1463" s="560"/>
      <c r="C1463" s="371"/>
      <c r="D1463" s="374"/>
      <c r="E1463" s="374"/>
      <c r="F1463" s="382"/>
      <c r="G1463" s="374"/>
      <c r="H1463" s="374"/>
      <c r="I1463" s="374"/>
      <c r="J1463" s="374"/>
      <c r="K1463" s="374"/>
      <c r="L1463" s="374"/>
      <c r="M1463" s="374"/>
      <c r="N1463" s="465"/>
      <c r="O1463" s="316">
        <f t="shared" si="81"/>
        <v>0</v>
      </c>
      <c r="P1463" s="74">
        <f t="shared" si="82"/>
        <v>0</v>
      </c>
      <c r="Q1463" s="139" t="str">
        <f t="shared" si="80"/>
        <v/>
      </c>
    </row>
    <row r="1464" spans="1:17">
      <c r="A1464" s="379" t="str">
        <f>IF(B1464="","",COUNT('Diário 1º PA'!$A$4:$A$2000)+ROW()-3)</f>
        <v/>
      </c>
      <c r="B1464" s="560"/>
      <c r="C1464" s="371"/>
      <c r="D1464" s="374"/>
      <c r="E1464" s="374"/>
      <c r="F1464" s="382"/>
      <c r="G1464" s="374"/>
      <c r="H1464" s="374"/>
      <c r="I1464" s="374"/>
      <c r="J1464" s="374"/>
      <c r="K1464" s="374"/>
      <c r="L1464" s="374"/>
      <c r="M1464" s="374"/>
      <c r="N1464" s="465"/>
      <c r="O1464" s="315">
        <f t="shared" si="81"/>
        <v>0</v>
      </c>
      <c r="P1464" s="74">
        <f t="shared" si="82"/>
        <v>0</v>
      </c>
      <c r="Q1464" s="96" t="str">
        <f t="shared" si="80"/>
        <v/>
      </c>
    </row>
    <row r="1465" spans="1:17">
      <c r="A1465" s="379" t="str">
        <f>IF(B1465="","",COUNT('Diário 1º PA'!$A$4:$A$2000)+ROW()-3)</f>
        <v/>
      </c>
      <c r="B1465" s="560"/>
      <c r="C1465" s="371"/>
      <c r="D1465" s="374"/>
      <c r="E1465" s="374"/>
      <c r="F1465" s="382"/>
      <c r="G1465" s="374"/>
      <c r="H1465" s="374"/>
      <c r="I1465" s="374"/>
      <c r="J1465" s="374"/>
      <c r="K1465" s="374"/>
      <c r="L1465" s="374"/>
      <c r="M1465" s="374"/>
      <c r="N1465" s="465"/>
      <c r="O1465" s="315">
        <f t="shared" si="81"/>
        <v>0</v>
      </c>
      <c r="P1465" s="74">
        <f t="shared" si="82"/>
        <v>0</v>
      </c>
      <c r="Q1465" s="96" t="str">
        <f t="shared" si="80"/>
        <v/>
      </c>
    </row>
    <row r="1466" spans="1:17" ht="13.5" thickBot="1">
      <c r="A1466" s="379" t="str">
        <f>IF(B1466="","",COUNT('Diário 1º PA'!$A$4:$A$2000)+ROW()-3)</f>
        <v/>
      </c>
      <c r="B1466" s="560"/>
      <c r="C1466" s="371"/>
      <c r="D1466" s="374"/>
      <c r="E1466" s="374"/>
      <c r="F1466" s="382"/>
      <c r="G1466" s="374"/>
      <c r="H1466" s="374"/>
      <c r="I1466" s="374"/>
      <c r="J1466" s="374"/>
      <c r="K1466" s="374"/>
      <c r="L1466" s="374"/>
      <c r="M1466" s="542"/>
      <c r="N1466" s="465"/>
      <c r="O1466" s="315">
        <f t="shared" si="81"/>
        <v>0</v>
      </c>
      <c r="P1466" s="74">
        <f t="shared" si="82"/>
        <v>0</v>
      </c>
      <c r="Q1466" s="96" t="str">
        <f t="shared" si="80"/>
        <v/>
      </c>
    </row>
    <row r="1467" spans="1:17">
      <c r="A1467" s="379" t="str">
        <f>IF(B1467="","",COUNT('Diário 1º PA'!$A$4:$A$2000)+ROW()-3)</f>
        <v/>
      </c>
      <c r="B1467" s="560"/>
      <c r="C1467" s="371"/>
      <c r="D1467" s="374"/>
      <c r="E1467" s="374"/>
      <c r="F1467" s="382"/>
      <c r="G1467" s="374"/>
      <c r="H1467" s="374"/>
      <c r="I1467" s="374"/>
      <c r="J1467" s="374"/>
      <c r="K1467" s="374"/>
      <c r="L1467" s="374"/>
      <c r="M1467" s="374"/>
      <c r="N1467" s="465"/>
      <c r="O1467" s="316">
        <f t="shared" si="81"/>
        <v>0</v>
      </c>
      <c r="P1467" s="74">
        <f t="shared" si="82"/>
        <v>0</v>
      </c>
      <c r="Q1467" s="139" t="str">
        <f t="shared" si="80"/>
        <v/>
      </c>
    </row>
    <row r="1468" spans="1:17">
      <c r="A1468" s="379" t="str">
        <f>IF(B1468="","",COUNT('Diário 1º PA'!$A$4:$A$2000)+ROW()-3)</f>
        <v/>
      </c>
      <c r="B1468" s="560"/>
      <c r="C1468" s="371"/>
      <c r="D1468" s="374"/>
      <c r="E1468" s="374"/>
      <c r="F1468" s="382"/>
      <c r="G1468" s="374"/>
      <c r="H1468" s="374"/>
      <c r="I1468" s="374"/>
      <c r="J1468" s="374"/>
      <c r="K1468" s="374"/>
      <c r="L1468" s="374"/>
      <c r="M1468" s="374"/>
      <c r="N1468" s="465"/>
      <c r="O1468" s="315">
        <f t="shared" si="81"/>
        <v>0</v>
      </c>
      <c r="P1468" s="74">
        <f t="shared" si="82"/>
        <v>0</v>
      </c>
      <c r="Q1468" s="96" t="str">
        <f t="shared" si="80"/>
        <v/>
      </c>
    </row>
    <row r="1469" spans="1:17">
      <c r="A1469" s="379" t="str">
        <f>IF(B1469="","",COUNT('Diário 1º PA'!$A$4:$A$2000)+ROW()-3)</f>
        <v/>
      </c>
      <c r="B1469" s="560"/>
      <c r="C1469" s="371"/>
      <c r="D1469" s="374"/>
      <c r="E1469" s="374"/>
      <c r="F1469" s="382"/>
      <c r="G1469" s="374"/>
      <c r="H1469" s="374"/>
      <c r="I1469" s="374"/>
      <c r="J1469" s="374"/>
      <c r="K1469" s="374"/>
      <c r="L1469" s="374"/>
      <c r="M1469" s="374"/>
      <c r="N1469" s="465"/>
      <c r="O1469" s="315">
        <f t="shared" si="81"/>
        <v>0</v>
      </c>
      <c r="P1469" s="74">
        <f t="shared" si="82"/>
        <v>0</v>
      </c>
      <c r="Q1469" s="96" t="str">
        <f t="shared" si="80"/>
        <v/>
      </c>
    </row>
    <row r="1470" spans="1:17" ht="13.5" thickBot="1">
      <c r="A1470" s="379" t="str">
        <f>IF(B1470="","",COUNT('Diário 1º PA'!$A$4:$A$2000)+ROW()-3)</f>
        <v/>
      </c>
      <c r="B1470" s="560"/>
      <c r="C1470" s="371"/>
      <c r="D1470" s="374"/>
      <c r="E1470" s="374"/>
      <c r="F1470" s="382"/>
      <c r="G1470" s="374"/>
      <c r="H1470" s="374"/>
      <c r="I1470" s="374"/>
      <c r="J1470" s="374"/>
      <c r="K1470" s="374"/>
      <c r="L1470" s="374"/>
      <c r="M1470" s="374"/>
      <c r="N1470" s="465"/>
      <c r="O1470" s="315">
        <f t="shared" si="81"/>
        <v>0</v>
      </c>
      <c r="P1470" s="74">
        <f t="shared" si="82"/>
        <v>0</v>
      </c>
      <c r="Q1470" s="96" t="str">
        <f t="shared" si="80"/>
        <v/>
      </c>
    </row>
    <row r="1471" spans="1:17">
      <c r="A1471" s="379" t="str">
        <f>IF(B1471="","",COUNT('Diário 1º PA'!$A$4:$A$2000)+ROW()-3)</f>
        <v/>
      </c>
      <c r="B1471" s="560"/>
      <c r="C1471" s="371"/>
      <c r="D1471" s="374"/>
      <c r="E1471" s="374"/>
      <c r="F1471" s="382"/>
      <c r="G1471" s="374"/>
      <c r="H1471" s="374"/>
      <c r="I1471" s="374"/>
      <c r="J1471" s="374"/>
      <c r="K1471" s="374"/>
      <c r="L1471" s="374"/>
      <c r="M1471" s="542"/>
      <c r="N1471" s="465"/>
      <c r="O1471" s="316">
        <f t="shared" si="81"/>
        <v>0</v>
      </c>
      <c r="P1471" s="74">
        <f t="shared" si="82"/>
        <v>0</v>
      </c>
      <c r="Q1471" s="139" t="str">
        <f t="shared" si="80"/>
        <v/>
      </c>
    </row>
    <row r="1472" spans="1:17">
      <c r="A1472" s="379" t="str">
        <f>IF(B1472="","",COUNT('Diário 1º PA'!$A$4:$A$2000)+ROW()-3)</f>
        <v/>
      </c>
      <c r="B1472" s="560"/>
      <c r="C1472" s="371"/>
      <c r="D1472" s="374"/>
      <c r="E1472" s="374"/>
      <c r="F1472" s="382"/>
      <c r="G1472" s="374"/>
      <c r="H1472" s="374"/>
      <c r="I1472" s="374"/>
      <c r="J1472" s="374"/>
      <c r="K1472" s="374"/>
      <c r="L1472" s="374"/>
      <c r="M1472" s="374"/>
      <c r="N1472" s="465"/>
      <c r="O1472" s="315">
        <f t="shared" si="81"/>
        <v>0</v>
      </c>
      <c r="P1472" s="74">
        <f t="shared" si="82"/>
        <v>0</v>
      </c>
      <c r="Q1472" s="96" t="str">
        <f t="shared" si="80"/>
        <v/>
      </c>
    </row>
    <row r="1473" spans="1:17">
      <c r="A1473" s="379" t="str">
        <f>IF(B1473="","",COUNT('Diário 1º PA'!$A$4:$A$2000)+ROW()-3)</f>
        <v/>
      </c>
      <c r="B1473" s="560"/>
      <c r="C1473" s="371"/>
      <c r="D1473" s="374"/>
      <c r="E1473" s="374"/>
      <c r="F1473" s="382"/>
      <c r="G1473" s="374"/>
      <c r="H1473" s="374"/>
      <c r="I1473" s="374"/>
      <c r="J1473" s="374"/>
      <c r="K1473" s="374"/>
      <c r="L1473" s="374"/>
      <c r="M1473" s="374"/>
      <c r="N1473" s="465"/>
      <c r="O1473" s="315">
        <f t="shared" si="81"/>
        <v>0</v>
      </c>
      <c r="P1473" s="74">
        <f t="shared" si="82"/>
        <v>0</v>
      </c>
      <c r="Q1473" s="96" t="str">
        <f t="shared" si="80"/>
        <v/>
      </c>
    </row>
    <row r="1474" spans="1:17" ht="13.5" thickBot="1">
      <c r="A1474" s="379" t="str">
        <f>IF(B1474="","",COUNT('Diário 1º PA'!$A$4:$A$2000)+ROW()-3)</f>
        <v/>
      </c>
      <c r="B1474" s="560"/>
      <c r="C1474" s="371"/>
      <c r="D1474" s="374"/>
      <c r="E1474" s="374"/>
      <c r="F1474" s="382"/>
      <c r="G1474" s="374"/>
      <c r="H1474" s="374"/>
      <c r="I1474" s="374"/>
      <c r="J1474" s="374"/>
      <c r="K1474" s="374"/>
      <c r="L1474" s="374"/>
      <c r="M1474" s="374"/>
      <c r="N1474" s="465"/>
      <c r="O1474" s="315">
        <f t="shared" si="81"/>
        <v>0</v>
      </c>
      <c r="P1474" s="74">
        <f t="shared" si="82"/>
        <v>0</v>
      </c>
      <c r="Q1474" s="96" t="str">
        <f t="shared" si="80"/>
        <v/>
      </c>
    </row>
    <row r="1475" spans="1:17">
      <c r="A1475" s="379" t="str">
        <f>IF(B1475="","",COUNT('Diário 1º PA'!$A$4:$A$2000)+ROW()-3)</f>
        <v/>
      </c>
      <c r="B1475" s="560"/>
      <c r="C1475" s="371"/>
      <c r="D1475" s="374"/>
      <c r="E1475" s="374"/>
      <c r="F1475" s="382"/>
      <c r="G1475" s="374"/>
      <c r="H1475" s="374"/>
      <c r="I1475" s="374"/>
      <c r="J1475" s="374"/>
      <c r="K1475" s="374"/>
      <c r="L1475" s="374"/>
      <c r="M1475" s="374"/>
      <c r="N1475" s="465"/>
      <c r="O1475" s="316">
        <f t="shared" si="81"/>
        <v>0</v>
      </c>
      <c r="P1475" s="74">
        <f t="shared" si="82"/>
        <v>0</v>
      </c>
      <c r="Q1475" s="139" t="str">
        <f t="shared" si="80"/>
        <v/>
      </c>
    </row>
    <row r="1476" spans="1:17">
      <c r="A1476" s="379" t="str">
        <f>IF(B1476="","",COUNT('Diário 1º PA'!$A$4:$A$2000)+ROW()-3)</f>
        <v/>
      </c>
      <c r="B1476" s="560"/>
      <c r="C1476" s="371"/>
      <c r="D1476" s="374"/>
      <c r="E1476" s="374"/>
      <c r="F1476" s="382"/>
      <c r="G1476" s="374"/>
      <c r="H1476" s="374"/>
      <c r="I1476" s="374"/>
      <c r="J1476" s="374"/>
      <c r="K1476" s="374"/>
      <c r="L1476" s="374"/>
      <c r="M1476" s="374"/>
      <c r="N1476" s="465"/>
      <c r="O1476" s="315">
        <f t="shared" si="81"/>
        <v>0</v>
      </c>
      <c r="P1476" s="74">
        <f t="shared" si="82"/>
        <v>0</v>
      </c>
      <c r="Q1476" s="96" t="str">
        <f t="shared" si="80"/>
        <v/>
      </c>
    </row>
    <row r="1477" spans="1:17">
      <c r="A1477" s="379" t="str">
        <f>IF(B1477="","",COUNT('Diário 1º PA'!$A$4:$A$2000)+ROW()-3)</f>
        <v/>
      </c>
      <c r="B1477" s="560"/>
      <c r="C1477" s="371"/>
      <c r="D1477" s="374"/>
      <c r="E1477" s="374"/>
      <c r="F1477" s="382"/>
      <c r="G1477" s="374"/>
      <c r="H1477" s="374"/>
      <c r="I1477" s="374"/>
      <c r="J1477" s="374"/>
      <c r="K1477" s="374"/>
      <c r="L1477" s="374"/>
      <c r="M1477" s="374"/>
      <c r="N1477" s="465"/>
      <c r="O1477" s="315">
        <f t="shared" si="81"/>
        <v>0</v>
      </c>
      <c r="P1477" s="74">
        <f t="shared" si="82"/>
        <v>0</v>
      </c>
      <c r="Q1477" s="96" t="str">
        <f t="shared" si="80"/>
        <v/>
      </c>
    </row>
    <row r="1478" spans="1:17" ht="13.5" thickBot="1">
      <c r="A1478" s="379" t="str">
        <f>IF(B1478="","",COUNT('Diário 1º PA'!$A$4:$A$2000)+ROW()-3)</f>
        <v/>
      </c>
      <c r="B1478" s="560"/>
      <c r="C1478" s="371"/>
      <c r="D1478" s="374"/>
      <c r="E1478" s="374"/>
      <c r="F1478" s="382"/>
      <c r="G1478" s="374"/>
      <c r="H1478" s="374"/>
      <c r="I1478" s="374"/>
      <c r="J1478" s="374"/>
      <c r="K1478" s="374"/>
      <c r="L1478" s="374"/>
      <c r="M1478" s="374"/>
      <c r="N1478" s="465"/>
      <c r="O1478" s="315">
        <f t="shared" si="81"/>
        <v>0</v>
      </c>
      <c r="P1478" s="74">
        <f t="shared" si="82"/>
        <v>0</v>
      </c>
      <c r="Q1478" s="96" t="str">
        <f t="shared" si="80"/>
        <v/>
      </c>
    </row>
    <row r="1479" spans="1:17">
      <c r="A1479" s="379" t="str">
        <f>IF(B1479="","",COUNT('Diário 1º PA'!$A$4:$A$2000)+ROW()-3)</f>
        <v/>
      </c>
      <c r="B1479" s="560"/>
      <c r="C1479" s="371"/>
      <c r="D1479" s="374"/>
      <c r="E1479" s="374"/>
      <c r="F1479" s="382"/>
      <c r="G1479" s="374"/>
      <c r="H1479" s="374"/>
      <c r="I1479" s="374"/>
      <c r="J1479" s="374"/>
      <c r="K1479" s="374"/>
      <c r="L1479" s="374"/>
      <c r="M1479" s="374"/>
      <c r="N1479" s="465"/>
      <c r="O1479" s="316">
        <f t="shared" si="81"/>
        <v>0</v>
      </c>
      <c r="P1479" s="74">
        <f t="shared" si="82"/>
        <v>0</v>
      </c>
      <c r="Q1479" s="139" t="str">
        <f t="shared" si="80"/>
        <v/>
      </c>
    </row>
    <row r="1480" spans="1:17">
      <c r="A1480" s="379" t="str">
        <f>IF(B1480="","",COUNT('Diário 1º PA'!$A$4:$A$2000)+ROW()-3)</f>
        <v/>
      </c>
      <c r="B1480" s="560"/>
      <c r="C1480" s="371"/>
      <c r="D1480" s="374"/>
      <c r="E1480" s="374"/>
      <c r="F1480" s="382"/>
      <c r="G1480" s="374"/>
      <c r="H1480" s="374"/>
      <c r="I1480" s="374"/>
      <c r="J1480" s="374"/>
      <c r="K1480" s="374"/>
      <c r="L1480" s="374"/>
      <c r="M1480" s="374"/>
      <c r="N1480" s="465"/>
      <c r="O1480" s="315">
        <f t="shared" si="81"/>
        <v>0</v>
      </c>
      <c r="P1480" s="74">
        <f t="shared" si="82"/>
        <v>0</v>
      </c>
      <c r="Q1480" s="96" t="str">
        <f t="shared" si="80"/>
        <v/>
      </c>
    </row>
    <row r="1481" spans="1:17">
      <c r="A1481" s="379" t="str">
        <f>IF(B1481="","",COUNT('Diário 1º PA'!$A$4:$A$2000)+ROW()-3)</f>
        <v/>
      </c>
      <c r="B1481" s="560"/>
      <c r="C1481" s="371"/>
      <c r="D1481" s="374"/>
      <c r="E1481" s="374"/>
      <c r="F1481" s="382"/>
      <c r="G1481" s="374"/>
      <c r="H1481" s="374"/>
      <c r="I1481" s="374"/>
      <c r="J1481" s="374"/>
      <c r="K1481" s="374"/>
      <c r="L1481" s="374"/>
      <c r="M1481" s="374"/>
      <c r="N1481" s="465"/>
      <c r="O1481" s="315">
        <f t="shared" si="81"/>
        <v>0</v>
      </c>
      <c r="P1481" s="74">
        <f t="shared" si="82"/>
        <v>0</v>
      </c>
      <c r="Q1481" s="96" t="str">
        <f t="shared" si="80"/>
        <v/>
      </c>
    </row>
    <row r="1482" spans="1:17" ht="13.5" thickBot="1">
      <c r="A1482" s="379" t="str">
        <f>IF(B1482="","",COUNT('Diário 1º PA'!$A$4:$A$2000)+ROW()-3)</f>
        <v/>
      </c>
      <c r="B1482" s="560"/>
      <c r="C1482" s="371"/>
      <c r="D1482" s="374"/>
      <c r="E1482" s="374"/>
      <c r="F1482" s="382"/>
      <c r="G1482" s="374"/>
      <c r="H1482" s="374"/>
      <c r="I1482" s="374"/>
      <c r="J1482" s="374"/>
      <c r="K1482" s="374"/>
      <c r="L1482" s="374"/>
      <c r="M1482" s="374"/>
      <c r="N1482" s="465"/>
      <c r="O1482" s="315">
        <f t="shared" si="81"/>
        <v>0</v>
      </c>
      <c r="P1482" s="74">
        <f t="shared" si="82"/>
        <v>0</v>
      </c>
      <c r="Q1482" s="96" t="str">
        <f t="shared" si="80"/>
        <v/>
      </c>
    </row>
    <row r="1483" spans="1:17">
      <c r="A1483" s="379" t="str">
        <f>IF(B1483="","",COUNT('Diário 1º PA'!$A$4:$A$2000)+ROW()-3)</f>
        <v/>
      </c>
      <c r="B1483" s="560"/>
      <c r="C1483" s="371"/>
      <c r="D1483" s="374"/>
      <c r="E1483" s="374"/>
      <c r="F1483" s="382"/>
      <c r="G1483" s="374"/>
      <c r="H1483" s="374"/>
      <c r="I1483" s="374"/>
      <c r="J1483" s="374"/>
      <c r="K1483" s="374"/>
      <c r="L1483" s="374"/>
      <c r="M1483" s="374"/>
      <c r="N1483" s="465"/>
      <c r="O1483" s="316">
        <f t="shared" si="81"/>
        <v>0</v>
      </c>
      <c r="P1483" s="74">
        <f t="shared" si="82"/>
        <v>0</v>
      </c>
      <c r="Q1483" s="139" t="str">
        <f t="shared" si="80"/>
        <v/>
      </c>
    </row>
    <row r="1484" spans="1:17">
      <c r="A1484" s="379" t="str">
        <f>IF(B1484="","",COUNT('Diário 1º PA'!$A$4:$A$2000)+ROW()-3)</f>
        <v/>
      </c>
      <c r="B1484" s="560"/>
      <c r="C1484" s="371"/>
      <c r="D1484" s="374"/>
      <c r="E1484" s="374"/>
      <c r="F1484" s="382"/>
      <c r="G1484" s="374"/>
      <c r="H1484" s="374"/>
      <c r="I1484" s="374"/>
      <c r="J1484" s="374"/>
      <c r="K1484" s="374"/>
      <c r="L1484" s="374"/>
      <c r="M1484" s="374"/>
      <c r="N1484" s="465"/>
      <c r="O1484" s="315">
        <f t="shared" si="81"/>
        <v>0</v>
      </c>
      <c r="P1484" s="74">
        <f t="shared" si="82"/>
        <v>0</v>
      </c>
      <c r="Q1484" s="96" t="str">
        <f t="shared" si="80"/>
        <v/>
      </c>
    </row>
    <row r="1485" spans="1:17">
      <c r="A1485" s="379" t="str">
        <f>IF(B1485="","",COUNT('Diário 1º PA'!$A$4:$A$2000)+ROW()-3)</f>
        <v/>
      </c>
      <c r="B1485" s="560"/>
      <c r="C1485" s="371"/>
      <c r="D1485" s="374"/>
      <c r="E1485" s="374"/>
      <c r="F1485" s="382"/>
      <c r="G1485" s="374"/>
      <c r="H1485" s="374"/>
      <c r="I1485" s="374"/>
      <c r="J1485" s="374"/>
      <c r="K1485" s="374"/>
      <c r="L1485" s="374"/>
      <c r="M1485" s="374"/>
      <c r="N1485" s="465"/>
      <c r="O1485" s="315">
        <f t="shared" si="81"/>
        <v>0</v>
      </c>
      <c r="P1485" s="74">
        <f t="shared" si="82"/>
        <v>0</v>
      </c>
      <c r="Q1485" s="96" t="str">
        <f t="shared" si="80"/>
        <v/>
      </c>
    </row>
    <row r="1486" spans="1:17" ht="13.5" thickBot="1">
      <c r="A1486" s="379" t="str">
        <f>IF(B1486="","",COUNT('Diário 1º PA'!$A$4:$A$2000)+ROW()-3)</f>
        <v/>
      </c>
      <c r="B1486" s="560"/>
      <c r="C1486" s="371"/>
      <c r="D1486" s="374"/>
      <c r="E1486" s="374"/>
      <c r="F1486" s="382"/>
      <c r="G1486" s="374"/>
      <c r="H1486" s="374"/>
      <c r="I1486" s="374"/>
      <c r="J1486" s="374"/>
      <c r="K1486" s="374"/>
      <c r="L1486" s="374"/>
      <c r="M1486" s="374"/>
      <c r="N1486" s="465"/>
      <c r="O1486" s="315">
        <f t="shared" si="81"/>
        <v>0</v>
      </c>
      <c r="P1486" s="74">
        <f t="shared" si="82"/>
        <v>0</v>
      </c>
      <c r="Q1486" s="96" t="str">
        <f t="shared" si="80"/>
        <v/>
      </c>
    </row>
    <row r="1487" spans="1:17">
      <c r="A1487" s="379" t="str">
        <f>IF(B1487="","",COUNT('Diário 1º PA'!$A$4:$A$2000)+ROW()-3)</f>
        <v/>
      </c>
      <c r="B1487" s="560"/>
      <c r="C1487" s="371"/>
      <c r="D1487" s="374"/>
      <c r="E1487" s="374"/>
      <c r="F1487" s="382"/>
      <c r="G1487" s="374"/>
      <c r="H1487" s="374"/>
      <c r="I1487" s="374"/>
      <c r="J1487" s="374"/>
      <c r="K1487" s="374"/>
      <c r="L1487" s="374"/>
      <c r="M1487" s="374"/>
      <c r="N1487" s="465"/>
      <c r="O1487" s="316">
        <f t="shared" si="81"/>
        <v>0</v>
      </c>
      <c r="P1487" s="74">
        <f t="shared" si="82"/>
        <v>0</v>
      </c>
      <c r="Q1487" s="139" t="str">
        <f t="shared" si="80"/>
        <v/>
      </c>
    </row>
    <row r="1488" spans="1:17">
      <c r="A1488" s="379" t="str">
        <f>IF(B1488="","",COUNT('Diário 1º PA'!$A$4:$A$2000)+ROW()-3)</f>
        <v/>
      </c>
      <c r="B1488" s="560"/>
      <c r="C1488" s="371"/>
      <c r="D1488" s="374"/>
      <c r="E1488" s="374"/>
      <c r="F1488" s="382"/>
      <c r="G1488" s="374"/>
      <c r="H1488" s="374"/>
      <c r="I1488" s="374"/>
      <c r="J1488" s="374"/>
      <c r="K1488" s="374"/>
      <c r="L1488" s="374"/>
      <c r="M1488" s="374"/>
      <c r="N1488" s="465"/>
      <c r="O1488" s="315">
        <f t="shared" si="81"/>
        <v>0</v>
      </c>
      <c r="P1488" s="74">
        <f t="shared" si="82"/>
        <v>0</v>
      </c>
      <c r="Q1488" s="96" t="str">
        <f t="shared" si="80"/>
        <v/>
      </c>
    </row>
    <row r="1489" spans="1:17">
      <c r="A1489" s="379" t="str">
        <f>IF(B1489="","",COUNT('Diário 1º PA'!$A$4:$A$2000)+ROW()-3)</f>
        <v/>
      </c>
      <c r="B1489" s="560"/>
      <c r="C1489" s="371"/>
      <c r="D1489" s="374"/>
      <c r="E1489" s="374"/>
      <c r="F1489" s="382"/>
      <c r="G1489" s="374"/>
      <c r="H1489" s="374"/>
      <c r="I1489" s="374"/>
      <c r="J1489" s="374"/>
      <c r="K1489" s="374"/>
      <c r="L1489" s="374"/>
      <c r="M1489" s="374"/>
      <c r="N1489" s="465"/>
      <c r="O1489" s="315">
        <f t="shared" si="81"/>
        <v>0</v>
      </c>
      <c r="P1489" s="74">
        <f t="shared" si="82"/>
        <v>0</v>
      </c>
      <c r="Q1489" s="96" t="str">
        <f t="shared" si="80"/>
        <v/>
      </c>
    </row>
    <row r="1490" spans="1:17" ht="13.5" thickBot="1">
      <c r="A1490" s="379" t="str">
        <f>IF(B1490="","",COUNT('Diário 1º PA'!$A$4:$A$2000)+ROW()-3)</f>
        <v/>
      </c>
      <c r="B1490" s="560"/>
      <c r="C1490" s="371"/>
      <c r="D1490" s="374"/>
      <c r="E1490" s="374"/>
      <c r="F1490" s="382"/>
      <c r="G1490" s="374"/>
      <c r="H1490" s="374"/>
      <c r="I1490" s="374"/>
      <c r="J1490" s="374"/>
      <c r="K1490" s="374"/>
      <c r="L1490" s="374"/>
      <c r="M1490" s="374"/>
      <c r="N1490" s="465"/>
      <c r="O1490" s="315">
        <f t="shared" si="81"/>
        <v>0</v>
      </c>
      <c r="P1490" s="74">
        <f t="shared" si="82"/>
        <v>0</v>
      </c>
      <c r="Q1490" s="96" t="str">
        <f t="shared" si="80"/>
        <v/>
      </c>
    </row>
    <row r="1491" spans="1:17">
      <c r="A1491" s="379" t="str">
        <f>IF(B1491="","",COUNT('Diário 1º PA'!$A$4:$A$2000)+ROW()-3)</f>
        <v/>
      </c>
      <c r="B1491" s="560"/>
      <c r="C1491" s="371"/>
      <c r="D1491" s="374"/>
      <c r="E1491" s="374"/>
      <c r="F1491" s="382"/>
      <c r="G1491" s="374"/>
      <c r="H1491" s="374"/>
      <c r="I1491" s="374"/>
      <c r="J1491" s="374"/>
      <c r="K1491" s="374"/>
      <c r="L1491" s="374"/>
      <c r="M1491" s="374"/>
      <c r="N1491" s="465"/>
      <c r="O1491" s="316">
        <f t="shared" si="81"/>
        <v>0</v>
      </c>
      <c r="P1491" s="74">
        <f t="shared" si="82"/>
        <v>0</v>
      </c>
      <c r="Q1491" s="139" t="str">
        <f t="shared" si="80"/>
        <v/>
      </c>
    </row>
    <row r="1492" spans="1:17">
      <c r="A1492" s="379" t="str">
        <f>IF(B1492="","",COUNT('Diário 1º PA'!$A$4:$A$2000)+ROW()-3)</f>
        <v/>
      </c>
      <c r="B1492" s="560"/>
      <c r="C1492" s="371"/>
      <c r="D1492" s="374"/>
      <c r="E1492" s="374"/>
      <c r="F1492" s="382"/>
      <c r="G1492" s="374"/>
      <c r="H1492" s="374"/>
      <c r="I1492" s="374"/>
      <c r="J1492" s="374"/>
      <c r="K1492" s="374"/>
      <c r="L1492" s="374"/>
      <c r="M1492" s="374"/>
      <c r="N1492" s="465"/>
      <c r="O1492" s="315">
        <f t="shared" si="81"/>
        <v>0</v>
      </c>
      <c r="P1492" s="74">
        <f t="shared" si="82"/>
        <v>0</v>
      </c>
      <c r="Q1492" s="96" t="str">
        <f t="shared" si="80"/>
        <v/>
      </c>
    </row>
    <row r="1493" spans="1:17">
      <c r="A1493" s="379" t="str">
        <f>IF(B1493="","",COUNT('Diário 1º PA'!$A$4:$A$2000)+ROW()-3)</f>
        <v/>
      </c>
      <c r="B1493" s="560"/>
      <c r="C1493" s="371"/>
      <c r="D1493" s="374"/>
      <c r="E1493" s="374"/>
      <c r="F1493" s="382"/>
      <c r="G1493" s="374"/>
      <c r="H1493" s="374"/>
      <c r="I1493" s="374"/>
      <c r="J1493" s="374"/>
      <c r="K1493" s="374"/>
      <c r="L1493" s="374"/>
      <c r="M1493" s="374"/>
      <c r="N1493" s="465"/>
      <c r="O1493" s="315">
        <f t="shared" si="81"/>
        <v>0</v>
      </c>
      <c r="P1493" s="74">
        <f t="shared" si="82"/>
        <v>0</v>
      </c>
      <c r="Q1493" s="96" t="str">
        <f t="shared" si="80"/>
        <v/>
      </c>
    </row>
    <row r="1494" spans="1:17" ht="13.5" thickBot="1">
      <c r="A1494" s="379" t="str">
        <f>IF(B1494="","",COUNT('Diário 1º PA'!$A$4:$A$2000)+ROW()-3)</f>
        <v/>
      </c>
      <c r="B1494" s="560"/>
      <c r="C1494" s="371"/>
      <c r="D1494" s="374"/>
      <c r="E1494" s="374"/>
      <c r="F1494" s="382"/>
      <c r="G1494" s="374"/>
      <c r="H1494" s="374"/>
      <c r="I1494" s="374"/>
      <c r="J1494" s="374"/>
      <c r="K1494" s="374"/>
      <c r="L1494" s="374"/>
      <c r="M1494" s="374"/>
      <c r="N1494" s="465"/>
      <c r="O1494" s="315">
        <f t="shared" si="81"/>
        <v>0</v>
      </c>
      <c r="P1494" s="74">
        <f t="shared" si="82"/>
        <v>0</v>
      </c>
      <c r="Q1494" s="96" t="str">
        <f t="shared" si="80"/>
        <v/>
      </c>
    </row>
    <row r="1495" spans="1:17">
      <c r="A1495" s="379" t="str">
        <f>IF(B1495="","",COUNT('Diário 1º PA'!$A$4:$A$2000)+ROW()-3)</f>
        <v/>
      </c>
      <c r="B1495" s="560"/>
      <c r="C1495" s="371"/>
      <c r="D1495" s="374"/>
      <c r="E1495" s="374"/>
      <c r="F1495" s="382"/>
      <c r="G1495" s="374"/>
      <c r="H1495" s="374"/>
      <c r="I1495" s="374"/>
      <c r="J1495" s="374"/>
      <c r="K1495" s="374"/>
      <c r="L1495" s="374"/>
      <c r="M1495" s="374"/>
      <c r="N1495" s="465"/>
      <c r="O1495" s="316">
        <f t="shared" si="81"/>
        <v>0</v>
      </c>
      <c r="P1495" s="74">
        <f t="shared" si="82"/>
        <v>0</v>
      </c>
      <c r="Q1495" s="139" t="str">
        <f t="shared" si="80"/>
        <v/>
      </c>
    </row>
    <row r="1496" spans="1:17">
      <c r="A1496" s="379" t="str">
        <f>IF(B1496="","",COUNT('Diário 1º PA'!$A$4:$A$2000)+ROW()-3)</f>
        <v/>
      </c>
      <c r="B1496" s="560"/>
      <c r="C1496" s="371"/>
      <c r="D1496" s="374"/>
      <c r="E1496" s="374"/>
      <c r="F1496" s="382"/>
      <c r="G1496" s="374"/>
      <c r="H1496" s="374"/>
      <c r="I1496" s="374"/>
      <c r="J1496" s="374"/>
      <c r="K1496" s="374"/>
      <c r="L1496" s="374"/>
      <c r="M1496" s="374"/>
      <c r="N1496" s="465"/>
      <c r="O1496" s="315">
        <f t="shared" si="81"/>
        <v>0</v>
      </c>
      <c r="P1496" s="74">
        <f t="shared" si="82"/>
        <v>0</v>
      </c>
      <c r="Q1496" s="96" t="str">
        <f t="shared" si="80"/>
        <v/>
      </c>
    </row>
    <row r="1497" spans="1:17">
      <c r="A1497" s="379" t="str">
        <f>IF(B1497="","",COUNT('Diário 1º PA'!$A$4:$A$2000)+ROW()-3)</f>
        <v/>
      </c>
      <c r="B1497" s="560"/>
      <c r="C1497" s="371"/>
      <c r="D1497" s="374"/>
      <c r="E1497" s="374"/>
      <c r="F1497" s="382"/>
      <c r="G1497" s="374"/>
      <c r="H1497" s="374"/>
      <c r="I1497" s="374"/>
      <c r="J1497" s="374"/>
      <c r="K1497" s="374"/>
      <c r="L1497" s="374"/>
      <c r="M1497" s="374"/>
      <c r="N1497" s="465"/>
      <c r="O1497" s="315">
        <f t="shared" si="81"/>
        <v>0</v>
      </c>
      <c r="P1497" s="74">
        <f t="shared" si="82"/>
        <v>0</v>
      </c>
      <c r="Q1497" s="96" t="str">
        <f t="shared" si="80"/>
        <v/>
      </c>
    </row>
    <row r="1498" spans="1:17" ht="13.5" thickBot="1">
      <c r="A1498" s="379" t="str">
        <f>IF(B1498="","",COUNT('Diário 1º PA'!$A$4:$A$2000)+ROW()-3)</f>
        <v/>
      </c>
      <c r="B1498" s="560"/>
      <c r="C1498" s="371"/>
      <c r="D1498" s="374"/>
      <c r="E1498" s="374"/>
      <c r="F1498" s="382"/>
      <c r="G1498" s="374"/>
      <c r="H1498" s="374"/>
      <c r="I1498" s="374"/>
      <c r="J1498" s="374"/>
      <c r="K1498" s="374"/>
      <c r="L1498" s="374"/>
      <c r="M1498" s="374"/>
      <c r="N1498" s="465"/>
      <c r="O1498" s="315">
        <f t="shared" si="81"/>
        <v>0</v>
      </c>
      <c r="P1498" s="74">
        <f t="shared" si="82"/>
        <v>0</v>
      </c>
      <c r="Q1498" s="96" t="str">
        <f t="shared" si="80"/>
        <v/>
      </c>
    </row>
    <row r="1499" spans="1:17">
      <c r="A1499" s="379" t="str">
        <f>IF(B1499="","",COUNT('Diário 1º PA'!$A$4:$A$2000)+ROW()-3)</f>
        <v/>
      </c>
      <c r="B1499" s="560"/>
      <c r="C1499" s="371"/>
      <c r="D1499" s="374"/>
      <c r="E1499" s="374"/>
      <c r="F1499" s="382"/>
      <c r="G1499" s="374"/>
      <c r="H1499" s="374"/>
      <c r="I1499" s="374"/>
      <c r="J1499" s="374"/>
      <c r="K1499" s="374"/>
      <c r="L1499" s="374"/>
      <c r="M1499" s="374"/>
      <c r="N1499" s="465"/>
      <c r="O1499" s="316">
        <f t="shared" si="81"/>
        <v>0</v>
      </c>
      <c r="P1499" s="74">
        <f t="shared" si="82"/>
        <v>0</v>
      </c>
      <c r="Q1499" s="139" t="str">
        <f t="shared" ref="Q1499:Q1562" si="83">SUBSTITUTE(D1499," ","_")</f>
        <v/>
      </c>
    </row>
    <row r="1500" spans="1:17">
      <c r="A1500" s="379" t="str">
        <f>IF(B1500="","",COUNT('Diário 1º PA'!$A$4:$A$2000)+ROW()-3)</f>
        <v/>
      </c>
      <c r="B1500" s="560"/>
      <c r="C1500" s="371"/>
      <c r="D1500" s="374"/>
      <c r="E1500" s="374"/>
      <c r="F1500" s="382"/>
      <c r="G1500" s="374"/>
      <c r="H1500" s="374"/>
      <c r="I1500" s="374"/>
      <c r="J1500" s="374"/>
      <c r="K1500" s="374"/>
      <c r="L1500" s="374"/>
      <c r="M1500" s="374"/>
      <c r="N1500" s="465"/>
      <c r="O1500" s="315">
        <f t="shared" ref="O1500:O1563" si="84">IF(B1500=0,0,IF(YEAR(B1500)=$P$1,MONTH(B1500)-$O$1+1,(YEAR(B1500)-$P$1)*12-$O$1+1+MONTH(B1500)))</f>
        <v>0</v>
      </c>
      <c r="P1500" s="74">
        <f t="shared" ref="P1500:P1563" si="85">IF(C1500=0,0,IF(YEAR(C1500)=$P$1,MONTH(C1500)-$O$1+1,(YEAR(C1500)-$P$1)*12-$O$1+1+MONTH(C1500)))</f>
        <v>0</v>
      </c>
      <c r="Q1500" s="96" t="str">
        <f t="shared" si="83"/>
        <v/>
      </c>
    </row>
    <row r="1501" spans="1:17">
      <c r="A1501" s="379" t="str">
        <f>IF(B1501="","",COUNT('Diário 1º PA'!$A$4:$A$2000)+ROW()-3)</f>
        <v/>
      </c>
      <c r="B1501" s="560"/>
      <c r="C1501" s="371"/>
      <c r="D1501" s="374"/>
      <c r="E1501" s="374"/>
      <c r="F1501" s="382"/>
      <c r="G1501" s="374"/>
      <c r="H1501" s="374"/>
      <c r="I1501" s="374"/>
      <c r="J1501" s="374"/>
      <c r="K1501" s="374"/>
      <c r="L1501" s="374"/>
      <c r="M1501" s="374"/>
      <c r="N1501" s="465"/>
      <c r="O1501" s="315">
        <f t="shared" si="84"/>
        <v>0</v>
      </c>
      <c r="P1501" s="74">
        <f t="shared" si="85"/>
        <v>0</v>
      </c>
      <c r="Q1501" s="96" t="str">
        <f t="shared" si="83"/>
        <v/>
      </c>
    </row>
    <row r="1502" spans="1:17" ht="13.5" thickBot="1">
      <c r="A1502" s="379" t="str">
        <f>IF(B1502="","",COUNT('Diário 1º PA'!$A$4:$A$2000)+ROW()-3)</f>
        <v/>
      </c>
      <c r="B1502" s="560"/>
      <c r="C1502" s="371"/>
      <c r="D1502" s="374"/>
      <c r="E1502" s="374"/>
      <c r="F1502" s="382"/>
      <c r="G1502" s="374"/>
      <c r="H1502" s="374"/>
      <c r="I1502" s="374"/>
      <c r="J1502" s="374"/>
      <c r="K1502" s="374"/>
      <c r="L1502" s="374"/>
      <c r="M1502" s="374"/>
      <c r="N1502" s="465"/>
      <c r="O1502" s="315">
        <f t="shared" si="84"/>
        <v>0</v>
      </c>
      <c r="P1502" s="74">
        <f t="shared" si="85"/>
        <v>0</v>
      </c>
      <c r="Q1502" s="96" t="str">
        <f t="shared" si="83"/>
        <v/>
      </c>
    </row>
    <row r="1503" spans="1:17">
      <c r="A1503" s="379" t="str">
        <f>IF(B1503="","",COUNT('Diário 1º PA'!$A$4:$A$2000)+ROW()-3)</f>
        <v/>
      </c>
      <c r="B1503" s="560"/>
      <c r="C1503" s="371"/>
      <c r="D1503" s="374"/>
      <c r="E1503" s="374"/>
      <c r="F1503" s="382"/>
      <c r="G1503" s="374"/>
      <c r="H1503" s="374"/>
      <c r="I1503" s="374"/>
      <c r="J1503" s="374"/>
      <c r="K1503" s="374"/>
      <c r="L1503" s="374"/>
      <c r="M1503" s="374"/>
      <c r="N1503" s="465"/>
      <c r="O1503" s="316">
        <f t="shared" si="84"/>
        <v>0</v>
      </c>
      <c r="P1503" s="74">
        <f t="shared" si="85"/>
        <v>0</v>
      </c>
      <c r="Q1503" s="139" t="str">
        <f t="shared" si="83"/>
        <v/>
      </c>
    </row>
    <row r="1504" spans="1:17">
      <c r="A1504" s="379" t="str">
        <f>IF(B1504="","",COUNT('Diário 1º PA'!$A$4:$A$2000)+ROW()-3)</f>
        <v/>
      </c>
      <c r="B1504" s="560"/>
      <c r="C1504" s="371"/>
      <c r="D1504" s="374"/>
      <c r="E1504" s="374"/>
      <c r="F1504" s="382"/>
      <c r="G1504" s="374"/>
      <c r="H1504" s="374"/>
      <c r="I1504" s="374"/>
      <c r="J1504" s="374"/>
      <c r="K1504" s="374"/>
      <c r="L1504" s="374"/>
      <c r="M1504" s="374"/>
      <c r="N1504" s="465"/>
      <c r="O1504" s="315">
        <f t="shared" si="84"/>
        <v>0</v>
      </c>
      <c r="P1504" s="74">
        <f t="shared" si="85"/>
        <v>0</v>
      </c>
      <c r="Q1504" s="96" t="str">
        <f t="shared" si="83"/>
        <v/>
      </c>
    </row>
    <row r="1505" spans="1:17">
      <c r="A1505" s="379" t="str">
        <f>IF(B1505="","",COUNT('Diário 1º PA'!$A$4:$A$2000)+ROW()-3)</f>
        <v/>
      </c>
      <c r="B1505" s="560"/>
      <c r="C1505" s="371"/>
      <c r="D1505" s="374"/>
      <c r="E1505" s="374"/>
      <c r="F1505" s="382"/>
      <c r="G1505" s="374"/>
      <c r="H1505" s="374"/>
      <c r="I1505" s="374"/>
      <c r="J1505" s="374"/>
      <c r="K1505" s="374"/>
      <c r="L1505" s="374"/>
      <c r="M1505" s="374"/>
      <c r="N1505" s="465"/>
      <c r="O1505" s="315">
        <f t="shared" si="84"/>
        <v>0</v>
      </c>
      <c r="P1505" s="74">
        <f t="shared" si="85"/>
        <v>0</v>
      </c>
      <c r="Q1505" s="96" t="str">
        <f t="shared" si="83"/>
        <v/>
      </c>
    </row>
    <row r="1506" spans="1:17" ht="13.5" thickBot="1">
      <c r="A1506" s="379" t="str">
        <f>IF(B1506="","",COUNT('Diário 1º PA'!$A$4:$A$2000)+ROW()-3)</f>
        <v/>
      </c>
      <c r="B1506" s="560"/>
      <c r="C1506" s="371"/>
      <c r="D1506" s="374"/>
      <c r="E1506" s="374"/>
      <c r="F1506" s="382"/>
      <c r="G1506" s="374"/>
      <c r="H1506" s="374"/>
      <c r="I1506" s="374"/>
      <c r="J1506" s="374"/>
      <c r="K1506" s="374"/>
      <c r="L1506" s="374"/>
      <c r="M1506" s="374"/>
      <c r="N1506" s="465"/>
      <c r="O1506" s="315">
        <f t="shared" si="84"/>
        <v>0</v>
      </c>
      <c r="P1506" s="74">
        <f t="shared" si="85"/>
        <v>0</v>
      </c>
      <c r="Q1506" s="96" t="str">
        <f t="shared" si="83"/>
        <v/>
      </c>
    </row>
    <row r="1507" spans="1:17">
      <c r="A1507" s="379" t="str">
        <f>IF(B1507="","",COUNT('Diário 1º PA'!$A$4:$A$2000)+ROW()-3)</f>
        <v/>
      </c>
      <c r="B1507" s="560"/>
      <c r="C1507" s="371"/>
      <c r="D1507" s="374"/>
      <c r="E1507" s="374"/>
      <c r="F1507" s="382"/>
      <c r="G1507" s="374"/>
      <c r="H1507" s="374"/>
      <c r="I1507" s="374"/>
      <c r="J1507" s="374"/>
      <c r="K1507" s="374"/>
      <c r="L1507" s="374"/>
      <c r="M1507" s="374"/>
      <c r="N1507" s="465"/>
      <c r="O1507" s="316">
        <f t="shared" si="84"/>
        <v>0</v>
      </c>
      <c r="P1507" s="74">
        <f t="shared" si="85"/>
        <v>0</v>
      </c>
      <c r="Q1507" s="139" t="str">
        <f t="shared" si="83"/>
        <v/>
      </c>
    </row>
    <row r="1508" spans="1:17">
      <c r="A1508" s="379" t="str">
        <f>IF(B1508="","",COUNT('Diário 1º PA'!$A$4:$A$2000)+ROW()-3)</f>
        <v/>
      </c>
      <c r="B1508" s="560"/>
      <c r="C1508" s="371"/>
      <c r="D1508" s="374"/>
      <c r="E1508" s="374"/>
      <c r="F1508" s="382"/>
      <c r="G1508" s="374"/>
      <c r="H1508" s="374"/>
      <c r="I1508" s="374"/>
      <c r="J1508" s="374"/>
      <c r="K1508" s="374"/>
      <c r="L1508" s="374"/>
      <c r="M1508" s="374"/>
      <c r="N1508" s="465"/>
      <c r="O1508" s="315">
        <f t="shared" si="84"/>
        <v>0</v>
      </c>
      <c r="P1508" s="74">
        <f t="shared" si="85"/>
        <v>0</v>
      </c>
      <c r="Q1508" s="96" t="str">
        <f t="shared" si="83"/>
        <v/>
      </c>
    </row>
    <row r="1509" spans="1:17">
      <c r="A1509" s="379" t="str">
        <f>IF(B1509="","",COUNT('Diário 1º PA'!$A$4:$A$2000)+ROW()-3)</f>
        <v/>
      </c>
      <c r="B1509" s="560"/>
      <c r="C1509" s="371"/>
      <c r="D1509" s="374"/>
      <c r="E1509" s="374"/>
      <c r="F1509" s="382"/>
      <c r="G1509" s="374"/>
      <c r="H1509" s="374"/>
      <c r="I1509" s="374"/>
      <c r="J1509" s="374"/>
      <c r="K1509" s="374"/>
      <c r="L1509" s="374"/>
      <c r="M1509" s="374"/>
      <c r="N1509" s="465"/>
      <c r="O1509" s="315">
        <f t="shared" si="84"/>
        <v>0</v>
      </c>
      <c r="P1509" s="74">
        <f t="shared" si="85"/>
        <v>0</v>
      </c>
      <c r="Q1509" s="96" t="str">
        <f t="shared" si="83"/>
        <v/>
      </c>
    </row>
    <row r="1510" spans="1:17" ht="13.5" thickBot="1">
      <c r="A1510" s="379" t="str">
        <f>IF(B1510="","",COUNT('Diário 1º PA'!$A$4:$A$2000)+ROW()-3)</f>
        <v/>
      </c>
      <c r="B1510" s="560"/>
      <c r="C1510" s="371"/>
      <c r="D1510" s="374"/>
      <c r="E1510" s="374"/>
      <c r="F1510" s="382"/>
      <c r="G1510" s="374"/>
      <c r="H1510" s="374"/>
      <c r="I1510" s="374"/>
      <c r="J1510" s="374"/>
      <c r="K1510" s="374"/>
      <c r="L1510" s="374"/>
      <c r="M1510" s="374"/>
      <c r="N1510" s="465"/>
      <c r="O1510" s="315">
        <f t="shared" si="84"/>
        <v>0</v>
      </c>
      <c r="P1510" s="74">
        <f t="shared" si="85"/>
        <v>0</v>
      </c>
      <c r="Q1510" s="96" t="str">
        <f t="shared" si="83"/>
        <v/>
      </c>
    </row>
    <row r="1511" spans="1:17">
      <c r="A1511" s="379" t="str">
        <f>IF(B1511="","",COUNT('Diário 1º PA'!$A$4:$A$2000)+ROW()-3)</f>
        <v/>
      </c>
      <c r="B1511" s="560"/>
      <c r="C1511" s="371"/>
      <c r="D1511" s="374"/>
      <c r="E1511" s="374"/>
      <c r="F1511" s="382"/>
      <c r="G1511" s="374"/>
      <c r="H1511" s="374"/>
      <c r="I1511" s="374"/>
      <c r="J1511" s="374"/>
      <c r="K1511" s="374"/>
      <c r="L1511" s="374"/>
      <c r="M1511" s="374"/>
      <c r="N1511" s="465"/>
      <c r="O1511" s="316">
        <f t="shared" si="84"/>
        <v>0</v>
      </c>
      <c r="P1511" s="74">
        <f t="shared" si="85"/>
        <v>0</v>
      </c>
      <c r="Q1511" s="139" t="str">
        <f t="shared" si="83"/>
        <v/>
      </c>
    </row>
    <row r="1512" spans="1:17">
      <c r="A1512" s="379" t="str">
        <f>IF(B1512="","",COUNT('Diário 1º PA'!$A$4:$A$2000)+ROW()-3)</f>
        <v/>
      </c>
      <c r="B1512" s="560"/>
      <c r="C1512" s="371"/>
      <c r="D1512" s="374"/>
      <c r="E1512" s="374"/>
      <c r="F1512" s="382"/>
      <c r="G1512" s="374"/>
      <c r="H1512" s="374"/>
      <c r="I1512" s="374"/>
      <c r="J1512" s="374"/>
      <c r="K1512" s="374"/>
      <c r="L1512" s="374"/>
      <c r="M1512" s="374"/>
      <c r="N1512" s="465"/>
      <c r="O1512" s="315">
        <f t="shared" si="84"/>
        <v>0</v>
      </c>
      <c r="P1512" s="74">
        <f t="shared" si="85"/>
        <v>0</v>
      </c>
      <c r="Q1512" s="96" t="str">
        <f t="shared" si="83"/>
        <v/>
      </c>
    </row>
    <row r="1513" spans="1:17">
      <c r="A1513" s="379" t="str">
        <f>IF(B1513="","",COUNT('Diário 1º PA'!$A$4:$A$2000)+ROW()-3)</f>
        <v/>
      </c>
      <c r="B1513" s="560"/>
      <c r="C1513" s="371"/>
      <c r="D1513" s="374"/>
      <c r="E1513" s="374"/>
      <c r="F1513" s="382"/>
      <c r="G1513" s="374"/>
      <c r="H1513" s="374"/>
      <c r="I1513" s="374"/>
      <c r="J1513" s="374"/>
      <c r="K1513" s="374"/>
      <c r="L1513" s="374"/>
      <c r="M1513" s="374"/>
      <c r="N1513" s="465"/>
      <c r="O1513" s="315">
        <f t="shared" si="84"/>
        <v>0</v>
      </c>
      <c r="P1513" s="74">
        <f t="shared" si="85"/>
        <v>0</v>
      </c>
      <c r="Q1513" s="96" t="str">
        <f t="shared" si="83"/>
        <v/>
      </c>
    </row>
    <row r="1514" spans="1:17" ht="13.5" thickBot="1">
      <c r="A1514" s="379" t="str">
        <f>IF(B1514="","",COUNT('Diário 1º PA'!$A$4:$A$2000)+ROW()-3)</f>
        <v/>
      </c>
      <c r="B1514" s="560"/>
      <c r="C1514" s="371"/>
      <c r="D1514" s="374"/>
      <c r="E1514" s="374"/>
      <c r="F1514" s="382"/>
      <c r="G1514" s="374"/>
      <c r="H1514" s="374"/>
      <c r="I1514" s="374"/>
      <c r="J1514" s="374"/>
      <c r="K1514" s="374"/>
      <c r="L1514" s="374"/>
      <c r="M1514" s="374"/>
      <c r="N1514" s="465"/>
      <c r="O1514" s="315">
        <f t="shared" si="84"/>
        <v>0</v>
      </c>
      <c r="P1514" s="74">
        <f t="shared" si="85"/>
        <v>0</v>
      </c>
      <c r="Q1514" s="96" t="str">
        <f t="shared" si="83"/>
        <v/>
      </c>
    </row>
    <row r="1515" spans="1:17">
      <c r="A1515" s="379" t="str">
        <f>IF(B1515="","",COUNT('Diário 1º PA'!$A$4:$A$2000)+ROW()-3)</f>
        <v/>
      </c>
      <c r="B1515" s="560"/>
      <c r="C1515" s="371"/>
      <c r="D1515" s="374"/>
      <c r="E1515" s="374"/>
      <c r="F1515" s="382"/>
      <c r="G1515" s="374"/>
      <c r="H1515" s="374"/>
      <c r="I1515" s="374"/>
      <c r="J1515" s="374"/>
      <c r="K1515" s="374"/>
      <c r="L1515" s="374"/>
      <c r="M1515" s="374"/>
      <c r="N1515" s="465"/>
      <c r="O1515" s="316">
        <f t="shared" si="84"/>
        <v>0</v>
      </c>
      <c r="P1515" s="74">
        <f t="shared" si="85"/>
        <v>0</v>
      </c>
      <c r="Q1515" s="139" t="str">
        <f t="shared" si="83"/>
        <v/>
      </c>
    </row>
    <row r="1516" spans="1:17">
      <c r="A1516" s="379" t="str">
        <f>IF(B1516="","",COUNT('Diário 1º PA'!$A$4:$A$2000)+ROW()-3)</f>
        <v/>
      </c>
      <c r="B1516" s="560"/>
      <c r="C1516" s="371"/>
      <c r="D1516" s="374"/>
      <c r="E1516" s="374"/>
      <c r="F1516" s="382"/>
      <c r="G1516" s="374"/>
      <c r="H1516" s="374"/>
      <c r="I1516" s="374"/>
      <c r="J1516" s="374"/>
      <c r="K1516" s="374"/>
      <c r="L1516" s="374"/>
      <c r="M1516" s="374"/>
      <c r="N1516" s="465"/>
      <c r="O1516" s="315">
        <f t="shared" si="84"/>
        <v>0</v>
      </c>
      <c r="P1516" s="74">
        <f t="shared" si="85"/>
        <v>0</v>
      </c>
      <c r="Q1516" s="96" t="str">
        <f t="shared" si="83"/>
        <v/>
      </c>
    </row>
    <row r="1517" spans="1:17">
      <c r="A1517" s="379" t="str">
        <f>IF(B1517="","",COUNT('Diário 1º PA'!$A$4:$A$2000)+ROW()-3)</f>
        <v/>
      </c>
      <c r="B1517" s="560"/>
      <c r="C1517" s="371"/>
      <c r="D1517" s="374"/>
      <c r="E1517" s="374"/>
      <c r="F1517" s="382"/>
      <c r="G1517" s="374"/>
      <c r="H1517" s="374"/>
      <c r="I1517" s="374"/>
      <c r="J1517" s="374"/>
      <c r="K1517" s="374"/>
      <c r="L1517" s="374"/>
      <c r="M1517" s="374"/>
      <c r="N1517" s="465"/>
      <c r="O1517" s="315">
        <f t="shared" si="84"/>
        <v>0</v>
      </c>
      <c r="P1517" s="74">
        <f t="shared" si="85"/>
        <v>0</v>
      </c>
      <c r="Q1517" s="96" t="str">
        <f t="shared" si="83"/>
        <v/>
      </c>
    </row>
    <row r="1518" spans="1:17" ht="13.5" thickBot="1">
      <c r="A1518" s="379" t="str">
        <f>IF(B1518="","",COUNT('Diário 1º PA'!$A$4:$A$2000)+ROW()-3)</f>
        <v/>
      </c>
      <c r="B1518" s="560"/>
      <c r="C1518" s="371"/>
      <c r="D1518" s="374"/>
      <c r="E1518" s="374"/>
      <c r="F1518" s="382"/>
      <c r="G1518" s="374"/>
      <c r="H1518" s="374"/>
      <c r="I1518" s="374"/>
      <c r="J1518" s="374"/>
      <c r="K1518" s="374"/>
      <c r="L1518" s="374"/>
      <c r="M1518" s="374"/>
      <c r="N1518" s="465"/>
      <c r="O1518" s="315">
        <f t="shared" si="84"/>
        <v>0</v>
      </c>
      <c r="P1518" s="74">
        <f t="shared" si="85"/>
        <v>0</v>
      </c>
      <c r="Q1518" s="96" t="str">
        <f t="shared" si="83"/>
        <v/>
      </c>
    </row>
    <row r="1519" spans="1:17">
      <c r="A1519" s="379" t="str">
        <f>IF(B1519="","",COUNT('Diário 1º PA'!$A$4:$A$2000)+ROW()-3)</f>
        <v/>
      </c>
      <c r="B1519" s="560"/>
      <c r="C1519" s="371"/>
      <c r="D1519" s="374"/>
      <c r="E1519" s="374"/>
      <c r="F1519" s="382"/>
      <c r="G1519" s="374"/>
      <c r="H1519" s="374"/>
      <c r="I1519" s="374"/>
      <c r="J1519" s="374"/>
      <c r="K1519" s="374"/>
      <c r="L1519" s="374"/>
      <c r="M1519" s="374"/>
      <c r="N1519" s="465"/>
      <c r="O1519" s="316">
        <f t="shared" si="84"/>
        <v>0</v>
      </c>
      <c r="P1519" s="74">
        <f t="shared" si="85"/>
        <v>0</v>
      </c>
      <c r="Q1519" s="139" t="str">
        <f t="shared" si="83"/>
        <v/>
      </c>
    </row>
    <row r="1520" spans="1:17">
      <c r="A1520" s="379" t="str">
        <f>IF(B1520="","",COUNT('Diário 1º PA'!$A$4:$A$2000)+ROW()-3)</f>
        <v/>
      </c>
      <c r="B1520" s="560"/>
      <c r="C1520" s="371"/>
      <c r="D1520" s="374"/>
      <c r="E1520" s="374"/>
      <c r="F1520" s="382"/>
      <c r="G1520" s="374"/>
      <c r="H1520" s="374"/>
      <c r="I1520" s="374"/>
      <c r="J1520" s="374"/>
      <c r="K1520" s="374"/>
      <c r="L1520" s="374"/>
      <c r="M1520" s="374"/>
      <c r="N1520" s="465"/>
      <c r="O1520" s="315">
        <f t="shared" si="84"/>
        <v>0</v>
      </c>
      <c r="P1520" s="74">
        <f t="shared" si="85"/>
        <v>0</v>
      </c>
      <c r="Q1520" s="96" t="str">
        <f t="shared" si="83"/>
        <v/>
      </c>
    </row>
    <row r="1521" spans="1:17">
      <c r="A1521" s="379" t="str">
        <f>IF(B1521="","",COUNT('Diário 1º PA'!$A$4:$A$2000)+ROW()-3)</f>
        <v/>
      </c>
      <c r="B1521" s="560"/>
      <c r="C1521" s="371"/>
      <c r="D1521" s="374"/>
      <c r="E1521" s="374"/>
      <c r="F1521" s="382"/>
      <c r="G1521" s="374"/>
      <c r="H1521" s="374"/>
      <c r="I1521" s="374"/>
      <c r="J1521" s="374"/>
      <c r="K1521" s="374"/>
      <c r="L1521" s="374"/>
      <c r="M1521" s="374"/>
      <c r="N1521" s="465"/>
      <c r="O1521" s="315">
        <f t="shared" si="84"/>
        <v>0</v>
      </c>
      <c r="P1521" s="74">
        <f t="shared" si="85"/>
        <v>0</v>
      </c>
      <c r="Q1521" s="96" t="str">
        <f t="shared" si="83"/>
        <v/>
      </c>
    </row>
    <row r="1522" spans="1:17" ht="13.5" thickBot="1">
      <c r="A1522" s="379" t="str">
        <f>IF(B1522="","",COUNT('Diário 1º PA'!$A$4:$A$2000)+ROW()-3)</f>
        <v/>
      </c>
      <c r="B1522" s="560"/>
      <c r="C1522" s="371"/>
      <c r="D1522" s="374"/>
      <c r="E1522" s="374"/>
      <c r="F1522" s="382"/>
      <c r="G1522" s="374"/>
      <c r="H1522" s="374"/>
      <c r="I1522" s="374"/>
      <c r="J1522" s="374"/>
      <c r="K1522" s="374"/>
      <c r="L1522" s="374"/>
      <c r="M1522" s="374"/>
      <c r="N1522" s="465"/>
      <c r="O1522" s="315">
        <f t="shared" si="84"/>
        <v>0</v>
      </c>
      <c r="P1522" s="74">
        <f t="shared" si="85"/>
        <v>0</v>
      </c>
      <c r="Q1522" s="96" t="str">
        <f t="shared" si="83"/>
        <v/>
      </c>
    </row>
    <row r="1523" spans="1:17">
      <c r="A1523" s="379" t="str">
        <f>IF(B1523="","",COUNT('Diário 1º PA'!$A$4:$A$2000)+ROW()-3)</f>
        <v/>
      </c>
      <c r="B1523" s="560"/>
      <c r="C1523" s="371"/>
      <c r="D1523" s="374"/>
      <c r="E1523" s="374"/>
      <c r="F1523" s="382"/>
      <c r="G1523" s="374"/>
      <c r="H1523" s="374"/>
      <c r="I1523" s="374"/>
      <c r="J1523" s="374"/>
      <c r="K1523" s="374"/>
      <c r="L1523" s="374"/>
      <c r="M1523" s="374"/>
      <c r="N1523" s="465"/>
      <c r="O1523" s="316">
        <f t="shared" si="84"/>
        <v>0</v>
      </c>
      <c r="P1523" s="74">
        <f t="shared" si="85"/>
        <v>0</v>
      </c>
      <c r="Q1523" s="139" t="str">
        <f t="shared" si="83"/>
        <v/>
      </c>
    </row>
    <row r="1524" spans="1:17">
      <c r="A1524" s="379" t="str">
        <f>IF(B1524="","",COUNT('Diário 1º PA'!$A$4:$A$2000)+ROW()-3)</f>
        <v/>
      </c>
      <c r="B1524" s="560"/>
      <c r="C1524" s="371"/>
      <c r="D1524" s="374"/>
      <c r="E1524" s="374"/>
      <c r="F1524" s="382"/>
      <c r="G1524" s="374"/>
      <c r="H1524" s="374"/>
      <c r="I1524" s="374"/>
      <c r="J1524" s="374"/>
      <c r="K1524" s="374"/>
      <c r="L1524" s="374"/>
      <c r="M1524" s="374"/>
      <c r="N1524" s="465"/>
      <c r="O1524" s="315">
        <f t="shared" si="84"/>
        <v>0</v>
      </c>
      <c r="P1524" s="74">
        <f t="shared" si="85"/>
        <v>0</v>
      </c>
      <c r="Q1524" s="96" t="str">
        <f t="shared" si="83"/>
        <v/>
      </c>
    </row>
    <row r="1525" spans="1:17">
      <c r="A1525" s="379" t="str">
        <f>IF(B1525="","",COUNT('Diário 1º PA'!$A$4:$A$2000)+ROW()-3)</f>
        <v/>
      </c>
      <c r="B1525" s="560"/>
      <c r="C1525" s="371"/>
      <c r="D1525" s="374"/>
      <c r="E1525" s="374"/>
      <c r="F1525" s="382"/>
      <c r="G1525" s="374"/>
      <c r="H1525" s="374"/>
      <c r="I1525" s="374"/>
      <c r="J1525" s="374"/>
      <c r="K1525" s="374"/>
      <c r="L1525" s="374"/>
      <c r="M1525" s="374"/>
      <c r="N1525" s="465"/>
      <c r="O1525" s="315">
        <f t="shared" si="84"/>
        <v>0</v>
      </c>
      <c r="P1525" s="74">
        <f t="shared" si="85"/>
        <v>0</v>
      </c>
      <c r="Q1525" s="96" t="str">
        <f t="shared" si="83"/>
        <v/>
      </c>
    </row>
    <row r="1526" spans="1:17" ht="13.5" thickBot="1">
      <c r="A1526" s="379" t="str">
        <f>IF(B1526="","",COUNT('Diário 1º PA'!$A$4:$A$2000)+ROW()-3)</f>
        <v/>
      </c>
      <c r="B1526" s="560"/>
      <c r="C1526" s="371"/>
      <c r="D1526" s="374"/>
      <c r="E1526" s="374"/>
      <c r="F1526" s="382"/>
      <c r="G1526" s="374"/>
      <c r="H1526" s="374"/>
      <c r="I1526" s="374"/>
      <c r="J1526" s="374"/>
      <c r="K1526" s="374"/>
      <c r="L1526" s="374"/>
      <c r="M1526" s="374"/>
      <c r="N1526" s="465"/>
      <c r="O1526" s="315">
        <f t="shared" si="84"/>
        <v>0</v>
      </c>
      <c r="P1526" s="74">
        <f t="shared" si="85"/>
        <v>0</v>
      </c>
      <c r="Q1526" s="96" t="str">
        <f t="shared" si="83"/>
        <v/>
      </c>
    </row>
    <row r="1527" spans="1:17">
      <c r="A1527" s="379" t="str">
        <f>IF(B1527="","",COUNT('Diário 1º PA'!$A$4:$A$2000)+ROW()-3)</f>
        <v/>
      </c>
      <c r="B1527" s="560"/>
      <c r="C1527" s="371"/>
      <c r="D1527" s="374"/>
      <c r="E1527" s="374"/>
      <c r="F1527" s="382"/>
      <c r="G1527" s="374"/>
      <c r="H1527" s="374"/>
      <c r="I1527" s="374"/>
      <c r="J1527" s="374"/>
      <c r="K1527" s="374"/>
      <c r="L1527" s="374"/>
      <c r="M1527" s="374"/>
      <c r="N1527" s="465"/>
      <c r="O1527" s="316">
        <f t="shared" si="84"/>
        <v>0</v>
      </c>
      <c r="P1527" s="74">
        <f t="shared" si="85"/>
        <v>0</v>
      </c>
      <c r="Q1527" s="139" t="str">
        <f t="shared" si="83"/>
        <v/>
      </c>
    </row>
    <row r="1528" spans="1:17">
      <c r="A1528" s="379" t="str">
        <f>IF(B1528="","",COUNT('Diário 1º PA'!$A$4:$A$2000)+ROW()-3)</f>
        <v/>
      </c>
      <c r="B1528" s="560"/>
      <c r="C1528" s="371"/>
      <c r="D1528" s="374"/>
      <c r="E1528" s="374"/>
      <c r="F1528" s="382"/>
      <c r="G1528" s="374"/>
      <c r="H1528" s="374"/>
      <c r="I1528" s="374"/>
      <c r="J1528" s="374"/>
      <c r="K1528" s="374"/>
      <c r="L1528" s="374"/>
      <c r="M1528" s="374"/>
      <c r="N1528" s="465"/>
      <c r="O1528" s="315">
        <f t="shared" si="84"/>
        <v>0</v>
      </c>
      <c r="P1528" s="74">
        <f t="shared" si="85"/>
        <v>0</v>
      </c>
      <c r="Q1528" s="96" t="str">
        <f t="shared" si="83"/>
        <v/>
      </c>
    </row>
    <row r="1529" spans="1:17">
      <c r="A1529" s="379" t="str">
        <f>IF(B1529="","",COUNT('Diário 1º PA'!$A$4:$A$2000)+ROW()-3)</f>
        <v/>
      </c>
      <c r="B1529" s="560"/>
      <c r="C1529" s="371"/>
      <c r="D1529" s="374"/>
      <c r="E1529" s="374"/>
      <c r="F1529" s="382"/>
      <c r="G1529" s="374"/>
      <c r="H1529" s="374"/>
      <c r="I1529" s="374"/>
      <c r="J1529" s="374"/>
      <c r="K1529" s="374"/>
      <c r="L1529" s="374"/>
      <c r="M1529" s="374"/>
      <c r="N1529" s="465"/>
      <c r="O1529" s="315">
        <f t="shared" si="84"/>
        <v>0</v>
      </c>
      <c r="P1529" s="74">
        <f t="shared" si="85"/>
        <v>0</v>
      </c>
      <c r="Q1529" s="96" t="str">
        <f t="shared" si="83"/>
        <v/>
      </c>
    </row>
    <row r="1530" spans="1:17" ht="13.5" thickBot="1">
      <c r="A1530" s="379" t="str">
        <f>IF(B1530="","",COUNT('Diário 1º PA'!$A$4:$A$2000)+ROW()-3)</f>
        <v/>
      </c>
      <c r="B1530" s="560"/>
      <c r="C1530" s="371"/>
      <c r="D1530" s="374"/>
      <c r="E1530" s="374"/>
      <c r="F1530" s="382"/>
      <c r="G1530" s="374"/>
      <c r="H1530" s="374"/>
      <c r="I1530" s="374"/>
      <c r="J1530" s="374"/>
      <c r="K1530" s="374"/>
      <c r="L1530" s="374"/>
      <c r="M1530" s="374"/>
      <c r="N1530" s="465"/>
      <c r="O1530" s="315">
        <f t="shared" si="84"/>
        <v>0</v>
      </c>
      <c r="P1530" s="74">
        <f t="shared" si="85"/>
        <v>0</v>
      </c>
      <c r="Q1530" s="96" t="str">
        <f t="shared" si="83"/>
        <v/>
      </c>
    </row>
    <row r="1531" spans="1:17">
      <c r="A1531" s="379" t="str">
        <f>IF(B1531="","",COUNT('Diário 1º PA'!$A$4:$A$2000)+ROW()-3)</f>
        <v/>
      </c>
      <c r="B1531" s="560"/>
      <c r="C1531" s="371"/>
      <c r="D1531" s="374"/>
      <c r="E1531" s="374"/>
      <c r="F1531" s="382"/>
      <c r="G1531" s="374"/>
      <c r="H1531" s="374"/>
      <c r="I1531" s="374"/>
      <c r="J1531" s="374"/>
      <c r="K1531" s="374"/>
      <c r="L1531" s="374"/>
      <c r="M1531" s="374"/>
      <c r="N1531" s="465"/>
      <c r="O1531" s="316">
        <f t="shared" si="84"/>
        <v>0</v>
      </c>
      <c r="P1531" s="74">
        <f t="shared" si="85"/>
        <v>0</v>
      </c>
      <c r="Q1531" s="139" t="str">
        <f t="shared" si="83"/>
        <v/>
      </c>
    </row>
    <row r="1532" spans="1:17">
      <c r="A1532" s="379" t="str">
        <f>IF(B1532="","",COUNT('Diário 1º PA'!$A$4:$A$2000)+ROW()-3)</f>
        <v/>
      </c>
      <c r="B1532" s="560"/>
      <c r="C1532" s="371"/>
      <c r="D1532" s="374"/>
      <c r="E1532" s="374"/>
      <c r="F1532" s="382"/>
      <c r="G1532" s="374"/>
      <c r="H1532" s="374"/>
      <c r="I1532" s="374"/>
      <c r="J1532" s="374"/>
      <c r="K1532" s="374"/>
      <c r="L1532" s="374"/>
      <c r="M1532" s="374"/>
      <c r="N1532" s="465"/>
      <c r="O1532" s="315">
        <f t="shared" si="84"/>
        <v>0</v>
      </c>
      <c r="P1532" s="74">
        <f t="shared" si="85"/>
        <v>0</v>
      </c>
      <c r="Q1532" s="96" t="str">
        <f t="shared" si="83"/>
        <v/>
      </c>
    </row>
    <row r="1533" spans="1:17">
      <c r="A1533" s="379" t="str">
        <f>IF(B1533="","",COUNT('Diário 1º PA'!$A$4:$A$2000)+ROW()-3)</f>
        <v/>
      </c>
      <c r="B1533" s="560"/>
      <c r="C1533" s="371"/>
      <c r="D1533" s="374"/>
      <c r="E1533" s="374"/>
      <c r="F1533" s="382"/>
      <c r="G1533" s="374"/>
      <c r="H1533" s="374"/>
      <c r="I1533" s="374"/>
      <c r="J1533" s="374"/>
      <c r="K1533" s="374"/>
      <c r="L1533" s="374"/>
      <c r="M1533" s="374"/>
      <c r="N1533" s="465"/>
      <c r="O1533" s="315">
        <f t="shared" si="84"/>
        <v>0</v>
      </c>
      <c r="P1533" s="74">
        <f t="shared" si="85"/>
        <v>0</v>
      </c>
      <c r="Q1533" s="96" t="str">
        <f t="shared" si="83"/>
        <v/>
      </c>
    </row>
    <row r="1534" spans="1:17" ht="13.5" thickBot="1">
      <c r="A1534" s="379" t="str">
        <f>IF(B1534="","",COUNT('Diário 1º PA'!$A$4:$A$2000)+ROW()-3)</f>
        <v/>
      </c>
      <c r="B1534" s="560"/>
      <c r="C1534" s="371"/>
      <c r="D1534" s="374"/>
      <c r="E1534" s="374"/>
      <c r="F1534" s="382"/>
      <c r="G1534" s="374"/>
      <c r="H1534" s="374"/>
      <c r="I1534" s="374"/>
      <c r="J1534" s="374"/>
      <c r="K1534" s="374"/>
      <c r="L1534" s="374"/>
      <c r="M1534" s="374"/>
      <c r="N1534" s="465"/>
      <c r="O1534" s="315">
        <f t="shared" si="84"/>
        <v>0</v>
      </c>
      <c r="P1534" s="74">
        <f t="shared" si="85"/>
        <v>0</v>
      </c>
      <c r="Q1534" s="96" t="str">
        <f t="shared" si="83"/>
        <v/>
      </c>
    </row>
    <row r="1535" spans="1:17">
      <c r="A1535" s="379" t="str">
        <f>IF(B1535="","",COUNT('Diário 1º PA'!$A$4:$A$2000)+ROW()-3)</f>
        <v/>
      </c>
      <c r="B1535" s="560"/>
      <c r="C1535" s="371"/>
      <c r="D1535" s="374"/>
      <c r="E1535" s="374"/>
      <c r="F1535" s="382"/>
      <c r="G1535" s="374"/>
      <c r="H1535" s="374"/>
      <c r="I1535" s="374"/>
      <c r="J1535" s="374"/>
      <c r="K1535" s="374"/>
      <c r="L1535" s="374"/>
      <c r="M1535" s="374"/>
      <c r="N1535" s="465"/>
      <c r="O1535" s="316">
        <f t="shared" si="84"/>
        <v>0</v>
      </c>
      <c r="P1535" s="74">
        <f t="shared" si="85"/>
        <v>0</v>
      </c>
      <c r="Q1535" s="139" t="str">
        <f t="shared" si="83"/>
        <v/>
      </c>
    </row>
    <row r="1536" spans="1:17">
      <c r="A1536" s="379" t="str">
        <f>IF(B1536="","",COUNT('Diário 1º PA'!$A$4:$A$2000)+ROW()-3)</f>
        <v/>
      </c>
      <c r="B1536" s="560"/>
      <c r="C1536" s="371"/>
      <c r="D1536" s="374"/>
      <c r="E1536" s="374"/>
      <c r="F1536" s="382"/>
      <c r="G1536" s="374"/>
      <c r="H1536" s="374"/>
      <c r="I1536" s="374"/>
      <c r="J1536" s="374"/>
      <c r="K1536" s="374"/>
      <c r="L1536" s="374"/>
      <c r="M1536" s="374"/>
      <c r="N1536" s="465"/>
      <c r="O1536" s="315">
        <f t="shared" si="84"/>
        <v>0</v>
      </c>
      <c r="P1536" s="74">
        <f t="shared" si="85"/>
        <v>0</v>
      </c>
      <c r="Q1536" s="96" t="str">
        <f t="shared" si="83"/>
        <v/>
      </c>
    </row>
    <row r="1537" spans="1:17">
      <c r="A1537" s="379" t="str">
        <f>IF(B1537="","",COUNT('Diário 1º PA'!$A$4:$A$2000)+ROW()-3)</f>
        <v/>
      </c>
      <c r="B1537" s="560"/>
      <c r="C1537" s="371"/>
      <c r="D1537" s="374"/>
      <c r="E1537" s="374"/>
      <c r="F1537" s="382"/>
      <c r="G1537" s="374"/>
      <c r="H1537" s="374"/>
      <c r="I1537" s="374"/>
      <c r="J1537" s="374"/>
      <c r="K1537" s="374"/>
      <c r="L1537" s="374"/>
      <c r="M1537" s="374"/>
      <c r="N1537" s="465"/>
      <c r="O1537" s="315">
        <f t="shared" si="84"/>
        <v>0</v>
      </c>
      <c r="P1537" s="74">
        <f t="shared" si="85"/>
        <v>0</v>
      </c>
      <c r="Q1537" s="96" t="str">
        <f t="shared" si="83"/>
        <v/>
      </c>
    </row>
    <row r="1538" spans="1:17" ht="13.5" thickBot="1">
      <c r="A1538" s="379" t="str">
        <f>IF(B1538="","",COUNT('Diário 1º PA'!$A$4:$A$2000)+ROW()-3)</f>
        <v/>
      </c>
      <c r="B1538" s="560"/>
      <c r="C1538" s="371"/>
      <c r="D1538" s="374"/>
      <c r="E1538" s="374"/>
      <c r="F1538" s="382"/>
      <c r="G1538" s="374"/>
      <c r="H1538" s="374"/>
      <c r="I1538" s="374"/>
      <c r="J1538" s="374"/>
      <c r="K1538" s="374"/>
      <c r="L1538" s="374"/>
      <c r="M1538" s="374"/>
      <c r="N1538" s="465"/>
      <c r="O1538" s="315">
        <f t="shared" si="84"/>
        <v>0</v>
      </c>
      <c r="P1538" s="74">
        <f t="shared" si="85"/>
        <v>0</v>
      </c>
      <c r="Q1538" s="96" t="str">
        <f t="shared" si="83"/>
        <v/>
      </c>
    </row>
    <row r="1539" spans="1:17">
      <c r="A1539" s="379" t="str">
        <f>IF(B1539="","",COUNT('Diário 1º PA'!$A$4:$A$2000)+ROW()-3)</f>
        <v/>
      </c>
      <c r="B1539" s="560"/>
      <c r="C1539" s="371"/>
      <c r="D1539" s="374"/>
      <c r="E1539" s="374"/>
      <c r="F1539" s="382"/>
      <c r="G1539" s="374"/>
      <c r="H1539" s="374"/>
      <c r="I1539" s="374"/>
      <c r="J1539" s="374"/>
      <c r="K1539" s="374"/>
      <c r="L1539" s="374"/>
      <c r="M1539" s="374"/>
      <c r="N1539" s="465"/>
      <c r="O1539" s="316">
        <f t="shared" si="84"/>
        <v>0</v>
      </c>
      <c r="P1539" s="74">
        <f t="shared" si="85"/>
        <v>0</v>
      </c>
      <c r="Q1539" s="139" t="str">
        <f t="shared" si="83"/>
        <v/>
      </c>
    </row>
    <row r="1540" spans="1:17">
      <c r="A1540" s="379" t="str">
        <f>IF(B1540="","",COUNT('Diário 1º PA'!$A$4:$A$2000)+ROW()-3)</f>
        <v/>
      </c>
      <c r="B1540" s="560"/>
      <c r="C1540" s="371"/>
      <c r="D1540" s="374"/>
      <c r="E1540" s="374"/>
      <c r="F1540" s="382"/>
      <c r="G1540" s="374"/>
      <c r="H1540" s="374"/>
      <c r="I1540" s="374"/>
      <c r="J1540" s="374"/>
      <c r="K1540" s="374"/>
      <c r="L1540" s="374"/>
      <c r="M1540" s="374"/>
      <c r="N1540" s="465"/>
      <c r="O1540" s="315">
        <f t="shared" si="84"/>
        <v>0</v>
      </c>
      <c r="P1540" s="74">
        <f t="shared" si="85"/>
        <v>0</v>
      </c>
      <c r="Q1540" s="96" t="str">
        <f t="shared" si="83"/>
        <v/>
      </c>
    </row>
    <row r="1541" spans="1:17">
      <c r="A1541" s="379" t="str">
        <f>IF(B1541="","",COUNT('Diário 1º PA'!$A$4:$A$2000)+ROW()-3)</f>
        <v/>
      </c>
      <c r="B1541" s="560"/>
      <c r="C1541" s="371"/>
      <c r="D1541" s="374"/>
      <c r="E1541" s="374"/>
      <c r="F1541" s="382"/>
      <c r="G1541" s="374"/>
      <c r="H1541" s="374"/>
      <c r="I1541" s="374"/>
      <c r="J1541" s="374"/>
      <c r="K1541" s="374"/>
      <c r="L1541" s="374"/>
      <c r="M1541" s="374"/>
      <c r="N1541" s="465"/>
      <c r="O1541" s="315">
        <f t="shared" si="84"/>
        <v>0</v>
      </c>
      <c r="P1541" s="74">
        <f t="shared" si="85"/>
        <v>0</v>
      </c>
      <c r="Q1541" s="96" t="str">
        <f t="shared" si="83"/>
        <v/>
      </c>
    </row>
    <row r="1542" spans="1:17" ht="13.5" thickBot="1">
      <c r="A1542" s="379" t="str">
        <f>IF(B1542="","",COUNT('Diário 1º PA'!$A$4:$A$2000)+ROW()-3)</f>
        <v/>
      </c>
      <c r="B1542" s="560"/>
      <c r="C1542" s="371"/>
      <c r="D1542" s="374"/>
      <c r="E1542" s="374"/>
      <c r="F1542" s="382"/>
      <c r="G1542" s="374"/>
      <c r="H1542" s="374"/>
      <c r="I1542" s="374"/>
      <c r="J1542" s="374"/>
      <c r="K1542" s="374"/>
      <c r="L1542" s="374"/>
      <c r="M1542" s="374"/>
      <c r="N1542" s="465"/>
      <c r="O1542" s="315">
        <f t="shared" si="84"/>
        <v>0</v>
      </c>
      <c r="P1542" s="74">
        <f t="shared" si="85"/>
        <v>0</v>
      </c>
      <c r="Q1542" s="96" t="str">
        <f t="shared" si="83"/>
        <v/>
      </c>
    </row>
    <row r="1543" spans="1:17">
      <c r="A1543" s="379" t="str">
        <f>IF(B1543="","",COUNT('Diário 1º PA'!$A$4:$A$2000)+ROW()-3)</f>
        <v/>
      </c>
      <c r="B1543" s="560"/>
      <c r="C1543" s="371"/>
      <c r="D1543" s="374"/>
      <c r="E1543" s="374"/>
      <c r="F1543" s="382"/>
      <c r="G1543" s="374"/>
      <c r="H1543" s="374"/>
      <c r="I1543" s="374"/>
      <c r="J1543" s="374"/>
      <c r="K1543" s="374"/>
      <c r="L1543" s="374"/>
      <c r="M1543" s="374"/>
      <c r="N1543" s="465"/>
      <c r="O1543" s="316">
        <f t="shared" si="84"/>
        <v>0</v>
      </c>
      <c r="P1543" s="74">
        <f t="shared" si="85"/>
        <v>0</v>
      </c>
      <c r="Q1543" s="139" t="str">
        <f t="shared" si="83"/>
        <v/>
      </c>
    </row>
    <row r="1544" spans="1:17">
      <c r="A1544" s="379" t="str">
        <f>IF(B1544="","",COUNT('Diário 1º PA'!$A$4:$A$2000)+ROW()-3)</f>
        <v/>
      </c>
      <c r="B1544" s="560"/>
      <c r="C1544" s="371"/>
      <c r="D1544" s="374"/>
      <c r="E1544" s="374"/>
      <c r="F1544" s="382"/>
      <c r="G1544" s="374"/>
      <c r="H1544" s="374"/>
      <c r="I1544" s="374"/>
      <c r="J1544" s="374"/>
      <c r="K1544" s="374"/>
      <c r="L1544" s="374"/>
      <c r="M1544" s="374"/>
      <c r="N1544" s="465"/>
      <c r="O1544" s="315">
        <f t="shared" si="84"/>
        <v>0</v>
      </c>
      <c r="P1544" s="74">
        <f t="shared" si="85"/>
        <v>0</v>
      </c>
      <c r="Q1544" s="96" t="str">
        <f t="shared" si="83"/>
        <v/>
      </c>
    </row>
    <row r="1545" spans="1:17">
      <c r="A1545" s="379" t="str">
        <f>IF(B1545="","",COUNT('Diário 1º PA'!$A$4:$A$2000)+ROW()-3)</f>
        <v/>
      </c>
      <c r="B1545" s="560"/>
      <c r="C1545" s="371"/>
      <c r="D1545" s="374"/>
      <c r="E1545" s="374"/>
      <c r="F1545" s="382"/>
      <c r="G1545" s="374"/>
      <c r="H1545" s="374"/>
      <c r="I1545" s="374"/>
      <c r="J1545" s="374"/>
      <c r="K1545" s="374"/>
      <c r="L1545" s="374"/>
      <c r="M1545" s="374"/>
      <c r="N1545" s="465"/>
      <c r="O1545" s="315">
        <f t="shared" si="84"/>
        <v>0</v>
      </c>
      <c r="P1545" s="74">
        <f t="shared" si="85"/>
        <v>0</v>
      </c>
      <c r="Q1545" s="96" t="str">
        <f t="shared" si="83"/>
        <v/>
      </c>
    </row>
    <row r="1546" spans="1:17" ht="13.5" thickBot="1">
      <c r="A1546" s="379" t="str">
        <f>IF(B1546="","",COUNT('Diário 1º PA'!$A$4:$A$2000)+ROW()-3)</f>
        <v/>
      </c>
      <c r="B1546" s="560"/>
      <c r="C1546" s="371"/>
      <c r="D1546" s="374"/>
      <c r="E1546" s="374"/>
      <c r="F1546" s="382"/>
      <c r="G1546" s="374"/>
      <c r="H1546" s="374"/>
      <c r="I1546" s="374"/>
      <c r="J1546" s="374"/>
      <c r="K1546" s="374"/>
      <c r="L1546" s="374"/>
      <c r="M1546" s="374"/>
      <c r="N1546" s="465"/>
      <c r="O1546" s="315">
        <f t="shared" si="84"/>
        <v>0</v>
      </c>
      <c r="P1546" s="74">
        <f t="shared" si="85"/>
        <v>0</v>
      </c>
      <c r="Q1546" s="96" t="str">
        <f t="shared" si="83"/>
        <v/>
      </c>
    </row>
    <row r="1547" spans="1:17">
      <c r="A1547" s="379" t="str">
        <f>IF(B1547="","",COUNT('Diário 1º PA'!$A$4:$A$2000)+ROW()-3)</f>
        <v/>
      </c>
      <c r="B1547" s="560"/>
      <c r="C1547" s="371"/>
      <c r="D1547" s="374"/>
      <c r="E1547" s="374"/>
      <c r="F1547" s="382"/>
      <c r="G1547" s="374"/>
      <c r="H1547" s="374"/>
      <c r="I1547" s="374"/>
      <c r="J1547" s="374"/>
      <c r="K1547" s="374"/>
      <c r="L1547" s="374"/>
      <c r="M1547" s="374"/>
      <c r="N1547" s="465"/>
      <c r="O1547" s="316">
        <f t="shared" si="84"/>
        <v>0</v>
      </c>
      <c r="P1547" s="74">
        <f t="shared" si="85"/>
        <v>0</v>
      </c>
      <c r="Q1547" s="139" t="str">
        <f t="shared" si="83"/>
        <v/>
      </c>
    </row>
    <row r="1548" spans="1:17">
      <c r="A1548" s="379" t="str">
        <f>IF(B1548="","",COUNT('Diário 1º PA'!$A$4:$A$2000)+ROW()-3)</f>
        <v/>
      </c>
      <c r="B1548" s="560"/>
      <c r="C1548" s="371"/>
      <c r="D1548" s="374"/>
      <c r="E1548" s="374"/>
      <c r="F1548" s="382"/>
      <c r="G1548" s="374"/>
      <c r="H1548" s="374"/>
      <c r="I1548" s="374"/>
      <c r="J1548" s="374"/>
      <c r="K1548" s="374"/>
      <c r="L1548" s="374"/>
      <c r="M1548" s="374"/>
      <c r="N1548" s="465"/>
      <c r="O1548" s="315">
        <f t="shared" si="84"/>
        <v>0</v>
      </c>
      <c r="P1548" s="74">
        <f t="shared" si="85"/>
        <v>0</v>
      </c>
      <c r="Q1548" s="96" t="str">
        <f t="shared" si="83"/>
        <v/>
      </c>
    </row>
    <row r="1549" spans="1:17">
      <c r="A1549" s="379" t="str">
        <f>IF(B1549="","",COUNT('Diário 1º PA'!$A$4:$A$2000)+ROW()-3)</f>
        <v/>
      </c>
      <c r="B1549" s="560"/>
      <c r="C1549" s="371"/>
      <c r="D1549" s="374"/>
      <c r="E1549" s="374"/>
      <c r="F1549" s="382"/>
      <c r="G1549" s="374"/>
      <c r="H1549" s="374"/>
      <c r="I1549" s="374"/>
      <c r="J1549" s="374"/>
      <c r="K1549" s="374"/>
      <c r="L1549" s="374"/>
      <c r="M1549" s="374"/>
      <c r="N1549" s="465"/>
      <c r="O1549" s="315">
        <f t="shared" si="84"/>
        <v>0</v>
      </c>
      <c r="P1549" s="74">
        <f t="shared" si="85"/>
        <v>0</v>
      </c>
      <c r="Q1549" s="96" t="str">
        <f t="shared" si="83"/>
        <v/>
      </c>
    </row>
    <row r="1550" spans="1:17" ht="13.5" thickBot="1">
      <c r="A1550" s="379" t="str">
        <f>IF(B1550="","",COUNT('Diário 1º PA'!$A$4:$A$2000)+ROW()-3)</f>
        <v/>
      </c>
      <c r="B1550" s="560"/>
      <c r="C1550" s="371"/>
      <c r="D1550" s="374"/>
      <c r="E1550" s="374"/>
      <c r="F1550" s="382"/>
      <c r="G1550" s="374"/>
      <c r="H1550" s="374"/>
      <c r="I1550" s="374"/>
      <c r="J1550" s="374"/>
      <c r="K1550" s="374"/>
      <c r="L1550" s="374"/>
      <c r="M1550" s="374"/>
      <c r="N1550" s="465"/>
      <c r="O1550" s="315">
        <f t="shared" si="84"/>
        <v>0</v>
      </c>
      <c r="P1550" s="74">
        <f t="shared" si="85"/>
        <v>0</v>
      </c>
      <c r="Q1550" s="96" t="str">
        <f t="shared" si="83"/>
        <v/>
      </c>
    </row>
    <row r="1551" spans="1:17">
      <c r="A1551" s="379" t="str">
        <f>IF(B1551="","",COUNT('Diário 1º PA'!$A$4:$A$2000)+ROW()-3)</f>
        <v/>
      </c>
      <c r="B1551" s="560"/>
      <c r="C1551" s="371"/>
      <c r="D1551" s="374"/>
      <c r="E1551" s="374"/>
      <c r="F1551" s="382"/>
      <c r="G1551" s="374"/>
      <c r="H1551" s="374"/>
      <c r="I1551" s="374"/>
      <c r="J1551" s="374"/>
      <c r="K1551" s="374"/>
      <c r="L1551" s="374"/>
      <c r="M1551" s="374"/>
      <c r="N1551" s="465"/>
      <c r="O1551" s="316">
        <f t="shared" si="84"/>
        <v>0</v>
      </c>
      <c r="P1551" s="74">
        <f t="shared" si="85"/>
        <v>0</v>
      </c>
      <c r="Q1551" s="139" t="str">
        <f t="shared" si="83"/>
        <v/>
      </c>
    </row>
    <row r="1552" spans="1:17">
      <c r="A1552" s="379" t="str">
        <f>IF(B1552="","",COUNT('Diário 1º PA'!$A$4:$A$2000)+ROW()-3)</f>
        <v/>
      </c>
      <c r="B1552" s="560"/>
      <c r="C1552" s="371"/>
      <c r="D1552" s="374"/>
      <c r="E1552" s="374"/>
      <c r="F1552" s="382"/>
      <c r="G1552" s="374"/>
      <c r="H1552" s="374"/>
      <c r="I1552" s="374"/>
      <c r="J1552" s="374"/>
      <c r="K1552" s="374"/>
      <c r="L1552" s="374"/>
      <c r="M1552" s="374"/>
      <c r="N1552" s="465"/>
      <c r="O1552" s="315">
        <f t="shared" si="84"/>
        <v>0</v>
      </c>
      <c r="P1552" s="74">
        <f t="shared" si="85"/>
        <v>0</v>
      </c>
      <c r="Q1552" s="96" t="str">
        <f t="shared" si="83"/>
        <v/>
      </c>
    </row>
    <row r="1553" spans="1:17">
      <c r="A1553" s="379" t="str">
        <f>IF(B1553="","",COUNT('Diário 1º PA'!$A$4:$A$2000)+ROW()-3)</f>
        <v/>
      </c>
      <c r="B1553" s="560"/>
      <c r="C1553" s="371"/>
      <c r="D1553" s="374"/>
      <c r="E1553" s="374"/>
      <c r="F1553" s="382"/>
      <c r="G1553" s="374"/>
      <c r="H1553" s="374"/>
      <c r="I1553" s="374"/>
      <c r="J1553" s="374"/>
      <c r="K1553" s="374"/>
      <c r="L1553" s="374"/>
      <c r="M1553" s="374"/>
      <c r="N1553" s="465"/>
      <c r="O1553" s="315">
        <f t="shared" si="84"/>
        <v>0</v>
      </c>
      <c r="P1553" s="74">
        <f t="shared" si="85"/>
        <v>0</v>
      </c>
      <c r="Q1553" s="96" t="str">
        <f t="shared" si="83"/>
        <v/>
      </c>
    </row>
    <row r="1554" spans="1:17" ht="13.5" thickBot="1">
      <c r="A1554" s="379" t="str">
        <f>IF(B1554="","",COUNT('Diário 1º PA'!$A$4:$A$2000)+ROW()-3)</f>
        <v/>
      </c>
      <c r="B1554" s="560"/>
      <c r="C1554" s="371"/>
      <c r="D1554" s="374"/>
      <c r="E1554" s="374"/>
      <c r="F1554" s="382"/>
      <c r="G1554" s="374"/>
      <c r="H1554" s="374"/>
      <c r="I1554" s="374"/>
      <c r="J1554" s="374"/>
      <c r="K1554" s="374"/>
      <c r="L1554" s="374"/>
      <c r="M1554" s="374"/>
      <c r="N1554" s="465"/>
      <c r="O1554" s="315">
        <f t="shared" si="84"/>
        <v>0</v>
      </c>
      <c r="P1554" s="74">
        <f t="shared" si="85"/>
        <v>0</v>
      </c>
      <c r="Q1554" s="96" t="str">
        <f t="shared" si="83"/>
        <v/>
      </c>
    </row>
    <row r="1555" spans="1:17">
      <c r="A1555" s="379" t="str">
        <f>IF(B1555="","",COUNT('Diário 1º PA'!$A$4:$A$2000)+ROW()-3)</f>
        <v/>
      </c>
      <c r="B1555" s="560"/>
      <c r="C1555" s="371"/>
      <c r="D1555" s="374"/>
      <c r="E1555" s="374"/>
      <c r="F1555" s="382"/>
      <c r="G1555" s="374"/>
      <c r="H1555" s="374"/>
      <c r="I1555" s="374"/>
      <c r="J1555" s="374"/>
      <c r="K1555" s="374"/>
      <c r="L1555" s="374"/>
      <c r="M1555" s="374"/>
      <c r="N1555" s="465"/>
      <c r="O1555" s="316">
        <f t="shared" si="84"/>
        <v>0</v>
      </c>
      <c r="P1555" s="74">
        <f t="shared" si="85"/>
        <v>0</v>
      </c>
      <c r="Q1555" s="139" t="str">
        <f t="shared" si="83"/>
        <v/>
      </c>
    </row>
    <row r="1556" spans="1:17">
      <c r="A1556" s="379" t="str">
        <f>IF(B1556="","",COUNT('Diário 1º PA'!$A$4:$A$2000)+ROW()-3)</f>
        <v/>
      </c>
      <c r="B1556" s="560"/>
      <c r="C1556" s="371"/>
      <c r="D1556" s="374"/>
      <c r="E1556" s="374"/>
      <c r="F1556" s="382"/>
      <c r="G1556" s="374"/>
      <c r="H1556" s="374"/>
      <c r="I1556" s="374"/>
      <c r="J1556" s="374"/>
      <c r="K1556" s="374"/>
      <c r="L1556" s="374"/>
      <c r="M1556" s="374"/>
      <c r="N1556" s="465"/>
      <c r="O1556" s="315">
        <f t="shared" si="84"/>
        <v>0</v>
      </c>
      <c r="P1556" s="74">
        <f t="shared" si="85"/>
        <v>0</v>
      </c>
      <c r="Q1556" s="96" t="str">
        <f t="shared" si="83"/>
        <v/>
      </c>
    </row>
    <row r="1557" spans="1:17">
      <c r="A1557" s="379" t="str">
        <f>IF(B1557="","",COUNT('Diário 1º PA'!$A$4:$A$2000)+ROW()-3)</f>
        <v/>
      </c>
      <c r="B1557" s="560"/>
      <c r="C1557" s="371"/>
      <c r="D1557" s="374"/>
      <c r="E1557" s="374"/>
      <c r="F1557" s="382"/>
      <c r="G1557" s="374"/>
      <c r="H1557" s="374"/>
      <c r="I1557" s="374"/>
      <c r="J1557" s="374"/>
      <c r="K1557" s="374"/>
      <c r="L1557" s="374"/>
      <c r="M1557" s="374"/>
      <c r="N1557" s="465"/>
      <c r="O1557" s="315">
        <f t="shared" si="84"/>
        <v>0</v>
      </c>
      <c r="P1557" s="74">
        <f t="shared" si="85"/>
        <v>0</v>
      </c>
      <c r="Q1557" s="96" t="str">
        <f t="shared" si="83"/>
        <v/>
      </c>
    </row>
    <row r="1558" spans="1:17" ht="13.5" thickBot="1">
      <c r="A1558" s="379" t="str">
        <f>IF(B1558="","",COUNT('Diário 1º PA'!$A$4:$A$2000)+ROW()-3)</f>
        <v/>
      </c>
      <c r="B1558" s="560"/>
      <c r="C1558" s="371"/>
      <c r="D1558" s="374"/>
      <c r="E1558" s="374"/>
      <c r="F1558" s="382"/>
      <c r="G1558" s="374"/>
      <c r="H1558" s="374"/>
      <c r="I1558" s="374"/>
      <c r="J1558" s="374"/>
      <c r="K1558" s="374"/>
      <c r="L1558" s="374"/>
      <c r="M1558" s="374"/>
      <c r="N1558" s="465"/>
      <c r="O1558" s="315">
        <f t="shared" si="84"/>
        <v>0</v>
      </c>
      <c r="P1558" s="74">
        <f t="shared" si="85"/>
        <v>0</v>
      </c>
      <c r="Q1558" s="96" t="str">
        <f t="shared" si="83"/>
        <v/>
      </c>
    </row>
    <row r="1559" spans="1:17">
      <c r="A1559" s="379" t="str">
        <f>IF(B1559="","",COUNT('Diário 1º PA'!$A$4:$A$2000)+ROW()-3)</f>
        <v/>
      </c>
      <c r="B1559" s="560"/>
      <c r="C1559" s="371"/>
      <c r="D1559" s="374"/>
      <c r="E1559" s="374"/>
      <c r="F1559" s="382"/>
      <c r="G1559" s="374"/>
      <c r="H1559" s="374"/>
      <c r="I1559" s="374"/>
      <c r="J1559" s="374"/>
      <c r="K1559" s="374"/>
      <c r="L1559" s="374"/>
      <c r="M1559" s="374"/>
      <c r="N1559" s="465"/>
      <c r="O1559" s="316">
        <f t="shared" si="84"/>
        <v>0</v>
      </c>
      <c r="P1559" s="74">
        <f t="shared" si="85"/>
        <v>0</v>
      </c>
      <c r="Q1559" s="139" t="str">
        <f t="shared" si="83"/>
        <v/>
      </c>
    </row>
    <row r="1560" spans="1:17">
      <c r="A1560" s="379" t="str">
        <f>IF(B1560="","",COUNT('Diário 1º PA'!$A$4:$A$2000)+ROW()-3)</f>
        <v/>
      </c>
      <c r="B1560" s="560"/>
      <c r="C1560" s="371"/>
      <c r="D1560" s="374"/>
      <c r="E1560" s="374"/>
      <c r="F1560" s="382"/>
      <c r="G1560" s="374"/>
      <c r="H1560" s="374"/>
      <c r="I1560" s="374"/>
      <c r="J1560" s="374"/>
      <c r="K1560" s="374"/>
      <c r="L1560" s="374"/>
      <c r="M1560" s="374"/>
      <c r="N1560" s="465"/>
      <c r="O1560" s="315">
        <f t="shared" si="84"/>
        <v>0</v>
      </c>
      <c r="P1560" s="74">
        <f t="shared" si="85"/>
        <v>0</v>
      </c>
      <c r="Q1560" s="96" t="str">
        <f t="shared" si="83"/>
        <v/>
      </c>
    </row>
    <row r="1561" spans="1:17">
      <c r="A1561" s="379" t="str">
        <f>IF(B1561="","",COUNT('Diário 1º PA'!$A$4:$A$2000)+ROW()-3)</f>
        <v/>
      </c>
      <c r="B1561" s="560"/>
      <c r="C1561" s="371"/>
      <c r="D1561" s="374"/>
      <c r="E1561" s="374"/>
      <c r="F1561" s="382"/>
      <c r="G1561" s="374"/>
      <c r="H1561" s="374"/>
      <c r="I1561" s="374"/>
      <c r="J1561" s="374"/>
      <c r="K1561" s="374"/>
      <c r="L1561" s="374"/>
      <c r="M1561" s="374"/>
      <c r="N1561" s="465"/>
      <c r="O1561" s="315">
        <f t="shared" si="84"/>
        <v>0</v>
      </c>
      <c r="P1561" s="74">
        <f t="shared" si="85"/>
        <v>0</v>
      </c>
      <c r="Q1561" s="96" t="str">
        <f t="shared" si="83"/>
        <v/>
      </c>
    </row>
    <row r="1562" spans="1:17" ht="13.5" thickBot="1">
      <c r="A1562" s="379" t="str">
        <f>IF(B1562="","",COUNT('Diário 1º PA'!$A$4:$A$2000)+ROW()-3)</f>
        <v/>
      </c>
      <c r="B1562" s="560"/>
      <c r="C1562" s="371"/>
      <c r="D1562" s="374"/>
      <c r="E1562" s="374"/>
      <c r="F1562" s="382"/>
      <c r="G1562" s="374"/>
      <c r="H1562" s="374"/>
      <c r="I1562" s="374"/>
      <c r="J1562" s="374"/>
      <c r="K1562" s="374"/>
      <c r="L1562" s="374"/>
      <c r="M1562" s="374"/>
      <c r="N1562" s="465"/>
      <c r="O1562" s="315">
        <f t="shared" si="84"/>
        <v>0</v>
      </c>
      <c r="P1562" s="74">
        <f t="shared" si="85"/>
        <v>0</v>
      </c>
      <c r="Q1562" s="96" t="str">
        <f t="shared" si="83"/>
        <v/>
      </c>
    </row>
    <row r="1563" spans="1:17">
      <c r="A1563" s="379" t="str">
        <f>IF(B1563="","",COUNT('Diário 1º PA'!$A$4:$A$2000)+ROW()-3)</f>
        <v/>
      </c>
      <c r="B1563" s="560"/>
      <c r="C1563" s="371"/>
      <c r="D1563" s="374"/>
      <c r="E1563" s="374"/>
      <c r="F1563" s="382"/>
      <c r="G1563" s="374"/>
      <c r="H1563" s="374"/>
      <c r="I1563" s="374"/>
      <c r="J1563" s="374"/>
      <c r="K1563" s="374"/>
      <c r="L1563" s="374"/>
      <c r="M1563" s="374"/>
      <c r="N1563" s="465"/>
      <c r="O1563" s="316">
        <f t="shared" si="84"/>
        <v>0</v>
      </c>
      <c r="P1563" s="74">
        <f t="shared" si="85"/>
        <v>0</v>
      </c>
      <c r="Q1563" s="139" t="str">
        <f t="shared" ref="Q1563:Q1626" si="86">SUBSTITUTE(D1563," ","_")</f>
        <v/>
      </c>
    </row>
    <row r="1564" spans="1:17">
      <c r="A1564" s="379" t="str">
        <f>IF(B1564="","",COUNT('Diário 1º PA'!$A$4:$A$2000)+ROW()-3)</f>
        <v/>
      </c>
      <c r="B1564" s="560"/>
      <c r="C1564" s="371"/>
      <c r="D1564" s="374"/>
      <c r="E1564" s="374"/>
      <c r="F1564" s="382"/>
      <c r="G1564" s="374"/>
      <c r="H1564" s="374"/>
      <c r="I1564" s="374"/>
      <c r="J1564" s="374"/>
      <c r="K1564" s="374"/>
      <c r="L1564" s="374"/>
      <c r="M1564" s="374"/>
      <c r="N1564" s="465"/>
      <c r="O1564" s="315">
        <f t="shared" ref="O1564:O1627" si="87">IF(B1564=0,0,IF(YEAR(B1564)=$P$1,MONTH(B1564)-$O$1+1,(YEAR(B1564)-$P$1)*12-$O$1+1+MONTH(B1564)))</f>
        <v>0</v>
      </c>
      <c r="P1564" s="74">
        <f t="shared" ref="P1564:P1627" si="88">IF(C1564=0,0,IF(YEAR(C1564)=$P$1,MONTH(C1564)-$O$1+1,(YEAR(C1564)-$P$1)*12-$O$1+1+MONTH(C1564)))</f>
        <v>0</v>
      </c>
      <c r="Q1564" s="96" t="str">
        <f t="shared" si="86"/>
        <v/>
      </c>
    </row>
    <row r="1565" spans="1:17">
      <c r="A1565" s="379" t="str">
        <f>IF(B1565="","",COUNT('Diário 1º PA'!$A$4:$A$2000)+ROW()-3)</f>
        <v/>
      </c>
      <c r="B1565" s="560"/>
      <c r="C1565" s="371"/>
      <c r="D1565" s="374"/>
      <c r="E1565" s="374"/>
      <c r="F1565" s="382"/>
      <c r="G1565" s="374"/>
      <c r="H1565" s="374"/>
      <c r="I1565" s="374"/>
      <c r="J1565" s="374"/>
      <c r="K1565" s="374"/>
      <c r="L1565" s="374"/>
      <c r="M1565" s="541"/>
      <c r="N1565" s="465"/>
      <c r="O1565" s="315">
        <f t="shared" si="87"/>
        <v>0</v>
      </c>
      <c r="P1565" s="74">
        <f t="shared" si="88"/>
        <v>0</v>
      </c>
      <c r="Q1565" s="96" t="str">
        <f t="shared" si="86"/>
        <v/>
      </c>
    </row>
    <row r="1566" spans="1:17" ht="13.5" thickBot="1">
      <c r="A1566" s="379" t="str">
        <f>IF(B1566="","",COUNT('Diário 1º PA'!$A$4:$A$2000)+ROW()-3)</f>
        <v/>
      </c>
      <c r="B1566" s="560"/>
      <c r="C1566" s="371"/>
      <c r="D1566" s="374"/>
      <c r="E1566" s="374"/>
      <c r="F1566" s="382"/>
      <c r="G1566" s="374"/>
      <c r="H1566" s="374"/>
      <c r="I1566" s="374"/>
      <c r="J1566" s="374"/>
      <c r="K1566" s="374"/>
      <c r="L1566" s="374"/>
      <c r="M1566" s="374"/>
      <c r="N1566" s="465"/>
      <c r="O1566" s="315">
        <f t="shared" si="87"/>
        <v>0</v>
      </c>
      <c r="P1566" s="74">
        <f t="shared" si="88"/>
        <v>0</v>
      </c>
      <c r="Q1566" s="96" t="str">
        <f t="shared" si="86"/>
        <v/>
      </c>
    </row>
    <row r="1567" spans="1:17">
      <c r="A1567" s="379" t="str">
        <f>IF(B1567="","",COUNT('Diário 1º PA'!$A$4:$A$2000)+ROW()-3)</f>
        <v/>
      </c>
      <c r="B1567" s="560"/>
      <c r="C1567" s="371"/>
      <c r="D1567" s="374"/>
      <c r="E1567" s="374"/>
      <c r="F1567" s="382"/>
      <c r="G1567" s="374"/>
      <c r="H1567" s="374"/>
      <c r="I1567" s="374"/>
      <c r="J1567" s="374"/>
      <c r="K1567" s="374"/>
      <c r="L1567" s="374"/>
      <c r="M1567" s="542"/>
      <c r="N1567" s="465"/>
      <c r="O1567" s="316">
        <f t="shared" si="87"/>
        <v>0</v>
      </c>
      <c r="P1567" s="74">
        <f t="shared" si="88"/>
        <v>0</v>
      </c>
      <c r="Q1567" s="139" t="str">
        <f t="shared" si="86"/>
        <v/>
      </c>
    </row>
    <row r="1568" spans="1:17">
      <c r="A1568" s="379" t="str">
        <f>IF(B1568="","",COUNT('Diário 1º PA'!$A$4:$A$2000)+ROW()-3)</f>
        <v/>
      </c>
      <c r="B1568" s="560"/>
      <c r="C1568" s="371"/>
      <c r="D1568" s="374"/>
      <c r="E1568" s="374"/>
      <c r="F1568" s="382"/>
      <c r="G1568" s="374"/>
      <c r="H1568" s="374"/>
      <c r="I1568" s="374"/>
      <c r="J1568" s="374"/>
      <c r="K1568" s="374"/>
      <c r="L1568" s="374"/>
      <c r="M1568" s="374"/>
      <c r="N1568" s="465"/>
      <c r="O1568" s="315">
        <f t="shared" si="87"/>
        <v>0</v>
      </c>
      <c r="P1568" s="74">
        <f t="shared" si="88"/>
        <v>0</v>
      </c>
      <c r="Q1568" s="96" t="str">
        <f t="shared" si="86"/>
        <v/>
      </c>
    </row>
    <row r="1569" spans="1:17">
      <c r="A1569" s="379" t="str">
        <f>IF(B1569="","",COUNT('Diário 1º PA'!$A$4:$A$2000)+ROW()-3)</f>
        <v/>
      </c>
      <c r="B1569" s="560"/>
      <c r="C1569" s="371"/>
      <c r="D1569" s="374"/>
      <c r="E1569" s="374"/>
      <c r="F1569" s="382"/>
      <c r="G1569" s="374"/>
      <c r="H1569" s="374"/>
      <c r="I1569" s="374"/>
      <c r="J1569" s="374"/>
      <c r="K1569" s="374"/>
      <c r="L1569" s="374"/>
      <c r="M1569" s="374"/>
      <c r="N1569" s="465"/>
      <c r="O1569" s="315">
        <f t="shared" si="87"/>
        <v>0</v>
      </c>
      <c r="P1569" s="74">
        <f t="shared" si="88"/>
        <v>0</v>
      </c>
      <c r="Q1569" s="96" t="str">
        <f t="shared" si="86"/>
        <v/>
      </c>
    </row>
    <row r="1570" spans="1:17" ht="13.5" thickBot="1">
      <c r="A1570" s="379" t="str">
        <f>IF(B1570="","",COUNT('Diário 1º PA'!$A$4:$A$2000)+ROW()-3)</f>
        <v/>
      </c>
      <c r="B1570" s="560"/>
      <c r="C1570" s="371"/>
      <c r="D1570" s="374"/>
      <c r="E1570" s="374"/>
      <c r="F1570" s="382"/>
      <c r="G1570" s="374"/>
      <c r="H1570" s="374"/>
      <c r="I1570" s="374"/>
      <c r="J1570" s="374"/>
      <c r="K1570" s="374"/>
      <c r="L1570" s="374"/>
      <c r="M1570" s="374"/>
      <c r="N1570" s="465"/>
      <c r="O1570" s="315">
        <f t="shared" si="87"/>
        <v>0</v>
      </c>
      <c r="P1570" s="74">
        <f t="shared" si="88"/>
        <v>0</v>
      </c>
      <c r="Q1570" s="96" t="str">
        <f t="shared" si="86"/>
        <v/>
      </c>
    </row>
    <row r="1571" spans="1:17">
      <c r="A1571" s="379" t="str">
        <f>IF(B1571="","",COUNT('Diário 1º PA'!$A$4:$A$2000)+ROW()-3)</f>
        <v/>
      </c>
      <c r="B1571" s="560"/>
      <c r="C1571" s="371"/>
      <c r="D1571" s="374"/>
      <c r="E1571" s="374"/>
      <c r="F1571" s="382"/>
      <c r="G1571" s="374"/>
      <c r="H1571" s="374"/>
      <c r="I1571" s="374"/>
      <c r="J1571" s="374"/>
      <c r="K1571" s="374"/>
      <c r="L1571" s="374"/>
      <c r="M1571" s="374"/>
      <c r="N1571" s="465"/>
      <c r="O1571" s="316">
        <f t="shared" si="87"/>
        <v>0</v>
      </c>
      <c r="P1571" s="74">
        <f t="shared" si="88"/>
        <v>0</v>
      </c>
      <c r="Q1571" s="139" t="str">
        <f t="shared" si="86"/>
        <v/>
      </c>
    </row>
    <row r="1572" spans="1:17">
      <c r="A1572" s="379" t="str">
        <f>IF(B1572="","",COUNT('Diário 1º PA'!$A$4:$A$2000)+ROW()-3)</f>
        <v/>
      </c>
      <c r="B1572" s="560"/>
      <c r="C1572" s="371"/>
      <c r="D1572" s="374"/>
      <c r="E1572" s="374"/>
      <c r="F1572" s="382"/>
      <c r="G1572" s="374"/>
      <c r="H1572" s="374"/>
      <c r="I1572" s="374"/>
      <c r="J1572" s="374"/>
      <c r="K1572" s="374"/>
      <c r="L1572" s="374"/>
      <c r="M1572" s="374"/>
      <c r="N1572" s="465"/>
      <c r="O1572" s="315">
        <f t="shared" si="87"/>
        <v>0</v>
      </c>
      <c r="P1572" s="74">
        <f t="shared" si="88"/>
        <v>0</v>
      </c>
      <c r="Q1572" s="96" t="str">
        <f t="shared" si="86"/>
        <v/>
      </c>
    </row>
    <row r="1573" spans="1:17">
      <c r="A1573" s="379" t="str">
        <f>IF(B1573="","",COUNT('Diário 1º PA'!$A$4:$A$2000)+ROW()-3)</f>
        <v/>
      </c>
      <c r="B1573" s="560"/>
      <c r="C1573" s="371"/>
      <c r="D1573" s="374"/>
      <c r="E1573" s="374"/>
      <c r="F1573" s="382"/>
      <c r="G1573" s="374"/>
      <c r="H1573" s="374"/>
      <c r="I1573" s="374"/>
      <c r="J1573" s="374"/>
      <c r="K1573" s="374"/>
      <c r="L1573" s="374"/>
      <c r="M1573" s="374"/>
      <c r="N1573" s="465"/>
      <c r="O1573" s="315">
        <f t="shared" si="87"/>
        <v>0</v>
      </c>
      <c r="P1573" s="74">
        <f t="shared" si="88"/>
        <v>0</v>
      </c>
      <c r="Q1573" s="96" t="str">
        <f t="shared" si="86"/>
        <v/>
      </c>
    </row>
    <row r="1574" spans="1:17" ht="13.5" thickBot="1">
      <c r="A1574" s="379" t="str">
        <f>IF(B1574="","",COUNT('Diário 1º PA'!$A$4:$A$2000)+ROW()-3)</f>
        <v/>
      </c>
      <c r="B1574" s="560"/>
      <c r="C1574" s="371"/>
      <c r="D1574" s="374"/>
      <c r="E1574" s="374"/>
      <c r="F1574" s="382"/>
      <c r="G1574" s="374"/>
      <c r="H1574" s="374"/>
      <c r="I1574" s="374"/>
      <c r="J1574" s="374"/>
      <c r="K1574" s="374"/>
      <c r="L1574" s="374"/>
      <c r="M1574" s="374"/>
      <c r="N1574" s="465"/>
      <c r="O1574" s="315">
        <f t="shared" si="87"/>
        <v>0</v>
      </c>
      <c r="P1574" s="74">
        <f t="shared" si="88"/>
        <v>0</v>
      </c>
      <c r="Q1574" s="96" t="str">
        <f t="shared" si="86"/>
        <v/>
      </c>
    </row>
    <row r="1575" spans="1:17">
      <c r="A1575" s="379" t="str">
        <f>IF(B1575="","",COUNT('Diário 1º PA'!$A$4:$A$2000)+ROW()-3)</f>
        <v/>
      </c>
      <c r="B1575" s="560"/>
      <c r="C1575" s="371"/>
      <c r="D1575" s="374"/>
      <c r="E1575" s="374"/>
      <c r="F1575" s="382"/>
      <c r="G1575" s="374"/>
      <c r="H1575" s="374"/>
      <c r="I1575" s="374"/>
      <c r="J1575" s="374"/>
      <c r="K1575" s="374"/>
      <c r="L1575" s="374"/>
      <c r="M1575" s="374"/>
      <c r="N1575" s="465"/>
      <c r="O1575" s="316">
        <f t="shared" si="87"/>
        <v>0</v>
      </c>
      <c r="P1575" s="74">
        <f t="shared" si="88"/>
        <v>0</v>
      </c>
      <c r="Q1575" s="139" t="str">
        <f t="shared" si="86"/>
        <v/>
      </c>
    </row>
    <row r="1576" spans="1:17">
      <c r="A1576" s="379" t="str">
        <f>IF(B1576="","",COUNT('Diário 1º PA'!$A$4:$A$2000)+ROW()-3)</f>
        <v/>
      </c>
      <c r="B1576" s="560"/>
      <c r="C1576" s="371"/>
      <c r="D1576" s="374"/>
      <c r="E1576" s="374"/>
      <c r="F1576" s="382"/>
      <c r="G1576" s="374"/>
      <c r="H1576" s="374"/>
      <c r="I1576" s="374"/>
      <c r="J1576" s="374"/>
      <c r="K1576" s="374"/>
      <c r="L1576" s="374"/>
      <c r="M1576" s="374"/>
      <c r="N1576" s="465"/>
      <c r="O1576" s="315">
        <f t="shared" si="87"/>
        <v>0</v>
      </c>
      <c r="P1576" s="74">
        <f t="shared" si="88"/>
        <v>0</v>
      </c>
      <c r="Q1576" s="96" t="str">
        <f t="shared" si="86"/>
        <v/>
      </c>
    </row>
    <row r="1577" spans="1:17">
      <c r="A1577" s="379" t="str">
        <f>IF(B1577="","",COUNT('Diário 1º PA'!$A$4:$A$2000)+ROW()-3)</f>
        <v/>
      </c>
      <c r="B1577" s="560"/>
      <c r="C1577" s="371"/>
      <c r="D1577" s="374"/>
      <c r="E1577" s="374"/>
      <c r="F1577" s="382"/>
      <c r="G1577" s="374"/>
      <c r="H1577" s="374"/>
      <c r="I1577" s="374"/>
      <c r="J1577" s="374"/>
      <c r="K1577" s="374"/>
      <c r="L1577" s="374"/>
      <c r="M1577" s="374"/>
      <c r="N1577" s="465"/>
      <c r="O1577" s="315">
        <f t="shared" si="87"/>
        <v>0</v>
      </c>
      <c r="P1577" s="74">
        <f t="shared" si="88"/>
        <v>0</v>
      </c>
      <c r="Q1577" s="96" t="str">
        <f t="shared" si="86"/>
        <v/>
      </c>
    </row>
    <row r="1578" spans="1:17" ht="13.5" thickBot="1">
      <c r="A1578" s="379" t="str">
        <f>IF(B1578="","",COUNT('Diário 1º PA'!$A$4:$A$2000)+ROW()-3)</f>
        <v/>
      </c>
      <c r="B1578" s="560"/>
      <c r="C1578" s="371"/>
      <c r="D1578" s="374"/>
      <c r="E1578" s="374"/>
      <c r="F1578" s="382"/>
      <c r="G1578" s="374"/>
      <c r="H1578" s="374"/>
      <c r="I1578" s="374"/>
      <c r="J1578" s="374"/>
      <c r="K1578" s="374"/>
      <c r="L1578" s="374"/>
      <c r="M1578" s="374"/>
      <c r="N1578" s="465"/>
      <c r="O1578" s="315">
        <f t="shared" si="87"/>
        <v>0</v>
      </c>
      <c r="P1578" s="74">
        <f t="shared" si="88"/>
        <v>0</v>
      </c>
      <c r="Q1578" s="96" t="str">
        <f t="shared" si="86"/>
        <v/>
      </c>
    </row>
    <row r="1579" spans="1:17">
      <c r="A1579" s="379" t="str">
        <f>IF(B1579="","",COUNT('Diário 1º PA'!$A$4:$A$2000)+ROW()-3)</f>
        <v/>
      </c>
      <c r="B1579" s="560"/>
      <c r="C1579" s="371"/>
      <c r="D1579" s="374"/>
      <c r="E1579" s="374"/>
      <c r="F1579" s="382"/>
      <c r="G1579" s="374"/>
      <c r="H1579" s="374"/>
      <c r="I1579" s="374"/>
      <c r="J1579" s="374"/>
      <c r="K1579" s="374"/>
      <c r="L1579" s="374"/>
      <c r="M1579" s="374"/>
      <c r="N1579" s="465"/>
      <c r="O1579" s="316">
        <f t="shared" si="87"/>
        <v>0</v>
      </c>
      <c r="P1579" s="74">
        <f t="shared" si="88"/>
        <v>0</v>
      </c>
      <c r="Q1579" s="139" t="str">
        <f t="shared" si="86"/>
        <v/>
      </c>
    </row>
    <row r="1580" spans="1:17">
      <c r="A1580" s="379" t="str">
        <f>IF(B1580="","",COUNT('Diário 1º PA'!$A$4:$A$2000)+ROW()-3)</f>
        <v/>
      </c>
      <c r="B1580" s="560"/>
      <c r="C1580" s="371"/>
      <c r="D1580" s="374"/>
      <c r="E1580" s="374"/>
      <c r="F1580" s="382"/>
      <c r="G1580" s="374"/>
      <c r="H1580" s="374"/>
      <c r="I1580" s="374"/>
      <c r="J1580" s="374"/>
      <c r="K1580" s="374"/>
      <c r="L1580" s="374"/>
      <c r="M1580" s="374"/>
      <c r="N1580" s="465"/>
      <c r="O1580" s="315">
        <f t="shared" si="87"/>
        <v>0</v>
      </c>
      <c r="P1580" s="74">
        <f t="shared" si="88"/>
        <v>0</v>
      </c>
      <c r="Q1580" s="96" t="str">
        <f t="shared" si="86"/>
        <v/>
      </c>
    </row>
    <row r="1581" spans="1:17">
      <c r="A1581" s="379" t="str">
        <f>IF(B1581="","",COUNT('Diário 1º PA'!$A$4:$A$2000)+ROW()-3)</f>
        <v/>
      </c>
      <c r="B1581" s="560"/>
      <c r="C1581" s="371"/>
      <c r="D1581" s="374"/>
      <c r="E1581" s="374"/>
      <c r="F1581" s="382"/>
      <c r="G1581" s="374"/>
      <c r="H1581" s="374"/>
      <c r="I1581" s="374"/>
      <c r="J1581" s="374"/>
      <c r="K1581" s="374"/>
      <c r="L1581" s="374"/>
      <c r="M1581" s="374"/>
      <c r="N1581" s="465"/>
      <c r="O1581" s="315">
        <f t="shared" si="87"/>
        <v>0</v>
      </c>
      <c r="P1581" s="74">
        <f t="shared" si="88"/>
        <v>0</v>
      </c>
      <c r="Q1581" s="96" t="str">
        <f t="shared" si="86"/>
        <v/>
      </c>
    </row>
    <row r="1582" spans="1:17" ht="13.5" thickBot="1">
      <c r="A1582" s="379" t="str">
        <f>IF(B1582="","",COUNT('Diário 1º PA'!$A$4:$A$2000)+ROW()-3)</f>
        <v/>
      </c>
      <c r="B1582" s="560"/>
      <c r="C1582" s="371"/>
      <c r="D1582" s="374"/>
      <c r="E1582" s="374"/>
      <c r="F1582" s="382"/>
      <c r="G1582" s="374"/>
      <c r="H1582" s="374"/>
      <c r="I1582" s="374"/>
      <c r="J1582" s="374"/>
      <c r="K1582" s="374"/>
      <c r="L1582" s="374"/>
      <c r="M1582" s="374"/>
      <c r="N1582" s="465"/>
      <c r="O1582" s="315">
        <f t="shared" si="87"/>
        <v>0</v>
      </c>
      <c r="P1582" s="74">
        <f t="shared" si="88"/>
        <v>0</v>
      </c>
      <c r="Q1582" s="96" t="str">
        <f t="shared" si="86"/>
        <v/>
      </c>
    </row>
    <row r="1583" spans="1:17">
      <c r="A1583" s="379" t="str">
        <f>IF(B1583="","",COUNT('Diário 1º PA'!$A$4:$A$2000)+ROW()-3)</f>
        <v/>
      </c>
      <c r="B1583" s="560"/>
      <c r="C1583" s="371"/>
      <c r="D1583" s="374"/>
      <c r="E1583" s="374"/>
      <c r="F1583" s="382"/>
      <c r="G1583" s="374"/>
      <c r="H1583" s="374"/>
      <c r="I1583" s="374"/>
      <c r="J1583" s="374"/>
      <c r="K1583" s="374"/>
      <c r="L1583" s="374"/>
      <c r="M1583" s="374"/>
      <c r="N1583" s="465"/>
      <c r="O1583" s="316">
        <f t="shared" si="87"/>
        <v>0</v>
      </c>
      <c r="P1583" s="74">
        <f t="shared" si="88"/>
        <v>0</v>
      </c>
      <c r="Q1583" s="139" t="str">
        <f t="shared" si="86"/>
        <v/>
      </c>
    </row>
    <row r="1584" spans="1:17">
      <c r="A1584" s="379" t="str">
        <f>IF(B1584="","",COUNT('Diário 1º PA'!$A$4:$A$2000)+ROW()-3)</f>
        <v/>
      </c>
      <c r="B1584" s="560"/>
      <c r="C1584" s="371"/>
      <c r="D1584" s="374"/>
      <c r="E1584" s="374"/>
      <c r="F1584" s="382"/>
      <c r="G1584" s="374"/>
      <c r="H1584" s="374"/>
      <c r="I1584" s="374"/>
      <c r="J1584" s="374"/>
      <c r="K1584" s="374"/>
      <c r="L1584" s="374"/>
      <c r="M1584" s="374"/>
      <c r="N1584" s="465"/>
      <c r="O1584" s="315">
        <f t="shared" si="87"/>
        <v>0</v>
      </c>
      <c r="P1584" s="74">
        <f t="shared" si="88"/>
        <v>0</v>
      </c>
      <c r="Q1584" s="96" t="str">
        <f t="shared" si="86"/>
        <v/>
      </c>
    </row>
    <row r="1585" spans="1:17">
      <c r="A1585" s="379" t="str">
        <f>IF(B1585="","",COUNT('Diário 1º PA'!$A$4:$A$2000)+ROW()-3)</f>
        <v/>
      </c>
      <c r="B1585" s="560"/>
      <c r="C1585" s="371"/>
      <c r="D1585" s="374"/>
      <c r="E1585" s="374"/>
      <c r="F1585" s="382"/>
      <c r="G1585" s="374"/>
      <c r="H1585" s="374"/>
      <c r="I1585" s="374"/>
      <c r="J1585" s="374"/>
      <c r="K1585" s="374"/>
      <c r="L1585" s="374"/>
      <c r="M1585" s="374"/>
      <c r="N1585" s="465"/>
      <c r="O1585" s="315">
        <f t="shared" si="87"/>
        <v>0</v>
      </c>
      <c r="P1585" s="74">
        <f t="shared" si="88"/>
        <v>0</v>
      </c>
      <c r="Q1585" s="96" t="str">
        <f t="shared" si="86"/>
        <v/>
      </c>
    </row>
    <row r="1586" spans="1:17" ht="13.5" thickBot="1">
      <c r="A1586" s="379" t="str">
        <f>IF(B1586="","",COUNT('Diário 1º PA'!$A$4:$A$2000)+ROW()-3)</f>
        <v/>
      </c>
      <c r="B1586" s="560"/>
      <c r="C1586" s="371"/>
      <c r="D1586" s="374"/>
      <c r="E1586" s="374"/>
      <c r="F1586" s="382"/>
      <c r="G1586" s="374"/>
      <c r="H1586" s="374"/>
      <c r="I1586" s="374"/>
      <c r="J1586" s="374"/>
      <c r="K1586" s="374"/>
      <c r="L1586" s="374"/>
      <c r="M1586" s="374"/>
      <c r="N1586" s="465"/>
      <c r="O1586" s="315">
        <f t="shared" si="87"/>
        <v>0</v>
      </c>
      <c r="P1586" s="74">
        <f t="shared" si="88"/>
        <v>0</v>
      </c>
      <c r="Q1586" s="96" t="str">
        <f t="shared" si="86"/>
        <v/>
      </c>
    </row>
    <row r="1587" spans="1:17">
      <c r="A1587" s="379" t="str">
        <f>IF(B1587="","",COUNT('Diário 1º PA'!$A$4:$A$2000)+ROW()-3)</f>
        <v/>
      </c>
      <c r="B1587" s="560"/>
      <c r="C1587" s="371"/>
      <c r="D1587" s="374"/>
      <c r="E1587" s="374"/>
      <c r="F1587" s="382"/>
      <c r="G1587" s="374"/>
      <c r="H1587" s="374"/>
      <c r="I1587" s="374"/>
      <c r="J1587" s="374"/>
      <c r="K1587" s="374"/>
      <c r="L1587" s="374"/>
      <c r="M1587" s="374"/>
      <c r="N1587" s="465"/>
      <c r="O1587" s="316">
        <f t="shared" si="87"/>
        <v>0</v>
      </c>
      <c r="P1587" s="74">
        <f t="shared" si="88"/>
        <v>0</v>
      </c>
      <c r="Q1587" s="139" t="str">
        <f t="shared" si="86"/>
        <v/>
      </c>
    </row>
    <row r="1588" spans="1:17">
      <c r="A1588" s="379" t="str">
        <f>IF(B1588="","",COUNT('Diário 1º PA'!$A$4:$A$2000)+ROW()-3)</f>
        <v/>
      </c>
      <c r="B1588" s="560"/>
      <c r="C1588" s="371"/>
      <c r="D1588" s="374"/>
      <c r="E1588" s="374"/>
      <c r="F1588" s="382"/>
      <c r="G1588" s="374"/>
      <c r="H1588" s="374"/>
      <c r="I1588" s="374"/>
      <c r="J1588" s="374"/>
      <c r="K1588" s="374"/>
      <c r="L1588" s="374"/>
      <c r="M1588" s="374"/>
      <c r="N1588" s="465"/>
      <c r="O1588" s="315">
        <f t="shared" si="87"/>
        <v>0</v>
      </c>
      <c r="P1588" s="74">
        <f t="shared" si="88"/>
        <v>0</v>
      </c>
      <c r="Q1588" s="96" t="str">
        <f t="shared" si="86"/>
        <v/>
      </c>
    </row>
    <row r="1589" spans="1:17">
      <c r="A1589" s="379" t="str">
        <f>IF(B1589="","",COUNT('Diário 1º PA'!$A$4:$A$2000)+ROW()-3)</f>
        <v/>
      </c>
      <c r="B1589" s="560"/>
      <c r="C1589" s="371"/>
      <c r="D1589" s="374"/>
      <c r="E1589" s="374"/>
      <c r="F1589" s="382"/>
      <c r="G1589" s="374"/>
      <c r="H1589" s="374"/>
      <c r="I1589" s="374"/>
      <c r="J1589" s="374"/>
      <c r="K1589" s="374"/>
      <c r="L1589" s="374"/>
      <c r="M1589" s="374"/>
      <c r="N1589" s="465"/>
      <c r="O1589" s="315">
        <f t="shared" si="87"/>
        <v>0</v>
      </c>
      <c r="P1589" s="74">
        <f t="shared" si="88"/>
        <v>0</v>
      </c>
      <c r="Q1589" s="96" t="str">
        <f t="shared" si="86"/>
        <v/>
      </c>
    </row>
    <row r="1590" spans="1:17" ht="13.5" thickBot="1">
      <c r="A1590" s="379" t="str">
        <f>IF(B1590="","",COUNT('Diário 1º PA'!$A$4:$A$2000)+ROW()-3)</f>
        <v/>
      </c>
      <c r="B1590" s="560"/>
      <c r="C1590" s="371"/>
      <c r="D1590" s="374"/>
      <c r="E1590" s="374"/>
      <c r="F1590" s="382"/>
      <c r="G1590" s="374"/>
      <c r="H1590" s="374"/>
      <c r="I1590" s="374"/>
      <c r="J1590" s="374"/>
      <c r="K1590" s="374"/>
      <c r="L1590" s="374"/>
      <c r="M1590" s="374"/>
      <c r="N1590" s="465"/>
      <c r="O1590" s="315">
        <f t="shared" si="87"/>
        <v>0</v>
      </c>
      <c r="P1590" s="74">
        <f t="shared" si="88"/>
        <v>0</v>
      </c>
      <c r="Q1590" s="96" t="str">
        <f t="shared" si="86"/>
        <v/>
      </c>
    </row>
    <row r="1591" spans="1:17">
      <c r="A1591" s="379" t="str">
        <f>IF(B1591="","",COUNT('Diário 1º PA'!$A$4:$A$2000)+ROW()-3)</f>
        <v/>
      </c>
      <c r="B1591" s="560"/>
      <c r="C1591" s="371"/>
      <c r="D1591" s="374"/>
      <c r="E1591" s="374"/>
      <c r="F1591" s="382"/>
      <c r="G1591" s="374"/>
      <c r="H1591" s="374"/>
      <c r="I1591" s="374"/>
      <c r="J1591" s="374"/>
      <c r="K1591" s="374"/>
      <c r="L1591" s="374"/>
      <c r="M1591" s="374"/>
      <c r="N1591" s="465"/>
      <c r="O1591" s="316">
        <f t="shared" si="87"/>
        <v>0</v>
      </c>
      <c r="P1591" s="74">
        <f t="shared" si="88"/>
        <v>0</v>
      </c>
      <c r="Q1591" s="139" t="str">
        <f t="shared" si="86"/>
        <v/>
      </c>
    </row>
    <row r="1592" spans="1:17">
      <c r="A1592" s="379" t="str">
        <f>IF(B1592="","",COUNT('Diário 1º PA'!$A$4:$A$2000)+ROW()-3)</f>
        <v/>
      </c>
      <c r="B1592" s="560"/>
      <c r="C1592" s="371"/>
      <c r="D1592" s="374"/>
      <c r="E1592" s="374"/>
      <c r="F1592" s="382"/>
      <c r="G1592" s="374"/>
      <c r="H1592" s="374"/>
      <c r="I1592" s="374"/>
      <c r="J1592" s="374"/>
      <c r="K1592" s="374"/>
      <c r="L1592" s="374"/>
      <c r="M1592" s="374"/>
      <c r="N1592" s="465"/>
      <c r="O1592" s="315">
        <f t="shared" si="87"/>
        <v>0</v>
      </c>
      <c r="P1592" s="74">
        <f t="shared" si="88"/>
        <v>0</v>
      </c>
      <c r="Q1592" s="96" t="str">
        <f t="shared" si="86"/>
        <v/>
      </c>
    </row>
    <row r="1593" spans="1:17">
      <c r="A1593" s="379" t="str">
        <f>IF(B1593="","",COUNT('Diário 1º PA'!$A$4:$A$2000)+ROW()-3)</f>
        <v/>
      </c>
      <c r="B1593" s="560"/>
      <c r="C1593" s="371"/>
      <c r="D1593" s="374"/>
      <c r="E1593" s="374"/>
      <c r="F1593" s="382"/>
      <c r="G1593" s="374"/>
      <c r="H1593" s="374"/>
      <c r="I1593" s="374"/>
      <c r="J1593" s="374"/>
      <c r="K1593" s="374"/>
      <c r="L1593" s="374"/>
      <c r="M1593" s="374"/>
      <c r="N1593" s="465"/>
      <c r="O1593" s="315">
        <f t="shared" si="87"/>
        <v>0</v>
      </c>
      <c r="P1593" s="74">
        <f t="shared" si="88"/>
        <v>0</v>
      </c>
      <c r="Q1593" s="96" t="str">
        <f t="shared" si="86"/>
        <v/>
      </c>
    </row>
    <row r="1594" spans="1:17" ht="13.5" thickBot="1">
      <c r="A1594" s="379" t="str">
        <f>IF(B1594="","",COUNT('Diário 1º PA'!$A$4:$A$2000)+ROW()-3)</f>
        <v/>
      </c>
      <c r="B1594" s="560"/>
      <c r="C1594" s="371"/>
      <c r="D1594" s="374"/>
      <c r="E1594" s="374"/>
      <c r="F1594" s="382"/>
      <c r="G1594" s="374"/>
      <c r="H1594" s="374"/>
      <c r="I1594" s="374"/>
      <c r="J1594" s="374"/>
      <c r="K1594" s="374"/>
      <c r="L1594" s="374"/>
      <c r="M1594" s="374"/>
      <c r="N1594" s="465"/>
      <c r="O1594" s="315">
        <f t="shared" si="87"/>
        <v>0</v>
      </c>
      <c r="P1594" s="74">
        <f t="shared" si="88"/>
        <v>0</v>
      </c>
      <c r="Q1594" s="96" t="str">
        <f t="shared" si="86"/>
        <v/>
      </c>
    </row>
    <row r="1595" spans="1:17">
      <c r="A1595" s="379" t="str">
        <f>IF(B1595="","",COUNT('Diário 1º PA'!$A$4:$A$2000)+ROW()-3)</f>
        <v/>
      </c>
      <c r="B1595" s="560"/>
      <c r="C1595" s="371"/>
      <c r="D1595" s="374"/>
      <c r="E1595" s="374"/>
      <c r="F1595" s="382"/>
      <c r="G1595" s="374"/>
      <c r="H1595" s="374"/>
      <c r="I1595" s="374"/>
      <c r="J1595" s="374"/>
      <c r="K1595" s="374"/>
      <c r="L1595" s="374"/>
      <c r="M1595" s="374"/>
      <c r="N1595" s="465"/>
      <c r="O1595" s="316">
        <f t="shared" si="87"/>
        <v>0</v>
      </c>
      <c r="P1595" s="74">
        <f t="shared" si="88"/>
        <v>0</v>
      </c>
      <c r="Q1595" s="139" t="str">
        <f t="shared" si="86"/>
        <v/>
      </c>
    </row>
    <row r="1596" spans="1:17">
      <c r="A1596" s="379" t="str">
        <f>IF(B1596="","",COUNT('Diário 1º PA'!$A$4:$A$2000)+ROW()-3)</f>
        <v/>
      </c>
      <c r="B1596" s="560"/>
      <c r="C1596" s="371"/>
      <c r="D1596" s="374"/>
      <c r="E1596" s="374"/>
      <c r="F1596" s="382"/>
      <c r="G1596" s="374"/>
      <c r="H1596" s="374"/>
      <c r="I1596" s="374"/>
      <c r="J1596" s="374"/>
      <c r="K1596" s="374"/>
      <c r="L1596" s="374"/>
      <c r="M1596" s="374"/>
      <c r="N1596" s="465"/>
      <c r="O1596" s="315">
        <f t="shared" si="87"/>
        <v>0</v>
      </c>
      <c r="P1596" s="74">
        <f t="shared" si="88"/>
        <v>0</v>
      </c>
      <c r="Q1596" s="96" t="str">
        <f t="shared" si="86"/>
        <v/>
      </c>
    </row>
    <row r="1597" spans="1:17">
      <c r="A1597" s="379" t="str">
        <f>IF(B1597="","",COUNT('Diário 1º PA'!$A$4:$A$2000)+ROW()-3)</f>
        <v/>
      </c>
      <c r="B1597" s="560"/>
      <c r="C1597" s="371"/>
      <c r="D1597" s="374"/>
      <c r="E1597" s="374"/>
      <c r="F1597" s="382"/>
      <c r="G1597" s="374"/>
      <c r="H1597" s="374"/>
      <c r="I1597" s="374"/>
      <c r="J1597" s="374"/>
      <c r="K1597" s="374"/>
      <c r="L1597" s="374"/>
      <c r="M1597" s="374"/>
      <c r="N1597" s="465"/>
      <c r="O1597" s="315">
        <f t="shared" si="87"/>
        <v>0</v>
      </c>
      <c r="P1597" s="74">
        <f t="shared" si="88"/>
        <v>0</v>
      </c>
      <c r="Q1597" s="96" t="str">
        <f t="shared" si="86"/>
        <v/>
      </c>
    </row>
    <row r="1598" spans="1:17" ht="13.5" thickBot="1">
      <c r="A1598" s="379" t="str">
        <f>IF(B1598="","",COUNT('Diário 1º PA'!$A$4:$A$2000)+ROW()-3)</f>
        <v/>
      </c>
      <c r="B1598" s="560"/>
      <c r="C1598" s="371"/>
      <c r="D1598" s="374"/>
      <c r="E1598" s="374"/>
      <c r="F1598" s="382"/>
      <c r="G1598" s="374"/>
      <c r="H1598" s="374"/>
      <c r="I1598" s="374"/>
      <c r="J1598" s="374"/>
      <c r="K1598" s="374"/>
      <c r="L1598" s="374"/>
      <c r="M1598" s="374"/>
      <c r="N1598" s="465"/>
      <c r="O1598" s="315">
        <f t="shared" si="87"/>
        <v>0</v>
      </c>
      <c r="P1598" s="74">
        <f t="shared" si="88"/>
        <v>0</v>
      </c>
      <c r="Q1598" s="96" t="str">
        <f t="shared" si="86"/>
        <v/>
      </c>
    </row>
    <row r="1599" spans="1:17">
      <c r="A1599" s="379" t="str">
        <f>IF(B1599="","",COUNT('Diário 1º PA'!$A$4:$A$2000)+ROW()-3)</f>
        <v/>
      </c>
      <c r="B1599" s="560"/>
      <c r="C1599" s="371"/>
      <c r="D1599" s="374"/>
      <c r="E1599" s="374"/>
      <c r="F1599" s="382"/>
      <c r="G1599" s="374"/>
      <c r="H1599" s="374"/>
      <c r="I1599" s="374"/>
      <c r="J1599" s="374"/>
      <c r="K1599" s="374"/>
      <c r="L1599" s="374"/>
      <c r="M1599" s="374"/>
      <c r="N1599" s="465"/>
      <c r="O1599" s="316">
        <f t="shared" si="87"/>
        <v>0</v>
      </c>
      <c r="P1599" s="74">
        <f t="shared" si="88"/>
        <v>0</v>
      </c>
      <c r="Q1599" s="139" t="str">
        <f t="shared" si="86"/>
        <v/>
      </c>
    </row>
    <row r="1600" spans="1:17">
      <c r="A1600" s="379" t="str">
        <f>IF(B1600="","",COUNT('Diário 1º PA'!$A$4:$A$2000)+ROW()-3)</f>
        <v/>
      </c>
      <c r="B1600" s="560"/>
      <c r="C1600" s="371"/>
      <c r="D1600" s="374"/>
      <c r="E1600" s="374"/>
      <c r="F1600" s="382"/>
      <c r="G1600" s="374"/>
      <c r="H1600" s="374"/>
      <c r="I1600" s="374"/>
      <c r="J1600" s="374"/>
      <c r="K1600" s="374"/>
      <c r="L1600" s="374"/>
      <c r="M1600" s="374"/>
      <c r="N1600" s="465"/>
      <c r="O1600" s="315">
        <f t="shared" si="87"/>
        <v>0</v>
      </c>
      <c r="P1600" s="74">
        <f t="shared" si="88"/>
        <v>0</v>
      </c>
      <c r="Q1600" s="96" t="str">
        <f t="shared" si="86"/>
        <v/>
      </c>
    </row>
    <row r="1601" spans="1:17">
      <c r="A1601" s="379" t="str">
        <f>IF(B1601="","",COUNT('Diário 1º PA'!$A$4:$A$2000)+ROW()-3)</f>
        <v/>
      </c>
      <c r="B1601" s="560"/>
      <c r="C1601" s="371"/>
      <c r="D1601" s="374"/>
      <c r="E1601" s="374"/>
      <c r="F1601" s="382"/>
      <c r="G1601" s="374"/>
      <c r="H1601" s="374"/>
      <c r="I1601" s="374"/>
      <c r="J1601" s="374"/>
      <c r="K1601" s="374"/>
      <c r="L1601" s="374"/>
      <c r="M1601" s="374"/>
      <c r="N1601" s="465"/>
      <c r="O1601" s="315">
        <f t="shared" si="87"/>
        <v>0</v>
      </c>
      <c r="P1601" s="74">
        <f t="shared" si="88"/>
        <v>0</v>
      </c>
      <c r="Q1601" s="96" t="str">
        <f t="shared" si="86"/>
        <v/>
      </c>
    </row>
    <row r="1602" spans="1:17" ht="13.5" thickBot="1">
      <c r="A1602" s="379" t="str">
        <f>IF(B1602="","",COUNT('Diário 1º PA'!$A$4:$A$2000)+ROW()-3)</f>
        <v/>
      </c>
      <c r="B1602" s="560"/>
      <c r="C1602" s="371"/>
      <c r="D1602" s="374"/>
      <c r="E1602" s="374"/>
      <c r="F1602" s="382"/>
      <c r="G1602" s="374"/>
      <c r="H1602" s="374"/>
      <c r="I1602" s="374"/>
      <c r="J1602" s="374"/>
      <c r="K1602" s="374"/>
      <c r="L1602" s="374"/>
      <c r="M1602" s="374"/>
      <c r="N1602" s="465"/>
      <c r="O1602" s="315">
        <f t="shared" si="87"/>
        <v>0</v>
      </c>
      <c r="P1602" s="74">
        <f t="shared" si="88"/>
        <v>0</v>
      </c>
      <c r="Q1602" s="96" t="str">
        <f t="shared" si="86"/>
        <v/>
      </c>
    </row>
    <row r="1603" spans="1:17">
      <c r="A1603" s="379" t="str">
        <f>IF(B1603="","",COUNT('Diário 1º PA'!$A$4:$A$2000)+ROW()-3)</f>
        <v/>
      </c>
      <c r="B1603" s="560"/>
      <c r="C1603" s="371"/>
      <c r="D1603" s="374"/>
      <c r="E1603" s="374"/>
      <c r="F1603" s="382"/>
      <c r="G1603" s="374"/>
      <c r="H1603" s="374"/>
      <c r="I1603" s="374"/>
      <c r="J1603" s="374"/>
      <c r="K1603" s="374"/>
      <c r="L1603" s="374"/>
      <c r="M1603" s="374"/>
      <c r="N1603" s="465"/>
      <c r="O1603" s="316">
        <f t="shared" si="87"/>
        <v>0</v>
      </c>
      <c r="P1603" s="74">
        <f t="shared" si="88"/>
        <v>0</v>
      </c>
      <c r="Q1603" s="139" t="str">
        <f t="shared" si="86"/>
        <v/>
      </c>
    </row>
    <row r="1604" spans="1:17">
      <c r="A1604" s="379" t="str">
        <f>IF(B1604="","",COUNT('Diário 1º PA'!$A$4:$A$2000)+ROW()-3)</f>
        <v/>
      </c>
      <c r="B1604" s="560"/>
      <c r="C1604" s="371"/>
      <c r="D1604" s="374"/>
      <c r="E1604" s="374"/>
      <c r="F1604" s="382"/>
      <c r="G1604" s="374"/>
      <c r="H1604" s="374"/>
      <c r="I1604" s="374"/>
      <c r="J1604" s="374"/>
      <c r="K1604" s="374"/>
      <c r="L1604" s="374"/>
      <c r="M1604" s="542"/>
      <c r="N1604" s="465"/>
      <c r="O1604" s="315">
        <f t="shared" si="87"/>
        <v>0</v>
      </c>
      <c r="P1604" s="74">
        <f t="shared" si="88"/>
        <v>0</v>
      </c>
      <c r="Q1604" s="96" t="str">
        <f t="shared" si="86"/>
        <v/>
      </c>
    </row>
    <row r="1605" spans="1:17">
      <c r="A1605" s="379" t="str">
        <f>IF(B1605="","",COUNT('Diário 1º PA'!$A$4:$A$2000)+ROW()-3)</f>
        <v/>
      </c>
      <c r="B1605" s="560"/>
      <c r="C1605" s="371"/>
      <c r="D1605" s="374"/>
      <c r="E1605" s="374"/>
      <c r="F1605" s="382"/>
      <c r="G1605" s="374"/>
      <c r="H1605" s="374"/>
      <c r="I1605" s="374"/>
      <c r="J1605" s="374"/>
      <c r="K1605" s="374"/>
      <c r="L1605" s="374"/>
      <c r="M1605" s="374"/>
      <c r="N1605" s="465"/>
      <c r="O1605" s="315">
        <f t="shared" si="87"/>
        <v>0</v>
      </c>
      <c r="P1605" s="74">
        <f t="shared" si="88"/>
        <v>0</v>
      </c>
      <c r="Q1605" s="96" t="str">
        <f t="shared" si="86"/>
        <v/>
      </c>
    </row>
    <row r="1606" spans="1:17" ht="13.5" thickBot="1">
      <c r="A1606" s="379" t="str">
        <f>IF(B1606="","",COUNT('Diário 1º PA'!$A$4:$A$2000)+ROW()-3)</f>
        <v/>
      </c>
      <c r="B1606" s="560"/>
      <c r="C1606" s="371"/>
      <c r="D1606" s="374"/>
      <c r="E1606" s="374"/>
      <c r="F1606" s="382"/>
      <c r="G1606" s="374"/>
      <c r="H1606" s="374"/>
      <c r="I1606" s="374"/>
      <c r="J1606" s="374"/>
      <c r="K1606" s="374"/>
      <c r="L1606" s="374"/>
      <c r="M1606" s="374"/>
      <c r="N1606" s="465"/>
      <c r="O1606" s="315">
        <f t="shared" si="87"/>
        <v>0</v>
      </c>
      <c r="P1606" s="74">
        <f t="shared" si="88"/>
        <v>0</v>
      </c>
      <c r="Q1606" s="96" t="str">
        <f t="shared" si="86"/>
        <v/>
      </c>
    </row>
    <row r="1607" spans="1:17">
      <c r="A1607" s="379" t="str">
        <f>IF(B1607="","",COUNT('Diário 1º PA'!$A$4:$A$2000)+ROW()-3)</f>
        <v/>
      </c>
      <c r="B1607" s="560"/>
      <c r="C1607" s="371"/>
      <c r="D1607" s="374"/>
      <c r="E1607" s="374"/>
      <c r="F1607" s="382"/>
      <c r="G1607" s="374"/>
      <c r="H1607" s="374"/>
      <c r="I1607" s="374"/>
      <c r="J1607" s="374"/>
      <c r="K1607" s="374"/>
      <c r="L1607" s="374"/>
      <c r="M1607" s="374"/>
      <c r="N1607" s="465"/>
      <c r="O1607" s="316">
        <f t="shared" si="87"/>
        <v>0</v>
      </c>
      <c r="P1607" s="74">
        <f t="shared" si="88"/>
        <v>0</v>
      </c>
      <c r="Q1607" s="139" t="str">
        <f t="shared" si="86"/>
        <v/>
      </c>
    </row>
    <row r="1608" spans="1:17">
      <c r="A1608" s="379" t="str">
        <f>IF(B1608="","",COUNT('Diário 1º PA'!$A$4:$A$2000)+ROW()-3)</f>
        <v/>
      </c>
      <c r="B1608" s="560"/>
      <c r="C1608" s="371"/>
      <c r="D1608" s="374"/>
      <c r="E1608" s="374"/>
      <c r="F1608" s="382"/>
      <c r="G1608" s="374"/>
      <c r="H1608" s="374"/>
      <c r="I1608" s="374"/>
      <c r="J1608" s="374"/>
      <c r="K1608" s="374"/>
      <c r="L1608" s="374"/>
      <c r="M1608" s="374"/>
      <c r="N1608" s="465"/>
      <c r="O1608" s="315">
        <f t="shared" si="87"/>
        <v>0</v>
      </c>
      <c r="P1608" s="74">
        <f t="shared" si="88"/>
        <v>0</v>
      </c>
      <c r="Q1608" s="96" t="str">
        <f t="shared" si="86"/>
        <v/>
      </c>
    </row>
    <row r="1609" spans="1:17">
      <c r="A1609" s="379" t="str">
        <f>IF(B1609="","",COUNT('Diário 1º PA'!$A$4:$A$2000)+ROW()-3)</f>
        <v/>
      </c>
      <c r="B1609" s="560"/>
      <c r="C1609" s="371"/>
      <c r="D1609" s="374"/>
      <c r="E1609" s="374"/>
      <c r="F1609" s="382"/>
      <c r="G1609" s="374"/>
      <c r="H1609" s="374"/>
      <c r="I1609" s="374"/>
      <c r="J1609" s="374"/>
      <c r="K1609" s="374"/>
      <c r="L1609" s="374"/>
      <c r="M1609" s="374"/>
      <c r="N1609" s="465"/>
      <c r="O1609" s="315">
        <f t="shared" si="87"/>
        <v>0</v>
      </c>
      <c r="P1609" s="74">
        <f t="shared" si="88"/>
        <v>0</v>
      </c>
      <c r="Q1609" s="96" t="str">
        <f t="shared" si="86"/>
        <v/>
      </c>
    </row>
    <row r="1610" spans="1:17" ht="13.5" thickBot="1">
      <c r="A1610" s="379" t="str">
        <f>IF(B1610="","",COUNT('Diário 1º PA'!$A$4:$A$2000)+ROW()-3)</f>
        <v/>
      </c>
      <c r="B1610" s="560"/>
      <c r="C1610" s="371"/>
      <c r="D1610" s="374"/>
      <c r="E1610" s="374"/>
      <c r="F1610" s="382"/>
      <c r="G1610" s="374"/>
      <c r="H1610" s="374"/>
      <c r="I1610" s="374"/>
      <c r="J1610" s="374"/>
      <c r="K1610" s="374"/>
      <c r="L1610" s="374"/>
      <c r="M1610" s="374"/>
      <c r="N1610" s="465"/>
      <c r="O1610" s="315">
        <f t="shared" si="87"/>
        <v>0</v>
      </c>
      <c r="P1610" s="74">
        <f t="shared" si="88"/>
        <v>0</v>
      </c>
      <c r="Q1610" s="96" t="str">
        <f t="shared" si="86"/>
        <v/>
      </c>
    </row>
    <row r="1611" spans="1:17">
      <c r="A1611" s="379" t="str">
        <f>IF(B1611="","",COUNT('Diário 1º PA'!$A$4:$A$2000)+ROW()-3)</f>
        <v/>
      </c>
      <c r="B1611" s="560"/>
      <c r="C1611" s="371"/>
      <c r="D1611" s="374"/>
      <c r="E1611" s="374"/>
      <c r="F1611" s="382"/>
      <c r="G1611" s="374"/>
      <c r="H1611" s="374"/>
      <c r="I1611" s="374"/>
      <c r="J1611" s="374"/>
      <c r="K1611" s="374"/>
      <c r="L1611" s="374"/>
      <c r="M1611" s="374"/>
      <c r="N1611" s="465"/>
      <c r="O1611" s="316">
        <f t="shared" si="87"/>
        <v>0</v>
      </c>
      <c r="P1611" s="74">
        <f t="shared" si="88"/>
        <v>0</v>
      </c>
      <c r="Q1611" s="139" t="str">
        <f t="shared" si="86"/>
        <v/>
      </c>
    </row>
    <row r="1612" spans="1:17">
      <c r="A1612" s="379" t="str">
        <f>IF(B1612="","",COUNT('Diário 1º PA'!$A$4:$A$2000)+ROW()-3)</f>
        <v/>
      </c>
      <c r="B1612" s="560"/>
      <c r="C1612" s="371"/>
      <c r="D1612" s="374"/>
      <c r="E1612" s="374"/>
      <c r="F1612" s="382"/>
      <c r="G1612" s="374"/>
      <c r="H1612" s="374"/>
      <c r="I1612" s="374"/>
      <c r="J1612" s="374"/>
      <c r="K1612" s="374"/>
      <c r="L1612" s="374"/>
      <c r="M1612" s="374"/>
      <c r="N1612" s="465"/>
      <c r="O1612" s="315">
        <f t="shared" si="87"/>
        <v>0</v>
      </c>
      <c r="P1612" s="74">
        <f t="shared" si="88"/>
        <v>0</v>
      </c>
      <c r="Q1612" s="96" t="str">
        <f t="shared" si="86"/>
        <v/>
      </c>
    </row>
    <row r="1613" spans="1:17">
      <c r="A1613" s="379" t="str">
        <f>IF(B1613="","",COUNT('Diário 1º PA'!$A$4:$A$2000)+ROW()-3)</f>
        <v/>
      </c>
      <c r="B1613" s="560"/>
      <c r="C1613" s="371"/>
      <c r="D1613" s="374"/>
      <c r="E1613" s="374"/>
      <c r="F1613" s="382"/>
      <c r="G1613" s="374"/>
      <c r="H1613" s="374"/>
      <c r="I1613" s="374"/>
      <c r="J1613" s="374"/>
      <c r="K1613" s="374"/>
      <c r="L1613" s="374"/>
      <c r="M1613" s="374"/>
      <c r="N1613" s="465"/>
      <c r="O1613" s="315">
        <f t="shared" si="87"/>
        <v>0</v>
      </c>
      <c r="P1613" s="74">
        <f t="shared" si="88"/>
        <v>0</v>
      </c>
      <c r="Q1613" s="96" t="str">
        <f t="shared" si="86"/>
        <v/>
      </c>
    </row>
    <row r="1614" spans="1:17" ht="13.5" thickBot="1">
      <c r="A1614" s="379" t="str">
        <f>IF(B1614="","",COUNT('Diário 1º PA'!$A$4:$A$2000)+ROW()-3)</f>
        <v/>
      </c>
      <c r="B1614" s="560"/>
      <c r="C1614" s="371"/>
      <c r="D1614" s="374"/>
      <c r="E1614" s="374"/>
      <c r="F1614" s="382"/>
      <c r="G1614" s="374"/>
      <c r="H1614" s="374"/>
      <c r="I1614" s="374"/>
      <c r="J1614" s="374"/>
      <c r="K1614" s="374"/>
      <c r="L1614" s="374"/>
      <c r="M1614" s="374"/>
      <c r="N1614" s="465"/>
      <c r="O1614" s="315">
        <f t="shared" si="87"/>
        <v>0</v>
      </c>
      <c r="P1614" s="74">
        <f t="shared" si="88"/>
        <v>0</v>
      </c>
      <c r="Q1614" s="96" t="str">
        <f t="shared" si="86"/>
        <v/>
      </c>
    </row>
    <row r="1615" spans="1:17">
      <c r="A1615" s="379" t="str">
        <f>IF(B1615="","",COUNT('Diário 1º PA'!$A$4:$A$2000)+ROW()-3)</f>
        <v/>
      </c>
      <c r="B1615" s="560"/>
      <c r="C1615" s="371"/>
      <c r="D1615" s="374"/>
      <c r="E1615" s="374"/>
      <c r="F1615" s="382"/>
      <c r="G1615" s="374"/>
      <c r="H1615" s="374"/>
      <c r="I1615" s="374"/>
      <c r="J1615" s="374"/>
      <c r="K1615" s="374"/>
      <c r="L1615" s="374"/>
      <c r="M1615" s="374"/>
      <c r="N1615" s="465"/>
      <c r="O1615" s="316">
        <f t="shared" si="87"/>
        <v>0</v>
      </c>
      <c r="P1615" s="74">
        <f t="shared" si="88"/>
        <v>0</v>
      </c>
      <c r="Q1615" s="139" t="str">
        <f t="shared" si="86"/>
        <v/>
      </c>
    </row>
    <row r="1616" spans="1:17">
      <c r="A1616" s="379" t="str">
        <f>IF(B1616="","",COUNT('Diário 1º PA'!$A$4:$A$2000)+ROW()-3)</f>
        <v/>
      </c>
      <c r="B1616" s="560"/>
      <c r="C1616" s="371"/>
      <c r="D1616" s="374"/>
      <c r="E1616" s="374"/>
      <c r="F1616" s="382"/>
      <c r="G1616" s="374"/>
      <c r="H1616" s="374"/>
      <c r="I1616" s="374"/>
      <c r="J1616" s="374"/>
      <c r="K1616" s="374"/>
      <c r="L1616" s="374"/>
      <c r="M1616" s="374"/>
      <c r="N1616" s="465"/>
      <c r="O1616" s="315">
        <f t="shared" si="87"/>
        <v>0</v>
      </c>
      <c r="P1616" s="74">
        <f t="shared" si="88"/>
        <v>0</v>
      </c>
      <c r="Q1616" s="96" t="str">
        <f t="shared" si="86"/>
        <v/>
      </c>
    </row>
    <row r="1617" spans="1:17">
      <c r="A1617" s="379" t="str">
        <f>IF(B1617="","",COUNT('Diário 1º PA'!$A$4:$A$2000)+ROW()-3)</f>
        <v/>
      </c>
      <c r="B1617" s="560"/>
      <c r="C1617" s="371"/>
      <c r="D1617" s="374"/>
      <c r="E1617" s="374"/>
      <c r="F1617" s="382"/>
      <c r="G1617" s="374"/>
      <c r="H1617" s="374"/>
      <c r="I1617" s="374"/>
      <c r="J1617" s="374"/>
      <c r="K1617" s="374"/>
      <c r="L1617" s="374"/>
      <c r="M1617" s="374"/>
      <c r="N1617" s="465"/>
      <c r="O1617" s="315">
        <f t="shared" si="87"/>
        <v>0</v>
      </c>
      <c r="P1617" s="74">
        <f t="shared" si="88"/>
        <v>0</v>
      </c>
      <c r="Q1617" s="96" t="str">
        <f t="shared" si="86"/>
        <v/>
      </c>
    </row>
    <row r="1618" spans="1:17" ht="13.5" thickBot="1">
      <c r="A1618" s="379" t="str">
        <f>IF(B1618="","",COUNT('Diário 1º PA'!$A$4:$A$2000)+ROW()-3)</f>
        <v/>
      </c>
      <c r="B1618" s="560"/>
      <c r="C1618" s="371"/>
      <c r="D1618" s="374"/>
      <c r="E1618" s="374"/>
      <c r="F1618" s="382"/>
      <c r="G1618" s="374"/>
      <c r="H1618" s="374"/>
      <c r="I1618" s="374"/>
      <c r="J1618" s="374"/>
      <c r="K1618" s="374"/>
      <c r="L1618" s="374"/>
      <c r="M1618" s="374"/>
      <c r="N1618" s="465"/>
      <c r="O1618" s="315">
        <f t="shared" si="87"/>
        <v>0</v>
      </c>
      <c r="P1618" s="74">
        <f t="shared" si="88"/>
        <v>0</v>
      </c>
      <c r="Q1618" s="96" t="str">
        <f t="shared" si="86"/>
        <v/>
      </c>
    </row>
    <row r="1619" spans="1:17">
      <c r="A1619" s="379" t="str">
        <f>IF(B1619="","",COUNT('Diário 1º PA'!$A$4:$A$2000)+ROW()-3)</f>
        <v/>
      </c>
      <c r="B1619" s="560"/>
      <c r="C1619" s="371"/>
      <c r="D1619" s="374"/>
      <c r="E1619" s="374"/>
      <c r="F1619" s="382"/>
      <c r="G1619" s="374"/>
      <c r="H1619" s="374"/>
      <c r="I1619" s="374"/>
      <c r="J1619" s="374"/>
      <c r="K1619" s="374"/>
      <c r="L1619" s="374"/>
      <c r="M1619" s="374"/>
      <c r="N1619" s="465"/>
      <c r="O1619" s="316">
        <f t="shared" si="87"/>
        <v>0</v>
      </c>
      <c r="P1619" s="74">
        <f t="shared" si="88"/>
        <v>0</v>
      </c>
      <c r="Q1619" s="139" t="str">
        <f t="shared" si="86"/>
        <v/>
      </c>
    </row>
    <row r="1620" spans="1:17">
      <c r="A1620" s="379" t="str">
        <f>IF(B1620="","",COUNT('Diário 1º PA'!$A$4:$A$2000)+ROW()-3)</f>
        <v/>
      </c>
      <c r="B1620" s="560"/>
      <c r="C1620" s="371"/>
      <c r="D1620" s="374"/>
      <c r="E1620" s="374"/>
      <c r="F1620" s="382"/>
      <c r="G1620" s="374"/>
      <c r="H1620" s="374"/>
      <c r="I1620" s="374"/>
      <c r="J1620" s="374"/>
      <c r="K1620" s="374"/>
      <c r="L1620" s="374"/>
      <c r="M1620" s="374"/>
      <c r="N1620" s="465"/>
      <c r="O1620" s="315">
        <f t="shared" si="87"/>
        <v>0</v>
      </c>
      <c r="P1620" s="74">
        <f t="shared" si="88"/>
        <v>0</v>
      </c>
      <c r="Q1620" s="96" t="str">
        <f t="shared" si="86"/>
        <v/>
      </c>
    </row>
    <row r="1621" spans="1:17">
      <c r="A1621" s="379" t="str">
        <f>IF(B1621="","",COUNT('Diário 1º PA'!$A$4:$A$2000)+ROW()-3)</f>
        <v/>
      </c>
      <c r="B1621" s="560"/>
      <c r="C1621" s="371"/>
      <c r="D1621" s="374"/>
      <c r="E1621" s="374"/>
      <c r="F1621" s="382"/>
      <c r="G1621" s="374"/>
      <c r="H1621" s="374"/>
      <c r="I1621" s="374"/>
      <c r="J1621" s="374"/>
      <c r="K1621" s="374"/>
      <c r="L1621" s="374"/>
      <c r="M1621" s="374"/>
      <c r="N1621" s="465"/>
      <c r="O1621" s="315">
        <f t="shared" si="87"/>
        <v>0</v>
      </c>
      <c r="P1621" s="74">
        <f t="shared" si="88"/>
        <v>0</v>
      </c>
      <c r="Q1621" s="96" t="str">
        <f t="shared" si="86"/>
        <v/>
      </c>
    </row>
    <row r="1622" spans="1:17" ht="13.5" thickBot="1">
      <c r="A1622" s="379" t="str">
        <f>IF(B1622="","",COUNT('Diário 1º PA'!$A$4:$A$2000)+ROW()-3)</f>
        <v/>
      </c>
      <c r="B1622" s="560"/>
      <c r="C1622" s="371"/>
      <c r="D1622" s="374"/>
      <c r="E1622" s="374"/>
      <c r="F1622" s="382"/>
      <c r="G1622" s="374"/>
      <c r="H1622" s="374"/>
      <c r="I1622" s="374"/>
      <c r="J1622" s="374"/>
      <c r="K1622" s="374"/>
      <c r="L1622" s="374"/>
      <c r="M1622" s="374"/>
      <c r="N1622" s="465"/>
      <c r="O1622" s="315">
        <f t="shared" si="87"/>
        <v>0</v>
      </c>
      <c r="P1622" s="74">
        <f t="shared" si="88"/>
        <v>0</v>
      </c>
      <c r="Q1622" s="96" t="str">
        <f t="shared" si="86"/>
        <v/>
      </c>
    </row>
    <row r="1623" spans="1:17">
      <c r="A1623" s="379" t="str">
        <f>IF(B1623="","",COUNT('Diário 1º PA'!$A$4:$A$2000)+ROW()-3)</f>
        <v/>
      </c>
      <c r="B1623" s="560"/>
      <c r="C1623" s="371"/>
      <c r="D1623" s="374"/>
      <c r="E1623" s="374"/>
      <c r="F1623" s="382"/>
      <c r="G1623" s="374"/>
      <c r="H1623" s="374"/>
      <c r="I1623" s="374"/>
      <c r="J1623" s="374"/>
      <c r="K1623" s="374"/>
      <c r="L1623" s="374"/>
      <c r="M1623" s="374"/>
      <c r="N1623" s="465"/>
      <c r="O1623" s="316">
        <f t="shared" si="87"/>
        <v>0</v>
      </c>
      <c r="P1623" s="74">
        <f t="shared" si="88"/>
        <v>0</v>
      </c>
      <c r="Q1623" s="139" t="str">
        <f t="shared" si="86"/>
        <v/>
      </c>
    </row>
    <row r="1624" spans="1:17">
      <c r="A1624" s="379" t="str">
        <f>IF(B1624="","",COUNT('Diário 1º PA'!$A$4:$A$2000)+ROW()-3)</f>
        <v/>
      </c>
      <c r="B1624" s="560"/>
      <c r="C1624" s="371"/>
      <c r="D1624" s="374"/>
      <c r="E1624" s="374"/>
      <c r="F1624" s="382"/>
      <c r="G1624" s="374"/>
      <c r="H1624" s="374"/>
      <c r="I1624" s="374"/>
      <c r="J1624" s="374"/>
      <c r="K1624" s="374"/>
      <c r="L1624" s="374"/>
      <c r="M1624" s="374"/>
      <c r="N1624" s="465"/>
      <c r="O1624" s="315">
        <f t="shared" si="87"/>
        <v>0</v>
      </c>
      <c r="P1624" s="74">
        <f t="shared" si="88"/>
        <v>0</v>
      </c>
      <c r="Q1624" s="96" t="str">
        <f t="shared" si="86"/>
        <v/>
      </c>
    </row>
    <row r="1625" spans="1:17">
      <c r="A1625" s="379" t="str">
        <f>IF(B1625="","",COUNT('Diário 1º PA'!$A$4:$A$2000)+ROW()-3)</f>
        <v/>
      </c>
      <c r="B1625" s="560"/>
      <c r="C1625" s="371"/>
      <c r="D1625" s="374"/>
      <c r="E1625" s="374"/>
      <c r="F1625" s="382"/>
      <c r="G1625" s="374"/>
      <c r="H1625" s="374"/>
      <c r="I1625" s="374"/>
      <c r="J1625" s="374"/>
      <c r="K1625" s="374"/>
      <c r="L1625" s="374"/>
      <c r="M1625" s="374"/>
      <c r="N1625" s="465"/>
      <c r="O1625" s="315">
        <f t="shared" si="87"/>
        <v>0</v>
      </c>
      <c r="P1625" s="74">
        <f t="shared" si="88"/>
        <v>0</v>
      </c>
      <c r="Q1625" s="96" t="str">
        <f t="shared" si="86"/>
        <v/>
      </c>
    </row>
    <row r="1626" spans="1:17" ht="13.5" thickBot="1">
      <c r="A1626" s="379" t="str">
        <f>IF(B1626="","",COUNT('Diário 1º PA'!$A$4:$A$2000)+ROW()-3)</f>
        <v/>
      </c>
      <c r="B1626" s="560"/>
      <c r="C1626" s="371"/>
      <c r="D1626" s="374"/>
      <c r="E1626" s="374"/>
      <c r="F1626" s="382"/>
      <c r="G1626" s="374"/>
      <c r="H1626" s="374"/>
      <c r="I1626" s="374"/>
      <c r="J1626" s="374"/>
      <c r="K1626" s="374"/>
      <c r="L1626" s="374"/>
      <c r="M1626" s="374"/>
      <c r="N1626" s="465"/>
      <c r="O1626" s="315">
        <f t="shared" si="87"/>
        <v>0</v>
      </c>
      <c r="P1626" s="74">
        <f t="shared" si="88"/>
        <v>0</v>
      </c>
      <c r="Q1626" s="96" t="str">
        <f t="shared" si="86"/>
        <v/>
      </c>
    </row>
    <row r="1627" spans="1:17">
      <c r="A1627" s="379" t="str">
        <f>IF(B1627="","",COUNT('Diário 1º PA'!$A$4:$A$2000)+ROW()-3)</f>
        <v/>
      </c>
      <c r="B1627" s="560"/>
      <c r="C1627" s="371"/>
      <c r="D1627" s="374"/>
      <c r="E1627" s="374"/>
      <c r="F1627" s="382"/>
      <c r="G1627" s="374"/>
      <c r="H1627" s="374"/>
      <c r="I1627" s="374"/>
      <c r="J1627" s="374"/>
      <c r="K1627" s="374"/>
      <c r="L1627" s="374"/>
      <c r="M1627" s="374"/>
      <c r="N1627" s="465"/>
      <c r="O1627" s="316">
        <f t="shared" si="87"/>
        <v>0</v>
      </c>
      <c r="P1627" s="74">
        <f t="shared" si="88"/>
        <v>0</v>
      </c>
      <c r="Q1627" s="139" t="str">
        <f t="shared" ref="Q1627:Q1690" si="89">SUBSTITUTE(D1627," ","_")</f>
        <v/>
      </c>
    </row>
    <row r="1628" spans="1:17">
      <c r="A1628" s="379" t="str">
        <f>IF(B1628="","",COUNT('Diário 1º PA'!$A$4:$A$2000)+ROW()-3)</f>
        <v/>
      </c>
      <c r="B1628" s="560"/>
      <c r="C1628" s="371"/>
      <c r="D1628" s="374"/>
      <c r="E1628" s="374"/>
      <c r="F1628" s="382"/>
      <c r="G1628" s="374"/>
      <c r="H1628" s="374"/>
      <c r="I1628" s="374"/>
      <c r="J1628" s="374"/>
      <c r="K1628" s="374"/>
      <c r="L1628" s="374"/>
      <c r="M1628" s="374"/>
      <c r="N1628" s="465"/>
      <c r="O1628" s="315">
        <f t="shared" ref="O1628:O1691" si="90">IF(B1628=0,0,IF(YEAR(B1628)=$P$1,MONTH(B1628)-$O$1+1,(YEAR(B1628)-$P$1)*12-$O$1+1+MONTH(B1628)))</f>
        <v>0</v>
      </c>
      <c r="P1628" s="74">
        <f t="shared" ref="P1628:P1691" si="91">IF(C1628=0,0,IF(YEAR(C1628)=$P$1,MONTH(C1628)-$O$1+1,(YEAR(C1628)-$P$1)*12-$O$1+1+MONTH(C1628)))</f>
        <v>0</v>
      </c>
      <c r="Q1628" s="96" t="str">
        <f t="shared" si="89"/>
        <v/>
      </c>
    </row>
    <row r="1629" spans="1:17">
      <c r="A1629" s="379" t="str">
        <f>IF(B1629="","",COUNT('Diário 1º PA'!$A$4:$A$2000)+ROW()-3)</f>
        <v/>
      </c>
      <c r="B1629" s="560"/>
      <c r="C1629" s="371"/>
      <c r="D1629" s="374"/>
      <c r="E1629" s="374"/>
      <c r="F1629" s="382"/>
      <c r="G1629" s="374"/>
      <c r="H1629" s="374"/>
      <c r="I1629" s="374"/>
      <c r="J1629" s="374"/>
      <c r="K1629" s="374"/>
      <c r="L1629" s="374"/>
      <c r="M1629" s="374"/>
      <c r="N1629" s="465"/>
      <c r="O1629" s="315">
        <f t="shared" si="90"/>
        <v>0</v>
      </c>
      <c r="P1629" s="74">
        <f t="shared" si="91"/>
        <v>0</v>
      </c>
      <c r="Q1629" s="96" t="str">
        <f t="shared" si="89"/>
        <v/>
      </c>
    </row>
    <row r="1630" spans="1:17" ht="13.5" thickBot="1">
      <c r="A1630" s="379" t="str">
        <f>IF(B1630="","",COUNT('Diário 1º PA'!$A$4:$A$2000)+ROW()-3)</f>
        <v/>
      </c>
      <c r="B1630" s="560"/>
      <c r="C1630" s="371"/>
      <c r="D1630" s="374"/>
      <c r="E1630" s="374"/>
      <c r="F1630" s="382"/>
      <c r="G1630" s="374"/>
      <c r="H1630" s="374"/>
      <c r="I1630" s="374"/>
      <c r="J1630" s="374"/>
      <c r="K1630" s="374"/>
      <c r="L1630" s="374"/>
      <c r="M1630" s="374"/>
      <c r="N1630" s="465"/>
      <c r="O1630" s="315">
        <f t="shared" si="90"/>
        <v>0</v>
      </c>
      <c r="P1630" s="74">
        <f t="shared" si="91"/>
        <v>0</v>
      </c>
      <c r="Q1630" s="96" t="str">
        <f t="shared" si="89"/>
        <v/>
      </c>
    </row>
    <row r="1631" spans="1:17">
      <c r="A1631" s="379" t="str">
        <f>IF(B1631="","",COUNT('Diário 1º PA'!$A$4:$A$2000)+ROW()-3)</f>
        <v/>
      </c>
      <c r="B1631" s="560"/>
      <c r="C1631" s="371"/>
      <c r="D1631" s="374"/>
      <c r="E1631" s="374"/>
      <c r="F1631" s="382"/>
      <c r="G1631" s="374"/>
      <c r="H1631" s="374"/>
      <c r="I1631" s="374"/>
      <c r="J1631" s="374"/>
      <c r="K1631" s="374"/>
      <c r="L1631" s="374"/>
      <c r="M1631" s="374"/>
      <c r="N1631" s="465"/>
      <c r="O1631" s="316">
        <f t="shared" si="90"/>
        <v>0</v>
      </c>
      <c r="P1631" s="74">
        <f t="shared" si="91"/>
        <v>0</v>
      </c>
      <c r="Q1631" s="139" t="str">
        <f t="shared" si="89"/>
        <v/>
      </c>
    </row>
    <row r="1632" spans="1:17">
      <c r="A1632" s="379" t="str">
        <f>IF(B1632="","",COUNT('Diário 1º PA'!$A$4:$A$2000)+ROW()-3)</f>
        <v/>
      </c>
      <c r="B1632" s="560"/>
      <c r="C1632" s="371"/>
      <c r="D1632" s="374"/>
      <c r="E1632" s="374"/>
      <c r="F1632" s="382"/>
      <c r="G1632" s="374"/>
      <c r="H1632" s="374"/>
      <c r="I1632" s="374"/>
      <c r="J1632" s="374"/>
      <c r="K1632" s="374"/>
      <c r="L1632" s="374"/>
      <c r="M1632" s="374"/>
      <c r="N1632" s="465"/>
      <c r="O1632" s="315">
        <f t="shared" si="90"/>
        <v>0</v>
      </c>
      <c r="P1632" s="74">
        <f t="shared" si="91"/>
        <v>0</v>
      </c>
      <c r="Q1632" s="96" t="str">
        <f t="shared" si="89"/>
        <v/>
      </c>
    </row>
    <row r="1633" spans="1:17">
      <c r="A1633" s="379" t="str">
        <f>IF(B1633="","",COUNT('Diário 1º PA'!$A$4:$A$2000)+ROW()-3)</f>
        <v/>
      </c>
      <c r="B1633" s="560"/>
      <c r="C1633" s="371"/>
      <c r="D1633" s="374"/>
      <c r="E1633" s="374"/>
      <c r="F1633" s="382"/>
      <c r="G1633" s="374"/>
      <c r="H1633" s="374"/>
      <c r="I1633" s="374"/>
      <c r="J1633" s="374"/>
      <c r="K1633" s="374"/>
      <c r="L1633" s="374"/>
      <c r="M1633" s="374"/>
      <c r="N1633" s="465"/>
      <c r="O1633" s="315">
        <f t="shared" si="90"/>
        <v>0</v>
      </c>
      <c r="P1633" s="74">
        <f t="shared" si="91"/>
        <v>0</v>
      </c>
      <c r="Q1633" s="96" t="str">
        <f t="shared" si="89"/>
        <v/>
      </c>
    </row>
    <row r="1634" spans="1:17" ht="13.5" thickBot="1">
      <c r="A1634" s="379" t="str">
        <f>IF(B1634="","",COUNT('Diário 1º PA'!$A$4:$A$2000)+ROW()-3)</f>
        <v/>
      </c>
      <c r="B1634" s="560"/>
      <c r="C1634" s="371"/>
      <c r="D1634" s="374"/>
      <c r="E1634" s="374"/>
      <c r="F1634" s="382"/>
      <c r="G1634" s="374"/>
      <c r="H1634" s="374"/>
      <c r="I1634" s="374"/>
      <c r="J1634" s="374"/>
      <c r="K1634" s="374"/>
      <c r="L1634" s="374"/>
      <c r="M1634" s="374"/>
      <c r="N1634" s="465"/>
      <c r="O1634" s="315">
        <f t="shared" si="90"/>
        <v>0</v>
      </c>
      <c r="P1634" s="74">
        <f t="shared" si="91"/>
        <v>0</v>
      </c>
      <c r="Q1634" s="96" t="str">
        <f t="shared" si="89"/>
        <v/>
      </c>
    </row>
    <row r="1635" spans="1:17">
      <c r="A1635" s="379" t="str">
        <f>IF(B1635="","",COUNT('Diário 1º PA'!$A$4:$A$2000)+ROW()-3)</f>
        <v/>
      </c>
      <c r="B1635" s="560"/>
      <c r="C1635" s="371"/>
      <c r="D1635" s="374"/>
      <c r="E1635" s="374"/>
      <c r="F1635" s="382"/>
      <c r="G1635" s="374"/>
      <c r="H1635" s="374"/>
      <c r="I1635" s="374"/>
      <c r="J1635" s="374"/>
      <c r="K1635" s="374"/>
      <c r="L1635" s="374"/>
      <c r="M1635" s="374"/>
      <c r="N1635" s="465"/>
      <c r="O1635" s="316">
        <f t="shared" si="90"/>
        <v>0</v>
      </c>
      <c r="P1635" s="74">
        <f t="shared" si="91"/>
        <v>0</v>
      </c>
      <c r="Q1635" s="139" t="str">
        <f t="shared" si="89"/>
        <v/>
      </c>
    </row>
    <row r="1636" spans="1:17">
      <c r="A1636" s="379" t="str">
        <f>IF(B1636="","",COUNT('Diário 1º PA'!$A$4:$A$2000)+ROW()-3)</f>
        <v/>
      </c>
      <c r="B1636" s="560"/>
      <c r="C1636" s="371"/>
      <c r="D1636" s="374"/>
      <c r="E1636" s="374"/>
      <c r="F1636" s="382"/>
      <c r="G1636" s="374"/>
      <c r="H1636" s="374"/>
      <c r="I1636" s="374"/>
      <c r="J1636" s="374"/>
      <c r="K1636" s="374"/>
      <c r="L1636" s="374"/>
      <c r="M1636" s="374"/>
      <c r="N1636" s="465"/>
      <c r="O1636" s="315">
        <f t="shared" si="90"/>
        <v>0</v>
      </c>
      <c r="P1636" s="74">
        <f t="shared" si="91"/>
        <v>0</v>
      </c>
      <c r="Q1636" s="96" t="str">
        <f t="shared" si="89"/>
        <v/>
      </c>
    </row>
    <row r="1637" spans="1:17">
      <c r="A1637" s="379" t="str">
        <f>IF(B1637="","",COUNT('Diário 1º PA'!$A$4:$A$2000)+ROW()-3)</f>
        <v/>
      </c>
      <c r="B1637" s="560"/>
      <c r="C1637" s="371"/>
      <c r="D1637" s="374"/>
      <c r="E1637" s="374"/>
      <c r="F1637" s="382"/>
      <c r="G1637" s="374"/>
      <c r="H1637" s="374"/>
      <c r="I1637" s="374"/>
      <c r="J1637" s="374"/>
      <c r="K1637" s="374"/>
      <c r="L1637" s="374"/>
      <c r="M1637" s="374"/>
      <c r="N1637" s="465"/>
      <c r="O1637" s="315">
        <f t="shared" si="90"/>
        <v>0</v>
      </c>
      <c r="P1637" s="74">
        <f t="shared" si="91"/>
        <v>0</v>
      </c>
      <c r="Q1637" s="96" t="str">
        <f t="shared" si="89"/>
        <v/>
      </c>
    </row>
    <row r="1638" spans="1:17" ht="13.5" thickBot="1">
      <c r="A1638" s="379" t="str">
        <f>IF(B1638="","",COUNT('Diário 1º PA'!$A$4:$A$2000)+ROW()-3)</f>
        <v/>
      </c>
      <c r="B1638" s="560"/>
      <c r="C1638" s="371"/>
      <c r="D1638" s="374"/>
      <c r="E1638" s="374"/>
      <c r="F1638" s="382"/>
      <c r="G1638" s="374"/>
      <c r="H1638" s="374"/>
      <c r="I1638" s="374"/>
      <c r="J1638" s="374"/>
      <c r="K1638" s="374"/>
      <c r="L1638" s="374"/>
      <c r="M1638" s="374"/>
      <c r="N1638" s="465"/>
      <c r="O1638" s="315">
        <f t="shared" si="90"/>
        <v>0</v>
      </c>
      <c r="P1638" s="74">
        <f t="shared" si="91"/>
        <v>0</v>
      </c>
      <c r="Q1638" s="96" t="str">
        <f t="shared" si="89"/>
        <v/>
      </c>
    </row>
    <row r="1639" spans="1:17">
      <c r="A1639" s="383" t="str">
        <f>IF(B1639="","",COUNT('Diário 1º PA'!$A$4:$A$2000)+ROW()-3)</f>
        <v/>
      </c>
      <c r="B1639" s="562"/>
      <c r="C1639" s="408"/>
      <c r="D1639" s="372"/>
      <c r="E1639" s="372"/>
      <c r="F1639" s="373"/>
      <c r="G1639" s="372"/>
      <c r="H1639" s="372"/>
      <c r="I1639" s="374"/>
      <c r="J1639" s="372"/>
      <c r="K1639" s="372"/>
      <c r="L1639" s="374"/>
      <c r="M1639" s="372"/>
      <c r="N1639" s="463"/>
      <c r="O1639" s="316">
        <f t="shared" si="90"/>
        <v>0</v>
      </c>
      <c r="P1639" s="74">
        <f t="shared" si="91"/>
        <v>0</v>
      </c>
      <c r="Q1639" s="139" t="str">
        <f t="shared" si="89"/>
        <v/>
      </c>
    </row>
    <row r="1640" spans="1:17">
      <c r="A1640" s="383" t="str">
        <f>IF(B1640="","",COUNT('Diário 1º PA'!$A$4:$A$2000)+ROW()-3)</f>
        <v/>
      </c>
      <c r="B1640" s="562"/>
      <c r="C1640" s="408"/>
      <c r="D1640" s="372"/>
      <c r="E1640" s="372"/>
      <c r="F1640" s="373"/>
      <c r="G1640" s="372"/>
      <c r="H1640" s="372"/>
      <c r="I1640" s="374"/>
      <c r="J1640" s="372"/>
      <c r="K1640" s="372"/>
      <c r="L1640" s="374"/>
      <c r="M1640" s="372"/>
      <c r="N1640" s="463"/>
      <c r="O1640" s="315">
        <f t="shared" si="90"/>
        <v>0</v>
      </c>
      <c r="P1640" s="74">
        <f t="shared" si="91"/>
        <v>0</v>
      </c>
      <c r="Q1640" s="96" t="str">
        <f t="shared" si="89"/>
        <v/>
      </c>
    </row>
    <row r="1641" spans="1:17">
      <c r="A1641" s="383" t="str">
        <f>IF(B1641="","",COUNT('Diário 1º PA'!$A$4:$A$2000)+ROW()-3)</f>
        <v/>
      </c>
      <c r="B1641" s="562"/>
      <c r="C1641" s="408"/>
      <c r="D1641" s="372"/>
      <c r="E1641" s="372"/>
      <c r="F1641" s="373"/>
      <c r="G1641" s="372"/>
      <c r="H1641" s="372"/>
      <c r="I1641" s="374"/>
      <c r="J1641" s="372"/>
      <c r="K1641" s="372"/>
      <c r="L1641" s="374"/>
      <c r="M1641" s="372"/>
      <c r="N1641" s="463"/>
      <c r="O1641" s="315">
        <f t="shared" si="90"/>
        <v>0</v>
      </c>
      <c r="P1641" s="74">
        <f t="shared" si="91"/>
        <v>0</v>
      </c>
      <c r="Q1641" s="96" t="str">
        <f t="shared" si="89"/>
        <v/>
      </c>
    </row>
    <row r="1642" spans="1:17" ht="13.5" thickBot="1">
      <c r="A1642" s="383" t="str">
        <f>IF(B1642="","",COUNT('Diário 1º PA'!$A$4:$A$2000)+ROW()-3)</f>
        <v/>
      </c>
      <c r="B1642" s="562"/>
      <c r="C1642" s="408"/>
      <c r="D1642" s="372"/>
      <c r="E1642" s="372"/>
      <c r="F1642" s="373"/>
      <c r="G1642" s="372"/>
      <c r="H1642" s="372"/>
      <c r="I1642" s="374"/>
      <c r="J1642" s="372"/>
      <c r="K1642" s="372"/>
      <c r="L1642" s="374"/>
      <c r="M1642" s="372"/>
      <c r="N1642" s="463"/>
      <c r="O1642" s="315">
        <f t="shared" si="90"/>
        <v>0</v>
      </c>
      <c r="P1642" s="74">
        <f t="shared" si="91"/>
        <v>0</v>
      </c>
      <c r="Q1642" s="96" t="str">
        <f t="shared" si="89"/>
        <v/>
      </c>
    </row>
    <row r="1643" spans="1:17">
      <c r="A1643" s="383" t="str">
        <f>IF(B1643="","",COUNT('Diário 1º PA'!$A$4:$A$2000)+ROW()-3)</f>
        <v/>
      </c>
      <c r="B1643" s="562"/>
      <c r="C1643" s="408"/>
      <c r="D1643" s="372"/>
      <c r="E1643" s="372"/>
      <c r="F1643" s="373"/>
      <c r="G1643" s="372"/>
      <c r="H1643" s="372"/>
      <c r="I1643" s="374"/>
      <c r="J1643" s="372"/>
      <c r="K1643" s="372"/>
      <c r="L1643" s="374"/>
      <c r="M1643" s="372"/>
      <c r="N1643" s="463"/>
      <c r="O1643" s="316">
        <f t="shared" si="90"/>
        <v>0</v>
      </c>
      <c r="P1643" s="74">
        <f t="shared" si="91"/>
        <v>0</v>
      </c>
      <c r="Q1643" s="139" t="str">
        <f t="shared" si="89"/>
        <v/>
      </c>
    </row>
    <row r="1644" spans="1:17">
      <c r="A1644" s="383" t="str">
        <f>IF(B1644="","",COUNT('Diário 1º PA'!$A$4:$A$2000)+ROW()-3)</f>
        <v/>
      </c>
      <c r="B1644" s="562"/>
      <c r="C1644" s="408"/>
      <c r="D1644" s="372"/>
      <c r="E1644" s="372"/>
      <c r="F1644" s="373"/>
      <c r="G1644" s="372"/>
      <c r="H1644" s="372"/>
      <c r="I1644" s="374"/>
      <c r="J1644" s="372"/>
      <c r="K1644" s="372"/>
      <c r="L1644" s="374"/>
      <c r="M1644" s="372"/>
      <c r="N1644" s="463"/>
      <c r="O1644" s="315">
        <f t="shared" si="90"/>
        <v>0</v>
      </c>
      <c r="P1644" s="74">
        <f t="shared" si="91"/>
        <v>0</v>
      </c>
      <c r="Q1644" s="96" t="str">
        <f t="shared" si="89"/>
        <v/>
      </c>
    </row>
    <row r="1645" spans="1:17">
      <c r="A1645" s="383" t="str">
        <f>IF(B1645="","",COUNT('Diário 1º PA'!$A$4:$A$2000)+ROW()-3)</f>
        <v/>
      </c>
      <c r="B1645" s="562"/>
      <c r="C1645" s="408"/>
      <c r="D1645" s="372"/>
      <c r="E1645" s="372"/>
      <c r="F1645" s="373"/>
      <c r="G1645" s="372"/>
      <c r="H1645" s="372"/>
      <c r="I1645" s="374"/>
      <c r="J1645" s="372"/>
      <c r="K1645" s="372"/>
      <c r="L1645" s="374"/>
      <c r="M1645" s="372"/>
      <c r="N1645" s="463"/>
      <c r="O1645" s="315">
        <f t="shared" si="90"/>
        <v>0</v>
      </c>
      <c r="P1645" s="74">
        <f t="shared" si="91"/>
        <v>0</v>
      </c>
      <c r="Q1645" s="96" t="str">
        <f t="shared" si="89"/>
        <v/>
      </c>
    </row>
    <row r="1646" spans="1:17" ht="13.5" thickBot="1">
      <c r="A1646" s="383" t="str">
        <f>IF(B1646="","",COUNT('Diário 1º PA'!$A$4:$A$2000)+ROW()-3)</f>
        <v/>
      </c>
      <c r="B1646" s="562"/>
      <c r="C1646" s="408"/>
      <c r="D1646" s="372"/>
      <c r="E1646" s="372"/>
      <c r="F1646" s="373"/>
      <c r="G1646" s="372"/>
      <c r="H1646" s="372"/>
      <c r="I1646" s="374"/>
      <c r="J1646" s="372"/>
      <c r="K1646" s="372"/>
      <c r="L1646" s="374"/>
      <c r="M1646" s="372"/>
      <c r="N1646" s="463"/>
      <c r="O1646" s="315">
        <f t="shared" si="90"/>
        <v>0</v>
      </c>
      <c r="P1646" s="74">
        <f t="shared" si="91"/>
        <v>0</v>
      </c>
      <c r="Q1646" s="96" t="str">
        <f t="shared" si="89"/>
        <v/>
      </c>
    </row>
    <row r="1647" spans="1:17">
      <c r="A1647" s="383" t="str">
        <f>IF(B1647="","",COUNT('Diário 1º PA'!$A$4:$A$2000)+ROW()-3)</f>
        <v/>
      </c>
      <c r="B1647" s="562"/>
      <c r="C1647" s="408"/>
      <c r="D1647" s="372"/>
      <c r="E1647" s="372"/>
      <c r="F1647" s="373"/>
      <c r="G1647" s="372"/>
      <c r="H1647" s="372"/>
      <c r="I1647" s="374"/>
      <c r="J1647" s="372"/>
      <c r="K1647" s="372"/>
      <c r="L1647" s="374"/>
      <c r="M1647" s="372"/>
      <c r="N1647" s="463"/>
      <c r="O1647" s="316">
        <f t="shared" si="90"/>
        <v>0</v>
      </c>
      <c r="P1647" s="74">
        <f t="shared" si="91"/>
        <v>0</v>
      </c>
      <c r="Q1647" s="139" t="str">
        <f t="shared" si="89"/>
        <v/>
      </c>
    </row>
    <row r="1648" spans="1:17">
      <c r="A1648" s="383" t="str">
        <f>IF(B1648="","",COUNT('Diário 1º PA'!$A$4:$A$2000)+ROW()-3)</f>
        <v/>
      </c>
      <c r="B1648" s="562"/>
      <c r="C1648" s="408"/>
      <c r="D1648" s="372"/>
      <c r="E1648" s="372"/>
      <c r="F1648" s="373"/>
      <c r="G1648" s="372"/>
      <c r="H1648" s="372"/>
      <c r="I1648" s="374"/>
      <c r="J1648" s="372"/>
      <c r="K1648" s="372"/>
      <c r="L1648" s="374"/>
      <c r="M1648" s="372"/>
      <c r="N1648" s="463"/>
      <c r="O1648" s="315">
        <f t="shared" si="90"/>
        <v>0</v>
      </c>
      <c r="P1648" s="74">
        <f t="shared" si="91"/>
        <v>0</v>
      </c>
      <c r="Q1648" s="96" t="str">
        <f t="shared" si="89"/>
        <v/>
      </c>
    </row>
    <row r="1649" spans="1:17">
      <c r="A1649" s="383" t="str">
        <f>IF(B1649="","",COUNT('Diário 1º PA'!$A$4:$A$2000)+ROW()-3)</f>
        <v/>
      </c>
      <c r="B1649" s="562"/>
      <c r="C1649" s="408"/>
      <c r="D1649" s="372"/>
      <c r="E1649" s="372"/>
      <c r="F1649" s="373"/>
      <c r="G1649" s="372"/>
      <c r="H1649" s="372"/>
      <c r="I1649" s="374"/>
      <c r="J1649" s="372"/>
      <c r="K1649" s="372"/>
      <c r="L1649" s="374"/>
      <c r="M1649" s="372"/>
      <c r="N1649" s="463"/>
      <c r="O1649" s="315">
        <f t="shared" si="90"/>
        <v>0</v>
      </c>
      <c r="P1649" s="74">
        <f t="shared" si="91"/>
        <v>0</v>
      </c>
      <c r="Q1649" s="96" t="str">
        <f t="shared" si="89"/>
        <v/>
      </c>
    </row>
    <row r="1650" spans="1:17" ht="13.5" thickBot="1">
      <c r="A1650" s="383" t="str">
        <f>IF(B1650="","",COUNT('Diário 1º PA'!$A$4:$A$2000)+ROW()-3)</f>
        <v/>
      </c>
      <c r="B1650" s="562"/>
      <c r="C1650" s="408"/>
      <c r="D1650" s="372"/>
      <c r="E1650" s="372"/>
      <c r="F1650" s="373"/>
      <c r="G1650" s="372"/>
      <c r="H1650" s="372"/>
      <c r="I1650" s="374"/>
      <c r="J1650" s="372"/>
      <c r="K1650" s="372"/>
      <c r="L1650" s="374"/>
      <c r="M1650" s="372"/>
      <c r="N1650" s="463"/>
      <c r="O1650" s="315">
        <f t="shared" si="90"/>
        <v>0</v>
      </c>
      <c r="P1650" s="74">
        <f t="shared" si="91"/>
        <v>0</v>
      </c>
      <c r="Q1650" s="96" t="str">
        <f t="shared" si="89"/>
        <v/>
      </c>
    </row>
    <row r="1651" spans="1:17">
      <c r="A1651" s="383" t="str">
        <f>IF(B1651="","",COUNT('Diário 1º PA'!$A$4:$A$2000)+ROW()-3)</f>
        <v/>
      </c>
      <c r="B1651" s="562"/>
      <c r="C1651" s="408"/>
      <c r="D1651" s="372"/>
      <c r="E1651" s="372"/>
      <c r="F1651" s="373"/>
      <c r="G1651" s="372"/>
      <c r="H1651" s="372"/>
      <c r="I1651" s="374"/>
      <c r="J1651" s="372"/>
      <c r="K1651" s="372"/>
      <c r="L1651" s="374"/>
      <c r="M1651" s="372"/>
      <c r="N1651" s="463"/>
      <c r="O1651" s="316">
        <f t="shared" si="90"/>
        <v>0</v>
      </c>
      <c r="P1651" s="74">
        <f t="shared" si="91"/>
        <v>0</v>
      </c>
      <c r="Q1651" s="139" t="str">
        <f t="shared" si="89"/>
        <v/>
      </c>
    </row>
    <row r="1652" spans="1:17">
      <c r="A1652" s="383" t="str">
        <f>IF(B1652="","",COUNT('Diário 1º PA'!$A$4:$A$2000)+ROW()-3)</f>
        <v/>
      </c>
      <c r="B1652" s="562"/>
      <c r="C1652" s="408"/>
      <c r="D1652" s="372"/>
      <c r="E1652" s="372"/>
      <c r="F1652" s="373"/>
      <c r="G1652" s="372"/>
      <c r="H1652" s="372"/>
      <c r="I1652" s="374"/>
      <c r="J1652" s="372"/>
      <c r="K1652" s="372"/>
      <c r="L1652" s="374"/>
      <c r="M1652" s="372"/>
      <c r="N1652" s="463"/>
      <c r="O1652" s="315">
        <f t="shared" si="90"/>
        <v>0</v>
      </c>
      <c r="P1652" s="74">
        <f t="shared" si="91"/>
        <v>0</v>
      </c>
      <c r="Q1652" s="96" t="str">
        <f t="shared" si="89"/>
        <v/>
      </c>
    </row>
    <row r="1653" spans="1:17">
      <c r="A1653" s="383" t="str">
        <f>IF(B1653="","",COUNT('Diário 1º PA'!$A$4:$A$2000)+ROW()-3)</f>
        <v/>
      </c>
      <c r="B1653" s="562"/>
      <c r="C1653" s="408"/>
      <c r="D1653" s="372"/>
      <c r="E1653" s="372"/>
      <c r="F1653" s="373"/>
      <c r="G1653" s="372"/>
      <c r="H1653" s="372"/>
      <c r="I1653" s="374"/>
      <c r="J1653" s="372"/>
      <c r="K1653" s="372"/>
      <c r="L1653" s="374"/>
      <c r="M1653" s="372"/>
      <c r="N1653" s="463"/>
      <c r="O1653" s="315">
        <f t="shared" si="90"/>
        <v>0</v>
      </c>
      <c r="P1653" s="74">
        <f t="shared" si="91"/>
        <v>0</v>
      </c>
      <c r="Q1653" s="96" t="str">
        <f t="shared" si="89"/>
        <v/>
      </c>
    </row>
    <row r="1654" spans="1:17" ht="13.5" thickBot="1">
      <c r="A1654" s="383" t="str">
        <f>IF(B1654="","",COUNT('Diário 1º PA'!$A$4:$A$2000)+ROW()-3)</f>
        <v/>
      </c>
      <c r="B1654" s="562"/>
      <c r="C1654" s="408"/>
      <c r="D1654" s="372"/>
      <c r="E1654" s="372"/>
      <c r="F1654" s="373"/>
      <c r="G1654" s="372"/>
      <c r="H1654" s="372"/>
      <c r="I1654" s="374"/>
      <c r="J1654" s="372"/>
      <c r="K1654" s="372"/>
      <c r="L1654" s="374"/>
      <c r="M1654" s="372"/>
      <c r="N1654" s="463"/>
      <c r="O1654" s="315">
        <f t="shared" si="90"/>
        <v>0</v>
      </c>
      <c r="P1654" s="74">
        <f t="shared" si="91"/>
        <v>0</v>
      </c>
      <c r="Q1654" s="96" t="str">
        <f t="shared" si="89"/>
        <v/>
      </c>
    </row>
    <row r="1655" spans="1:17">
      <c r="A1655" s="383" t="str">
        <f>IF(B1655="","",COUNT('Diário 1º PA'!$A$4:$A$2000)+ROW()-3)</f>
        <v/>
      </c>
      <c r="B1655" s="562"/>
      <c r="C1655" s="408"/>
      <c r="D1655" s="372"/>
      <c r="E1655" s="372"/>
      <c r="F1655" s="373"/>
      <c r="G1655" s="372"/>
      <c r="H1655" s="372"/>
      <c r="I1655" s="374"/>
      <c r="J1655" s="372"/>
      <c r="K1655" s="372"/>
      <c r="L1655" s="374"/>
      <c r="M1655" s="372"/>
      <c r="N1655" s="463"/>
      <c r="O1655" s="316">
        <f t="shared" si="90"/>
        <v>0</v>
      </c>
      <c r="P1655" s="74">
        <f t="shared" si="91"/>
        <v>0</v>
      </c>
      <c r="Q1655" s="139" t="str">
        <f t="shared" si="89"/>
        <v/>
      </c>
    </row>
    <row r="1656" spans="1:17">
      <c r="A1656" s="383" t="str">
        <f>IF(B1656="","",COUNT('Diário 1º PA'!$A$4:$A$2000)+ROW()-3)</f>
        <v/>
      </c>
      <c r="B1656" s="562"/>
      <c r="C1656" s="408"/>
      <c r="D1656" s="372"/>
      <c r="E1656" s="372"/>
      <c r="F1656" s="373"/>
      <c r="G1656" s="372"/>
      <c r="H1656" s="372"/>
      <c r="I1656" s="374"/>
      <c r="J1656" s="372"/>
      <c r="K1656" s="372"/>
      <c r="L1656" s="374"/>
      <c r="M1656" s="372"/>
      <c r="N1656" s="463"/>
      <c r="O1656" s="315">
        <f t="shared" si="90"/>
        <v>0</v>
      </c>
      <c r="P1656" s="74">
        <f t="shared" si="91"/>
        <v>0</v>
      </c>
      <c r="Q1656" s="96" t="str">
        <f t="shared" si="89"/>
        <v/>
      </c>
    </row>
    <row r="1657" spans="1:17">
      <c r="A1657" s="383" t="str">
        <f>IF(B1657="","",COUNT('Diário 1º PA'!$A$4:$A$2000)+ROW()-3)</f>
        <v/>
      </c>
      <c r="B1657" s="562"/>
      <c r="C1657" s="408"/>
      <c r="D1657" s="372"/>
      <c r="E1657" s="372"/>
      <c r="F1657" s="373"/>
      <c r="G1657" s="372"/>
      <c r="H1657" s="372"/>
      <c r="I1657" s="374"/>
      <c r="J1657" s="372"/>
      <c r="K1657" s="372"/>
      <c r="L1657" s="374"/>
      <c r="M1657" s="372"/>
      <c r="N1657" s="463"/>
      <c r="O1657" s="315">
        <f t="shared" si="90"/>
        <v>0</v>
      </c>
      <c r="P1657" s="74">
        <f t="shared" si="91"/>
        <v>0</v>
      </c>
      <c r="Q1657" s="96" t="str">
        <f t="shared" si="89"/>
        <v/>
      </c>
    </row>
    <row r="1658" spans="1:17" ht="13.5" thickBot="1">
      <c r="A1658" s="383" t="str">
        <f>IF(B1658="","",COUNT('Diário 1º PA'!$A$4:$A$2000)+ROW()-3)</f>
        <v/>
      </c>
      <c r="B1658" s="562"/>
      <c r="C1658" s="408"/>
      <c r="D1658" s="372"/>
      <c r="E1658" s="372"/>
      <c r="F1658" s="373"/>
      <c r="G1658" s="372"/>
      <c r="H1658" s="372"/>
      <c r="I1658" s="374"/>
      <c r="J1658" s="372"/>
      <c r="K1658" s="372"/>
      <c r="L1658" s="374"/>
      <c r="M1658" s="372"/>
      <c r="N1658" s="463"/>
      <c r="O1658" s="315">
        <f t="shared" si="90"/>
        <v>0</v>
      </c>
      <c r="P1658" s="74">
        <f t="shared" si="91"/>
        <v>0</v>
      </c>
      <c r="Q1658" s="96" t="str">
        <f t="shared" si="89"/>
        <v/>
      </c>
    </row>
    <row r="1659" spans="1:17">
      <c r="A1659" s="383" t="str">
        <f>IF(B1659="","",COUNT('Diário 1º PA'!$A$4:$A$2000)+ROW()-3)</f>
        <v/>
      </c>
      <c r="B1659" s="562"/>
      <c r="C1659" s="408"/>
      <c r="D1659" s="372"/>
      <c r="E1659" s="372"/>
      <c r="F1659" s="373"/>
      <c r="G1659" s="372"/>
      <c r="H1659" s="372"/>
      <c r="I1659" s="374"/>
      <c r="J1659" s="372"/>
      <c r="K1659" s="372"/>
      <c r="L1659" s="374"/>
      <c r="M1659" s="372"/>
      <c r="N1659" s="463"/>
      <c r="O1659" s="316">
        <f t="shared" si="90"/>
        <v>0</v>
      </c>
      <c r="P1659" s="74">
        <f t="shared" si="91"/>
        <v>0</v>
      </c>
      <c r="Q1659" s="139" t="str">
        <f t="shared" si="89"/>
        <v/>
      </c>
    </row>
    <row r="1660" spans="1:17">
      <c r="A1660" s="383" t="str">
        <f>IF(B1660="","",COUNT('Diário 1º PA'!$A$4:$A$2000)+ROW()-3)</f>
        <v/>
      </c>
      <c r="B1660" s="562"/>
      <c r="C1660" s="408"/>
      <c r="D1660" s="372"/>
      <c r="E1660" s="372"/>
      <c r="F1660" s="373"/>
      <c r="G1660" s="372"/>
      <c r="H1660" s="372"/>
      <c r="I1660" s="374"/>
      <c r="J1660" s="372"/>
      <c r="K1660" s="372"/>
      <c r="L1660" s="374"/>
      <c r="M1660" s="372"/>
      <c r="N1660" s="463"/>
      <c r="O1660" s="315">
        <f t="shared" si="90"/>
        <v>0</v>
      </c>
      <c r="P1660" s="74">
        <f t="shared" si="91"/>
        <v>0</v>
      </c>
      <c r="Q1660" s="96" t="str">
        <f t="shared" si="89"/>
        <v/>
      </c>
    </row>
    <row r="1661" spans="1:17">
      <c r="A1661" s="383" t="str">
        <f>IF(B1661="","",COUNT('Diário 1º PA'!$A$4:$A$2000)+ROW()-3)</f>
        <v/>
      </c>
      <c r="B1661" s="562"/>
      <c r="C1661" s="408"/>
      <c r="D1661" s="372"/>
      <c r="E1661" s="372"/>
      <c r="F1661" s="373"/>
      <c r="G1661" s="372"/>
      <c r="H1661" s="372"/>
      <c r="I1661" s="374"/>
      <c r="J1661" s="372"/>
      <c r="K1661" s="372"/>
      <c r="L1661" s="374"/>
      <c r="M1661" s="372"/>
      <c r="N1661" s="463"/>
      <c r="O1661" s="315">
        <f t="shared" si="90"/>
        <v>0</v>
      </c>
      <c r="P1661" s="74">
        <f t="shared" si="91"/>
        <v>0</v>
      </c>
      <c r="Q1661" s="96" t="str">
        <f t="shared" si="89"/>
        <v/>
      </c>
    </row>
    <row r="1662" spans="1:17" ht="13.5" thickBot="1">
      <c r="A1662" s="383" t="str">
        <f>IF(B1662="","",COUNT('Diário 1º PA'!$A$4:$A$2000)+ROW()-3)</f>
        <v/>
      </c>
      <c r="B1662" s="562"/>
      <c r="C1662" s="408"/>
      <c r="D1662" s="372"/>
      <c r="E1662" s="372"/>
      <c r="F1662" s="373"/>
      <c r="G1662" s="372"/>
      <c r="H1662" s="372"/>
      <c r="I1662" s="374"/>
      <c r="J1662" s="372"/>
      <c r="K1662" s="372"/>
      <c r="L1662" s="374"/>
      <c r="M1662" s="372"/>
      <c r="N1662" s="463"/>
      <c r="O1662" s="315">
        <f t="shared" si="90"/>
        <v>0</v>
      </c>
      <c r="P1662" s="74">
        <f t="shared" si="91"/>
        <v>0</v>
      </c>
      <c r="Q1662" s="96" t="str">
        <f t="shared" si="89"/>
        <v/>
      </c>
    </row>
    <row r="1663" spans="1:17">
      <c r="A1663" s="383" t="str">
        <f>IF(B1663="","",COUNT('Diário 1º PA'!$A$4:$A$2000)+ROW()-3)</f>
        <v/>
      </c>
      <c r="B1663" s="562"/>
      <c r="C1663" s="408"/>
      <c r="D1663" s="372"/>
      <c r="E1663" s="372"/>
      <c r="F1663" s="373"/>
      <c r="G1663" s="372"/>
      <c r="H1663" s="372"/>
      <c r="I1663" s="374"/>
      <c r="J1663" s="372"/>
      <c r="K1663" s="372"/>
      <c r="L1663" s="374"/>
      <c r="M1663" s="372"/>
      <c r="N1663" s="463"/>
      <c r="O1663" s="316">
        <f t="shared" si="90"/>
        <v>0</v>
      </c>
      <c r="P1663" s="74">
        <f t="shared" si="91"/>
        <v>0</v>
      </c>
      <c r="Q1663" s="139" t="str">
        <f t="shared" si="89"/>
        <v/>
      </c>
    </row>
    <row r="1664" spans="1:17">
      <c r="A1664" s="383" t="str">
        <f>IF(B1664="","",COUNT('Diário 1º PA'!$A$4:$A$2000)+ROW()-3)</f>
        <v/>
      </c>
      <c r="B1664" s="562"/>
      <c r="C1664" s="408"/>
      <c r="D1664" s="372"/>
      <c r="E1664" s="372"/>
      <c r="F1664" s="373"/>
      <c r="G1664" s="372"/>
      <c r="H1664" s="372"/>
      <c r="I1664" s="374"/>
      <c r="J1664" s="372"/>
      <c r="K1664" s="372"/>
      <c r="L1664" s="374"/>
      <c r="M1664" s="372"/>
      <c r="N1664" s="463"/>
      <c r="O1664" s="315">
        <f t="shared" si="90"/>
        <v>0</v>
      </c>
      <c r="P1664" s="74">
        <f t="shared" si="91"/>
        <v>0</v>
      </c>
      <c r="Q1664" s="96" t="str">
        <f t="shared" si="89"/>
        <v/>
      </c>
    </row>
    <row r="1665" spans="1:17">
      <c r="A1665" s="383" t="str">
        <f>IF(B1665="","",COUNT('Diário 1º PA'!$A$4:$A$2000)+ROW()-3)</f>
        <v/>
      </c>
      <c r="B1665" s="562"/>
      <c r="C1665" s="408"/>
      <c r="D1665" s="372"/>
      <c r="E1665" s="372"/>
      <c r="F1665" s="373"/>
      <c r="G1665" s="372"/>
      <c r="H1665" s="372"/>
      <c r="I1665" s="374"/>
      <c r="J1665" s="372"/>
      <c r="K1665" s="372"/>
      <c r="L1665" s="374"/>
      <c r="M1665" s="372"/>
      <c r="N1665" s="463"/>
      <c r="O1665" s="315">
        <f t="shared" si="90"/>
        <v>0</v>
      </c>
      <c r="P1665" s="74">
        <f t="shared" si="91"/>
        <v>0</v>
      </c>
      <c r="Q1665" s="96" t="str">
        <f t="shared" si="89"/>
        <v/>
      </c>
    </row>
    <row r="1666" spans="1:17" ht="13.5" thickBot="1">
      <c r="A1666" s="383" t="str">
        <f>IF(B1666="","",COUNT('Diário 1º PA'!$A$4:$A$2000)+ROW()-3)</f>
        <v/>
      </c>
      <c r="B1666" s="562"/>
      <c r="C1666" s="408"/>
      <c r="D1666" s="372"/>
      <c r="E1666" s="372"/>
      <c r="F1666" s="373"/>
      <c r="G1666" s="372"/>
      <c r="H1666" s="372"/>
      <c r="I1666" s="374"/>
      <c r="J1666" s="372"/>
      <c r="K1666" s="372"/>
      <c r="L1666" s="374"/>
      <c r="M1666" s="372"/>
      <c r="N1666" s="463"/>
      <c r="O1666" s="315">
        <f t="shared" si="90"/>
        <v>0</v>
      </c>
      <c r="P1666" s="74">
        <f t="shared" si="91"/>
        <v>0</v>
      </c>
      <c r="Q1666" s="96" t="str">
        <f t="shared" si="89"/>
        <v/>
      </c>
    </row>
    <row r="1667" spans="1:17">
      <c r="A1667" s="383" t="str">
        <f>IF(B1667="","",COUNT('Diário 1º PA'!$A$4:$A$2000)+ROW()-3)</f>
        <v/>
      </c>
      <c r="B1667" s="562"/>
      <c r="C1667" s="408"/>
      <c r="D1667" s="372"/>
      <c r="E1667" s="372"/>
      <c r="F1667" s="373"/>
      <c r="G1667" s="372"/>
      <c r="H1667" s="372"/>
      <c r="I1667" s="374"/>
      <c r="J1667" s="372"/>
      <c r="K1667" s="372"/>
      <c r="L1667" s="374"/>
      <c r="M1667" s="372"/>
      <c r="N1667" s="463"/>
      <c r="O1667" s="316">
        <f t="shared" si="90"/>
        <v>0</v>
      </c>
      <c r="P1667" s="74">
        <f t="shared" si="91"/>
        <v>0</v>
      </c>
      <c r="Q1667" s="139" t="str">
        <f t="shared" si="89"/>
        <v/>
      </c>
    </row>
    <row r="1668" spans="1:17">
      <c r="A1668" s="383" t="str">
        <f>IF(B1668="","",COUNT('Diário 1º PA'!$A$4:$A$2000)+ROW()-3)</f>
        <v/>
      </c>
      <c r="B1668" s="562"/>
      <c r="C1668" s="408"/>
      <c r="D1668" s="372"/>
      <c r="E1668" s="372"/>
      <c r="F1668" s="373"/>
      <c r="G1668" s="372"/>
      <c r="H1668" s="372"/>
      <c r="I1668" s="374"/>
      <c r="J1668" s="372"/>
      <c r="K1668" s="372"/>
      <c r="L1668" s="374"/>
      <c r="M1668" s="372"/>
      <c r="N1668" s="463"/>
      <c r="O1668" s="315">
        <f t="shared" si="90"/>
        <v>0</v>
      </c>
      <c r="P1668" s="74">
        <f t="shared" si="91"/>
        <v>0</v>
      </c>
      <c r="Q1668" s="96" t="str">
        <f t="shared" si="89"/>
        <v/>
      </c>
    </row>
    <row r="1669" spans="1:17">
      <c r="A1669" s="383" t="str">
        <f>IF(B1669="","",COUNT('Diário 1º PA'!$A$4:$A$2000)+ROW()-3)</f>
        <v/>
      </c>
      <c r="B1669" s="562"/>
      <c r="C1669" s="408"/>
      <c r="D1669" s="372"/>
      <c r="E1669" s="372"/>
      <c r="F1669" s="373"/>
      <c r="G1669" s="372"/>
      <c r="H1669" s="372"/>
      <c r="I1669" s="374"/>
      <c r="J1669" s="372"/>
      <c r="K1669" s="372"/>
      <c r="L1669" s="374"/>
      <c r="M1669" s="372"/>
      <c r="N1669" s="463"/>
      <c r="O1669" s="315">
        <f t="shared" si="90"/>
        <v>0</v>
      </c>
      <c r="P1669" s="74">
        <f t="shared" si="91"/>
        <v>0</v>
      </c>
      <c r="Q1669" s="96" t="str">
        <f t="shared" si="89"/>
        <v/>
      </c>
    </row>
    <row r="1670" spans="1:17" ht="13.5" thickBot="1">
      <c r="A1670" s="383" t="str">
        <f>IF(B1670="","",COUNT('Diário 1º PA'!$A$4:$A$2000)+ROW()-3)</f>
        <v/>
      </c>
      <c r="B1670" s="562"/>
      <c r="C1670" s="408"/>
      <c r="D1670" s="372"/>
      <c r="E1670" s="372"/>
      <c r="F1670" s="373"/>
      <c r="G1670" s="372"/>
      <c r="H1670" s="372"/>
      <c r="I1670" s="374"/>
      <c r="J1670" s="372"/>
      <c r="K1670" s="372"/>
      <c r="L1670" s="374"/>
      <c r="M1670" s="372"/>
      <c r="N1670" s="463"/>
      <c r="O1670" s="315">
        <f t="shared" si="90"/>
        <v>0</v>
      </c>
      <c r="P1670" s="74">
        <f t="shared" si="91"/>
        <v>0</v>
      </c>
      <c r="Q1670" s="96" t="str">
        <f t="shared" si="89"/>
        <v/>
      </c>
    </row>
    <row r="1671" spans="1:17">
      <c r="A1671" s="383" t="str">
        <f>IF(B1671="","",COUNT('Diário 1º PA'!$A$4:$A$2000)+ROW()-3)</f>
        <v/>
      </c>
      <c r="B1671" s="562"/>
      <c r="C1671" s="408"/>
      <c r="D1671" s="372"/>
      <c r="E1671" s="372"/>
      <c r="F1671" s="373"/>
      <c r="G1671" s="372"/>
      <c r="H1671" s="372"/>
      <c r="I1671" s="374"/>
      <c r="J1671" s="372"/>
      <c r="K1671" s="372"/>
      <c r="L1671" s="374"/>
      <c r="M1671" s="372"/>
      <c r="N1671" s="463"/>
      <c r="O1671" s="316">
        <f t="shared" si="90"/>
        <v>0</v>
      </c>
      <c r="P1671" s="74">
        <f t="shared" si="91"/>
        <v>0</v>
      </c>
      <c r="Q1671" s="139" t="str">
        <f t="shared" si="89"/>
        <v/>
      </c>
    </row>
    <row r="1672" spans="1:17">
      <c r="A1672" s="383" t="str">
        <f>IF(B1672="","",COUNT('Diário 1º PA'!$A$4:$A$2000)+ROW()-3)</f>
        <v/>
      </c>
      <c r="B1672" s="562"/>
      <c r="C1672" s="408"/>
      <c r="D1672" s="372"/>
      <c r="E1672" s="372"/>
      <c r="F1672" s="373"/>
      <c r="G1672" s="372"/>
      <c r="H1672" s="372"/>
      <c r="I1672" s="374"/>
      <c r="J1672" s="372"/>
      <c r="K1672" s="372"/>
      <c r="L1672" s="374"/>
      <c r="M1672" s="372"/>
      <c r="N1672" s="463"/>
      <c r="O1672" s="315">
        <f t="shared" si="90"/>
        <v>0</v>
      </c>
      <c r="P1672" s="74">
        <f t="shared" si="91"/>
        <v>0</v>
      </c>
      <c r="Q1672" s="96" t="str">
        <f t="shared" si="89"/>
        <v/>
      </c>
    </row>
    <row r="1673" spans="1:17">
      <c r="A1673" s="383" t="str">
        <f>IF(B1673="","",COUNT('Diário 1º PA'!$A$4:$A$2000)+ROW()-3)</f>
        <v/>
      </c>
      <c r="B1673" s="562"/>
      <c r="C1673" s="408"/>
      <c r="D1673" s="372"/>
      <c r="E1673" s="372"/>
      <c r="F1673" s="373"/>
      <c r="G1673" s="372"/>
      <c r="H1673" s="372"/>
      <c r="I1673" s="374"/>
      <c r="J1673" s="372"/>
      <c r="K1673" s="372"/>
      <c r="L1673" s="374"/>
      <c r="M1673" s="372"/>
      <c r="N1673" s="463"/>
      <c r="O1673" s="315">
        <f t="shared" si="90"/>
        <v>0</v>
      </c>
      <c r="P1673" s="74">
        <f t="shared" si="91"/>
        <v>0</v>
      </c>
      <c r="Q1673" s="96" t="str">
        <f t="shared" si="89"/>
        <v/>
      </c>
    </row>
    <row r="1674" spans="1:17" ht="13.5" thickBot="1">
      <c r="A1674" s="383" t="str">
        <f>IF(B1674="","",COUNT('Diário 1º PA'!$A$4:$A$2000)+ROW()-3)</f>
        <v/>
      </c>
      <c r="B1674" s="562"/>
      <c r="C1674" s="408"/>
      <c r="D1674" s="372"/>
      <c r="E1674" s="372"/>
      <c r="F1674" s="373"/>
      <c r="G1674" s="372"/>
      <c r="H1674" s="372"/>
      <c r="I1674" s="374"/>
      <c r="J1674" s="372"/>
      <c r="K1674" s="372"/>
      <c r="L1674" s="374"/>
      <c r="M1674" s="372"/>
      <c r="N1674" s="463"/>
      <c r="O1674" s="315">
        <f t="shared" si="90"/>
        <v>0</v>
      </c>
      <c r="P1674" s="74">
        <f t="shared" si="91"/>
        <v>0</v>
      </c>
      <c r="Q1674" s="96" t="str">
        <f t="shared" si="89"/>
        <v/>
      </c>
    </row>
    <row r="1675" spans="1:17">
      <c r="A1675" s="383" t="str">
        <f>IF(B1675="","",COUNT('Diário 1º PA'!$A$4:$A$2000)+ROW()-3)</f>
        <v/>
      </c>
      <c r="B1675" s="562"/>
      <c r="C1675" s="408"/>
      <c r="D1675" s="372"/>
      <c r="E1675" s="372"/>
      <c r="F1675" s="373"/>
      <c r="G1675" s="372"/>
      <c r="H1675" s="372"/>
      <c r="I1675" s="374"/>
      <c r="J1675" s="372"/>
      <c r="K1675" s="372"/>
      <c r="L1675" s="374"/>
      <c r="M1675" s="372"/>
      <c r="N1675" s="463"/>
      <c r="O1675" s="316">
        <f t="shared" si="90"/>
        <v>0</v>
      </c>
      <c r="P1675" s="74">
        <f t="shared" si="91"/>
        <v>0</v>
      </c>
      <c r="Q1675" s="139" t="str">
        <f t="shared" si="89"/>
        <v/>
      </c>
    </row>
    <row r="1676" spans="1:17">
      <c r="A1676" s="383" t="str">
        <f>IF(B1676="","",COUNT('Diário 1º PA'!$A$4:$A$2000)+ROW()-3)</f>
        <v/>
      </c>
      <c r="B1676" s="562"/>
      <c r="C1676" s="408"/>
      <c r="D1676" s="372"/>
      <c r="E1676" s="372"/>
      <c r="F1676" s="373"/>
      <c r="G1676" s="372"/>
      <c r="H1676" s="372"/>
      <c r="I1676" s="374"/>
      <c r="J1676" s="372"/>
      <c r="K1676" s="372"/>
      <c r="L1676" s="374"/>
      <c r="M1676" s="372"/>
      <c r="N1676" s="463"/>
      <c r="O1676" s="315">
        <f t="shared" si="90"/>
        <v>0</v>
      </c>
      <c r="P1676" s="74">
        <f t="shared" si="91"/>
        <v>0</v>
      </c>
      <c r="Q1676" s="96" t="str">
        <f t="shared" si="89"/>
        <v/>
      </c>
    </row>
    <row r="1677" spans="1:17">
      <c r="A1677" s="383" t="str">
        <f>IF(B1677="","",COUNT('Diário 1º PA'!$A$4:$A$2000)+ROW()-3)</f>
        <v/>
      </c>
      <c r="B1677" s="562"/>
      <c r="C1677" s="408"/>
      <c r="D1677" s="372"/>
      <c r="E1677" s="372"/>
      <c r="F1677" s="373"/>
      <c r="G1677" s="372"/>
      <c r="H1677" s="372"/>
      <c r="I1677" s="374"/>
      <c r="J1677" s="372"/>
      <c r="K1677" s="372"/>
      <c r="L1677" s="374"/>
      <c r="M1677" s="372"/>
      <c r="N1677" s="463"/>
      <c r="O1677" s="315">
        <f t="shared" si="90"/>
        <v>0</v>
      </c>
      <c r="P1677" s="74">
        <f t="shared" si="91"/>
        <v>0</v>
      </c>
      <c r="Q1677" s="96" t="str">
        <f t="shared" si="89"/>
        <v/>
      </c>
    </row>
    <row r="1678" spans="1:17" ht="13.5" thickBot="1">
      <c r="A1678" s="383" t="str">
        <f>IF(B1678="","",COUNT('Diário 1º PA'!$A$4:$A$2000)+ROW()-3)</f>
        <v/>
      </c>
      <c r="B1678" s="562"/>
      <c r="C1678" s="408"/>
      <c r="D1678" s="372"/>
      <c r="E1678" s="372"/>
      <c r="F1678" s="373"/>
      <c r="G1678" s="372"/>
      <c r="H1678" s="372"/>
      <c r="I1678" s="374"/>
      <c r="J1678" s="372"/>
      <c r="K1678" s="372"/>
      <c r="L1678" s="374"/>
      <c r="M1678" s="372"/>
      <c r="N1678" s="463"/>
      <c r="O1678" s="315">
        <f t="shared" si="90"/>
        <v>0</v>
      </c>
      <c r="P1678" s="74">
        <f t="shared" si="91"/>
        <v>0</v>
      </c>
      <c r="Q1678" s="96" t="str">
        <f t="shared" si="89"/>
        <v/>
      </c>
    </row>
    <row r="1679" spans="1:17">
      <c r="A1679" s="383" t="str">
        <f>IF(B1679="","",COUNT('Diário 1º PA'!$A$4:$A$2000)+ROW()-3)</f>
        <v/>
      </c>
      <c r="B1679" s="562"/>
      <c r="C1679" s="408"/>
      <c r="D1679" s="372"/>
      <c r="E1679" s="372"/>
      <c r="F1679" s="373"/>
      <c r="G1679" s="372"/>
      <c r="H1679" s="372"/>
      <c r="I1679" s="374"/>
      <c r="J1679" s="372"/>
      <c r="K1679" s="372"/>
      <c r="L1679" s="374"/>
      <c r="M1679" s="372"/>
      <c r="N1679" s="463"/>
      <c r="O1679" s="316">
        <f t="shared" si="90"/>
        <v>0</v>
      </c>
      <c r="P1679" s="74">
        <f t="shared" si="91"/>
        <v>0</v>
      </c>
      <c r="Q1679" s="139" t="str">
        <f t="shared" si="89"/>
        <v/>
      </c>
    </row>
    <row r="1680" spans="1:17">
      <c r="A1680" s="383" t="str">
        <f>IF(B1680="","",COUNT('Diário 1º PA'!$A$4:$A$2000)+ROW()-3)</f>
        <v/>
      </c>
      <c r="B1680" s="562"/>
      <c r="C1680" s="408"/>
      <c r="D1680" s="372"/>
      <c r="E1680" s="372"/>
      <c r="F1680" s="373"/>
      <c r="G1680" s="372"/>
      <c r="H1680" s="372"/>
      <c r="I1680" s="374"/>
      <c r="J1680" s="372"/>
      <c r="K1680" s="372"/>
      <c r="L1680" s="374"/>
      <c r="M1680" s="372"/>
      <c r="N1680" s="463"/>
      <c r="O1680" s="315">
        <f t="shared" si="90"/>
        <v>0</v>
      </c>
      <c r="P1680" s="74">
        <f t="shared" si="91"/>
        <v>0</v>
      </c>
      <c r="Q1680" s="96" t="str">
        <f t="shared" si="89"/>
        <v/>
      </c>
    </row>
    <row r="1681" spans="1:17">
      <c r="A1681" s="383" t="str">
        <f>IF(B1681="","",COUNT('Diário 1º PA'!$A$4:$A$2000)+ROW()-3)</f>
        <v/>
      </c>
      <c r="B1681" s="562"/>
      <c r="C1681" s="408"/>
      <c r="D1681" s="372"/>
      <c r="E1681" s="372"/>
      <c r="F1681" s="373"/>
      <c r="G1681" s="372"/>
      <c r="H1681" s="372"/>
      <c r="I1681" s="374"/>
      <c r="J1681" s="372"/>
      <c r="K1681" s="372"/>
      <c r="L1681" s="374"/>
      <c r="M1681" s="372"/>
      <c r="N1681" s="463"/>
      <c r="O1681" s="315">
        <f t="shared" si="90"/>
        <v>0</v>
      </c>
      <c r="P1681" s="74">
        <f t="shared" si="91"/>
        <v>0</v>
      </c>
      <c r="Q1681" s="96" t="str">
        <f t="shared" si="89"/>
        <v/>
      </c>
    </row>
    <row r="1682" spans="1:17" ht="13.5" thickBot="1">
      <c r="A1682" s="383" t="str">
        <f>IF(B1682="","",COUNT('Diário 1º PA'!$A$4:$A$2000)+ROW()-3)</f>
        <v/>
      </c>
      <c r="B1682" s="562"/>
      <c r="C1682" s="408"/>
      <c r="D1682" s="372"/>
      <c r="E1682" s="372"/>
      <c r="F1682" s="373"/>
      <c r="G1682" s="372"/>
      <c r="H1682" s="372"/>
      <c r="I1682" s="374"/>
      <c r="J1682" s="372"/>
      <c r="K1682" s="372"/>
      <c r="L1682" s="374"/>
      <c r="M1682" s="372"/>
      <c r="N1682" s="463"/>
      <c r="O1682" s="315">
        <f t="shared" si="90"/>
        <v>0</v>
      </c>
      <c r="P1682" s="74">
        <f t="shared" si="91"/>
        <v>0</v>
      </c>
      <c r="Q1682" s="96" t="str">
        <f t="shared" si="89"/>
        <v/>
      </c>
    </row>
    <row r="1683" spans="1:17">
      <c r="A1683" s="383" t="str">
        <f>IF(B1683="","",COUNT('Diário 1º PA'!$A$4:$A$2000)+ROW()-3)</f>
        <v/>
      </c>
      <c r="B1683" s="562"/>
      <c r="C1683" s="408"/>
      <c r="D1683" s="372"/>
      <c r="E1683" s="372"/>
      <c r="F1683" s="373"/>
      <c r="G1683" s="372"/>
      <c r="H1683" s="372"/>
      <c r="I1683" s="374"/>
      <c r="J1683" s="372"/>
      <c r="K1683" s="372"/>
      <c r="L1683" s="374"/>
      <c r="M1683" s="372"/>
      <c r="N1683" s="463"/>
      <c r="O1683" s="316">
        <f t="shared" si="90"/>
        <v>0</v>
      </c>
      <c r="P1683" s="74">
        <f t="shared" si="91"/>
        <v>0</v>
      </c>
      <c r="Q1683" s="139" t="str">
        <f t="shared" si="89"/>
        <v/>
      </c>
    </row>
    <row r="1684" spans="1:17">
      <c r="A1684" s="383" t="str">
        <f>IF(B1684="","",COUNT('Diário 1º PA'!$A$4:$A$2000)+ROW()-3)</f>
        <v/>
      </c>
      <c r="B1684" s="562"/>
      <c r="C1684" s="408"/>
      <c r="D1684" s="372"/>
      <c r="E1684" s="372"/>
      <c r="F1684" s="373"/>
      <c r="G1684" s="372"/>
      <c r="H1684" s="372"/>
      <c r="I1684" s="374"/>
      <c r="J1684" s="372"/>
      <c r="K1684" s="372"/>
      <c r="L1684" s="374"/>
      <c r="M1684" s="372"/>
      <c r="N1684" s="463"/>
      <c r="O1684" s="315">
        <f t="shared" si="90"/>
        <v>0</v>
      </c>
      <c r="P1684" s="74">
        <f t="shared" si="91"/>
        <v>0</v>
      </c>
      <c r="Q1684" s="96" t="str">
        <f t="shared" si="89"/>
        <v/>
      </c>
    </row>
    <row r="1685" spans="1:17">
      <c r="A1685" s="383" t="str">
        <f>IF(B1685="","",COUNT('Diário 1º PA'!$A$4:$A$2000)+ROW()-3)</f>
        <v/>
      </c>
      <c r="B1685" s="562"/>
      <c r="C1685" s="408"/>
      <c r="D1685" s="372"/>
      <c r="E1685" s="372"/>
      <c r="F1685" s="373"/>
      <c r="G1685" s="372"/>
      <c r="H1685" s="372"/>
      <c r="I1685" s="374"/>
      <c r="J1685" s="372"/>
      <c r="K1685" s="372"/>
      <c r="L1685" s="374"/>
      <c r="M1685" s="372"/>
      <c r="N1685" s="463"/>
      <c r="O1685" s="315">
        <f t="shared" si="90"/>
        <v>0</v>
      </c>
      <c r="P1685" s="74">
        <f t="shared" si="91"/>
        <v>0</v>
      </c>
      <c r="Q1685" s="96" t="str">
        <f t="shared" si="89"/>
        <v/>
      </c>
    </row>
    <row r="1686" spans="1:17" ht="13.5" thickBot="1">
      <c r="A1686" s="383" t="str">
        <f>IF(B1686="","",COUNT('Diário 1º PA'!$A$4:$A$2000)+ROW()-3)</f>
        <v/>
      </c>
      <c r="B1686" s="562"/>
      <c r="C1686" s="408"/>
      <c r="D1686" s="372"/>
      <c r="E1686" s="372"/>
      <c r="F1686" s="373"/>
      <c r="G1686" s="372"/>
      <c r="H1686" s="372"/>
      <c r="I1686" s="374"/>
      <c r="J1686" s="372"/>
      <c r="K1686" s="372"/>
      <c r="L1686" s="374"/>
      <c r="M1686" s="372"/>
      <c r="N1686" s="463"/>
      <c r="O1686" s="315">
        <f t="shared" si="90"/>
        <v>0</v>
      </c>
      <c r="P1686" s="74">
        <f t="shared" si="91"/>
        <v>0</v>
      </c>
      <c r="Q1686" s="96" t="str">
        <f t="shared" si="89"/>
        <v/>
      </c>
    </row>
    <row r="1687" spans="1:17">
      <c r="A1687" s="383" t="str">
        <f>IF(B1687="","",COUNT('Diário 1º PA'!$A$4:$A$2000)+ROW()-3)</f>
        <v/>
      </c>
      <c r="B1687" s="562"/>
      <c r="C1687" s="408"/>
      <c r="D1687" s="372"/>
      <c r="E1687" s="372"/>
      <c r="F1687" s="373"/>
      <c r="G1687" s="372"/>
      <c r="H1687" s="372"/>
      <c r="I1687" s="374"/>
      <c r="J1687" s="372"/>
      <c r="K1687" s="372"/>
      <c r="L1687" s="374"/>
      <c r="M1687" s="372"/>
      <c r="N1687" s="463"/>
      <c r="O1687" s="316">
        <f t="shared" si="90"/>
        <v>0</v>
      </c>
      <c r="P1687" s="74">
        <f t="shared" si="91"/>
        <v>0</v>
      </c>
      <c r="Q1687" s="139" t="str">
        <f t="shared" si="89"/>
        <v/>
      </c>
    </row>
    <row r="1688" spans="1:17">
      <c r="A1688" s="383" t="str">
        <f>IF(B1688="","",COUNT('Diário 1º PA'!$A$4:$A$2000)+ROW()-3)</f>
        <v/>
      </c>
      <c r="B1688" s="562"/>
      <c r="C1688" s="408"/>
      <c r="D1688" s="372"/>
      <c r="E1688" s="372"/>
      <c r="F1688" s="373"/>
      <c r="G1688" s="372"/>
      <c r="H1688" s="372"/>
      <c r="I1688" s="374"/>
      <c r="J1688" s="372"/>
      <c r="K1688" s="372"/>
      <c r="L1688" s="374"/>
      <c r="M1688" s="372"/>
      <c r="N1688" s="463"/>
      <c r="O1688" s="315">
        <f t="shared" si="90"/>
        <v>0</v>
      </c>
      <c r="P1688" s="74">
        <f t="shared" si="91"/>
        <v>0</v>
      </c>
      <c r="Q1688" s="96" t="str">
        <f t="shared" si="89"/>
        <v/>
      </c>
    </row>
    <row r="1689" spans="1:17">
      <c r="A1689" s="383" t="str">
        <f>IF(B1689="","",COUNT('Diário 1º PA'!$A$4:$A$2000)+ROW()-3)</f>
        <v/>
      </c>
      <c r="B1689" s="562"/>
      <c r="C1689" s="408"/>
      <c r="D1689" s="372"/>
      <c r="E1689" s="372"/>
      <c r="F1689" s="373"/>
      <c r="G1689" s="372"/>
      <c r="H1689" s="372"/>
      <c r="I1689" s="374"/>
      <c r="J1689" s="372"/>
      <c r="K1689" s="372"/>
      <c r="L1689" s="374"/>
      <c r="M1689" s="372"/>
      <c r="N1689" s="463"/>
      <c r="O1689" s="315">
        <f t="shared" si="90"/>
        <v>0</v>
      </c>
      <c r="P1689" s="74">
        <f t="shared" si="91"/>
        <v>0</v>
      </c>
      <c r="Q1689" s="96" t="str">
        <f t="shared" si="89"/>
        <v/>
      </c>
    </row>
    <row r="1690" spans="1:17" ht="13.5" thickBot="1">
      <c r="A1690" s="383" t="str">
        <f>IF(B1690="","",COUNT('Diário 1º PA'!$A$4:$A$2000)+ROW()-3)</f>
        <v/>
      </c>
      <c r="B1690" s="562"/>
      <c r="C1690" s="408"/>
      <c r="D1690" s="372"/>
      <c r="E1690" s="372"/>
      <c r="F1690" s="373"/>
      <c r="G1690" s="372"/>
      <c r="H1690" s="372"/>
      <c r="I1690" s="374"/>
      <c r="J1690" s="372"/>
      <c r="K1690" s="372"/>
      <c r="L1690" s="374"/>
      <c r="M1690" s="372"/>
      <c r="N1690" s="463"/>
      <c r="O1690" s="315">
        <f t="shared" si="90"/>
        <v>0</v>
      </c>
      <c r="P1690" s="74">
        <f t="shared" si="91"/>
        <v>0</v>
      </c>
      <c r="Q1690" s="96" t="str">
        <f t="shared" si="89"/>
        <v/>
      </c>
    </row>
    <row r="1691" spans="1:17">
      <c r="A1691" s="383" t="str">
        <f>IF(B1691="","",COUNT('Diário 1º PA'!$A$4:$A$2000)+ROW()-3)</f>
        <v/>
      </c>
      <c r="B1691" s="562"/>
      <c r="C1691" s="408"/>
      <c r="D1691" s="372"/>
      <c r="E1691" s="372"/>
      <c r="F1691" s="373"/>
      <c r="G1691" s="372"/>
      <c r="H1691" s="372"/>
      <c r="I1691" s="374"/>
      <c r="J1691" s="372"/>
      <c r="K1691" s="372"/>
      <c r="L1691" s="374"/>
      <c r="M1691" s="372"/>
      <c r="N1691" s="463"/>
      <c r="O1691" s="316">
        <f t="shared" si="90"/>
        <v>0</v>
      </c>
      <c r="P1691" s="74">
        <f t="shared" si="91"/>
        <v>0</v>
      </c>
      <c r="Q1691" s="139" t="str">
        <f t="shared" ref="Q1691:Q1754" si="92">SUBSTITUTE(D1691," ","_")</f>
        <v/>
      </c>
    </row>
    <row r="1692" spans="1:17">
      <c r="A1692" s="383" t="str">
        <f>IF(B1692="","",COUNT('Diário 1º PA'!$A$4:$A$2000)+ROW()-3)</f>
        <v/>
      </c>
      <c r="B1692" s="562"/>
      <c r="C1692" s="408"/>
      <c r="D1692" s="372"/>
      <c r="E1692" s="372"/>
      <c r="F1692" s="373"/>
      <c r="G1692" s="372"/>
      <c r="H1692" s="372"/>
      <c r="I1692" s="374"/>
      <c r="J1692" s="372"/>
      <c r="K1692" s="372"/>
      <c r="L1692" s="374"/>
      <c r="M1692" s="372"/>
      <c r="N1692" s="463"/>
      <c r="O1692" s="315">
        <f t="shared" ref="O1692:O1755" si="93">IF(B1692=0,0,IF(YEAR(B1692)=$P$1,MONTH(B1692)-$O$1+1,(YEAR(B1692)-$P$1)*12-$O$1+1+MONTH(B1692)))</f>
        <v>0</v>
      </c>
      <c r="P1692" s="74">
        <f t="shared" ref="P1692:P1755" si="94">IF(C1692=0,0,IF(YEAR(C1692)=$P$1,MONTH(C1692)-$O$1+1,(YEAR(C1692)-$P$1)*12-$O$1+1+MONTH(C1692)))</f>
        <v>0</v>
      </c>
      <c r="Q1692" s="96" t="str">
        <f t="shared" si="92"/>
        <v/>
      </c>
    </row>
    <row r="1693" spans="1:17">
      <c r="A1693" s="383" t="str">
        <f>IF(B1693="","",COUNT('Diário 1º PA'!$A$4:$A$2000)+ROW()-3)</f>
        <v/>
      </c>
      <c r="B1693" s="562"/>
      <c r="C1693" s="408"/>
      <c r="D1693" s="372"/>
      <c r="E1693" s="372"/>
      <c r="F1693" s="373"/>
      <c r="G1693" s="372"/>
      <c r="H1693" s="372"/>
      <c r="I1693" s="374"/>
      <c r="J1693" s="372"/>
      <c r="K1693" s="372"/>
      <c r="L1693" s="374"/>
      <c r="M1693" s="372"/>
      <c r="N1693" s="463"/>
      <c r="O1693" s="315">
        <f t="shared" si="93"/>
        <v>0</v>
      </c>
      <c r="P1693" s="74">
        <f t="shared" si="94"/>
        <v>0</v>
      </c>
      <c r="Q1693" s="96" t="str">
        <f t="shared" si="92"/>
        <v/>
      </c>
    </row>
    <row r="1694" spans="1:17" ht="13.5" thickBot="1">
      <c r="A1694" s="383" t="str">
        <f>IF(B1694="","",COUNT('Diário 1º PA'!$A$4:$A$2000)+ROW()-3)</f>
        <v/>
      </c>
      <c r="B1694" s="562"/>
      <c r="C1694" s="408"/>
      <c r="D1694" s="372"/>
      <c r="E1694" s="372"/>
      <c r="F1694" s="373"/>
      <c r="G1694" s="372"/>
      <c r="H1694" s="372"/>
      <c r="I1694" s="374"/>
      <c r="J1694" s="372"/>
      <c r="K1694" s="372"/>
      <c r="L1694" s="374"/>
      <c r="M1694" s="372"/>
      <c r="N1694" s="463"/>
      <c r="O1694" s="315">
        <f t="shared" si="93"/>
        <v>0</v>
      </c>
      <c r="P1694" s="74">
        <f t="shared" si="94"/>
        <v>0</v>
      </c>
      <c r="Q1694" s="96" t="str">
        <f t="shared" si="92"/>
        <v/>
      </c>
    </row>
    <row r="1695" spans="1:17">
      <c r="A1695" s="383" t="str">
        <f>IF(B1695="","",COUNT('Diário 1º PA'!$A$4:$A$2000)+ROW()-3)</f>
        <v/>
      </c>
      <c r="B1695" s="562"/>
      <c r="C1695" s="408"/>
      <c r="D1695" s="372"/>
      <c r="E1695" s="372"/>
      <c r="F1695" s="373"/>
      <c r="G1695" s="372"/>
      <c r="H1695" s="372"/>
      <c r="I1695" s="374"/>
      <c r="J1695" s="372"/>
      <c r="K1695" s="372"/>
      <c r="L1695" s="374"/>
      <c r="M1695" s="372"/>
      <c r="N1695" s="463"/>
      <c r="O1695" s="316">
        <f t="shared" si="93"/>
        <v>0</v>
      </c>
      <c r="P1695" s="74">
        <f t="shared" si="94"/>
        <v>0</v>
      </c>
      <c r="Q1695" s="139" t="str">
        <f t="shared" si="92"/>
        <v/>
      </c>
    </row>
    <row r="1696" spans="1:17">
      <c r="A1696" s="383" t="str">
        <f>IF(B1696="","",COUNT('Diário 1º PA'!$A$4:$A$2000)+ROW()-3)</f>
        <v/>
      </c>
      <c r="B1696" s="562"/>
      <c r="C1696" s="408"/>
      <c r="D1696" s="372"/>
      <c r="E1696" s="372"/>
      <c r="F1696" s="373"/>
      <c r="G1696" s="372"/>
      <c r="H1696" s="372"/>
      <c r="I1696" s="374"/>
      <c r="J1696" s="372"/>
      <c r="K1696" s="372"/>
      <c r="L1696" s="374"/>
      <c r="M1696" s="372"/>
      <c r="N1696" s="463"/>
      <c r="O1696" s="315">
        <f t="shared" si="93"/>
        <v>0</v>
      </c>
      <c r="P1696" s="74">
        <f t="shared" si="94"/>
        <v>0</v>
      </c>
      <c r="Q1696" s="96" t="str">
        <f t="shared" si="92"/>
        <v/>
      </c>
    </row>
    <row r="1697" spans="1:17">
      <c r="A1697" s="383" t="str">
        <f>IF(B1697="","",COUNT('Diário 1º PA'!$A$4:$A$2000)+ROW()-3)</f>
        <v/>
      </c>
      <c r="B1697" s="562"/>
      <c r="C1697" s="408"/>
      <c r="D1697" s="372"/>
      <c r="E1697" s="372"/>
      <c r="F1697" s="373"/>
      <c r="G1697" s="372"/>
      <c r="H1697" s="372"/>
      <c r="I1697" s="374"/>
      <c r="J1697" s="372"/>
      <c r="K1697" s="372"/>
      <c r="L1697" s="374"/>
      <c r="M1697" s="372"/>
      <c r="N1697" s="463"/>
      <c r="O1697" s="315">
        <f t="shared" si="93"/>
        <v>0</v>
      </c>
      <c r="P1697" s="74">
        <f t="shared" si="94"/>
        <v>0</v>
      </c>
      <c r="Q1697" s="96" t="str">
        <f t="shared" si="92"/>
        <v/>
      </c>
    </row>
    <row r="1698" spans="1:17" ht="13.5" thickBot="1">
      <c r="A1698" s="383" t="str">
        <f>IF(B1698="","",COUNT('Diário 1º PA'!$A$4:$A$2000)+ROW()-3)</f>
        <v/>
      </c>
      <c r="B1698" s="562"/>
      <c r="C1698" s="408"/>
      <c r="D1698" s="372"/>
      <c r="E1698" s="372"/>
      <c r="F1698" s="373"/>
      <c r="G1698" s="372"/>
      <c r="H1698" s="372"/>
      <c r="I1698" s="374"/>
      <c r="J1698" s="372"/>
      <c r="K1698" s="372"/>
      <c r="L1698" s="374"/>
      <c r="M1698" s="372"/>
      <c r="N1698" s="463"/>
      <c r="O1698" s="315">
        <f t="shared" si="93"/>
        <v>0</v>
      </c>
      <c r="P1698" s="74">
        <f t="shared" si="94"/>
        <v>0</v>
      </c>
      <c r="Q1698" s="96" t="str">
        <f t="shared" si="92"/>
        <v/>
      </c>
    </row>
    <row r="1699" spans="1:17">
      <c r="A1699" s="383" t="str">
        <f>IF(B1699="","",COUNT('Diário 1º PA'!$A$4:$A$2000)+ROW()-3)</f>
        <v/>
      </c>
      <c r="B1699" s="562"/>
      <c r="C1699" s="408"/>
      <c r="D1699" s="372"/>
      <c r="E1699" s="372"/>
      <c r="F1699" s="373"/>
      <c r="G1699" s="372"/>
      <c r="H1699" s="372"/>
      <c r="I1699" s="374"/>
      <c r="J1699" s="372"/>
      <c r="K1699" s="372"/>
      <c r="L1699" s="374"/>
      <c r="M1699" s="372"/>
      <c r="N1699" s="463"/>
      <c r="O1699" s="316">
        <f t="shared" si="93"/>
        <v>0</v>
      </c>
      <c r="P1699" s="74">
        <f t="shared" si="94"/>
        <v>0</v>
      </c>
      <c r="Q1699" s="139" t="str">
        <f t="shared" si="92"/>
        <v/>
      </c>
    </row>
    <row r="1700" spans="1:17">
      <c r="A1700" s="383" t="str">
        <f>IF(B1700="","",COUNT('Diário 1º PA'!$A$4:$A$2000)+ROW()-3)</f>
        <v/>
      </c>
      <c r="B1700" s="562"/>
      <c r="C1700" s="408"/>
      <c r="D1700" s="372"/>
      <c r="E1700" s="372"/>
      <c r="F1700" s="373"/>
      <c r="G1700" s="372"/>
      <c r="H1700" s="372"/>
      <c r="I1700" s="374"/>
      <c r="J1700" s="372"/>
      <c r="K1700" s="372"/>
      <c r="L1700" s="374"/>
      <c r="M1700" s="372"/>
      <c r="N1700" s="463"/>
      <c r="O1700" s="315">
        <f t="shared" si="93"/>
        <v>0</v>
      </c>
      <c r="P1700" s="74">
        <f t="shared" si="94"/>
        <v>0</v>
      </c>
      <c r="Q1700" s="96" t="str">
        <f t="shared" si="92"/>
        <v/>
      </c>
    </row>
    <row r="1701" spans="1:17">
      <c r="A1701" s="383" t="str">
        <f>IF(B1701="","",COUNT('Diário 1º PA'!$A$4:$A$2000)+ROW()-3)</f>
        <v/>
      </c>
      <c r="B1701" s="562"/>
      <c r="C1701" s="408"/>
      <c r="D1701" s="372"/>
      <c r="E1701" s="372"/>
      <c r="F1701" s="373"/>
      <c r="G1701" s="372"/>
      <c r="H1701" s="372"/>
      <c r="I1701" s="374"/>
      <c r="J1701" s="372"/>
      <c r="K1701" s="372"/>
      <c r="L1701" s="374"/>
      <c r="M1701" s="372"/>
      <c r="N1701" s="463"/>
      <c r="O1701" s="315">
        <f t="shared" si="93"/>
        <v>0</v>
      </c>
      <c r="P1701" s="74">
        <f t="shared" si="94"/>
        <v>0</v>
      </c>
      <c r="Q1701" s="96" t="str">
        <f t="shared" si="92"/>
        <v/>
      </c>
    </row>
    <row r="1702" spans="1:17" ht="13.5" thickBot="1">
      <c r="A1702" s="383" t="str">
        <f>IF(B1702="","",COUNT('Diário 1º PA'!$A$4:$A$2000)+ROW()-3)</f>
        <v/>
      </c>
      <c r="B1702" s="562"/>
      <c r="C1702" s="408"/>
      <c r="D1702" s="372"/>
      <c r="E1702" s="372"/>
      <c r="F1702" s="373"/>
      <c r="G1702" s="372"/>
      <c r="H1702" s="372"/>
      <c r="I1702" s="374"/>
      <c r="J1702" s="372"/>
      <c r="K1702" s="372"/>
      <c r="L1702" s="374"/>
      <c r="M1702" s="372"/>
      <c r="N1702" s="463"/>
      <c r="O1702" s="315">
        <f t="shared" si="93"/>
        <v>0</v>
      </c>
      <c r="P1702" s="74">
        <f t="shared" si="94"/>
        <v>0</v>
      </c>
      <c r="Q1702" s="96" t="str">
        <f t="shared" si="92"/>
        <v/>
      </c>
    </row>
    <row r="1703" spans="1:17">
      <c r="A1703" s="383" t="str">
        <f>IF(B1703="","",COUNT('Diário 1º PA'!$A$4:$A$2000)+ROW()-3)</f>
        <v/>
      </c>
      <c r="B1703" s="562"/>
      <c r="C1703" s="408"/>
      <c r="D1703" s="372"/>
      <c r="E1703" s="372"/>
      <c r="F1703" s="373"/>
      <c r="G1703" s="372"/>
      <c r="H1703" s="372"/>
      <c r="I1703" s="374"/>
      <c r="J1703" s="372"/>
      <c r="K1703" s="372"/>
      <c r="L1703" s="374"/>
      <c r="M1703" s="372"/>
      <c r="N1703" s="463"/>
      <c r="O1703" s="316">
        <f t="shared" si="93"/>
        <v>0</v>
      </c>
      <c r="P1703" s="74">
        <f t="shared" si="94"/>
        <v>0</v>
      </c>
      <c r="Q1703" s="139" t="str">
        <f t="shared" si="92"/>
        <v/>
      </c>
    </row>
    <row r="1704" spans="1:17">
      <c r="A1704" s="383" t="str">
        <f>IF(B1704="","",COUNT('Diário 1º PA'!$A$4:$A$2000)+ROW()-3)</f>
        <v/>
      </c>
      <c r="B1704" s="562"/>
      <c r="C1704" s="408"/>
      <c r="D1704" s="372"/>
      <c r="E1704" s="372"/>
      <c r="F1704" s="373"/>
      <c r="G1704" s="372"/>
      <c r="H1704" s="372"/>
      <c r="I1704" s="374"/>
      <c r="J1704" s="372"/>
      <c r="K1704" s="372"/>
      <c r="L1704" s="374"/>
      <c r="M1704" s="372"/>
      <c r="N1704" s="463"/>
      <c r="O1704" s="315">
        <f t="shared" si="93"/>
        <v>0</v>
      </c>
      <c r="P1704" s="74">
        <f t="shared" si="94"/>
        <v>0</v>
      </c>
      <c r="Q1704" s="96" t="str">
        <f t="shared" si="92"/>
        <v/>
      </c>
    </row>
    <row r="1705" spans="1:17">
      <c r="A1705" s="383" t="str">
        <f>IF(B1705="","",COUNT('Diário 1º PA'!$A$4:$A$2000)+ROW()-3)</f>
        <v/>
      </c>
      <c r="B1705" s="562"/>
      <c r="C1705" s="408"/>
      <c r="D1705" s="372"/>
      <c r="E1705" s="372"/>
      <c r="F1705" s="373"/>
      <c r="G1705" s="372"/>
      <c r="H1705" s="372"/>
      <c r="I1705" s="374"/>
      <c r="J1705" s="372"/>
      <c r="K1705" s="372"/>
      <c r="L1705" s="374"/>
      <c r="M1705" s="372"/>
      <c r="N1705" s="463"/>
      <c r="O1705" s="315">
        <f t="shared" si="93"/>
        <v>0</v>
      </c>
      <c r="P1705" s="74">
        <f t="shared" si="94"/>
        <v>0</v>
      </c>
      <c r="Q1705" s="96" t="str">
        <f t="shared" si="92"/>
        <v/>
      </c>
    </row>
    <row r="1706" spans="1:17" ht="13.5" thickBot="1">
      <c r="A1706" s="383" t="str">
        <f>IF(B1706="","",COUNT('Diário 1º PA'!$A$4:$A$2000)+ROW()-3)</f>
        <v/>
      </c>
      <c r="B1706" s="562"/>
      <c r="C1706" s="408"/>
      <c r="D1706" s="372"/>
      <c r="E1706" s="372"/>
      <c r="F1706" s="373"/>
      <c r="G1706" s="372"/>
      <c r="H1706" s="372"/>
      <c r="I1706" s="374"/>
      <c r="J1706" s="372"/>
      <c r="K1706" s="372"/>
      <c r="L1706" s="374"/>
      <c r="M1706" s="372"/>
      <c r="N1706" s="463"/>
      <c r="O1706" s="315">
        <f t="shared" si="93"/>
        <v>0</v>
      </c>
      <c r="P1706" s="74">
        <f t="shared" si="94"/>
        <v>0</v>
      </c>
      <c r="Q1706" s="96" t="str">
        <f t="shared" si="92"/>
        <v/>
      </c>
    </row>
    <row r="1707" spans="1:17">
      <c r="A1707" s="383" t="str">
        <f>IF(B1707="","",COUNT('Diário 1º PA'!$A$4:$A$2000)+ROW()-3)</f>
        <v/>
      </c>
      <c r="B1707" s="562"/>
      <c r="C1707" s="408"/>
      <c r="D1707" s="372"/>
      <c r="E1707" s="372"/>
      <c r="F1707" s="373"/>
      <c r="G1707" s="372"/>
      <c r="H1707" s="372"/>
      <c r="I1707" s="374"/>
      <c r="J1707" s="372"/>
      <c r="K1707" s="372"/>
      <c r="L1707" s="374"/>
      <c r="M1707" s="372"/>
      <c r="N1707" s="463"/>
      <c r="O1707" s="316">
        <f t="shared" si="93"/>
        <v>0</v>
      </c>
      <c r="P1707" s="74">
        <f t="shared" si="94"/>
        <v>0</v>
      </c>
      <c r="Q1707" s="139" t="str">
        <f t="shared" si="92"/>
        <v/>
      </c>
    </row>
    <row r="1708" spans="1:17">
      <c r="A1708" s="383" t="str">
        <f>IF(B1708="","",COUNT('Diário 1º PA'!$A$4:$A$2000)+ROW()-3)</f>
        <v/>
      </c>
      <c r="B1708" s="562"/>
      <c r="C1708" s="408"/>
      <c r="D1708" s="372"/>
      <c r="E1708" s="372"/>
      <c r="F1708" s="373"/>
      <c r="G1708" s="372"/>
      <c r="H1708" s="372"/>
      <c r="I1708" s="374"/>
      <c r="J1708" s="372"/>
      <c r="K1708" s="372"/>
      <c r="L1708" s="374"/>
      <c r="M1708" s="372"/>
      <c r="N1708" s="463"/>
      <c r="O1708" s="315">
        <f t="shared" si="93"/>
        <v>0</v>
      </c>
      <c r="P1708" s="74">
        <f t="shared" si="94"/>
        <v>0</v>
      </c>
      <c r="Q1708" s="96" t="str">
        <f t="shared" si="92"/>
        <v/>
      </c>
    </row>
    <row r="1709" spans="1:17">
      <c r="A1709" s="383" t="str">
        <f>IF(B1709="","",COUNT('Diário 1º PA'!$A$4:$A$2000)+ROW()-3)</f>
        <v/>
      </c>
      <c r="B1709" s="562"/>
      <c r="C1709" s="408"/>
      <c r="D1709" s="372"/>
      <c r="E1709" s="372"/>
      <c r="F1709" s="373"/>
      <c r="G1709" s="372"/>
      <c r="H1709" s="372"/>
      <c r="I1709" s="374"/>
      <c r="J1709" s="372"/>
      <c r="K1709" s="372"/>
      <c r="L1709" s="374"/>
      <c r="M1709" s="372"/>
      <c r="N1709" s="463"/>
      <c r="O1709" s="315">
        <f t="shared" si="93"/>
        <v>0</v>
      </c>
      <c r="P1709" s="74">
        <f t="shared" si="94"/>
        <v>0</v>
      </c>
      <c r="Q1709" s="96" t="str">
        <f t="shared" si="92"/>
        <v/>
      </c>
    </row>
    <row r="1710" spans="1:17" ht="13.5" thickBot="1">
      <c r="A1710" s="383" t="str">
        <f>IF(B1710="","",COUNT('Diário 1º PA'!$A$4:$A$2000)+ROW()-3)</f>
        <v/>
      </c>
      <c r="B1710" s="562"/>
      <c r="C1710" s="408"/>
      <c r="D1710" s="372"/>
      <c r="E1710" s="372"/>
      <c r="F1710" s="373"/>
      <c r="G1710" s="372"/>
      <c r="H1710" s="372"/>
      <c r="I1710" s="374"/>
      <c r="J1710" s="372"/>
      <c r="K1710" s="372"/>
      <c r="L1710" s="374"/>
      <c r="M1710" s="372"/>
      <c r="N1710" s="463"/>
      <c r="O1710" s="315">
        <f t="shared" si="93"/>
        <v>0</v>
      </c>
      <c r="P1710" s="74">
        <f t="shared" si="94"/>
        <v>0</v>
      </c>
      <c r="Q1710" s="96" t="str">
        <f t="shared" si="92"/>
        <v/>
      </c>
    </row>
    <row r="1711" spans="1:17">
      <c r="A1711" s="383" t="str">
        <f>IF(B1711="","",COUNT('Diário 1º PA'!$A$4:$A$2000)+ROW()-3)</f>
        <v/>
      </c>
      <c r="B1711" s="562"/>
      <c r="C1711" s="408"/>
      <c r="D1711" s="372"/>
      <c r="E1711" s="372"/>
      <c r="F1711" s="373"/>
      <c r="G1711" s="372"/>
      <c r="H1711" s="372"/>
      <c r="I1711" s="374"/>
      <c r="J1711" s="372"/>
      <c r="K1711" s="372"/>
      <c r="L1711" s="374"/>
      <c r="M1711" s="372"/>
      <c r="N1711" s="469"/>
      <c r="O1711" s="316">
        <f t="shared" si="93"/>
        <v>0</v>
      </c>
      <c r="P1711" s="74">
        <f t="shared" si="94"/>
        <v>0</v>
      </c>
      <c r="Q1711" s="139" t="str">
        <f t="shared" si="92"/>
        <v/>
      </c>
    </row>
    <row r="1712" spans="1:17">
      <c r="A1712" s="383" t="str">
        <f>IF(B1712="","",COUNT('Diário 1º PA'!$A$4:$A$2000)+ROW()-3)</f>
        <v/>
      </c>
      <c r="B1712" s="562"/>
      <c r="C1712" s="408"/>
      <c r="D1712" s="372"/>
      <c r="E1712" s="372"/>
      <c r="F1712" s="373"/>
      <c r="G1712" s="372"/>
      <c r="H1712" s="372"/>
      <c r="I1712" s="374"/>
      <c r="J1712" s="372"/>
      <c r="K1712" s="372"/>
      <c r="L1712" s="374"/>
      <c r="M1712" s="372"/>
      <c r="N1712" s="469"/>
      <c r="O1712" s="315">
        <f t="shared" si="93"/>
        <v>0</v>
      </c>
      <c r="P1712" s="74">
        <f t="shared" si="94"/>
        <v>0</v>
      </c>
      <c r="Q1712" s="96" t="str">
        <f t="shared" si="92"/>
        <v/>
      </c>
    </row>
    <row r="1713" spans="1:17">
      <c r="A1713" s="383" t="str">
        <f>IF(B1713="","",COUNT('Diário 1º PA'!$A$4:$A$2000)+ROW()-3)</f>
        <v/>
      </c>
      <c r="B1713" s="562"/>
      <c r="C1713" s="408"/>
      <c r="D1713" s="372"/>
      <c r="E1713" s="372"/>
      <c r="F1713" s="373"/>
      <c r="G1713" s="372"/>
      <c r="H1713" s="372"/>
      <c r="I1713" s="374"/>
      <c r="J1713" s="372"/>
      <c r="K1713" s="372"/>
      <c r="L1713" s="374"/>
      <c r="M1713" s="372"/>
      <c r="N1713" s="469"/>
      <c r="O1713" s="315">
        <f t="shared" si="93"/>
        <v>0</v>
      </c>
      <c r="P1713" s="74">
        <f t="shared" si="94"/>
        <v>0</v>
      </c>
      <c r="Q1713" s="96" t="str">
        <f t="shared" si="92"/>
        <v/>
      </c>
    </row>
    <row r="1714" spans="1:17" ht="13.5" thickBot="1">
      <c r="A1714" s="383" t="str">
        <f>IF(B1714="","",COUNT('Diário 1º PA'!$A$4:$A$2000)+ROW()-3)</f>
        <v/>
      </c>
      <c r="B1714" s="562"/>
      <c r="C1714" s="408"/>
      <c r="D1714" s="372"/>
      <c r="E1714" s="372"/>
      <c r="F1714" s="373"/>
      <c r="G1714" s="372"/>
      <c r="H1714" s="372"/>
      <c r="I1714" s="374"/>
      <c r="J1714" s="372"/>
      <c r="K1714" s="372"/>
      <c r="L1714" s="374"/>
      <c r="M1714" s="372"/>
      <c r="N1714" s="469"/>
      <c r="O1714" s="315">
        <f t="shared" si="93"/>
        <v>0</v>
      </c>
      <c r="P1714" s="74">
        <f t="shared" si="94"/>
        <v>0</v>
      </c>
      <c r="Q1714" s="96" t="str">
        <f t="shared" si="92"/>
        <v/>
      </c>
    </row>
    <row r="1715" spans="1:17">
      <c r="A1715" s="383" t="str">
        <f>IF(B1715="","",COUNT('Diário 1º PA'!$A$4:$A$2000)+ROW()-3)</f>
        <v/>
      </c>
      <c r="B1715" s="562"/>
      <c r="C1715" s="408"/>
      <c r="D1715" s="372"/>
      <c r="E1715" s="372"/>
      <c r="F1715" s="373"/>
      <c r="G1715" s="372"/>
      <c r="H1715" s="372"/>
      <c r="I1715" s="374"/>
      <c r="J1715" s="372"/>
      <c r="K1715" s="372"/>
      <c r="L1715" s="374"/>
      <c r="M1715" s="372"/>
      <c r="N1715" s="469"/>
      <c r="O1715" s="316">
        <f t="shared" si="93"/>
        <v>0</v>
      </c>
      <c r="P1715" s="74">
        <f t="shared" si="94"/>
        <v>0</v>
      </c>
      <c r="Q1715" s="139" t="str">
        <f t="shared" si="92"/>
        <v/>
      </c>
    </row>
    <row r="1716" spans="1:17">
      <c r="A1716" s="383" t="str">
        <f>IF(B1716="","",COUNT('Diário 1º PA'!$A$4:$A$2000)+ROW()-3)</f>
        <v/>
      </c>
      <c r="B1716" s="562"/>
      <c r="C1716" s="408"/>
      <c r="D1716" s="372"/>
      <c r="E1716" s="372"/>
      <c r="F1716" s="373"/>
      <c r="G1716" s="372"/>
      <c r="H1716" s="372"/>
      <c r="I1716" s="374"/>
      <c r="J1716" s="372"/>
      <c r="K1716" s="372"/>
      <c r="L1716" s="374"/>
      <c r="M1716" s="372"/>
      <c r="N1716" s="469"/>
      <c r="O1716" s="315">
        <f t="shared" si="93"/>
        <v>0</v>
      </c>
      <c r="P1716" s="74">
        <f t="shared" si="94"/>
        <v>0</v>
      </c>
      <c r="Q1716" s="96" t="str">
        <f t="shared" si="92"/>
        <v/>
      </c>
    </row>
    <row r="1717" spans="1:17">
      <c r="A1717" s="383" t="str">
        <f>IF(B1717="","",COUNT('Diário 1º PA'!$A$4:$A$2000)+ROW()-3)</f>
        <v/>
      </c>
      <c r="B1717" s="562"/>
      <c r="C1717" s="408"/>
      <c r="D1717" s="372"/>
      <c r="E1717" s="372"/>
      <c r="F1717" s="373"/>
      <c r="G1717" s="372"/>
      <c r="H1717" s="372"/>
      <c r="I1717" s="374"/>
      <c r="J1717" s="372"/>
      <c r="K1717" s="372"/>
      <c r="L1717" s="374"/>
      <c r="M1717" s="372"/>
      <c r="N1717" s="469"/>
      <c r="O1717" s="315">
        <f t="shared" si="93"/>
        <v>0</v>
      </c>
      <c r="P1717" s="74">
        <f t="shared" si="94"/>
        <v>0</v>
      </c>
      <c r="Q1717" s="96" t="str">
        <f t="shared" si="92"/>
        <v/>
      </c>
    </row>
    <row r="1718" spans="1:17" ht="13.5" thickBot="1">
      <c r="A1718" s="383" t="str">
        <f>IF(B1718="","",COUNT('Diário 1º PA'!$A$4:$A$2000)+ROW()-3)</f>
        <v/>
      </c>
      <c r="B1718" s="562"/>
      <c r="C1718" s="408"/>
      <c r="D1718" s="372"/>
      <c r="E1718" s="372"/>
      <c r="F1718" s="373"/>
      <c r="G1718" s="372"/>
      <c r="H1718" s="372"/>
      <c r="I1718" s="374"/>
      <c r="J1718" s="372"/>
      <c r="K1718" s="372"/>
      <c r="L1718" s="374"/>
      <c r="M1718" s="372"/>
      <c r="N1718" s="469"/>
      <c r="O1718" s="315">
        <f t="shared" si="93"/>
        <v>0</v>
      </c>
      <c r="P1718" s="74">
        <f t="shared" si="94"/>
        <v>0</v>
      </c>
      <c r="Q1718" s="96" t="str">
        <f t="shared" si="92"/>
        <v/>
      </c>
    </row>
    <row r="1719" spans="1:17">
      <c r="A1719" s="383" t="str">
        <f>IF(B1719="","",COUNT('Diário 1º PA'!$A$4:$A$2000)+ROW()-3)</f>
        <v/>
      </c>
      <c r="B1719" s="562"/>
      <c r="C1719" s="408"/>
      <c r="D1719" s="372"/>
      <c r="E1719" s="372"/>
      <c r="F1719" s="373"/>
      <c r="G1719" s="372"/>
      <c r="H1719" s="372"/>
      <c r="I1719" s="374"/>
      <c r="J1719" s="372"/>
      <c r="K1719" s="372"/>
      <c r="L1719" s="374"/>
      <c r="M1719" s="372"/>
      <c r="N1719" s="469"/>
      <c r="O1719" s="316">
        <f t="shared" si="93"/>
        <v>0</v>
      </c>
      <c r="P1719" s="74">
        <f t="shared" si="94"/>
        <v>0</v>
      </c>
      <c r="Q1719" s="139" t="str">
        <f t="shared" si="92"/>
        <v/>
      </c>
    </row>
    <row r="1720" spans="1:17">
      <c r="A1720" s="383" t="str">
        <f>IF(B1720="","",COUNT('Diário 1º PA'!$A$4:$A$2000)+ROW()-3)</f>
        <v/>
      </c>
      <c r="B1720" s="562"/>
      <c r="C1720" s="408"/>
      <c r="D1720" s="372"/>
      <c r="E1720" s="372"/>
      <c r="F1720" s="373"/>
      <c r="G1720" s="372"/>
      <c r="H1720" s="372"/>
      <c r="I1720" s="374"/>
      <c r="J1720" s="372"/>
      <c r="K1720" s="372"/>
      <c r="L1720" s="374"/>
      <c r="M1720" s="372"/>
      <c r="N1720" s="469"/>
      <c r="O1720" s="315">
        <f t="shared" si="93"/>
        <v>0</v>
      </c>
      <c r="P1720" s="74">
        <f t="shared" si="94"/>
        <v>0</v>
      </c>
      <c r="Q1720" s="96" t="str">
        <f t="shared" si="92"/>
        <v/>
      </c>
    </row>
    <row r="1721" spans="1:17">
      <c r="A1721" s="383" t="str">
        <f>IF(B1721="","",COUNT('Diário 1º PA'!$A$4:$A$2000)+ROW()-3)</f>
        <v/>
      </c>
      <c r="B1721" s="562"/>
      <c r="C1721" s="408"/>
      <c r="D1721" s="372"/>
      <c r="E1721" s="372"/>
      <c r="F1721" s="373"/>
      <c r="G1721" s="372"/>
      <c r="H1721" s="372"/>
      <c r="I1721" s="374"/>
      <c r="J1721" s="372"/>
      <c r="K1721" s="372"/>
      <c r="L1721" s="374"/>
      <c r="M1721" s="372"/>
      <c r="N1721" s="469"/>
      <c r="O1721" s="315">
        <f t="shared" si="93"/>
        <v>0</v>
      </c>
      <c r="P1721" s="74">
        <f t="shared" si="94"/>
        <v>0</v>
      </c>
      <c r="Q1721" s="96" t="str">
        <f t="shared" si="92"/>
        <v/>
      </c>
    </row>
    <row r="1722" spans="1:17" ht="13.5" thickBot="1">
      <c r="A1722" s="383" t="str">
        <f>IF(B1722="","",COUNT('Diário 1º PA'!$A$4:$A$2000)+ROW()-3)</f>
        <v/>
      </c>
      <c r="B1722" s="562"/>
      <c r="C1722" s="408"/>
      <c r="D1722" s="372"/>
      <c r="E1722" s="372"/>
      <c r="F1722" s="373"/>
      <c r="G1722" s="372"/>
      <c r="H1722" s="372"/>
      <c r="I1722" s="374"/>
      <c r="J1722" s="372"/>
      <c r="K1722" s="372"/>
      <c r="L1722" s="374"/>
      <c r="M1722" s="372"/>
      <c r="N1722" s="469"/>
      <c r="O1722" s="315">
        <f t="shared" si="93"/>
        <v>0</v>
      </c>
      <c r="P1722" s="74">
        <f t="shared" si="94"/>
        <v>0</v>
      </c>
      <c r="Q1722" s="96" t="str">
        <f t="shared" si="92"/>
        <v/>
      </c>
    </row>
    <row r="1723" spans="1:17">
      <c r="A1723" s="383" t="str">
        <f>IF(B1723="","",COUNT('Diário 1º PA'!$A$4:$A$2000)+ROW()-3)</f>
        <v/>
      </c>
      <c r="B1723" s="562"/>
      <c r="C1723" s="408"/>
      <c r="D1723" s="372"/>
      <c r="E1723" s="372"/>
      <c r="F1723" s="373"/>
      <c r="G1723" s="372"/>
      <c r="H1723" s="372"/>
      <c r="I1723" s="374"/>
      <c r="J1723" s="372"/>
      <c r="K1723" s="372"/>
      <c r="L1723" s="374"/>
      <c r="M1723" s="372"/>
      <c r="N1723" s="469"/>
      <c r="O1723" s="316">
        <f t="shared" si="93"/>
        <v>0</v>
      </c>
      <c r="P1723" s="74">
        <f t="shared" si="94"/>
        <v>0</v>
      </c>
      <c r="Q1723" s="139" t="str">
        <f t="shared" si="92"/>
        <v/>
      </c>
    </row>
    <row r="1724" spans="1:17">
      <c r="A1724" s="383" t="str">
        <f>IF(B1724="","",COUNT('Diário 1º PA'!$A$4:$A$2000)+ROW()-3)</f>
        <v/>
      </c>
      <c r="B1724" s="562"/>
      <c r="C1724" s="408"/>
      <c r="D1724" s="372"/>
      <c r="E1724" s="372"/>
      <c r="F1724" s="373"/>
      <c r="G1724" s="372"/>
      <c r="H1724" s="372"/>
      <c r="I1724" s="374"/>
      <c r="J1724" s="372"/>
      <c r="K1724" s="372"/>
      <c r="L1724" s="374"/>
      <c r="M1724" s="372"/>
      <c r="N1724" s="469"/>
      <c r="O1724" s="315">
        <f t="shared" si="93"/>
        <v>0</v>
      </c>
      <c r="P1724" s="74">
        <f t="shared" si="94"/>
        <v>0</v>
      </c>
      <c r="Q1724" s="96" t="str">
        <f t="shared" si="92"/>
        <v/>
      </c>
    </row>
    <row r="1725" spans="1:17">
      <c r="A1725" s="383" t="str">
        <f>IF(B1725="","",COUNT('Diário 1º PA'!$A$4:$A$2000)+ROW()-3)</f>
        <v/>
      </c>
      <c r="B1725" s="562"/>
      <c r="C1725" s="408"/>
      <c r="D1725" s="372"/>
      <c r="E1725" s="372"/>
      <c r="F1725" s="373"/>
      <c r="G1725" s="372"/>
      <c r="H1725" s="372"/>
      <c r="I1725" s="374"/>
      <c r="J1725" s="372"/>
      <c r="K1725" s="372"/>
      <c r="L1725" s="374"/>
      <c r="M1725" s="372"/>
      <c r="N1725" s="469"/>
      <c r="O1725" s="315">
        <f t="shared" si="93"/>
        <v>0</v>
      </c>
      <c r="P1725" s="74">
        <f t="shared" si="94"/>
        <v>0</v>
      </c>
      <c r="Q1725" s="96" t="str">
        <f t="shared" si="92"/>
        <v/>
      </c>
    </row>
    <row r="1726" spans="1:17" ht="13.5" thickBot="1">
      <c r="A1726" s="383" t="str">
        <f>IF(B1726="","",COUNT('Diário 1º PA'!$A$4:$A$2000)+ROW()-3)</f>
        <v/>
      </c>
      <c r="B1726" s="562"/>
      <c r="C1726" s="408"/>
      <c r="D1726" s="372"/>
      <c r="E1726" s="372"/>
      <c r="F1726" s="373"/>
      <c r="G1726" s="372"/>
      <c r="H1726" s="372"/>
      <c r="I1726" s="374"/>
      <c r="J1726" s="372"/>
      <c r="K1726" s="372"/>
      <c r="L1726" s="374"/>
      <c r="M1726" s="372"/>
      <c r="N1726" s="469"/>
      <c r="O1726" s="315">
        <f t="shared" si="93"/>
        <v>0</v>
      </c>
      <c r="P1726" s="74">
        <f t="shared" si="94"/>
        <v>0</v>
      </c>
      <c r="Q1726" s="96" t="str">
        <f t="shared" si="92"/>
        <v/>
      </c>
    </row>
    <row r="1727" spans="1:17">
      <c r="A1727" s="383" t="str">
        <f>IF(B1727="","",COUNT('Diário 1º PA'!$A$4:$A$2000)+ROW()-3)</f>
        <v/>
      </c>
      <c r="B1727" s="562"/>
      <c r="C1727" s="408"/>
      <c r="D1727" s="372"/>
      <c r="E1727" s="372"/>
      <c r="F1727" s="373"/>
      <c r="G1727" s="372"/>
      <c r="H1727" s="372"/>
      <c r="I1727" s="374"/>
      <c r="J1727" s="372"/>
      <c r="K1727" s="372"/>
      <c r="L1727" s="374"/>
      <c r="M1727" s="372"/>
      <c r="N1727" s="469"/>
      <c r="O1727" s="316">
        <f t="shared" si="93"/>
        <v>0</v>
      </c>
      <c r="P1727" s="74">
        <f t="shared" si="94"/>
        <v>0</v>
      </c>
      <c r="Q1727" s="139" t="str">
        <f t="shared" si="92"/>
        <v/>
      </c>
    </row>
    <row r="1728" spans="1:17">
      <c r="A1728" s="383" t="str">
        <f>IF(B1728="","",COUNT('Diário 1º PA'!$A$4:$A$2000)+ROW()-3)</f>
        <v/>
      </c>
      <c r="B1728" s="562"/>
      <c r="C1728" s="408"/>
      <c r="D1728" s="372"/>
      <c r="E1728" s="372"/>
      <c r="F1728" s="373"/>
      <c r="G1728" s="372"/>
      <c r="H1728" s="372"/>
      <c r="I1728" s="374"/>
      <c r="J1728" s="372"/>
      <c r="K1728" s="372"/>
      <c r="L1728" s="374"/>
      <c r="M1728" s="372"/>
      <c r="N1728" s="469"/>
      <c r="O1728" s="315">
        <f t="shared" si="93"/>
        <v>0</v>
      </c>
      <c r="P1728" s="74">
        <f t="shared" si="94"/>
        <v>0</v>
      </c>
      <c r="Q1728" s="96" t="str">
        <f t="shared" si="92"/>
        <v/>
      </c>
    </row>
    <row r="1729" spans="1:17">
      <c r="A1729" s="383" t="str">
        <f>IF(B1729="","",COUNT('Diário 1º PA'!$A$4:$A$2000)+ROW()-3)</f>
        <v/>
      </c>
      <c r="B1729" s="562"/>
      <c r="C1729" s="408"/>
      <c r="D1729" s="372"/>
      <c r="E1729" s="372"/>
      <c r="F1729" s="373"/>
      <c r="G1729" s="372"/>
      <c r="H1729" s="372"/>
      <c r="I1729" s="374"/>
      <c r="J1729" s="372"/>
      <c r="K1729" s="372"/>
      <c r="L1729" s="374"/>
      <c r="M1729" s="372"/>
      <c r="N1729" s="469"/>
      <c r="O1729" s="315">
        <f t="shared" si="93"/>
        <v>0</v>
      </c>
      <c r="P1729" s="74">
        <f t="shared" si="94"/>
        <v>0</v>
      </c>
      <c r="Q1729" s="96" t="str">
        <f t="shared" si="92"/>
        <v/>
      </c>
    </row>
    <row r="1730" spans="1:17" ht="13.5" thickBot="1">
      <c r="A1730" s="383" t="str">
        <f>IF(B1730="","",COUNT('Diário 1º PA'!$A$4:$A$2000)+ROW()-3)</f>
        <v/>
      </c>
      <c r="B1730" s="562"/>
      <c r="C1730" s="408"/>
      <c r="D1730" s="372"/>
      <c r="E1730" s="372"/>
      <c r="F1730" s="373"/>
      <c r="G1730" s="372"/>
      <c r="H1730" s="372"/>
      <c r="I1730" s="374"/>
      <c r="J1730" s="372"/>
      <c r="K1730" s="372"/>
      <c r="L1730" s="374"/>
      <c r="M1730" s="372"/>
      <c r="N1730" s="469"/>
      <c r="O1730" s="315">
        <f t="shared" si="93"/>
        <v>0</v>
      </c>
      <c r="P1730" s="74">
        <f t="shared" si="94"/>
        <v>0</v>
      </c>
      <c r="Q1730" s="96" t="str">
        <f t="shared" si="92"/>
        <v/>
      </c>
    </row>
    <row r="1731" spans="1:17">
      <c r="A1731" s="383" t="str">
        <f>IF(B1731="","",COUNT('Diário 1º PA'!$A$4:$A$2000)+ROW()-3)</f>
        <v/>
      </c>
      <c r="B1731" s="562"/>
      <c r="C1731" s="408"/>
      <c r="D1731" s="372"/>
      <c r="E1731" s="372"/>
      <c r="F1731" s="373"/>
      <c r="G1731" s="372"/>
      <c r="H1731" s="372"/>
      <c r="I1731" s="374"/>
      <c r="J1731" s="372"/>
      <c r="K1731" s="372"/>
      <c r="L1731" s="374"/>
      <c r="M1731" s="372"/>
      <c r="N1731" s="469"/>
      <c r="O1731" s="316">
        <f t="shared" si="93"/>
        <v>0</v>
      </c>
      <c r="P1731" s="74">
        <f t="shared" si="94"/>
        <v>0</v>
      </c>
      <c r="Q1731" s="139" t="str">
        <f t="shared" si="92"/>
        <v/>
      </c>
    </row>
    <row r="1732" spans="1:17">
      <c r="A1732" s="383" t="str">
        <f>IF(B1732="","",COUNT('Diário 1º PA'!$A$4:$A$2000)+ROW()-3)</f>
        <v/>
      </c>
      <c r="B1732" s="562"/>
      <c r="C1732" s="408"/>
      <c r="D1732" s="372"/>
      <c r="E1732" s="372"/>
      <c r="F1732" s="373"/>
      <c r="G1732" s="372"/>
      <c r="H1732" s="372"/>
      <c r="I1732" s="374"/>
      <c r="J1732" s="372"/>
      <c r="K1732" s="372"/>
      <c r="L1732" s="374"/>
      <c r="M1732" s="372"/>
      <c r="N1732" s="469"/>
      <c r="O1732" s="315">
        <f t="shared" si="93"/>
        <v>0</v>
      </c>
      <c r="P1732" s="74">
        <f t="shared" si="94"/>
        <v>0</v>
      </c>
      <c r="Q1732" s="96" t="str">
        <f t="shared" si="92"/>
        <v/>
      </c>
    </row>
    <row r="1733" spans="1:17">
      <c r="A1733" s="383" t="str">
        <f>IF(B1733="","",COUNT('Diário 1º PA'!$A$4:$A$2000)+ROW()-3)</f>
        <v/>
      </c>
      <c r="B1733" s="562"/>
      <c r="C1733" s="408"/>
      <c r="D1733" s="372"/>
      <c r="E1733" s="372"/>
      <c r="F1733" s="373"/>
      <c r="G1733" s="372"/>
      <c r="H1733" s="372"/>
      <c r="I1733" s="374"/>
      <c r="J1733" s="372"/>
      <c r="K1733" s="372"/>
      <c r="L1733" s="374"/>
      <c r="M1733" s="372"/>
      <c r="N1733" s="469"/>
      <c r="O1733" s="315">
        <f t="shared" si="93"/>
        <v>0</v>
      </c>
      <c r="P1733" s="74">
        <f t="shared" si="94"/>
        <v>0</v>
      </c>
      <c r="Q1733" s="96" t="str">
        <f t="shared" si="92"/>
        <v/>
      </c>
    </row>
    <row r="1734" spans="1:17" ht="13.5" thickBot="1">
      <c r="A1734" s="383" t="str">
        <f>IF(B1734="","",COUNT('Diário 1º PA'!$A$4:$A$2000)+ROW()-3)</f>
        <v/>
      </c>
      <c r="B1734" s="562"/>
      <c r="C1734" s="408"/>
      <c r="D1734" s="372"/>
      <c r="E1734" s="372"/>
      <c r="F1734" s="373"/>
      <c r="G1734" s="372"/>
      <c r="H1734" s="372"/>
      <c r="I1734" s="374"/>
      <c r="J1734" s="372"/>
      <c r="K1734" s="372"/>
      <c r="L1734" s="374"/>
      <c r="M1734" s="372"/>
      <c r="N1734" s="469"/>
      <c r="O1734" s="315">
        <f t="shared" si="93"/>
        <v>0</v>
      </c>
      <c r="P1734" s="74">
        <f t="shared" si="94"/>
        <v>0</v>
      </c>
      <c r="Q1734" s="96" t="str">
        <f t="shared" si="92"/>
        <v/>
      </c>
    </row>
    <row r="1735" spans="1:17">
      <c r="A1735" s="383" t="str">
        <f>IF(B1735="","",COUNT('Diário 1º PA'!$A$4:$A$2000)+ROW()-3)</f>
        <v/>
      </c>
      <c r="B1735" s="562"/>
      <c r="C1735" s="408"/>
      <c r="D1735" s="372"/>
      <c r="E1735" s="372"/>
      <c r="F1735" s="373"/>
      <c r="G1735" s="372"/>
      <c r="H1735" s="372"/>
      <c r="I1735" s="374"/>
      <c r="J1735" s="372"/>
      <c r="K1735" s="372"/>
      <c r="L1735" s="374"/>
      <c r="M1735" s="372"/>
      <c r="N1735" s="469"/>
      <c r="O1735" s="316">
        <f t="shared" si="93"/>
        <v>0</v>
      </c>
      <c r="P1735" s="74">
        <f t="shared" si="94"/>
        <v>0</v>
      </c>
      <c r="Q1735" s="139" t="str">
        <f t="shared" si="92"/>
        <v/>
      </c>
    </row>
    <row r="1736" spans="1:17">
      <c r="A1736" s="383" t="str">
        <f>IF(B1736="","",COUNT('Diário 1º PA'!$A$4:$A$2000)+ROW()-3)</f>
        <v/>
      </c>
      <c r="B1736" s="562"/>
      <c r="C1736" s="408"/>
      <c r="D1736" s="372"/>
      <c r="E1736" s="372"/>
      <c r="F1736" s="373"/>
      <c r="G1736" s="372"/>
      <c r="H1736" s="372"/>
      <c r="I1736" s="374"/>
      <c r="J1736" s="372"/>
      <c r="K1736" s="372"/>
      <c r="L1736" s="374"/>
      <c r="M1736" s="372"/>
      <c r="N1736" s="469"/>
      <c r="O1736" s="315">
        <f t="shared" si="93"/>
        <v>0</v>
      </c>
      <c r="P1736" s="74">
        <f t="shared" si="94"/>
        <v>0</v>
      </c>
      <c r="Q1736" s="96" t="str">
        <f t="shared" si="92"/>
        <v/>
      </c>
    </row>
    <row r="1737" spans="1:17">
      <c r="A1737" s="383" t="str">
        <f>IF(B1737="","",COUNT('Diário 1º PA'!$A$4:$A$2000)+ROW()-3)</f>
        <v/>
      </c>
      <c r="B1737" s="562"/>
      <c r="C1737" s="408"/>
      <c r="D1737" s="372"/>
      <c r="E1737" s="372"/>
      <c r="F1737" s="373"/>
      <c r="G1737" s="372"/>
      <c r="H1737" s="372"/>
      <c r="I1737" s="374"/>
      <c r="J1737" s="372"/>
      <c r="K1737" s="372"/>
      <c r="L1737" s="374"/>
      <c r="M1737" s="372"/>
      <c r="N1737" s="469"/>
      <c r="O1737" s="315">
        <f t="shared" si="93"/>
        <v>0</v>
      </c>
      <c r="P1737" s="74">
        <f t="shared" si="94"/>
        <v>0</v>
      </c>
      <c r="Q1737" s="96" t="str">
        <f t="shared" si="92"/>
        <v/>
      </c>
    </row>
    <row r="1738" spans="1:17" ht="13.5" thickBot="1">
      <c r="A1738" s="383" t="str">
        <f>IF(B1738="","",COUNT('Diário 1º PA'!$A$4:$A$2000)+ROW()-3)</f>
        <v/>
      </c>
      <c r="B1738" s="562"/>
      <c r="C1738" s="408"/>
      <c r="D1738" s="372"/>
      <c r="E1738" s="372"/>
      <c r="F1738" s="373"/>
      <c r="G1738" s="372"/>
      <c r="H1738" s="372"/>
      <c r="I1738" s="374"/>
      <c r="J1738" s="372"/>
      <c r="K1738" s="372"/>
      <c r="L1738" s="374"/>
      <c r="M1738" s="372"/>
      <c r="N1738" s="469"/>
      <c r="O1738" s="315">
        <f t="shared" si="93"/>
        <v>0</v>
      </c>
      <c r="P1738" s="74">
        <f t="shared" si="94"/>
        <v>0</v>
      </c>
      <c r="Q1738" s="96" t="str">
        <f t="shared" si="92"/>
        <v/>
      </c>
    </row>
    <row r="1739" spans="1:17">
      <c r="A1739" s="383" t="str">
        <f>IF(B1739="","",COUNT('Diário 1º PA'!$A$4:$A$2000)+ROW()-3)</f>
        <v/>
      </c>
      <c r="B1739" s="562"/>
      <c r="C1739" s="408"/>
      <c r="D1739" s="372"/>
      <c r="E1739" s="372"/>
      <c r="F1739" s="373"/>
      <c r="G1739" s="372"/>
      <c r="H1739" s="372"/>
      <c r="I1739" s="374"/>
      <c r="J1739" s="372"/>
      <c r="K1739" s="372"/>
      <c r="L1739" s="374"/>
      <c r="M1739" s="372"/>
      <c r="N1739" s="469"/>
      <c r="O1739" s="316">
        <f t="shared" si="93"/>
        <v>0</v>
      </c>
      <c r="P1739" s="74">
        <f t="shared" si="94"/>
        <v>0</v>
      </c>
      <c r="Q1739" s="139" t="str">
        <f t="shared" si="92"/>
        <v/>
      </c>
    </row>
    <row r="1740" spans="1:17">
      <c r="A1740" s="383" t="str">
        <f>IF(B1740="","",COUNT('Diário 1º PA'!$A$4:$A$2000)+ROW()-3)</f>
        <v/>
      </c>
      <c r="B1740" s="562"/>
      <c r="C1740" s="408"/>
      <c r="D1740" s="372"/>
      <c r="E1740" s="372"/>
      <c r="F1740" s="373"/>
      <c r="G1740" s="372"/>
      <c r="H1740" s="372"/>
      <c r="I1740" s="374"/>
      <c r="J1740" s="372"/>
      <c r="K1740" s="372"/>
      <c r="L1740" s="374"/>
      <c r="M1740" s="372"/>
      <c r="N1740" s="469"/>
      <c r="O1740" s="315">
        <f t="shared" si="93"/>
        <v>0</v>
      </c>
      <c r="P1740" s="74">
        <f t="shared" si="94"/>
        <v>0</v>
      </c>
      <c r="Q1740" s="96" t="str">
        <f t="shared" si="92"/>
        <v/>
      </c>
    </row>
    <row r="1741" spans="1:17">
      <c r="A1741" s="383" t="str">
        <f>IF(B1741="","",COUNT('Diário 1º PA'!$A$4:$A$2000)+ROW()-3)</f>
        <v/>
      </c>
      <c r="B1741" s="562"/>
      <c r="C1741" s="408"/>
      <c r="D1741" s="372"/>
      <c r="E1741" s="372"/>
      <c r="F1741" s="373"/>
      <c r="G1741" s="372"/>
      <c r="H1741" s="372"/>
      <c r="I1741" s="374"/>
      <c r="J1741" s="372"/>
      <c r="K1741" s="372"/>
      <c r="L1741" s="374"/>
      <c r="M1741" s="372"/>
      <c r="N1741" s="469"/>
      <c r="O1741" s="315">
        <f t="shared" si="93"/>
        <v>0</v>
      </c>
      <c r="P1741" s="74">
        <f t="shared" si="94"/>
        <v>0</v>
      </c>
      <c r="Q1741" s="96" t="str">
        <f t="shared" si="92"/>
        <v/>
      </c>
    </row>
    <row r="1742" spans="1:17" ht="13.5" thickBot="1">
      <c r="A1742" s="383" t="str">
        <f>IF(B1742="","",COUNT('Diário 1º PA'!$A$4:$A$2000)+ROW()-3)</f>
        <v/>
      </c>
      <c r="B1742" s="562"/>
      <c r="C1742" s="408"/>
      <c r="D1742" s="372"/>
      <c r="E1742" s="372"/>
      <c r="F1742" s="373"/>
      <c r="G1742" s="372"/>
      <c r="H1742" s="372"/>
      <c r="I1742" s="374"/>
      <c r="J1742" s="372"/>
      <c r="K1742" s="372"/>
      <c r="L1742" s="374"/>
      <c r="M1742" s="372"/>
      <c r="N1742" s="469"/>
      <c r="O1742" s="315">
        <f t="shared" si="93"/>
        <v>0</v>
      </c>
      <c r="P1742" s="74">
        <f t="shared" si="94"/>
        <v>0</v>
      </c>
      <c r="Q1742" s="96" t="str">
        <f t="shared" si="92"/>
        <v/>
      </c>
    </row>
    <row r="1743" spans="1:17">
      <c r="A1743" s="383" t="str">
        <f>IF(B1743="","",COUNT('Diário 1º PA'!$A$4:$A$2000)+ROW()-3)</f>
        <v/>
      </c>
      <c r="B1743" s="562"/>
      <c r="C1743" s="408"/>
      <c r="D1743" s="372"/>
      <c r="E1743" s="372"/>
      <c r="F1743" s="373"/>
      <c r="G1743" s="372"/>
      <c r="H1743" s="372"/>
      <c r="I1743" s="374"/>
      <c r="J1743" s="372"/>
      <c r="K1743" s="372"/>
      <c r="L1743" s="374"/>
      <c r="M1743" s="372"/>
      <c r="N1743" s="469"/>
      <c r="O1743" s="316">
        <f t="shared" si="93"/>
        <v>0</v>
      </c>
      <c r="P1743" s="74">
        <f t="shared" si="94"/>
        <v>0</v>
      </c>
      <c r="Q1743" s="139" t="str">
        <f t="shared" si="92"/>
        <v/>
      </c>
    </row>
    <row r="1744" spans="1:17">
      <c r="A1744" s="383" t="str">
        <f>IF(B1744="","",COUNT('Diário 1º PA'!$A$4:$A$2000)+ROW()-3)</f>
        <v/>
      </c>
      <c r="B1744" s="562"/>
      <c r="C1744" s="408"/>
      <c r="D1744" s="372"/>
      <c r="E1744" s="372"/>
      <c r="F1744" s="373"/>
      <c r="G1744" s="372"/>
      <c r="H1744" s="372"/>
      <c r="I1744" s="374"/>
      <c r="J1744" s="372"/>
      <c r="K1744" s="372"/>
      <c r="L1744" s="374"/>
      <c r="M1744" s="372"/>
      <c r="N1744" s="469"/>
      <c r="O1744" s="315">
        <f t="shared" si="93"/>
        <v>0</v>
      </c>
      <c r="P1744" s="74">
        <f t="shared" si="94"/>
        <v>0</v>
      </c>
      <c r="Q1744" s="96" t="str">
        <f t="shared" si="92"/>
        <v/>
      </c>
    </row>
    <row r="1745" spans="1:17">
      <c r="A1745" s="383" t="str">
        <f>IF(B1745="","",COUNT('Diário 1º PA'!$A$4:$A$2000)+ROW()-3)</f>
        <v/>
      </c>
      <c r="B1745" s="562"/>
      <c r="C1745" s="408"/>
      <c r="D1745" s="372"/>
      <c r="E1745" s="372"/>
      <c r="F1745" s="373"/>
      <c r="G1745" s="372"/>
      <c r="H1745" s="372"/>
      <c r="I1745" s="374"/>
      <c r="J1745" s="372"/>
      <c r="K1745" s="372"/>
      <c r="L1745" s="374"/>
      <c r="M1745" s="372"/>
      <c r="N1745" s="469"/>
      <c r="O1745" s="315">
        <f t="shared" si="93"/>
        <v>0</v>
      </c>
      <c r="P1745" s="74">
        <f t="shared" si="94"/>
        <v>0</v>
      </c>
      <c r="Q1745" s="96" t="str">
        <f t="shared" si="92"/>
        <v/>
      </c>
    </row>
    <row r="1746" spans="1:17" ht="13.5" thickBot="1">
      <c r="A1746" s="383" t="str">
        <f>IF(B1746="","",COUNT('Diário 1º PA'!$A$4:$A$2000)+ROW()-3)</f>
        <v/>
      </c>
      <c r="B1746" s="562"/>
      <c r="C1746" s="408"/>
      <c r="D1746" s="372"/>
      <c r="E1746" s="372"/>
      <c r="F1746" s="373"/>
      <c r="G1746" s="372"/>
      <c r="H1746" s="372"/>
      <c r="I1746" s="374"/>
      <c r="J1746" s="372"/>
      <c r="K1746" s="372"/>
      <c r="L1746" s="374"/>
      <c r="M1746" s="372"/>
      <c r="N1746" s="469"/>
      <c r="O1746" s="315">
        <f t="shared" si="93"/>
        <v>0</v>
      </c>
      <c r="P1746" s="74">
        <f t="shared" si="94"/>
        <v>0</v>
      </c>
      <c r="Q1746" s="96" t="str">
        <f t="shared" si="92"/>
        <v/>
      </c>
    </row>
    <row r="1747" spans="1:17">
      <c r="A1747" s="383" t="str">
        <f>IF(B1747="","",COUNT('Diário 1º PA'!$A$4:$A$2000)+ROW()-3)</f>
        <v/>
      </c>
      <c r="B1747" s="562"/>
      <c r="C1747" s="408"/>
      <c r="D1747" s="372"/>
      <c r="E1747" s="372"/>
      <c r="F1747" s="373"/>
      <c r="G1747" s="372"/>
      <c r="H1747" s="372"/>
      <c r="I1747" s="374"/>
      <c r="J1747" s="372"/>
      <c r="K1747" s="372"/>
      <c r="L1747" s="374"/>
      <c r="M1747" s="372"/>
      <c r="N1747" s="469"/>
      <c r="O1747" s="316">
        <f t="shared" si="93"/>
        <v>0</v>
      </c>
      <c r="P1747" s="74">
        <f t="shared" si="94"/>
        <v>0</v>
      </c>
      <c r="Q1747" s="139" t="str">
        <f t="shared" si="92"/>
        <v/>
      </c>
    </row>
    <row r="1748" spans="1:17">
      <c r="A1748" s="383" t="str">
        <f>IF(B1748="","",COUNT('Diário 1º PA'!$A$4:$A$2000)+ROW()-3)</f>
        <v/>
      </c>
      <c r="B1748" s="562"/>
      <c r="C1748" s="408"/>
      <c r="D1748" s="372"/>
      <c r="E1748" s="372"/>
      <c r="F1748" s="373"/>
      <c r="G1748" s="372"/>
      <c r="H1748" s="372"/>
      <c r="I1748" s="374"/>
      <c r="J1748" s="372"/>
      <c r="K1748" s="372"/>
      <c r="L1748" s="374"/>
      <c r="M1748" s="372"/>
      <c r="N1748" s="469"/>
      <c r="O1748" s="315">
        <f t="shared" si="93"/>
        <v>0</v>
      </c>
      <c r="P1748" s="74">
        <f t="shared" si="94"/>
        <v>0</v>
      </c>
      <c r="Q1748" s="96" t="str">
        <f t="shared" si="92"/>
        <v/>
      </c>
    </row>
    <row r="1749" spans="1:17">
      <c r="A1749" s="383" t="str">
        <f>IF(B1749="","",COUNT('Diário 1º PA'!$A$4:$A$2000)+ROW()-3)</f>
        <v/>
      </c>
      <c r="B1749" s="562"/>
      <c r="C1749" s="408"/>
      <c r="D1749" s="372"/>
      <c r="E1749" s="372"/>
      <c r="F1749" s="373"/>
      <c r="G1749" s="372"/>
      <c r="H1749" s="372"/>
      <c r="I1749" s="374"/>
      <c r="J1749" s="372"/>
      <c r="K1749" s="372"/>
      <c r="L1749" s="374"/>
      <c r="M1749" s="372"/>
      <c r="N1749" s="469"/>
      <c r="O1749" s="315">
        <f t="shared" si="93"/>
        <v>0</v>
      </c>
      <c r="P1749" s="74">
        <f t="shared" si="94"/>
        <v>0</v>
      </c>
      <c r="Q1749" s="96" t="str">
        <f t="shared" si="92"/>
        <v/>
      </c>
    </row>
    <row r="1750" spans="1:17" ht="13.5" thickBot="1">
      <c r="A1750" s="383" t="str">
        <f>IF(B1750="","",COUNT('Diário 1º PA'!$A$4:$A$2000)+ROW()-3)</f>
        <v/>
      </c>
      <c r="B1750" s="562"/>
      <c r="C1750" s="408"/>
      <c r="D1750" s="372"/>
      <c r="E1750" s="372"/>
      <c r="F1750" s="373"/>
      <c r="G1750" s="372"/>
      <c r="H1750" s="372"/>
      <c r="I1750" s="374"/>
      <c r="J1750" s="372"/>
      <c r="K1750" s="372"/>
      <c r="L1750" s="374"/>
      <c r="M1750" s="372"/>
      <c r="N1750" s="469"/>
      <c r="O1750" s="315">
        <f t="shared" si="93"/>
        <v>0</v>
      </c>
      <c r="P1750" s="74">
        <f t="shared" si="94"/>
        <v>0</v>
      </c>
      <c r="Q1750" s="96" t="str">
        <f t="shared" si="92"/>
        <v/>
      </c>
    </row>
    <row r="1751" spans="1:17">
      <c r="A1751" s="383" t="str">
        <f>IF(B1751="","",COUNT('Diário 1º PA'!$A$4:$A$2000)+ROW()-3)</f>
        <v/>
      </c>
      <c r="B1751" s="562"/>
      <c r="C1751" s="408"/>
      <c r="D1751" s="372"/>
      <c r="E1751" s="372"/>
      <c r="F1751" s="373"/>
      <c r="G1751" s="372"/>
      <c r="H1751" s="372"/>
      <c r="I1751" s="374"/>
      <c r="J1751" s="372"/>
      <c r="K1751" s="372"/>
      <c r="L1751" s="374"/>
      <c r="M1751" s="372"/>
      <c r="N1751" s="469"/>
      <c r="O1751" s="316">
        <f t="shared" si="93"/>
        <v>0</v>
      </c>
      <c r="P1751" s="74">
        <f t="shared" si="94"/>
        <v>0</v>
      </c>
      <c r="Q1751" s="139" t="str">
        <f t="shared" si="92"/>
        <v/>
      </c>
    </row>
    <row r="1752" spans="1:17">
      <c r="A1752" s="383" t="str">
        <f>IF(B1752="","",COUNT('Diário 1º PA'!$A$4:$A$2000)+ROW()-3)</f>
        <v/>
      </c>
      <c r="B1752" s="562"/>
      <c r="C1752" s="408"/>
      <c r="D1752" s="372"/>
      <c r="E1752" s="372"/>
      <c r="F1752" s="373"/>
      <c r="G1752" s="372"/>
      <c r="H1752" s="372"/>
      <c r="I1752" s="374"/>
      <c r="J1752" s="372"/>
      <c r="K1752" s="372"/>
      <c r="L1752" s="374"/>
      <c r="M1752" s="372"/>
      <c r="N1752" s="469"/>
      <c r="O1752" s="315">
        <f t="shared" si="93"/>
        <v>0</v>
      </c>
      <c r="P1752" s="74">
        <f t="shared" si="94"/>
        <v>0</v>
      </c>
      <c r="Q1752" s="96" t="str">
        <f t="shared" si="92"/>
        <v/>
      </c>
    </row>
    <row r="1753" spans="1:17">
      <c r="A1753" s="383" t="str">
        <f>IF(B1753="","",COUNT('Diário 1º PA'!$A$4:$A$2000)+ROW()-3)</f>
        <v/>
      </c>
      <c r="B1753" s="562"/>
      <c r="C1753" s="408"/>
      <c r="D1753" s="372"/>
      <c r="E1753" s="372"/>
      <c r="F1753" s="373"/>
      <c r="G1753" s="372"/>
      <c r="H1753" s="372"/>
      <c r="I1753" s="374"/>
      <c r="J1753" s="372"/>
      <c r="K1753" s="372"/>
      <c r="L1753" s="374"/>
      <c r="M1753" s="372"/>
      <c r="N1753" s="469"/>
      <c r="O1753" s="315">
        <f t="shared" si="93"/>
        <v>0</v>
      </c>
      <c r="P1753" s="74">
        <f t="shared" si="94"/>
        <v>0</v>
      </c>
      <c r="Q1753" s="96" t="str">
        <f t="shared" si="92"/>
        <v/>
      </c>
    </row>
    <row r="1754" spans="1:17" ht="13.5" thickBot="1">
      <c r="A1754" s="383" t="str">
        <f>IF(B1754="","",COUNT('Diário 1º PA'!$A$4:$A$2000)+ROW()-3)</f>
        <v/>
      </c>
      <c r="B1754" s="562"/>
      <c r="C1754" s="408"/>
      <c r="D1754" s="372"/>
      <c r="E1754" s="372"/>
      <c r="F1754" s="373"/>
      <c r="G1754" s="372"/>
      <c r="H1754" s="372"/>
      <c r="I1754" s="374"/>
      <c r="J1754" s="372"/>
      <c r="K1754" s="372"/>
      <c r="L1754" s="374"/>
      <c r="M1754" s="372"/>
      <c r="N1754" s="469"/>
      <c r="O1754" s="315">
        <f t="shared" si="93"/>
        <v>0</v>
      </c>
      <c r="P1754" s="74">
        <f t="shared" si="94"/>
        <v>0</v>
      </c>
      <c r="Q1754" s="96" t="str">
        <f t="shared" si="92"/>
        <v/>
      </c>
    </row>
    <row r="1755" spans="1:17">
      <c r="A1755" s="383" t="str">
        <f>IF(B1755="","",COUNT('Diário 1º PA'!$A$4:$A$2000)+ROW()-3)</f>
        <v/>
      </c>
      <c r="B1755" s="562"/>
      <c r="C1755" s="408"/>
      <c r="D1755" s="372"/>
      <c r="E1755" s="372"/>
      <c r="F1755" s="373"/>
      <c r="G1755" s="372"/>
      <c r="H1755" s="372"/>
      <c r="I1755" s="374"/>
      <c r="J1755" s="372"/>
      <c r="K1755" s="372"/>
      <c r="L1755" s="374"/>
      <c r="M1755" s="372"/>
      <c r="N1755" s="469"/>
      <c r="O1755" s="316">
        <f t="shared" si="93"/>
        <v>0</v>
      </c>
      <c r="P1755" s="74">
        <f t="shared" si="94"/>
        <v>0</v>
      </c>
      <c r="Q1755" s="139" t="str">
        <f t="shared" ref="Q1755:Q1818" si="95">SUBSTITUTE(D1755," ","_")</f>
        <v/>
      </c>
    </row>
    <row r="1756" spans="1:17">
      <c r="A1756" s="383" t="str">
        <f>IF(B1756="","",COUNT('Diário 1º PA'!$A$4:$A$2000)+ROW()-3)</f>
        <v/>
      </c>
      <c r="B1756" s="562"/>
      <c r="C1756" s="408"/>
      <c r="D1756" s="372"/>
      <c r="E1756" s="372"/>
      <c r="F1756" s="373"/>
      <c r="G1756" s="372"/>
      <c r="H1756" s="372"/>
      <c r="I1756" s="374"/>
      <c r="J1756" s="372"/>
      <c r="K1756" s="372"/>
      <c r="L1756" s="374"/>
      <c r="M1756" s="372"/>
      <c r="N1756" s="469"/>
      <c r="O1756" s="315">
        <f t="shared" ref="O1756:O1819" si="96">IF(B1756=0,0,IF(YEAR(B1756)=$P$1,MONTH(B1756)-$O$1+1,(YEAR(B1756)-$P$1)*12-$O$1+1+MONTH(B1756)))</f>
        <v>0</v>
      </c>
      <c r="P1756" s="74">
        <f t="shared" ref="P1756:P1819" si="97">IF(C1756=0,0,IF(YEAR(C1756)=$P$1,MONTH(C1756)-$O$1+1,(YEAR(C1756)-$P$1)*12-$O$1+1+MONTH(C1756)))</f>
        <v>0</v>
      </c>
      <c r="Q1756" s="96" t="str">
        <f t="shared" si="95"/>
        <v/>
      </c>
    </row>
    <row r="1757" spans="1:17">
      <c r="A1757" s="383" t="str">
        <f>IF(B1757="","",COUNT('Diário 1º PA'!$A$4:$A$2000)+ROW()-3)</f>
        <v/>
      </c>
      <c r="B1757" s="562"/>
      <c r="C1757" s="408"/>
      <c r="D1757" s="372"/>
      <c r="E1757" s="372"/>
      <c r="F1757" s="373"/>
      <c r="G1757" s="372"/>
      <c r="H1757" s="372"/>
      <c r="I1757" s="374"/>
      <c r="J1757" s="372"/>
      <c r="K1757" s="372"/>
      <c r="L1757" s="374"/>
      <c r="M1757" s="372"/>
      <c r="N1757" s="469"/>
      <c r="O1757" s="315">
        <f t="shared" si="96"/>
        <v>0</v>
      </c>
      <c r="P1757" s="74">
        <f t="shared" si="97"/>
        <v>0</v>
      </c>
      <c r="Q1757" s="96" t="str">
        <f t="shared" si="95"/>
        <v/>
      </c>
    </row>
    <row r="1758" spans="1:17" ht="13.5" thickBot="1">
      <c r="A1758" s="383" t="str">
        <f>IF(B1758="","",COUNT('Diário 1º PA'!$A$4:$A$2000)+ROW()-3)</f>
        <v/>
      </c>
      <c r="B1758" s="562"/>
      <c r="C1758" s="408"/>
      <c r="D1758" s="372"/>
      <c r="E1758" s="372"/>
      <c r="F1758" s="373"/>
      <c r="G1758" s="372"/>
      <c r="H1758" s="372"/>
      <c r="I1758" s="374"/>
      <c r="J1758" s="372"/>
      <c r="K1758" s="372"/>
      <c r="L1758" s="374"/>
      <c r="M1758" s="372"/>
      <c r="N1758" s="469"/>
      <c r="O1758" s="315">
        <f t="shared" si="96"/>
        <v>0</v>
      </c>
      <c r="P1758" s="74">
        <f t="shared" si="97"/>
        <v>0</v>
      </c>
      <c r="Q1758" s="96" t="str">
        <f t="shared" si="95"/>
        <v/>
      </c>
    </row>
    <row r="1759" spans="1:17">
      <c r="A1759" s="383" t="str">
        <f>IF(B1759="","",COUNT('Diário 1º PA'!$A$4:$A$2000)+ROW()-3)</f>
        <v/>
      </c>
      <c r="B1759" s="562"/>
      <c r="C1759" s="408"/>
      <c r="D1759" s="372"/>
      <c r="E1759" s="372"/>
      <c r="F1759" s="373"/>
      <c r="G1759" s="372"/>
      <c r="H1759" s="372"/>
      <c r="I1759" s="374"/>
      <c r="J1759" s="372"/>
      <c r="K1759" s="372"/>
      <c r="L1759" s="374"/>
      <c r="M1759" s="372"/>
      <c r="N1759" s="469"/>
      <c r="O1759" s="316">
        <f t="shared" si="96"/>
        <v>0</v>
      </c>
      <c r="P1759" s="74">
        <f t="shared" si="97"/>
        <v>0</v>
      </c>
      <c r="Q1759" s="139" t="str">
        <f t="shared" si="95"/>
        <v/>
      </c>
    </row>
    <row r="1760" spans="1:17">
      <c r="A1760" s="383" t="str">
        <f>IF(B1760="","",COUNT('Diário 1º PA'!$A$4:$A$2000)+ROW()-3)</f>
        <v/>
      </c>
      <c r="B1760" s="562"/>
      <c r="C1760" s="408"/>
      <c r="D1760" s="372"/>
      <c r="E1760" s="372"/>
      <c r="F1760" s="373"/>
      <c r="G1760" s="372"/>
      <c r="H1760" s="372"/>
      <c r="I1760" s="374"/>
      <c r="J1760" s="372"/>
      <c r="K1760" s="372"/>
      <c r="L1760" s="374"/>
      <c r="M1760" s="372"/>
      <c r="N1760" s="469"/>
      <c r="O1760" s="315">
        <f t="shared" si="96"/>
        <v>0</v>
      </c>
      <c r="P1760" s="74">
        <f t="shared" si="97"/>
        <v>0</v>
      </c>
      <c r="Q1760" s="96" t="str">
        <f t="shared" si="95"/>
        <v/>
      </c>
    </row>
    <row r="1761" spans="1:17">
      <c r="A1761" s="383" t="str">
        <f>IF(B1761="","",COUNT('Diário 1º PA'!$A$4:$A$2000)+ROW()-3)</f>
        <v/>
      </c>
      <c r="B1761" s="562"/>
      <c r="C1761" s="408"/>
      <c r="D1761" s="372"/>
      <c r="E1761" s="372"/>
      <c r="F1761" s="373"/>
      <c r="G1761" s="372"/>
      <c r="H1761" s="372"/>
      <c r="I1761" s="374"/>
      <c r="J1761" s="372"/>
      <c r="K1761" s="372"/>
      <c r="L1761" s="374"/>
      <c r="M1761" s="372"/>
      <c r="N1761" s="469"/>
      <c r="O1761" s="315">
        <f t="shared" si="96"/>
        <v>0</v>
      </c>
      <c r="P1761" s="74">
        <f t="shared" si="97"/>
        <v>0</v>
      </c>
      <c r="Q1761" s="96" t="str">
        <f t="shared" si="95"/>
        <v/>
      </c>
    </row>
    <row r="1762" spans="1:17" ht="13.5" thickBot="1">
      <c r="A1762" s="383" t="str">
        <f>IF(B1762="","",COUNT('Diário 1º PA'!$A$4:$A$2000)+ROW()-3)</f>
        <v/>
      </c>
      <c r="B1762" s="562"/>
      <c r="C1762" s="408"/>
      <c r="D1762" s="372"/>
      <c r="E1762" s="372"/>
      <c r="F1762" s="373"/>
      <c r="G1762" s="372"/>
      <c r="H1762" s="372"/>
      <c r="I1762" s="374"/>
      <c r="J1762" s="372"/>
      <c r="K1762" s="372"/>
      <c r="L1762" s="374"/>
      <c r="M1762" s="372"/>
      <c r="N1762" s="469"/>
      <c r="O1762" s="315">
        <f t="shared" si="96"/>
        <v>0</v>
      </c>
      <c r="P1762" s="74">
        <f t="shared" si="97"/>
        <v>0</v>
      </c>
      <c r="Q1762" s="96" t="str">
        <f t="shared" si="95"/>
        <v/>
      </c>
    </row>
    <row r="1763" spans="1:17">
      <c r="A1763" s="383" t="str">
        <f>IF(B1763="","",COUNT('Diário 1º PA'!$A$4:$A$2000)+ROW()-3)</f>
        <v/>
      </c>
      <c r="B1763" s="562"/>
      <c r="C1763" s="408"/>
      <c r="D1763" s="372"/>
      <c r="E1763" s="372"/>
      <c r="F1763" s="373"/>
      <c r="G1763" s="372"/>
      <c r="H1763" s="372"/>
      <c r="I1763" s="374"/>
      <c r="J1763" s="372"/>
      <c r="K1763" s="372"/>
      <c r="L1763" s="374"/>
      <c r="M1763" s="372"/>
      <c r="N1763" s="469"/>
      <c r="O1763" s="316">
        <f t="shared" si="96"/>
        <v>0</v>
      </c>
      <c r="P1763" s="74">
        <f t="shared" si="97"/>
        <v>0</v>
      </c>
      <c r="Q1763" s="139" t="str">
        <f t="shared" si="95"/>
        <v/>
      </c>
    </row>
    <row r="1764" spans="1:17">
      <c r="A1764" s="383" t="str">
        <f>IF(B1764="","",COUNT('Diário 1º PA'!$A$4:$A$2000)+ROW()-3)</f>
        <v/>
      </c>
      <c r="B1764" s="562"/>
      <c r="C1764" s="408"/>
      <c r="D1764" s="372"/>
      <c r="E1764" s="372"/>
      <c r="F1764" s="373"/>
      <c r="G1764" s="372"/>
      <c r="H1764" s="372"/>
      <c r="I1764" s="374"/>
      <c r="J1764" s="372"/>
      <c r="K1764" s="372"/>
      <c r="L1764" s="374"/>
      <c r="M1764" s="372"/>
      <c r="N1764" s="469"/>
      <c r="O1764" s="315">
        <f t="shared" si="96"/>
        <v>0</v>
      </c>
      <c r="P1764" s="74">
        <f t="shared" si="97"/>
        <v>0</v>
      </c>
      <c r="Q1764" s="96" t="str">
        <f t="shared" si="95"/>
        <v/>
      </c>
    </row>
    <row r="1765" spans="1:17">
      <c r="A1765" s="383" t="str">
        <f>IF(B1765="","",COUNT('Diário 1º PA'!$A$4:$A$2000)+ROW()-3)</f>
        <v/>
      </c>
      <c r="B1765" s="562"/>
      <c r="C1765" s="408"/>
      <c r="D1765" s="372"/>
      <c r="E1765" s="372"/>
      <c r="F1765" s="373"/>
      <c r="G1765" s="372"/>
      <c r="H1765" s="372"/>
      <c r="I1765" s="374"/>
      <c r="J1765" s="372"/>
      <c r="K1765" s="372"/>
      <c r="L1765" s="374"/>
      <c r="M1765" s="372"/>
      <c r="N1765" s="469"/>
      <c r="O1765" s="315">
        <f t="shared" si="96"/>
        <v>0</v>
      </c>
      <c r="P1765" s="74">
        <f t="shared" si="97"/>
        <v>0</v>
      </c>
      <c r="Q1765" s="96" t="str">
        <f t="shared" si="95"/>
        <v/>
      </c>
    </row>
    <row r="1766" spans="1:17" ht="13.5" thickBot="1">
      <c r="A1766" s="383" t="str">
        <f>IF(B1766="","",COUNT('Diário 1º PA'!$A$4:$A$2000)+ROW()-3)</f>
        <v/>
      </c>
      <c r="B1766" s="562"/>
      <c r="C1766" s="408"/>
      <c r="D1766" s="372"/>
      <c r="E1766" s="372"/>
      <c r="F1766" s="373"/>
      <c r="G1766" s="372"/>
      <c r="H1766" s="372"/>
      <c r="I1766" s="374"/>
      <c r="J1766" s="372"/>
      <c r="K1766" s="372"/>
      <c r="L1766" s="374"/>
      <c r="M1766" s="372"/>
      <c r="N1766" s="469"/>
      <c r="O1766" s="315">
        <f t="shared" si="96"/>
        <v>0</v>
      </c>
      <c r="P1766" s="74">
        <f t="shared" si="97"/>
        <v>0</v>
      </c>
      <c r="Q1766" s="96" t="str">
        <f t="shared" si="95"/>
        <v/>
      </c>
    </row>
    <row r="1767" spans="1:17">
      <c r="A1767" s="383" t="str">
        <f>IF(B1767="","",COUNT('Diário 1º PA'!$A$4:$A$2000)+ROW()-3)</f>
        <v/>
      </c>
      <c r="B1767" s="562"/>
      <c r="C1767" s="408"/>
      <c r="D1767" s="372"/>
      <c r="E1767" s="372"/>
      <c r="F1767" s="373"/>
      <c r="G1767" s="372"/>
      <c r="H1767" s="372"/>
      <c r="I1767" s="374"/>
      <c r="J1767" s="372"/>
      <c r="K1767" s="372"/>
      <c r="L1767" s="374"/>
      <c r="M1767" s="372"/>
      <c r="N1767" s="469"/>
      <c r="O1767" s="316">
        <f t="shared" si="96"/>
        <v>0</v>
      </c>
      <c r="P1767" s="74">
        <f t="shared" si="97"/>
        <v>0</v>
      </c>
      <c r="Q1767" s="139" t="str">
        <f t="shared" si="95"/>
        <v/>
      </c>
    </row>
    <row r="1768" spans="1:17">
      <c r="A1768" s="383" t="str">
        <f>IF(B1768="","",COUNT('Diário 1º PA'!$A$4:$A$2000)+ROW()-3)</f>
        <v/>
      </c>
      <c r="B1768" s="562"/>
      <c r="C1768" s="408"/>
      <c r="D1768" s="372"/>
      <c r="E1768" s="372"/>
      <c r="F1768" s="373"/>
      <c r="G1768" s="372"/>
      <c r="H1768" s="372"/>
      <c r="I1768" s="374"/>
      <c r="J1768" s="372"/>
      <c r="K1768" s="372"/>
      <c r="L1768" s="374"/>
      <c r="M1768" s="372"/>
      <c r="N1768" s="469"/>
      <c r="O1768" s="315">
        <f t="shared" si="96"/>
        <v>0</v>
      </c>
      <c r="P1768" s="74">
        <f t="shared" si="97"/>
        <v>0</v>
      </c>
      <c r="Q1768" s="96" t="str">
        <f t="shared" si="95"/>
        <v/>
      </c>
    </row>
    <row r="1769" spans="1:17">
      <c r="A1769" s="383" t="str">
        <f>IF(B1769="","",COUNT('Diário 1º PA'!$A$4:$A$2000)+ROW()-3)</f>
        <v/>
      </c>
      <c r="B1769" s="562"/>
      <c r="C1769" s="408"/>
      <c r="D1769" s="372"/>
      <c r="E1769" s="372"/>
      <c r="F1769" s="373"/>
      <c r="G1769" s="372"/>
      <c r="H1769" s="372"/>
      <c r="I1769" s="374"/>
      <c r="J1769" s="372"/>
      <c r="K1769" s="372"/>
      <c r="L1769" s="374"/>
      <c r="M1769" s="372"/>
      <c r="N1769" s="469"/>
      <c r="O1769" s="315">
        <f t="shared" si="96"/>
        <v>0</v>
      </c>
      <c r="P1769" s="74">
        <f t="shared" si="97"/>
        <v>0</v>
      </c>
      <c r="Q1769" s="96" t="str">
        <f t="shared" si="95"/>
        <v/>
      </c>
    </row>
    <row r="1770" spans="1:17" ht="13.5" thickBot="1">
      <c r="A1770" s="383" t="str">
        <f>IF(B1770="","",COUNT('Diário 1º PA'!$A$4:$A$2000)+ROW()-3)</f>
        <v/>
      </c>
      <c r="B1770" s="562"/>
      <c r="C1770" s="408"/>
      <c r="D1770" s="372"/>
      <c r="E1770" s="372"/>
      <c r="F1770" s="373"/>
      <c r="G1770" s="372"/>
      <c r="H1770" s="372"/>
      <c r="I1770" s="374"/>
      <c r="J1770" s="372"/>
      <c r="K1770" s="372"/>
      <c r="L1770" s="374"/>
      <c r="M1770" s="372"/>
      <c r="N1770" s="469"/>
      <c r="O1770" s="315">
        <f t="shared" si="96"/>
        <v>0</v>
      </c>
      <c r="P1770" s="74">
        <f t="shared" si="97"/>
        <v>0</v>
      </c>
      <c r="Q1770" s="96" t="str">
        <f t="shared" si="95"/>
        <v/>
      </c>
    </row>
    <row r="1771" spans="1:17">
      <c r="A1771" s="383" t="str">
        <f>IF(B1771="","",COUNT('Diário 1º PA'!$A$4:$A$2000)+ROW()-3)</f>
        <v/>
      </c>
      <c r="B1771" s="562"/>
      <c r="C1771" s="408"/>
      <c r="D1771" s="372"/>
      <c r="E1771" s="372"/>
      <c r="F1771" s="373"/>
      <c r="G1771" s="372"/>
      <c r="H1771" s="372"/>
      <c r="I1771" s="374"/>
      <c r="J1771" s="372"/>
      <c r="K1771" s="372"/>
      <c r="L1771" s="374"/>
      <c r="M1771" s="372"/>
      <c r="N1771" s="469"/>
      <c r="O1771" s="316">
        <f t="shared" si="96"/>
        <v>0</v>
      </c>
      <c r="P1771" s="74">
        <f t="shared" si="97"/>
        <v>0</v>
      </c>
      <c r="Q1771" s="139" t="str">
        <f t="shared" si="95"/>
        <v/>
      </c>
    </row>
    <row r="1772" spans="1:17">
      <c r="A1772" s="383" t="str">
        <f>IF(B1772="","",COUNT('Diário 1º PA'!$A$4:$A$2000)+ROW()-3)</f>
        <v/>
      </c>
      <c r="B1772" s="562"/>
      <c r="C1772" s="408"/>
      <c r="D1772" s="372"/>
      <c r="E1772" s="372"/>
      <c r="F1772" s="373"/>
      <c r="G1772" s="372"/>
      <c r="H1772" s="372"/>
      <c r="I1772" s="374"/>
      <c r="J1772" s="372"/>
      <c r="K1772" s="372"/>
      <c r="L1772" s="374"/>
      <c r="M1772" s="372"/>
      <c r="N1772" s="469"/>
      <c r="O1772" s="315">
        <f t="shared" si="96"/>
        <v>0</v>
      </c>
      <c r="P1772" s="74">
        <f t="shared" si="97"/>
        <v>0</v>
      </c>
      <c r="Q1772" s="96" t="str">
        <f t="shared" si="95"/>
        <v/>
      </c>
    </row>
    <row r="1773" spans="1:17">
      <c r="A1773" s="383" t="str">
        <f>IF(B1773="","",COUNT('Diário 1º PA'!$A$4:$A$2000)+ROW()-3)</f>
        <v/>
      </c>
      <c r="B1773" s="562"/>
      <c r="C1773" s="408"/>
      <c r="D1773" s="372"/>
      <c r="E1773" s="372"/>
      <c r="F1773" s="373"/>
      <c r="G1773" s="372"/>
      <c r="H1773" s="372"/>
      <c r="I1773" s="374"/>
      <c r="J1773" s="372"/>
      <c r="K1773" s="372"/>
      <c r="L1773" s="374"/>
      <c r="M1773" s="372"/>
      <c r="N1773" s="469"/>
      <c r="O1773" s="315">
        <f t="shared" si="96"/>
        <v>0</v>
      </c>
      <c r="P1773" s="74">
        <f t="shared" si="97"/>
        <v>0</v>
      </c>
      <c r="Q1773" s="96" t="str">
        <f t="shared" si="95"/>
        <v/>
      </c>
    </row>
    <row r="1774" spans="1:17" ht="13.5" thickBot="1">
      <c r="A1774" s="383" t="str">
        <f>IF(B1774="","",COUNT('Diário 1º PA'!$A$4:$A$2000)+ROW()-3)</f>
        <v/>
      </c>
      <c r="B1774" s="562"/>
      <c r="C1774" s="408"/>
      <c r="D1774" s="372"/>
      <c r="E1774" s="372"/>
      <c r="F1774" s="373"/>
      <c r="G1774" s="372"/>
      <c r="H1774" s="372"/>
      <c r="I1774" s="374"/>
      <c r="J1774" s="372"/>
      <c r="K1774" s="372"/>
      <c r="L1774" s="374"/>
      <c r="M1774" s="372"/>
      <c r="N1774" s="469"/>
      <c r="O1774" s="315">
        <f t="shared" si="96"/>
        <v>0</v>
      </c>
      <c r="P1774" s="74">
        <f t="shared" si="97"/>
        <v>0</v>
      </c>
      <c r="Q1774" s="96" t="str">
        <f t="shared" si="95"/>
        <v/>
      </c>
    </row>
    <row r="1775" spans="1:17">
      <c r="A1775" s="383" t="str">
        <f>IF(B1775="","",COUNT('Diário 1º PA'!$A$4:$A$2000)+ROW()-3)</f>
        <v/>
      </c>
      <c r="B1775" s="562"/>
      <c r="C1775" s="408"/>
      <c r="D1775" s="372"/>
      <c r="E1775" s="372"/>
      <c r="F1775" s="373"/>
      <c r="G1775" s="372"/>
      <c r="H1775" s="372"/>
      <c r="I1775" s="374"/>
      <c r="J1775" s="372"/>
      <c r="K1775" s="372"/>
      <c r="L1775" s="374"/>
      <c r="M1775" s="372"/>
      <c r="N1775" s="469"/>
      <c r="O1775" s="316">
        <f t="shared" si="96"/>
        <v>0</v>
      </c>
      <c r="P1775" s="74">
        <f t="shared" si="97"/>
        <v>0</v>
      </c>
      <c r="Q1775" s="139" t="str">
        <f t="shared" si="95"/>
        <v/>
      </c>
    </row>
    <row r="1776" spans="1:17">
      <c r="A1776" s="383" t="str">
        <f>IF(B1776="","",COUNT('Diário 1º PA'!$A$4:$A$2000)+ROW()-3)</f>
        <v/>
      </c>
      <c r="B1776" s="562"/>
      <c r="C1776" s="408"/>
      <c r="D1776" s="372"/>
      <c r="E1776" s="372"/>
      <c r="F1776" s="373"/>
      <c r="G1776" s="372"/>
      <c r="H1776" s="372"/>
      <c r="I1776" s="374"/>
      <c r="J1776" s="372"/>
      <c r="K1776" s="372"/>
      <c r="L1776" s="374"/>
      <c r="M1776" s="372"/>
      <c r="N1776" s="469"/>
      <c r="O1776" s="315">
        <f t="shared" si="96"/>
        <v>0</v>
      </c>
      <c r="P1776" s="74">
        <f t="shared" si="97"/>
        <v>0</v>
      </c>
      <c r="Q1776" s="96" t="str">
        <f t="shared" si="95"/>
        <v/>
      </c>
    </row>
    <row r="1777" spans="1:17">
      <c r="A1777" s="383" t="str">
        <f>IF(B1777="","",COUNT('Diário 1º PA'!$A$4:$A$2000)+ROW()-3)</f>
        <v/>
      </c>
      <c r="B1777" s="562"/>
      <c r="C1777" s="408"/>
      <c r="D1777" s="372"/>
      <c r="E1777" s="372"/>
      <c r="F1777" s="373"/>
      <c r="G1777" s="372"/>
      <c r="H1777" s="372"/>
      <c r="I1777" s="374"/>
      <c r="J1777" s="372"/>
      <c r="K1777" s="372"/>
      <c r="L1777" s="374"/>
      <c r="M1777" s="372"/>
      <c r="N1777" s="469"/>
      <c r="O1777" s="315">
        <f t="shared" si="96"/>
        <v>0</v>
      </c>
      <c r="P1777" s="74">
        <f t="shared" si="97"/>
        <v>0</v>
      </c>
      <c r="Q1777" s="96" t="str">
        <f t="shared" si="95"/>
        <v/>
      </c>
    </row>
    <row r="1778" spans="1:17" ht="13.5" thickBot="1">
      <c r="A1778" s="383" t="str">
        <f>IF(B1778="","",COUNT('Diário 1º PA'!$A$4:$A$2000)+ROW()-3)</f>
        <v/>
      </c>
      <c r="B1778" s="562"/>
      <c r="C1778" s="408"/>
      <c r="D1778" s="372"/>
      <c r="E1778" s="372"/>
      <c r="F1778" s="373"/>
      <c r="G1778" s="372"/>
      <c r="H1778" s="372"/>
      <c r="I1778" s="374"/>
      <c r="J1778" s="372"/>
      <c r="K1778" s="372"/>
      <c r="L1778" s="374"/>
      <c r="M1778" s="372"/>
      <c r="N1778" s="469"/>
      <c r="O1778" s="315">
        <f t="shared" si="96"/>
        <v>0</v>
      </c>
      <c r="P1778" s="74">
        <f t="shared" si="97"/>
        <v>0</v>
      </c>
      <c r="Q1778" s="96" t="str">
        <f t="shared" si="95"/>
        <v/>
      </c>
    </row>
    <row r="1779" spans="1:17">
      <c r="A1779" s="383" t="str">
        <f>IF(B1779="","",COUNT('Diário 1º PA'!$A$4:$A$2000)+ROW()-3)</f>
        <v/>
      </c>
      <c r="B1779" s="562"/>
      <c r="C1779" s="408"/>
      <c r="D1779" s="372"/>
      <c r="E1779" s="372"/>
      <c r="F1779" s="373"/>
      <c r="G1779" s="372"/>
      <c r="H1779" s="372"/>
      <c r="I1779" s="374"/>
      <c r="J1779" s="372"/>
      <c r="K1779" s="372"/>
      <c r="L1779" s="374"/>
      <c r="M1779" s="372"/>
      <c r="N1779" s="469"/>
      <c r="O1779" s="316">
        <f t="shared" si="96"/>
        <v>0</v>
      </c>
      <c r="P1779" s="74">
        <f t="shared" si="97"/>
        <v>0</v>
      </c>
      <c r="Q1779" s="139" t="str">
        <f t="shared" si="95"/>
        <v/>
      </c>
    </row>
    <row r="1780" spans="1:17">
      <c r="A1780" s="383" t="str">
        <f>IF(B1780="","",COUNT('Diário 1º PA'!$A$4:$A$2000)+ROW()-3)</f>
        <v/>
      </c>
      <c r="B1780" s="562"/>
      <c r="C1780" s="408"/>
      <c r="D1780" s="372"/>
      <c r="E1780" s="372"/>
      <c r="F1780" s="373"/>
      <c r="G1780" s="372"/>
      <c r="H1780" s="372"/>
      <c r="I1780" s="374"/>
      <c r="J1780" s="372"/>
      <c r="K1780" s="372"/>
      <c r="L1780" s="374"/>
      <c r="M1780" s="372"/>
      <c r="N1780" s="469"/>
      <c r="O1780" s="315">
        <f t="shared" si="96"/>
        <v>0</v>
      </c>
      <c r="P1780" s="74">
        <f t="shared" si="97"/>
        <v>0</v>
      </c>
      <c r="Q1780" s="96" t="str">
        <f t="shared" si="95"/>
        <v/>
      </c>
    </row>
    <row r="1781" spans="1:17">
      <c r="A1781" s="383" t="str">
        <f>IF(B1781="","",COUNT('Diário 1º PA'!$A$4:$A$2000)+ROW()-3)</f>
        <v/>
      </c>
      <c r="B1781" s="562"/>
      <c r="C1781" s="408"/>
      <c r="D1781" s="372"/>
      <c r="E1781" s="372"/>
      <c r="F1781" s="373"/>
      <c r="G1781" s="372"/>
      <c r="H1781" s="372"/>
      <c r="I1781" s="374"/>
      <c r="J1781" s="372"/>
      <c r="K1781" s="372"/>
      <c r="L1781" s="374"/>
      <c r="M1781" s="372"/>
      <c r="N1781" s="469"/>
      <c r="O1781" s="315">
        <f t="shared" si="96"/>
        <v>0</v>
      </c>
      <c r="P1781" s="74">
        <f t="shared" si="97"/>
        <v>0</v>
      </c>
      <c r="Q1781" s="96" t="str">
        <f t="shared" si="95"/>
        <v/>
      </c>
    </row>
    <row r="1782" spans="1:17" ht="13.5" thickBot="1">
      <c r="A1782" s="383" t="str">
        <f>IF(B1782="","",COUNT('Diário 1º PA'!$A$4:$A$2000)+ROW()-3)</f>
        <v/>
      </c>
      <c r="B1782" s="562"/>
      <c r="C1782" s="408"/>
      <c r="D1782" s="372"/>
      <c r="E1782" s="372"/>
      <c r="F1782" s="373"/>
      <c r="G1782" s="372"/>
      <c r="H1782" s="372"/>
      <c r="I1782" s="374"/>
      <c r="J1782" s="372"/>
      <c r="K1782" s="372"/>
      <c r="L1782" s="374"/>
      <c r="M1782" s="372"/>
      <c r="N1782" s="469"/>
      <c r="O1782" s="315">
        <f t="shared" si="96"/>
        <v>0</v>
      </c>
      <c r="P1782" s="74">
        <f t="shared" si="97"/>
        <v>0</v>
      </c>
      <c r="Q1782" s="96" t="str">
        <f t="shared" si="95"/>
        <v/>
      </c>
    </row>
    <row r="1783" spans="1:17">
      <c r="A1783" s="383" t="str">
        <f>IF(B1783="","",COUNT('Diário 1º PA'!$A$4:$A$2000)+ROW()-3)</f>
        <v/>
      </c>
      <c r="B1783" s="562"/>
      <c r="C1783" s="408"/>
      <c r="D1783" s="372"/>
      <c r="E1783" s="372"/>
      <c r="F1783" s="373"/>
      <c r="G1783" s="372"/>
      <c r="H1783" s="372"/>
      <c r="I1783" s="374"/>
      <c r="J1783" s="372"/>
      <c r="K1783" s="372"/>
      <c r="L1783" s="374"/>
      <c r="M1783" s="372"/>
      <c r="N1783" s="469"/>
      <c r="O1783" s="316">
        <f t="shared" si="96"/>
        <v>0</v>
      </c>
      <c r="P1783" s="74">
        <f t="shared" si="97"/>
        <v>0</v>
      </c>
      <c r="Q1783" s="139" t="str">
        <f t="shared" si="95"/>
        <v/>
      </c>
    </row>
    <row r="1784" spans="1:17">
      <c r="A1784" s="383" t="str">
        <f>IF(B1784="","",COUNT('Diário 1º PA'!$A$4:$A$2000)+ROW()-3)</f>
        <v/>
      </c>
      <c r="B1784" s="562"/>
      <c r="C1784" s="408"/>
      <c r="D1784" s="372"/>
      <c r="E1784" s="372"/>
      <c r="F1784" s="373"/>
      <c r="G1784" s="372"/>
      <c r="H1784" s="372"/>
      <c r="I1784" s="374"/>
      <c r="J1784" s="372"/>
      <c r="K1784" s="372"/>
      <c r="L1784" s="374"/>
      <c r="M1784" s="372"/>
      <c r="N1784" s="469"/>
      <c r="O1784" s="315">
        <f t="shared" si="96"/>
        <v>0</v>
      </c>
      <c r="P1784" s="74">
        <f t="shared" si="97"/>
        <v>0</v>
      </c>
      <c r="Q1784" s="96" t="str">
        <f t="shared" si="95"/>
        <v/>
      </c>
    </row>
    <row r="1785" spans="1:17">
      <c r="A1785" s="383" t="str">
        <f>IF(B1785="","",COUNT('Diário 1º PA'!$A$4:$A$2000)+ROW()-3)</f>
        <v/>
      </c>
      <c r="B1785" s="562"/>
      <c r="C1785" s="408"/>
      <c r="D1785" s="372"/>
      <c r="E1785" s="372"/>
      <c r="F1785" s="373"/>
      <c r="G1785" s="372"/>
      <c r="H1785" s="372"/>
      <c r="I1785" s="374"/>
      <c r="J1785" s="372"/>
      <c r="K1785" s="372"/>
      <c r="L1785" s="374"/>
      <c r="M1785" s="372"/>
      <c r="N1785" s="469"/>
      <c r="O1785" s="315">
        <f t="shared" si="96"/>
        <v>0</v>
      </c>
      <c r="P1785" s="74">
        <f t="shared" si="97"/>
        <v>0</v>
      </c>
      <c r="Q1785" s="96" t="str">
        <f t="shared" si="95"/>
        <v/>
      </c>
    </row>
    <row r="1786" spans="1:17" ht="13.5" thickBot="1">
      <c r="A1786" s="383" t="str">
        <f>IF(B1786="","",COUNT('Diário 1º PA'!$A$4:$A$2000)+ROW()-3)</f>
        <v/>
      </c>
      <c r="B1786" s="562"/>
      <c r="C1786" s="408"/>
      <c r="D1786" s="372"/>
      <c r="E1786" s="372"/>
      <c r="F1786" s="373"/>
      <c r="G1786" s="372"/>
      <c r="H1786" s="372"/>
      <c r="I1786" s="374"/>
      <c r="J1786" s="372"/>
      <c r="K1786" s="372"/>
      <c r="L1786" s="374"/>
      <c r="M1786" s="372"/>
      <c r="N1786" s="469"/>
      <c r="O1786" s="315">
        <f t="shared" si="96"/>
        <v>0</v>
      </c>
      <c r="P1786" s="74">
        <f t="shared" si="97"/>
        <v>0</v>
      </c>
      <c r="Q1786" s="96" t="str">
        <f t="shared" si="95"/>
        <v/>
      </c>
    </row>
    <row r="1787" spans="1:17">
      <c r="A1787" s="383" t="str">
        <f>IF(B1787="","",COUNT('Diário 1º PA'!$A$4:$A$2000)+ROW()-3)</f>
        <v/>
      </c>
      <c r="B1787" s="562"/>
      <c r="C1787" s="408"/>
      <c r="D1787" s="372"/>
      <c r="E1787" s="372"/>
      <c r="F1787" s="373"/>
      <c r="G1787" s="372"/>
      <c r="H1787" s="372"/>
      <c r="I1787" s="374"/>
      <c r="J1787" s="372"/>
      <c r="K1787" s="372"/>
      <c r="L1787" s="374"/>
      <c r="M1787" s="372"/>
      <c r="N1787" s="469"/>
      <c r="O1787" s="316">
        <f t="shared" si="96"/>
        <v>0</v>
      </c>
      <c r="P1787" s="74">
        <f t="shared" si="97"/>
        <v>0</v>
      </c>
      <c r="Q1787" s="139" t="str">
        <f t="shared" si="95"/>
        <v/>
      </c>
    </row>
    <row r="1788" spans="1:17">
      <c r="A1788" s="383" t="str">
        <f>IF(B1788="","",COUNT('Diário 1º PA'!$A$4:$A$2000)+ROW()-3)</f>
        <v/>
      </c>
      <c r="B1788" s="562"/>
      <c r="C1788" s="408"/>
      <c r="D1788" s="372"/>
      <c r="E1788" s="372"/>
      <c r="F1788" s="373"/>
      <c r="G1788" s="372"/>
      <c r="H1788" s="372"/>
      <c r="I1788" s="374"/>
      <c r="J1788" s="372"/>
      <c r="K1788" s="372"/>
      <c r="L1788" s="374"/>
      <c r="M1788" s="372"/>
      <c r="N1788" s="469"/>
      <c r="O1788" s="315">
        <f t="shared" si="96"/>
        <v>0</v>
      </c>
      <c r="P1788" s="74">
        <f t="shared" si="97"/>
        <v>0</v>
      </c>
      <c r="Q1788" s="96" t="str">
        <f t="shared" si="95"/>
        <v/>
      </c>
    </row>
    <row r="1789" spans="1:17">
      <c r="A1789" s="383" t="str">
        <f>IF(B1789="","",COUNT('Diário 1º PA'!$A$4:$A$2000)+ROW()-3)</f>
        <v/>
      </c>
      <c r="B1789" s="562"/>
      <c r="C1789" s="408"/>
      <c r="D1789" s="372"/>
      <c r="E1789" s="372"/>
      <c r="F1789" s="373"/>
      <c r="G1789" s="372"/>
      <c r="H1789" s="372"/>
      <c r="I1789" s="374"/>
      <c r="J1789" s="372"/>
      <c r="K1789" s="372"/>
      <c r="L1789" s="374"/>
      <c r="M1789" s="372"/>
      <c r="N1789" s="469"/>
      <c r="O1789" s="315">
        <f t="shared" si="96"/>
        <v>0</v>
      </c>
      <c r="P1789" s="74">
        <f t="shared" si="97"/>
        <v>0</v>
      </c>
      <c r="Q1789" s="96" t="str">
        <f t="shared" si="95"/>
        <v/>
      </c>
    </row>
    <row r="1790" spans="1:17" ht="13.5" thickBot="1">
      <c r="A1790" s="383" t="str">
        <f>IF(B1790="","",COUNT('Diário 1º PA'!$A$4:$A$2000)+ROW()-3)</f>
        <v/>
      </c>
      <c r="B1790" s="562"/>
      <c r="C1790" s="408"/>
      <c r="D1790" s="372"/>
      <c r="E1790" s="372"/>
      <c r="F1790" s="373"/>
      <c r="G1790" s="372"/>
      <c r="H1790" s="372"/>
      <c r="I1790" s="374"/>
      <c r="J1790" s="372"/>
      <c r="K1790" s="372"/>
      <c r="L1790" s="374"/>
      <c r="M1790" s="372"/>
      <c r="N1790" s="469"/>
      <c r="O1790" s="315">
        <f t="shared" si="96"/>
        <v>0</v>
      </c>
      <c r="P1790" s="74">
        <f t="shared" si="97"/>
        <v>0</v>
      </c>
      <c r="Q1790" s="96" t="str">
        <f t="shared" si="95"/>
        <v/>
      </c>
    </row>
    <row r="1791" spans="1:17">
      <c r="A1791" s="383" t="str">
        <f>IF(B1791="","",COUNT('Diário 1º PA'!$A$4:$A$2000)+ROW()-3)</f>
        <v/>
      </c>
      <c r="B1791" s="562"/>
      <c r="C1791" s="408"/>
      <c r="D1791" s="372"/>
      <c r="E1791" s="372"/>
      <c r="F1791" s="373"/>
      <c r="G1791" s="372"/>
      <c r="H1791" s="372"/>
      <c r="I1791" s="374"/>
      <c r="J1791" s="372"/>
      <c r="K1791" s="372"/>
      <c r="L1791" s="374"/>
      <c r="M1791" s="372"/>
      <c r="N1791" s="469"/>
      <c r="O1791" s="316">
        <f t="shared" si="96"/>
        <v>0</v>
      </c>
      <c r="P1791" s="74">
        <f t="shared" si="97"/>
        <v>0</v>
      </c>
      <c r="Q1791" s="139" t="str">
        <f t="shared" si="95"/>
        <v/>
      </c>
    </row>
    <row r="1792" spans="1:17">
      <c r="A1792" s="383" t="str">
        <f>IF(B1792="","",COUNT('Diário 1º PA'!$A$4:$A$2000)+ROW()-3)</f>
        <v/>
      </c>
      <c r="B1792" s="562"/>
      <c r="C1792" s="408"/>
      <c r="D1792" s="372"/>
      <c r="E1792" s="372"/>
      <c r="F1792" s="373"/>
      <c r="G1792" s="372"/>
      <c r="H1792" s="372"/>
      <c r="I1792" s="374"/>
      <c r="J1792" s="372"/>
      <c r="K1792" s="372"/>
      <c r="L1792" s="374"/>
      <c r="M1792" s="372"/>
      <c r="N1792" s="469"/>
      <c r="O1792" s="315">
        <f t="shared" si="96"/>
        <v>0</v>
      </c>
      <c r="P1792" s="74">
        <f t="shared" si="97"/>
        <v>0</v>
      </c>
      <c r="Q1792" s="96" t="str">
        <f t="shared" si="95"/>
        <v/>
      </c>
    </row>
    <row r="1793" spans="1:17">
      <c r="A1793" s="383" t="str">
        <f>IF(B1793="","",COUNT('Diário 1º PA'!$A$4:$A$2000)+ROW()-3)</f>
        <v/>
      </c>
      <c r="B1793" s="562"/>
      <c r="C1793" s="408"/>
      <c r="D1793" s="372"/>
      <c r="E1793" s="372"/>
      <c r="F1793" s="373"/>
      <c r="G1793" s="372"/>
      <c r="H1793" s="372"/>
      <c r="I1793" s="374"/>
      <c r="J1793" s="372"/>
      <c r="K1793" s="372"/>
      <c r="L1793" s="374"/>
      <c r="M1793" s="372"/>
      <c r="N1793" s="469"/>
      <c r="O1793" s="315">
        <f t="shared" si="96"/>
        <v>0</v>
      </c>
      <c r="P1793" s="74">
        <f t="shared" si="97"/>
        <v>0</v>
      </c>
      <c r="Q1793" s="96" t="str">
        <f t="shared" si="95"/>
        <v/>
      </c>
    </row>
    <row r="1794" spans="1:17" ht="13.5" thickBot="1">
      <c r="A1794" s="383" t="str">
        <f>IF(B1794="","",COUNT('Diário 1º PA'!$A$4:$A$2000)+ROW()-3)</f>
        <v/>
      </c>
      <c r="B1794" s="562"/>
      <c r="C1794" s="408"/>
      <c r="D1794" s="372"/>
      <c r="E1794" s="372"/>
      <c r="F1794" s="373"/>
      <c r="G1794" s="372"/>
      <c r="H1794" s="372"/>
      <c r="I1794" s="374"/>
      <c r="J1794" s="372"/>
      <c r="K1794" s="372"/>
      <c r="L1794" s="374"/>
      <c r="M1794" s="372"/>
      <c r="N1794" s="469"/>
      <c r="O1794" s="315">
        <f t="shared" si="96"/>
        <v>0</v>
      </c>
      <c r="P1794" s="74">
        <f t="shared" si="97"/>
        <v>0</v>
      </c>
      <c r="Q1794" s="96" t="str">
        <f t="shared" si="95"/>
        <v/>
      </c>
    </row>
    <row r="1795" spans="1:17">
      <c r="A1795" s="383" t="str">
        <f>IF(B1795="","",COUNT('Diário 1º PA'!$A$4:$A$2000)+ROW()-3)</f>
        <v/>
      </c>
      <c r="B1795" s="562"/>
      <c r="C1795" s="408"/>
      <c r="D1795" s="372"/>
      <c r="E1795" s="372"/>
      <c r="F1795" s="373"/>
      <c r="G1795" s="372"/>
      <c r="H1795" s="372"/>
      <c r="I1795" s="374"/>
      <c r="J1795" s="372"/>
      <c r="K1795" s="372"/>
      <c r="L1795" s="374"/>
      <c r="M1795" s="372"/>
      <c r="N1795" s="469"/>
      <c r="O1795" s="316">
        <f t="shared" si="96"/>
        <v>0</v>
      </c>
      <c r="P1795" s="74">
        <f t="shared" si="97"/>
        <v>0</v>
      </c>
      <c r="Q1795" s="139" t="str">
        <f t="shared" si="95"/>
        <v/>
      </c>
    </row>
    <row r="1796" spans="1:17">
      <c r="A1796" s="383" t="str">
        <f>IF(B1796="","",COUNT('Diário 1º PA'!$A$4:$A$2000)+ROW()-3)</f>
        <v/>
      </c>
      <c r="B1796" s="562"/>
      <c r="C1796" s="408"/>
      <c r="D1796" s="372"/>
      <c r="E1796" s="372"/>
      <c r="F1796" s="373"/>
      <c r="G1796" s="372"/>
      <c r="H1796" s="372"/>
      <c r="I1796" s="374"/>
      <c r="J1796" s="372"/>
      <c r="K1796" s="372"/>
      <c r="L1796" s="374"/>
      <c r="M1796" s="372"/>
      <c r="N1796" s="469"/>
      <c r="O1796" s="315">
        <f t="shared" si="96"/>
        <v>0</v>
      </c>
      <c r="P1796" s="74">
        <f t="shared" si="97"/>
        <v>0</v>
      </c>
      <c r="Q1796" s="96" t="str">
        <f t="shared" si="95"/>
        <v/>
      </c>
    </row>
    <row r="1797" spans="1:17">
      <c r="A1797" s="383" t="str">
        <f>IF(B1797="","",COUNT('Diário 1º PA'!$A$4:$A$2000)+ROW()-3)</f>
        <v/>
      </c>
      <c r="B1797" s="562"/>
      <c r="C1797" s="408"/>
      <c r="D1797" s="372"/>
      <c r="E1797" s="372"/>
      <c r="F1797" s="373"/>
      <c r="G1797" s="372"/>
      <c r="H1797" s="372"/>
      <c r="I1797" s="374"/>
      <c r="J1797" s="372"/>
      <c r="K1797" s="372"/>
      <c r="L1797" s="374"/>
      <c r="M1797" s="372"/>
      <c r="N1797" s="469"/>
      <c r="O1797" s="315">
        <f t="shared" si="96"/>
        <v>0</v>
      </c>
      <c r="P1797" s="74">
        <f t="shared" si="97"/>
        <v>0</v>
      </c>
      <c r="Q1797" s="96" t="str">
        <f t="shared" si="95"/>
        <v/>
      </c>
    </row>
    <row r="1798" spans="1:17" ht="13.5" thickBot="1">
      <c r="A1798" s="383" t="str">
        <f>IF(B1798="","",COUNT('Diário 1º PA'!$A$4:$A$2000)+ROW()-3)</f>
        <v/>
      </c>
      <c r="B1798" s="562"/>
      <c r="C1798" s="408"/>
      <c r="D1798" s="372"/>
      <c r="E1798" s="372"/>
      <c r="F1798" s="373"/>
      <c r="G1798" s="372"/>
      <c r="H1798" s="372"/>
      <c r="I1798" s="374"/>
      <c r="J1798" s="372"/>
      <c r="K1798" s="372"/>
      <c r="L1798" s="374"/>
      <c r="M1798" s="372"/>
      <c r="N1798" s="469"/>
      <c r="O1798" s="315">
        <f t="shared" si="96"/>
        <v>0</v>
      </c>
      <c r="P1798" s="74">
        <f t="shared" si="97"/>
        <v>0</v>
      </c>
      <c r="Q1798" s="96" t="str">
        <f t="shared" si="95"/>
        <v/>
      </c>
    </row>
    <row r="1799" spans="1:17">
      <c r="A1799" s="383" t="str">
        <f>IF(B1799="","",COUNT('Diário 1º PA'!$A$4:$A$2000)+ROW()-3)</f>
        <v/>
      </c>
      <c r="B1799" s="562"/>
      <c r="C1799" s="408"/>
      <c r="D1799" s="372"/>
      <c r="E1799" s="372"/>
      <c r="F1799" s="373"/>
      <c r="G1799" s="372"/>
      <c r="H1799" s="372"/>
      <c r="I1799" s="374"/>
      <c r="J1799" s="372"/>
      <c r="K1799" s="372"/>
      <c r="L1799" s="374"/>
      <c r="M1799" s="372"/>
      <c r="N1799" s="469"/>
      <c r="O1799" s="316">
        <f t="shared" si="96"/>
        <v>0</v>
      </c>
      <c r="P1799" s="74">
        <f t="shared" si="97"/>
        <v>0</v>
      </c>
      <c r="Q1799" s="139" t="str">
        <f t="shared" si="95"/>
        <v/>
      </c>
    </row>
    <row r="1800" spans="1:17">
      <c r="A1800" s="383" t="str">
        <f>IF(B1800="","",COUNT('Diário 1º PA'!$A$4:$A$2000)+ROW()-3)</f>
        <v/>
      </c>
      <c r="B1800" s="562"/>
      <c r="C1800" s="408"/>
      <c r="D1800" s="372"/>
      <c r="E1800" s="372"/>
      <c r="F1800" s="373"/>
      <c r="G1800" s="372"/>
      <c r="H1800" s="372"/>
      <c r="I1800" s="374"/>
      <c r="J1800" s="372"/>
      <c r="K1800" s="372"/>
      <c r="L1800" s="374"/>
      <c r="M1800" s="372"/>
      <c r="N1800" s="469"/>
      <c r="O1800" s="315">
        <f t="shared" si="96"/>
        <v>0</v>
      </c>
      <c r="P1800" s="74">
        <f t="shared" si="97"/>
        <v>0</v>
      </c>
      <c r="Q1800" s="96" t="str">
        <f t="shared" si="95"/>
        <v/>
      </c>
    </row>
    <row r="1801" spans="1:17">
      <c r="A1801" s="383" t="str">
        <f>IF(B1801="","",COUNT('Diário 1º PA'!$A$4:$A$2000)+ROW()-3)</f>
        <v/>
      </c>
      <c r="B1801" s="562"/>
      <c r="C1801" s="408"/>
      <c r="D1801" s="372"/>
      <c r="E1801" s="372"/>
      <c r="F1801" s="373"/>
      <c r="G1801" s="372"/>
      <c r="H1801" s="372"/>
      <c r="I1801" s="374"/>
      <c r="J1801" s="372"/>
      <c r="K1801" s="372"/>
      <c r="L1801" s="374"/>
      <c r="M1801" s="372"/>
      <c r="N1801" s="469"/>
      <c r="O1801" s="315">
        <f t="shared" si="96"/>
        <v>0</v>
      </c>
      <c r="P1801" s="74">
        <f t="shared" si="97"/>
        <v>0</v>
      </c>
      <c r="Q1801" s="96" t="str">
        <f t="shared" si="95"/>
        <v/>
      </c>
    </row>
    <row r="1802" spans="1:17" ht="13.5" thickBot="1">
      <c r="A1802" s="383" t="str">
        <f>IF(B1802="","",COUNT('Diário 1º PA'!$A$4:$A$2000)+ROW()-3)</f>
        <v/>
      </c>
      <c r="B1802" s="562"/>
      <c r="C1802" s="408"/>
      <c r="D1802" s="372"/>
      <c r="E1802" s="372"/>
      <c r="F1802" s="373"/>
      <c r="G1802" s="372"/>
      <c r="H1802" s="372"/>
      <c r="I1802" s="374"/>
      <c r="J1802" s="372"/>
      <c r="K1802" s="372"/>
      <c r="L1802" s="374"/>
      <c r="M1802" s="372"/>
      <c r="N1802" s="469"/>
      <c r="O1802" s="315">
        <f t="shared" si="96"/>
        <v>0</v>
      </c>
      <c r="P1802" s="74">
        <f t="shared" si="97"/>
        <v>0</v>
      </c>
      <c r="Q1802" s="96" t="str">
        <f t="shared" si="95"/>
        <v/>
      </c>
    </row>
    <row r="1803" spans="1:17">
      <c r="A1803" s="383" t="str">
        <f>IF(B1803="","",COUNT('Diário 1º PA'!$A$4:$A$2000)+ROW()-3)</f>
        <v/>
      </c>
      <c r="B1803" s="562"/>
      <c r="C1803" s="408"/>
      <c r="D1803" s="372"/>
      <c r="E1803" s="372"/>
      <c r="F1803" s="373"/>
      <c r="G1803" s="372"/>
      <c r="H1803" s="372"/>
      <c r="I1803" s="374"/>
      <c r="J1803" s="372"/>
      <c r="K1803" s="372"/>
      <c r="L1803" s="374"/>
      <c r="M1803" s="372"/>
      <c r="N1803" s="469"/>
      <c r="O1803" s="316">
        <f t="shared" si="96"/>
        <v>0</v>
      </c>
      <c r="P1803" s="74">
        <f t="shared" si="97"/>
        <v>0</v>
      </c>
      <c r="Q1803" s="139" t="str">
        <f t="shared" si="95"/>
        <v/>
      </c>
    </row>
    <row r="1804" spans="1:17">
      <c r="A1804" s="383" t="str">
        <f>IF(B1804="","",COUNT('Diário 1º PA'!$A$4:$A$2000)+ROW()-3)</f>
        <v/>
      </c>
      <c r="B1804" s="562"/>
      <c r="C1804" s="408"/>
      <c r="D1804" s="372"/>
      <c r="E1804" s="372"/>
      <c r="F1804" s="373"/>
      <c r="G1804" s="372"/>
      <c r="H1804" s="372"/>
      <c r="I1804" s="374"/>
      <c r="J1804" s="372"/>
      <c r="K1804" s="372"/>
      <c r="L1804" s="374"/>
      <c r="M1804" s="372"/>
      <c r="N1804" s="469"/>
      <c r="O1804" s="315">
        <f t="shared" si="96"/>
        <v>0</v>
      </c>
      <c r="P1804" s="74">
        <f t="shared" si="97"/>
        <v>0</v>
      </c>
      <c r="Q1804" s="96" t="str">
        <f t="shared" si="95"/>
        <v/>
      </c>
    </row>
    <row r="1805" spans="1:17">
      <c r="A1805" s="383" t="str">
        <f>IF(B1805="","",COUNT('Diário 1º PA'!$A$4:$A$2000)+ROW()-3)</f>
        <v/>
      </c>
      <c r="B1805" s="562"/>
      <c r="C1805" s="408"/>
      <c r="D1805" s="372"/>
      <c r="E1805" s="372"/>
      <c r="F1805" s="373"/>
      <c r="G1805" s="372"/>
      <c r="H1805" s="372"/>
      <c r="I1805" s="374"/>
      <c r="J1805" s="372"/>
      <c r="K1805" s="372"/>
      <c r="L1805" s="374"/>
      <c r="M1805" s="372"/>
      <c r="N1805" s="469"/>
      <c r="O1805" s="315">
        <f t="shared" si="96"/>
        <v>0</v>
      </c>
      <c r="P1805" s="74">
        <f t="shared" si="97"/>
        <v>0</v>
      </c>
      <c r="Q1805" s="96" t="str">
        <f t="shared" si="95"/>
        <v/>
      </c>
    </row>
    <row r="1806" spans="1:17" ht="13.5" thickBot="1">
      <c r="A1806" s="383" t="str">
        <f>IF(B1806="","",COUNT('Diário 1º PA'!$A$4:$A$2000)+ROW()-3)</f>
        <v/>
      </c>
      <c r="B1806" s="562"/>
      <c r="C1806" s="408"/>
      <c r="D1806" s="372"/>
      <c r="E1806" s="372"/>
      <c r="F1806" s="373"/>
      <c r="G1806" s="372"/>
      <c r="H1806" s="372"/>
      <c r="I1806" s="374"/>
      <c r="J1806" s="372"/>
      <c r="K1806" s="372"/>
      <c r="L1806" s="374"/>
      <c r="M1806" s="372"/>
      <c r="N1806" s="469"/>
      <c r="O1806" s="315">
        <f t="shared" si="96"/>
        <v>0</v>
      </c>
      <c r="P1806" s="74">
        <f t="shared" si="97"/>
        <v>0</v>
      </c>
      <c r="Q1806" s="96" t="str">
        <f t="shared" si="95"/>
        <v/>
      </c>
    </row>
    <row r="1807" spans="1:17">
      <c r="A1807" s="383" t="str">
        <f>IF(B1807="","",COUNT('Diário 1º PA'!$A$4:$A$2000)+ROW()-3)</f>
        <v/>
      </c>
      <c r="B1807" s="562"/>
      <c r="C1807" s="408"/>
      <c r="D1807" s="372"/>
      <c r="E1807" s="372"/>
      <c r="F1807" s="373"/>
      <c r="G1807" s="372"/>
      <c r="H1807" s="372"/>
      <c r="I1807" s="374"/>
      <c r="J1807" s="372"/>
      <c r="K1807" s="372"/>
      <c r="L1807" s="374"/>
      <c r="M1807" s="372"/>
      <c r="N1807" s="469"/>
      <c r="O1807" s="316">
        <f t="shared" si="96"/>
        <v>0</v>
      </c>
      <c r="P1807" s="74">
        <f t="shared" si="97"/>
        <v>0</v>
      </c>
      <c r="Q1807" s="139" t="str">
        <f t="shared" si="95"/>
        <v/>
      </c>
    </row>
    <row r="1808" spans="1:17">
      <c r="A1808" s="383" t="str">
        <f>IF(B1808="","",COUNT('Diário 1º PA'!$A$4:$A$2000)+ROW()-3)</f>
        <v/>
      </c>
      <c r="B1808" s="562"/>
      <c r="C1808" s="408"/>
      <c r="D1808" s="372"/>
      <c r="E1808" s="372"/>
      <c r="F1808" s="373"/>
      <c r="G1808" s="372"/>
      <c r="H1808" s="372"/>
      <c r="I1808" s="374"/>
      <c r="J1808" s="372"/>
      <c r="K1808" s="372"/>
      <c r="L1808" s="374"/>
      <c r="M1808" s="372"/>
      <c r="N1808" s="469"/>
      <c r="O1808" s="315">
        <f t="shared" si="96"/>
        <v>0</v>
      </c>
      <c r="P1808" s="74">
        <f t="shared" si="97"/>
        <v>0</v>
      </c>
      <c r="Q1808" s="96" t="str">
        <f t="shared" si="95"/>
        <v/>
      </c>
    </row>
    <row r="1809" spans="1:17">
      <c r="A1809" s="383" t="str">
        <f>IF(B1809="","",COUNT('Diário 1º PA'!$A$4:$A$2000)+ROW()-3)</f>
        <v/>
      </c>
      <c r="B1809" s="562"/>
      <c r="C1809" s="408"/>
      <c r="D1809" s="372"/>
      <c r="E1809" s="372"/>
      <c r="F1809" s="373"/>
      <c r="G1809" s="372"/>
      <c r="H1809" s="372"/>
      <c r="I1809" s="374"/>
      <c r="J1809" s="372"/>
      <c r="K1809" s="372"/>
      <c r="L1809" s="374"/>
      <c r="M1809" s="372"/>
      <c r="N1809" s="469"/>
      <c r="O1809" s="315">
        <f t="shared" si="96"/>
        <v>0</v>
      </c>
      <c r="P1809" s="74">
        <f t="shared" si="97"/>
        <v>0</v>
      </c>
      <c r="Q1809" s="96" t="str">
        <f t="shared" si="95"/>
        <v/>
      </c>
    </row>
    <row r="1810" spans="1:17" ht="13.5" thickBot="1">
      <c r="A1810" s="383" t="str">
        <f>IF(B1810="","",COUNT('Diário 1º PA'!$A$4:$A$2000)+ROW()-3)</f>
        <v/>
      </c>
      <c r="B1810" s="562"/>
      <c r="C1810" s="408"/>
      <c r="D1810" s="372"/>
      <c r="E1810" s="372"/>
      <c r="F1810" s="373"/>
      <c r="G1810" s="372"/>
      <c r="H1810" s="372"/>
      <c r="I1810" s="374"/>
      <c r="J1810" s="372"/>
      <c r="K1810" s="372"/>
      <c r="L1810" s="374"/>
      <c r="M1810" s="372"/>
      <c r="N1810" s="469"/>
      <c r="O1810" s="315">
        <f t="shared" si="96"/>
        <v>0</v>
      </c>
      <c r="P1810" s="74">
        <f t="shared" si="97"/>
        <v>0</v>
      </c>
      <c r="Q1810" s="96" t="str">
        <f t="shared" si="95"/>
        <v/>
      </c>
    </row>
    <row r="1811" spans="1:17">
      <c r="A1811" s="383" t="str">
        <f>IF(B1811="","",COUNT('Diário 1º PA'!$A$4:$A$2000)+ROW()-3)</f>
        <v/>
      </c>
      <c r="B1811" s="562"/>
      <c r="C1811" s="408"/>
      <c r="D1811" s="372"/>
      <c r="E1811" s="372"/>
      <c r="F1811" s="373"/>
      <c r="G1811" s="372"/>
      <c r="H1811" s="372"/>
      <c r="I1811" s="374"/>
      <c r="J1811" s="372"/>
      <c r="K1811" s="372"/>
      <c r="L1811" s="374"/>
      <c r="M1811" s="372"/>
      <c r="N1811" s="469"/>
      <c r="O1811" s="316">
        <f t="shared" si="96"/>
        <v>0</v>
      </c>
      <c r="P1811" s="74">
        <f t="shared" si="97"/>
        <v>0</v>
      </c>
      <c r="Q1811" s="139" t="str">
        <f t="shared" si="95"/>
        <v/>
      </c>
    </row>
    <row r="1812" spans="1:17">
      <c r="A1812" s="383" t="str">
        <f>IF(B1812="","",COUNT('Diário 1º PA'!$A$4:$A$2000)+ROW()-3)</f>
        <v/>
      </c>
      <c r="B1812" s="562"/>
      <c r="C1812" s="408"/>
      <c r="D1812" s="372"/>
      <c r="E1812" s="372"/>
      <c r="F1812" s="373"/>
      <c r="G1812" s="372"/>
      <c r="H1812" s="372"/>
      <c r="I1812" s="374"/>
      <c r="J1812" s="372"/>
      <c r="K1812" s="372"/>
      <c r="L1812" s="374"/>
      <c r="M1812" s="372"/>
      <c r="N1812" s="469"/>
      <c r="O1812" s="315">
        <f t="shared" si="96"/>
        <v>0</v>
      </c>
      <c r="P1812" s="74">
        <f t="shared" si="97"/>
        <v>0</v>
      </c>
      <c r="Q1812" s="96" t="str">
        <f t="shared" si="95"/>
        <v/>
      </c>
    </row>
    <row r="1813" spans="1:17">
      <c r="A1813" s="383" t="str">
        <f>IF(B1813="","",COUNT('Diário 1º PA'!$A$4:$A$2000)+ROW()-3)</f>
        <v/>
      </c>
      <c r="B1813" s="562"/>
      <c r="C1813" s="408"/>
      <c r="D1813" s="372"/>
      <c r="E1813" s="372"/>
      <c r="F1813" s="373"/>
      <c r="G1813" s="372"/>
      <c r="H1813" s="372"/>
      <c r="I1813" s="374"/>
      <c r="J1813" s="372"/>
      <c r="K1813" s="372"/>
      <c r="L1813" s="374"/>
      <c r="M1813" s="372"/>
      <c r="N1813" s="469"/>
      <c r="O1813" s="315">
        <f t="shared" si="96"/>
        <v>0</v>
      </c>
      <c r="P1813" s="74">
        <f t="shared" si="97"/>
        <v>0</v>
      </c>
      <c r="Q1813" s="96" t="str">
        <f t="shared" si="95"/>
        <v/>
      </c>
    </row>
    <row r="1814" spans="1:17" ht="13.5" thickBot="1">
      <c r="A1814" s="383" t="str">
        <f>IF(B1814="","",COUNT('Diário 1º PA'!$A$4:$A$2000)+ROW()-3)</f>
        <v/>
      </c>
      <c r="B1814" s="562"/>
      <c r="C1814" s="408"/>
      <c r="D1814" s="372"/>
      <c r="E1814" s="372"/>
      <c r="F1814" s="373"/>
      <c r="G1814" s="372"/>
      <c r="H1814" s="372"/>
      <c r="I1814" s="374"/>
      <c r="J1814" s="372"/>
      <c r="K1814" s="372"/>
      <c r="L1814" s="374"/>
      <c r="M1814" s="372"/>
      <c r="N1814" s="469"/>
      <c r="O1814" s="315">
        <f t="shared" si="96"/>
        <v>0</v>
      </c>
      <c r="P1814" s="74">
        <f t="shared" si="97"/>
        <v>0</v>
      </c>
      <c r="Q1814" s="96" t="str">
        <f t="shared" si="95"/>
        <v/>
      </c>
    </row>
    <row r="1815" spans="1:17">
      <c r="A1815" s="383" t="str">
        <f>IF(B1815="","",COUNT('Diário 1º PA'!$A$4:$A$2000)+ROW()-3)</f>
        <v/>
      </c>
      <c r="B1815" s="562"/>
      <c r="C1815" s="408"/>
      <c r="D1815" s="372"/>
      <c r="E1815" s="372"/>
      <c r="F1815" s="373"/>
      <c r="G1815" s="372"/>
      <c r="H1815" s="372"/>
      <c r="I1815" s="374"/>
      <c r="J1815" s="372"/>
      <c r="K1815" s="372"/>
      <c r="L1815" s="374"/>
      <c r="M1815" s="372"/>
      <c r="N1815" s="469"/>
      <c r="O1815" s="316">
        <f t="shared" si="96"/>
        <v>0</v>
      </c>
      <c r="P1815" s="74">
        <f t="shared" si="97"/>
        <v>0</v>
      </c>
      <c r="Q1815" s="139" t="str">
        <f t="shared" si="95"/>
        <v/>
      </c>
    </row>
    <row r="1816" spans="1:17">
      <c r="A1816" s="383" t="str">
        <f>IF(B1816="","",COUNT('Diário 1º PA'!$A$4:$A$2000)+ROW()-3)</f>
        <v/>
      </c>
      <c r="B1816" s="562"/>
      <c r="C1816" s="408"/>
      <c r="D1816" s="372"/>
      <c r="E1816" s="372"/>
      <c r="F1816" s="373"/>
      <c r="G1816" s="372"/>
      <c r="H1816" s="372"/>
      <c r="I1816" s="374"/>
      <c r="J1816" s="372"/>
      <c r="K1816" s="372"/>
      <c r="L1816" s="374"/>
      <c r="M1816" s="372"/>
      <c r="N1816" s="469"/>
      <c r="O1816" s="315">
        <f t="shared" si="96"/>
        <v>0</v>
      </c>
      <c r="P1816" s="74">
        <f t="shared" si="97"/>
        <v>0</v>
      </c>
      <c r="Q1816" s="96" t="str">
        <f t="shared" si="95"/>
        <v/>
      </c>
    </row>
    <row r="1817" spans="1:17">
      <c r="A1817" s="383" t="str">
        <f>IF(B1817="","",COUNT('Diário 1º PA'!$A$4:$A$2000)+ROW()-3)</f>
        <v/>
      </c>
      <c r="B1817" s="562"/>
      <c r="C1817" s="408"/>
      <c r="D1817" s="372"/>
      <c r="E1817" s="372"/>
      <c r="F1817" s="373"/>
      <c r="G1817" s="372"/>
      <c r="H1817" s="372"/>
      <c r="I1817" s="374"/>
      <c r="J1817" s="372"/>
      <c r="K1817" s="372"/>
      <c r="L1817" s="374"/>
      <c r="M1817" s="372"/>
      <c r="N1817" s="469"/>
      <c r="O1817" s="315">
        <f t="shared" si="96"/>
        <v>0</v>
      </c>
      <c r="P1817" s="74">
        <f t="shared" si="97"/>
        <v>0</v>
      </c>
      <c r="Q1817" s="96" t="str">
        <f t="shared" si="95"/>
        <v/>
      </c>
    </row>
    <row r="1818" spans="1:17" ht="13.5" thickBot="1">
      <c r="A1818" s="383" t="str">
        <f>IF(B1818="","",COUNT('Diário 1º PA'!$A$4:$A$2000)+ROW()-3)</f>
        <v/>
      </c>
      <c r="B1818" s="562"/>
      <c r="C1818" s="408"/>
      <c r="D1818" s="372"/>
      <c r="E1818" s="372"/>
      <c r="F1818" s="373"/>
      <c r="G1818" s="372"/>
      <c r="H1818" s="372"/>
      <c r="I1818" s="374"/>
      <c r="J1818" s="372"/>
      <c r="K1818" s="372"/>
      <c r="L1818" s="374"/>
      <c r="M1818" s="372"/>
      <c r="N1818" s="469"/>
      <c r="O1818" s="315">
        <f t="shared" si="96"/>
        <v>0</v>
      </c>
      <c r="P1818" s="74">
        <f t="shared" si="97"/>
        <v>0</v>
      </c>
      <c r="Q1818" s="96" t="str">
        <f t="shared" si="95"/>
        <v/>
      </c>
    </row>
    <row r="1819" spans="1:17">
      <c r="A1819" s="383" t="str">
        <f>IF(B1819="","",COUNT('Diário 1º PA'!$A$4:$A$2000)+ROW()-3)</f>
        <v/>
      </c>
      <c r="B1819" s="562"/>
      <c r="C1819" s="408"/>
      <c r="D1819" s="372"/>
      <c r="E1819" s="372"/>
      <c r="F1819" s="373"/>
      <c r="G1819" s="372"/>
      <c r="H1819" s="372"/>
      <c r="I1819" s="374"/>
      <c r="J1819" s="372"/>
      <c r="K1819" s="372"/>
      <c r="L1819" s="374"/>
      <c r="M1819" s="372"/>
      <c r="N1819" s="469"/>
      <c r="O1819" s="316">
        <f t="shared" si="96"/>
        <v>0</v>
      </c>
      <c r="P1819" s="74">
        <f t="shared" si="97"/>
        <v>0</v>
      </c>
      <c r="Q1819" s="139" t="str">
        <f t="shared" ref="Q1819:Q1882" si="98">SUBSTITUTE(D1819," ","_")</f>
        <v/>
      </c>
    </row>
    <row r="1820" spans="1:17">
      <c r="A1820" s="383" t="str">
        <f>IF(B1820="","",COUNT('Diário 1º PA'!$A$4:$A$2000)+ROW()-3)</f>
        <v/>
      </c>
      <c r="B1820" s="562"/>
      <c r="C1820" s="408"/>
      <c r="D1820" s="372"/>
      <c r="E1820" s="372"/>
      <c r="F1820" s="373"/>
      <c r="G1820" s="372"/>
      <c r="H1820" s="372"/>
      <c r="I1820" s="374"/>
      <c r="J1820" s="372"/>
      <c r="K1820" s="372"/>
      <c r="L1820" s="374"/>
      <c r="M1820" s="372"/>
      <c r="N1820" s="469"/>
      <c r="O1820" s="315">
        <f t="shared" ref="O1820:O1883" si="99">IF(B1820=0,0,IF(YEAR(B1820)=$P$1,MONTH(B1820)-$O$1+1,(YEAR(B1820)-$P$1)*12-$O$1+1+MONTH(B1820)))</f>
        <v>0</v>
      </c>
      <c r="P1820" s="74">
        <f t="shared" ref="P1820:P1883" si="100">IF(C1820=0,0,IF(YEAR(C1820)=$P$1,MONTH(C1820)-$O$1+1,(YEAR(C1820)-$P$1)*12-$O$1+1+MONTH(C1820)))</f>
        <v>0</v>
      </c>
      <c r="Q1820" s="96" t="str">
        <f t="shared" si="98"/>
        <v/>
      </c>
    </row>
    <row r="1821" spans="1:17">
      <c r="A1821" s="383" t="str">
        <f>IF(B1821="","",COUNT('Diário 1º PA'!$A$4:$A$2000)+ROW()-3)</f>
        <v/>
      </c>
      <c r="B1821" s="562"/>
      <c r="C1821" s="408"/>
      <c r="D1821" s="372"/>
      <c r="E1821" s="372"/>
      <c r="F1821" s="373"/>
      <c r="G1821" s="372"/>
      <c r="H1821" s="372"/>
      <c r="I1821" s="374"/>
      <c r="J1821" s="372"/>
      <c r="K1821" s="372"/>
      <c r="L1821" s="374"/>
      <c r="M1821" s="372"/>
      <c r="N1821" s="469"/>
      <c r="O1821" s="315">
        <f t="shared" si="99"/>
        <v>0</v>
      </c>
      <c r="P1821" s="74">
        <f t="shared" si="100"/>
        <v>0</v>
      </c>
      <c r="Q1821" s="96" t="str">
        <f t="shared" si="98"/>
        <v/>
      </c>
    </row>
    <row r="1822" spans="1:17" ht="13.5" thickBot="1">
      <c r="A1822" s="383" t="str">
        <f>IF(B1822="","",COUNT('Diário 1º PA'!$A$4:$A$2000)+ROW()-3)</f>
        <v/>
      </c>
      <c r="B1822" s="562"/>
      <c r="C1822" s="408"/>
      <c r="D1822" s="372"/>
      <c r="E1822" s="372"/>
      <c r="F1822" s="373"/>
      <c r="G1822" s="372"/>
      <c r="H1822" s="372"/>
      <c r="I1822" s="374"/>
      <c r="J1822" s="372"/>
      <c r="K1822" s="372"/>
      <c r="L1822" s="374"/>
      <c r="M1822" s="372"/>
      <c r="N1822" s="469"/>
      <c r="O1822" s="315">
        <f t="shared" si="99"/>
        <v>0</v>
      </c>
      <c r="P1822" s="74">
        <f t="shared" si="100"/>
        <v>0</v>
      </c>
      <c r="Q1822" s="96" t="str">
        <f t="shared" si="98"/>
        <v/>
      </c>
    </row>
    <row r="1823" spans="1:17">
      <c r="A1823" s="383" t="str">
        <f>IF(B1823="","",COUNT('Diário 1º PA'!$A$4:$A$2000)+ROW()-3)</f>
        <v/>
      </c>
      <c r="B1823" s="562"/>
      <c r="C1823" s="408"/>
      <c r="D1823" s="372"/>
      <c r="E1823" s="372"/>
      <c r="F1823" s="373"/>
      <c r="G1823" s="372"/>
      <c r="H1823" s="372"/>
      <c r="I1823" s="374"/>
      <c r="J1823" s="372"/>
      <c r="K1823" s="372"/>
      <c r="L1823" s="374"/>
      <c r="M1823" s="372"/>
      <c r="N1823" s="469"/>
      <c r="O1823" s="316">
        <f t="shared" si="99"/>
        <v>0</v>
      </c>
      <c r="P1823" s="74">
        <f t="shared" si="100"/>
        <v>0</v>
      </c>
      <c r="Q1823" s="139" t="str">
        <f t="shared" si="98"/>
        <v/>
      </c>
    </row>
    <row r="1824" spans="1:17">
      <c r="A1824" s="383" t="str">
        <f>IF(B1824="","",COUNT('Diário 1º PA'!$A$4:$A$2000)+ROW()-3)</f>
        <v/>
      </c>
      <c r="B1824" s="562"/>
      <c r="C1824" s="408"/>
      <c r="D1824" s="372"/>
      <c r="E1824" s="372"/>
      <c r="F1824" s="373"/>
      <c r="G1824" s="372"/>
      <c r="H1824" s="372"/>
      <c r="I1824" s="374"/>
      <c r="J1824" s="372"/>
      <c r="K1824" s="372"/>
      <c r="L1824" s="374"/>
      <c r="M1824" s="372"/>
      <c r="N1824" s="469"/>
      <c r="O1824" s="315">
        <f t="shared" si="99"/>
        <v>0</v>
      </c>
      <c r="P1824" s="74">
        <f t="shared" si="100"/>
        <v>0</v>
      </c>
      <c r="Q1824" s="96" t="str">
        <f t="shared" si="98"/>
        <v/>
      </c>
    </row>
    <row r="1825" spans="1:17">
      <c r="A1825" s="383" t="str">
        <f>IF(B1825="","",COUNT('Diário 1º PA'!$A$4:$A$2000)+ROW()-3)</f>
        <v/>
      </c>
      <c r="B1825" s="562"/>
      <c r="C1825" s="408"/>
      <c r="D1825" s="372"/>
      <c r="E1825" s="372"/>
      <c r="F1825" s="373"/>
      <c r="G1825" s="372"/>
      <c r="H1825" s="372"/>
      <c r="I1825" s="374"/>
      <c r="J1825" s="372"/>
      <c r="K1825" s="372"/>
      <c r="L1825" s="374"/>
      <c r="M1825" s="372"/>
      <c r="N1825" s="469"/>
      <c r="O1825" s="315">
        <f t="shared" si="99"/>
        <v>0</v>
      </c>
      <c r="P1825" s="74">
        <f t="shared" si="100"/>
        <v>0</v>
      </c>
      <c r="Q1825" s="96" t="str">
        <f t="shared" si="98"/>
        <v/>
      </c>
    </row>
    <row r="1826" spans="1:17" ht="13.5" thickBot="1">
      <c r="A1826" s="383" t="str">
        <f>IF(B1826="","",COUNT('Diário 1º PA'!$A$4:$A$2000)+ROW()-3)</f>
        <v/>
      </c>
      <c r="B1826" s="562"/>
      <c r="C1826" s="408"/>
      <c r="D1826" s="372"/>
      <c r="E1826" s="372"/>
      <c r="F1826" s="373"/>
      <c r="G1826" s="372"/>
      <c r="H1826" s="372"/>
      <c r="I1826" s="374"/>
      <c r="J1826" s="372"/>
      <c r="K1826" s="372"/>
      <c r="L1826" s="374"/>
      <c r="M1826" s="372"/>
      <c r="N1826" s="469"/>
      <c r="O1826" s="315">
        <f t="shared" si="99"/>
        <v>0</v>
      </c>
      <c r="P1826" s="74">
        <f t="shared" si="100"/>
        <v>0</v>
      </c>
      <c r="Q1826" s="96" t="str">
        <f t="shared" si="98"/>
        <v/>
      </c>
    </row>
    <row r="1827" spans="1:17">
      <c r="A1827" s="383" t="str">
        <f>IF(B1827="","",COUNT('Diário 1º PA'!$A$4:$A$2000)+ROW()-3)</f>
        <v/>
      </c>
      <c r="B1827" s="562"/>
      <c r="C1827" s="408"/>
      <c r="D1827" s="372"/>
      <c r="E1827" s="372"/>
      <c r="F1827" s="373"/>
      <c r="G1827" s="372"/>
      <c r="H1827" s="372"/>
      <c r="I1827" s="374"/>
      <c r="J1827" s="372"/>
      <c r="K1827" s="372"/>
      <c r="L1827" s="374"/>
      <c r="M1827" s="372"/>
      <c r="N1827" s="469"/>
      <c r="O1827" s="316">
        <f t="shared" si="99"/>
        <v>0</v>
      </c>
      <c r="P1827" s="74">
        <f t="shared" si="100"/>
        <v>0</v>
      </c>
      <c r="Q1827" s="139" t="str">
        <f t="shared" si="98"/>
        <v/>
      </c>
    </row>
    <row r="1828" spans="1:17">
      <c r="A1828" s="383" t="str">
        <f>IF(B1828="","",COUNT('Diário 1º PA'!$A$4:$A$2000)+ROW()-3)</f>
        <v/>
      </c>
      <c r="B1828" s="562"/>
      <c r="C1828" s="408"/>
      <c r="D1828" s="372"/>
      <c r="E1828" s="372"/>
      <c r="F1828" s="373"/>
      <c r="G1828" s="372"/>
      <c r="H1828" s="372"/>
      <c r="I1828" s="374"/>
      <c r="J1828" s="372"/>
      <c r="K1828" s="372"/>
      <c r="L1828" s="374"/>
      <c r="M1828" s="372"/>
      <c r="N1828" s="469"/>
      <c r="O1828" s="315">
        <f t="shared" si="99"/>
        <v>0</v>
      </c>
      <c r="P1828" s="74">
        <f t="shared" si="100"/>
        <v>0</v>
      </c>
      <c r="Q1828" s="96" t="str">
        <f t="shared" si="98"/>
        <v/>
      </c>
    </row>
    <row r="1829" spans="1:17">
      <c r="A1829" s="383" t="str">
        <f>IF(B1829="","",COUNT('Diário 1º PA'!$A$4:$A$2000)+ROW()-3)</f>
        <v/>
      </c>
      <c r="B1829" s="562"/>
      <c r="C1829" s="408"/>
      <c r="D1829" s="372"/>
      <c r="E1829" s="372"/>
      <c r="F1829" s="373"/>
      <c r="G1829" s="372"/>
      <c r="H1829" s="372"/>
      <c r="I1829" s="374"/>
      <c r="J1829" s="372"/>
      <c r="K1829" s="372"/>
      <c r="L1829" s="374"/>
      <c r="M1829" s="372"/>
      <c r="N1829" s="469"/>
      <c r="O1829" s="315">
        <f t="shared" si="99"/>
        <v>0</v>
      </c>
      <c r="P1829" s="74">
        <f t="shared" si="100"/>
        <v>0</v>
      </c>
      <c r="Q1829" s="96" t="str">
        <f t="shared" si="98"/>
        <v/>
      </c>
    </row>
    <row r="1830" spans="1:17" ht="13.5" thickBot="1">
      <c r="A1830" s="383" t="str">
        <f>IF(B1830="","",COUNT('Diário 1º PA'!$A$4:$A$2000)+ROW()-3)</f>
        <v/>
      </c>
      <c r="B1830" s="562"/>
      <c r="C1830" s="408"/>
      <c r="D1830" s="372"/>
      <c r="E1830" s="372"/>
      <c r="F1830" s="373"/>
      <c r="G1830" s="372"/>
      <c r="H1830" s="372"/>
      <c r="I1830" s="374"/>
      <c r="J1830" s="372"/>
      <c r="K1830" s="372"/>
      <c r="L1830" s="374"/>
      <c r="M1830" s="372"/>
      <c r="N1830" s="469"/>
      <c r="O1830" s="315">
        <f t="shared" si="99"/>
        <v>0</v>
      </c>
      <c r="P1830" s="74">
        <f t="shared" si="100"/>
        <v>0</v>
      </c>
      <c r="Q1830" s="96" t="str">
        <f t="shared" si="98"/>
        <v/>
      </c>
    </row>
    <row r="1831" spans="1:17">
      <c r="A1831" s="383" t="str">
        <f>IF(B1831="","",COUNT('Diário 1º PA'!$A$4:$A$2000)+ROW()-3)</f>
        <v/>
      </c>
      <c r="B1831" s="562"/>
      <c r="C1831" s="408"/>
      <c r="D1831" s="372"/>
      <c r="E1831" s="372"/>
      <c r="F1831" s="373"/>
      <c r="G1831" s="372"/>
      <c r="H1831" s="372"/>
      <c r="I1831" s="374"/>
      <c r="J1831" s="372"/>
      <c r="K1831" s="372"/>
      <c r="L1831" s="374"/>
      <c r="M1831" s="372"/>
      <c r="N1831" s="469"/>
      <c r="O1831" s="316">
        <f t="shared" si="99"/>
        <v>0</v>
      </c>
      <c r="P1831" s="74">
        <f t="shared" si="100"/>
        <v>0</v>
      </c>
      <c r="Q1831" s="139" t="str">
        <f t="shared" si="98"/>
        <v/>
      </c>
    </row>
    <row r="1832" spans="1:17">
      <c r="A1832" s="383" t="str">
        <f>IF(B1832="","",COUNT('Diário 1º PA'!$A$4:$A$2000)+ROW()-3)</f>
        <v/>
      </c>
      <c r="B1832" s="562"/>
      <c r="C1832" s="408"/>
      <c r="D1832" s="372"/>
      <c r="E1832" s="372"/>
      <c r="F1832" s="373"/>
      <c r="G1832" s="372"/>
      <c r="H1832" s="372"/>
      <c r="I1832" s="374"/>
      <c r="J1832" s="372"/>
      <c r="K1832" s="372"/>
      <c r="L1832" s="374"/>
      <c r="M1832" s="372"/>
      <c r="N1832" s="469"/>
      <c r="O1832" s="315">
        <f t="shared" si="99"/>
        <v>0</v>
      </c>
      <c r="P1832" s="74">
        <f t="shared" si="100"/>
        <v>0</v>
      </c>
      <c r="Q1832" s="96" t="str">
        <f t="shared" si="98"/>
        <v/>
      </c>
    </row>
    <row r="1833" spans="1:17">
      <c r="A1833" s="383" t="str">
        <f>IF(B1833="","",COUNT('Diário 1º PA'!$A$4:$A$2000)+ROW()-3)</f>
        <v/>
      </c>
      <c r="B1833" s="562"/>
      <c r="C1833" s="408"/>
      <c r="D1833" s="372"/>
      <c r="E1833" s="372"/>
      <c r="F1833" s="373"/>
      <c r="G1833" s="372"/>
      <c r="H1833" s="372"/>
      <c r="I1833" s="374"/>
      <c r="J1833" s="372"/>
      <c r="K1833" s="372"/>
      <c r="L1833" s="374"/>
      <c r="M1833" s="372"/>
      <c r="N1833" s="469"/>
      <c r="O1833" s="315">
        <f t="shared" si="99"/>
        <v>0</v>
      </c>
      <c r="P1833" s="74">
        <f t="shared" si="100"/>
        <v>0</v>
      </c>
      <c r="Q1833" s="96" t="str">
        <f t="shared" si="98"/>
        <v/>
      </c>
    </row>
    <row r="1834" spans="1:17" ht="13.5" thickBot="1">
      <c r="A1834" s="383" t="str">
        <f>IF(B1834="","",COUNT('Diário 1º PA'!$A$4:$A$2000)+ROW()-3)</f>
        <v/>
      </c>
      <c r="B1834" s="562"/>
      <c r="C1834" s="408"/>
      <c r="D1834" s="372"/>
      <c r="E1834" s="372"/>
      <c r="F1834" s="373"/>
      <c r="G1834" s="372"/>
      <c r="H1834" s="372"/>
      <c r="I1834" s="374"/>
      <c r="J1834" s="372"/>
      <c r="K1834" s="372"/>
      <c r="L1834" s="374"/>
      <c r="M1834" s="372"/>
      <c r="N1834" s="469"/>
      <c r="O1834" s="315">
        <f t="shared" si="99"/>
        <v>0</v>
      </c>
      <c r="P1834" s="74">
        <f t="shared" si="100"/>
        <v>0</v>
      </c>
      <c r="Q1834" s="96" t="str">
        <f t="shared" si="98"/>
        <v/>
      </c>
    </row>
    <row r="1835" spans="1:17">
      <c r="A1835" s="383" t="str">
        <f>IF(B1835="","",COUNT('Diário 1º PA'!$A$4:$A$2000)+ROW()-3)</f>
        <v/>
      </c>
      <c r="B1835" s="562"/>
      <c r="C1835" s="408"/>
      <c r="D1835" s="372"/>
      <c r="E1835" s="372"/>
      <c r="F1835" s="373"/>
      <c r="G1835" s="372"/>
      <c r="H1835" s="372"/>
      <c r="I1835" s="374"/>
      <c r="J1835" s="372"/>
      <c r="K1835" s="372"/>
      <c r="L1835" s="374"/>
      <c r="M1835" s="372"/>
      <c r="N1835" s="469"/>
      <c r="O1835" s="316">
        <f t="shared" si="99"/>
        <v>0</v>
      </c>
      <c r="P1835" s="74">
        <f t="shared" si="100"/>
        <v>0</v>
      </c>
      <c r="Q1835" s="139" t="str">
        <f t="shared" si="98"/>
        <v/>
      </c>
    </row>
    <row r="1836" spans="1:17">
      <c r="A1836" s="383" t="str">
        <f>IF(B1836="","",COUNT('Diário 1º PA'!$A$4:$A$2000)+ROW()-3)</f>
        <v/>
      </c>
      <c r="B1836" s="562"/>
      <c r="C1836" s="408"/>
      <c r="D1836" s="372"/>
      <c r="E1836" s="372"/>
      <c r="F1836" s="373"/>
      <c r="G1836" s="372"/>
      <c r="H1836" s="372"/>
      <c r="I1836" s="374"/>
      <c r="J1836" s="372"/>
      <c r="K1836" s="372"/>
      <c r="L1836" s="374"/>
      <c r="M1836" s="372"/>
      <c r="N1836" s="469"/>
      <c r="O1836" s="315">
        <f t="shared" si="99"/>
        <v>0</v>
      </c>
      <c r="P1836" s="74">
        <f t="shared" si="100"/>
        <v>0</v>
      </c>
      <c r="Q1836" s="96" t="str">
        <f t="shared" si="98"/>
        <v/>
      </c>
    </row>
    <row r="1837" spans="1:17">
      <c r="A1837" s="383" t="str">
        <f>IF(B1837="","",COUNT('Diário 1º PA'!$A$4:$A$2000)+ROW()-3)</f>
        <v/>
      </c>
      <c r="B1837" s="562"/>
      <c r="C1837" s="408"/>
      <c r="D1837" s="372"/>
      <c r="E1837" s="372"/>
      <c r="F1837" s="373"/>
      <c r="G1837" s="372"/>
      <c r="H1837" s="372"/>
      <c r="I1837" s="374"/>
      <c r="J1837" s="372"/>
      <c r="K1837" s="372"/>
      <c r="L1837" s="374"/>
      <c r="M1837" s="372"/>
      <c r="N1837" s="469"/>
      <c r="O1837" s="315">
        <f t="shared" si="99"/>
        <v>0</v>
      </c>
      <c r="P1837" s="74">
        <f t="shared" si="100"/>
        <v>0</v>
      </c>
      <c r="Q1837" s="96" t="str">
        <f t="shared" si="98"/>
        <v/>
      </c>
    </row>
    <row r="1838" spans="1:17" ht="13.5" thickBot="1">
      <c r="A1838" s="383" t="str">
        <f>IF(B1838="","",COUNT('Diário 1º PA'!$A$4:$A$2000)+ROW()-3)</f>
        <v/>
      </c>
      <c r="B1838" s="562"/>
      <c r="C1838" s="408"/>
      <c r="D1838" s="372"/>
      <c r="E1838" s="372"/>
      <c r="F1838" s="373"/>
      <c r="G1838" s="372"/>
      <c r="H1838" s="372"/>
      <c r="I1838" s="374"/>
      <c r="J1838" s="372"/>
      <c r="K1838" s="372"/>
      <c r="L1838" s="374"/>
      <c r="M1838" s="372"/>
      <c r="N1838" s="469"/>
      <c r="O1838" s="315">
        <f t="shared" si="99"/>
        <v>0</v>
      </c>
      <c r="P1838" s="74">
        <f t="shared" si="100"/>
        <v>0</v>
      </c>
      <c r="Q1838" s="96" t="str">
        <f t="shared" si="98"/>
        <v/>
      </c>
    </row>
    <row r="1839" spans="1:17">
      <c r="A1839" s="383" t="str">
        <f>IF(B1839="","",COUNT('Diário 1º PA'!$A$4:$A$2000)+ROW()-3)</f>
        <v/>
      </c>
      <c r="B1839" s="562"/>
      <c r="C1839" s="408"/>
      <c r="D1839" s="372"/>
      <c r="E1839" s="372"/>
      <c r="F1839" s="373"/>
      <c r="G1839" s="372"/>
      <c r="H1839" s="372"/>
      <c r="I1839" s="374"/>
      <c r="J1839" s="372"/>
      <c r="K1839" s="372"/>
      <c r="L1839" s="374"/>
      <c r="M1839" s="372"/>
      <c r="N1839" s="469"/>
      <c r="O1839" s="316">
        <f t="shared" si="99"/>
        <v>0</v>
      </c>
      <c r="P1839" s="74">
        <f t="shared" si="100"/>
        <v>0</v>
      </c>
      <c r="Q1839" s="139" t="str">
        <f t="shared" si="98"/>
        <v/>
      </c>
    </row>
    <row r="1840" spans="1:17">
      <c r="A1840" s="383" t="str">
        <f>IF(B1840="","",COUNT('Diário 1º PA'!$A$4:$A$2000)+ROW()-3)</f>
        <v/>
      </c>
      <c r="B1840" s="562"/>
      <c r="C1840" s="408"/>
      <c r="D1840" s="372"/>
      <c r="E1840" s="372"/>
      <c r="F1840" s="373"/>
      <c r="G1840" s="372"/>
      <c r="H1840" s="372"/>
      <c r="I1840" s="374"/>
      <c r="J1840" s="372"/>
      <c r="K1840" s="372"/>
      <c r="L1840" s="374"/>
      <c r="M1840" s="372"/>
      <c r="N1840" s="469"/>
      <c r="O1840" s="315">
        <f t="shared" si="99"/>
        <v>0</v>
      </c>
      <c r="P1840" s="74">
        <f t="shared" si="100"/>
        <v>0</v>
      </c>
      <c r="Q1840" s="96" t="str">
        <f t="shared" si="98"/>
        <v/>
      </c>
    </row>
    <row r="1841" spans="1:17">
      <c r="A1841" s="383" t="str">
        <f>IF(B1841="","",COUNT('Diário 1º PA'!$A$4:$A$2000)+ROW()-3)</f>
        <v/>
      </c>
      <c r="B1841" s="562"/>
      <c r="C1841" s="408"/>
      <c r="D1841" s="372"/>
      <c r="E1841" s="372"/>
      <c r="F1841" s="373"/>
      <c r="G1841" s="372"/>
      <c r="H1841" s="372"/>
      <c r="I1841" s="374"/>
      <c r="J1841" s="372"/>
      <c r="K1841" s="372"/>
      <c r="L1841" s="374"/>
      <c r="M1841" s="372"/>
      <c r="N1841" s="469"/>
      <c r="O1841" s="315">
        <f t="shared" si="99"/>
        <v>0</v>
      </c>
      <c r="P1841" s="74">
        <f t="shared" si="100"/>
        <v>0</v>
      </c>
      <c r="Q1841" s="96" t="str">
        <f t="shared" si="98"/>
        <v/>
      </c>
    </row>
    <row r="1842" spans="1:17" ht="13.5" thickBot="1">
      <c r="A1842" s="383" t="str">
        <f>IF(B1842="","",COUNT('Diário 1º PA'!$A$4:$A$2000)+ROW()-3)</f>
        <v/>
      </c>
      <c r="B1842" s="562"/>
      <c r="C1842" s="408"/>
      <c r="D1842" s="372"/>
      <c r="E1842" s="372"/>
      <c r="F1842" s="373"/>
      <c r="G1842" s="372"/>
      <c r="H1842" s="372"/>
      <c r="I1842" s="374"/>
      <c r="J1842" s="372"/>
      <c r="K1842" s="372"/>
      <c r="L1842" s="374"/>
      <c r="M1842" s="372"/>
      <c r="N1842" s="469"/>
      <c r="O1842" s="315">
        <f t="shared" si="99"/>
        <v>0</v>
      </c>
      <c r="P1842" s="74">
        <f t="shared" si="100"/>
        <v>0</v>
      </c>
      <c r="Q1842" s="96" t="str">
        <f t="shared" si="98"/>
        <v/>
      </c>
    </row>
    <row r="1843" spans="1:17">
      <c r="A1843" s="383" t="str">
        <f>IF(B1843="","",COUNT('Diário 1º PA'!$A$4:$A$2000)+ROW()-3)</f>
        <v/>
      </c>
      <c r="B1843" s="562"/>
      <c r="C1843" s="408"/>
      <c r="D1843" s="372"/>
      <c r="E1843" s="372"/>
      <c r="F1843" s="373"/>
      <c r="G1843" s="372"/>
      <c r="H1843" s="372"/>
      <c r="I1843" s="374"/>
      <c r="J1843" s="372"/>
      <c r="K1843" s="372"/>
      <c r="L1843" s="374"/>
      <c r="M1843" s="372"/>
      <c r="N1843" s="469"/>
      <c r="O1843" s="316">
        <f t="shared" si="99"/>
        <v>0</v>
      </c>
      <c r="P1843" s="74">
        <f t="shared" si="100"/>
        <v>0</v>
      </c>
      <c r="Q1843" s="139" t="str">
        <f t="shared" si="98"/>
        <v/>
      </c>
    </row>
    <row r="1844" spans="1:17">
      <c r="A1844" s="383" t="str">
        <f>IF(B1844="","",COUNT('Diário 1º PA'!$A$4:$A$2000)+ROW()-3)</f>
        <v/>
      </c>
      <c r="B1844" s="562"/>
      <c r="C1844" s="408"/>
      <c r="D1844" s="372"/>
      <c r="E1844" s="372"/>
      <c r="F1844" s="373"/>
      <c r="G1844" s="372"/>
      <c r="H1844" s="372"/>
      <c r="I1844" s="374"/>
      <c r="J1844" s="372"/>
      <c r="K1844" s="372"/>
      <c r="L1844" s="374"/>
      <c r="M1844" s="372"/>
      <c r="N1844" s="469"/>
      <c r="O1844" s="315">
        <f t="shared" si="99"/>
        <v>0</v>
      </c>
      <c r="P1844" s="74">
        <f t="shared" si="100"/>
        <v>0</v>
      </c>
      <c r="Q1844" s="96" t="str">
        <f t="shared" si="98"/>
        <v/>
      </c>
    </row>
    <row r="1845" spans="1:17">
      <c r="A1845" s="383" t="str">
        <f>IF(B1845="","",COUNT('Diário 1º PA'!$A$4:$A$2000)+ROW()-3)</f>
        <v/>
      </c>
      <c r="B1845" s="562"/>
      <c r="C1845" s="408"/>
      <c r="D1845" s="372"/>
      <c r="E1845" s="372"/>
      <c r="F1845" s="373"/>
      <c r="G1845" s="372"/>
      <c r="H1845" s="372"/>
      <c r="I1845" s="374"/>
      <c r="J1845" s="372"/>
      <c r="K1845" s="372"/>
      <c r="L1845" s="374"/>
      <c r="M1845" s="372"/>
      <c r="N1845" s="469"/>
      <c r="O1845" s="315">
        <f t="shared" si="99"/>
        <v>0</v>
      </c>
      <c r="P1845" s="74">
        <f t="shared" si="100"/>
        <v>0</v>
      </c>
      <c r="Q1845" s="96" t="str">
        <f t="shared" si="98"/>
        <v/>
      </c>
    </row>
    <row r="1846" spans="1:17" ht="13.5" thickBot="1">
      <c r="A1846" s="383" t="str">
        <f>IF(B1846="","",COUNT('Diário 1º PA'!$A$4:$A$2000)+ROW()-3)</f>
        <v/>
      </c>
      <c r="B1846" s="562"/>
      <c r="C1846" s="408"/>
      <c r="D1846" s="372"/>
      <c r="E1846" s="372"/>
      <c r="F1846" s="373"/>
      <c r="G1846" s="372"/>
      <c r="H1846" s="372"/>
      <c r="I1846" s="374"/>
      <c r="J1846" s="372"/>
      <c r="K1846" s="372"/>
      <c r="L1846" s="374"/>
      <c r="M1846" s="372"/>
      <c r="N1846" s="469"/>
      <c r="O1846" s="315">
        <f t="shared" si="99"/>
        <v>0</v>
      </c>
      <c r="P1846" s="74">
        <f t="shared" si="100"/>
        <v>0</v>
      </c>
      <c r="Q1846" s="96" t="str">
        <f t="shared" si="98"/>
        <v/>
      </c>
    </row>
    <row r="1847" spans="1:17">
      <c r="A1847" s="383" t="str">
        <f>IF(B1847="","",COUNT('Diário 1º PA'!$A$4:$A$2000)+ROW()-3)</f>
        <v/>
      </c>
      <c r="B1847" s="562"/>
      <c r="C1847" s="408"/>
      <c r="D1847" s="372"/>
      <c r="E1847" s="372"/>
      <c r="F1847" s="373"/>
      <c r="G1847" s="372"/>
      <c r="H1847" s="372"/>
      <c r="I1847" s="374"/>
      <c r="J1847" s="372"/>
      <c r="K1847" s="372"/>
      <c r="L1847" s="374"/>
      <c r="M1847" s="372"/>
      <c r="N1847" s="469"/>
      <c r="O1847" s="316">
        <f t="shared" si="99"/>
        <v>0</v>
      </c>
      <c r="P1847" s="74">
        <f t="shared" si="100"/>
        <v>0</v>
      </c>
      <c r="Q1847" s="139" t="str">
        <f t="shared" si="98"/>
        <v/>
      </c>
    </row>
    <row r="1848" spans="1:17">
      <c r="A1848" s="383" t="str">
        <f>IF(B1848="","",COUNT('Diário 1º PA'!$A$4:$A$2000)+ROW()-3)</f>
        <v/>
      </c>
      <c r="B1848" s="562"/>
      <c r="C1848" s="408"/>
      <c r="D1848" s="372"/>
      <c r="E1848" s="372"/>
      <c r="F1848" s="373"/>
      <c r="G1848" s="372"/>
      <c r="H1848" s="372"/>
      <c r="I1848" s="374"/>
      <c r="J1848" s="372"/>
      <c r="K1848" s="372"/>
      <c r="L1848" s="374"/>
      <c r="M1848" s="372"/>
      <c r="N1848" s="469"/>
      <c r="O1848" s="315">
        <f t="shared" si="99"/>
        <v>0</v>
      </c>
      <c r="P1848" s="74">
        <f t="shared" si="100"/>
        <v>0</v>
      </c>
      <c r="Q1848" s="96" t="str">
        <f t="shared" si="98"/>
        <v/>
      </c>
    </row>
    <row r="1849" spans="1:17">
      <c r="A1849" s="383" t="str">
        <f>IF(B1849="","",COUNT('Diário 1º PA'!$A$4:$A$2000)+ROW()-3)</f>
        <v/>
      </c>
      <c r="B1849" s="562"/>
      <c r="C1849" s="408"/>
      <c r="D1849" s="372"/>
      <c r="E1849" s="372"/>
      <c r="F1849" s="373"/>
      <c r="G1849" s="372"/>
      <c r="H1849" s="372"/>
      <c r="I1849" s="374"/>
      <c r="J1849" s="372"/>
      <c r="K1849" s="372"/>
      <c r="L1849" s="374"/>
      <c r="M1849" s="372"/>
      <c r="N1849" s="469"/>
      <c r="O1849" s="315">
        <f t="shared" si="99"/>
        <v>0</v>
      </c>
      <c r="P1849" s="74">
        <f t="shared" si="100"/>
        <v>0</v>
      </c>
      <c r="Q1849" s="96" t="str">
        <f t="shared" si="98"/>
        <v/>
      </c>
    </row>
    <row r="1850" spans="1:17" ht="13.5" thickBot="1">
      <c r="A1850" s="383" t="str">
        <f>IF(B1850="","",COUNT('Diário 1º PA'!$A$4:$A$2000)+ROW()-3)</f>
        <v/>
      </c>
      <c r="B1850" s="562"/>
      <c r="C1850" s="408"/>
      <c r="D1850" s="372"/>
      <c r="E1850" s="372"/>
      <c r="F1850" s="373"/>
      <c r="G1850" s="372"/>
      <c r="H1850" s="372"/>
      <c r="I1850" s="374"/>
      <c r="J1850" s="372"/>
      <c r="K1850" s="372"/>
      <c r="L1850" s="374"/>
      <c r="M1850" s="372"/>
      <c r="N1850" s="469"/>
      <c r="O1850" s="315">
        <f t="shared" si="99"/>
        <v>0</v>
      </c>
      <c r="P1850" s="74">
        <f t="shared" si="100"/>
        <v>0</v>
      </c>
      <c r="Q1850" s="96" t="str">
        <f t="shared" si="98"/>
        <v/>
      </c>
    </row>
    <row r="1851" spans="1:17">
      <c r="A1851" s="383" t="str">
        <f>IF(B1851="","",COUNT('Diário 1º PA'!$A$4:$A$2000)+ROW()-3)</f>
        <v/>
      </c>
      <c r="B1851" s="562"/>
      <c r="C1851" s="408"/>
      <c r="D1851" s="372"/>
      <c r="E1851" s="372"/>
      <c r="F1851" s="373"/>
      <c r="G1851" s="372"/>
      <c r="H1851" s="372"/>
      <c r="I1851" s="374"/>
      <c r="J1851" s="372"/>
      <c r="K1851" s="372"/>
      <c r="L1851" s="374"/>
      <c r="M1851" s="372"/>
      <c r="N1851" s="469"/>
      <c r="O1851" s="316">
        <f t="shared" si="99"/>
        <v>0</v>
      </c>
      <c r="P1851" s="74">
        <f t="shared" si="100"/>
        <v>0</v>
      </c>
      <c r="Q1851" s="139" t="str">
        <f t="shared" si="98"/>
        <v/>
      </c>
    </row>
    <row r="1852" spans="1:17">
      <c r="A1852" s="383" t="str">
        <f>IF(B1852="","",COUNT('Diário 1º PA'!$A$4:$A$2000)+ROW()-3)</f>
        <v/>
      </c>
      <c r="B1852" s="562"/>
      <c r="C1852" s="408"/>
      <c r="D1852" s="372"/>
      <c r="E1852" s="372"/>
      <c r="F1852" s="373"/>
      <c r="G1852" s="372"/>
      <c r="H1852" s="372"/>
      <c r="I1852" s="374"/>
      <c r="J1852" s="372"/>
      <c r="K1852" s="372"/>
      <c r="L1852" s="374"/>
      <c r="M1852" s="372"/>
      <c r="N1852" s="469"/>
      <c r="O1852" s="315">
        <f t="shared" si="99"/>
        <v>0</v>
      </c>
      <c r="P1852" s="74">
        <f t="shared" si="100"/>
        <v>0</v>
      </c>
      <c r="Q1852" s="96" t="str">
        <f t="shared" si="98"/>
        <v/>
      </c>
    </row>
    <row r="1853" spans="1:17">
      <c r="A1853" s="383" t="str">
        <f>IF(B1853="","",COUNT('Diário 1º PA'!$A$4:$A$2000)+ROW()-3)</f>
        <v/>
      </c>
      <c r="B1853" s="562"/>
      <c r="C1853" s="408"/>
      <c r="D1853" s="372"/>
      <c r="E1853" s="372"/>
      <c r="F1853" s="373"/>
      <c r="G1853" s="372"/>
      <c r="H1853" s="372"/>
      <c r="I1853" s="374"/>
      <c r="J1853" s="372"/>
      <c r="K1853" s="372"/>
      <c r="L1853" s="374"/>
      <c r="M1853" s="372"/>
      <c r="N1853" s="469"/>
      <c r="O1853" s="315">
        <f t="shared" si="99"/>
        <v>0</v>
      </c>
      <c r="P1853" s="74">
        <f t="shared" si="100"/>
        <v>0</v>
      </c>
      <c r="Q1853" s="96" t="str">
        <f t="shared" si="98"/>
        <v/>
      </c>
    </row>
    <row r="1854" spans="1:17" ht="13.5" thickBot="1">
      <c r="A1854" s="383" t="str">
        <f>IF(B1854="","",COUNT('Diário 1º PA'!$A$4:$A$2000)+ROW()-3)</f>
        <v/>
      </c>
      <c r="B1854" s="562"/>
      <c r="C1854" s="408"/>
      <c r="D1854" s="372"/>
      <c r="E1854" s="372"/>
      <c r="F1854" s="373"/>
      <c r="G1854" s="372"/>
      <c r="H1854" s="372"/>
      <c r="I1854" s="374"/>
      <c r="J1854" s="372"/>
      <c r="K1854" s="372"/>
      <c r="L1854" s="374"/>
      <c r="M1854" s="372"/>
      <c r="N1854" s="469"/>
      <c r="O1854" s="315">
        <f t="shared" si="99"/>
        <v>0</v>
      </c>
      <c r="P1854" s="74">
        <f t="shared" si="100"/>
        <v>0</v>
      </c>
      <c r="Q1854" s="96" t="str">
        <f t="shared" si="98"/>
        <v/>
      </c>
    </row>
    <row r="1855" spans="1:17">
      <c r="A1855" s="383" t="str">
        <f>IF(B1855="","",COUNT('Diário 1º PA'!$A$4:$A$2000)+ROW()-3)</f>
        <v/>
      </c>
      <c r="B1855" s="562"/>
      <c r="C1855" s="408"/>
      <c r="D1855" s="372"/>
      <c r="E1855" s="372"/>
      <c r="F1855" s="373"/>
      <c r="G1855" s="372"/>
      <c r="H1855" s="372"/>
      <c r="I1855" s="374"/>
      <c r="J1855" s="372"/>
      <c r="K1855" s="372"/>
      <c r="L1855" s="374"/>
      <c r="M1855" s="372"/>
      <c r="N1855" s="469"/>
      <c r="O1855" s="316">
        <f t="shared" si="99"/>
        <v>0</v>
      </c>
      <c r="P1855" s="74">
        <f t="shared" si="100"/>
        <v>0</v>
      </c>
      <c r="Q1855" s="139" t="str">
        <f t="shared" si="98"/>
        <v/>
      </c>
    </row>
    <row r="1856" spans="1:17">
      <c r="A1856" s="383" t="str">
        <f>IF(B1856="","",COUNT('Diário 1º PA'!$A$4:$A$2000)+ROW()-3)</f>
        <v/>
      </c>
      <c r="B1856" s="562"/>
      <c r="C1856" s="408"/>
      <c r="D1856" s="372"/>
      <c r="E1856" s="372"/>
      <c r="F1856" s="373"/>
      <c r="G1856" s="372"/>
      <c r="H1856" s="372"/>
      <c r="I1856" s="374"/>
      <c r="J1856" s="372"/>
      <c r="K1856" s="372"/>
      <c r="L1856" s="374"/>
      <c r="M1856" s="372"/>
      <c r="N1856" s="469"/>
      <c r="O1856" s="315">
        <f t="shared" si="99"/>
        <v>0</v>
      </c>
      <c r="P1856" s="74">
        <f t="shared" si="100"/>
        <v>0</v>
      </c>
      <c r="Q1856" s="96" t="str">
        <f t="shared" si="98"/>
        <v/>
      </c>
    </row>
    <row r="1857" spans="1:17">
      <c r="A1857" s="383" t="str">
        <f>IF(B1857="","",COUNT('Diário 1º PA'!$A$4:$A$2000)+ROW()-3)</f>
        <v/>
      </c>
      <c r="B1857" s="562"/>
      <c r="C1857" s="408"/>
      <c r="D1857" s="372"/>
      <c r="E1857" s="372"/>
      <c r="F1857" s="373"/>
      <c r="G1857" s="372"/>
      <c r="H1857" s="372"/>
      <c r="I1857" s="374"/>
      <c r="J1857" s="372"/>
      <c r="K1857" s="372"/>
      <c r="L1857" s="374"/>
      <c r="M1857" s="372"/>
      <c r="N1857" s="469"/>
      <c r="O1857" s="315">
        <f t="shared" si="99"/>
        <v>0</v>
      </c>
      <c r="P1857" s="74">
        <f t="shared" si="100"/>
        <v>0</v>
      </c>
      <c r="Q1857" s="96" t="str">
        <f t="shared" si="98"/>
        <v/>
      </c>
    </row>
    <row r="1858" spans="1:17" ht="13.5" thickBot="1">
      <c r="A1858" s="383" t="str">
        <f>IF(B1858="","",COUNT('Diário 1º PA'!$A$4:$A$2000)+ROW()-3)</f>
        <v/>
      </c>
      <c r="B1858" s="562"/>
      <c r="C1858" s="408"/>
      <c r="D1858" s="372"/>
      <c r="E1858" s="372"/>
      <c r="F1858" s="373"/>
      <c r="G1858" s="372"/>
      <c r="H1858" s="372"/>
      <c r="I1858" s="374"/>
      <c r="J1858" s="372"/>
      <c r="K1858" s="372"/>
      <c r="L1858" s="374"/>
      <c r="M1858" s="372"/>
      <c r="N1858" s="469"/>
      <c r="O1858" s="315">
        <f t="shared" si="99"/>
        <v>0</v>
      </c>
      <c r="P1858" s="74">
        <f t="shared" si="100"/>
        <v>0</v>
      </c>
      <c r="Q1858" s="96" t="str">
        <f t="shared" si="98"/>
        <v/>
      </c>
    </row>
    <row r="1859" spans="1:17">
      <c r="A1859" s="383" t="str">
        <f>IF(B1859="","",COUNT('Diário 1º PA'!$A$4:$A$2000)+ROW()-3)</f>
        <v/>
      </c>
      <c r="B1859" s="562"/>
      <c r="C1859" s="408"/>
      <c r="D1859" s="372"/>
      <c r="E1859" s="372"/>
      <c r="F1859" s="373"/>
      <c r="G1859" s="372"/>
      <c r="H1859" s="372"/>
      <c r="I1859" s="374"/>
      <c r="J1859" s="372"/>
      <c r="K1859" s="372"/>
      <c r="L1859" s="374"/>
      <c r="M1859" s="372"/>
      <c r="N1859" s="469"/>
      <c r="O1859" s="316">
        <f t="shared" si="99"/>
        <v>0</v>
      </c>
      <c r="P1859" s="74">
        <f t="shared" si="100"/>
        <v>0</v>
      </c>
      <c r="Q1859" s="139" t="str">
        <f t="shared" si="98"/>
        <v/>
      </c>
    </row>
    <row r="1860" spans="1:17">
      <c r="A1860" s="383" t="str">
        <f>IF(B1860="","",COUNT('Diário 1º PA'!$A$4:$A$2000)+ROW()-3)</f>
        <v/>
      </c>
      <c r="B1860" s="562"/>
      <c r="C1860" s="408"/>
      <c r="D1860" s="372"/>
      <c r="E1860" s="372"/>
      <c r="F1860" s="373"/>
      <c r="G1860" s="372"/>
      <c r="H1860" s="372"/>
      <c r="I1860" s="374"/>
      <c r="J1860" s="372"/>
      <c r="K1860" s="372"/>
      <c r="L1860" s="374"/>
      <c r="M1860" s="372"/>
      <c r="N1860" s="469"/>
      <c r="O1860" s="315">
        <f t="shared" si="99"/>
        <v>0</v>
      </c>
      <c r="P1860" s="74">
        <f t="shared" si="100"/>
        <v>0</v>
      </c>
      <c r="Q1860" s="96" t="str">
        <f t="shared" si="98"/>
        <v/>
      </c>
    </row>
    <row r="1861" spans="1:17">
      <c r="A1861" s="383" t="str">
        <f>IF(B1861="","",COUNT('Diário 1º PA'!$A$4:$A$2000)+ROW()-3)</f>
        <v/>
      </c>
      <c r="B1861" s="562"/>
      <c r="C1861" s="408"/>
      <c r="D1861" s="372"/>
      <c r="E1861" s="372"/>
      <c r="F1861" s="373"/>
      <c r="G1861" s="372"/>
      <c r="H1861" s="372"/>
      <c r="I1861" s="374"/>
      <c r="J1861" s="372"/>
      <c r="K1861" s="372"/>
      <c r="L1861" s="374"/>
      <c r="M1861" s="372"/>
      <c r="N1861" s="469"/>
      <c r="O1861" s="315">
        <f t="shared" si="99"/>
        <v>0</v>
      </c>
      <c r="P1861" s="74">
        <f t="shared" si="100"/>
        <v>0</v>
      </c>
      <c r="Q1861" s="96" t="str">
        <f t="shared" si="98"/>
        <v/>
      </c>
    </row>
    <row r="1862" spans="1:17" ht="13.5" thickBot="1">
      <c r="A1862" s="383" t="str">
        <f>IF(B1862="","",COUNT('Diário 1º PA'!$A$4:$A$2000)+ROW()-3)</f>
        <v/>
      </c>
      <c r="B1862" s="562"/>
      <c r="C1862" s="408"/>
      <c r="D1862" s="372"/>
      <c r="E1862" s="372"/>
      <c r="F1862" s="373"/>
      <c r="G1862" s="372"/>
      <c r="H1862" s="372"/>
      <c r="I1862" s="374"/>
      <c r="J1862" s="372"/>
      <c r="K1862" s="372"/>
      <c r="L1862" s="374"/>
      <c r="M1862" s="372"/>
      <c r="N1862" s="469"/>
      <c r="O1862" s="315">
        <f t="shared" si="99"/>
        <v>0</v>
      </c>
      <c r="P1862" s="74">
        <f t="shared" si="100"/>
        <v>0</v>
      </c>
      <c r="Q1862" s="96" t="str">
        <f t="shared" si="98"/>
        <v/>
      </c>
    </row>
    <row r="1863" spans="1:17">
      <c r="A1863" s="383" t="str">
        <f>IF(B1863="","",COUNT('Diário 1º PA'!$A$4:$A$2000)+ROW()-3)</f>
        <v/>
      </c>
      <c r="B1863" s="562"/>
      <c r="C1863" s="408"/>
      <c r="D1863" s="372"/>
      <c r="E1863" s="372"/>
      <c r="F1863" s="373"/>
      <c r="G1863" s="372"/>
      <c r="H1863" s="372"/>
      <c r="I1863" s="374"/>
      <c r="J1863" s="372"/>
      <c r="K1863" s="372"/>
      <c r="L1863" s="374"/>
      <c r="M1863" s="372"/>
      <c r="N1863" s="469"/>
      <c r="O1863" s="316">
        <f t="shared" si="99"/>
        <v>0</v>
      </c>
      <c r="P1863" s="74">
        <f t="shared" si="100"/>
        <v>0</v>
      </c>
      <c r="Q1863" s="139" t="str">
        <f t="shared" si="98"/>
        <v/>
      </c>
    </row>
    <row r="1864" spans="1:17">
      <c r="A1864" s="383" t="str">
        <f>IF(B1864="","",COUNT('Diário 1º PA'!$A$4:$A$2000)+ROW()-3)</f>
        <v/>
      </c>
      <c r="B1864" s="562"/>
      <c r="C1864" s="408"/>
      <c r="D1864" s="372"/>
      <c r="E1864" s="372"/>
      <c r="F1864" s="373"/>
      <c r="G1864" s="372"/>
      <c r="H1864" s="372"/>
      <c r="I1864" s="374"/>
      <c r="J1864" s="372"/>
      <c r="K1864" s="372"/>
      <c r="L1864" s="374"/>
      <c r="M1864" s="372"/>
      <c r="N1864" s="469"/>
      <c r="O1864" s="315">
        <f t="shared" si="99"/>
        <v>0</v>
      </c>
      <c r="P1864" s="74">
        <f t="shared" si="100"/>
        <v>0</v>
      </c>
      <c r="Q1864" s="96" t="str">
        <f t="shared" si="98"/>
        <v/>
      </c>
    </row>
    <row r="1865" spans="1:17">
      <c r="A1865" s="383" t="str">
        <f>IF(B1865="","",COUNT('Diário 1º PA'!$A$4:$A$2000)+ROW()-3)</f>
        <v/>
      </c>
      <c r="B1865" s="562"/>
      <c r="C1865" s="408"/>
      <c r="D1865" s="372"/>
      <c r="E1865" s="372"/>
      <c r="F1865" s="373"/>
      <c r="G1865" s="372"/>
      <c r="H1865" s="372"/>
      <c r="I1865" s="374"/>
      <c r="J1865" s="372"/>
      <c r="K1865" s="372"/>
      <c r="L1865" s="374"/>
      <c r="M1865" s="372"/>
      <c r="N1865" s="469"/>
      <c r="O1865" s="315">
        <f t="shared" si="99"/>
        <v>0</v>
      </c>
      <c r="P1865" s="74">
        <f t="shared" si="100"/>
        <v>0</v>
      </c>
      <c r="Q1865" s="96" t="str">
        <f t="shared" si="98"/>
        <v/>
      </c>
    </row>
    <row r="1866" spans="1:17" ht="13.5" thickBot="1">
      <c r="A1866" s="383" t="str">
        <f>IF(B1866="","",COUNT('Diário 1º PA'!$A$4:$A$2000)+ROW()-3)</f>
        <v/>
      </c>
      <c r="B1866" s="562"/>
      <c r="C1866" s="408"/>
      <c r="D1866" s="372"/>
      <c r="E1866" s="372"/>
      <c r="F1866" s="373"/>
      <c r="G1866" s="372"/>
      <c r="H1866" s="372"/>
      <c r="I1866" s="374"/>
      <c r="J1866" s="372"/>
      <c r="K1866" s="372"/>
      <c r="L1866" s="374"/>
      <c r="M1866" s="372"/>
      <c r="N1866" s="469"/>
      <c r="O1866" s="315">
        <f t="shared" si="99"/>
        <v>0</v>
      </c>
      <c r="P1866" s="74">
        <f t="shared" si="100"/>
        <v>0</v>
      </c>
      <c r="Q1866" s="96" t="str">
        <f t="shared" si="98"/>
        <v/>
      </c>
    </row>
    <row r="1867" spans="1:17">
      <c r="A1867" s="383" t="str">
        <f>IF(B1867="","",COUNT('Diário 1º PA'!$A$4:$A$2000)+ROW()-3)</f>
        <v/>
      </c>
      <c r="B1867" s="562"/>
      <c r="C1867" s="408"/>
      <c r="D1867" s="372"/>
      <c r="E1867" s="372"/>
      <c r="F1867" s="373"/>
      <c r="G1867" s="372"/>
      <c r="H1867" s="372"/>
      <c r="I1867" s="374"/>
      <c r="J1867" s="372"/>
      <c r="K1867" s="372"/>
      <c r="L1867" s="374"/>
      <c r="M1867" s="372"/>
      <c r="N1867" s="469"/>
      <c r="O1867" s="316">
        <f t="shared" si="99"/>
        <v>0</v>
      </c>
      <c r="P1867" s="74">
        <f t="shared" si="100"/>
        <v>0</v>
      </c>
      <c r="Q1867" s="139" t="str">
        <f t="shared" si="98"/>
        <v/>
      </c>
    </row>
    <row r="1868" spans="1:17">
      <c r="A1868" s="383" t="str">
        <f>IF(B1868="","",COUNT('Diário 1º PA'!$A$4:$A$2000)+ROW()-3)</f>
        <v/>
      </c>
      <c r="B1868" s="562"/>
      <c r="C1868" s="408"/>
      <c r="D1868" s="372"/>
      <c r="E1868" s="372"/>
      <c r="F1868" s="373"/>
      <c r="G1868" s="372"/>
      <c r="H1868" s="372"/>
      <c r="I1868" s="374"/>
      <c r="J1868" s="372"/>
      <c r="K1868" s="372"/>
      <c r="L1868" s="374"/>
      <c r="M1868" s="372"/>
      <c r="N1868" s="469"/>
      <c r="O1868" s="315">
        <f t="shared" si="99"/>
        <v>0</v>
      </c>
      <c r="P1868" s="74">
        <f t="shared" si="100"/>
        <v>0</v>
      </c>
      <c r="Q1868" s="96" t="str">
        <f t="shared" si="98"/>
        <v/>
      </c>
    </row>
    <row r="1869" spans="1:17">
      <c r="A1869" s="383" t="str">
        <f>IF(B1869="","",COUNT('Diário 1º PA'!$A$4:$A$2000)+ROW()-3)</f>
        <v/>
      </c>
      <c r="B1869" s="562"/>
      <c r="C1869" s="408"/>
      <c r="D1869" s="372"/>
      <c r="E1869" s="372"/>
      <c r="F1869" s="373"/>
      <c r="G1869" s="372"/>
      <c r="H1869" s="372"/>
      <c r="I1869" s="374"/>
      <c r="J1869" s="372"/>
      <c r="K1869" s="372"/>
      <c r="L1869" s="374"/>
      <c r="M1869" s="372"/>
      <c r="N1869" s="469"/>
      <c r="O1869" s="315">
        <f t="shared" si="99"/>
        <v>0</v>
      </c>
      <c r="P1869" s="74">
        <f t="shared" si="100"/>
        <v>0</v>
      </c>
      <c r="Q1869" s="96" t="str">
        <f t="shared" si="98"/>
        <v/>
      </c>
    </row>
    <row r="1870" spans="1:17" ht="13.5" thickBot="1">
      <c r="A1870" s="383" t="str">
        <f>IF(B1870="","",COUNT('Diário 1º PA'!$A$4:$A$2000)+ROW()-3)</f>
        <v/>
      </c>
      <c r="B1870" s="562"/>
      <c r="C1870" s="408"/>
      <c r="D1870" s="372"/>
      <c r="E1870" s="372"/>
      <c r="F1870" s="373"/>
      <c r="G1870" s="372"/>
      <c r="H1870" s="372"/>
      <c r="I1870" s="374"/>
      <c r="J1870" s="372"/>
      <c r="K1870" s="372"/>
      <c r="L1870" s="374"/>
      <c r="M1870" s="372"/>
      <c r="N1870" s="469"/>
      <c r="O1870" s="315">
        <f t="shared" si="99"/>
        <v>0</v>
      </c>
      <c r="P1870" s="74">
        <f t="shared" si="100"/>
        <v>0</v>
      </c>
      <c r="Q1870" s="96" t="str">
        <f t="shared" si="98"/>
        <v/>
      </c>
    </row>
    <row r="1871" spans="1:17">
      <c r="A1871" s="383" t="str">
        <f>IF(B1871="","",COUNT('Diário 1º PA'!$A$4:$A$2000)+ROW()-3)</f>
        <v/>
      </c>
      <c r="B1871" s="562"/>
      <c r="C1871" s="408"/>
      <c r="D1871" s="372"/>
      <c r="E1871" s="372"/>
      <c r="F1871" s="373"/>
      <c r="G1871" s="372"/>
      <c r="H1871" s="372"/>
      <c r="I1871" s="374"/>
      <c r="J1871" s="372"/>
      <c r="K1871" s="372"/>
      <c r="L1871" s="374"/>
      <c r="M1871" s="372"/>
      <c r="N1871" s="469"/>
      <c r="O1871" s="316">
        <f t="shared" si="99"/>
        <v>0</v>
      </c>
      <c r="P1871" s="74">
        <f t="shared" si="100"/>
        <v>0</v>
      </c>
      <c r="Q1871" s="139" t="str">
        <f t="shared" si="98"/>
        <v/>
      </c>
    </row>
    <row r="1872" spans="1:17">
      <c r="A1872" s="383" t="str">
        <f>IF(B1872="","",COUNT('Diário 1º PA'!$A$4:$A$2000)+ROW()-3)</f>
        <v/>
      </c>
      <c r="B1872" s="562"/>
      <c r="C1872" s="408"/>
      <c r="D1872" s="372"/>
      <c r="E1872" s="372"/>
      <c r="F1872" s="373"/>
      <c r="G1872" s="372"/>
      <c r="H1872" s="372"/>
      <c r="I1872" s="374"/>
      <c r="J1872" s="372"/>
      <c r="K1872" s="372"/>
      <c r="L1872" s="374"/>
      <c r="M1872" s="372"/>
      <c r="N1872" s="469"/>
      <c r="O1872" s="315">
        <f t="shared" si="99"/>
        <v>0</v>
      </c>
      <c r="P1872" s="74">
        <f t="shared" si="100"/>
        <v>0</v>
      </c>
      <c r="Q1872" s="96" t="str">
        <f t="shared" si="98"/>
        <v/>
      </c>
    </row>
    <row r="1873" spans="1:17">
      <c r="A1873" s="383" t="str">
        <f>IF(B1873="","",COUNT('Diário 1º PA'!$A$4:$A$2000)+ROW()-3)</f>
        <v/>
      </c>
      <c r="B1873" s="562"/>
      <c r="C1873" s="408"/>
      <c r="D1873" s="372"/>
      <c r="E1873" s="372"/>
      <c r="F1873" s="373"/>
      <c r="G1873" s="372"/>
      <c r="H1873" s="372"/>
      <c r="I1873" s="374"/>
      <c r="J1873" s="372"/>
      <c r="K1873" s="372"/>
      <c r="L1873" s="374"/>
      <c r="M1873" s="372"/>
      <c r="N1873" s="469"/>
      <c r="O1873" s="315">
        <f t="shared" si="99"/>
        <v>0</v>
      </c>
      <c r="P1873" s="74">
        <f t="shared" si="100"/>
        <v>0</v>
      </c>
      <c r="Q1873" s="96" t="str">
        <f t="shared" si="98"/>
        <v/>
      </c>
    </row>
    <row r="1874" spans="1:17" ht="13.5" thickBot="1">
      <c r="A1874" s="383" t="str">
        <f>IF(B1874="","",COUNT('Diário 1º PA'!$A$4:$A$2000)+ROW()-3)</f>
        <v/>
      </c>
      <c r="B1874" s="562"/>
      <c r="C1874" s="408"/>
      <c r="D1874" s="372"/>
      <c r="E1874" s="372"/>
      <c r="F1874" s="373"/>
      <c r="G1874" s="372"/>
      <c r="H1874" s="372"/>
      <c r="I1874" s="374"/>
      <c r="J1874" s="372"/>
      <c r="K1874" s="372"/>
      <c r="L1874" s="374"/>
      <c r="M1874" s="372"/>
      <c r="N1874" s="469"/>
      <c r="O1874" s="315">
        <f t="shared" si="99"/>
        <v>0</v>
      </c>
      <c r="P1874" s="74">
        <f t="shared" si="100"/>
        <v>0</v>
      </c>
      <c r="Q1874" s="96" t="str">
        <f t="shared" si="98"/>
        <v/>
      </c>
    </row>
    <row r="1875" spans="1:17">
      <c r="A1875" s="383" t="str">
        <f>IF(B1875="","",COUNT('Diário 1º PA'!$A$4:$A$2000)+ROW()-3)</f>
        <v/>
      </c>
      <c r="B1875" s="562"/>
      <c r="C1875" s="408"/>
      <c r="D1875" s="372"/>
      <c r="E1875" s="372"/>
      <c r="F1875" s="373"/>
      <c r="G1875" s="372"/>
      <c r="H1875" s="372"/>
      <c r="I1875" s="374"/>
      <c r="J1875" s="372"/>
      <c r="K1875" s="372"/>
      <c r="L1875" s="374"/>
      <c r="M1875" s="372"/>
      <c r="N1875" s="469"/>
      <c r="O1875" s="316">
        <f t="shared" si="99"/>
        <v>0</v>
      </c>
      <c r="P1875" s="74">
        <f t="shared" si="100"/>
        <v>0</v>
      </c>
      <c r="Q1875" s="139" t="str">
        <f t="shared" si="98"/>
        <v/>
      </c>
    </row>
    <row r="1876" spans="1:17">
      <c r="A1876" s="383" t="str">
        <f>IF(B1876="","",COUNT('Diário 1º PA'!$A$4:$A$2000)+ROW()-3)</f>
        <v/>
      </c>
      <c r="B1876" s="562"/>
      <c r="C1876" s="408"/>
      <c r="D1876" s="372"/>
      <c r="E1876" s="372"/>
      <c r="F1876" s="373"/>
      <c r="G1876" s="372"/>
      <c r="H1876" s="372"/>
      <c r="I1876" s="374"/>
      <c r="J1876" s="372"/>
      <c r="K1876" s="372"/>
      <c r="L1876" s="374"/>
      <c r="M1876" s="372"/>
      <c r="N1876" s="469"/>
      <c r="O1876" s="315">
        <f t="shared" si="99"/>
        <v>0</v>
      </c>
      <c r="P1876" s="74">
        <f t="shared" si="100"/>
        <v>0</v>
      </c>
      <c r="Q1876" s="96" t="str">
        <f t="shared" si="98"/>
        <v/>
      </c>
    </row>
    <row r="1877" spans="1:17">
      <c r="A1877" s="383" t="str">
        <f>IF(B1877="","",COUNT('Diário 1º PA'!$A$4:$A$2000)+ROW()-3)</f>
        <v/>
      </c>
      <c r="B1877" s="562"/>
      <c r="C1877" s="408"/>
      <c r="D1877" s="372"/>
      <c r="E1877" s="372"/>
      <c r="F1877" s="373"/>
      <c r="G1877" s="372"/>
      <c r="H1877" s="372"/>
      <c r="I1877" s="374"/>
      <c r="J1877" s="372"/>
      <c r="K1877" s="372"/>
      <c r="L1877" s="374"/>
      <c r="M1877" s="372"/>
      <c r="N1877" s="469"/>
      <c r="O1877" s="315">
        <f t="shared" si="99"/>
        <v>0</v>
      </c>
      <c r="P1877" s="74">
        <f t="shared" si="100"/>
        <v>0</v>
      </c>
      <c r="Q1877" s="96" t="str">
        <f t="shared" si="98"/>
        <v/>
      </c>
    </row>
    <row r="1878" spans="1:17" ht="13.5" thickBot="1">
      <c r="A1878" s="383" t="str">
        <f>IF(B1878="","",COUNT('Diário 1º PA'!$A$4:$A$2000)+ROW()-3)</f>
        <v/>
      </c>
      <c r="B1878" s="562"/>
      <c r="C1878" s="408"/>
      <c r="D1878" s="372"/>
      <c r="E1878" s="372"/>
      <c r="F1878" s="373"/>
      <c r="G1878" s="372"/>
      <c r="H1878" s="372"/>
      <c r="I1878" s="374"/>
      <c r="J1878" s="372"/>
      <c r="K1878" s="372"/>
      <c r="L1878" s="374"/>
      <c r="M1878" s="372"/>
      <c r="N1878" s="469"/>
      <c r="O1878" s="315">
        <f t="shared" si="99"/>
        <v>0</v>
      </c>
      <c r="P1878" s="74">
        <f t="shared" si="100"/>
        <v>0</v>
      </c>
      <c r="Q1878" s="96" t="str">
        <f t="shared" si="98"/>
        <v/>
      </c>
    </row>
    <row r="1879" spans="1:17">
      <c r="A1879" s="383" t="str">
        <f>IF(B1879="","",COUNT('Diário 1º PA'!$A$4:$A$2000)+ROW()-3)</f>
        <v/>
      </c>
      <c r="B1879" s="562"/>
      <c r="C1879" s="408"/>
      <c r="D1879" s="372"/>
      <c r="E1879" s="372"/>
      <c r="F1879" s="373"/>
      <c r="G1879" s="372"/>
      <c r="H1879" s="372"/>
      <c r="I1879" s="374"/>
      <c r="J1879" s="372"/>
      <c r="K1879" s="372"/>
      <c r="L1879" s="374"/>
      <c r="M1879" s="372"/>
      <c r="N1879" s="469"/>
      <c r="O1879" s="316">
        <f t="shared" si="99"/>
        <v>0</v>
      </c>
      <c r="P1879" s="74">
        <f t="shared" si="100"/>
        <v>0</v>
      </c>
      <c r="Q1879" s="139" t="str">
        <f t="shared" si="98"/>
        <v/>
      </c>
    </row>
    <row r="1880" spans="1:17">
      <c r="A1880" s="383" t="str">
        <f>IF(B1880="","",COUNT('Diário 1º PA'!$A$4:$A$2000)+ROW()-3)</f>
        <v/>
      </c>
      <c r="B1880" s="562"/>
      <c r="C1880" s="408"/>
      <c r="D1880" s="372"/>
      <c r="E1880" s="372"/>
      <c r="F1880" s="373"/>
      <c r="G1880" s="372"/>
      <c r="H1880" s="372"/>
      <c r="I1880" s="374"/>
      <c r="J1880" s="372"/>
      <c r="K1880" s="372"/>
      <c r="L1880" s="374"/>
      <c r="M1880" s="372"/>
      <c r="N1880" s="469"/>
      <c r="O1880" s="315">
        <f t="shared" si="99"/>
        <v>0</v>
      </c>
      <c r="P1880" s="74">
        <f t="shared" si="100"/>
        <v>0</v>
      </c>
      <c r="Q1880" s="96" t="str">
        <f t="shared" si="98"/>
        <v/>
      </c>
    </row>
    <row r="1881" spans="1:17">
      <c r="A1881" s="383" t="str">
        <f>IF(B1881="","",COUNT('Diário 1º PA'!$A$4:$A$2000)+ROW()-3)</f>
        <v/>
      </c>
      <c r="B1881" s="562"/>
      <c r="C1881" s="408"/>
      <c r="D1881" s="372"/>
      <c r="E1881" s="372"/>
      <c r="F1881" s="373"/>
      <c r="G1881" s="372"/>
      <c r="H1881" s="372"/>
      <c r="I1881" s="374"/>
      <c r="J1881" s="372"/>
      <c r="K1881" s="372"/>
      <c r="L1881" s="374"/>
      <c r="M1881" s="372"/>
      <c r="N1881" s="469"/>
      <c r="O1881" s="315">
        <f t="shared" si="99"/>
        <v>0</v>
      </c>
      <c r="P1881" s="74">
        <f t="shared" si="100"/>
        <v>0</v>
      </c>
      <c r="Q1881" s="96" t="str">
        <f t="shared" si="98"/>
        <v/>
      </c>
    </row>
    <row r="1882" spans="1:17" ht="13.5" thickBot="1">
      <c r="A1882" s="383" t="str">
        <f>IF(B1882="","",COUNT('Diário 1º PA'!$A$4:$A$2000)+ROW()-3)</f>
        <v/>
      </c>
      <c r="B1882" s="562"/>
      <c r="C1882" s="408"/>
      <c r="D1882" s="372"/>
      <c r="E1882" s="372"/>
      <c r="F1882" s="373"/>
      <c r="G1882" s="372"/>
      <c r="H1882" s="372"/>
      <c r="I1882" s="374"/>
      <c r="J1882" s="372"/>
      <c r="K1882" s="372"/>
      <c r="L1882" s="374"/>
      <c r="M1882" s="372"/>
      <c r="N1882" s="469"/>
      <c r="O1882" s="315">
        <f t="shared" si="99"/>
        <v>0</v>
      </c>
      <c r="P1882" s="74">
        <f t="shared" si="100"/>
        <v>0</v>
      </c>
      <c r="Q1882" s="96" t="str">
        <f t="shared" si="98"/>
        <v/>
      </c>
    </row>
    <row r="1883" spans="1:17">
      <c r="A1883" s="383" t="str">
        <f>IF(B1883="","",COUNT('Diário 1º PA'!$A$4:$A$2000)+ROW()-3)</f>
        <v/>
      </c>
      <c r="B1883" s="562"/>
      <c r="C1883" s="408"/>
      <c r="D1883" s="372"/>
      <c r="E1883" s="372"/>
      <c r="F1883" s="373"/>
      <c r="G1883" s="372"/>
      <c r="H1883" s="372"/>
      <c r="I1883" s="374"/>
      <c r="J1883" s="372"/>
      <c r="K1883" s="372"/>
      <c r="L1883" s="374"/>
      <c r="M1883" s="372"/>
      <c r="N1883" s="469"/>
      <c r="O1883" s="316">
        <f t="shared" si="99"/>
        <v>0</v>
      </c>
      <c r="P1883" s="74">
        <f t="shared" si="100"/>
        <v>0</v>
      </c>
      <c r="Q1883" s="139" t="str">
        <f t="shared" ref="Q1883:Q1901" si="101">SUBSTITUTE(D1883," ","_")</f>
        <v/>
      </c>
    </row>
    <row r="1884" spans="1:17">
      <c r="A1884" s="383" t="str">
        <f>IF(B1884="","",COUNT('Diário 1º PA'!$A$4:$A$2000)+ROW()-3)</f>
        <v/>
      </c>
      <c r="B1884" s="562"/>
      <c r="C1884" s="408"/>
      <c r="D1884" s="372"/>
      <c r="E1884" s="372"/>
      <c r="F1884" s="373"/>
      <c r="G1884" s="372"/>
      <c r="H1884" s="372"/>
      <c r="I1884" s="374"/>
      <c r="J1884" s="372"/>
      <c r="K1884" s="372"/>
      <c r="L1884" s="374"/>
      <c r="M1884" s="372"/>
      <c r="N1884" s="469"/>
      <c r="O1884" s="315">
        <f t="shared" ref="O1884:O1901" si="102">IF(B1884=0,0,IF(YEAR(B1884)=$P$1,MONTH(B1884)-$O$1+1,(YEAR(B1884)-$P$1)*12-$O$1+1+MONTH(B1884)))</f>
        <v>0</v>
      </c>
      <c r="P1884" s="74">
        <f t="shared" ref="P1884:P1901" si="103">IF(C1884=0,0,IF(YEAR(C1884)=$P$1,MONTH(C1884)-$O$1+1,(YEAR(C1884)-$P$1)*12-$O$1+1+MONTH(C1884)))</f>
        <v>0</v>
      </c>
      <c r="Q1884" s="96" t="str">
        <f t="shared" si="101"/>
        <v/>
      </c>
    </row>
    <row r="1885" spans="1:17">
      <c r="A1885" s="383" t="str">
        <f>IF(B1885="","",COUNT('Diário 1º PA'!$A$4:$A$2000)+ROW()-3)</f>
        <v/>
      </c>
      <c r="B1885" s="562"/>
      <c r="C1885" s="408"/>
      <c r="D1885" s="372"/>
      <c r="E1885" s="372"/>
      <c r="F1885" s="373"/>
      <c r="G1885" s="372"/>
      <c r="H1885" s="372"/>
      <c r="I1885" s="374"/>
      <c r="J1885" s="372"/>
      <c r="K1885" s="372"/>
      <c r="L1885" s="374"/>
      <c r="M1885" s="372"/>
      <c r="N1885" s="469"/>
      <c r="O1885" s="315">
        <f t="shared" si="102"/>
        <v>0</v>
      </c>
      <c r="P1885" s="74">
        <f t="shared" si="103"/>
        <v>0</v>
      </c>
      <c r="Q1885" s="96" t="str">
        <f t="shared" si="101"/>
        <v/>
      </c>
    </row>
    <row r="1886" spans="1:17" ht="13.5" thickBot="1">
      <c r="A1886" s="383" t="str">
        <f>IF(B1886="","",COUNT('Diário 1º PA'!$A$4:$A$2000)+ROW()-3)</f>
        <v/>
      </c>
      <c r="B1886" s="562"/>
      <c r="C1886" s="408"/>
      <c r="D1886" s="372"/>
      <c r="E1886" s="372"/>
      <c r="F1886" s="373"/>
      <c r="G1886" s="372"/>
      <c r="H1886" s="372"/>
      <c r="I1886" s="374"/>
      <c r="J1886" s="372"/>
      <c r="K1886" s="372"/>
      <c r="L1886" s="374"/>
      <c r="M1886" s="372"/>
      <c r="N1886" s="469"/>
      <c r="O1886" s="315">
        <f t="shared" si="102"/>
        <v>0</v>
      </c>
      <c r="P1886" s="74">
        <f t="shared" si="103"/>
        <v>0</v>
      </c>
      <c r="Q1886" s="96" t="str">
        <f t="shared" si="101"/>
        <v/>
      </c>
    </row>
    <row r="1887" spans="1:17">
      <c r="A1887" s="383" t="str">
        <f>IF(B1887="","",COUNT('Diário 1º PA'!$A$4:$A$2000)+ROW()-3)</f>
        <v/>
      </c>
      <c r="B1887" s="562"/>
      <c r="C1887" s="408"/>
      <c r="D1887" s="372"/>
      <c r="E1887" s="372"/>
      <c r="F1887" s="373"/>
      <c r="G1887" s="372"/>
      <c r="H1887" s="372"/>
      <c r="I1887" s="374"/>
      <c r="J1887" s="372"/>
      <c r="K1887" s="372"/>
      <c r="L1887" s="374"/>
      <c r="M1887" s="372"/>
      <c r="N1887" s="469"/>
      <c r="O1887" s="316">
        <f t="shared" si="102"/>
        <v>0</v>
      </c>
      <c r="P1887" s="74">
        <f t="shared" si="103"/>
        <v>0</v>
      </c>
      <c r="Q1887" s="139" t="str">
        <f t="shared" si="101"/>
        <v/>
      </c>
    </row>
    <row r="1888" spans="1:17">
      <c r="A1888" s="383" t="str">
        <f>IF(B1888="","",COUNT('Diário 1º PA'!$A$4:$A$2000)+ROW()-3)</f>
        <v/>
      </c>
      <c r="B1888" s="562"/>
      <c r="C1888" s="408"/>
      <c r="D1888" s="372"/>
      <c r="E1888" s="372"/>
      <c r="F1888" s="373"/>
      <c r="G1888" s="372"/>
      <c r="H1888" s="372"/>
      <c r="I1888" s="374"/>
      <c r="J1888" s="372"/>
      <c r="K1888" s="372"/>
      <c r="L1888" s="374"/>
      <c r="M1888" s="372"/>
      <c r="N1888" s="469"/>
      <c r="O1888" s="315">
        <f t="shared" si="102"/>
        <v>0</v>
      </c>
      <c r="P1888" s="74">
        <f t="shared" si="103"/>
        <v>0</v>
      </c>
      <c r="Q1888" s="96" t="str">
        <f t="shared" si="101"/>
        <v/>
      </c>
    </row>
    <row r="1889" spans="1:17">
      <c r="A1889" s="383" t="str">
        <f>IF(B1889="","",COUNT('Diário 1º PA'!$A$4:$A$2000)+ROW()-3)</f>
        <v/>
      </c>
      <c r="B1889" s="562"/>
      <c r="C1889" s="408"/>
      <c r="D1889" s="372"/>
      <c r="E1889" s="372"/>
      <c r="F1889" s="373"/>
      <c r="G1889" s="372"/>
      <c r="H1889" s="372"/>
      <c r="I1889" s="374"/>
      <c r="J1889" s="372"/>
      <c r="K1889" s="372"/>
      <c r="L1889" s="374"/>
      <c r="M1889" s="372"/>
      <c r="N1889" s="469"/>
      <c r="O1889" s="315">
        <f t="shared" si="102"/>
        <v>0</v>
      </c>
      <c r="P1889" s="74">
        <f t="shared" si="103"/>
        <v>0</v>
      </c>
      <c r="Q1889" s="96" t="str">
        <f t="shared" si="101"/>
        <v/>
      </c>
    </row>
    <row r="1890" spans="1:17" ht="13.5" thickBot="1">
      <c r="A1890" s="383" t="str">
        <f>IF(B1890="","",COUNT('Diário 1º PA'!$A$4:$A$2000)+ROW()-3)</f>
        <v/>
      </c>
      <c r="B1890" s="562"/>
      <c r="C1890" s="408"/>
      <c r="D1890" s="372"/>
      <c r="E1890" s="372"/>
      <c r="F1890" s="373"/>
      <c r="G1890" s="372"/>
      <c r="H1890" s="372"/>
      <c r="I1890" s="374"/>
      <c r="J1890" s="372"/>
      <c r="K1890" s="372"/>
      <c r="L1890" s="374"/>
      <c r="M1890" s="372"/>
      <c r="N1890" s="469"/>
      <c r="O1890" s="315">
        <f t="shared" si="102"/>
        <v>0</v>
      </c>
      <c r="P1890" s="74">
        <f t="shared" si="103"/>
        <v>0</v>
      </c>
      <c r="Q1890" s="96" t="str">
        <f t="shared" si="101"/>
        <v/>
      </c>
    </row>
    <row r="1891" spans="1:17">
      <c r="A1891" s="383" t="str">
        <f>IF(B1891="","",COUNT('Diário 1º PA'!$A$4:$A$2000)+ROW()-3)</f>
        <v/>
      </c>
      <c r="B1891" s="562"/>
      <c r="C1891" s="408"/>
      <c r="D1891" s="372"/>
      <c r="E1891" s="372"/>
      <c r="F1891" s="373"/>
      <c r="G1891" s="372"/>
      <c r="H1891" s="372"/>
      <c r="I1891" s="374"/>
      <c r="J1891" s="372"/>
      <c r="K1891" s="372"/>
      <c r="L1891" s="374"/>
      <c r="M1891" s="372"/>
      <c r="N1891" s="469"/>
      <c r="O1891" s="316">
        <f t="shared" si="102"/>
        <v>0</v>
      </c>
      <c r="P1891" s="74">
        <f t="shared" si="103"/>
        <v>0</v>
      </c>
      <c r="Q1891" s="139" t="str">
        <f t="shared" si="101"/>
        <v/>
      </c>
    </row>
    <row r="1892" spans="1:17">
      <c r="A1892" s="383" t="str">
        <f>IF(B1892="","",COUNT('Diário 1º PA'!$A$4:$A$2000)+ROW()-3)</f>
        <v/>
      </c>
      <c r="B1892" s="562"/>
      <c r="C1892" s="408"/>
      <c r="D1892" s="372"/>
      <c r="E1892" s="372"/>
      <c r="F1892" s="373"/>
      <c r="G1892" s="372"/>
      <c r="H1892" s="372"/>
      <c r="I1892" s="374"/>
      <c r="J1892" s="372"/>
      <c r="K1892" s="372"/>
      <c r="L1892" s="374"/>
      <c r="M1892" s="372"/>
      <c r="N1892" s="469"/>
      <c r="O1892" s="315">
        <f t="shared" si="102"/>
        <v>0</v>
      </c>
      <c r="P1892" s="74">
        <f t="shared" si="103"/>
        <v>0</v>
      </c>
      <c r="Q1892" s="96" t="str">
        <f t="shared" si="101"/>
        <v/>
      </c>
    </row>
    <row r="1893" spans="1:17">
      <c r="A1893" s="383" t="str">
        <f>IF(B1893="","",COUNT('Diário 1º PA'!$A$4:$A$2000)+ROW()-3)</f>
        <v/>
      </c>
      <c r="B1893" s="562"/>
      <c r="C1893" s="408"/>
      <c r="D1893" s="372"/>
      <c r="E1893" s="372"/>
      <c r="F1893" s="373"/>
      <c r="G1893" s="372"/>
      <c r="H1893" s="372"/>
      <c r="I1893" s="374"/>
      <c r="J1893" s="372"/>
      <c r="K1893" s="372"/>
      <c r="L1893" s="374"/>
      <c r="M1893" s="372"/>
      <c r="N1893" s="469"/>
      <c r="O1893" s="315">
        <f t="shared" si="102"/>
        <v>0</v>
      </c>
      <c r="P1893" s="74">
        <f t="shared" si="103"/>
        <v>0</v>
      </c>
      <c r="Q1893" s="96" t="str">
        <f t="shared" si="101"/>
        <v/>
      </c>
    </row>
    <row r="1894" spans="1:17" ht="13.5" thickBot="1">
      <c r="A1894" s="383" t="str">
        <f>IF(B1894="","",COUNT('Diário 1º PA'!$A$4:$A$2000)+ROW()-3)</f>
        <v/>
      </c>
      <c r="B1894" s="562"/>
      <c r="C1894" s="408"/>
      <c r="D1894" s="372"/>
      <c r="E1894" s="372"/>
      <c r="F1894" s="373"/>
      <c r="G1894" s="372"/>
      <c r="H1894" s="372"/>
      <c r="I1894" s="374"/>
      <c r="J1894" s="372"/>
      <c r="K1894" s="372"/>
      <c r="L1894" s="374"/>
      <c r="M1894" s="372"/>
      <c r="N1894" s="469"/>
      <c r="O1894" s="315">
        <f t="shared" si="102"/>
        <v>0</v>
      </c>
      <c r="P1894" s="74">
        <f t="shared" si="103"/>
        <v>0</v>
      </c>
      <c r="Q1894" s="96" t="str">
        <f t="shared" si="101"/>
        <v/>
      </c>
    </row>
    <row r="1895" spans="1:17">
      <c r="A1895" s="383" t="str">
        <f>IF(B1895="","",COUNT('Diário 1º PA'!$A$4:$A$2000)+ROW()-3)</f>
        <v/>
      </c>
      <c r="B1895" s="562"/>
      <c r="C1895" s="408"/>
      <c r="D1895" s="372"/>
      <c r="E1895" s="372"/>
      <c r="F1895" s="373"/>
      <c r="G1895" s="372"/>
      <c r="H1895" s="372"/>
      <c r="I1895" s="374"/>
      <c r="J1895" s="372"/>
      <c r="K1895" s="372"/>
      <c r="L1895" s="374"/>
      <c r="M1895" s="372"/>
      <c r="N1895" s="469"/>
      <c r="O1895" s="316">
        <f t="shared" si="102"/>
        <v>0</v>
      </c>
      <c r="P1895" s="74">
        <f t="shared" si="103"/>
        <v>0</v>
      </c>
      <c r="Q1895" s="139" t="str">
        <f t="shared" si="101"/>
        <v/>
      </c>
    </row>
    <row r="1896" spans="1:17">
      <c r="A1896" s="383" t="str">
        <f>IF(B1896="","",COUNT('Diário 1º PA'!$A$4:$A$2000)+ROW()-3)</f>
        <v/>
      </c>
      <c r="B1896" s="562"/>
      <c r="C1896" s="408"/>
      <c r="D1896" s="372"/>
      <c r="E1896" s="372"/>
      <c r="F1896" s="373"/>
      <c r="G1896" s="372"/>
      <c r="H1896" s="372"/>
      <c r="I1896" s="374"/>
      <c r="J1896" s="372"/>
      <c r="K1896" s="372"/>
      <c r="L1896" s="374"/>
      <c r="M1896" s="372"/>
      <c r="N1896" s="469"/>
      <c r="O1896" s="315">
        <f t="shared" si="102"/>
        <v>0</v>
      </c>
      <c r="P1896" s="74">
        <f t="shared" si="103"/>
        <v>0</v>
      </c>
      <c r="Q1896" s="96" t="str">
        <f t="shared" si="101"/>
        <v/>
      </c>
    </row>
    <row r="1897" spans="1:17">
      <c r="A1897" s="383" t="str">
        <f>IF(B1897="","",COUNT('Diário 1º PA'!$A$4:$A$2000)+ROW()-3)</f>
        <v/>
      </c>
      <c r="B1897" s="562"/>
      <c r="C1897" s="408"/>
      <c r="D1897" s="372"/>
      <c r="E1897" s="372"/>
      <c r="F1897" s="373"/>
      <c r="G1897" s="372"/>
      <c r="H1897" s="372"/>
      <c r="I1897" s="374"/>
      <c r="J1897" s="372"/>
      <c r="K1897" s="372"/>
      <c r="L1897" s="374"/>
      <c r="M1897" s="372"/>
      <c r="N1897" s="469"/>
      <c r="O1897" s="315">
        <f t="shared" si="102"/>
        <v>0</v>
      </c>
      <c r="P1897" s="74">
        <f t="shared" si="103"/>
        <v>0</v>
      </c>
      <c r="Q1897" s="96" t="str">
        <f t="shared" si="101"/>
        <v/>
      </c>
    </row>
    <row r="1898" spans="1:17" ht="13.5" thickBot="1">
      <c r="A1898" s="383" t="str">
        <f>IF(B1898="","",COUNT('Diário 1º PA'!$A$4:$A$2000)+ROW()-3)</f>
        <v/>
      </c>
      <c r="B1898" s="562"/>
      <c r="C1898" s="408"/>
      <c r="D1898" s="372"/>
      <c r="E1898" s="372"/>
      <c r="F1898" s="373"/>
      <c r="G1898" s="372"/>
      <c r="H1898" s="372"/>
      <c r="I1898" s="374"/>
      <c r="J1898" s="372"/>
      <c r="K1898" s="372"/>
      <c r="L1898" s="374"/>
      <c r="M1898" s="372"/>
      <c r="N1898" s="469"/>
      <c r="O1898" s="315">
        <f t="shared" si="102"/>
        <v>0</v>
      </c>
      <c r="P1898" s="74">
        <f t="shared" si="103"/>
        <v>0</v>
      </c>
      <c r="Q1898" s="96" t="str">
        <f t="shared" si="101"/>
        <v/>
      </c>
    </row>
    <row r="1899" spans="1:17">
      <c r="A1899" s="383" t="str">
        <f>IF(B1899="","",COUNT('Diário 1º PA'!$A$4:$A$2000)+ROW()-3)</f>
        <v/>
      </c>
      <c r="B1899" s="562"/>
      <c r="C1899" s="408"/>
      <c r="D1899" s="372"/>
      <c r="E1899" s="372"/>
      <c r="F1899" s="373"/>
      <c r="G1899" s="372"/>
      <c r="H1899" s="372"/>
      <c r="I1899" s="374"/>
      <c r="J1899" s="372"/>
      <c r="K1899" s="372"/>
      <c r="L1899" s="374"/>
      <c r="M1899" s="372"/>
      <c r="N1899" s="469"/>
      <c r="O1899" s="316">
        <f t="shared" si="102"/>
        <v>0</v>
      </c>
      <c r="P1899" s="74">
        <f t="shared" si="103"/>
        <v>0</v>
      </c>
      <c r="Q1899" s="139" t="str">
        <f t="shared" si="101"/>
        <v/>
      </c>
    </row>
    <row r="1900" spans="1:17">
      <c r="A1900" s="383" t="str">
        <f>IF(B1900="","",COUNT('Diário 1º PA'!$A$4:$A$2000)+ROW()-3)</f>
        <v/>
      </c>
      <c r="B1900" s="562"/>
      <c r="C1900" s="408"/>
      <c r="D1900" s="372"/>
      <c r="E1900" s="372"/>
      <c r="F1900" s="373"/>
      <c r="G1900" s="372"/>
      <c r="H1900" s="372"/>
      <c r="I1900" s="374"/>
      <c r="J1900" s="372"/>
      <c r="K1900" s="372"/>
      <c r="L1900" s="374"/>
      <c r="M1900" s="372"/>
      <c r="N1900" s="469"/>
      <c r="O1900" s="315">
        <f t="shared" si="102"/>
        <v>0</v>
      </c>
      <c r="P1900" s="74">
        <f t="shared" si="103"/>
        <v>0</v>
      </c>
      <c r="Q1900" s="96" t="str">
        <f t="shared" si="101"/>
        <v/>
      </c>
    </row>
    <row r="1901" spans="1:17">
      <c r="A1901" s="383" t="str">
        <f>IF(B1901="","",COUNT('Diário 1º PA'!$A$4:$A$2000)+ROW()-3)</f>
        <v/>
      </c>
      <c r="B1901" s="562"/>
      <c r="C1901" s="408"/>
      <c r="D1901" s="372"/>
      <c r="E1901" s="372"/>
      <c r="F1901" s="373"/>
      <c r="G1901" s="372"/>
      <c r="H1901" s="372"/>
      <c r="I1901" s="374"/>
      <c r="J1901" s="372"/>
      <c r="K1901" s="372"/>
      <c r="L1901" s="374"/>
      <c r="M1901" s="372"/>
      <c r="N1901" s="469"/>
      <c r="O1901" s="315">
        <f t="shared" si="102"/>
        <v>0</v>
      </c>
      <c r="P1901" s="74">
        <f t="shared" si="103"/>
        <v>0</v>
      </c>
      <c r="Q1901" s="96" t="str">
        <f t="shared" si="101"/>
        <v/>
      </c>
    </row>
    <row r="1902" spans="1:17">
      <c r="A1902" s="383" t="str">
        <f>IF(B1902="","",COUNT('Diário 1º PA'!$A$4:$A$2000)+ROW()-3)</f>
        <v/>
      </c>
      <c r="B1902" s="562"/>
      <c r="C1902" s="408"/>
      <c r="D1902" s="372"/>
      <c r="E1902" s="372"/>
      <c r="F1902" s="373"/>
      <c r="G1902" s="372"/>
      <c r="H1902" s="372"/>
      <c r="I1902" s="374"/>
      <c r="J1902" s="372"/>
      <c r="K1902" s="372"/>
      <c r="L1902" s="374"/>
      <c r="M1902" s="372"/>
      <c r="N1902" s="469"/>
      <c r="O1902" s="315">
        <f t="shared" ref="O1902:P1944" si="104">IF(B1902=0,0,IF(YEAR(B1902)=$P$1,MONTH(B1902)-$O$1+1,(YEAR(B1902)-$P$1)*12-$O$1+1+MONTH(B1902)))</f>
        <v>0</v>
      </c>
      <c r="P1902" s="74">
        <f t="shared" si="104"/>
        <v>0</v>
      </c>
      <c r="Q1902" s="96" t="str">
        <f t="shared" ref="Q1902:Q1943" si="105">SUBSTITUTE(D1902," ","_")</f>
        <v/>
      </c>
    </row>
    <row r="1903" spans="1:17">
      <c r="A1903" s="383" t="str">
        <f>IF(B1903="","",COUNT('Diário 1º PA'!$A$4:$A$2000)+ROW()-3)</f>
        <v/>
      </c>
      <c r="B1903" s="562"/>
      <c r="C1903" s="408"/>
      <c r="D1903" s="372"/>
      <c r="E1903" s="372"/>
      <c r="F1903" s="373"/>
      <c r="G1903" s="372"/>
      <c r="H1903" s="372"/>
      <c r="I1903" s="374"/>
      <c r="J1903" s="372"/>
      <c r="K1903" s="372"/>
      <c r="L1903" s="374"/>
      <c r="M1903" s="372"/>
      <c r="N1903" s="469"/>
      <c r="O1903" s="315">
        <f t="shared" si="104"/>
        <v>0</v>
      </c>
      <c r="P1903" s="74">
        <f t="shared" si="104"/>
        <v>0</v>
      </c>
      <c r="Q1903" s="96" t="str">
        <f t="shared" si="105"/>
        <v/>
      </c>
    </row>
    <row r="1904" spans="1:17">
      <c r="A1904" s="383" t="str">
        <f>IF(B1904="","",COUNT('Diário 1º PA'!$A$4:$A$2000)+ROW()-3)</f>
        <v/>
      </c>
      <c r="B1904" s="562"/>
      <c r="C1904" s="408"/>
      <c r="D1904" s="372"/>
      <c r="E1904" s="372"/>
      <c r="F1904" s="373"/>
      <c r="G1904" s="372"/>
      <c r="H1904" s="372"/>
      <c r="I1904" s="374"/>
      <c r="J1904" s="372"/>
      <c r="K1904" s="372"/>
      <c r="L1904" s="374"/>
      <c r="M1904" s="372"/>
      <c r="N1904" s="469"/>
      <c r="O1904" s="315">
        <f t="shared" si="104"/>
        <v>0</v>
      </c>
      <c r="P1904" s="74">
        <f t="shared" si="104"/>
        <v>0</v>
      </c>
      <c r="Q1904" s="96" t="str">
        <f t="shared" si="105"/>
        <v/>
      </c>
    </row>
    <row r="1905" spans="1:17">
      <c r="A1905" s="383" t="str">
        <f>IF(B1905="","",COUNT('Diário 1º PA'!$A$4:$A$2000)+ROW()-3)</f>
        <v/>
      </c>
      <c r="B1905" s="562"/>
      <c r="C1905" s="408"/>
      <c r="D1905" s="372"/>
      <c r="E1905" s="372"/>
      <c r="F1905" s="373"/>
      <c r="G1905" s="372"/>
      <c r="H1905" s="372"/>
      <c r="I1905" s="374"/>
      <c r="J1905" s="372"/>
      <c r="K1905" s="372"/>
      <c r="L1905" s="374"/>
      <c r="M1905" s="372"/>
      <c r="N1905" s="469"/>
      <c r="O1905" s="315">
        <f t="shared" si="104"/>
        <v>0</v>
      </c>
      <c r="P1905" s="74">
        <f t="shared" si="104"/>
        <v>0</v>
      </c>
      <c r="Q1905" s="96" t="str">
        <f t="shared" si="105"/>
        <v/>
      </c>
    </row>
    <row r="1906" spans="1:17">
      <c r="A1906" s="383" t="str">
        <f>IF(B1906="","",COUNT('Diário 1º PA'!$A$4:$A$2000)+ROW()-3)</f>
        <v/>
      </c>
      <c r="B1906" s="562"/>
      <c r="C1906" s="408"/>
      <c r="D1906" s="372"/>
      <c r="E1906" s="372"/>
      <c r="F1906" s="373"/>
      <c r="G1906" s="372"/>
      <c r="H1906" s="372"/>
      <c r="I1906" s="374"/>
      <c r="J1906" s="372"/>
      <c r="K1906" s="372"/>
      <c r="L1906" s="374"/>
      <c r="M1906" s="372"/>
      <c r="N1906" s="469"/>
      <c r="O1906" s="315">
        <f t="shared" si="104"/>
        <v>0</v>
      </c>
      <c r="P1906" s="74">
        <f t="shared" si="104"/>
        <v>0</v>
      </c>
      <c r="Q1906" s="96" t="str">
        <f t="shared" si="105"/>
        <v/>
      </c>
    </row>
    <row r="1907" spans="1:17">
      <c r="A1907" s="383" t="str">
        <f>IF(B1907="","",COUNT('Diário 1º PA'!$A$4:$A$2000)+ROW()-3)</f>
        <v/>
      </c>
      <c r="B1907" s="562"/>
      <c r="C1907" s="408"/>
      <c r="D1907" s="372"/>
      <c r="E1907" s="372"/>
      <c r="F1907" s="373"/>
      <c r="G1907" s="372"/>
      <c r="H1907" s="372"/>
      <c r="I1907" s="374"/>
      <c r="J1907" s="372"/>
      <c r="K1907" s="372"/>
      <c r="L1907" s="374"/>
      <c r="M1907" s="372"/>
      <c r="N1907" s="469"/>
      <c r="O1907" s="315">
        <f t="shared" si="104"/>
        <v>0</v>
      </c>
      <c r="P1907" s="74">
        <f t="shared" si="104"/>
        <v>0</v>
      </c>
      <c r="Q1907" s="96" t="str">
        <f t="shared" si="105"/>
        <v/>
      </c>
    </row>
    <row r="1908" spans="1:17">
      <c r="A1908" s="383" t="str">
        <f>IF(B1908="","",COUNT('Diário 1º PA'!$A$4:$A$2000)+ROW()-3)</f>
        <v/>
      </c>
      <c r="B1908" s="562"/>
      <c r="C1908" s="408"/>
      <c r="D1908" s="372"/>
      <c r="E1908" s="372"/>
      <c r="F1908" s="373"/>
      <c r="G1908" s="372"/>
      <c r="H1908" s="372"/>
      <c r="I1908" s="374"/>
      <c r="J1908" s="372"/>
      <c r="K1908" s="372"/>
      <c r="L1908" s="374"/>
      <c r="M1908" s="372"/>
      <c r="N1908" s="469"/>
      <c r="O1908" s="315">
        <f t="shared" si="104"/>
        <v>0</v>
      </c>
      <c r="P1908" s="74">
        <f t="shared" si="104"/>
        <v>0</v>
      </c>
      <c r="Q1908" s="96" t="str">
        <f t="shared" si="105"/>
        <v/>
      </c>
    </row>
    <row r="1909" spans="1:17">
      <c r="A1909" s="383" t="str">
        <f>IF(B1909="","",COUNT('Diário 1º PA'!$A$4:$A$2000)+ROW()-3)</f>
        <v/>
      </c>
      <c r="B1909" s="562"/>
      <c r="C1909" s="408"/>
      <c r="D1909" s="372"/>
      <c r="E1909" s="372"/>
      <c r="F1909" s="373"/>
      <c r="G1909" s="372"/>
      <c r="H1909" s="372"/>
      <c r="I1909" s="374"/>
      <c r="J1909" s="372"/>
      <c r="K1909" s="372"/>
      <c r="L1909" s="374"/>
      <c r="M1909" s="372"/>
      <c r="N1909" s="469"/>
      <c r="O1909" s="315">
        <f t="shared" si="104"/>
        <v>0</v>
      </c>
      <c r="P1909" s="74">
        <f t="shared" si="104"/>
        <v>0</v>
      </c>
      <c r="Q1909" s="96" t="str">
        <f t="shared" si="105"/>
        <v/>
      </c>
    </row>
    <row r="1910" spans="1:17">
      <c r="A1910" s="383" t="str">
        <f>IF(B1910="","",COUNT('Diário 1º PA'!$A$4:$A$2000)+ROW()-3)</f>
        <v/>
      </c>
      <c r="B1910" s="562"/>
      <c r="C1910" s="408"/>
      <c r="D1910" s="372"/>
      <c r="E1910" s="372"/>
      <c r="F1910" s="373"/>
      <c r="G1910" s="372"/>
      <c r="H1910" s="372"/>
      <c r="I1910" s="374"/>
      <c r="J1910" s="372"/>
      <c r="K1910" s="372"/>
      <c r="L1910" s="374"/>
      <c r="M1910" s="372"/>
      <c r="N1910" s="469"/>
      <c r="O1910" s="315">
        <f t="shared" si="104"/>
        <v>0</v>
      </c>
      <c r="P1910" s="74">
        <f t="shared" si="104"/>
        <v>0</v>
      </c>
      <c r="Q1910" s="96" t="str">
        <f t="shared" si="105"/>
        <v/>
      </c>
    </row>
    <row r="1911" spans="1:17">
      <c r="A1911" s="383" t="str">
        <f>IF(B1911="","",COUNT('Diário 1º PA'!$A$4:$A$2000)+ROW()-3)</f>
        <v/>
      </c>
      <c r="B1911" s="562"/>
      <c r="C1911" s="408"/>
      <c r="D1911" s="372"/>
      <c r="E1911" s="372"/>
      <c r="F1911" s="373"/>
      <c r="G1911" s="372"/>
      <c r="H1911" s="372"/>
      <c r="I1911" s="374"/>
      <c r="J1911" s="372"/>
      <c r="K1911" s="372"/>
      <c r="L1911" s="374"/>
      <c r="M1911" s="372"/>
      <c r="N1911" s="469"/>
      <c r="O1911" s="315">
        <f t="shared" si="104"/>
        <v>0</v>
      </c>
      <c r="P1911" s="74">
        <f t="shared" si="104"/>
        <v>0</v>
      </c>
      <c r="Q1911" s="96" t="str">
        <f t="shared" si="105"/>
        <v/>
      </c>
    </row>
    <row r="1912" spans="1:17">
      <c r="A1912" s="383" t="str">
        <f>IF(B1912="","",COUNT('Diário 1º PA'!$A$4:$A$2000)+ROW()-3)</f>
        <v/>
      </c>
      <c r="B1912" s="562"/>
      <c r="C1912" s="408"/>
      <c r="D1912" s="372"/>
      <c r="E1912" s="372"/>
      <c r="F1912" s="373"/>
      <c r="G1912" s="372"/>
      <c r="H1912" s="372"/>
      <c r="I1912" s="374"/>
      <c r="J1912" s="372"/>
      <c r="K1912" s="372"/>
      <c r="L1912" s="374"/>
      <c r="M1912" s="372"/>
      <c r="N1912" s="469"/>
      <c r="O1912" s="315">
        <f t="shared" si="104"/>
        <v>0</v>
      </c>
      <c r="P1912" s="74">
        <f t="shared" si="104"/>
        <v>0</v>
      </c>
      <c r="Q1912" s="96" t="str">
        <f t="shared" si="105"/>
        <v/>
      </c>
    </row>
    <row r="1913" spans="1:17">
      <c r="A1913" s="383" t="str">
        <f>IF(B1913="","",COUNT('Diário 1º PA'!$A$4:$A$2000)+ROW()-3)</f>
        <v/>
      </c>
      <c r="B1913" s="562"/>
      <c r="C1913" s="408"/>
      <c r="D1913" s="372"/>
      <c r="E1913" s="372"/>
      <c r="F1913" s="373"/>
      <c r="G1913" s="372"/>
      <c r="H1913" s="372"/>
      <c r="I1913" s="374"/>
      <c r="J1913" s="372"/>
      <c r="K1913" s="372"/>
      <c r="L1913" s="374"/>
      <c r="M1913" s="372"/>
      <c r="N1913" s="469"/>
      <c r="O1913" s="315">
        <f t="shared" si="104"/>
        <v>0</v>
      </c>
      <c r="P1913" s="74">
        <f t="shared" si="104"/>
        <v>0</v>
      </c>
      <c r="Q1913" s="96" t="str">
        <f t="shared" si="105"/>
        <v/>
      </c>
    </row>
    <row r="1914" spans="1:17">
      <c r="A1914" s="383" t="str">
        <f>IF(B1914="","",COUNT('Diário 1º PA'!$A$4:$A$2000)+ROW()-3)</f>
        <v/>
      </c>
      <c r="B1914" s="562"/>
      <c r="C1914" s="408"/>
      <c r="D1914" s="372"/>
      <c r="E1914" s="372"/>
      <c r="F1914" s="373"/>
      <c r="G1914" s="372"/>
      <c r="H1914" s="372"/>
      <c r="I1914" s="374"/>
      <c r="J1914" s="372"/>
      <c r="K1914" s="372"/>
      <c r="L1914" s="374"/>
      <c r="M1914" s="372"/>
      <c r="N1914" s="469"/>
      <c r="O1914" s="315">
        <f t="shared" si="104"/>
        <v>0</v>
      </c>
      <c r="P1914" s="74">
        <f t="shared" si="104"/>
        <v>0</v>
      </c>
      <c r="Q1914" s="96" t="str">
        <f t="shared" si="105"/>
        <v/>
      </c>
    </row>
    <row r="1915" spans="1:17">
      <c r="A1915" s="383" t="str">
        <f>IF(B1915="","",COUNT('Diário 1º PA'!$A$4:$A$2000)+ROW()-3)</f>
        <v/>
      </c>
      <c r="B1915" s="562"/>
      <c r="C1915" s="408"/>
      <c r="D1915" s="372"/>
      <c r="E1915" s="372"/>
      <c r="F1915" s="373"/>
      <c r="G1915" s="372"/>
      <c r="H1915" s="372"/>
      <c r="I1915" s="374"/>
      <c r="J1915" s="372"/>
      <c r="K1915" s="372"/>
      <c r="L1915" s="374"/>
      <c r="M1915" s="372"/>
      <c r="N1915" s="469"/>
      <c r="O1915" s="315">
        <f t="shared" si="104"/>
        <v>0</v>
      </c>
      <c r="P1915" s="74">
        <f t="shared" si="104"/>
        <v>0</v>
      </c>
      <c r="Q1915" s="96" t="str">
        <f t="shared" si="105"/>
        <v/>
      </c>
    </row>
    <row r="1916" spans="1:17">
      <c r="A1916" s="383" t="str">
        <f>IF(B1916="","",COUNT('Diário 1º PA'!$A$4:$A$2000)+ROW()-3)</f>
        <v/>
      </c>
      <c r="B1916" s="562"/>
      <c r="C1916" s="408"/>
      <c r="D1916" s="372"/>
      <c r="E1916" s="372"/>
      <c r="F1916" s="373"/>
      <c r="G1916" s="372"/>
      <c r="H1916" s="372"/>
      <c r="I1916" s="374"/>
      <c r="J1916" s="372"/>
      <c r="K1916" s="372"/>
      <c r="L1916" s="374"/>
      <c r="M1916" s="372"/>
      <c r="N1916" s="469"/>
      <c r="O1916" s="315">
        <f t="shared" si="104"/>
        <v>0</v>
      </c>
      <c r="P1916" s="74">
        <f t="shared" si="104"/>
        <v>0</v>
      </c>
      <c r="Q1916" s="96" t="str">
        <f t="shared" si="105"/>
        <v/>
      </c>
    </row>
    <row r="1917" spans="1:17">
      <c r="A1917" s="383" t="str">
        <f>IF(B1917="","",COUNT('Diário 1º PA'!$A$4:$A$2000)+ROW()-3)</f>
        <v/>
      </c>
      <c r="B1917" s="562"/>
      <c r="C1917" s="408"/>
      <c r="D1917" s="372"/>
      <c r="E1917" s="372"/>
      <c r="F1917" s="373"/>
      <c r="G1917" s="372"/>
      <c r="H1917" s="372"/>
      <c r="I1917" s="374"/>
      <c r="J1917" s="372"/>
      <c r="K1917" s="372"/>
      <c r="L1917" s="374"/>
      <c r="M1917" s="372"/>
      <c r="N1917" s="469"/>
      <c r="O1917" s="315">
        <f t="shared" si="104"/>
        <v>0</v>
      </c>
      <c r="P1917" s="74">
        <f t="shared" si="104"/>
        <v>0</v>
      </c>
      <c r="Q1917" s="96" t="str">
        <f t="shared" si="105"/>
        <v/>
      </c>
    </row>
    <row r="1918" spans="1:17">
      <c r="A1918" s="383" t="str">
        <f>IF(B1918="","",COUNT('Diário 1º PA'!$A$4:$A$2000)+ROW()-3)</f>
        <v/>
      </c>
      <c r="B1918" s="562"/>
      <c r="C1918" s="408"/>
      <c r="D1918" s="372"/>
      <c r="E1918" s="372"/>
      <c r="F1918" s="373"/>
      <c r="G1918" s="372"/>
      <c r="H1918" s="372"/>
      <c r="I1918" s="374"/>
      <c r="J1918" s="372"/>
      <c r="K1918" s="372"/>
      <c r="L1918" s="374"/>
      <c r="M1918" s="372"/>
      <c r="N1918" s="469"/>
      <c r="O1918" s="315">
        <f t="shared" si="104"/>
        <v>0</v>
      </c>
      <c r="P1918" s="74">
        <f t="shared" si="104"/>
        <v>0</v>
      </c>
      <c r="Q1918" s="96" t="str">
        <f t="shared" si="105"/>
        <v/>
      </c>
    </row>
    <row r="1919" spans="1:17">
      <c r="A1919" s="383" t="str">
        <f>IF(B1919="","",COUNT('Diário 1º PA'!$A$4:$A$2000)+ROW()-3)</f>
        <v/>
      </c>
      <c r="B1919" s="562"/>
      <c r="C1919" s="408"/>
      <c r="D1919" s="372"/>
      <c r="E1919" s="372"/>
      <c r="F1919" s="373"/>
      <c r="G1919" s="372"/>
      <c r="H1919" s="372"/>
      <c r="I1919" s="374"/>
      <c r="J1919" s="372"/>
      <c r="K1919" s="372"/>
      <c r="L1919" s="374"/>
      <c r="M1919" s="372"/>
      <c r="N1919" s="469"/>
      <c r="O1919" s="315">
        <f t="shared" si="104"/>
        <v>0</v>
      </c>
      <c r="P1919" s="74">
        <f t="shared" si="104"/>
        <v>0</v>
      </c>
      <c r="Q1919" s="96" t="str">
        <f t="shared" si="105"/>
        <v/>
      </c>
    </row>
    <row r="1920" spans="1:17">
      <c r="A1920" s="383" t="str">
        <f>IF(B1920="","",COUNT('Diário 1º PA'!$A$4:$A$2000)+ROW()-3)</f>
        <v/>
      </c>
      <c r="B1920" s="562"/>
      <c r="C1920" s="408"/>
      <c r="D1920" s="372"/>
      <c r="E1920" s="372"/>
      <c r="F1920" s="373"/>
      <c r="G1920" s="372"/>
      <c r="H1920" s="372"/>
      <c r="I1920" s="374"/>
      <c r="J1920" s="372"/>
      <c r="K1920" s="372"/>
      <c r="L1920" s="374"/>
      <c r="M1920" s="372"/>
      <c r="N1920" s="469"/>
      <c r="O1920" s="315">
        <f t="shared" si="104"/>
        <v>0</v>
      </c>
      <c r="P1920" s="74">
        <f t="shared" si="104"/>
        <v>0</v>
      </c>
      <c r="Q1920" s="96" t="str">
        <f t="shared" si="105"/>
        <v/>
      </c>
    </row>
    <row r="1921" spans="1:17">
      <c r="A1921" s="383" t="str">
        <f>IF(B1921="","",COUNT('Diário 1º PA'!$A$4:$A$2000)+ROW()-3)</f>
        <v/>
      </c>
      <c r="B1921" s="562"/>
      <c r="C1921" s="408"/>
      <c r="D1921" s="372"/>
      <c r="E1921" s="372"/>
      <c r="F1921" s="373"/>
      <c r="G1921" s="372"/>
      <c r="H1921" s="372"/>
      <c r="I1921" s="374"/>
      <c r="J1921" s="372"/>
      <c r="K1921" s="372"/>
      <c r="L1921" s="374"/>
      <c r="M1921" s="372"/>
      <c r="N1921" s="469"/>
      <c r="O1921" s="315">
        <f t="shared" si="104"/>
        <v>0</v>
      </c>
      <c r="P1921" s="74">
        <f t="shared" si="104"/>
        <v>0</v>
      </c>
      <c r="Q1921" s="96" t="str">
        <f t="shared" si="105"/>
        <v/>
      </c>
    </row>
    <row r="1922" spans="1:17">
      <c r="A1922" s="383" t="str">
        <f>IF(B1922="","",COUNT('Diário 1º PA'!$A$4:$A$2000)+ROW()-3)</f>
        <v/>
      </c>
      <c r="B1922" s="562"/>
      <c r="C1922" s="408"/>
      <c r="D1922" s="372"/>
      <c r="E1922" s="372"/>
      <c r="F1922" s="373"/>
      <c r="G1922" s="372"/>
      <c r="H1922" s="372"/>
      <c r="I1922" s="374"/>
      <c r="J1922" s="372"/>
      <c r="K1922" s="372"/>
      <c r="L1922" s="374"/>
      <c r="M1922" s="372"/>
      <c r="N1922" s="469"/>
      <c r="O1922" s="315">
        <f t="shared" si="104"/>
        <v>0</v>
      </c>
      <c r="P1922" s="74">
        <f t="shared" si="104"/>
        <v>0</v>
      </c>
      <c r="Q1922" s="96" t="str">
        <f t="shared" si="105"/>
        <v/>
      </c>
    </row>
    <row r="1923" spans="1:17">
      <c r="A1923" s="383" t="str">
        <f>IF(B1923="","",COUNT('Diário 1º PA'!$A$4:$A$2000)+ROW()-3)</f>
        <v/>
      </c>
      <c r="B1923" s="562"/>
      <c r="C1923" s="408"/>
      <c r="D1923" s="372"/>
      <c r="E1923" s="372"/>
      <c r="F1923" s="373"/>
      <c r="G1923" s="372"/>
      <c r="H1923" s="372"/>
      <c r="I1923" s="374"/>
      <c r="J1923" s="372"/>
      <c r="K1923" s="372"/>
      <c r="L1923" s="374"/>
      <c r="M1923" s="372"/>
      <c r="N1923" s="469"/>
      <c r="O1923" s="315">
        <f t="shared" si="104"/>
        <v>0</v>
      </c>
      <c r="P1923" s="74">
        <f t="shared" si="104"/>
        <v>0</v>
      </c>
      <c r="Q1923" s="96" t="str">
        <f t="shared" si="105"/>
        <v/>
      </c>
    </row>
    <row r="1924" spans="1:17">
      <c r="A1924" s="383" t="str">
        <f>IF(B1924="","",COUNT('Diário 1º PA'!$A$4:$A$2000)+ROW()-3)</f>
        <v/>
      </c>
      <c r="B1924" s="562"/>
      <c r="C1924" s="408"/>
      <c r="D1924" s="372"/>
      <c r="E1924" s="372"/>
      <c r="F1924" s="373"/>
      <c r="G1924" s="372"/>
      <c r="H1924" s="372"/>
      <c r="I1924" s="374"/>
      <c r="J1924" s="372"/>
      <c r="K1924" s="372"/>
      <c r="L1924" s="374"/>
      <c r="M1924" s="372"/>
      <c r="N1924" s="469"/>
      <c r="O1924" s="315">
        <f t="shared" si="104"/>
        <v>0</v>
      </c>
      <c r="P1924" s="74">
        <f t="shared" si="104"/>
        <v>0</v>
      </c>
      <c r="Q1924" s="96" t="str">
        <f t="shared" si="105"/>
        <v/>
      </c>
    </row>
    <row r="1925" spans="1:17">
      <c r="A1925" s="383" t="str">
        <f>IF(B1925="","",COUNT('Diário 1º PA'!$A$4:$A$2000)+ROW()-3)</f>
        <v/>
      </c>
      <c r="B1925" s="562"/>
      <c r="C1925" s="408"/>
      <c r="D1925" s="372"/>
      <c r="E1925" s="372"/>
      <c r="F1925" s="373"/>
      <c r="G1925" s="372"/>
      <c r="H1925" s="372"/>
      <c r="I1925" s="374"/>
      <c r="J1925" s="372"/>
      <c r="K1925" s="372"/>
      <c r="L1925" s="374"/>
      <c r="M1925" s="372"/>
      <c r="N1925" s="469"/>
      <c r="O1925" s="315">
        <f t="shared" si="104"/>
        <v>0</v>
      </c>
      <c r="P1925" s="74">
        <f t="shared" si="104"/>
        <v>0</v>
      </c>
      <c r="Q1925" s="96" t="str">
        <f t="shared" si="105"/>
        <v/>
      </c>
    </row>
    <row r="1926" spans="1:17">
      <c r="A1926" s="383" t="str">
        <f>IF(B1926="","",COUNT('Diário 1º PA'!$A$4:$A$2000)+ROW()-3)</f>
        <v/>
      </c>
      <c r="B1926" s="562"/>
      <c r="C1926" s="408"/>
      <c r="D1926" s="372"/>
      <c r="E1926" s="372"/>
      <c r="F1926" s="373"/>
      <c r="G1926" s="372"/>
      <c r="H1926" s="372"/>
      <c r="I1926" s="374"/>
      <c r="J1926" s="372"/>
      <c r="K1926" s="372"/>
      <c r="L1926" s="374"/>
      <c r="M1926" s="372"/>
      <c r="N1926" s="469"/>
      <c r="O1926" s="315">
        <f t="shared" si="104"/>
        <v>0</v>
      </c>
      <c r="P1926" s="74">
        <f t="shared" si="104"/>
        <v>0</v>
      </c>
      <c r="Q1926" s="96" t="str">
        <f t="shared" si="105"/>
        <v/>
      </c>
    </row>
    <row r="1927" spans="1:17">
      <c r="A1927" s="383" t="str">
        <f>IF(B1927="","",COUNT('Diário 1º PA'!$A$4:$A$2000)+ROW()-3)</f>
        <v/>
      </c>
      <c r="B1927" s="562"/>
      <c r="C1927" s="408"/>
      <c r="D1927" s="372"/>
      <c r="E1927" s="372"/>
      <c r="F1927" s="373"/>
      <c r="G1927" s="372"/>
      <c r="H1927" s="372"/>
      <c r="I1927" s="374"/>
      <c r="J1927" s="372"/>
      <c r="K1927" s="372"/>
      <c r="L1927" s="374"/>
      <c r="M1927" s="372"/>
      <c r="N1927" s="469"/>
      <c r="O1927" s="315">
        <f t="shared" si="104"/>
        <v>0</v>
      </c>
      <c r="P1927" s="74">
        <f t="shared" si="104"/>
        <v>0</v>
      </c>
      <c r="Q1927" s="96" t="str">
        <f t="shared" si="105"/>
        <v/>
      </c>
    </row>
    <row r="1928" spans="1:17">
      <c r="A1928" s="383" t="str">
        <f>IF(B1928="","",COUNT('Diário 1º PA'!$A$4:$A$2000)+ROW()-3)</f>
        <v/>
      </c>
      <c r="B1928" s="562"/>
      <c r="C1928" s="408"/>
      <c r="D1928" s="372"/>
      <c r="E1928" s="372"/>
      <c r="F1928" s="373"/>
      <c r="G1928" s="372"/>
      <c r="H1928" s="372"/>
      <c r="I1928" s="374"/>
      <c r="J1928" s="372"/>
      <c r="K1928" s="372"/>
      <c r="L1928" s="374"/>
      <c r="M1928" s="372"/>
      <c r="N1928" s="469"/>
      <c r="O1928" s="315">
        <f t="shared" si="104"/>
        <v>0</v>
      </c>
      <c r="P1928" s="74">
        <f t="shared" si="104"/>
        <v>0</v>
      </c>
      <c r="Q1928" s="96" t="str">
        <f t="shared" si="105"/>
        <v/>
      </c>
    </row>
    <row r="1929" spans="1:17">
      <c r="A1929" s="383" t="str">
        <f>IF(B1929="","",COUNT('Diário 1º PA'!$A$4:$A$2000)+ROW()-3)</f>
        <v/>
      </c>
      <c r="B1929" s="562"/>
      <c r="C1929" s="408"/>
      <c r="D1929" s="372"/>
      <c r="E1929" s="372"/>
      <c r="F1929" s="373"/>
      <c r="G1929" s="372"/>
      <c r="H1929" s="372"/>
      <c r="I1929" s="374"/>
      <c r="J1929" s="372"/>
      <c r="K1929" s="372"/>
      <c r="L1929" s="374"/>
      <c r="M1929" s="372"/>
      <c r="N1929" s="469"/>
      <c r="O1929" s="315">
        <f t="shared" si="104"/>
        <v>0</v>
      </c>
      <c r="P1929" s="74">
        <f t="shared" si="104"/>
        <v>0</v>
      </c>
      <c r="Q1929" s="96" t="str">
        <f t="shared" si="105"/>
        <v/>
      </c>
    </row>
    <row r="1930" spans="1:17">
      <c r="A1930" s="383" t="str">
        <f>IF(B1930="","",COUNT('Diário 1º PA'!$A$4:$A$2000)+ROW()-3)</f>
        <v/>
      </c>
      <c r="B1930" s="562"/>
      <c r="C1930" s="408"/>
      <c r="D1930" s="372"/>
      <c r="E1930" s="372"/>
      <c r="F1930" s="373"/>
      <c r="G1930" s="372"/>
      <c r="H1930" s="372"/>
      <c r="I1930" s="374"/>
      <c r="J1930" s="372"/>
      <c r="K1930" s="372"/>
      <c r="L1930" s="374"/>
      <c r="M1930" s="372"/>
      <c r="N1930" s="469"/>
      <c r="O1930" s="315">
        <f t="shared" si="104"/>
        <v>0</v>
      </c>
      <c r="P1930" s="74">
        <f t="shared" si="104"/>
        <v>0</v>
      </c>
      <c r="Q1930" s="96" t="str">
        <f t="shared" si="105"/>
        <v/>
      </c>
    </row>
    <row r="1931" spans="1:17">
      <c r="A1931" s="383" t="str">
        <f>IF(B1931="","",COUNT('Diário 1º PA'!$A$4:$A$2000)+ROW()-3)</f>
        <v/>
      </c>
      <c r="B1931" s="562"/>
      <c r="C1931" s="408"/>
      <c r="D1931" s="372"/>
      <c r="E1931" s="372"/>
      <c r="F1931" s="373"/>
      <c r="G1931" s="372"/>
      <c r="H1931" s="372"/>
      <c r="I1931" s="374"/>
      <c r="J1931" s="372"/>
      <c r="K1931" s="372"/>
      <c r="L1931" s="374"/>
      <c r="M1931" s="372"/>
      <c r="N1931" s="469"/>
      <c r="O1931" s="315">
        <f t="shared" si="104"/>
        <v>0</v>
      </c>
      <c r="P1931" s="74">
        <f t="shared" si="104"/>
        <v>0</v>
      </c>
      <c r="Q1931" s="96" t="str">
        <f t="shared" si="105"/>
        <v/>
      </c>
    </row>
    <row r="1932" spans="1:17">
      <c r="A1932" s="383" t="str">
        <f>IF(B1932="","",COUNT('Diário 1º PA'!$A$4:$A$2000)+ROW()-3)</f>
        <v/>
      </c>
      <c r="B1932" s="562"/>
      <c r="C1932" s="408"/>
      <c r="D1932" s="372"/>
      <c r="E1932" s="372"/>
      <c r="F1932" s="373"/>
      <c r="G1932" s="372"/>
      <c r="H1932" s="372"/>
      <c r="I1932" s="374"/>
      <c r="J1932" s="372"/>
      <c r="K1932" s="372"/>
      <c r="L1932" s="374"/>
      <c r="M1932" s="372"/>
      <c r="N1932" s="469"/>
      <c r="O1932" s="315">
        <f t="shared" si="104"/>
        <v>0</v>
      </c>
      <c r="P1932" s="74">
        <f t="shared" si="104"/>
        <v>0</v>
      </c>
      <c r="Q1932" s="96" t="str">
        <f t="shared" si="105"/>
        <v/>
      </c>
    </row>
    <row r="1933" spans="1:17">
      <c r="A1933" s="383" t="str">
        <f>IF(B1933="","",COUNT('Diário 1º PA'!$A$4:$A$2000)+ROW()-3)</f>
        <v/>
      </c>
      <c r="B1933" s="562"/>
      <c r="C1933" s="408"/>
      <c r="D1933" s="372"/>
      <c r="E1933" s="372"/>
      <c r="F1933" s="373"/>
      <c r="G1933" s="372"/>
      <c r="H1933" s="372"/>
      <c r="I1933" s="374"/>
      <c r="J1933" s="372"/>
      <c r="K1933" s="372"/>
      <c r="L1933" s="374"/>
      <c r="M1933" s="372"/>
      <c r="N1933" s="469"/>
      <c r="O1933" s="315">
        <f t="shared" si="104"/>
        <v>0</v>
      </c>
      <c r="P1933" s="74">
        <f t="shared" si="104"/>
        <v>0</v>
      </c>
      <c r="Q1933" s="96" t="str">
        <f t="shared" si="105"/>
        <v/>
      </c>
    </row>
    <row r="1934" spans="1:17">
      <c r="A1934" s="383" t="str">
        <f>IF(B1934="","",COUNT('Diário 1º PA'!$A$4:$A$2000)+ROW()-3)</f>
        <v/>
      </c>
      <c r="B1934" s="562"/>
      <c r="C1934" s="408"/>
      <c r="D1934" s="372"/>
      <c r="E1934" s="372"/>
      <c r="F1934" s="373"/>
      <c r="G1934" s="372"/>
      <c r="H1934" s="372"/>
      <c r="I1934" s="374"/>
      <c r="J1934" s="372"/>
      <c r="K1934" s="372"/>
      <c r="L1934" s="374"/>
      <c r="M1934" s="372"/>
      <c r="N1934" s="469"/>
      <c r="O1934" s="315">
        <f t="shared" si="104"/>
        <v>0</v>
      </c>
      <c r="P1934" s="74">
        <f t="shared" si="104"/>
        <v>0</v>
      </c>
      <c r="Q1934" s="96" t="str">
        <f t="shared" si="105"/>
        <v/>
      </c>
    </row>
    <row r="1935" spans="1:17">
      <c r="A1935" s="383" t="str">
        <f>IF(B1935="","",COUNT('Diário 1º PA'!$A$4:$A$2000)+ROW()-3)</f>
        <v/>
      </c>
      <c r="B1935" s="562"/>
      <c r="C1935" s="408"/>
      <c r="D1935" s="372"/>
      <c r="E1935" s="372"/>
      <c r="F1935" s="373"/>
      <c r="G1935" s="372"/>
      <c r="H1935" s="372"/>
      <c r="I1935" s="374"/>
      <c r="J1935" s="372"/>
      <c r="K1935" s="372"/>
      <c r="L1935" s="374"/>
      <c r="M1935" s="372"/>
      <c r="N1935" s="469"/>
      <c r="O1935" s="315">
        <f t="shared" si="104"/>
        <v>0</v>
      </c>
      <c r="P1935" s="74">
        <f t="shared" si="104"/>
        <v>0</v>
      </c>
      <c r="Q1935" s="96" t="str">
        <f t="shared" si="105"/>
        <v/>
      </c>
    </row>
    <row r="1936" spans="1:17">
      <c r="A1936" s="383" t="str">
        <f>IF(B1936="","",COUNT('Diário 1º PA'!$A$4:$A$2000)+ROW()-3)</f>
        <v/>
      </c>
      <c r="B1936" s="562"/>
      <c r="C1936" s="408"/>
      <c r="D1936" s="372"/>
      <c r="E1936" s="372"/>
      <c r="F1936" s="373"/>
      <c r="G1936" s="372"/>
      <c r="H1936" s="372"/>
      <c r="I1936" s="374"/>
      <c r="J1936" s="372"/>
      <c r="K1936" s="372"/>
      <c r="L1936" s="374"/>
      <c r="M1936" s="372"/>
      <c r="N1936" s="469"/>
      <c r="O1936" s="315">
        <f t="shared" si="104"/>
        <v>0</v>
      </c>
      <c r="P1936" s="74">
        <f t="shared" si="104"/>
        <v>0</v>
      </c>
      <c r="Q1936" s="96" t="str">
        <f t="shared" si="105"/>
        <v/>
      </c>
    </row>
    <row r="1937" spans="1:17">
      <c r="A1937" s="383" t="str">
        <f>IF(B1937="","",COUNT('Diário 1º PA'!$A$4:$A$2000)+ROW()-3)</f>
        <v/>
      </c>
      <c r="B1937" s="562"/>
      <c r="C1937" s="408"/>
      <c r="D1937" s="372"/>
      <c r="E1937" s="372"/>
      <c r="F1937" s="373"/>
      <c r="G1937" s="372"/>
      <c r="H1937" s="372"/>
      <c r="I1937" s="374"/>
      <c r="J1937" s="372"/>
      <c r="K1937" s="372"/>
      <c r="L1937" s="374"/>
      <c r="M1937" s="372"/>
      <c r="N1937" s="469"/>
      <c r="O1937" s="315">
        <f t="shared" si="104"/>
        <v>0</v>
      </c>
      <c r="P1937" s="74">
        <f t="shared" si="104"/>
        <v>0</v>
      </c>
      <c r="Q1937" s="96" t="str">
        <f t="shared" si="105"/>
        <v/>
      </c>
    </row>
    <row r="1938" spans="1:17">
      <c r="A1938" s="383" t="str">
        <f>IF(B1938="","",COUNT('Diário 1º PA'!$A$4:$A$2000)+ROW()-3)</f>
        <v/>
      </c>
      <c r="B1938" s="562"/>
      <c r="C1938" s="408"/>
      <c r="D1938" s="372"/>
      <c r="E1938" s="372"/>
      <c r="F1938" s="373"/>
      <c r="G1938" s="372"/>
      <c r="H1938" s="372"/>
      <c r="I1938" s="374"/>
      <c r="J1938" s="372"/>
      <c r="K1938" s="372"/>
      <c r="L1938" s="374"/>
      <c r="M1938" s="372"/>
      <c r="N1938" s="469"/>
      <c r="O1938" s="315">
        <f t="shared" si="104"/>
        <v>0</v>
      </c>
      <c r="P1938" s="74">
        <f t="shared" si="104"/>
        <v>0</v>
      </c>
      <c r="Q1938" s="96" t="str">
        <f t="shared" si="105"/>
        <v/>
      </c>
    </row>
    <row r="1939" spans="1:17">
      <c r="A1939" s="383" t="str">
        <f>IF(B1939="","",COUNT('Diário 1º PA'!$A$4:$A$2000)+ROW()-3)</f>
        <v/>
      </c>
      <c r="B1939" s="562"/>
      <c r="C1939" s="408"/>
      <c r="D1939" s="372"/>
      <c r="E1939" s="372"/>
      <c r="F1939" s="373"/>
      <c r="G1939" s="372"/>
      <c r="H1939" s="372"/>
      <c r="I1939" s="374"/>
      <c r="J1939" s="372"/>
      <c r="K1939" s="372"/>
      <c r="L1939" s="374"/>
      <c r="M1939" s="372"/>
      <c r="N1939" s="469"/>
      <c r="O1939" s="315">
        <f t="shared" si="104"/>
        <v>0</v>
      </c>
      <c r="P1939" s="74">
        <f t="shared" si="104"/>
        <v>0</v>
      </c>
      <c r="Q1939" s="96" t="str">
        <f t="shared" si="105"/>
        <v/>
      </c>
    </row>
    <row r="1940" spans="1:17">
      <c r="A1940" s="383" t="str">
        <f>IF(B1940="","",COUNT('Diário 1º PA'!$A$4:$A$2000)+ROW()-3)</f>
        <v/>
      </c>
      <c r="B1940" s="562"/>
      <c r="C1940" s="408"/>
      <c r="D1940" s="372"/>
      <c r="E1940" s="372"/>
      <c r="F1940" s="373"/>
      <c r="G1940" s="372"/>
      <c r="H1940" s="372"/>
      <c r="I1940" s="374"/>
      <c r="J1940" s="372"/>
      <c r="K1940" s="372"/>
      <c r="L1940" s="374"/>
      <c r="M1940" s="372"/>
      <c r="N1940" s="469"/>
      <c r="O1940" s="315">
        <f t="shared" si="104"/>
        <v>0</v>
      </c>
      <c r="P1940" s="74">
        <f t="shared" si="104"/>
        <v>0</v>
      </c>
      <c r="Q1940" s="96" t="str">
        <f t="shared" si="105"/>
        <v/>
      </c>
    </row>
    <row r="1941" spans="1:17">
      <c r="A1941" s="383" t="str">
        <f>IF(B1941="","",COUNT('Diário 1º PA'!$A$4:$A$2000)+ROW()-3)</f>
        <v/>
      </c>
      <c r="B1941" s="562"/>
      <c r="C1941" s="408"/>
      <c r="D1941" s="372"/>
      <c r="E1941" s="372"/>
      <c r="F1941" s="373"/>
      <c r="G1941" s="372"/>
      <c r="H1941" s="372"/>
      <c r="I1941" s="374"/>
      <c r="J1941" s="372"/>
      <c r="K1941" s="372"/>
      <c r="L1941" s="374"/>
      <c r="M1941" s="372"/>
      <c r="N1941" s="469"/>
      <c r="O1941" s="315">
        <f t="shared" si="104"/>
        <v>0</v>
      </c>
      <c r="P1941" s="74">
        <f t="shared" si="104"/>
        <v>0</v>
      </c>
      <c r="Q1941" s="96" t="str">
        <f t="shared" si="105"/>
        <v/>
      </c>
    </row>
    <row r="1942" spans="1:17">
      <c r="A1942" s="383" t="str">
        <f>IF(B1942="","",COUNT('Diário 1º PA'!$A$4:$A$2000)+ROW()-3)</f>
        <v/>
      </c>
      <c r="B1942" s="562"/>
      <c r="C1942" s="408"/>
      <c r="D1942" s="372"/>
      <c r="E1942" s="372"/>
      <c r="F1942" s="373"/>
      <c r="G1942" s="372"/>
      <c r="H1942" s="372"/>
      <c r="I1942" s="374"/>
      <c r="J1942" s="372"/>
      <c r="K1942" s="372"/>
      <c r="L1942" s="374"/>
      <c r="M1942" s="372"/>
      <c r="N1942" s="469"/>
      <c r="O1942" s="315">
        <f t="shared" si="104"/>
        <v>0</v>
      </c>
      <c r="P1942" s="74">
        <f t="shared" si="104"/>
        <v>0</v>
      </c>
      <c r="Q1942" s="96" t="str">
        <f t="shared" si="105"/>
        <v/>
      </c>
    </row>
    <row r="1943" spans="1:17">
      <c r="A1943" s="383" t="str">
        <f>IF(B1943="","",COUNT('Diário 1º PA'!$A$4:$A$2000)+ROW()-3)</f>
        <v/>
      </c>
      <c r="B1943" s="562"/>
      <c r="C1943" s="408"/>
      <c r="D1943" s="372"/>
      <c r="E1943" s="372"/>
      <c r="F1943" s="373"/>
      <c r="G1943" s="372"/>
      <c r="H1943" s="372"/>
      <c r="I1943" s="374"/>
      <c r="J1943" s="372"/>
      <c r="K1943" s="372"/>
      <c r="L1943" s="374"/>
      <c r="M1943" s="372"/>
      <c r="N1943" s="469"/>
      <c r="O1943" s="315">
        <f t="shared" si="104"/>
        <v>0</v>
      </c>
      <c r="P1943" s="74">
        <f t="shared" si="104"/>
        <v>0</v>
      </c>
      <c r="Q1943" s="96" t="str">
        <f t="shared" si="105"/>
        <v/>
      </c>
    </row>
    <row r="1944" spans="1:17">
      <c r="A1944" s="383" t="str">
        <f>IF(B1944="","",COUNT('Diário 1º PA'!$A$4:$A$2000)+ROW()-3)</f>
        <v/>
      </c>
      <c r="B1944" s="562"/>
      <c r="C1944" s="408"/>
      <c r="D1944" s="372"/>
      <c r="E1944" s="372"/>
      <c r="F1944" s="373"/>
      <c r="G1944" s="372"/>
      <c r="H1944" s="372"/>
      <c r="I1944" s="374"/>
      <c r="J1944" s="372"/>
      <c r="K1944" s="372"/>
      <c r="L1944" s="374"/>
      <c r="M1944" s="372"/>
      <c r="N1944" s="469"/>
      <c r="O1944" s="315">
        <f t="shared" si="104"/>
        <v>0</v>
      </c>
      <c r="P1944" s="74">
        <f t="shared" si="104"/>
        <v>0</v>
      </c>
      <c r="Q1944" s="96" t="str">
        <f t="shared" ref="Q1944:Q1998" si="106">SUBSTITUTE(D1944," ","_")</f>
        <v/>
      </c>
    </row>
    <row r="1945" spans="1:17">
      <c r="A1945" s="383" t="str">
        <f>IF(B1945="","",COUNT('Diário 1º PA'!$A$4:$A$2000)+ROW()-3)</f>
        <v/>
      </c>
      <c r="B1945" s="562"/>
      <c r="C1945" s="408"/>
      <c r="D1945" s="372"/>
      <c r="E1945" s="372"/>
      <c r="F1945" s="373"/>
      <c r="G1945" s="372"/>
      <c r="H1945" s="372"/>
      <c r="I1945" s="374"/>
      <c r="J1945" s="372"/>
      <c r="K1945" s="372"/>
      <c r="L1945" s="374"/>
      <c r="M1945" s="372"/>
      <c r="N1945" s="469"/>
      <c r="O1945" s="315">
        <f t="shared" ref="O1945:P1998" si="107">IF(B1945=0,0,IF(YEAR(B1945)=$P$1,MONTH(B1945)-$O$1+1,(YEAR(B1945)-$P$1)*12-$O$1+1+MONTH(B1945)))</f>
        <v>0</v>
      </c>
      <c r="P1945" s="74">
        <f t="shared" si="107"/>
        <v>0</v>
      </c>
      <c r="Q1945" s="96" t="str">
        <f t="shared" si="106"/>
        <v/>
      </c>
    </row>
    <row r="1946" spans="1:17">
      <c r="A1946" s="383" t="str">
        <f>IF(B1946="","",COUNT('Diário 1º PA'!$A$4:$A$2000)+ROW()-3)</f>
        <v/>
      </c>
      <c r="B1946" s="562"/>
      <c r="C1946" s="408"/>
      <c r="D1946" s="372"/>
      <c r="E1946" s="372"/>
      <c r="F1946" s="373"/>
      <c r="G1946" s="372"/>
      <c r="H1946" s="372"/>
      <c r="I1946" s="374"/>
      <c r="J1946" s="372"/>
      <c r="K1946" s="372"/>
      <c r="L1946" s="374"/>
      <c r="M1946" s="372"/>
      <c r="N1946" s="469"/>
      <c r="O1946" s="315">
        <f t="shared" si="107"/>
        <v>0</v>
      </c>
      <c r="P1946" s="74">
        <f t="shared" si="107"/>
        <v>0</v>
      </c>
      <c r="Q1946" s="96" t="str">
        <f t="shared" si="106"/>
        <v/>
      </c>
    </row>
    <row r="1947" spans="1:17">
      <c r="A1947" s="383" t="str">
        <f>IF(B1947="","",COUNT('Diário 1º PA'!$A$4:$A$2000)+ROW()-3)</f>
        <v/>
      </c>
      <c r="B1947" s="562"/>
      <c r="C1947" s="408"/>
      <c r="D1947" s="372"/>
      <c r="E1947" s="372"/>
      <c r="F1947" s="373"/>
      <c r="G1947" s="372"/>
      <c r="H1947" s="372"/>
      <c r="I1947" s="374"/>
      <c r="J1947" s="372"/>
      <c r="K1947" s="372"/>
      <c r="L1947" s="374"/>
      <c r="M1947" s="372"/>
      <c r="N1947" s="469"/>
      <c r="O1947" s="315">
        <f t="shared" si="107"/>
        <v>0</v>
      </c>
      <c r="P1947" s="74">
        <f t="shared" si="107"/>
        <v>0</v>
      </c>
      <c r="Q1947" s="96" t="str">
        <f t="shared" si="106"/>
        <v/>
      </c>
    </row>
    <row r="1948" spans="1:17">
      <c r="A1948" s="383" t="str">
        <f>IF(B1948="","",COUNT('Diário 1º PA'!$A$4:$A$2000)+ROW()-3)</f>
        <v/>
      </c>
      <c r="B1948" s="562"/>
      <c r="C1948" s="408"/>
      <c r="D1948" s="372"/>
      <c r="E1948" s="372"/>
      <c r="F1948" s="373"/>
      <c r="G1948" s="372"/>
      <c r="H1948" s="372"/>
      <c r="I1948" s="374"/>
      <c r="J1948" s="372"/>
      <c r="K1948" s="372"/>
      <c r="L1948" s="374"/>
      <c r="M1948" s="372"/>
      <c r="N1948" s="469"/>
      <c r="O1948" s="315">
        <f t="shared" si="107"/>
        <v>0</v>
      </c>
      <c r="P1948" s="74">
        <f t="shared" si="107"/>
        <v>0</v>
      </c>
      <c r="Q1948" s="96" t="str">
        <f t="shared" si="106"/>
        <v/>
      </c>
    </row>
    <row r="1949" spans="1:17">
      <c r="A1949" s="383" t="str">
        <f>IF(B1949="","",COUNT('Diário 1º PA'!$A$4:$A$2000)+ROW()-3)</f>
        <v/>
      </c>
      <c r="B1949" s="562"/>
      <c r="C1949" s="408"/>
      <c r="D1949" s="372"/>
      <c r="E1949" s="372"/>
      <c r="F1949" s="373"/>
      <c r="G1949" s="372"/>
      <c r="H1949" s="372"/>
      <c r="I1949" s="374"/>
      <c r="J1949" s="372"/>
      <c r="K1949" s="372"/>
      <c r="L1949" s="374"/>
      <c r="M1949" s="372"/>
      <c r="N1949" s="469"/>
      <c r="O1949" s="315">
        <f t="shared" si="107"/>
        <v>0</v>
      </c>
      <c r="P1949" s="74">
        <f t="shared" si="107"/>
        <v>0</v>
      </c>
      <c r="Q1949" s="96" t="str">
        <f t="shared" si="106"/>
        <v/>
      </c>
    </row>
    <row r="1950" spans="1:17">
      <c r="A1950" s="383" t="str">
        <f>IF(B1950="","",COUNT('Diário 1º PA'!$A$4:$A$2000)+ROW()-3)</f>
        <v/>
      </c>
      <c r="B1950" s="562"/>
      <c r="C1950" s="408"/>
      <c r="D1950" s="372"/>
      <c r="E1950" s="372"/>
      <c r="F1950" s="373"/>
      <c r="G1950" s="372"/>
      <c r="H1950" s="372"/>
      <c r="I1950" s="374"/>
      <c r="J1950" s="372"/>
      <c r="K1950" s="372"/>
      <c r="L1950" s="374"/>
      <c r="M1950" s="372"/>
      <c r="N1950" s="469"/>
      <c r="O1950" s="315">
        <f t="shared" si="107"/>
        <v>0</v>
      </c>
      <c r="P1950" s="74">
        <f t="shared" si="107"/>
        <v>0</v>
      </c>
      <c r="Q1950" s="96" t="str">
        <f t="shared" si="106"/>
        <v/>
      </c>
    </row>
    <row r="1951" spans="1:17">
      <c r="A1951" s="383" t="str">
        <f>IF(B1951="","",COUNT('Diário 1º PA'!$A$4:$A$2000)+ROW()-3)</f>
        <v/>
      </c>
      <c r="B1951" s="562"/>
      <c r="C1951" s="408"/>
      <c r="D1951" s="372"/>
      <c r="E1951" s="372"/>
      <c r="F1951" s="373"/>
      <c r="G1951" s="372"/>
      <c r="H1951" s="372"/>
      <c r="I1951" s="374"/>
      <c r="J1951" s="372"/>
      <c r="K1951" s="372"/>
      <c r="L1951" s="374"/>
      <c r="M1951" s="372"/>
      <c r="N1951" s="469"/>
      <c r="O1951" s="315">
        <f t="shared" si="107"/>
        <v>0</v>
      </c>
      <c r="P1951" s="74">
        <f t="shared" si="107"/>
        <v>0</v>
      </c>
      <c r="Q1951" s="96" t="str">
        <f t="shared" si="106"/>
        <v/>
      </c>
    </row>
    <row r="1952" spans="1:17">
      <c r="A1952" s="383" t="str">
        <f>IF(B1952="","",COUNT('Diário 1º PA'!$A$4:$A$2000)+ROW()-3)</f>
        <v/>
      </c>
      <c r="B1952" s="562"/>
      <c r="C1952" s="408"/>
      <c r="D1952" s="372"/>
      <c r="E1952" s="372"/>
      <c r="F1952" s="373"/>
      <c r="G1952" s="372"/>
      <c r="H1952" s="372"/>
      <c r="I1952" s="374"/>
      <c r="J1952" s="372"/>
      <c r="K1952" s="372"/>
      <c r="L1952" s="374"/>
      <c r="M1952" s="372"/>
      <c r="N1952" s="469"/>
      <c r="O1952" s="315">
        <f t="shared" si="107"/>
        <v>0</v>
      </c>
      <c r="P1952" s="74">
        <f t="shared" si="107"/>
        <v>0</v>
      </c>
      <c r="Q1952" s="96" t="str">
        <f t="shared" si="106"/>
        <v/>
      </c>
    </row>
    <row r="1953" spans="1:17">
      <c r="A1953" s="383" t="str">
        <f>IF(B1953="","",COUNT('Diário 1º PA'!$A$4:$A$2000)+ROW()-3)</f>
        <v/>
      </c>
      <c r="B1953" s="562"/>
      <c r="C1953" s="408"/>
      <c r="D1953" s="372"/>
      <c r="E1953" s="372"/>
      <c r="F1953" s="373"/>
      <c r="G1953" s="372"/>
      <c r="H1953" s="372"/>
      <c r="I1953" s="374"/>
      <c r="J1953" s="372"/>
      <c r="K1953" s="372"/>
      <c r="L1953" s="374"/>
      <c r="M1953" s="372"/>
      <c r="N1953" s="469"/>
      <c r="O1953" s="315">
        <f t="shared" si="107"/>
        <v>0</v>
      </c>
      <c r="P1953" s="74">
        <f t="shared" si="107"/>
        <v>0</v>
      </c>
      <c r="Q1953" s="96" t="str">
        <f t="shared" si="106"/>
        <v/>
      </c>
    </row>
    <row r="1954" spans="1:17">
      <c r="A1954" s="383" t="str">
        <f>IF(B1954="","",COUNT('Diário 1º PA'!$A$4:$A$2000)+ROW()-3)</f>
        <v/>
      </c>
      <c r="B1954" s="562"/>
      <c r="C1954" s="408"/>
      <c r="D1954" s="372"/>
      <c r="E1954" s="372"/>
      <c r="F1954" s="373"/>
      <c r="G1954" s="372"/>
      <c r="H1954" s="372"/>
      <c r="I1954" s="374"/>
      <c r="J1954" s="372"/>
      <c r="K1954" s="372"/>
      <c r="L1954" s="374"/>
      <c r="M1954" s="372"/>
      <c r="N1954" s="469"/>
      <c r="O1954" s="315">
        <f t="shared" si="107"/>
        <v>0</v>
      </c>
      <c r="P1954" s="74">
        <f t="shared" si="107"/>
        <v>0</v>
      </c>
      <c r="Q1954" s="96" t="str">
        <f t="shared" si="106"/>
        <v/>
      </c>
    </row>
    <row r="1955" spans="1:17">
      <c r="A1955" s="383" t="str">
        <f>IF(B1955="","",COUNT('Diário 1º PA'!$A$4:$A$2000)+ROW()-3)</f>
        <v/>
      </c>
      <c r="B1955" s="562"/>
      <c r="C1955" s="408"/>
      <c r="D1955" s="372"/>
      <c r="E1955" s="372"/>
      <c r="F1955" s="373"/>
      <c r="G1955" s="372"/>
      <c r="H1955" s="372"/>
      <c r="I1955" s="374"/>
      <c r="J1955" s="372"/>
      <c r="K1955" s="372"/>
      <c r="L1955" s="374"/>
      <c r="M1955" s="372"/>
      <c r="N1955" s="469"/>
      <c r="O1955" s="315">
        <f t="shared" si="107"/>
        <v>0</v>
      </c>
      <c r="P1955" s="74">
        <f t="shared" si="107"/>
        <v>0</v>
      </c>
      <c r="Q1955" s="96" t="str">
        <f t="shared" si="106"/>
        <v/>
      </c>
    </row>
    <row r="1956" spans="1:17">
      <c r="A1956" s="383" t="str">
        <f>IF(B1956="","",COUNT('Diário 1º PA'!$A$4:$A$2000)+ROW()-3)</f>
        <v/>
      </c>
      <c r="B1956" s="562"/>
      <c r="C1956" s="408"/>
      <c r="D1956" s="372"/>
      <c r="E1956" s="372"/>
      <c r="F1956" s="373"/>
      <c r="G1956" s="372"/>
      <c r="H1956" s="372"/>
      <c r="I1956" s="374"/>
      <c r="J1956" s="372"/>
      <c r="K1956" s="372"/>
      <c r="L1956" s="374"/>
      <c r="M1956" s="372"/>
      <c r="N1956" s="469"/>
      <c r="O1956" s="315">
        <f t="shared" si="107"/>
        <v>0</v>
      </c>
      <c r="P1956" s="74">
        <f t="shared" si="107"/>
        <v>0</v>
      </c>
      <c r="Q1956" s="96" t="str">
        <f t="shared" si="106"/>
        <v/>
      </c>
    </row>
    <row r="1957" spans="1:17">
      <c r="A1957" s="383" t="str">
        <f>IF(B1957="","",COUNT('Diário 1º PA'!$A$4:$A$2000)+ROW()-3)</f>
        <v/>
      </c>
      <c r="B1957" s="562"/>
      <c r="C1957" s="408"/>
      <c r="D1957" s="372"/>
      <c r="E1957" s="372"/>
      <c r="F1957" s="373"/>
      <c r="G1957" s="372"/>
      <c r="H1957" s="372"/>
      <c r="I1957" s="374"/>
      <c r="J1957" s="372"/>
      <c r="K1957" s="372"/>
      <c r="L1957" s="374"/>
      <c r="M1957" s="372"/>
      <c r="N1957" s="469"/>
      <c r="O1957" s="315">
        <f t="shared" si="107"/>
        <v>0</v>
      </c>
      <c r="P1957" s="74">
        <f t="shared" si="107"/>
        <v>0</v>
      </c>
      <c r="Q1957" s="96" t="str">
        <f t="shared" si="106"/>
        <v/>
      </c>
    </row>
    <row r="1958" spans="1:17">
      <c r="A1958" s="383" t="str">
        <f>IF(B1958="","",COUNT('Diário 1º PA'!$A$4:$A$2000)+ROW()-3)</f>
        <v/>
      </c>
      <c r="B1958" s="562"/>
      <c r="C1958" s="408"/>
      <c r="D1958" s="372"/>
      <c r="E1958" s="372"/>
      <c r="F1958" s="373"/>
      <c r="G1958" s="372"/>
      <c r="H1958" s="372"/>
      <c r="I1958" s="374"/>
      <c r="J1958" s="372"/>
      <c r="K1958" s="372"/>
      <c r="L1958" s="374"/>
      <c r="M1958" s="372"/>
      <c r="N1958" s="469"/>
      <c r="O1958" s="315">
        <f t="shared" si="107"/>
        <v>0</v>
      </c>
      <c r="P1958" s="74">
        <f t="shared" si="107"/>
        <v>0</v>
      </c>
      <c r="Q1958" s="96" t="str">
        <f t="shared" si="106"/>
        <v/>
      </c>
    </row>
    <row r="1959" spans="1:17">
      <c r="A1959" s="383" t="str">
        <f>IF(B1959="","",COUNT('Diário 1º PA'!$A$4:$A$2000)+ROW()-3)</f>
        <v/>
      </c>
      <c r="B1959" s="562"/>
      <c r="C1959" s="408"/>
      <c r="D1959" s="372"/>
      <c r="E1959" s="372"/>
      <c r="F1959" s="373"/>
      <c r="G1959" s="372"/>
      <c r="H1959" s="372"/>
      <c r="I1959" s="374"/>
      <c r="J1959" s="372"/>
      <c r="K1959" s="372"/>
      <c r="L1959" s="374"/>
      <c r="M1959" s="372"/>
      <c r="N1959" s="469"/>
      <c r="O1959" s="315">
        <f t="shared" si="107"/>
        <v>0</v>
      </c>
      <c r="P1959" s="74">
        <f t="shared" si="107"/>
        <v>0</v>
      </c>
      <c r="Q1959" s="96" t="str">
        <f t="shared" si="106"/>
        <v/>
      </c>
    </row>
    <row r="1960" spans="1:17">
      <c r="A1960" s="383" t="str">
        <f>IF(B1960="","",COUNT('Diário 1º PA'!$A$4:$A$2000)+ROW()-3)</f>
        <v/>
      </c>
      <c r="B1960" s="562"/>
      <c r="C1960" s="408"/>
      <c r="D1960" s="372"/>
      <c r="E1960" s="372"/>
      <c r="F1960" s="373"/>
      <c r="G1960" s="372"/>
      <c r="H1960" s="372"/>
      <c r="I1960" s="374"/>
      <c r="J1960" s="372"/>
      <c r="K1960" s="372"/>
      <c r="L1960" s="374"/>
      <c r="M1960" s="372"/>
      <c r="N1960" s="469"/>
      <c r="O1960" s="315">
        <f t="shared" si="107"/>
        <v>0</v>
      </c>
      <c r="P1960" s="74">
        <f t="shared" si="107"/>
        <v>0</v>
      </c>
      <c r="Q1960" s="96" t="str">
        <f t="shared" si="106"/>
        <v/>
      </c>
    </row>
    <row r="1961" spans="1:17">
      <c r="A1961" s="383" t="str">
        <f>IF(B1961="","",COUNT('Diário 1º PA'!$A$4:$A$2000)+ROW()-3)</f>
        <v/>
      </c>
      <c r="B1961" s="562"/>
      <c r="C1961" s="408"/>
      <c r="D1961" s="372"/>
      <c r="E1961" s="372"/>
      <c r="F1961" s="373"/>
      <c r="G1961" s="372"/>
      <c r="H1961" s="372"/>
      <c r="I1961" s="374"/>
      <c r="J1961" s="372"/>
      <c r="K1961" s="372"/>
      <c r="L1961" s="374"/>
      <c r="M1961" s="372"/>
      <c r="N1961" s="469"/>
      <c r="O1961" s="315">
        <f t="shared" si="107"/>
        <v>0</v>
      </c>
      <c r="P1961" s="74">
        <f t="shared" si="107"/>
        <v>0</v>
      </c>
      <c r="Q1961" s="96" t="str">
        <f t="shared" si="106"/>
        <v/>
      </c>
    </row>
    <row r="1962" spans="1:17">
      <c r="A1962" s="383" t="str">
        <f>IF(B1962="","",COUNT('Diário 1º PA'!$A$4:$A$2000)+ROW()-3)</f>
        <v/>
      </c>
      <c r="B1962" s="562"/>
      <c r="C1962" s="408"/>
      <c r="D1962" s="372"/>
      <c r="E1962" s="372"/>
      <c r="F1962" s="373"/>
      <c r="G1962" s="372"/>
      <c r="H1962" s="372"/>
      <c r="I1962" s="374"/>
      <c r="J1962" s="372"/>
      <c r="K1962" s="372"/>
      <c r="L1962" s="374"/>
      <c r="M1962" s="372"/>
      <c r="N1962" s="469"/>
      <c r="O1962" s="315">
        <f t="shared" si="107"/>
        <v>0</v>
      </c>
      <c r="P1962" s="74">
        <f t="shared" si="107"/>
        <v>0</v>
      </c>
      <c r="Q1962" s="96" t="str">
        <f t="shared" si="106"/>
        <v/>
      </c>
    </row>
    <row r="1963" spans="1:17">
      <c r="A1963" s="383" t="str">
        <f>IF(B1963="","",COUNT('Diário 1º PA'!$A$4:$A$2000)+ROW()-3)</f>
        <v/>
      </c>
      <c r="B1963" s="562"/>
      <c r="C1963" s="408"/>
      <c r="D1963" s="372"/>
      <c r="E1963" s="372"/>
      <c r="F1963" s="373"/>
      <c r="G1963" s="372"/>
      <c r="H1963" s="372"/>
      <c r="I1963" s="374"/>
      <c r="J1963" s="372"/>
      <c r="K1963" s="372"/>
      <c r="L1963" s="374"/>
      <c r="M1963" s="372"/>
      <c r="N1963" s="469"/>
      <c r="O1963" s="315">
        <f t="shared" si="107"/>
        <v>0</v>
      </c>
      <c r="P1963" s="74">
        <f t="shared" si="107"/>
        <v>0</v>
      </c>
      <c r="Q1963" s="96" t="str">
        <f t="shared" si="106"/>
        <v/>
      </c>
    </row>
    <row r="1964" spans="1:17">
      <c r="A1964" s="383" t="str">
        <f>IF(B1964="","",COUNT('Diário 1º PA'!$A$4:$A$2000)+ROW()-3)</f>
        <v/>
      </c>
      <c r="B1964" s="562"/>
      <c r="C1964" s="408"/>
      <c r="D1964" s="372"/>
      <c r="E1964" s="372"/>
      <c r="F1964" s="373"/>
      <c r="G1964" s="372"/>
      <c r="H1964" s="372"/>
      <c r="I1964" s="374"/>
      <c r="J1964" s="372"/>
      <c r="K1964" s="372"/>
      <c r="L1964" s="374"/>
      <c r="M1964" s="372"/>
      <c r="N1964" s="469"/>
      <c r="O1964" s="315">
        <f t="shared" si="107"/>
        <v>0</v>
      </c>
      <c r="P1964" s="74">
        <f t="shared" si="107"/>
        <v>0</v>
      </c>
      <c r="Q1964" s="96" t="str">
        <f t="shared" si="106"/>
        <v/>
      </c>
    </row>
    <row r="1965" spans="1:17">
      <c r="A1965" s="383" t="str">
        <f>IF(B1965="","",COUNT('Diário 1º PA'!$A$4:$A$2000)+ROW()-3)</f>
        <v/>
      </c>
      <c r="B1965" s="562"/>
      <c r="C1965" s="408"/>
      <c r="D1965" s="372"/>
      <c r="E1965" s="372"/>
      <c r="F1965" s="373"/>
      <c r="G1965" s="372"/>
      <c r="H1965" s="372"/>
      <c r="I1965" s="374"/>
      <c r="J1965" s="372"/>
      <c r="K1965" s="372"/>
      <c r="L1965" s="374"/>
      <c r="M1965" s="372"/>
      <c r="N1965" s="469"/>
      <c r="O1965" s="315">
        <f t="shared" si="107"/>
        <v>0</v>
      </c>
      <c r="P1965" s="74">
        <f t="shared" si="107"/>
        <v>0</v>
      </c>
      <c r="Q1965" s="96" t="str">
        <f t="shared" si="106"/>
        <v/>
      </c>
    </row>
    <row r="1966" spans="1:17">
      <c r="A1966" s="383" t="str">
        <f>IF(B1966="","",COUNT('Diário 1º PA'!$A$4:$A$2000)+ROW()-3)</f>
        <v/>
      </c>
      <c r="B1966" s="562"/>
      <c r="C1966" s="408"/>
      <c r="D1966" s="372"/>
      <c r="E1966" s="372"/>
      <c r="F1966" s="373"/>
      <c r="G1966" s="372"/>
      <c r="H1966" s="372"/>
      <c r="I1966" s="374"/>
      <c r="J1966" s="372"/>
      <c r="K1966" s="372"/>
      <c r="L1966" s="374"/>
      <c r="M1966" s="372"/>
      <c r="N1966" s="469"/>
      <c r="O1966" s="315">
        <f t="shared" si="107"/>
        <v>0</v>
      </c>
      <c r="P1966" s="74">
        <f t="shared" si="107"/>
        <v>0</v>
      </c>
      <c r="Q1966" s="96" t="str">
        <f t="shared" si="106"/>
        <v/>
      </c>
    </row>
    <row r="1967" spans="1:17">
      <c r="A1967" s="383" t="str">
        <f>IF(B1967="","",COUNT('Diário 1º PA'!$A$4:$A$2000)+ROW()-3)</f>
        <v/>
      </c>
      <c r="B1967" s="562"/>
      <c r="C1967" s="408"/>
      <c r="D1967" s="372"/>
      <c r="E1967" s="372"/>
      <c r="F1967" s="373"/>
      <c r="G1967" s="372"/>
      <c r="H1967" s="372"/>
      <c r="I1967" s="374"/>
      <c r="J1967" s="372"/>
      <c r="K1967" s="372"/>
      <c r="L1967" s="374"/>
      <c r="M1967" s="372"/>
      <c r="N1967" s="469"/>
      <c r="O1967" s="315">
        <f t="shared" si="107"/>
        <v>0</v>
      </c>
      <c r="P1967" s="74">
        <f t="shared" si="107"/>
        <v>0</v>
      </c>
      <c r="Q1967" s="96" t="str">
        <f t="shared" si="106"/>
        <v/>
      </c>
    </row>
    <row r="1968" spans="1:17">
      <c r="A1968" s="383" t="str">
        <f>IF(B1968="","",COUNT('Diário 1º PA'!$A$4:$A$2000)+ROW()-3)</f>
        <v/>
      </c>
      <c r="B1968" s="562"/>
      <c r="C1968" s="408"/>
      <c r="D1968" s="372"/>
      <c r="E1968" s="372"/>
      <c r="F1968" s="373"/>
      <c r="G1968" s="372"/>
      <c r="H1968" s="372"/>
      <c r="I1968" s="374"/>
      <c r="J1968" s="372"/>
      <c r="K1968" s="372"/>
      <c r="L1968" s="374"/>
      <c r="M1968" s="372"/>
      <c r="N1968" s="469"/>
      <c r="O1968" s="315">
        <f t="shared" si="107"/>
        <v>0</v>
      </c>
      <c r="P1968" s="74">
        <f t="shared" si="107"/>
        <v>0</v>
      </c>
      <c r="Q1968" s="96" t="str">
        <f t="shared" si="106"/>
        <v/>
      </c>
    </row>
    <row r="1969" spans="1:17">
      <c r="A1969" s="383" t="str">
        <f>IF(B1969="","",COUNT('Diário 1º PA'!$A$4:$A$2000)+ROW()-3)</f>
        <v/>
      </c>
      <c r="B1969" s="562"/>
      <c r="C1969" s="408"/>
      <c r="D1969" s="372"/>
      <c r="E1969" s="372"/>
      <c r="F1969" s="373"/>
      <c r="G1969" s="372"/>
      <c r="H1969" s="372"/>
      <c r="I1969" s="374"/>
      <c r="J1969" s="372"/>
      <c r="K1969" s="372"/>
      <c r="L1969" s="374"/>
      <c r="M1969" s="372"/>
      <c r="N1969" s="469"/>
      <c r="O1969" s="315">
        <f t="shared" si="107"/>
        <v>0</v>
      </c>
      <c r="P1969" s="74">
        <f t="shared" si="107"/>
        <v>0</v>
      </c>
      <c r="Q1969" s="96" t="str">
        <f t="shared" si="106"/>
        <v/>
      </c>
    </row>
    <row r="1970" spans="1:17">
      <c r="A1970" s="383" t="str">
        <f>IF(B1970="","",COUNT('Diário 1º PA'!$A$4:$A$2000)+ROW()-3)</f>
        <v/>
      </c>
      <c r="B1970" s="562"/>
      <c r="C1970" s="408"/>
      <c r="D1970" s="372"/>
      <c r="E1970" s="372"/>
      <c r="F1970" s="373"/>
      <c r="G1970" s="372"/>
      <c r="H1970" s="372"/>
      <c r="I1970" s="374"/>
      <c r="J1970" s="372"/>
      <c r="K1970" s="372"/>
      <c r="L1970" s="374"/>
      <c r="M1970" s="372"/>
      <c r="N1970" s="469"/>
      <c r="O1970" s="315">
        <f t="shared" si="107"/>
        <v>0</v>
      </c>
      <c r="P1970" s="74">
        <f t="shared" si="107"/>
        <v>0</v>
      </c>
      <c r="Q1970" s="96" t="str">
        <f t="shared" si="106"/>
        <v/>
      </c>
    </row>
    <row r="1971" spans="1:17">
      <c r="A1971" s="383" t="str">
        <f>IF(B1971="","",COUNT('Diário 1º PA'!$A$4:$A$2000)+ROW()-3)</f>
        <v/>
      </c>
      <c r="B1971" s="562"/>
      <c r="C1971" s="408"/>
      <c r="D1971" s="372"/>
      <c r="E1971" s="372"/>
      <c r="F1971" s="373"/>
      <c r="G1971" s="372"/>
      <c r="H1971" s="372"/>
      <c r="I1971" s="374"/>
      <c r="J1971" s="372"/>
      <c r="K1971" s="372"/>
      <c r="L1971" s="374"/>
      <c r="M1971" s="372"/>
      <c r="N1971" s="469"/>
      <c r="O1971" s="315">
        <f t="shared" si="107"/>
        <v>0</v>
      </c>
      <c r="P1971" s="74">
        <f t="shared" si="107"/>
        <v>0</v>
      </c>
      <c r="Q1971" s="96" t="str">
        <f t="shared" si="106"/>
        <v/>
      </c>
    </row>
    <row r="1972" spans="1:17">
      <c r="A1972" s="383" t="str">
        <f>IF(B1972="","",COUNT('Diário 1º PA'!$A$4:$A$2000)+ROW()-3)</f>
        <v/>
      </c>
      <c r="B1972" s="562"/>
      <c r="C1972" s="408"/>
      <c r="D1972" s="372"/>
      <c r="E1972" s="372"/>
      <c r="F1972" s="373"/>
      <c r="G1972" s="372"/>
      <c r="H1972" s="372"/>
      <c r="I1972" s="374"/>
      <c r="J1972" s="372"/>
      <c r="K1972" s="372"/>
      <c r="L1972" s="374"/>
      <c r="M1972" s="372"/>
      <c r="N1972" s="469"/>
      <c r="O1972" s="315">
        <f t="shared" si="107"/>
        <v>0</v>
      </c>
      <c r="P1972" s="74">
        <f t="shared" si="107"/>
        <v>0</v>
      </c>
      <c r="Q1972" s="96" t="str">
        <f t="shared" si="106"/>
        <v/>
      </c>
    </row>
    <row r="1973" spans="1:17">
      <c r="A1973" s="383" t="str">
        <f>IF(B1973="","",COUNT('Diário 1º PA'!$A$4:$A$2000)+ROW()-3)</f>
        <v/>
      </c>
      <c r="B1973" s="562"/>
      <c r="C1973" s="408"/>
      <c r="D1973" s="372"/>
      <c r="E1973" s="372"/>
      <c r="F1973" s="373"/>
      <c r="G1973" s="372"/>
      <c r="H1973" s="372"/>
      <c r="I1973" s="374"/>
      <c r="J1973" s="372"/>
      <c r="K1973" s="372"/>
      <c r="L1973" s="374"/>
      <c r="M1973" s="372"/>
      <c r="N1973" s="469"/>
      <c r="O1973" s="315">
        <f t="shared" si="107"/>
        <v>0</v>
      </c>
      <c r="P1973" s="74">
        <f t="shared" si="107"/>
        <v>0</v>
      </c>
      <c r="Q1973" s="96" t="str">
        <f t="shared" si="106"/>
        <v/>
      </c>
    </row>
    <row r="1974" spans="1:17">
      <c r="A1974" s="383" t="str">
        <f>IF(B1974="","",COUNT('Diário 1º PA'!$A$4:$A$2000)+ROW()-3)</f>
        <v/>
      </c>
      <c r="B1974" s="562"/>
      <c r="C1974" s="408"/>
      <c r="D1974" s="372"/>
      <c r="E1974" s="372"/>
      <c r="F1974" s="373"/>
      <c r="G1974" s="372"/>
      <c r="H1974" s="372"/>
      <c r="I1974" s="374"/>
      <c r="J1974" s="372"/>
      <c r="K1974" s="372"/>
      <c r="L1974" s="374"/>
      <c r="M1974" s="372"/>
      <c r="N1974" s="469"/>
      <c r="O1974" s="315">
        <f t="shared" si="107"/>
        <v>0</v>
      </c>
      <c r="P1974" s="74">
        <f t="shared" si="107"/>
        <v>0</v>
      </c>
      <c r="Q1974" s="96" t="str">
        <f t="shared" si="106"/>
        <v/>
      </c>
    </row>
    <row r="1975" spans="1:17">
      <c r="A1975" s="383" t="str">
        <f>IF(B1975="","",COUNT('Diário 1º PA'!$A$4:$A$2000)+ROW()-3)</f>
        <v/>
      </c>
      <c r="B1975" s="562"/>
      <c r="C1975" s="408"/>
      <c r="D1975" s="372"/>
      <c r="E1975" s="372"/>
      <c r="F1975" s="373"/>
      <c r="G1975" s="372"/>
      <c r="H1975" s="372"/>
      <c r="I1975" s="374"/>
      <c r="J1975" s="372"/>
      <c r="K1975" s="372"/>
      <c r="L1975" s="374"/>
      <c r="M1975" s="372"/>
      <c r="N1975" s="469"/>
      <c r="O1975" s="315">
        <f t="shared" si="107"/>
        <v>0</v>
      </c>
      <c r="P1975" s="74">
        <f t="shared" si="107"/>
        <v>0</v>
      </c>
      <c r="Q1975" s="96" t="str">
        <f t="shared" si="106"/>
        <v/>
      </c>
    </row>
    <row r="1976" spans="1:17">
      <c r="A1976" s="383" t="str">
        <f>IF(B1976="","",COUNT('Diário 1º PA'!$A$4:$A$2000)+ROW()-3)</f>
        <v/>
      </c>
      <c r="B1976" s="562"/>
      <c r="C1976" s="408"/>
      <c r="D1976" s="372"/>
      <c r="E1976" s="372"/>
      <c r="F1976" s="373"/>
      <c r="G1976" s="372"/>
      <c r="H1976" s="372"/>
      <c r="I1976" s="374"/>
      <c r="J1976" s="372"/>
      <c r="K1976" s="372"/>
      <c r="L1976" s="374"/>
      <c r="M1976" s="372"/>
      <c r="N1976" s="469"/>
      <c r="O1976" s="315">
        <f t="shared" si="107"/>
        <v>0</v>
      </c>
      <c r="P1976" s="74">
        <f t="shared" si="107"/>
        <v>0</v>
      </c>
      <c r="Q1976" s="96" t="str">
        <f t="shared" si="106"/>
        <v/>
      </c>
    </row>
    <row r="1977" spans="1:17">
      <c r="A1977" s="383" t="str">
        <f>IF(B1977="","",COUNT('Diário 1º PA'!$A$4:$A$2000)+ROW()-3)</f>
        <v/>
      </c>
      <c r="B1977" s="562"/>
      <c r="C1977" s="408"/>
      <c r="D1977" s="372"/>
      <c r="E1977" s="372"/>
      <c r="F1977" s="373"/>
      <c r="G1977" s="372"/>
      <c r="H1977" s="372"/>
      <c r="I1977" s="374"/>
      <c r="J1977" s="372"/>
      <c r="K1977" s="372"/>
      <c r="L1977" s="374"/>
      <c r="M1977" s="372"/>
      <c r="N1977" s="469"/>
      <c r="O1977" s="315">
        <f t="shared" si="107"/>
        <v>0</v>
      </c>
      <c r="P1977" s="74">
        <f t="shared" si="107"/>
        <v>0</v>
      </c>
      <c r="Q1977" s="96" t="str">
        <f t="shared" si="106"/>
        <v/>
      </c>
    </row>
    <row r="1978" spans="1:17">
      <c r="A1978" s="383" t="str">
        <f>IF(B1978="","",COUNT('Diário 1º PA'!$A$4:$A$2000)+ROW()-3)</f>
        <v/>
      </c>
      <c r="B1978" s="562"/>
      <c r="C1978" s="408"/>
      <c r="D1978" s="372"/>
      <c r="E1978" s="372"/>
      <c r="F1978" s="373"/>
      <c r="G1978" s="372"/>
      <c r="H1978" s="372"/>
      <c r="I1978" s="374"/>
      <c r="J1978" s="372"/>
      <c r="K1978" s="372"/>
      <c r="L1978" s="374"/>
      <c r="M1978" s="372"/>
      <c r="N1978" s="469"/>
      <c r="O1978" s="315">
        <f t="shared" si="107"/>
        <v>0</v>
      </c>
      <c r="P1978" s="74">
        <f t="shared" si="107"/>
        <v>0</v>
      </c>
      <c r="Q1978" s="96" t="str">
        <f t="shared" si="106"/>
        <v/>
      </c>
    </row>
    <row r="1979" spans="1:17">
      <c r="A1979" s="383" t="str">
        <f>IF(B1979="","",COUNT('Diário 1º PA'!$A$4:$A$2000)+ROW()-3)</f>
        <v/>
      </c>
      <c r="B1979" s="562"/>
      <c r="C1979" s="408"/>
      <c r="D1979" s="372"/>
      <c r="E1979" s="372"/>
      <c r="F1979" s="373"/>
      <c r="G1979" s="372"/>
      <c r="H1979" s="372"/>
      <c r="I1979" s="374"/>
      <c r="J1979" s="372"/>
      <c r="K1979" s="372"/>
      <c r="L1979" s="374"/>
      <c r="M1979" s="372"/>
      <c r="N1979" s="469"/>
      <c r="O1979" s="315">
        <f t="shared" si="107"/>
        <v>0</v>
      </c>
      <c r="P1979" s="74">
        <f t="shared" si="107"/>
        <v>0</v>
      </c>
      <c r="Q1979" s="96" t="str">
        <f t="shared" si="106"/>
        <v/>
      </c>
    </row>
    <row r="1980" spans="1:17">
      <c r="A1980" s="383" t="str">
        <f>IF(B1980="","",COUNT('Diário 1º PA'!$A$4:$A$2000)+ROW()-3)</f>
        <v/>
      </c>
      <c r="B1980" s="562"/>
      <c r="C1980" s="408"/>
      <c r="D1980" s="372"/>
      <c r="E1980" s="372"/>
      <c r="F1980" s="373"/>
      <c r="G1980" s="372"/>
      <c r="H1980" s="372"/>
      <c r="I1980" s="374"/>
      <c r="J1980" s="372"/>
      <c r="K1980" s="372"/>
      <c r="L1980" s="374"/>
      <c r="M1980" s="372"/>
      <c r="N1980" s="469"/>
      <c r="O1980" s="315">
        <f t="shared" si="107"/>
        <v>0</v>
      </c>
      <c r="P1980" s="74">
        <f t="shared" si="107"/>
        <v>0</v>
      </c>
      <c r="Q1980" s="96" t="str">
        <f t="shared" si="106"/>
        <v/>
      </c>
    </row>
    <row r="1981" spans="1:17">
      <c r="A1981" s="383" t="str">
        <f>IF(B1981="","",COUNT('Diário 1º PA'!$A$4:$A$2000)+ROW()-3)</f>
        <v/>
      </c>
      <c r="B1981" s="562"/>
      <c r="C1981" s="408"/>
      <c r="D1981" s="372"/>
      <c r="E1981" s="372"/>
      <c r="F1981" s="373"/>
      <c r="G1981" s="372"/>
      <c r="H1981" s="372"/>
      <c r="I1981" s="374"/>
      <c r="J1981" s="372"/>
      <c r="K1981" s="372"/>
      <c r="L1981" s="374"/>
      <c r="M1981" s="372"/>
      <c r="N1981" s="469"/>
      <c r="O1981" s="315">
        <f t="shared" si="107"/>
        <v>0</v>
      </c>
      <c r="P1981" s="74">
        <f t="shared" si="107"/>
        <v>0</v>
      </c>
      <c r="Q1981" s="96" t="str">
        <f t="shared" si="106"/>
        <v/>
      </c>
    </row>
    <row r="1982" spans="1:17">
      <c r="A1982" s="383" t="str">
        <f>IF(B1982="","",COUNT('Diário 1º PA'!$A$4:$A$2000)+ROW()-3)</f>
        <v/>
      </c>
      <c r="B1982" s="562"/>
      <c r="C1982" s="408"/>
      <c r="D1982" s="372"/>
      <c r="E1982" s="372"/>
      <c r="F1982" s="373"/>
      <c r="G1982" s="372"/>
      <c r="H1982" s="372"/>
      <c r="I1982" s="374"/>
      <c r="J1982" s="372"/>
      <c r="K1982" s="372"/>
      <c r="L1982" s="374"/>
      <c r="M1982" s="372"/>
      <c r="N1982" s="469"/>
      <c r="O1982" s="315">
        <f t="shared" si="107"/>
        <v>0</v>
      </c>
      <c r="P1982" s="74">
        <f t="shared" si="107"/>
        <v>0</v>
      </c>
      <c r="Q1982" s="96" t="str">
        <f t="shared" si="106"/>
        <v/>
      </c>
    </row>
    <row r="1983" spans="1:17">
      <c r="A1983" s="383" t="str">
        <f>IF(B1983="","",COUNT('Diário 1º PA'!$A$4:$A$2000)+ROW()-3)</f>
        <v/>
      </c>
      <c r="B1983" s="562"/>
      <c r="C1983" s="408"/>
      <c r="D1983" s="372"/>
      <c r="E1983" s="372"/>
      <c r="F1983" s="373"/>
      <c r="G1983" s="372"/>
      <c r="H1983" s="372"/>
      <c r="I1983" s="374"/>
      <c r="J1983" s="372"/>
      <c r="K1983" s="372"/>
      <c r="L1983" s="374"/>
      <c r="M1983" s="372"/>
      <c r="N1983" s="469"/>
      <c r="O1983" s="315">
        <f t="shared" si="107"/>
        <v>0</v>
      </c>
      <c r="P1983" s="74">
        <f t="shared" si="107"/>
        <v>0</v>
      </c>
      <c r="Q1983" s="96" t="str">
        <f t="shared" si="106"/>
        <v/>
      </c>
    </row>
    <row r="1984" spans="1:17">
      <c r="A1984" s="383" t="str">
        <f>IF(B1984="","",COUNT('Diário 1º PA'!$A$4:$A$2000)+ROW()-3)</f>
        <v/>
      </c>
      <c r="B1984" s="562"/>
      <c r="C1984" s="408"/>
      <c r="D1984" s="372"/>
      <c r="E1984" s="372"/>
      <c r="F1984" s="373"/>
      <c r="G1984" s="372"/>
      <c r="H1984" s="372"/>
      <c r="I1984" s="374"/>
      <c r="J1984" s="372"/>
      <c r="K1984" s="372"/>
      <c r="L1984" s="374"/>
      <c r="M1984" s="372"/>
      <c r="N1984" s="469"/>
      <c r="O1984" s="315">
        <f t="shared" si="107"/>
        <v>0</v>
      </c>
      <c r="P1984" s="74">
        <f t="shared" si="107"/>
        <v>0</v>
      </c>
      <c r="Q1984" s="96" t="str">
        <f t="shared" si="106"/>
        <v/>
      </c>
    </row>
    <row r="1985" spans="1:17">
      <c r="A1985" s="383" t="str">
        <f>IF(B1985="","",COUNT('Diário 1º PA'!$A$4:$A$2000)+ROW()-3)</f>
        <v/>
      </c>
      <c r="B1985" s="562"/>
      <c r="C1985" s="408"/>
      <c r="D1985" s="372"/>
      <c r="E1985" s="372"/>
      <c r="F1985" s="373"/>
      <c r="G1985" s="372"/>
      <c r="H1985" s="372"/>
      <c r="I1985" s="374"/>
      <c r="J1985" s="372"/>
      <c r="K1985" s="372"/>
      <c r="L1985" s="374"/>
      <c r="M1985" s="372"/>
      <c r="N1985" s="469"/>
      <c r="O1985" s="315">
        <f t="shared" si="107"/>
        <v>0</v>
      </c>
      <c r="P1985" s="74">
        <f t="shared" si="107"/>
        <v>0</v>
      </c>
      <c r="Q1985" s="96" t="str">
        <f t="shared" si="106"/>
        <v/>
      </c>
    </row>
    <row r="1986" spans="1:17">
      <c r="A1986" s="383" t="str">
        <f>IF(B1986="","",COUNT('Diário 1º PA'!$A$4:$A$2000)+ROW()-3)</f>
        <v/>
      </c>
      <c r="B1986" s="562"/>
      <c r="C1986" s="408"/>
      <c r="D1986" s="372"/>
      <c r="E1986" s="372"/>
      <c r="F1986" s="373"/>
      <c r="G1986" s="372"/>
      <c r="H1986" s="372"/>
      <c r="I1986" s="374"/>
      <c r="J1986" s="372"/>
      <c r="K1986" s="372"/>
      <c r="L1986" s="374"/>
      <c r="M1986" s="372"/>
      <c r="N1986" s="469"/>
      <c r="O1986" s="315">
        <f t="shared" si="107"/>
        <v>0</v>
      </c>
      <c r="P1986" s="74">
        <f t="shared" si="107"/>
        <v>0</v>
      </c>
      <c r="Q1986" s="96" t="str">
        <f t="shared" si="106"/>
        <v/>
      </c>
    </row>
    <row r="1987" spans="1:17">
      <c r="A1987" s="383" t="str">
        <f>IF(B1987="","",COUNT('Diário 1º PA'!$A$4:$A$2000)+ROW()-3)</f>
        <v/>
      </c>
      <c r="B1987" s="562"/>
      <c r="C1987" s="408"/>
      <c r="D1987" s="372"/>
      <c r="E1987" s="372"/>
      <c r="F1987" s="373"/>
      <c r="G1987" s="372"/>
      <c r="H1987" s="372"/>
      <c r="I1987" s="374"/>
      <c r="J1987" s="372"/>
      <c r="K1987" s="372"/>
      <c r="L1987" s="374"/>
      <c r="M1987" s="372"/>
      <c r="N1987" s="469"/>
      <c r="O1987" s="315">
        <f t="shared" si="107"/>
        <v>0</v>
      </c>
      <c r="P1987" s="74">
        <f t="shared" si="107"/>
        <v>0</v>
      </c>
      <c r="Q1987" s="96" t="str">
        <f t="shared" si="106"/>
        <v/>
      </c>
    </row>
    <row r="1988" spans="1:17">
      <c r="A1988" s="383" t="str">
        <f>IF(B1988="","",COUNT('Diário 1º PA'!$A$4:$A$2000)+ROW()-3)</f>
        <v/>
      </c>
      <c r="B1988" s="562"/>
      <c r="C1988" s="408"/>
      <c r="D1988" s="372"/>
      <c r="E1988" s="372"/>
      <c r="F1988" s="373"/>
      <c r="G1988" s="372"/>
      <c r="H1988" s="372"/>
      <c r="I1988" s="374"/>
      <c r="J1988" s="372"/>
      <c r="K1988" s="372"/>
      <c r="L1988" s="374"/>
      <c r="M1988" s="372"/>
      <c r="N1988" s="469"/>
      <c r="O1988" s="315">
        <f t="shared" si="107"/>
        <v>0</v>
      </c>
      <c r="P1988" s="74">
        <f t="shared" si="107"/>
        <v>0</v>
      </c>
      <c r="Q1988" s="96" t="str">
        <f t="shared" si="106"/>
        <v/>
      </c>
    </row>
    <row r="1989" spans="1:17">
      <c r="A1989" s="383" t="str">
        <f>IF(B1989="","",COUNT('Diário 1º PA'!$A$4:$A$2000)+ROW()-3)</f>
        <v/>
      </c>
      <c r="B1989" s="562"/>
      <c r="C1989" s="408"/>
      <c r="D1989" s="372"/>
      <c r="E1989" s="372"/>
      <c r="F1989" s="373"/>
      <c r="G1989" s="372"/>
      <c r="H1989" s="372"/>
      <c r="I1989" s="374"/>
      <c r="J1989" s="372"/>
      <c r="K1989" s="372"/>
      <c r="L1989" s="374"/>
      <c r="M1989" s="372"/>
      <c r="N1989" s="469"/>
      <c r="O1989" s="315">
        <f t="shared" si="107"/>
        <v>0</v>
      </c>
      <c r="P1989" s="74">
        <f t="shared" si="107"/>
        <v>0</v>
      </c>
      <c r="Q1989" s="96" t="str">
        <f t="shared" si="106"/>
        <v/>
      </c>
    </row>
    <row r="1990" spans="1:17">
      <c r="A1990" s="383" t="str">
        <f>IF(B1990="","",COUNT('Diário 1º PA'!$A$4:$A$2000)+ROW()-3)</f>
        <v/>
      </c>
      <c r="B1990" s="562"/>
      <c r="C1990" s="408"/>
      <c r="D1990" s="372"/>
      <c r="E1990" s="372"/>
      <c r="F1990" s="373"/>
      <c r="G1990" s="372"/>
      <c r="H1990" s="372"/>
      <c r="I1990" s="374"/>
      <c r="J1990" s="372"/>
      <c r="K1990" s="372"/>
      <c r="L1990" s="374"/>
      <c r="M1990" s="372"/>
      <c r="N1990" s="469"/>
      <c r="O1990" s="315">
        <f t="shared" si="107"/>
        <v>0</v>
      </c>
      <c r="P1990" s="74">
        <f t="shared" si="107"/>
        <v>0</v>
      </c>
      <c r="Q1990" s="96" t="str">
        <f t="shared" si="106"/>
        <v/>
      </c>
    </row>
    <row r="1991" spans="1:17">
      <c r="A1991" s="383" t="str">
        <f>IF(B1991="","",COUNT('Diário 1º PA'!$A$4:$A$2000)+ROW()-3)</f>
        <v/>
      </c>
      <c r="B1991" s="562"/>
      <c r="C1991" s="408"/>
      <c r="D1991" s="372"/>
      <c r="E1991" s="372"/>
      <c r="F1991" s="373"/>
      <c r="G1991" s="372"/>
      <c r="H1991" s="372"/>
      <c r="I1991" s="374"/>
      <c r="J1991" s="372"/>
      <c r="K1991" s="372"/>
      <c r="L1991" s="374"/>
      <c r="M1991" s="372"/>
      <c r="N1991" s="469"/>
      <c r="O1991" s="315">
        <f t="shared" si="107"/>
        <v>0</v>
      </c>
      <c r="P1991" s="74">
        <f t="shared" si="107"/>
        <v>0</v>
      </c>
      <c r="Q1991" s="96" t="str">
        <f t="shared" si="106"/>
        <v/>
      </c>
    </row>
    <row r="1992" spans="1:17">
      <c r="A1992" s="383" t="str">
        <f>IF(B1992="","",COUNT('Diário 1º PA'!$A$4:$A$2000)+ROW()-3)</f>
        <v/>
      </c>
      <c r="B1992" s="562"/>
      <c r="C1992" s="408"/>
      <c r="D1992" s="372"/>
      <c r="E1992" s="372"/>
      <c r="F1992" s="373"/>
      <c r="G1992" s="372"/>
      <c r="H1992" s="372"/>
      <c r="I1992" s="374"/>
      <c r="J1992" s="372"/>
      <c r="K1992" s="372"/>
      <c r="L1992" s="374"/>
      <c r="M1992" s="372"/>
      <c r="N1992" s="469"/>
      <c r="O1992" s="315">
        <f t="shared" si="107"/>
        <v>0</v>
      </c>
      <c r="P1992" s="74">
        <f t="shared" si="107"/>
        <v>0</v>
      </c>
      <c r="Q1992" s="96" t="str">
        <f t="shared" si="106"/>
        <v/>
      </c>
    </row>
    <row r="1993" spans="1:17">
      <c r="A1993" s="383" t="str">
        <f>IF(B1993="","",COUNT('Diário 1º PA'!$A$4:$A$2000)+ROW()-3)</f>
        <v/>
      </c>
      <c r="B1993" s="562"/>
      <c r="C1993" s="408"/>
      <c r="D1993" s="372"/>
      <c r="E1993" s="372"/>
      <c r="F1993" s="373"/>
      <c r="G1993" s="372"/>
      <c r="H1993" s="372"/>
      <c r="I1993" s="374"/>
      <c r="J1993" s="372"/>
      <c r="K1993" s="372"/>
      <c r="L1993" s="374"/>
      <c r="M1993" s="372"/>
      <c r="N1993" s="469"/>
      <c r="O1993" s="315">
        <f t="shared" si="107"/>
        <v>0</v>
      </c>
      <c r="P1993" s="74">
        <f t="shared" si="107"/>
        <v>0</v>
      </c>
      <c r="Q1993" s="96" t="str">
        <f t="shared" si="106"/>
        <v/>
      </c>
    </row>
    <row r="1994" spans="1:17">
      <c r="A1994" s="383" t="str">
        <f>IF(B1994="","",COUNT('Diário 1º PA'!$A$4:$A$2000)+ROW()-3)</f>
        <v/>
      </c>
      <c r="B1994" s="562"/>
      <c r="C1994" s="408"/>
      <c r="D1994" s="372"/>
      <c r="E1994" s="372"/>
      <c r="F1994" s="373"/>
      <c r="G1994" s="372"/>
      <c r="H1994" s="372"/>
      <c r="I1994" s="374"/>
      <c r="J1994" s="372"/>
      <c r="K1994" s="372"/>
      <c r="L1994" s="374"/>
      <c r="M1994" s="372"/>
      <c r="N1994" s="469"/>
      <c r="O1994" s="315">
        <f t="shared" si="107"/>
        <v>0</v>
      </c>
      <c r="P1994" s="74">
        <f t="shared" si="107"/>
        <v>0</v>
      </c>
      <c r="Q1994" s="96" t="str">
        <f t="shared" si="106"/>
        <v/>
      </c>
    </row>
    <row r="1995" spans="1:17">
      <c r="A1995" s="383" t="str">
        <f>IF(B1995="","",COUNT('Diário 1º PA'!$A$4:$A$2000)+ROW()-3)</f>
        <v/>
      </c>
      <c r="B1995" s="562"/>
      <c r="C1995" s="408"/>
      <c r="D1995" s="372"/>
      <c r="E1995" s="372"/>
      <c r="F1995" s="373"/>
      <c r="G1995" s="372"/>
      <c r="H1995" s="372"/>
      <c r="I1995" s="374"/>
      <c r="J1995" s="372"/>
      <c r="K1995" s="372"/>
      <c r="L1995" s="374"/>
      <c r="M1995" s="372"/>
      <c r="N1995" s="469"/>
      <c r="O1995" s="315">
        <f t="shared" si="107"/>
        <v>0</v>
      </c>
      <c r="P1995" s="74">
        <f t="shared" si="107"/>
        <v>0</v>
      </c>
      <c r="Q1995" s="96" t="str">
        <f t="shared" si="106"/>
        <v/>
      </c>
    </row>
    <row r="1996" spans="1:17">
      <c r="A1996" s="383" t="str">
        <f>IF(B1996="","",COUNT('Diário 1º PA'!$A$4:$A$2000)+ROW()-3)</f>
        <v/>
      </c>
      <c r="B1996" s="562"/>
      <c r="C1996" s="408"/>
      <c r="D1996" s="372"/>
      <c r="E1996" s="372"/>
      <c r="F1996" s="373"/>
      <c r="G1996" s="372"/>
      <c r="H1996" s="372"/>
      <c r="I1996" s="374"/>
      <c r="J1996" s="372"/>
      <c r="K1996" s="372"/>
      <c r="L1996" s="374"/>
      <c r="M1996" s="372"/>
      <c r="N1996" s="469"/>
      <c r="O1996" s="315">
        <f t="shared" si="107"/>
        <v>0</v>
      </c>
      <c r="P1996" s="74">
        <f t="shared" si="107"/>
        <v>0</v>
      </c>
      <c r="Q1996" s="96" t="str">
        <f t="shared" si="106"/>
        <v/>
      </c>
    </row>
    <row r="1997" spans="1:17">
      <c r="A1997" s="383" t="str">
        <f>IF(B1997="","",COUNT('Diário 1º PA'!$A$4:$A$2000)+ROW()-3)</f>
        <v/>
      </c>
      <c r="B1997" s="562"/>
      <c r="C1997" s="408"/>
      <c r="D1997" s="372"/>
      <c r="E1997" s="372"/>
      <c r="F1997" s="373"/>
      <c r="G1997" s="372"/>
      <c r="H1997" s="372"/>
      <c r="I1997" s="374"/>
      <c r="J1997" s="372"/>
      <c r="K1997" s="372"/>
      <c r="L1997" s="374"/>
      <c r="M1997" s="372"/>
      <c r="N1997" s="469"/>
      <c r="O1997" s="315">
        <f t="shared" si="107"/>
        <v>0</v>
      </c>
      <c r="P1997" s="74">
        <f t="shared" si="107"/>
        <v>0</v>
      </c>
      <c r="Q1997" s="96" t="str">
        <f t="shared" si="106"/>
        <v/>
      </c>
    </row>
    <row r="1998" spans="1:17">
      <c r="A1998" s="383" t="str">
        <f>IF(B1998="","",COUNT('Diário 1º PA'!$A$4:$A$2000)+ROW()-3)</f>
        <v/>
      </c>
      <c r="B1998" s="562"/>
      <c r="C1998" s="408"/>
      <c r="D1998" s="372"/>
      <c r="E1998" s="372"/>
      <c r="F1998" s="373"/>
      <c r="G1998" s="372"/>
      <c r="H1998" s="372"/>
      <c r="I1998" s="374"/>
      <c r="J1998" s="372"/>
      <c r="K1998" s="372"/>
      <c r="L1998" s="374"/>
      <c r="M1998" s="372"/>
      <c r="N1998" s="469"/>
      <c r="O1998" s="315">
        <f t="shared" si="107"/>
        <v>0</v>
      </c>
      <c r="P1998" s="74">
        <f t="shared" si="107"/>
        <v>0</v>
      </c>
      <c r="Q1998" s="96" t="str">
        <f t="shared" si="106"/>
        <v/>
      </c>
    </row>
  </sheetData>
  <sheetProtection formatColumns="0" formatRows="0" insertColumns="0" insertRows="0" deleteRows="0" autoFilter="0"/>
  <autoFilter ref="B3:S1998" xr:uid="{00000000-0001-0000-0B00-000000000000}"/>
  <mergeCells count="2">
    <mergeCell ref="A1:N1"/>
    <mergeCell ref="A2:N2"/>
  </mergeCells>
  <dataValidations count="5">
    <dataValidation type="list" allowBlank="1" showInputMessage="1" showErrorMessage="1" sqref="D167:D171 D176:D179 D229:D231 D181 D236:D239 D4:D165 D241:D245 D247:D248 D250:D251 D296 D299:D305 D309:D310 D312:D315 D317 D320:D324 D326:D404 D422 D431:D438 D440:D1998" xr:uid="{00000000-0002-0000-0B00-000000000000}">
      <formula1>Categorias</formula1>
    </dataValidation>
    <dataValidation type="list" allowBlank="1" showInputMessage="1" showErrorMessage="1" sqref="E167:E170 E176:E179 E229:E231 E236:E239 E181 E4:E165 E241:E245 E247:E248 E250:E251 E296 E299:E305 E309 E312:E315 E317 E320:E323 E326:E404 E422 E431:E1998" xr:uid="{00000000-0002-0000-0B00-000001000000}">
      <formula1>INDIRECT($Q4)</formula1>
    </dataValidation>
    <dataValidation type="list" allowBlank="1" showInputMessage="1" showErrorMessage="1" sqref="E166 E171:E175 E180 E182:E228 E232:E235 E240 E246 E249 E252:E295 E297:E298 E306:E308 E310:E311 E316 E318:E319 E324:E325 E405:E421 E423:E430" xr:uid="{00000000-0002-0000-0B00-000002000000}">
      <formula1>INDIRECT($I166)</formula1>
    </dataValidation>
    <dataValidation type="list" allowBlank="1" showInputMessage="1" showErrorMessage="1" sqref="E239" xr:uid="{00000000-0002-0000-0B00-000003000000}">
      <formula1>INDIRECT($Q99)</formula1>
    </dataValidation>
    <dataValidation type="list" allowBlank="1" showInputMessage="1" showErrorMessage="1" sqref="H4:H1998" xr:uid="{00000000-0002-0000-0B00-000004000000}">
      <formula1>VinculoPT</formula1>
    </dataValidation>
  </dataValidations>
  <pageMargins left="0.59055118110236227" right="0.59055118110236227" top="0.59055118110236227" bottom="0.59055118110236227" header="0" footer="0"/>
  <pageSetup paperSize="9" scale="49" fitToHeight="0" pageOrder="overThenDown" orientation="landscape" r:id="rId1"/>
  <headerFooter>
    <oddFooter>Página &amp;P de &amp;N</oddFooter>
  </headerFooter>
  <rowBreaks count="3" manualBreakCount="3">
    <brk id="159" max="16383" man="1"/>
    <brk id="186" max="16383" man="1"/>
    <brk id="188" max="16383" man="1"/>
  </rowBreaks>
  <colBreaks count="1" manualBreakCount="1">
    <brk id="8"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5000000}">
          <x14:formula1>
            <xm:f>Plano!$C$1:$F$1</xm:f>
          </x14:formula1>
          <xm:sqref>D166 D172:D175 D180 D182:D228 D232:D235 D240 D246 D249 D252:D295 D297:D298 D306:D308 D311 D316 D318:D319 D325 D405:D421 D423:D430 D439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pageSetUpPr fitToPage="1"/>
  </sheetPr>
  <dimension ref="A1:S1991"/>
  <sheetViews>
    <sheetView view="pageBreakPreview" zoomScaleSheetLayoutView="100" workbookViewId="0">
      <pane xSplit="6" ySplit="3" topLeftCell="G4" activePane="bottomRight" state="frozen"/>
      <selection activeCell="G5" sqref="G5"/>
      <selection pane="topRight" activeCell="G5" sqref="G5"/>
      <selection pane="bottomLeft" activeCell="G5" sqref="G5"/>
      <selection pane="bottomRight" activeCell="E319" sqref="E319"/>
    </sheetView>
  </sheetViews>
  <sheetFormatPr defaultColWidth="9.140625" defaultRowHeight="12.75"/>
  <cols>
    <col min="1" max="1" width="5.7109375" style="110" customWidth="1"/>
    <col min="2" max="2" width="10.5703125" style="92" bestFit="1" customWidth="1"/>
    <col min="3" max="3" width="9" style="92" customWidth="1"/>
    <col min="4" max="4" width="15.42578125" style="57" customWidth="1"/>
    <col min="5" max="5" width="23.5703125" style="57" customWidth="1"/>
    <col min="6" max="6" width="12.85546875" style="56" customWidth="1"/>
    <col min="7" max="7" width="41.7109375" style="577" customWidth="1"/>
    <col min="8" max="8" width="25.28515625" style="55" customWidth="1"/>
    <col min="9" max="9" width="25.5703125" style="101" customWidth="1"/>
    <col min="10" max="10" width="17" style="55" customWidth="1"/>
    <col min="11" max="11" width="17.28515625" style="55" customWidth="1"/>
    <col min="12" max="12" width="14.7109375" style="101" customWidth="1"/>
    <col min="13" max="13" width="20.42578125" style="55" customWidth="1"/>
    <col min="14" max="14" width="11" style="56" customWidth="1"/>
    <col min="15" max="15" width="7.42578125" style="95" customWidth="1"/>
    <col min="16" max="16" width="6.85546875" style="95" bestFit="1" customWidth="1"/>
    <col min="17" max="17" width="23.7109375" style="91" customWidth="1"/>
    <col min="18" max="19" width="9.140625" style="321"/>
    <col min="20" max="16384" width="9.140625" style="91"/>
  </cols>
  <sheetData>
    <row r="1" spans="1:19" ht="18" customHeight="1">
      <c r="A1" s="630" t="str">
        <f>Capa!A1</f>
        <v>III Termo de Aditivo ao Contrato de Gestão nº 05/20 celebrado entre a Fundação Clóvis Salgado e a Associação Pró-Cultura e Promoção das Artes</v>
      </c>
      <c r="B1" s="630"/>
      <c r="C1" s="630"/>
      <c r="D1" s="630"/>
      <c r="E1" s="630"/>
      <c r="F1" s="630"/>
      <c r="G1" s="630"/>
      <c r="H1" s="630"/>
      <c r="I1" s="630"/>
      <c r="J1" s="630"/>
      <c r="K1" s="630"/>
      <c r="L1" s="630"/>
      <c r="M1" s="630"/>
      <c r="N1" s="630"/>
      <c r="O1" s="92">
        <f>MONTH(Resumo!$C$5)</f>
        <v>1</v>
      </c>
      <c r="P1" s="92">
        <f>YEAR(Resumo!$C$5)</f>
        <v>2022</v>
      </c>
    </row>
    <row r="2" spans="1:19" ht="18" customHeight="1" thickBot="1">
      <c r="A2" s="664" t="str">
        <f>"Tabela 9 - Diário de Entradas e Saídas do Contrato de Gestão - "&amp;LEFT(Capa!A14,1)+2&amp;"º Período Avaliatório"</f>
        <v>Tabela 9 - Diário de Entradas e Saídas do Contrato de Gestão - 3º Período Avaliatório</v>
      </c>
      <c r="B2" s="664"/>
      <c r="C2" s="664"/>
      <c r="D2" s="664"/>
      <c r="E2" s="664"/>
      <c r="F2" s="664"/>
      <c r="G2" s="664"/>
      <c r="H2" s="664"/>
      <c r="I2" s="664"/>
      <c r="J2" s="664"/>
      <c r="K2" s="664"/>
      <c r="L2" s="664"/>
      <c r="M2" s="664"/>
      <c r="N2" s="664"/>
      <c r="O2" s="93"/>
      <c r="P2" s="93"/>
    </row>
    <row r="3" spans="1:19" s="94" customFormat="1" ht="50.25" customHeight="1" thickBot="1">
      <c r="A3" s="482" t="s">
        <v>97</v>
      </c>
      <c r="B3" s="482" t="s">
        <v>280</v>
      </c>
      <c r="C3" s="483" t="s">
        <v>283</v>
      </c>
      <c r="D3" s="482" t="s">
        <v>35</v>
      </c>
      <c r="E3" s="483" t="s">
        <v>44</v>
      </c>
      <c r="F3" s="483" t="s">
        <v>272</v>
      </c>
      <c r="G3" s="483" t="s">
        <v>55</v>
      </c>
      <c r="H3" s="483" t="s">
        <v>305</v>
      </c>
      <c r="I3" s="314" t="s">
        <v>54</v>
      </c>
      <c r="J3" s="483" t="s">
        <v>56</v>
      </c>
      <c r="K3" s="483" t="s">
        <v>76</v>
      </c>
      <c r="L3" s="314" t="s">
        <v>52</v>
      </c>
      <c r="M3" s="483" t="s">
        <v>75</v>
      </c>
      <c r="N3" s="581" t="s">
        <v>165</v>
      </c>
      <c r="O3" s="591" t="s">
        <v>281</v>
      </c>
      <c r="P3" s="591" t="s">
        <v>282</v>
      </c>
      <c r="Q3" s="592" t="s">
        <v>35</v>
      </c>
      <c r="R3" s="593" t="s">
        <v>479</v>
      </c>
      <c r="S3" s="593" t="s">
        <v>480</v>
      </c>
    </row>
    <row r="4" spans="1:19" ht="132">
      <c r="A4" s="535">
        <f>IF(B4="","",COUNT('Diário 1º PA'!$A$4:$A$2000)+COUNT('Diário 2º PA'!$A$4:$A$1998)+ROW()-3)</f>
        <v>531</v>
      </c>
      <c r="B4" s="496">
        <v>44746</v>
      </c>
      <c r="C4" s="476">
        <v>44713</v>
      </c>
      <c r="D4" s="448" t="s">
        <v>271</v>
      </c>
      <c r="E4" s="448" t="s">
        <v>448</v>
      </c>
      <c r="F4" s="480">
        <v>3004.17</v>
      </c>
      <c r="G4" s="571" t="s">
        <v>519</v>
      </c>
      <c r="H4" s="448" t="s">
        <v>465</v>
      </c>
      <c r="I4" s="448" t="s">
        <v>1089</v>
      </c>
      <c r="J4" s="448" t="s">
        <v>855</v>
      </c>
      <c r="K4" s="448" t="s">
        <v>499</v>
      </c>
      <c r="L4" s="448" t="s">
        <v>500</v>
      </c>
      <c r="M4" s="448">
        <v>1852</v>
      </c>
      <c r="N4" s="496">
        <v>44743</v>
      </c>
      <c r="O4" s="585">
        <f>IF(B4=0,0,IF(YEAR(B4)=$P$1,MONTH(B4)-$O$1+1,(YEAR(B4)-$P$1)*12-$O$1+1+MONTH(B4)))</f>
        <v>7</v>
      </c>
      <c r="P4" s="585">
        <f>IF(C4=0,0,IF(YEAR(C4)=$P$1,MONTH(C4)-$O$1+1,(YEAR(C4)-$P$1)*12-$O$1+1+MONTH(C4)))</f>
        <v>6</v>
      </c>
      <c r="Q4" s="594" t="str">
        <f>SUBSTITUTE(D4," ","_")</f>
        <v>Gastos_Gerais</v>
      </c>
      <c r="R4" s="589" t="s">
        <v>1389</v>
      </c>
      <c r="S4" s="589">
        <v>3016</v>
      </c>
    </row>
    <row r="5" spans="1:19" ht="120">
      <c r="A5" s="535">
        <f>IF(B5="","",COUNT('Diário 1º PA'!$A$4:$A$2000)+COUNT('Diário 2º PA'!$A$4:$A$1998)+ROW()-3)</f>
        <v>532</v>
      </c>
      <c r="B5" s="496">
        <v>44746</v>
      </c>
      <c r="C5" s="476">
        <v>44713</v>
      </c>
      <c r="D5" s="448" t="s">
        <v>271</v>
      </c>
      <c r="E5" s="448" t="s">
        <v>448</v>
      </c>
      <c r="F5" s="480">
        <v>2000</v>
      </c>
      <c r="G5" s="571" t="s">
        <v>566</v>
      </c>
      <c r="H5" s="448" t="s">
        <v>470</v>
      </c>
      <c r="I5" s="478" t="s">
        <v>943</v>
      </c>
      <c r="J5" s="478" t="s">
        <v>737</v>
      </c>
      <c r="K5" s="448" t="s">
        <v>856</v>
      </c>
      <c r="L5" s="448" t="s">
        <v>544</v>
      </c>
      <c r="M5" s="478" t="s">
        <v>599</v>
      </c>
      <c r="N5" s="587">
        <v>44743</v>
      </c>
      <c r="O5" s="585">
        <f t="shared" ref="O5:O68" si="0">IF(B5=0,0,IF(YEAR(B5)=$P$1,MONTH(B5)-$O$1+1,(YEAR(B5)-$P$1)*12-$O$1+1+MONTH(B5)))</f>
        <v>7</v>
      </c>
      <c r="P5" s="585">
        <f t="shared" ref="P5:P68" si="1">IF(C5=0,0,IF(YEAR(C5)=$P$1,MONTH(C5)-$O$1+1,(YEAR(C5)-$P$1)*12-$O$1+1+MONTH(C5)))</f>
        <v>6</v>
      </c>
      <c r="Q5" s="594" t="str">
        <f t="shared" ref="Q5:Q68" si="2">SUBSTITUTE(D5," ","_")</f>
        <v>Gastos_Gerais</v>
      </c>
      <c r="R5" s="589" t="s">
        <v>540</v>
      </c>
      <c r="S5" s="589">
        <v>3123</v>
      </c>
    </row>
    <row r="6" spans="1:19" ht="36">
      <c r="A6" s="535">
        <f>IF(B6="","",COUNT('Diário 1º PA'!$A$4:$A$2000)+COUNT('Diário 2º PA'!$A$4:$A$1998)+ROW()-3)</f>
        <v>533</v>
      </c>
      <c r="B6" s="496">
        <v>44746</v>
      </c>
      <c r="C6" s="476">
        <v>44743</v>
      </c>
      <c r="D6" s="448" t="s">
        <v>271</v>
      </c>
      <c r="E6" s="448" t="s">
        <v>71</v>
      </c>
      <c r="F6" s="480">
        <v>11</v>
      </c>
      <c r="G6" s="571" t="s">
        <v>1390</v>
      </c>
      <c r="H6" s="448" t="s">
        <v>461</v>
      </c>
      <c r="I6" s="478" t="s">
        <v>546</v>
      </c>
      <c r="J6" s="478" t="s">
        <v>547</v>
      </c>
      <c r="K6" s="478" t="s">
        <v>548</v>
      </c>
      <c r="L6" s="478" t="s">
        <v>477</v>
      </c>
      <c r="M6" s="448" t="s">
        <v>310</v>
      </c>
      <c r="N6" s="587">
        <v>44746</v>
      </c>
      <c r="O6" s="585">
        <f t="shared" si="0"/>
        <v>7</v>
      </c>
      <c r="P6" s="585">
        <f t="shared" si="1"/>
        <v>7</v>
      </c>
      <c r="Q6" s="594" t="str">
        <f t="shared" si="2"/>
        <v>Gastos_Gerais</v>
      </c>
      <c r="R6" s="589" t="s">
        <v>310</v>
      </c>
      <c r="S6" s="589" t="s">
        <v>310</v>
      </c>
    </row>
    <row r="7" spans="1:19" ht="252">
      <c r="A7" s="535">
        <f>IF(B7="","",COUNT('Diário 1º PA'!$A$4:$A$2000)+COUNT('Diário 2º PA'!$A$4:$A$1998)+ROW()-3)</f>
        <v>534</v>
      </c>
      <c r="B7" s="496">
        <v>44747</v>
      </c>
      <c r="C7" s="476">
        <v>44713</v>
      </c>
      <c r="D7" s="448" t="s">
        <v>271</v>
      </c>
      <c r="E7" s="448" t="s">
        <v>451</v>
      </c>
      <c r="F7" s="477">
        <v>13718.6</v>
      </c>
      <c r="G7" s="571" t="s">
        <v>522</v>
      </c>
      <c r="H7" s="448" t="s">
        <v>465</v>
      </c>
      <c r="I7" s="448" t="s">
        <v>862</v>
      </c>
      <c r="J7" s="448" t="s">
        <v>1085</v>
      </c>
      <c r="K7" s="448" t="s">
        <v>499</v>
      </c>
      <c r="L7" s="448" t="s">
        <v>544</v>
      </c>
      <c r="M7" s="448" t="s">
        <v>594</v>
      </c>
      <c r="N7" s="496">
        <v>44745</v>
      </c>
      <c r="O7" s="585">
        <f t="shared" si="0"/>
        <v>7</v>
      </c>
      <c r="P7" s="585">
        <f t="shared" si="1"/>
        <v>6</v>
      </c>
      <c r="Q7" s="594" t="str">
        <f t="shared" si="2"/>
        <v>Gastos_Gerais</v>
      </c>
      <c r="R7" s="589" t="s">
        <v>1389</v>
      </c>
      <c r="S7" s="589">
        <v>3031</v>
      </c>
    </row>
    <row r="8" spans="1:19" ht="48">
      <c r="A8" s="535">
        <f>IF(B8="","",COUNT('Diário 1º PA'!$A$4:$A$2000)+COUNT('Diário 2º PA'!$A$4:$A$1998)+ROW()-3)</f>
        <v>535</v>
      </c>
      <c r="B8" s="496">
        <v>44747</v>
      </c>
      <c r="C8" s="476">
        <v>44713</v>
      </c>
      <c r="D8" s="448" t="s">
        <v>271</v>
      </c>
      <c r="E8" s="448" t="s">
        <v>90</v>
      </c>
      <c r="F8" s="477">
        <v>2500</v>
      </c>
      <c r="G8" s="571" t="s">
        <v>482</v>
      </c>
      <c r="H8" s="448" t="s">
        <v>309</v>
      </c>
      <c r="I8" s="448" t="s">
        <v>1237</v>
      </c>
      <c r="J8" s="448" t="s">
        <v>552</v>
      </c>
      <c r="K8" s="448" t="s">
        <v>856</v>
      </c>
      <c r="L8" s="448" t="s">
        <v>544</v>
      </c>
      <c r="M8" s="448" t="s">
        <v>599</v>
      </c>
      <c r="N8" s="496">
        <v>44747</v>
      </c>
      <c r="O8" s="585">
        <f t="shared" si="0"/>
        <v>7</v>
      </c>
      <c r="P8" s="585">
        <f t="shared" si="1"/>
        <v>6</v>
      </c>
      <c r="Q8" s="594" t="str">
        <f t="shared" si="2"/>
        <v>Gastos_Gerais</v>
      </c>
      <c r="R8" s="589" t="s">
        <v>1389</v>
      </c>
      <c r="S8" s="589">
        <v>2814</v>
      </c>
    </row>
    <row r="9" spans="1:19" ht="35.25" customHeight="1">
      <c r="A9" s="535">
        <f>IF(B9="","",COUNT('Diário 1º PA'!$A$4:$A$2000)+COUNT('Diário 2º PA'!$A$4:$A$1998)+ROW()-3)</f>
        <v>536</v>
      </c>
      <c r="B9" s="496">
        <v>44747</v>
      </c>
      <c r="C9" s="476">
        <v>44743</v>
      </c>
      <c r="D9" s="448" t="s">
        <v>271</v>
      </c>
      <c r="E9" s="448" t="s">
        <v>71</v>
      </c>
      <c r="F9" s="480">
        <v>11</v>
      </c>
      <c r="G9" s="571" t="s">
        <v>1392</v>
      </c>
      <c r="H9" s="448" t="s">
        <v>461</v>
      </c>
      <c r="I9" s="478" t="s">
        <v>546</v>
      </c>
      <c r="J9" s="478" t="s">
        <v>547</v>
      </c>
      <c r="K9" s="478" t="s">
        <v>548</v>
      </c>
      <c r="L9" s="478" t="s">
        <v>477</v>
      </c>
      <c r="M9" s="448" t="s">
        <v>310</v>
      </c>
      <c r="N9" s="587">
        <v>44747</v>
      </c>
      <c r="O9" s="585">
        <f t="shared" si="0"/>
        <v>7</v>
      </c>
      <c r="P9" s="585">
        <f t="shared" si="1"/>
        <v>7</v>
      </c>
      <c r="Q9" s="594" t="str">
        <f t="shared" si="2"/>
        <v>Gastos_Gerais</v>
      </c>
      <c r="R9" s="589" t="s">
        <v>310</v>
      </c>
      <c r="S9" s="589" t="s">
        <v>310</v>
      </c>
    </row>
    <row r="10" spans="1:19" ht="60">
      <c r="A10" s="535">
        <f>IF(B10="","",COUNT('Diário 1º PA'!$A$4:$A$2000)+COUNT('Diário 2º PA'!$A$4:$A$1998)+ROW()-3)</f>
        <v>537</v>
      </c>
      <c r="B10" s="496">
        <v>44748</v>
      </c>
      <c r="C10" s="476">
        <v>44713</v>
      </c>
      <c r="D10" s="448" t="s">
        <v>271</v>
      </c>
      <c r="E10" s="448" t="s">
        <v>9</v>
      </c>
      <c r="F10" s="477">
        <v>2462.5500000000002</v>
      </c>
      <c r="G10" s="573" t="s">
        <v>485</v>
      </c>
      <c r="H10" s="448" t="s">
        <v>9</v>
      </c>
      <c r="I10" s="448" t="s">
        <v>497</v>
      </c>
      <c r="J10" s="448" t="s">
        <v>498</v>
      </c>
      <c r="K10" s="448" t="s">
        <v>499</v>
      </c>
      <c r="L10" s="448" t="s">
        <v>500</v>
      </c>
      <c r="M10" s="448">
        <v>1862</v>
      </c>
      <c r="N10" s="496">
        <v>44746</v>
      </c>
      <c r="O10" s="585">
        <f t="shared" si="0"/>
        <v>7</v>
      </c>
      <c r="P10" s="585">
        <f t="shared" si="1"/>
        <v>6</v>
      </c>
      <c r="Q10" s="594" t="str">
        <f t="shared" si="2"/>
        <v>Gastos_Gerais</v>
      </c>
      <c r="R10" s="589" t="s">
        <v>1389</v>
      </c>
      <c r="S10" s="589">
        <v>2632</v>
      </c>
    </row>
    <row r="11" spans="1:19" ht="48">
      <c r="A11" s="535">
        <f>IF(B11="","",COUNT('Diário 1º PA'!$A$4:$A$2000)+COUNT('Diário 2º PA'!$A$4:$A$1998)+ROW()-3)</f>
        <v>538</v>
      </c>
      <c r="B11" s="496">
        <v>44750</v>
      </c>
      <c r="C11" s="476">
        <v>44713</v>
      </c>
      <c r="D11" s="448" t="s">
        <v>271</v>
      </c>
      <c r="E11" s="448" t="s">
        <v>91</v>
      </c>
      <c r="F11" s="477">
        <v>250</v>
      </c>
      <c r="G11" s="573" t="s">
        <v>1384</v>
      </c>
      <c r="H11" s="448" t="s">
        <v>469</v>
      </c>
      <c r="I11" s="448" t="s">
        <v>1393</v>
      </c>
      <c r="J11" s="448" t="s">
        <v>1394</v>
      </c>
      <c r="K11" s="448" t="s">
        <v>856</v>
      </c>
      <c r="L11" s="448" t="s">
        <v>544</v>
      </c>
      <c r="M11" s="448" t="s">
        <v>1395</v>
      </c>
      <c r="N11" s="496">
        <v>44749</v>
      </c>
      <c r="O11" s="585">
        <f t="shared" si="0"/>
        <v>7</v>
      </c>
      <c r="P11" s="585">
        <f t="shared" si="1"/>
        <v>6</v>
      </c>
      <c r="Q11" s="594" t="str">
        <f t="shared" si="2"/>
        <v>Gastos_Gerais</v>
      </c>
      <c r="R11" s="589" t="s">
        <v>540</v>
      </c>
      <c r="S11" s="589">
        <v>4012</v>
      </c>
    </row>
    <row r="12" spans="1:19" ht="24">
      <c r="A12" s="535">
        <f>IF(B12="","",COUNT('Diário 1º PA'!$A$4:$A$2000)+COUNT('Diário 2º PA'!$A$4:$A$1998)+ROW()-3)</f>
        <v>539</v>
      </c>
      <c r="B12" s="496">
        <v>44750</v>
      </c>
      <c r="C12" s="476">
        <v>44682</v>
      </c>
      <c r="D12" s="448" t="s">
        <v>271</v>
      </c>
      <c r="E12" s="448" t="s">
        <v>448</v>
      </c>
      <c r="F12" s="477">
        <v>150.75</v>
      </c>
      <c r="G12" s="571" t="s">
        <v>1319</v>
      </c>
      <c r="H12" s="448" t="s">
        <v>465</v>
      </c>
      <c r="I12" s="448" t="s">
        <v>502</v>
      </c>
      <c r="J12" s="448" t="s">
        <v>310</v>
      </c>
      <c r="K12" s="448" t="s">
        <v>507</v>
      </c>
      <c r="L12" s="448" t="s">
        <v>550</v>
      </c>
      <c r="M12" s="544">
        <v>222158793262</v>
      </c>
      <c r="N12" s="496">
        <v>44750</v>
      </c>
      <c r="O12" s="585">
        <f t="shared" si="0"/>
        <v>7</v>
      </c>
      <c r="P12" s="585">
        <f t="shared" si="1"/>
        <v>5</v>
      </c>
      <c r="Q12" s="594" t="str">
        <f t="shared" si="2"/>
        <v>Gastos_Gerais</v>
      </c>
      <c r="R12" s="589" t="s">
        <v>310</v>
      </c>
      <c r="S12" s="589" t="s">
        <v>310</v>
      </c>
    </row>
    <row r="13" spans="1:19" ht="24">
      <c r="A13" s="535">
        <f>IF(B13="","",COUNT('Diário 1º PA'!$A$4:$A$2000)+COUNT('Diário 2º PA'!$A$4:$A$1998)+ROW()-3)</f>
        <v>540</v>
      </c>
      <c r="B13" s="496">
        <v>44750</v>
      </c>
      <c r="C13" s="476">
        <v>44652</v>
      </c>
      <c r="D13" s="448" t="s">
        <v>271</v>
      </c>
      <c r="E13" s="448" t="s">
        <v>448</v>
      </c>
      <c r="F13" s="477">
        <v>338.4</v>
      </c>
      <c r="G13" s="571" t="s">
        <v>1369</v>
      </c>
      <c r="H13" s="448" t="s">
        <v>465</v>
      </c>
      <c r="I13" s="448" t="s">
        <v>502</v>
      </c>
      <c r="J13" s="448" t="s">
        <v>310</v>
      </c>
      <c r="K13" s="448" t="s">
        <v>507</v>
      </c>
      <c r="L13" s="448" t="s">
        <v>550</v>
      </c>
      <c r="M13" s="544">
        <v>222158797179</v>
      </c>
      <c r="N13" s="496">
        <v>44750</v>
      </c>
      <c r="O13" s="585">
        <f t="shared" si="0"/>
        <v>7</v>
      </c>
      <c r="P13" s="585">
        <f t="shared" si="1"/>
        <v>4</v>
      </c>
      <c r="Q13" s="594" t="str">
        <f t="shared" si="2"/>
        <v>Gastos_Gerais</v>
      </c>
      <c r="R13" s="589" t="s">
        <v>310</v>
      </c>
      <c r="S13" s="589" t="s">
        <v>310</v>
      </c>
    </row>
    <row r="14" spans="1:19" ht="24">
      <c r="A14" s="535">
        <f>IF(B14="","",COUNT('Diário 1º PA'!$A$4:$A$2000)+COUNT('Diário 2º PA'!$A$4:$A$1998)+ROW()-3)</f>
        <v>541</v>
      </c>
      <c r="B14" s="496">
        <v>44750</v>
      </c>
      <c r="C14" s="476">
        <v>44682</v>
      </c>
      <c r="D14" s="448" t="s">
        <v>271</v>
      </c>
      <c r="E14" s="448" t="s">
        <v>458</v>
      </c>
      <c r="F14" s="477">
        <v>277.2</v>
      </c>
      <c r="G14" s="571" t="s">
        <v>1299</v>
      </c>
      <c r="H14" s="448" t="s">
        <v>465</v>
      </c>
      <c r="I14" s="448" t="s">
        <v>502</v>
      </c>
      <c r="J14" s="448" t="s">
        <v>310</v>
      </c>
      <c r="K14" s="448" t="s">
        <v>507</v>
      </c>
      <c r="L14" s="448" t="s">
        <v>550</v>
      </c>
      <c r="M14" s="544">
        <v>222158794153</v>
      </c>
      <c r="N14" s="496">
        <v>44750</v>
      </c>
      <c r="O14" s="585">
        <f t="shared" si="0"/>
        <v>7</v>
      </c>
      <c r="P14" s="585">
        <f t="shared" si="1"/>
        <v>5</v>
      </c>
      <c r="Q14" s="594" t="str">
        <f t="shared" si="2"/>
        <v>Gastos_Gerais</v>
      </c>
      <c r="R14" s="589" t="s">
        <v>310</v>
      </c>
      <c r="S14" s="589" t="s">
        <v>310</v>
      </c>
    </row>
    <row r="15" spans="1:19" ht="24">
      <c r="A15" s="535">
        <f>IF(B15="","",COUNT('Diário 1º PA'!$A$4:$A$2000)+COUNT('Diário 2º PA'!$A$4:$A$1998)+ROW()-3)</f>
        <v>542</v>
      </c>
      <c r="B15" s="496">
        <v>44750</v>
      </c>
      <c r="C15" s="476">
        <v>44713</v>
      </c>
      <c r="D15" s="448" t="s">
        <v>271</v>
      </c>
      <c r="E15" s="448" t="s">
        <v>457</v>
      </c>
      <c r="F15" s="477">
        <v>60</v>
      </c>
      <c r="G15" s="571" t="s">
        <v>1365</v>
      </c>
      <c r="H15" s="448" t="s">
        <v>469</v>
      </c>
      <c r="I15" s="448" t="s">
        <v>502</v>
      </c>
      <c r="J15" s="448" t="s">
        <v>310</v>
      </c>
      <c r="K15" s="448" t="s">
        <v>507</v>
      </c>
      <c r="L15" s="448" t="s">
        <v>550</v>
      </c>
      <c r="M15" s="544">
        <v>222158797683</v>
      </c>
      <c r="N15" s="496">
        <v>44750</v>
      </c>
      <c r="O15" s="585">
        <f t="shared" si="0"/>
        <v>7</v>
      </c>
      <c r="P15" s="585">
        <f t="shared" si="1"/>
        <v>6</v>
      </c>
      <c r="Q15" s="594" t="str">
        <f t="shared" si="2"/>
        <v>Gastos_Gerais</v>
      </c>
      <c r="R15" s="589" t="s">
        <v>310</v>
      </c>
      <c r="S15" s="589" t="s">
        <v>310</v>
      </c>
    </row>
    <row r="16" spans="1:19" ht="24">
      <c r="A16" s="535">
        <f>IF(B16="","",COUNT('Diário 1º PA'!$A$4:$A$2000)+COUNT('Diário 2º PA'!$A$4:$A$1998)+ROW()-3)</f>
        <v>543</v>
      </c>
      <c r="B16" s="496">
        <v>44750</v>
      </c>
      <c r="C16" s="476">
        <v>44682</v>
      </c>
      <c r="D16" s="448" t="s">
        <v>271</v>
      </c>
      <c r="E16" s="448" t="s">
        <v>434</v>
      </c>
      <c r="F16" s="477">
        <v>105</v>
      </c>
      <c r="G16" s="571" t="s">
        <v>1311</v>
      </c>
      <c r="H16" s="448" t="s">
        <v>462</v>
      </c>
      <c r="I16" s="448" t="s">
        <v>502</v>
      </c>
      <c r="J16" s="448" t="s">
        <v>310</v>
      </c>
      <c r="K16" s="448" t="s">
        <v>507</v>
      </c>
      <c r="L16" s="448" t="s">
        <v>550</v>
      </c>
      <c r="M16" s="544">
        <v>222158791138</v>
      </c>
      <c r="N16" s="496">
        <v>44750</v>
      </c>
      <c r="O16" s="585">
        <f t="shared" si="0"/>
        <v>7</v>
      </c>
      <c r="P16" s="585">
        <f t="shared" si="1"/>
        <v>5</v>
      </c>
      <c r="Q16" s="594" t="str">
        <f t="shared" si="2"/>
        <v>Gastos_Gerais</v>
      </c>
      <c r="R16" s="589" t="s">
        <v>310</v>
      </c>
      <c r="S16" s="589" t="s">
        <v>310</v>
      </c>
    </row>
    <row r="17" spans="1:19" ht="36">
      <c r="A17" s="535">
        <f>IF(B17="","",COUNT('Diário 1º PA'!$A$4:$A$2000)+COUNT('Diário 2º PA'!$A$4:$A$1998)+ROW()-3)</f>
        <v>544</v>
      </c>
      <c r="B17" s="496">
        <v>44750</v>
      </c>
      <c r="C17" s="476">
        <v>44713</v>
      </c>
      <c r="D17" s="448" t="s">
        <v>271</v>
      </c>
      <c r="E17" s="448" t="s">
        <v>222</v>
      </c>
      <c r="F17" s="477">
        <v>120</v>
      </c>
      <c r="G17" s="571" t="s">
        <v>1306</v>
      </c>
      <c r="H17" s="448" t="s">
        <v>465</v>
      </c>
      <c r="I17" s="448" t="s">
        <v>502</v>
      </c>
      <c r="J17" s="448" t="s">
        <v>310</v>
      </c>
      <c r="K17" s="448" t="s">
        <v>507</v>
      </c>
      <c r="L17" s="448" t="s">
        <v>550</v>
      </c>
      <c r="M17" s="544">
        <v>222158791308</v>
      </c>
      <c r="N17" s="496">
        <v>44750</v>
      </c>
      <c r="O17" s="585">
        <f t="shared" si="0"/>
        <v>7</v>
      </c>
      <c r="P17" s="585">
        <f t="shared" si="1"/>
        <v>6</v>
      </c>
      <c r="Q17" s="594" t="str">
        <f t="shared" si="2"/>
        <v>Gastos_Gerais</v>
      </c>
      <c r="R17" s="589" t="s">
        <v>310</v>
      </c>
      <c r="S17" s="589" t="s">
        <v>310</v>
      </c>
    </row>
    <row r="18" spans="1:19" ht="36">
      <c r="A18" s="535">
        <f>IF(B18="","",COUNT('Diário 1º PA'!$A$4:$A$2000)+COUNT('Diário 2º PA'!$A$4:$A$1998)+ROW()-3)</f>
        <v>545</v>
      </c>
      <c r="B18" s="496">
        <v>44750</v>
      </c>
      <c r="C18" s="476">
        <v>44682</v>
      </c>
      <c r="D18" s="448" t="s">
        <v>271</v>
      </c>
      <c r="E18" s="448" t="s">
        <v>448</v>
      </c>
      <c r="F18" s="477">
        <v>762.5</v>
      </c>
      <c r="G18" s="571" t="s">
        <v>1397</v>
      </c>
      <c r="H18" s="448" t="s">
        <v>470</v>
      </c>
      <c r="I18" s="448" t="s">
        <v>502</v>
      </c>
      <c r="J18" s="448" t="s">
        <v>310</v>
      </c>
      <c r="K18" s="448" t="s">
        <v>507</v>
      </c>
      <c r="L18" s="448" t="s">
        <v>550</v>
      </c>
      <c r="M18" s="544">
        <v>222158796369</v>
      </c>
      <c r="N18" s="496">
        <v>44750</v>
      </c>
      <c r="O18" s="585">
        <f t="shared" si="0"/>
        <v>7</v>
      </c>
      <c r="P18" s="585">
        <f t="shared" si="1"/>
        <v>5</v>
      </c>
      <c r="Q18" s="594" t="str">
        <f t="shared" si="2"/>
        <v>Gastos_Gerais</v>
      </c>
      <c r="R18" s="589" t="s">
        <v>310</v>
      </c>
      <c r="S18" s="589" t="s">
        <v>310</v>
      </c>
    </row>
    <row r="19" spans="1:19" ht="24">
      <c r="A19" s="535">
        <f>IF(B19="","",COUNT('Diário 1º PA'!$A$4:$A$2000)+COUNT('Diário 2º PA'!$A$4:$A$1998)+ROW()-3)</f>
        <v>546</v>
      </c>
      <c r="B19" s="496">
        <v>44750</v>
      </c>
      <c r="C19" s="476">
        <v>44713</v>
      </c>
      <c r="D19" s="478" t="s">
        <v>271</v>
      </c>
      <c r="E19" s="478" t="s">
        <v>457</v>
      </c>
      <c r="F19" s="477">
        <v>36</v>
      </c>
      <c r="G19" s="571" t="s">
        <v>1399</v>
      </c>
      <c r="H19" s="478" t="s">
        <v>462</v>
      </c>
      <c r="I19" s="448" t="s">
        <v>502</v>
      </c>
      <c r="J19" s="448" t="s">
        <v>310</v>
      </c>
      <c r="K19" s="448" t="s">
        <v>507</v>
      </c>
      <c r="L19" s="448" t="s">
        <v>550</v>
      </c>
      <c r="M19" s="544">
        <v>222158794820</v>
      </c>
      <c r="N19" s="496">
        <v>44750</v>
      </c>
      <c r="O19" s="585">
        <f t="shared" si="0"/>
        <v>7</v>
      </c>
      <c r="P19" s="585">
        <f t="shared" si="1"/>
        <v>6</v>
      </c>
      <c r="Q19" s="594" t="str">
        <f t="shared" si="2"/>
        <v>Gastos_Gerais</v>
      </c>
      <c r="R19" s="589" t="s">
        <v>310</v>
      </c>
      <c r="S19" s="589" t="s">
        <v>310</v>
      </c>
    </row>
    <row r="20" spans="1:19" ht="24">
      <c r="A20" s="535">
        <f>IF(B20="","",COUNT('Diário 1º PA'!$A$4:$A$2000)+COUNT('Diário 2º PA'!$A$4:$A$1998)+ROW()-3)</f>
        <v>547</v>
      </c>
      <c r="B20" s="496">
        <v>44750</v>
      </c>
      <c r="C20" s="476">
        <v>44682</v>
      </c>
      <c r="D20" s="448" t="s">
        <v>271</v>
      </c>
      <c r="E20" s="448" t="s">
        <v>434</v>
      </c>
      <c r="F20" s="477">
        <v>24</v>
      </c>
      <c r="G20" s="571" t="s">
        <v>1382</v>
      </c>
      <c r="H20" s="448" t="s">
        <v>462</v>
      </c>
      <c r="I20" s="448" t="s">
        <v>502</v>
      </c>
      <c r="J20" s="448" t="s">
        <v>310</v>
      </c>
      <c r="K20" s="448" t="s">
        <v>507</v>
      </c>
      <c r="L20" s="448" t="s">
        <v>550</v>
      </c>
      <c r="M20" s="544">
        <v>222158793696</v>
      </c>
      <c r="N20" s="496">
        <v>44750</v>
      </c>
      <c r="O20" s="585">
        <f t="shared" si="0"/>
        <v>7</v>
      </c>
      <c r="P20" s="585">
        <f t="shared" si="1"/>
        <v>5</v>
      </c>
      <c r="Q20" s="594" t="str">
        <f t="shared" si="2"/>
        <v>Gastos_Gerais</v>
      </c>
      <c r="R20" s="589" t="s">
        <v>310</v>
      </c>
      <c r="S20" s="589" t="s">
        <v>310</v>
      </c>
    </row>
    <row r="21" spans="1:19" ht="24">
      <c r="A21" s="535">
        <f>IF(B21="","",COUNT('Diário 1º PA'!$A$4:$A$2000)+COUNT('Diário 2º PA'!$A$4:$A$1998)+ROW()-3)</f>
        <v>548</v>
      </c>
      <c r="B21" s="496">
        <v>44750</v>
      </c>
      <c r="C21" s="476">
        <v>44713</v>
      </c>
      <c r="D21" s="448" t="s">
        <v>271</v>
      </c>
      <c r="E21" s="448" t="s">
        <v>442</v>
      </c>
      <c r="F21" s="477">
        <v>301.5</v>
      </c>
      <c r="G21" s="571" t="s">
        <v>1307</v>
      </c>
      <c r="H21" s="448" t="s">
        <v>461</v>
      </c>
      <c r="I21" s="448" t="s">
        <v>502</v>
      </c>
      <c r="J21" s="448" t="s">
        <v>310</v>
      </c>
      <c r="K21" s="448" t="s">
        <v>507</v>
      </c>
      <c r="L21" s="448" t="s">
        <v>550</v>
      </c>
      <c r="M21" s="544">
        <v>222158790328</v>
      </c>
      <c r="N21" s="496">
        <v>44750</v>
      </c>
      <c r="O21" s="585">
        <f t="shared" si="0"/>
        <v>7</v>
      </c>
      <c r="P21" s="585">
        <f t="shared" si="1"/>
        <v>6</v>
      </c>
      <c r="Q21" s="594" t="str">
        <f t="shared" si="2"/>
        <v>Gastos_Gerais</v>
      </c>
      <c r="R21" s="589" t="s">
        <v>310</v>
      </c>
      <c r="S21" s="589" t="s">
        <v>310</v>
      </c>
    </row>
    <row r="22" spans="1:19" ht="24">
      <c r="A22" s="535">
        <f>IF(B22="","",COUNT('Diário 1º PA'!$A$4:$A$2000)+COUNT('Diário 2º PA'!$A$4:$A$1998)+ROW()-3)</f>
        <v>549</v>
      </c>
      <c r="B22" s="496">
        <v>44750</v>
      </c>
      <c r="C22" s="476">
        <v>44652</v>
      </c>
      <c r="D22" s="448" t="s">
        <v>271</v>
      </c>
      <c r="E22" s="448" t="s">
        <v>448</v>
      </c>
      <c r="F22" s="477">
        <v>113.06</v>
      </c>
      <c r="G22" s="571" t="s">
        <v>1297</v>
      </c>
      <c r="H22" s="448" t="s">
        <v>465</v>
      </c>
      <c r="I22" s="448" t="s">
        <v>502</v>
      </c>
      <c r="J22" s="448" t="s">
        <v>310</v>
      </c>
      <c r="K22" s="448" t="s">
        <v>507</v>
      </c>
      <c r="L22" s="448" t="s">
        <v>550</v>
      </c>
      <c r="M22" s="544">
        <v>222158792371</v>
      </c>
      <c r="N22" s="496">
        <v>44750</v>
      </c>
      <c r="O22" s="585">
        <f t="shared" si="0"/>
        <v>7</v>
      </c>
      <c r="P22" s="585">
        <f t="shared" si="1"/>
        <v>4</v>
      </c>
      <c r="Q22" s="594" t="str">
        <f t="shared" si="2"/>
        <v>Gastos_Gerais</v>
      </c>
      <c r="R22" s="589" t="s">
        <v>310</v>
      </c>
      <c r="S22" s="589" t="s">
        <v>310</v>
      </c>
    </row>
    <row r="23" spans="1:19" ht="24">
      <c r="A23" s="535">
        <f>IF(B23="","",COUNT('Diário 1º PA'!$A$4:$A$2000)+COUNT('Diário 2º PA'!$A$4:$A$1998)+ROW()-3)</f>
        <v>550</v>
      </c>
      <c r="B23" s="496">
        <v>44750</v>
      </c>
      <c r="C23" s="476">
        <v>44713</v>
      </c>
      <c r="D23" s="448" t="s">
        <v>271</v>
      </c>
      <c r="E23" s="448" t="s">
        <v>448</v>
      </c>
      <c r="F23" s="477">
        <v>100</v>
      </c>
      <c r="G23" s="571" t="s">
        <v>1360</v>
      </c>
      <c r="H23" s="448" t="s">
        <v>465</v>
      </c>
      <c r="I23" s="448" t="s">
        <v>502</v>
      </c>
      <c r="J23" s="448" t="s">
        <v>310</v>
      </c>
      <c r="K23" s="448" t="s">
        <v>507</v>
      </c>
      <c r="L23" s="448" t="s">
        <v>550</v>
      </c>
      <c r="M23" s="544">
        <v>222158796016</v>
      </c>
      <c r="N23" s="496">
        <v>44750</v>
      </c>
      <c r="O23" s="585">
        <f t="shared" si="0"/>
        <v>7</v>
      </c>
      <c r="P23" s="585">
        <f t="shared" si="1"/>
        <v>6</v>
      </c>
      <c r="Q23" s="594" t="str">
        <f t="shared" si="2"/>
        <v>Gastos_Gerais</v>
      </c>
      <c r="R23" s="589" t="s">
        <v>310</v>
      </c>
      <c r="S23" s="589" t="s">
        <v>310</v>
      </c>
    </row>
    <row r="24" spans="1:19" ht="24">
      <c r="A24" s="535">
        <f>IF(B24="","",COUNT('Diário 1º PA'!$A$4:$A$2000)+COUNT('Diário 2º PA'!$A$4:$A$1998)+ROW()-3)</f>
        <v>551</v>
      </c>
      <c r="B24" s="496">
        <v>44750</v>
      </c>
      <c r="C24" s="476">
        <v>44682</v>
      </c>
      <c r="D24" s="448" t="s">
        <v>271</v>
      </c>
      <c r="E24" s="448" t="s">
        <v>448</v>
      </c>
      <c r="F24" s="477">
        <v>173.6</v>
      </c>
      <c r="G24" s="571" t="s">
        <v>1347</v>
      </c>
      <c r="H24" s="448" t="s">
        <v>465</v>
      </c>
      <c r="I24" s="448" t="s">
        <v>502</v>
      </c>
      <c r="J24" s="448" t="s">
        <v>310</v>
      </c>
      <c r="K24" s="448" t="s">
        <v>507</v>
      </c>
      <c r="L24" s="448" t="s">
        <v>550</v>
      </c>
      <c r="M24" s="544">
        <v>222158795397</v>
      </c>
      <c r="N24" s="496">
        <v>44750</v>
      </c>
      <c r="O24" s="585">
        <f t="shared" si="0"/>
        <v>7</v>
      </c>
      <c r="P24" s="585">
        <f t="shared" si="1"/>
        <v>5</v>
      </c>
      <c r="Q24" s="594" t="str">
        <f t="shared" si="2"/>
        <v>Gastos_Gerais</v>
      </c>
      <c r="R24" s="589" t="s">
        <v>310</v>
      </c>
      <c r="S24" s="589" t="s">
        <v>310</v>
      </c>
    </row>
    <row r="25" spans="1:19" ht="24">
      <c r="A25" s="535">
        <f>IF(B25="","",COUNT('Diário 1º PA'!$A$4:$A$2000)+COUNT('Diário 2º PA'!$A$4:$A$1998)+ROW()-3)</f>
        <v>552</v>
      </c>
      <c r="B25" s="496">
        <v>44750</v>
      </c>
      <c r="C25" s="476">
        <v>44682</v>
      </c>
      <c r="D25" s="448" t="s">
        <v>271</v>
      </c>
      <c r="E25" s="448" t="s">
        <v>448</v>
      </c>
      <c r="F25" s="477">
        <v>100</v>
      </c>
      <c r="G25" s="571" t="s">
        <v>1314</v>
      </c>
      <c r="H25" s="448" t="s">
        <v>462</v>
      </c>
      <c r="I25" s="448" t="s">
        <v>502</v>
      </c>
      <c r="J25" s="448" t="s">
        <v>310</v>
      </c>
      <c r="K25" s="448" t="s">
        <v>507</v>
      </c>
      <c r="L25" s="448" t="s">
        <v>550</v>
      </c>
      <c r="M25" s="544">
        <v>222158793181</v>
      </c>
      <c r="N25" s="496">
        <v>44750</v>
      </c>
      <c r="O25" s="585">
        <f t="shared" si="0"/>
        <v>7</v>
      </c>
      <c r="P25" s="585">
        <f t="shared" si="1"/>
        <v>5</v>
      </c>
      <c r="Q25" s="594" t="str">
        <f t="shared" si="2"/>
        <v>Gastos_Gerais</v>
      </c>
      <c r="R25" s="589" t="s">
        <v>310</v>
      </c>
      <c r="S25" s="589" t="s">
        <v>310</v>
      </c>
    </row>
    <row r="26" spans="1:19" ht="24">
      <c r="A26" s="535">
        <f>IF(B26="","",COUNT('Diário 1º PA'!$A$4:$A$2000)+COUNT('Diário 2º PA'!$A$4:$A$1998)+ROW()-3)</f>
        <v>553</v>
      </c>
      <c r="B26" s="496">
        <v>44750</v>
      </c>
      <c r="C26" s="476">
        <v>44621</v>
      </c>
      <c r="D26" s="448" t="s">
        <v>271</v>
      </c>
      <c r="E26" s="448" t="s">
        <v>457</v>
      </c>
      <c r="F26" s="477">
        <v>930</v>
      </c>
      <c r="G26" s="571" t="s">
        <v>1364</v>
      </c>
      <c r="H26" s="448" t="s">
        <v>469</v>
      </c>
      <c r="I26" s="448" t="s">
        <v>502</v>
      </c>
      <c r="J26" s="448" t="s">
        <v>310</v>
      </c>
      <c r="K26" s="448" t="s">
        <v>507</v>
      </c>
      <c r="L26" s="448" t="s">
        <v>550</v>
      </c>
      <c r="M26" s="544">
        <v>222158797411</v>
      </c>
      <c r="N26" s="496">
        <v>44750</v>
      </c>
      <c r="O26" s="585">
        <f t="shared" si="0"/>
        <v>7</v>
      </c>
      <c r="P26" s="585">
        <f t="shared" si="1"/>
        <v>3</v>
      </c>
      <c r="Q26" s="594" t="str">
        <f t="shared" si="2"/>
        <v>Gastos_Gerais</v>
      </c>
      <c r="R26" s="589" t="s">
        <v>310</v>
      </c>
      <c r="S26" s="589" t="s">
        <v>310</v>
      </c>
    </row>
    <row r="27" spans="1:19" ht="24">
      <c r="A27" s="535">
        <f>IF(B27="","",COUNT('Diário 1º PA'!$A$4:$A$2000)+COUNT('Diário 2º PA'!$A$4:$A$1998)+ROW()-3)</f>
        <v>554</v>
      </c>
      <c r="B27" s="496">
        <v>44750</v>
      </c>
      <c r="C27" s="476">
        <v>44682</v>
      </c>
      <c r="D27" s="448" t="s">
        <v>271</v>
      </c>
      <c r="E27" s="448" t="s">
        <v>434</v>
      </c>
      <c r="F27" s="477">
        <v>24</v>
      </c>
      <c r="G27" s="571" t="s">
        <v>1316</v>
      </c>
      <c r="H27" s="448" t="s">
        <v>462</v>
      </c>
      <c r="I27" s="448" t="s">
        <v>502</v>
      </c>
      <c r="J27" s="448" t="s">
        <v>310</v>
      </c>
      <c r="K27" s="448" t="s">
        <v>507</v>
      </c>
      <c r="L27" s="448" t="s">
        <v>550</v>
      </c>
      <c r="M27" s="544">
        <v>222158792967</v>
      </c>
      <c r="N27" s="496">
        <v>44750</v>
      </c>
      <c r="O27" s="585">
        <f t="shared" si="0"/>
        <v>7</v>
      </c>
      <c r="P27" s="585">
        <f t="shared" si="1"/>
        <v>5</v>
      </c>
      <c r="Q27" s="594" t="str">
        <f t="shared" si="2"/>
        <v>Gastos_Gerais</v>
      </c>
      <c r="R27" s="589" t="s">
        <v>310</v>
      </c>
      <c r="S27" s="589" t="s">
        <v>310</v>
      </c>
    </row>
    <row r="28" spans="1:19" ht="24">
      <c r="A28" s="535">
        <f>IF(B28="","",COUNT('Diário 1º PA'!$A$4:$A$2000)+COUNT('Diário 2º PA'!$A$4:$A$1998)+ROW()-3)</f>
        <v>555</v>
      </c>
      <c r="B28" s="496">
        <v>44750</v>
      </c>
      <c r="C28" s="476">
        <v>44652</v>
      </c>
      <c r="D28" s="448" t="s">
        <v>271</v>
      </c>
      <c r="E28" s="448" t="s">
        <v>449</v>
      </c>
      <c r="F28" s="477">
        <v>237.6</v>
      </c>
      <c r="G28" s="571" t="s">
        <v>1296</v>
      </c>
      <c r="H28" s="448" t="s">
        <v>465</v>
      </c>
      <c r="I28" s="448" t="s">
        <v>502</v>
      </c>
      <c r="J28" s="448" t="s">
        <v>310</v>
      </c>
      <c r="K28" s="448" t="s">
        <v>507</v>
      </c>
      <c r="L28" s="448" t="s">
        <v>550</v>
      </c>
      <c r="M28" s="544">
        <v>222158793939</v>
      </c>
      <c r="N28" s="496">
        <v>44750</v>
      </c>
      <c r="O28" s="585">
        <f t="shared" si="0"/>
        <v>7</v>
      </c>
      <c r="P28" s="585">
        <f t="shared" si="1"/>
        <v>4</v>
      </c>
      <c r="Q28" s="594" t="str">
        <f t="shared" si="2"/>
        <v>Gastos_Gerais</v>
      </c>
      <c r="R28" s="589" t="s">
        <v>310</v>
      </c>
      <c r="S28" s="589" t="s">
        <v>310</v>
      </c>
    </row>
    <row r="29" spans="1:19" ht="36">
      <c r="A29" s="535">
        <f>IF(B29="","",COUNT('Diário 1º PA'!$A$4:$A$2000)+COUNT('Diário 2º PA'!$A$4:$A$1998)+ROW()-3)</f>
        <v>556</v>
      </c>
      <c r="B29" s="496">
        <v>44750</v>
      </c>
      <c r="C29" s="476">
        <v>44713</v>
      </c>
      <c r="D29" s="448" t="s">
        <v>271</v>
      </c>
      <c r="E29" s="448" t="s">
        <v>455</v>
      </c>
      <c r="F29" s="477">
        <v>23.03</v>
      </c>
      <c r="G29" s="571" t="s">
        <v>1400</v>
      </c>
      <c r="H29" s="448" t="s">
        <v>469</v>
      </c>
      <c r="I29" s="448" t="s">
        <v>502</v>
      </c>
      <c r="J29" s="448" t="s">
        <v>310</v>
      </c>
      <c r="K29" s="448" t="s">
        <v>507</v>
      </c>
      <c r="L29" s="448" t="s">
        <v>550</v>
      </c>
      <c r="M29" s="544">
        <v>222158795800</v>
      </c>
      <c r="N29" s="496">
        <v>44750</v>
      </c>
      <c r="O29" s="585">
        <f t="shared" si="0"/>
        <v>7</v>
      </c>
      <c r="P29" s="585">
        <f t="shared" si="1"/>
        <v>6</v>
      </c>
      <c r="Q29" s="594" t="str">
        <f t="shared" si="2"/>
        <v>Gastos_Gerais</v>
      </c>
      <c r="R29" s="589" t="s">
        <v>310</v>
      </c>
      <c r="S29" s="589" t="s">
        <v>310</v>
      </c>
    </row>
    <row r="30" spans="1:19" ht="24">
      <c r="A30" s="535">
        <f>IF(B30="","",COUNT('Diário 1º PA'!$A$4:$A$2000)+COUNT('Diário 2º PA'!$A$4:$A$1998)+ROW()-3)</f>
        <v>557</v>
      </c>
      <c r="B30" s="496">
        <v>44750</v>
      </c>
      <c r="C30" s="476">
        <v>44652</v>
      </c>
      <c r="D30" s="448" t="s">
        <v>271</v>
      </c>
      <c r="E30" s="448" t="s">
        <v>457</v>
      </c>
      <c r="F30" s="477">
        <v>145</v>
      </c>
      <c r="G30" s="571" t="s">
        <v>1301</v>
      </c>
      <c r="H30" s="448" t="s">
        <v>469</v>
      </c>
      <c r="I30" s="448" t="s">
        <v>502</v>
      </c>
      <c r="J30" s="448" t="s">
        <v>310</v>
      </c>
      <c r="K30" s="448" t="s">
        <v>507</v>
      </c>
      <c r="L30" s="448" t="s">
        <v>550</v>
      </c>
      <c r="M30" s="544">
        <v>222158793424</v>
      </c>
      <c r="N30" s="496">
        <v>44750</v>
      </c>
      <c r="O30" s="585">
        <f t="shared" si="0"/>
        <v>7</v>
      </c>
      <c r="P30" s="585">
        <f t="shared" si="1"/>
        <v>4</v>
      </c>
      <c r="Q30" s="594" t="str">
        <f t="shared" si="2"/>
        <v>Gastos_Gerais</v>
      </c>
      <c r="R30" s="589" t="s">
        <v>310</v>
      </c>
      <c r="S30" s="589" t="s">
        <v>310</v>
      </c>
    </row>
    <row r="31" spans="1:19" ht="24">
      <c r="A31" s="535">
        <f>IF(B31="","",COUNT('Diário 1º PA'!$A$4:$A$2000)+COUNT('Diário 2º PA'!$A$4:$A$1998)+ROW()-3)</f>
        <v>558</v>
      </c>
      <c r="B31" s="496">
        <v>44750</v>
      </c>
      <c r="C31" s="476">
        <v>44682</v>
      </c>
      <c r="D31" s="448" t="s">
        <v>271</v>
      </c>
      <c r="E31" s="448" t="s">
        <v>434</v>
      </c>
      <c r="F31" s="477">
        <v>24</v>
      </c>
      <c r="G31" s="571" t="s">
        <v>1308</v>
      </c>
      <c r="H31" s="448" t="s">
        <v>462</v>
      </c>
      <c r="I31" s="448" t="s">
        <v>502</v>
      </c>
      <c r="J31" s="448" t="s">
        <v>310</v>
      </c>
      <c r="K31" s="448" t="s">
        <v>507</v>
      </c>
      <c r="L31" s="448" t="s">
        <v>550</v>
      </c>
      <c r="M31" s="544">
        <v>222158791057</v>
      </c>
      <c r="N31" s="496">
        <v>44750</v>
      </c>
      <c r="O31" s="585">
        <f t="shared" si="0"/>
        <v>7</v>
      </c>
      <c r="P31" s="585">
        <f t="shared" si="1"/>
        <v>5</v>
      </c>
      <c r="Q31" s="594" t="str">
        <f t="shared" si="2"/>
        <v>Gastos_Gerais</v>
      </c>
      <c r="R31" s="589" t="s">
        <v>310</v>
      </c>
      <c r="S31" s="589" t="s">
        <v>310</v>
      </c>
    </row>
    <row r="32" spans="1:19" ht="24">
      <c r="A32" s="535">
        <f>IF(B32="","",COUNT('Diário 1º PA'!$A$4:$A$2000)+COUNT('Diário 2º PA'!$A$4:$A$1998)+ROW()-3)</f>
        <v>559</v>
      </c>
      <c r="B32" s="496">
        <v>44750</v>
      </c>
      <c r="C32" s="476">
        <v>44682</v>
      </c>
      <c r="D32" s="448" t="s">
        <v>271</v>
      </c>
      <c r="E32" s="448" t="s">
        <v>445</v>
      </c>
      <c r="F32" s="477">
        <v>12.5</v>
      </c>
      <c r="G32" s="571" t="s">
        <v>1313</v>
      </c>
      <c r="H32" s="448" t="s">
        <v>462</v>
      </c>
      <c r="I32" s="448" t="s">
        <v>502</v>
      </c>
      <c r="J32" s="448" t="s">
        <v>310</v>
      </c>
      <c r="K32" s="448" t="s">
        <v>507</v>
      </c>
      <c r="L32" s="448" t="s">
        <v>550</v>
      </c>
      <c r="M32" s="544">
        <v>222158794234</v>
      </c>
      <c r="N32" s="496">
        <v>44750</v>
      </c>
      <c r="O32" s="585">
        <f t="shared" si="0"/>
        <v>7</v>
      </c>
      <c r="P32" s="585">
        <f t="shared" si="1"/>
        <v>5</v>
      </c>
      <c r="Q32" s="594" t="str">
        <f t="shared" si="2"/>
        <v>Gastos_Gerais</v>
      </c>
      <c r="R32" s="589" t="s">
        <v>310</v>
      </c>
      <c r="S32" s="589" t="s">
        <v>310</v>
      </c>
    </row>
    <row r="33" spans="1:19" ht="24">
      <c r="A33" s="535">
        <f>IF(B33="","",COUNT('Diário 1º PA'!$A$4:$A$2000)+COUNT('Diário 2º PA'!$A$4:$A$1998)+ROW()-3)</f>
        <v>560</v>
      </c>
      <c r="B33" s="496">
        <v>44750</v>
      </c>
      <c r="C33" s="476">
        <v>44682</v>
      </c>
      <c r="D33" s="448" t="s">
        <v>271</v>
      </c>
      <c r="E33" s="448" t="s">
        <v>448</v>
      </c>
      <c r="F33" s="477">
        <v>12.5</v>
      </c>
      <c r="G33" s="571" t="s">
        <v>1315</v>
      </c>
      <c r="H33" s="448" t="s">
        <v>462</v>
      </c>
      <c r="I33" s="448" t="s">
        <v>502</v>
      </c>
      <c r="J33" s="448" t="s">
        <v>310</v>
      </c>
      <c r="K33" s="448" t="s">
        <v>507</v>
      </c>
      <c r="L33" s="448" t="s">
        <v>550</v>
      </c>
      <c r="M33" s="544">
        <v>222158793009</v>
      </c>
      <c r="N33" s="496">
        <v>44750</v>
      </c>
      <c r="O33" s="585">
        <f t="shared" si="0"/>
        <v>7</v>
      </c>
      <c r="P33" s="585">
        <f t="shared" si="1"/>
        <v>5</v>
      </c>
      <c r="Q33" s="594" t="str">
        <f t="shared" si="2"/>
        <v>Gastos_Gerais</v>
      </c>
      <c r="R33" s="589" t="s">
        <v>310</v>
      </c>
      <c r="S33" s="589" t="s">
        <v>310</v>
      </c>
    </row>
    <row r="34" spans="1:19" ht="24">
      <c r="A34" s="535">
        <f>IF(B34="","",COUNT('Diário 1º PA'!$A$4:$A$2000)+COUNT('Diário 2º PA'!$A$4:$A$1998)+ROW()-3)</f>
        <v>561</v>
      </c>
      <c r="B34" s="496">
        <v>44750</v>
      </c>
      <c r="C34" s="476">
        <v>44682</v>
      </c>
      <c r="D34" s="448" t="s">
        <v>271</v>
      </c>
      <c r="E34" s="448" t="s">
        <v>442</v>
      </c>
      <c r="F34" s="477">
        <v>70.349999999999994</v>
      </c>
      <c r="G34" s="571" t="s">
        <v>1293</v>
      </c>
      <c r="H34" s="448" t="s">
        <v>309</v>
      </c>
      <c r="I34" s="448" t="s">
        <v>502</v>
      </c>
      <c r="J34" s="448" t="s">
        <v>310</v>
      </c>
      <c r="K34" s="448" t="s">
        <v>507</v>
      </c>
      <c r="L34" s="448" t="s">
        <v>550</v>
      </c>
      <c r="M34" s="544">
        <v>222158794404</v>
      </c>
      <c r="N34" s="496">
        <v>44750</v>
      </c>
      <c r="O34" s="585">
        <f t="shared" si="0"/>
        <v>7</v>
      </c>
      <c r="P34" s="585">
        <f t="shared" si="1"/>
        <v>5</v>
      </c>
      <c r="Q34" s="594" t="str">
        <f t="shared" si="2"/>
        <v>Gastos_Gerais</v>
      </c>
      <c r="R34" s="589" t="s">
        <v>310</v>
      </c>
      <c r="S34" s="589" t="s">
        <v>310</v>
      </c>
    </row>
    <row r="35" spans="1:19" ht="36">
      <c r="A35" s="535">
        <f>IF(B35="","",COUNT('Diário 1º PA'!$A$4:$A$2000)+COUNT('Diário 2º PA'!$A$4:$A$1998)+ROW()-3)</f>
        <v>562</v>
      </c>
      <c r="B35" s="496">
        <v>44750</v>
      </c>
      <c r="C35" s="476">
        <v>44652</v>
      </c>
      <c r="D35" s="448" t="s">
        <v>271</v>
      </c>
      <c r="E35" s="448" t="s">
        <v>442</v>
      </c>
      <c r="F35" s="477">
        <v>50.25</v>
      </c>
      <c r="G35" s="571" t="s">
        <v>1346</v>
      </c>
      <c r="H35" s="448" t="s">
        <v>470</v>
      </c>
      <c r="I35" s="448" t="s">
        <v>502</v>
      </c>
      <c r="J35" s="448" t="s">
        <v>310</v>
      </c>
      <c r="K35" s="448" t="s">
        <v>507</v>
      </c>
      <c r="L35" s="448" t="s">
        <v>550</v>
      </c>
      <c r="M35" s="544">
        <v>222158796873</v>
      </c>
      <c r="N35" s="496">
        <v>44750</v>
      </c>
      <c r="O35" s="585">
        <f t="shared" si="0"/>
        <v>7</v>
      </c>
      <c r="P35" s="585">
        <f t="shared" si="1"/>
        <v>4</v>
      </c>
      <c r="Q35" s="594" t="str">
        <f t="shared" si="2"/>
        <v>Gastos_Gerais</v>
      </c>
      <c r="R35" s="589" t="s">
        <v>310</v>
      </c>
      <c r="S35" s="589" t="s">
        <v>310</v>
      </c>
    </row>
    <row r="36" spans="1:19" ht="24">
      <c r="A36" s="535">
        <f>IF(B36="","",COUNT('Diário 1º PA'!$A$4:$A$2000)+COUNT('Diário 2º PA'!$A$4:$A$1998)+ROW()-3)</f>
        <v>563</v>
      </c>
      <c r="B36" s="496">
        <v>44750</v>
      </c>
      <c r="C36" s="476">
        <v>44713</v>
      </c>
      <c r="D36" s="448" t="s">
        <v>271</v>
      </c>
      <c r="E36" s="448" t="s">
        <v>448</v>
      </c>
      <c r="F36" s="477">
        <v>108.5</v>
      </c>
      <c r="G36" s="571" t="s">
        <v>1349</v>
      </c>
      <c r="H36" s="448" t="s">
        <v>474</v>
      </c>
      <c r="I36" s="448" t="s">
        <v>502</v>
      </c>
      <c r="J36" s="448" t="s">
        <v>310</v>
      </c>
      <c r="K36" s="448" t="s">
        <v>507</v>
      </c>
      <c r="L36" s="448" t="s">
        <v>550</v>
      </c>
      <c r="M36" s="544">
        <v>222158796792</v>
      </c>
      <c r="N36" s="496">
        <v>44750</v>
      </c>
      <c r="O36" s="585">
        <f t="shared" si="0"/>
        <v>7</v>
      </c>
      <c r="P36" s="585">
        <f t="shared" si="1"/>
        <v>6</v>
      </c>
      <c r="Q36" s="594" t="str">
        <f t="shared" si="2"/>
        <v>Gastos_Gerais</v>
      </c>
      <c r="R36" s="589" t="s">
        <v>310</v>
      </c>
      <c r="S36" s="589" t="s">
        <v>310</v>
      </c>
    </row>
    <row r="37" spans="1:19" ht="24">
      <c r="A37" s="535">
        <f>IF(B37="","",COUNT('Diário 1º PA'!$A$4:$A$2000)+COUNT('Diário 2º PA'!$A$4:$A$1998)+ROW()-3)</f>
        <v>564</v>
      </c>
      <c r="B37" s="496">
        <v>44750</v>
      </c>
      <c r="C37" s="476">
        <v>44682</v>
      </c>
      <c r="D37" s="448" t="s">
        <v>271</v>
      </c>
      <c r="E37" s="448" t="s">
        <v>434</v>
      </c>
      <c r="F37" s="477">
        <v>50</v>
      </c>
      <c r="G37" s="571" t="s">
        <v>1309</v>
      </c>
      <c r="H37" s="448" t="s">
        <v>462</v>
      </c>
      <c r="I37" s="448" t="s">
        <v>502</v>
      </c>
      <c r="J37" s="448" t="s">
        <v>310</v>
      </c>
      <c r="K37" s="448" t="s">
        <v>507</v>
      </c>
      <c r="L37" s="448" t="s">
        <v>550</v>
      </c>
      <c r="M37" s="544">
        <v>222158792886</v>
      </c>
      <c r="N37" s="496">
        <v>44750</v>
      </c>
      <c r="O37" s="585">
        <f t="shared" si="0"/>
        <v>7</v>
      </c>
      <c r="P37" s="585">
        <f t="shared" si="1"/>
        <v>5</v>
      </c>
      <c r="Q37" s="594" t="str">
        <f t="shared" si="2"/>
        <v>Gastos_Gerais</v>
      </c>
      <c r="R37" s="589" t="s">
        <v>310</v>
      </c>
      <c r="S37" s="589" t="s">
        <v>310</v>
      </c>
    </row>
    <row r="38" spans="1:19" ht="24">
      <c r="A38" s="535">
        <f>IF(B38="","",COUNT('Diário 1º PA'!$A$4:$A$2000)+COUNT('Diário 2º PA'!$A$4:$A$1998)+ROW()-3)</f>
        <v>565</v>
      </c>
      <c r="B38" s="496">
        <v>44750</v>
      </c>
      <c r="C38" s="476">
        <v>44682</v>
      </c>
      <c r="D38" s="448" t="s">
        <v>271</v>
      </c>
      <c r="E38" s="448" t="s">
        <v>434</v>
      </c>
      <c r="F38" s="477">
        <v>24</v>
      </c>
      <c r="G38" s="571" t="s">
        <v>1310</v>
      </c>
      <c r="H38" s="448" t="s">
        <v>462</v>
      </c>
      <c r="I38" s="448" t="s">
        <v>502</v>
      </c>
      <c r="J38" s="448" t="s">
        <v>310</v>
      </c>
      <c r="K38" s="448" t="s">
        <v>507</v>
      </c>
      <c r="L38" s="448" t="s">
        <v>550</v>
      </c>
      <c r="M38" s="544">
        <v>222158792703</v>
      </c>
      <c r="N38" s="496">
        <v>44750</v>
      </c>
      <c r="O38" s="585">
        <f t="shared" si="0"/>
        <v>7</v>
      </c>
      <c r="P38" s="585">
        <f t="shared" si="1"/>
        <v>5</v>
      </c>
      <c r="Q38" s="594" t="str">
        <f t="shared" si="2"/>
        <v>Gastos_Gerais</v>
      </c>
      <c r="R38" s="589" t="s">
        <v>310</v>
      </c>
      <c r="S38" s="589" t="s">
        <v>310</v>
      </c>
    </row>
    <row r="39" spans="1:19" ht="24">
      <c r="A39" s="535">
        <f>IF(B39="","",COUNT('Diário 1º PA'!$A$4:$A$2000)+COUNT('Diário 2º PA'!$A$4:$A$1998)+ROW()-3)</f>
        <v>566</v>
      </c>
      <c r="B39" s="496">
        <v>44750</v>
      </c>
      <c r="C39" s="476">
        <v>44682</v>
      </c>
      <c r="D39" s="448" t="s">
        <v>271</v>
      </c>
      <c r="E39" s="448" t="s">
        <v>92</v>
      </c>
      <c r="F39" s="477">
        <v>189.2</v>
      </c>
      <c r="G39" s="571" t="s">
        <v>1317</v>
      </c>
      <c r="H39" s="448" t="s">
        <v>462</v>
      </c>
      <c r="I39" s="448" t="s">
        <v>502</v>
      </c>
      <c r="J39" s="448" t="s">
        <v>310</v>
      </c>
      <c r="K39" s="448" t="s">
        <v>507</v>
      </c>
      <c r="L39" s="448" t="s">
        <v>550</v>
      </c>
      <c r="M39" s="544">
        <v>222158792100</v>
      </c>
      <c r="N39" s="496">
        <v>44750</v>
      </c>
      <c r="O39" s="585">
        <f t="shared" si="0"/>
        <v>7</v>
      </c>
      <c r="P39" s="585">
        <f t="shared" si="1"/>
        <v>5</v>
      </c>
      <c r="Q39" s="594" t="str">
        <f t="shared" si="2"/>
        <v>Gastos_Gerais</v>
      </c>
      <c r="R39" s="589" t="s">
        <v>310</v>
      </c>
      <c r="S39" s="589" t="s">
        <v>310</v>
      </c>
    </row>
    <row r="40" spans="1:19" ht="24">
      <c r="A40" s="535">
        <f>IF(B40="","",COUNT('Diário 1º PA'!$A$4:$A$2000)+COUNT('Diário 2º PA'!$A$4:$A$1998)+ROW()-3)</f>
        <v>567</v>
      </c>
      <c r="B40" s="496">
        <v>44750</v>
      </c>
      <c r="C40" s="476">
        <v>44682</v>
      </c>
      <c r="D40" s="448" t="s">
        <v>271</v>
      </c>
      <c r="E40" s="448" t="s">
        <v>442</v>
      </c>
      <c r="F40" s="477">
        <v>135</v>
      </c>
      <c r="G40" s="571" t="s">
        <v>1303</v>
      </c>
      <c r="H40" s="448" t="s">
        <v>472</v>
      </c>
      <c r="I40" s="448" t="s">
        <v>502</v>
      </c>
      <c r="J40" s="448" t="s">
        <v>310</v>
      </c>
      <c r="K40" s="448" t="s">
        <v>507</v>
      </c>
      <c r="L40" s="448" t="s">
        <v>550</v>
      </c>
      <c r="M40" s="544">
        <v>222158791561</v>
      </c>
      <c r="N40" s="496">
        <v>44750</v>
      </c>
      <c r="O40" s="585">
        <f t="shared" si="0"/>
        <v>7</v>
      </c>
      <c r="P40" s="585">
        <f t="shared" si="1"/>
        <v>5</v>
      </c>
      <c r="Q40" s="594" t="str">
        <f t="shared" si="2"/>
        <v>Gastos_Gerais</v>
      </c>
      <c r="R40" s="589" t="s">
        <v>310</v>
      </c>
      <c r="S40" s="589" t="s">
        <v>310</v>
      </c>
    </row>
    <row r="41" spans="1:19" ht="24">
      <c r="A41" s="535">
        <f>IF(B41="","",COUNT('Diário 1º PA'!$A$4:$A$2000)+COUNT('Diário 2º PA'!$A$4:$A$1998)+ROW()-3)</f>
        <v>568</v>
      </c>
      <c r="B41" s="496">
        <v>44750</v>
      </c>
      <c r="C41" s="476">
        <v>44682</v>
      </c>
      <c r="D41" s="448" t="s">
        <v>271</v>
      </c>
      <c r="E41" s="448" t="s">
        <v>451</v>
      </c>
      <c r="F41" s="477">
        <v>281.39999999999998</v>
      </c>
      <c r="G41" s="571" t="s">
        <v>1295</v>
      </c>
      <c r="H41" s="448" t="s">
        <v>465</v>
      </c>
      <c r="I41" s="448" t="s">
        <v>502</v>
      </c>
      <c r="J41" s="448" t="s">
        <v>310</v>
      </c>
      <c r="K41" s="448" t="s">
        <v>507</v>
      </c>
      <c r="L41" s="448" t="s">
        <v>550</v>
      </c>
      <c r="M41" s="544">
        <v>222158791723</v>
      </c>
      <c r="N41" s="496">
        <v>44750</v>
      </c>
      <c r="O41" s="585">
        <f t="shared" si="0"/>
        <v>7</v>
      </c>
      <c r="P41" s="585">
        <f t="shared" si="1"/>
        <v>5</v>
      </c>
      <c r="Q41" s="594" t="str">
        <f t="shared" si="2"/>
        <v>Gastos_Gerais</v>
      </c>
      <c r="R41" s="589" t="s">
        <v>310</v>
      </c>
      <c r="S41" s="589" t="s">
        <v>310</v>
      </c>
    </row>
    <row r="42" spans="1:19" ht="24">
      <c r="A42" s="535">
        <f>IF(B42="","",COUNT('Diário 1º PA'!$A$4:$A$2000)+COUNT('Diário 2º PA'!$A$4:$A$1998)+ROW()-3)</f>
        <v>569</v>
      </c>
      <c r="B42" s="496">
        <v>44750</v>
      </c>
      <c r="C42" s="476">
        <v>44652</v>
      </c>
      <c r="D42" s="448" t="s">
        <v>271</v>
      </c>
      <c r="E42" s="448" t="s">
        <v>448</v>
      </c>
      <c r="F42" s="477">
        <v>97.65</v>
      </c>
      <c r="G42" s="571" t="s">
        <v>1345</v>
      </c>
      <c r="H42" s="448" t="s">
        <v>469</v>
      </c>
      <c r="I42" s="448" t="s">
        <v>502</v>
      </c>
      <c r="J42" s="448" t="s">
        <v>310</v>
      </c>
      <c r="K42" s="448" t="s">
        <v>507</v>
      </c>
      <c r="L42" s="448" t="s">
        <v>550</v>
      </c>
      <c r="M42" s="544">
        <v>222158794900</v>
      </c>
      <c r="N42" s="496">
        <v>44750</v>
      </c>
      <c r="O42" s="585">
        <f t="shared" si="0"/>
        <v>7</v>
      </c>
      <c r="P42" s="585">
        <f t="shared" si="1"/>
        <v>4</v>
      </c>
      <c r="Q42" s="594" t="str">
        <f t="shared" si="2"/>
        <v>Gastos_Gerais</v>
      </c>
      <c r="R42" s="589" t="s">
        <v>310</v>
      </c>
      <c r="S42" s="589" t="s">
        <v>310</v>
      </c>
    </row>
    <row r="43" spans="1:19" ht="24">
      <c r="A43" s="535">
        <f>IF(B43="","",COUNT('Diário 1º PA'!$A$4:$A$2000)+COUNT('Diário 2º PA'!$A$4:$A$1998)+ROW()-3)</f>
        <v>570</v>
      </c>
      <c r="B43" s="496">
        <v>44750</v>
      </c>
      <c r="C43" s="476">
        <v>44682</v>
      </c>
      <c r="D43" s="448" t="s">
        <v>271</v>
      </c>
      <c r="E43" s="448" t="s">
        <v>448</v>
      </c>
      <c r="F43" s="477">
        <v>113.06</v>
      </c>
      <c r="G43" s="571" t="s">
        <v>1298</v>
      </c>
      <c r="H43" s="448" t="s">
        <v>465</v>
      </c>
      <c r="I43" s="448" t="s">
        <v>502</v>
      </c>
      <c r="J43" s="448" t="s">
        <v>310</v>
      </c>
      <c r="K43" s="448" t="s">
        <v>507</v>
      </c>
      <c r="L43" s="448" t="s">
        <v>550</v>
      </c>
      <c r="M43" s="544">
        <v>222158792371</v>
      </c>
      <c r="N43" s="496">
        <v>44750</v>
      </c>
      <c r="O43" s="585">
        <f t="shared" si="0"/>
        <v>7</v>
      </c>
      <c r="P43" s="585">
        <f t="shared" si="1"/>
        <v>5</v>
      </c>
      <c r="Q43" s="594" t="str">
        <f t="shared" si="2"/>
        <v>Gastos_Gerais</v>
      </c>
      <c r="R43" s="589" t="s">
        <v>310</v>
      </c>
      <c r="S43" s="589" t="s">
        <v>310</v>
      </c>
    </row>
    <row r="44" spans="1:19" ht="24">
      <c r="A44" s="535">
        <f>IF(B44="","",COUNT('Diário 1º PA'!$A$4:$A$2000)+COUNT('Diário 2º PA'!$A$4:$A$1998)+ROW()-3)</f>
        <v>571</v>
      </c>
      <c r="B44" s="496">
        <v>44750</v>
      </c>
      <c r="C44" s="476">
        <v>44682</v>
      </c>
      <c r="D44" s="448" t="s">
        <v>271</v>
      </c>
      <c r="E44" s="448" t="s">
        <v>9</v>
      </c>
      <c r="F44" s="477">
        <v>150</v>
      </c>
      <c r="G44" s="571" t="s">
        <v>1291</v>
      </c>
      <c r="H44" s="448" t="s">
        <v>9</v>
      </c>
      <c r="I44" s="448" t="s">
        <v>502</v>
      </c>
      <c r="J44" s="448" t="s">
        <v>310</v>
      </c>
      <c r="K44" s="448" t="s">
        <v>507</v>
      </c>
      <c r="L44" s="448" t="s">
        <v>550</v>
      </c>
      <c r="M44" s="544">
        <v>222158790085</v>
      </c>
      <c r="N44" s="496">
        <v>44750</v>
      </c>
      <c r="O44" s="585">
        <f t="shared" si="0"/>
        <v>7</v>
      </c>
      <c r="P44" s="585">
        <f t="shared" si="1"/>
        <v>5</v>
      </c>
      <c r="Q44" s="594" t="str">
        <f t="shared" si="2"/>
        <v>Gastos_Gerais</v>
      </c>
      <c r="R44" s="589" t="s">
        <v>310</v>
      </c>
      <c r="S44" s="589" t="s">
        <v>310</v>
      </c>
    </row>
    <row r="45" spans="1:19" ht="24">
      <c r="A45" s="535">
        <f>IF(B45="","",COUNT('Diário 1º PA'!$A$4:$A$2000)+COUNT('Diário 2º PA'!$A$4:$A$1998)+ROW()-3)</f>
        <v>572</v>
      </c>
      <c r="B45" s="496">
        <v>44750</v>
      </c>
      <c r="C45" s="476">
        <v>44682</v>
      </c>
      <c r="D45" s="448" t="s">
        <v>271</v>
      </c>
      <c r="E45" s="448" t="s">
        <v>448</v>
      </c>
      <c r="F45" s="477">
        <v>187.5</v>
      </c>
      <c r="G45" s="571" t="s">
        <v>1401</v>
      </c>
      <c r="H45" s="448" t="s">
        <v>465</v>
      </c>
      <c r="I45" s="448" t="s">
        <v>502</v>
      </c>
      <c r="J45" s="448" t="s">
        <v>310</v>
      </c>
      <c r="K45" s="448" t="s">
        <v>507</v>
      </c>
      <c r="L45" s="448" t="s">
        <v>550</v>
      </c>
      <c r="M45" s="544">
        <v>222158790751</v>
      </c>
      <c r="N45" s="496">
        <v>44750</v>
      </c>
      <c r="O45" s="585">
        <f t="shared" si="0"/>
        <v>7</v>
      </c>
      <c r="P45" s="585">
        <f t="shared" si="1"/>
        <v>5</v>
      </c>
      <c r="Q45" s="594" t="str">
        <f t="shared" si="2"/>
        <v>Gastos_Gerais</v>
      </c>
      <c r="R45" s="589" t="s">
        <v>310</v>
      </c>
      <c r="S45" s="589" t="s">
        <v>310</v>
      </c>
    </row>
    <row r="46" spans="1:19" ht="24">
      <c r="A46" s="535">
        <f>IF(B46="","",COUNT('Diário 1º PA'!$A$4:$A$2000)+COUNT('Diário 2º PA'!$A$4:$A$1998)+ROW()-3)</f>
        <v>573</v>
      </c>
      <c r="B46" s="496">
        <v>44750</v>
      </c>
      <c r="C46" s="476">
        <v>44682</v>
      </c>
      <c r="D46" s="448" t="s">
        <v>271</v>
      </c>
      <c r="E46" s="448" t="s">
        <v>457</v>
      </c>
      <c r="F46" s="477">
        <v>11.65</v>
      </c>
      <c r="G46" s="571" t="s">
        <v>1343</v>
      </c>
      <c r="H46" s="448" t="s">
        <v>462</v>
      </c>
      <c r="I46" s="448" t="s">
        <v>502</v>
      </c>
      <c r="J46" s="448" t="s">
        <v>310</v>
      </c>
      <c r="K46" s="448" t="s">
        <v>507</v>
      </c>
      <c r="L46" s="448" t="s">
        <v>550</v>
      </c>
      <c r="M46" s="544">
        <v>222158785758</v>
      </c>
      <c r="N46" s="496">
        <v>44750</v>
      </c>
      <c r="O46" s="585">
        <f t="shared" si="0"/>
        <v>7</v>
      </c>
      <c r="P46" s="585">
        <f t="shared" si="1"/>
        <v>5</v>
      </c>
      <c r="Q46" s="594" t="str">
        <f t="shared" si="2"/>
        <v>Gastos_Gerais</v>
      </c>
      <c r="R46" s="589" t="s">
        <v>310</v>
      </c>
      <c r="S46" s="589" t="s">
        <v>310</v>
      </c>
    </row>
    <row r="47" spans="1:19" ht="24">
      <c r="A47" s="535">
        <f>IF(B47="","",COUNT('Diário 1º PA'!$A$4:$A$2000)+COUNT('Diário 2º PA'!$A$4:$A$1998)+ROW()-3)</f>
        <v>574</v>
      </c>
      <c r="B47" s="496">
        <v>44750</v>
      </c>
      <c r="C47" s="476">
        <v>44713</v>
      </c>
      <c r="D47" s="448" t="s">
        <v>271</v>
      </c>
      <c r="E47" s="448" t="s">
        <v>448</v>
      </c>
      <c r="F47" s="477">
        <v>108.5</v>
      </c>
      <c r="G47" s="571" t="s">
        <v>1294</v>
      </c>
      <c r="H47" s="448" t="s">
        <v>465</v>
      </c>
      <c r="I47" s="448" t="s">
        <v>502</v>
      </c>
      <c r="J47" s="448" t="s">
        <v>310</v>
      </c>
      <c r="K47" s="448" t="s">
        <v>507</v>
      </c>
      <c r="L47" s="448" t="s">
        <v>550</v>
      </c>
      <c r="M47" s="544">
        <v>222158791995</v>
      </c>
      <c r="N47" s="496">
        <v>44750</v>
      </c>
      <c r="O47" s="585">
        <f t="shared" si="0"/>
        <v>7</v>
      </c>
      <c r="P47" s="585">
        <f t="shared" si="1"/>
        <v>6</v>
      </c>
      <c r="Q47" s="594" t="str">
        <f t="shared" si="2"/>
        <v>Gastos_Gerais</v>
      </c>
      <c r="R47" s="589" t="s">
        <v>310</v>
      </c>
      <c r="S47" s="589" t="s">
        <v>310</v>
      </c>
    </row>
    <row r="48" spans="1:19" ht="36">
      <c r="A48" s="535">
        <f>IF(B48="","",COUNT('Diário 1º PA'!$A$4:$A$2000)+COUNT('Diário 2º PA'!$A$4:$A$1998)+ROW()-3)</f>
        <v>575</v>
      </c>
      <c r="B48" s="496">
        <v>44750</v>
      </c>
      <c r="C48" s="476">
        <v>44743</v>
      </c>
      <c r="D48" s="448" t="s">
        <v>271</v>
      </c>
      <c r="E48" s="448" t="s">
        <v>71</v>
      </c>
      <c r="F48" s="477">
        <v>11</v>
      </c>
      <c r="G48" s="571" t="s">
        <v>1402</v>
      </c>
      <c r="H48" s="448" t="s">
        <v>469</v>
      </c>
      <c r="I48" s="478" t="s">
        <v>546</v>
      </c>
      <c r="J48" s="478" t="s">
        <v>547</v>
      </c>
      <c r="K48" s="478" t="s">
        <v>548</v>
      </c>
      <c r="L48" s="478" t="s">
        <v>477</v>
      </c>
      <c r="M48" s="544" t="s">
        <v>310</v>
      </c>
      <c r="N48" s="496">
        <v>44750</v>
      </c>
      <c r="O48" s="585">
        <f t="shared" si="0"/>
        <v>7</v>
      </c>
      <c r="P48" s="585">
        <f t="shared" si="1"/>
        <v>7</v>
      </c>
      <c r="Q48" s="594" t="str">
        <f t="shared" si="2"/>
        <v>Gastos_Gerais</v>
      </c>
      <c r="R48" s="589" t="s">
        <v>310</v>
      </c>
      <c r="S48" s="589" t="s">
        <v>310</v>
      </c>
    </row>
    <row r="49" spans="1:19" ht="48">
      <c r="A49" s="535">
        <f>IF(B49="","",COUNT('Diário 1º PA'!$A$4:$A$2000)+COUNT('Diário 2º PA'!$A$4:$A$1998)+ROW()-3)</f>
        <v>576</v>
      </c>
      <c r="B49" s="496">
        <v>44753</v>
      </c>
      <c r="C49" s="476">
        <v>44713</v>
      </c>
      <c r="D49" s="448" t="s">
        <v>271</v>
      </c>
      <c r="E49" s="448" t="s">
        <v>457</v>
      </c>
      <c r="F49" s="477">
        <v>480.65</v>
      </c>
      <c r="G49" s="573" t="s">
        <v>1359</v>
      </c>
      <c r="H49" s="478" t="s">
        <v>463</v>
      </c>
      <c r="I49" s="448" t="s">
        <v>1403</v>
      </c>
      <c r="J49" s="448" t="s">
        <v>718</v>
      </c>
      <c r="K49" s="448" t="s">
        <v>856</v>
      </c>
      <c r="L49" s="448" t="s">
        <v>544</v>
      </c>
      <c r="M49" s="448" t="s">
        <v>1404</v>
      </c>
      <c r="N49" s="496">
        <v>44750</v>
      </c>
      <c r="O49" s="585">
        <f t="shared" si="0"/>
        <v>7</v>
      </c>
      <c r="P49" s="585">
        <f t="shared" si="1"/>
        <v>6</v>
      </c>
      <c r="Q49" s="594" t="str">
        <f t="shared" si="2"/>
        <v>Gastos_Gerais</v>
      </c>
      <c r="R49" s="589" t="s">
        <v>540</v>
      </c>
      <c r="S49" s="589">
        <v>3956</v>
      </c>
    </row>
    <row r="50" spans="1:19" ht="156">
      <c r="A50" s="535">
        <f>IF(B50="","",COUNT('Diário 1º PA'!$A$4:$A$2000)+COUNT('Diário 2º PA'!$A$4:$A$1998)+ROW()-3)</f>
        <v>577</v>
      </c>
      <c r="B50" s="496">
        <v>44753</v>
      </c>
      <c r="C50" s="476">
        <v>44713</v>
      </c>
      <c r="D50" s="448" t="s">
        <v>271</v>
      </c>
      <c r="E50" s="448" t="s">
        <v>448</v>
      </c>
      <c r="F50" s="477">
        <v>5511.94</v>
      </c>
      <c r="G50" s="571" t="s">
        <v>529</v>
      </c>
      <c r="H50" s="448" t="s">
        <v>465</v>
      </c>
      <c r="I50" s="448" t="s">
        <v>1406</v>
      </c>
      <c r="J50" s="448" t="s">
        <v>961</v>
      </c>
      <c r="K50" s="448" t="s">
        <v>856</v>
      </c>
      <c r="L50" s="448" t="s">
        <v>544</v>
      </c>
      <c r="M50" s="448" t="s">
        <v>935</v>
      </c>
      <c r="N50" s="496">
        <v>44750</v>
      </c>
      <c r="O50" s="585">
        <f t="shared" si="0"/>
        <v>7</v>
      </c>
      <c r="P50" s="585">
        <f t="shared" si="1"/>
        <v>6</v>
      </c>
      <c r="Q50" s="594" t="str">
        <f t="shared" si="2"/>
        <v>Gastos_Gerais</v>
      </c>
      <c r="R50" s="589" t="s">
        <v>540</v>
      </c>
      <c r="S50" s="589">
        <v>3039</v>
      </c>
    </row>
    <row r="51" spans="1:19" ht="36">
      <c r="A51" s="535">
        <f>IF(B51="","",COUNT('Diário 1º PA'!$A$4:$A$2000)+COUNT('Diário 2º PA'!$A$4:$A$1998)+ROW()-3)</f>
        <v>578</v>
      </c>
      <c r="B51" s="496">
        <v>44753</v>
      </c>
      <c r="C51" s="476">
        <v>44743</v>
      </c>
      <c r="D51" s="448" t="s">
        <v>271</v>
      </c>
      <c r="E51" s="448" t="s">
        <v>71</v>
      </c>
      <c r="F51" s="477">
        <v>11</v>
      </c>
      <c r="G51" s="571" t="s">
        <v>1408</v>
      </c>
      <c r="H51" s="478" t="s">
        <v>463</v>
      </c>
      <c r="I51" s="478" t="s">
        <v>546</v>
      </c>
      <c r="J51" s="478" t="s">
        <v>547</v>
      </c>
      <c r="K51" s="478" t="s">
        <v>548</v>
      </c>
      <c r="L51" s="478" t="s">
        <v>477</v>
      </c>
      <c r="M51" s="544" t="s">
        <v>310</v>
      </c>
      <c r="N51" s="496">
        <v>44753</v>
      </c>
      <c r="O51" s="585">
        <f t="shared" si="0"/>
        <v>7</v>
      </c>
      <c r="P51" s="585">
        <f t="shared" si="1"/>
        <v>7</v>
      </c>
      <c r="Q51" s="594" t="str">
        <f t="shared" si="2"/>
        <v>Gastos_Gerais</v>
      </c>
      <c r="R51" s="589" t="s">
        <v>310</v>
      </c>
      <c r="S51" s="589" t="s">
        <v>310</v>
      </c>
    </row>
    <row r="52" spans="1:19" ht="36">
      <c r="A52" s="535">
        <f>IF(B52="","",COUNT('Diário 1º PA'!$A$4:$A$2000)+COUNT('Diário 2º PA'!$A$4:$A$1998)+ROW()-3)</f>
        <v>579</v>
      </c>
      <c r="B52" s="496">
        <v>44753</v>
      </c>
      <c r="C52" s="476">
        <v>44743</v>
      </c>
      <c r="D52" s="448" t="s">
        <v>271</v>
      </c>
      <c r="E52" s="448" t="s">
        <v>71</v>
      </c>
      <c r="F52" s="477">
        <v>11</v>
      </c>
      <c r="G52" s="571" t="s">
        <v>1409</v>
      </c>
      <c r="H52" s="448" t="s">
        <v>465</v>
      </c>
      <c r="I52" s="478" t="s">
        <v>546</v>
      </c>
      <c r="J52" s="478" t="s">
        <v>547</v>
      </c>
      <c r="K52" s="478" t="s">
        <v>548</v>
      </c>
      <c r="L52" s="478" t="s">
        <v>477</v>
      </c>
      <c r="M52" s="544" t="s">
        <v>310</v>
      </c>
      <c r="N52" s="496">
        <v>44753</v>
      </c>
      <c r="O52" s="585">
        <f t="shared" si="0"/>
        <v>7</v>
      </c>
      <c r="P52" s="585">
        <f t="shared" si="1"/>
        <v>7</v>
      </c>
      <c r="Q52" s="594" t="str">
        <f t="shared" si="2"/>
        <v>Gastos_Gerais</v>
      </c>
      <c r="R52" s="589" t="s">
        <v>310</v>
      </c>
      <c r="S52" s="589" t="s">
        <v>310</v>
      </c>
    </row>
    <row r="53" spans="1:19" ht="36">
      <c r="A53" s="535">
        <f>IF(B53="","",COUNT('Diário 1º PA'!$A$4:$A$2000)+COUNT('Diário 2º PA'!$A$4:$A$1998)+ROW()-3)</f>
        <v>580</v>
      </c>
      <c r="B53" s="496">
        <v>44753</v>
      </c>
      <c r="C53" s="476">
        <v>44743</v>
      </c>
      <c r="D53" s="448" t="s">
        <v>271</v>
      </c>
      <c r="E53" s="448" t="s">
        <v>71</v>
      </c>
      <c r="F53" s="477">
        <v>11</v>
      </c>
      <c r="G53" s="571" t="s">
        <v>1410</v>
      </c>
      <c r="H53" s="448" t="s">
        <v>461</v>
      </c>
      <c r="I53" s="478" t="s">
        <v>546</v>
      </c>
      <c r="J53" s="478" t="s">
        <v>547</v>
      </c>
      <c r="K53" s="478" t="s">
        <v>548</v>
      </c>
      <c r="L53" s="478" t="s">
        <v>477</v>
      </c>
      <c r="M53" s="544" t="s">
        <v>310</v>
      </c>
      <c r="N53" s="496">
        <v>44753</v>
      </c>
      <c r="O53" s="585">
        <f t="shared" si="0"/>
        <v>7</v>
      </c>
      <c r="P53" s="585">
        <f t="shared" si="1"/>
        <v>7</v>
      </c>
      <c r="Q53" s="594" t="str">
        <f t="shared" si="2"/>
        <v>Gastos_Gerais</v>
      </c>
      <c r="R53" s="589" t="s">
        <v>310</v>
      </c>
      <c r="S53" s="589" t="s">
        <v>310</v>
      </c>
    </row>
    <row r="54" spans="1:19" ht="36">
      <c r="A54" s="535">
        <f>IF(B54="","",COUNT('Diário 1º PA'!$A$4:$A$2000)+COUNT('Diário 2º PA'!$A$4:$A$1998)+ROW()-3)</f>
        <v>581</v>
      </c>
      <c r="B54" s="496">
        <v>44754</v>
      </c>
      <c r="C54" s="476">
        <v>44713</v>
      </c>
      <c r="D54" s="448" t="s">
        <v>271</v>
      </c>
      <c r="E54" s="448" t="s">
        <v>448</v>
      </c>
      <c r="F54" s="597">
        <v>500</v>
      </c>
      <c r="G54" s="573" t="s">
        <v>1383</v>
      </c>
      <c r="H54" s="478" t="s">
        <v>463</v>
      </c>
      <c r="I54" s="448" t="s">
        <v>1411</v>
      </c>
      <c r="J54" s="448" t="s">
        <v>1412</v>
      </c>
      <c r="K54" s="448" t="s">
        <v>499</v>
      </c>
      <c r="L54" s="448" t="s">
        <v>544</v>
      </c>
      <c r="M54" s="448">
        <v>293</v>
      </c>
      <c r="N54" s="496">
        <v>44750</v>
      </c>
      <c r="O54" s="585">
        <f t="shared" si="0"/>
        <v>7</v>
      </c>
      <c r="P54" s="585">
        <f t="shared" si="1"/>
        <v>6</v>
      </c>
      <c r="Q54" s="594" t="str">
        <f t="shared" si="2"/>
        <v>Gastos_Gerais</v>
      </c>
      <c r="R54" s="589" t="s">
        <v>540</v>
      </c>
      <c r="S54" s="589">
        <v>3943</v>
      </c>
    </row>
    <row r="55" spans="1:19" ht="48">
      <c r="A55" s="535">
        <f>IF(B55="","",COUNT('Diário 1º PA'!$A$4:$A$2000)+COUNT('Diário 2º PA'!$A$4:$A$1998)+ROW()-3)</f>
        <v>582</v>
      </c>
      <c r="B55" s="496">
        <v>44754</v>
      </c>
      <c r="C55" s="476">
        <v>44713</v>
      </c>
      <c r="D55" s="448" t="s">
        <v>271</v>
      </c>
      <c r="E55" s="448" t="s">
        <v>457</v>
      </c>
      <c r="F55" s="477">
        <v>1605.33</v>
      </c>
      <c r="G55" s="571" t="s">
        <v>1318</v>
      </c>
      <c r="H55" s="448" t="s">
        <v>472</v>
      </c>
      <c r="I55" s="448" t="s">
        <v>1413</v>
      </c>
      <c r="J55" s="448" t="s">
        <v>1414</v>
      </c>
      <c r="K55" s="448" t="s">
        <v>856</v>
      </c>
      <c r="L55" s="448" t="s">
        <v>500</v>
      </c>
      <c r="M55" s="448">
        <v>1886</v>
      </c>
      <c r="N55" s="496">
        <v>44753</v>
      </c>
      <c r="O55" s="585">
        <f t="shared" si="0"/>
        <v>7</v>
      </c>
      <c r="P55" s="585">
        <f t="shared" si="1"/>
        <v>6</v>
      </c>
      <c r="Q55" s="594" t="str">
        <f t="shared" si="2"/>
        <v>Gastos_Gerais</v>
      </c>
      <c r="R55" s="589" t="s">
        <v>1389</v>
      </c>
      <c r="S55" s="589">
        <v>3825</v>
      </c>
    </row>
    <row r="56" spans="1:19" ht="72">
      <c r="A56" s="535">
        <f>IF(B56="","",COUNT('Diário 1º PA'!$A$4:$A$2000)+COUNT('Diário 2º PA'!$A$4:$A$1998)+ROW()-3)</f>
        <v>583</v>
      </c>
      <c r="B56" s="496">
        <v>44754</v>
      </c>
      <c r="C56" s="476">
        <v>44743</v>
      </c>
      <c r="D56" s="448" t="s">
        <v>271</v>
      </c>
      <c r="E56" s="448" t="s">
        <v>442</v>
      </c>
      <c r="F56" s="477">
        <v>4088.25</v>
      </c>
      <c r="G56" s="571" t="s">
        <v>742</v>
      </c>
      <c r="H56" s="448" t="s">
        <v>472</v>
      </c>
      <c r="I56" s="448" t="s">
        <v>925</v>
      </c>
      <c r="J56" s="448" t="s">
        <v>926</v>
      </c>
      <c r="K56" s="448" t="s">
        <v>856</v>
      </c>
      <c r="L56" s="448" t="s">
        <v>544</v>
      </c>
      <c r="M56" s="448" t="s">
        <v>594</v>
      </c>
      <c r="N56" s="496">
        <v>44753</v>
      </c>
      <c r="O56" s="585">
        <f t="shared" si="0"/>
        <v>7</v>
      </c>
      <c r="P56" s="585">
        <f t="shared" si="1"/>
        <v>7</v>
      </c>
      <c r="Q56" s="594" t="str">
        <f t="shared" si="2"/>
        <v>Gastos_Gerais</v>
      </c>
      <c r="R56" s="589" t="s">
        <v>1389</v>
      </c>
      <c r="S56" s="589">
        <v>3065</v>
      </c>
    </row>
    <row r="57" spans="1:19" ht="60">
      <c r="A57" s="535">
        <f>IF(B57="","",COUNT('Diário 1º PA'!$A$4:$A$2000)+COUNT('Diário 2º PA'!$A$4:$A$1998)+ROW()-3)</f>
        <v>584</v>
      </c>
      <c r="B57" s="496">
        <v>44754</v>
      </c>
      <c r="C57" s="476">
        <v>44743</v>
      </c>
      <c r="D57" s="448" t="s">
        <v>271</v>
      </c>
      <c r="E57" s="448" t="s">
        <v>300</v>
      </c>
      <c r="F57" s="477">
        <v>1794.77</v>
      </c>
      <c r="G57" s="573" t="s">
        <v>1420</v>
      </c>
      <c r="H57" s="448" t="s">
        <v>465</v>
      </c>
      <c r="I57" s="448" t="s">
        <v>633</v>
      </c>
      <c r="J57" s="448" t="s">
        <v>634</v>
      </c>
      <c r="K57" s="448" t="s">
        <v>856</v>
      </c>
      <c r="L57" s="448" t="s">
        <v>544</v>
      </c>
      <c r="M57" s="448" t="s">
        <v>1419</v>
      </c>
      <c r="N57" s="496">
        <v>44749</v>
      </c>
      <c r="O57" s="585">
        <f t="shared" si="0"/>
        <v>7</v>
      </c>
      <c r="P57" s="585">
        <f t="shared" si="1"/>
        <v>7</v>
      </c>
      <c r="Q57" s="594" t="str">
        <f t="shared" si="2"/>
        <v>Gastos_Gerais</v>
      </c>
      <c r="R57" s="589" t="s">
        <v>538</v>
      </c>
      <c r="S57" s="589">
        <v>4033</v>
      </c>
    </row>
    <row r="58" spans="1:19" ht="48">
      <c r="A58" s="535">
        <f>IF(B58="","",COUNT('Diário 1º PA'!$A$4:$A$2000)+COUNT('Diário 2º PA'!$A$4:$A$1998)+ROW()-3)</f>
        <v>585</v>
      </c>
      <c r="B58" s="496">
        <v>44754</v>
      </c>
      <c r="C58" s="476">
        <v>44743</v>
      </c>
      <c r="D58" s="448" t="s">
        <v>271</v>
      </c>
      <c r="E58" s="448" t="s">
        <v>300</v>
      </c>
      <c r="F58" s="477">
        <v>3335.19</v>
      </c>
      <c r="G58" s="573" t="s">
        <v>1388</v>
      </c>
      <c r="H58" s="448" t="s">
        <v>465</v>
      </c>
      <c r="I58" s="448" t="s">
        <v>633</v>
      </c>
      <c r="J58" s="448" t="s">
        <v>634</v>
      </c>
      <c r="K58" s="448" t="s">
        <v>856</v>
      </c>
      <c r="L58" s="448" t="s">
        <v>544</v>
      </c>
      <c r="M58" s="448" t="s">
        <v>1422</v>
      </c>
      <c r="N58" s="496">
        <v>44749</v>
      </c>
      <c r="O58" s="585">
        <f t="shared" si="0"/>
        <v>7</v>
      </c>
      <c r="P58" s="585">
        <f t="shared" si="1"/>
        <v>7</v>
      </c>
      <c r="Q58" s="594" t="str">
        <f t="shared" si="2"/>
        <v>Gastos_Gerais</v>
      </c>
      <c r="R58" s="589" t="s">
        <v>540</v>
      </c>
      <c r="S58" s="589">
        <v>4032</v>
      </c>
    </row>
    <row r="59" spans="1:19" ht="36">
      <c r="A59" s="535">
        <f>IF(B59="","",COUNT('Diário 1º PA'!$A$4:$A$2000)+COUNT('Diário 2º PA'!$A$4:$A$1998)+ROW()-3)</f>
        <v>586</v>
      </c>
      <c r="B59" s="496">
        <v>44754</v>
      </c>
      <c r="C59" s="476">
        <v>44743</v>
      </c>
      <c r="D59" s="448" t="s">
        <v>271</v>
      </c>
      <c r="E59" s="448" t="s">
        <v>71</v>
      </c>
      <c r="F59" s="477">
        <v>11</v>
      </c>
      <c r="G59" s="571" t="s">
        <v>1424</v>
      </c>
      <c r="H59" s="448" t="s">
        <v>472</v>
      </c>
      <c r="I59" s="478" t="s">
        <v>546</v>
      </c>
      <c r="J59" s="478" t="s">
        <v>547</v>
      </c>
      <c r="K59" s="478" t="s">
        <v>548</v>
      </c>
      <c r="L59" s="478" t="s">
        <v>477</v>
      </c>
      <c r="M59" s="544" t="s">
        <v>310</v>
      </c>
      <c r="N59" s="496">
        <v>44754</v>
      </c>
      <c r="O59" s="585">
        <f t="shared" si="0"/>
        <v>7</v>
      </c>
      <c r="P59" s="585">
        <f t="shared" si="1"/>
        <v>7</v>
      </c>
      <c r="Q59" s="594" t="str">
        <f t="shared" si="2"/>
        <v>Gastos_Gerais</v>
      </c>
      <c r="R59" s="589" t="s">
        <v>310</v>
      </c>
      <c r="S59" s="589" t="s">
        <v>310</v>
      </c>
    </row>
    <row r="60" spans="1:19" ht="36">
      <c r="A60" s="535">
        <f>IF(B60="","",COUNT('Diário 1º PA'!$A$4:$A$2000)+COUNT('Diário 2º PA'!$A$4:$A$1998)+ROW()-3)</f>
        <v>587</v>
      </c>
      <c r="B60" s="496">
        <v>44754</v>
      </c>
      <c r="C60" s="476">
        <v>44743</v>
      </c>
      <c r="D60" s="448" t="s">
        <v>271</v>
      </c>
      <c r="E60" s="448" t="s">
        <v>71</v>
      </c>
      <c r="F60" s="477">
        <v>11</v>
      </c>
      <c r="G60" s="571" t="s">
        <v>1425</v>
      </c>
      <c r="H60" s="448" t="s">
        <v>472</v>
      </c>
      <c r="I60" s="478" t="s">
        <v>546</v>
      </c>
      <c r="J60" s="478" t="s">
        <v>547</v>
      </c>
      <c r="K60" s="478" t="s">
        <v>548</v>
      </c>
      <c r="L60" s="478" t="s">
        <v>477</v>
      </c>
      <c r="M60" s="544" t="s">
        <v>310</v>
      </c>
      <c r="N60" s="496">
        <v>44754</v>
      </c>
      <c r="O60" s="585">
        <f t="shared" si="0"/>
        <v>7</v>
      </c>
      <c r="P60" s="585">
        <f t="shared" si="1"/>
        <v>7</v>
      </c>
      <c r="Q60" s="594" t="str">
        <f t="shared" si="2"/>
        <v>Gastos_Gerais</v>
      </c>
      <c r="R60" s="589" t="s">
        <v>310</v>
      </c>
      <c r="S60" s="589" t="s">
        <v>310</v>
      </c>
    </row>
    <row r="61" spans="1:19" ht="48">
      <c r="A61" s="535">
        <f>IF(B61="","",COUNT('Diário 1º PA'!$A$4:$A$2000)+COUNT('Diário 2º PA'!$A$4:$A$1998)+ROW()-3)</f>
        <v>588</v>
      </c>
      <c r="B61" s="496">
        <v>44754</v>
      </c>
      <c r="C61" s="476">
        <v>44743</v>
      </c>
      <c r="D61" s="448" t="s">
        <v>271</v>
      </c>
      <c r="E61" s="448" t="s">
        <v>71</v>
      </c>
      <c r="F61" s="477">
        <v>11</v>
      </c>
      <c r="G61" s="571" t="s">
        <v>1426</v>
      </c>
      <c r="H61" s="448" t="s">
        <v>465</v>
      </c>
      <c r="I61" s="478" t="s">
        <v>546</v>
      </c>
      <c r="J61" s="478" t="s">
        <v>547</v>
      </c>
      <c r="K61" s="478" t="s">
        <v>548</v>
      </c>
      <c r="L61" s="478" t="s">
        <v>477</v>
      </c>
      <c r="M61" s="544" t="s">
        <v>310</v>
      </c>
      <c r="N61" s="496">
        <v>44754</v>
      </c>
      <c r="O61" s="585">
        <f t="shared" si="0"/>
        <v>7</v>
      </c>
      <c r="P61" s="585">
        <f t="shared" si="1"/>
        <v>7</v>
      </c>
      <c r="Q61" s="594" t="str">
        <f t="shared" si="2"/>
        <v>Gastos_Gerais</v>
      </c>
      <c r="R61" s="589" t="s">
        <v>310</v>
      </c>
      <c r="S61" s="589" t="s">
        <v>310</v>
      </c>
    </row>
    <row r="62" spans="1:19" ht="48">
      <c r="A62" s="535">
        <f>IF(B62="","",COUNT('Diário 1º PA'!$A$4:$A$2000)+COUNT('Diário 2º PA'!$A$4:$A$1998)+ROW()-3)</f>
        <v>589</v>
      </c>
      <c r="B62" s="496">
        <v>44754</v>
      </c>
      <c r="C62" s="476">
        <v>44743</v>
      </c>
      <c r="D62" s="448" t="s">
        <v>271</v>
      </c>
      <c r="E62" s="448" t="s">
        <v>71</v>
      </c>
      <c r="F62" s="477">
        <v>11</v>
      </c>
      <c r="G62" s="571" t="s">
        <v>1427</v>
      </c>
      <c r="H62" s="448" t="s">
        <v>465</v>
      </c>
      <c r="I62" s="478" t="s">
        <v>546</v>
      </c>
      <c r="J62" s="478" t="s">
        <v>547</v>
      </c>
      <c r="K62" s="478" t="s">
        <v>548</v>
      </c>
      <c r="L62" s="478" t="s">
        <v>477</v>
      </c>
      <c r="M62" s="544" t="s">
        <v>310</v>
      </c>
      <c r="N62" s="496">
        <v>44754</v>
      </c>
      <c r="O62" s="585">
        <f t="shared" si="0"/>
        <v>7</v>
      </c>
      <c r="P62" s="585">
        <f t="shared" si="1"/>
        <v>7</v>
      </c>
      <c r="Q62" s="594" t="str">
        <f t="shared" si="2"/>
        <v>Gastos_Gerais</v>
      </c>
      <c r="R62" s="589" t="s">
        <v>310</v>
      </c>
      <c r="S62" s="589" t="s">
        <v>310</v>
      </c>
    </row>
    <row r="63" spans="1:19" ht="84">
      <c r="A63" s="535">
        <f>IF(B63="","",COUNT('Diário 1º PA'!$A$4:$A$2000)+COUNT('Diário 2º PA'!$A$4:$A$1998)+ROW()-3)</f>
        <v>590</v>
      </c>
      <c r="B63" s="496">
        <v>44755</v>
      </c>
      <c r="C63" s="476">
        <v>44713</v>
      </c>
      <c r="D63" s="448" t="s">
        <v>271</v>
      </c>
      <c r="E63" s="448" t="s">
        <v>442</v>
      </c>
      <c r="F63" s="477">
        <v>3429.65</v>
      </c>
      <c r="G63" s="571" t="s">
        <v>765</v>
      </c>
      <c r="H63" s="448" t="s">
        <v>309</v>
      </c>
      <c r="I63" s="448" t="s">
        <v>591</v>
      </c>
      <c r="J63" s="448" t="s">
        <v>593</v>
      </c>
      <c r="K63" s="448" t="s">
        <v>856</v>
      </c>
      <c r="L63" s="448" t="s">
        <v>544</v>
      </c>
      <c r="M63" s="448" t="s">
        <v>1344</v>
      </c>
      <c r="N63" s="496">
        <v>44753</v>
      </c>
      <c r="O63" s="585">
        <f t="shared" si="0"/>
        <v>7</v>
      </c>
      <c r="P63" s="585">
        <f t="shared" si="1"/>
        <v>6</v>
      </c>
      <c r="Q63" s="594" t="str">
        <f t="shared" si="2"/>
        <v>Gastos_Gerais</v>
      </c>
      <c r="R63" s="589" t="s">
        <v>1389</v>
      </c>
      <c r="S63" s="589">
        <v>2893</v>
      </c>
    </row>
    <row r="64" spans="1:19" ht="36">
      <c r="A64" s="535">
        <f>IF(B64="","",COUNT('Diário 1º PA'!$A$4:$A$2000)+COUNT('Diário 2º PA'!$A$4:$A$1998)+ROW()-3)</f>
        <v>591</v>
      </c>
      <c r="B64" s="496">
        <v>44755</v>
      </c>
      <c r="C64" s="476">
        <v>44743</v>
      </c>
      <c r="D64" s="448" t="s">
        <v>271</v>
      </c>
      <c r="E64" s="448" t="s">
        <v>71</v>
      </c>
      <c r="F64" s="477">
        <v>11</v>
      </c>
      <c r="G64" s="571" t="s">
        <v>1428</v>
      </c>
      <c r="H64" s="448" t="s">
        <v>465</v>
      </c>
      <c r="I64" s="478" t="s">
        <v>546</v>
      </c>
      <c r="J64" s="478" t="s">
        <v>547</v>
      </c>
      <c r="K64" s="478" t="s">
        <v>548</v>
      </c>
      <c r="L64" s="478" t="s">
        <v>477</v>
      </c>
      <c r="M64" s="544" t="s">
        <v>310</v>
      </c>
      <c r="N64" s="496">
        <v>44755</v>
      </c>
      <c r="O64" s="585">
        <f t="shared" si="0"/>
        <v>7</v>
      </c>
      <c r="P64" s="585">
        <f t="shared" si="1"/>
        <v>7</v>
      </c>
      <c r="Q64" s="594" t="str">
        <f t="shared" si="2"/>
        <v>Gastos_Gerais</v>
      </c>
      <c r="R64" s="589" t="s">
        <v>310</v>
      </c>
      <c r="S64" s="589" t="s">
        <v>310</v>
      </c>
    </row>
    <row r="65" spans="1:19" ht="60">
      <c r="A65" s="535">
        <f>IF(B65="","",COUNT('Diário 1º PA'!$A$4:$A$2000)+COUNT('Diário 2º PA'!$A$4:$A$1998)+ROW()-3)</f>
        <v>592</v>
      </c>
      <c r="B65" s="496">
        <v>44756</v>
      </c>
      <c r="C65" s="476">
        <v>44621</v>
      </c>
      <c r="D65" s="448" t="s">
        <v>271</v>
      </c>
      <c r="E65" s="448" t="s">
        <v>445</v>
      </c>
      <c r="F65" s="477">
        <v>1202.55</v>
      </c>
      <c r="G65" s="571" t="s">
        <v>580</v>
      </c>
      <c r="H65" s="448" t="s">
        <v>461</v>
      </c>
      <c r="I65" s="448" t="s">
        <v>1101</v>
      </c>
      <c r="J65" s="448" t="s">
        <v>1102</v>
      </c>
      <c r="K65" s="448" t="s">
        <v>856</v>
      </c>
      <c r="L65" s="448" t="s">
        <v>500</v>
      </c>
      <c r="M65" s="448">
        <v>1774</v>
      </c>
      <c r="N65" s="496">
        <v>44753</v>
      </c>
      <c r="O65" s="585">
        <f t="shared" si="0"/>
        <v>7</v>
      </c>
      <c r="P65" s="585">
        <f t="shared" si="1"/>
        <v>3</v>
      </c>
      <c r="Q65" s="594" t="str">
        <f t="shared" si="2"/>
        <v>Gastos_Gerais</v>
      </c>
      <c r="R65" s="589" t="s">
        <v>540</v>
      </c>
      <c r="S65" s="589">
        <v>3200</v>
      </c>
    </row>
    <row r="66" spans="1:19" ht="48">
      <c r="A66" s="535">
        <f>IF(B66="","",COUNT('Diário 1º PA'!$A$4:$A$2000)+COUNT('Diário 2º PA'!$A$4:$A$1998)+ROW()-3)</f>
        <v>593</v>
      </c>
      <c r="B66" s="496">
        <v>44756</v>
      </c>
      <c r="C66" s="476">
        <v>44713</v>
      </c>
      <c r="D66" s="448" t="s">
        <v>271</v>
      </c>
      <c r="E66" s="448" t="s">
        <v>448</v>
      </c>
      <c r="F66" s="477">
        <v>7349.25</v>
      </c>
      <c r="G66" s="573" t="s">
        <v>523</v>
      </c>
      <c r="H66" s="448" t="s">
        <v>462</v>
      </c>
      <c r="I66" s="448" t="s">
        <v>1251</v>
      </c>
      <c r="J66" s="448" t="s">
        <v>1252</v>
      </c>
      <c r="K66" s="448" t="s">
        <v>543</v>
      </c>
      <c r="L66" s="448" t="s">
        <v>544</v>
      </c>
      <c r="M66" s="448" t="s">
        <v>1081</v>
      </c>
      <c r="N66" s="496">
        <v>44755</v>
      </c>
      <c r="O66" s="585">
        <f t="shared" si="0"/>
        <v>7</v>
      </c>
      <c r="P66" s="585">
        <f t="shared" si="1"/>
        <v>6</v>
      </c>
      <c r="Q66" s="594" t="str">
        <f t="shared" si="2"/>
        <v>Gastos_Gerais</v>
      </c>
      <c r="R66" s="589" t="s">
        <v>540</v>
      </c>
      <c r="S66" s="589">
        <v>2158</v>
      </c>
    </row>
    <row r="67" spans="1:19" ht="96">
      <c r="A67" s="535">
        <f>IF(B67="","",COUNT('Diário 1º PA'!$A$4:$A$2000)+COUNT('Diário 2º PA'!$A$4:$A$1998)+ROW()-3)</f>
        <v>594</v>
      </c>
      <c r="B67" s="496">
        <v>44756</v>
      </c>
      <c r="C67" s="476">
        <v>44621</v>
      </c>
      <c r="D67" s="448" t="s">
        <v>271</v>
      </c>
      <c r="E67" s="448" t="s">
        <v>448</v>
      </c>
      <c r="F67" s="477">
        <v>5211.1099999999997</v>
      </c>
      <c r="G67" s="571" t="s">
        <v>688</v>
      </c>
      <c r="H67" s="448" t="s">
        <v>470</v>
      </c>
      <c r="I67" s="448" t="s">
        <v>1430</v>
      </c>
      <c r="J67" s="448" t="s">
        <v>1431</v>
      </c>
      <c r="K67" s="448" t="s">
        <v>856</v>
      </c>
      <c r="L67" s="448" t="s">
        <v>500</v>
      </c>
      <c r="M67" s="448">
        <v>1879</v>
      </c>
      <c r="N67" s="496">
        <v>44754</v>
      </c>
      <c r="O67" s="585">
        <f t="shared" si="0"/>
        <v>7</v>
      </c>
      <c r="P67" s="585">
        <f t="shared" si="1"/>
        <v>3</v>
      </c>
      <c r="Q67" s="594" t="str">
        <f t="shared" si="2"/>
        <v>Gastos_Gerais</v>
      </c>
      <c r="R67" s="589" t="s">
        <v>1432</v>
      </c>
      <c r="S67" s="589">
        <v>3292</v>
      </c>
    </row>
    <row r="68" spans="1:19" ht="36">
      <c r="A68" s="535">
        <f>IF(B68="","",COUNT('Diário 1º PA'!$A$4:$A$2000)+COUNT('Diário 2º PA'!$A$4:$A$1998)+ROW()-3)</f>
        <v>595</v>
      </c>
      <c r="B68" s="496">
        <v>44756</v>
      </c>
      <c r="C68" s="476">
        <v>44743</v>
      </c>
      <c r="D68" s="448" t="s">
        <v>271</v>
      </c>
      <c r="E68" s="448" t="s">
        <v>71</v>
      </c>
      <c r="F68" s="477">
        <v>11</v>
      </c>
      <c r="G68" s="571" t="s">
        <v>1436</v>
      </c>
      <c r="H68" s="448" t="s">
        <v>465</v>
      </c>
      <c r="I68" s="478" t="s">
        <v>546</v>
      </c>
      <c r="J68" s="478" t="s">
        <v>547</v>
      </c>
      <c r="K68" s="478" t="s">
        <v>548</v>
      </c>
      <c r="L68" s="478" t="s">
        <v>477</v>
      </c>
      <c r="M68" s="544" t="s">
        <v>310</v>
      </c>
      <c r="N68" s="496">
        <v>44756</v>
      </c>
      <c r="O68" s="585">
        <f t="shared" si="0"/>
        <v>7</v>
      </c>
      <c r="P68" s="585">
        <f t="shared" si="1"/>
        <v>7</v>
      </c>
      <c r="Q68" s="594" t="str">
        <f t="shared" si="2"/>
        <v>Gastos_Gerais</v>
      </c>
      <c r="R68" s="589" t="s">
        <v>310</v>
      </c>
      <c r="S68" s="589" t="s">
        <v>310</v>
      </c>
    </row>
    <row r="69" spans="1:19" ht="36">
      <c r="A69" s="535">
        <f>IF(B69="","",COUNT('Diário 1º PA'!$A$4:$A$2000)+COUNT('Diário 2º PA'!$A$4:$A$1998)+ROW()-3)</f>
        <v>596</v>
      </c>
      <c r="B69" s="496">
        <v>44756</v>
      </c>
      <c r="C69" s="476">
        <v>44743</v>
      </c>
      <c r="D69" s="448" t="s">
        <v>271</v>
      </c>
      <c r="E69" s="448" t="s">
        <v>71</v>
      </c>
      <c r="F69" s="477">
        <v>11</v>
      </c>
      <c r="G69" s="571" t="s">
        <v>1437</v>
      </c>
      <c r="H69" s="448" t="s">
        <v>465</v>
      </c>
      <c r="I69" s="478" t="s">
        <v>546</v>
      </c>
      <c r="J69" s="478" t="s">
        <v>547</v>
      </c>
      <c r="K69" s="478" t="s">
        <v>548</v>
      </c>
      <c r="L69" s="478" t="s">
        <v>477</v>
      </c>
      <c r="M69" s="544" t="s">
        <v>310</v>
      </c>
      <c r="N69" s="496">
        <v>44756</v>
      </c>
      <c r="O69" s="585">
        <f t="shared" ref="O69:O132" si="3">IF(B69=0,0,IF(YEAR(B69)=$P$1,MONTH(B69)-$O$1+1,(YEAR(B69)-$P$1)*12-$O$1+1+MONTH(B69)))</f>
        <v>7</v>
      </c>
      <c r="P69" s="585">
        <f t="shared" ref="P69:P132" si="4">IF(C69=0,0,IF(YEAR(C69)=$P$1,MONTH(C69)-$O$1+1,(YEAR(C69)-$P$1)*12-$O$1+1+MONTH(C69)))</f>
        <v>7</v>
      </c>
      <c r="Q69" s="594" t="str">
        <f t="shared" ref="Q69:Q132" si="5">SUBSTITUTE(D69," ","_")</f>
        <v>Gastos_Gerais</v>
      </c>
      <c r="R69" s="589" t="s">
        <v>310</v>
      </c>
      <c r="S69" s="589" t="s">
        <v>310</v>
      </c>
    </row>
    <row r="70" spans="1:19" ht="36">
      <c r="A70" s="535">
        <f>IF(B70="","",COUNT('Diário 1º PA'!$A$4:$A$2000)+COUNT('Diário 2º PA'!$A$4:$A$1998)+ROW()-3)</f>
        <v>597</v>
      </c>
      <c r="B70" s="496">
        <v>44756</v>
      </c>
      <c r="C70" s="476">
        <v>44743</v>
      </c>
      <c r="D70" s="448" t="s">
        <v>271</v>
      </c>
      <c r="E70" s="448" t="s">
        <v>71</v>
      </c>
      <c r="F70" s="477">
        <v>11</v>
      </c>
      <c r="G70" s="571" t="s">
        <v>1438</v>
      </c>
      <c r="H70" s="448" t="s">
        <v>465</v>
      </c>
      <c r="I70" s="478" t="s">
        <v>546</v>
      </c>
      <c r="J70" s="478" t="s">
        <v>547</v>
      </c>
      <c r="K70" s="478" t="s">
        <v>548</v>
      </c>
      <c r="L70" s="478" t="s">
        <v>477</v>
      </c>
      <c r="M70" s="544" t="s">
        <v>310</v>
      </c>
      <c r="N70" s="496">
        <v>44756</v>
      </c>
      <c r="O70" s="585">
        <f t="shared" si="3"/>
        <v>7</v>
      </c>
      <c r="P70" s="585">
        <f t="shared" si="4"/>
        <v>7</v>
      </c>
      <c r="Q70" s="594" t="str">
        <f t="shared" si="5"/>
        <v>Gastos_Gerais</v>
      </c>
      <c r="R70" s="589" t="s">
        <v>310</v>
      </c>
      <c r="S70" s="589" t="s">
        <v>310</v>
      </c>
    </row>
    <row r="71" spans="1:19" ht="60">
      <c r="A71" s="535">
        <f>IF(B71="","",COUNT('Diário 1º PA'!$A$4:$A$2000)+COUNT('Diário 2º PA'!$A$4:$A$1998)+ROW()-3)</f>
        <v>598</v>
      </c>
      <c r="B71" s="496">
        <v>44760</v>
      </c>
      <c r="C71" s="476">
        <v>44682</v>
      </c>
      <c r="D71" s="448" t="s">
        <v>271</v>
      </c>
      <c r="E71" s="448" t="s">
        <v>448</v>
      </c>
      <c r="F71" s="477">
        <v>2445.75</v>
      </c>
      <c r="G71" s="573" t="s">
        <v>1440</v>
      </c>
      <c r="H71" s="448" t="s">
        <v>473</v>
      </c>
      <c r="I71" s="448" t="s">
        <v>1199</v>
      </c>
      <c r="J71" s="448" t="s">
        <v>542</v>
      </c>
      <c r="K71" s="448" t="s">
        <v>856</v>
      </c>
      <c r="L71" s="448" t="s">
        <v>544</v>
      </c>
      <c r="M71" s="448" t="s">
        <v>885</v>
      </c>
      <c r="N71" s="496">
        <v>44756</v>
      </c>
      <c r="O71" s="585">
        <f t="shared" si="3"/>
        <v>7</v>
      </c>
      <c r="P71" s="585">
        <f t="shared" si="4"/>
        <v>5</v>
      </c>
      <c r="Q71" s="594" t="str">
        <f t="shared" si="5"/>
        <v>Gastos_Gerais</v>
      </c>
      <c r="R71" s="589" t="s">
        <v>1389</v>
      </c>
      <c r="S71" s="590">
        <v>3302</v>
      </c>
    </row>
    <row r="72" spans="1:19" ht="36">
      <c r="A72" s="535">
        <f>IF(B72="","",COUNT('Diário 1º PA'!$A$4:$A$2000)+COUNT('Diário 2º PA'!$A$4:$A$1998)+ROW()-3)</f>
        <v>599</v>
      </c>
      <c r="B72" s="496">
        <v>44760</v>
      </c>
      <c r="C72" s="476">
        <v>44713</v>
      </c>
      <c r="D72" s="448" t="s">
        <v>271</v>
      </c>
      <c r="E72" s="448" t="s">
        <v>449</v>
      </c>
      <c r="F72" s="477">
        <v>8762.4</v>
      </c>
      <c r="G72" s="573" t="s">
        <v>1442</v>
      </c>
      <c r="H72" s="448" t="s">
        <v>465</v>
      </c>
      <c r="I72" s="448" t="s">
        <v>886</v>
      </c>
      <c r="J72" s="448" t="s">
        <v>607</v>
      </c>
      <c r="K72" s="448" t="s">
        <v>856</v>
      </c>
      <c r="L72" s="448" t="s">
        <v>544</v>
      </c>
      <c r="M72" s="448" t="s">
        <v>1443</v>
      </c>
      <c r="N72" s="496">
        <v>44760</v>
      </c>
      <c r="O72" s="585">
        <f t="shared" si="3"/>
        <v>7</v>
      </c>
      <c r="P72" s="585">
        <f t="shared" si="4"/>
        <v>6</v>
      </c>
      <c r="Q72" s="594" t="str">
        <f t="shared" si="5"/>
        <v>Gastos_Gerais</v>
      </c>
      <c r="R72" s="589" t="s">
        <v>1389</v>
      </c>
      <c r="S72" s="590">
        <v>3033</v>
      </c>
    </row>
    <row r="73" spans="1:19" ht="48">
      <c r="A73" s="535">
        <f>IF(B73="","",COUNT('Diário 1º PA'!$A$4:$A$2000)+COUNT('Diário 2º PA'!$A$4:$A$1998)+ROW()-3)</f>
        <v>600</v>
      </c>
      <c r="B73" s="496">
        <v>44760</v>
      </c>
      <c r="C73" s="476">
        <v>44713</v>
      </c>
      <c r="D73" s="478" t="s">
        <v>271</v>
      </c>
      <c r="E73" s="478" t="s">
        <v>457</v>
      </c>
      <c r="F73" s="477">
        <v>684</v>
      </c>
      <c r="G73" s="573" t="s">
        <v>1321</v>
      </c>
      <c r="H73" s="448" t="s">
        <v>462</v>
      </c>
      <c r="I73" s="448" t="s">
        <v>1446</v>
      </c>
      <c r="J73" s="448" t="s">
        <v>1445</v>
      </c>
      <c r="K73" s="448" t="s">
        <v>852</v>
      </c>
      <c r="L73" s="448" t="s">
        <v>544</v>
      </c>
      <c r="M73" s="448" t="s">
        <v>1447</v>
      </c>
      <c r="N73" s="496">
        <v>44729</v>
      </c>
      <c r="O73" s="585">
        <f t="shared" si="3"/>
        <v>7</v>
      </c>
      <c r="P73" s="585">
        <f t="shared" si="4"/>
        <v>6</v>
      </c>
      <c r="Q73" s="594" t="str">
        <f t="shared" si="5"/>
        <v>Gastos_Gerais</v>
      </c>
      <c r="R73" s="590" t="s">
        <v>540</v>
      </c>
      <c r="S73" s="590">
        <v>3893</v>
      </c>
    </row>
    <row r="74" spans="1:19" ht="36">
      <c r="A74" s="535">
        <f>IF(B74="","",COUNT('Diário 1º PA'!$A$4:$A$2000)+COUNT('Diário 2º PA'!$A$4:$A$1998)+ROW()-3)</f>
        <v>601</v>
      </c>
      <c r="B74" s="496">
        <v>44760</v>
      </c>
      <c r="C74" s="476">
        <v>44713</v>
      </c>
      <c r="D74" s="448" t="s">
        <v>271</v>
      </c>
      <c r="E74" s="448" t="s">
        <v>458</v>
      </c>
      <c r="F74" s="477">
        <v>10222.799999999999</v>
      </c>
      <c r="G74" s="573" t="s">
        <v>532</v>
      </c>
      <c r="H74" s="448" t="s">
        <v>465</v>
      </c>
      <c r="I74" s="448" t="s">
        <v>882</v>
      </c>
      <c r="J74" s="448" t="s">
        <v>607</v>
      </c>
      <c r="K74" s="448" t="s">
        <v>856</v>
      </c>
      <c r="L74" s="448" t="s">
        <v>544</v>
      </c>
      <c r="M74" s="448" t="s">
        <v>1448</v>
      </c>
      <c r="N74" s="496">
        <v>44760</v>
      </c>
      <c r="O74" s="585">
        <f t="shared" si="3"/>
        <v>7</v>
      </c>
      <c r="P74" s="585">
        <f t="shared" si="4"/>
        <v>6</v>
      </c>
      <c r="Q74" s="594" t="str">
        <f t="shared" si="5"/>
        <v>Gastos_Gerais</v>
      </c>
      <c r="R74" s="589" t="s">
        <v>1389</v>
      </c>
      <c r="S74" s="590">
        <v>3032</v>
      </c>
    </row>
    <row r="75" spans="1:19" ht="36">
      <c r="A75" s="535">
        <f>IF(B75="","",COUNT('Diário 1º PA'!$A$4:$A$2000)+COUNT('Diário 2º PA'!$A$4:$A$1998)+ROW()-3)</f>
        <v>602</v>
      </c>
      <c r="B75" s="496">
        <v>44760</v>
      </c>
      <c r="C75" s="476">
        <v>44743</v>
      </c>
      <c r="D75" s="448" t="s">
        <v>271</v>
      </c>
      <c r="E75" s="448" t="s">
        <v>71</v>
      </c>
      <c r="F75" s="477">
        <v>11</v>
      </c>
      <c r="G75" s="571" t="s">
        <v>1450</v>
      </c>
      <c r="H75" s="448" t="s">
        <v>473</v>
      </c>
      <c r="I75" s="478" t="s">
        <v>546</v>
      </c>
      <c r="J75" s="478" t="s">
        <v>547</v>
      </c>
      <c r="K75" s="478" t="s">
        <v>548</v>
      </c>
      <c r="L75" s="478" t="s">
        <v>477</v>
      </c>
      <c r="M75" s="544" t="s">
        <v>310</v>
      </c>
      <c r="N75" s="496">
        <v>44760</v>
      </c>
      <c r="O75" s="585">
        <f t="shared" si="3"/>
        <v>7</v>
      </c>
      <c r="P75" s="585">
        <f t="shared" si="4"/>
        <v>7</v>
      </c>
      <c r="Q75" s="594" t="str">
        <f t="shared" si="5"/>
        <v>Gastos_Gerais</v>
      </c>
      <c r="R75" s="589" t="s">
        <v>310</v>
      </c>
      <c r="S75" s="589" t="s">
        <v>310</v>
      </c>
    </row>
    <row r="76" spans="1:19" ht="36">
      <c r="A76" s="535">
        <f>IF(B76="","",COUNT('Diário 1º PA'!$A$4:$A$2000)+COUNT('Diário 2º PA'!$A$4:$A$1998)+ROW()-3)</f>
        <v>603</v>
      </c>
      <c r="B76" s="496">
        <v>44760</v>
      </c>
      <c r="C76" s="476">
        <v>44743</v>
      </c>
      <c r="D76" s="448" t="s">
        <v>271</v>
      </c>
      <c r="E76" s="448" t="s">
        <v>71</v>
      </c>
      <c r="F76" s="477">
        <v>11</v>
      </c>
      <c r="G76" s="571" t="s">
        <v>1451</v>
      </c>
      <c r="H76" s="448" t="s">
        <v>465</v>
      </c>
      <c r="I76" s="478" t="s">
        <v>546</v>
      </c>
      <c r="J76" s="478" t="s">
        <v>547</v>
      </c>
      <c r="K76" s="478" t="s">
        <v>548</v>
      </c>
      <c r="L76" s="478" t="s">
        <v>477</v>
      </c>
      <c r="M76" s="544" t="s">
        <v>310</v>
      </c>
      <c r="N76" s="496">
        <v>44760</v>
      </c>
      <c r="O76" s="585">
        <f t="shared" si="3"/>
        <v>7</v>
      </c>
      <c r="P76" s="585">
        <f t="shared" si="4"/>
        <v>7</v>
      </c>
      <c r="Q76" s="594" t="str">
        <f t="shared" si="5"/>
        <v>Gastos_Gerais</v>
      </c>
      <c r="R76" s="589" t="s">
        <v>310</v>
      </c>
      <c r="S76" s="589" t="s">
        <v>310</v>
      </c>
    </row>
    <row r="77" spans="1:19" ht="36">
      <c r="A77" s="535">
        <f>IF(B77="","",COUNT('Diário 1º PA'!$A$4:$A$2000)+COUNT('Diário 2º PA'!$A$4:$A$1998)+ROW()-3)</f>
        <v>604</v>
      </c>
      <c r="B77" s="496">
        <v>44760</v>
      </c>
      <c r="C77" s="476">
        <v>44743</v>
      </c>
      <c r="D77" s="448" t="s">
        <v>271</v>
      </c>
      <c r="E77" s="448" t="s">
        <v>71</v>
      </c>
      <c r="F77" s="477">
        <v>11</v>
      </c>
      <c r="G77" s="571" t="s">
        <v>1452</v>
      </c>
      <c r="H77" s="448" t="s">
        <v>465</v>
      </c>
      <c r="I77" s="478" t="s">
        <v>546</v>
      </c>
      <c r="J77" s="478" t="s">
        <v>547</v>
      </c>
      <c r="K77" s="478" t="s">
        <v>548</v>
      </c>
      <c r="L77" s="478" t="s">
        <v>477</v>
      </c>
      <c r="M77" s="544" t="s">
        <v>310</v>
      </c>
      <c r="N77" s="496">
        <v>44760</v>
      </c>
      <c r="O77" s="585">
        <f t="shared" si="3"/>
        <v>7</v>
      </c>
      <c r="P77" s="585">
        <f t="shared" si="4"/>
        <v>7</v>
      </c>
      <c r="Q77" s="594" t="str">
        <f t="shared" si="5"/>
        <v>Gastos_Gerais</v>
      </c>
      <c r="R77" s="589" t="s">
        <v>310</v>
      </c>
      <c r="S77" s="589" t="s">
        <v>310</v>
      </c>
    </row>
    <row r="78" spans="1:19" ht="72">
      <c r="A78" s="535">
        <f>IF(B78="","",COUNT('Diário 1º PA'!$A$4:$A$2000)+COUNT('Diário 2º PA'!$A$4:$A$1998)+ROW()-3)</f>
        <v>605</v>
      </c>
      <c r="B78" s="496">
        <v>44761</v>
      </c>
      <c r="C78" s="476">
        <v>44652</v>
      </c>
      <c r="D78" s="448" t="s">
        <v>271</v>
      </c>
      <c r="E78" s="448" t="s">
        <v>442</v>
      </c>
      <c r="F78" s="477">
        <v>5598.2</v>
      </c>
      <c r="G78" s="588" t="s">
        <v>1453</v>
      </c>
      <c r="H78" s="448" t="s">
        <v>470</v>
      </c>
      <c r="I78" s="448" t="s">
        <v>936</v>
      </c>
      <c r="J78" s="448" t="s">
        <v>1454</v>
      </c>
      <c r="K78" s="448" t="s">
        <v>856</v>
      </c>
      <c r="L78" s="448" t="s">
        <v>544</v>
      </c>
      <c r="M78" s="448" t="s">
        <v>1285</v>
      </c>
      <c r="N78" s="496">
        <v>44760</v>
      </c>
      <c r="O78" s="585">
        <f t="shared" si="3"/>
        <v>7</v>
      </c>
      <c r="P78" s="585">
        <f t="shared" si="4"/>
        <v>4</v>
      </c>
      <c r="Q78" s="594" t="str">
        <f t="shared" si="5"/>
        <v>Gastos_Gerais</v>
      </c>
      <c r="R78" s="589" t="s">
        <v>1389</v>
      </c>
      <c r="S78" s="590">
        <v>3122</v>
      </c>
    </row>
    <row r="79" spans="1:19" ht="72">
      <c r="A79" s="535">
        <f>IF(B79="","",COUNT('Diário 1º PA'!$A$4:$A$2000)+COUNT('Diário 2º PA'!$A$4:$A$1998)+ROW()-3)</f>
        <v>606</v>
      </c>
      <c r="B79" s="496">
        <v>44761</v>
      </c>
      <c r="C79" s="476">
        <v>44713</v>
      </c>
      <c r="D79" s="448" t="s">
        <v>271</v>
      </c>
      <c r="E79" s="448" t="s">
        <v>434</v>
      </c>
      <c r="F79" s="477">
        <v>17000</v>
      </c>
      <c r="G79" s="588" t="s">
        <v>1320</v>
      </c>
      <c r="H79" s="448" t="s">
        <v>465</v>
      </c>
      <c r="I79" s="448" t="s">
        <v>638</v>
      </c>
      <c r="J79" s="448" t="s">
        <v>639</v>
      </c>
      <c r="K79" s="448" t="s">
        <v>856</v>
      </c>
      <c r="L79" s="448" t="s">
        <v>544</v>
      </c>
      <c r="M79" s="448">
        <v>361</v>
      </c>
      <c r="N79" s="496">
        <v>44749</v>
      </c>
      <c r="O79" s="585">
        <f t="shared" si="3"/>
        <v>7</v>
      </c>
      <c r="P79" s="585">
        <f t="shared" si="4"/>
        <v>6</v>
      </c>
      <c r="Q79" s="594" t="str">
        <f t="shared" si="5"/>
        <v>Gastos_Gerais</v>
      </c>
      <c r="R79" s="590" t="s">
        <v>540</v>
      </c>
      <c r="S79" s="590">
        <v>3878</v>
      </c>
    </row>
    <row r="80" spans="1:19" ht="72">
      <c r="A80" s="535">
        <f>IF(B80="","",COUNT('Diário 1º PA'!$A$4:$A$2000)+COUNT('Diário 2º PA'!$A$4:$A$1998)+ROW()-3)</f>
        <v>607</v>
      </c>
      <c r="B80" s="496">
        <v>44761</v>
      </c>
      <c r="C80" s="476">
        <v>44621</v>
      </c>
      <c r="D80" s="448" t="s">
        <v>271</v>
      </c>
      <c r="E80" s="448" t="s">
        <v>442</v>
      </c>
      <c r="F80" s="477">
        <v>7545.4</v>
      </c>
      <c r="G80" s="588" t="s">
        <v>1453</v>
      </c>
      <c r="H80" s="448" t="s">
        <v>470</v>
      </c>
      <c r="I80" s="448" t="s">
        <v>936</v>
      </c>
      <c r="J80" s="448" t="s">
        <v>1454</v>
      </c>
      <c r="K80" s="448" t="s">
        <v>856</v>
      </c>
      <c r="L80" s="448" t="s">
        <v>544</v>
      </c>
      <c r="M80" s="448" t="s">
        <v>1338</v>
      </c>
      <c r="N80" s="496">
        <v>44760</v>
      </c>
      <c r="O80" s="585">
        <f t="shared" si="3"/>
        <v>7</v>
      </c>
      <c r="P80" s="585">
        <f t="shared" si="4"/>
        <v>3</v>
      </c>
      <c r="Q80" s="594" t="str">
        <f t="shared" si="5"/>
        <v>Gastos_Gerais</v>
      </c>
      <c r="R80" s="589" t="s">
        <v>1389</v>
      </c>
      <c r="S80" s="590">
        <v>3122</v>
      </c>
    </row>
    <row r="81" spans="1:19" ht="36">
      <c r="A81" s="535">
        <f>IF(B81="","",COUNT('Diário 1º PA'!$A$4:$A$2000)+COUNT('Diário 2º PA'!$A$4:$A$1998)+ROW()-3)</f>
        <v>608</v>
      </c>
      <c r="B81" s="496">
        <v>44761</v>
      </c>
      <c r="C81" s="476">
        <v>44743</v>
      </c>
      <c r="D81" s="448" t="s">
        <v>271</v>
      </c>
      <c r="E81" s="448" t="s">
        <v>449</v>
      </c>
      <c r="F81" s="477">
        <v>3130.56</v>
      </c>
      <c r="G81" s="588" t="s">
        <v>1439</v>
      </c>
      <c r="H81" s="448" t="s">
        <v>465</v>
      </c>
      <c r="I81" s="448" t="s">
        <v>1458</v>
      </c>
      <c r="J81" s="448" t="s">
        <v>1457</v>
      </c>
      <c r="K81" s="448" t="s">
        <v>856</v>
      </c>
      <c r="L81" s="448" t="s">
        <v>544</v>
      </c>
      <c r="M81" s="448" t="s">
        <v>1459</v>
      </c>
      <c r="N81" s="496">
        <v>44757</v>
      </c>
      <c r="O81" s="585">
        <f t="shared" si="3"/>
        <v>7</v>
      </c>
      <c r="P81" s="585">
        <f t="shared" si="4"/>
        <v>7</v>
      </c>
      <c r="Q81" s="594" t="str">
        <f t="shared" si="5"/>
        <v>Gastos_Gerais</v>
      </c>
      <c r="R81" s="589" t="s">
        <v>1389</v>
      </c>
      <c r="S81" s="590">
        <v>4035</v>
      </c>
    </row>
    <row r="82" spans="1:19" ht="72">
      <c r="A82" s="535">
        <f>IF(B82="","",COUNT('Diário 1º PA'!$A$4:$A$2000)+COUNT('Diário 2º PA'!$A$4:$A$1998)+ROW()-3)</f>
        <v>609</v>
      </c>
      <c r="B82" s="496">
        <v>44761</v>
      </c>
      <c r="C82" s="476">
        <v>44621</v>
      </c>
      <c r="D82" s="448" t="s">
        <v>271</v>
      </c>
      <c r="E82" s="448" t="s">
        <v>442</v>
      </c>
      <c r="F82" s="477">
        <v>11439.8</v>
      </c>
      <c r="G82" s="588" t="s">
        <v>1453</v>
      </c>
      <c r="H82" s="448" t="s">
        <v>470</v>
      </c>
      <c r="I82" s="448" t="s">
        <v>936</v>
      </c>
      <c r="J82" s="448" t="s">
        <v>1454</v>
      </c>
      <c r="K82" s="448" t="s">
        <v>856</v>
      </c>
      <c r="L82" s="448" t="s">
        <v>544</v>
      </c>
      <c r="M82" s="448" t="s">
        <v>1081</v>
      </c>
      <c r="N82" s="496">
        <v>44760</v>
      </c>
      <c r="O82" s="585">
        <f t="shared" si="3"/>
        <v>7</v>
      </c>
      <c r="P82" s="585">
        <f t="shared" si="4"/>
        <v>3</v>
      </c>
      <c r="Q82" s="594" t="str">
        <f t="shared" si="5"/>
        <v>Gastos_Gerais</v>
      </c>
      <c r="R82" s="589" t="s">
        <v>1389</v>
      </c>
      <c r="S82" s="590">
        <v>3122</v>
      </c>
    </row>
    <row r="83" spans="1:19" ht="36">
      <c r="A83" s="535">
        <f>IF(B83="","",COUNT('Diário 1º PA'!$A$4:$A$2000)+COUNT('Diário 2º PA'!$A$4:$A$1998)+ROW()-3)</f>
        <v>610</v>
      </c>
      <c r="B83" s="496">
        <v>44761</v>
      </c>
      <c r="C83" s="476">
        <v>44743</v>
      </c>
      <c r="D83" s="448" t="s">
        <v>271</v>
      </c>
      <c r="E83" s="448" t="s">
        <v>71</v>
      </c>
      <c r="F83" s="477">
        <v>11</v>
      </c>
      <c r="G83" s="571" t="s">
        <v>1462</v>
      </c>
      <c r="H83" s="448" t="s">
        <v>470</v>
      </c>
      <c r="I83" s="478" t="s">
        <v>546</v>
      </c>
      <c r="J83" s="478" t="s">
        <v>547</v>
      </c>
      <c r="K83" s="478" t="s">
        <v>548</v>
      </c>
      <c r="L83" s="478" t="s">
        <v>477</v>
      </c>
      <c r="M83" s="544" t="s">
        <v>310</v>
      </c>
      <c r="N83" s="496">
        <v>44760</v>
      </c>
      <c r="O83" s="585">
        <f t="shared" si="3"/>
        <v>7</v>
      </c>
      <c r="P83" s="585">
        <f t="shared" si="4"/>
        <v>7</v>
      </c>
      <c r="Q83" s="594" t="str">
        <f t="shared" si="5"/>
        <v>Gastos_Gerais</v>
      </c>
      <c r="R83" s="590" t="s">
        <v>310</v>
      </c>
      <c r="S83" s="590" t="s">
        <v>310</v>
      </c>
    </row>
    <row r="84" spans="1:19" ht="36">
      <c r="A84" s="535">
        <f>IF(B84="","",COUNT('Diário 1º PA'!$A$4:$A$2000)+COUNT('Diário 2º PA'!$A$4:$A$1998)+ROW()-3)</f>
        <v>611</v>
      </c>
      <c r="B84" s="496">
        <v>44761</v>
      </c>
      <c r="C84" s="476">
        <v>44743</v>
      </c>
      <c r="D84" s="448" t="s">
        <v>271</v>
      </c>
      <c r="E84" s="448" t="s">
        <v>71</v>
      </c>
      <c r="F84" s="477">
        <v>11</v>
      </c>
      <c r="G84" s="571" t="s">
        <v>1463</v>
      </c>
      <c r="H84" s="448" t="s">
        <v>465</v>
      </c>
      <c r="I84" s="478" t="s">
        <v>546</v>
      </c>
      <c r="J84" s="478" t="s">
        <v>547</v>
      </c>
      <c r="K84" s="478" t="s">
        <v>548</v>
      </c>
      <c r="L84" s="478" t="s">
        <v>477</v>
      </c>
      <c r="M84" s="544" t="s">
        <v>310</v>
      </c>
      <c r="N84" s="496">
        <v>44760</v>
      </c>
      <c r="O84" s="585">
        <f t="shared" si="3"/>
        <v>7</v>
      </c>
      <c r="P84" s="585">
        <f t="shared" si="4"/>
        <v>7</v>
      </c>
      <c r="Q84" s="594" t="str">
        <f t="shared" si="5"/>
        <v>Gastos_Gerais</v>
      </c>
      <c r="R84" s="590" t="s">
        <v>310</v>
      </c>
      <c r="S84" s="590" t="s">
        <v>310</v>
      </c>
    </row>
    <row r="85" spans="1:19" ht="36">
      <c r="A85" s="535">
        <f>IF(B85="","",COUNT('Diário 1º PA'!$A$4:$A$2000)+COUNT('Diário 2º PA'!$A$4:$A$1998)+ROW()-3)</f>
        <v>612</v>
      </c>
      <c r="B85" s="496">
        <v>44761</v>
      </c>
      <c r="C85" s="476">
        <v>44743</v>
      </c>
      <c r="D85" s="448" t="s">
        <v>271</v>
      </c>
      <c r="E85" s="448" t="s">
        <v>71</v>
      </c>
      <c r="F85" s="477">
        <v>11</v>
      </c>
      <c r="G85" s="571" t="s">
        <v>1462</v>
      </c>
      <c r="H85" s="448" t="s">
        <v>470</v>
      </c>
      <c r="I85" s="478" t="s">
        <v>546</v>
      </c>
      <c r="J85" s="478" t="s">
        <v>547</v>
      </c>
      <c r="K85" s="478" t="s">
        <v>548</v>
      </c>
      <c r="L85" s="478" t="s">
        <v>477</v>
      </c>
      <c r="M85" s="544" t="s">
        <v>310</v>
      </c>
      <c r="N85" s="496">
        <v>44760</v>
      </c>
      <c r="O85" s="585">
        <f t="shared" si="3"/>
        <v>7</v>
      </c>
      <c r="P85" s="585">
        <f t="shared" si="4"/>
        <v>7</v>
      </c>
      <c r="Q85" s="594" t="str">
        <f t="shared" si="5"/>
        <v>Gastos_Gerais</v>
      </c>
      <c r="R85" s="590" t="s">
        <v>310</v>
      </c>
      <c r="S85" s="590" t="s">
        <v>310</v>
      </c>
    </row>
    <row r="86" spans="1:19" ht="36">
      <c r="A86" s="535">
        <f>IF(B86="","",COUNT('Diário 1º PA'!$A$4:$A$2000)+COUNT('Diário 2º PA'!$A$4:$A$1998)+ROW()-3)</f>
        <v>613</v>
      </c>
      <c r="B86" s="496">
        <v>44761</v>
      </c>
      <c r="C86" s="476">
        <v>44743</v>
      </c>
      <c r="D86" s="448" t="s">
        <v>271</v>
      </c>
      <c r="E86" s="448" t="s">
        <v>71</v>
      </c>
      <c r="F86" s="477">
        <v>11</v>
      </c>
      <c r="G86" s="571" t="s">
        <v>1464</v>
      </c>
      <c r="H86" s="448" t="s">
        <v>465</v>
      </c>
      <c r="I86" s="478" t="s">
        <v>546</v>
      </c>
      <c r="J86" s="478" t="s">
        <v>547</v>
      </c>
      <c r="K86" s="478" t="s">
        <v>548</v>
      </c>
      <c r="L86" s="478" t="s">
        <v>477</v>
      </c>
      <c r="M86" s="544" t="s">
        <v>310</v>
      </c>
      <c r="N86" s="496">
        <v>44760</v>
      </c>
      <c r="O86" s="585">
        <f t="shared" si="3"/>
        <v>7</v>
      </c>
      <c r="P86" s="585">
        <f t="shared" si="4"/>
        <v>7</v>
      </c>
      <c r="Q86" s="594" t="str">
        <f t="shared" si="5"/>
        <v>Gastos_Gerais</v>
      </c>
      <c r="R86" s="590" t="s">
        <v>310</v>
      </c>
      <c r="S86" s="590" t="s">
        <v>310</v>
      </c>
    </row>
    <row r="87" spans="1:19" ht="36">
      <c r="A87" s="535">
        <f>IF(B87="","",COUNT('Diário 1º PA'!$A$4:$A$2000)+COUNT('Diário 2º PA'!$A$4:$A$1998)+ROW()-3)</f>
        <v>614</v>
      </c>
      <c r="B87" s="496">
        <v>44761</v>
      </c>
      <c r="C87" s="476">
        <v>44743</v>
      </c>
      <c r="D87" s="448" t="s">
        <v>271</v>
      </c>
      <c r="E87" s="448" t="s">
        <v>71</v>
      </c>
      <c r="F87" s="477">
        <v>11</v>
      </c>
      <c r="G87" s="571" t="s">
        <v>1462</v>
      </c>
      <c r="H87" s="448" t="s">
        <v>470</v>
      </c>
      <c r="I87" s="478" t="s">
        <v>546</v>
      </c>
      <c r="J87" s="478" t="s">
        <v>547</v>
      </c>
      <c r="K87" s="478" t="s">
        <v>548</v>
      </c>
      <c r="L87" s="478" t="s">
        <v>477</v>
      </c>
      <c r="M87" s="544" t="s">
        <v>310</v>
      </c>
      <c r="N87" s="496">
        <v>44760</v>
      </c>
      <c r="O87" s="585">
        <f t="shared" si="3"/>
        <v>7</v>
      </c>
      <c r="P87" s="585">
        <f t="shared" si="4"/>
        <v>7</v>
      </c>
      <c r="Q87" s="594" t="str">
        <f t="shared" si="5"/>
        <v>Gastos_Gerais</v>
      </c>
      <c r="R87" s="590" t="s">
        <v>310</v>
      </c>
      <c r="S87" s="590" t="s">
        <v>310</v>
      </c>
    </row>
    <row r="88" spans="1:19" ht="48">
      <c r="A88" s="535">
        <f>IF(B88="","",COUNT('Diário 1º PA'!$A$4:$A$2000)+COUNT('Diário 2º PA'!$A$4:$A$1998)+ROW()-3)</f>
        <v>615</v>
      </c>
      <c r="B88" s="496">
        <v>44762</v>
      </c>
      <c r="C88" s="476">
        <v>44682</v>
      </c>
      <c r="D88" s="448" t="s">
        <v>271</v>
      </c>
      <c r="E88" s="448" t="s">
        <v>9</v>
      </c>
      <c r="F88" s="477">
        <v>930</v>
      </c>
      <c r="G88" s="573" t="s">
        <v>1468</v>
      </c>
      <c r="H88" s="448" t="s">
        <v>9</v>
      </c>
      <c r="I88" s="448" t="s">
        <v>1465</v>
      </c>
      <c r="J88" s="448" t="s">
        <v>475</v>
      </c>
      <c r="K88" s="448" t="s">
        <v>1087</v>
      </c>
      <c r="L88" s="448" t="s">
        <v>477</v>
      </c>
      <c r="M88" s="544" t="s">
        <v>310</v>
      </c>
      <c r="N88" s="496">
        <v>44762</v>
      </c>
      <c r="O88" s="585">
        <f t="shared" si="3"/>
        <v>7</v>
      </c>
      <c r="P88" s="585">
        <f t="shared" si="4"/>
        <v>5</v>
      </c>
      <c r="Q88" s="594" t="str">
        <f t="shared" si="5"/>
        <v>Gastos_Gerais</v>
      </c>
      <c r="R88" s="590" t="s">
        <v>310</v>
      </c>
      <c r="S88" s="590" t="s">
        <v>310</v>
      </c>
    </row>
    <row r="89" spans="1:19" ht="48">
      <c r="A89" s="535">
        <f>IF(B89="","",COUNT('Diário 1º PA'!$A$4:$A$2000)+COUNT('Diário 2º PA'!$A$4:$A$1998)+ROW()-3)</f>
        <v>616</v>
      </c>
      <c r="B89" s="496">
        <v>44762</v>
      </c>
      <c r="C89" s="476">
        <v>44682</v>
      </c>
      <c r="D89" s="448" t="s">
        <v>271</v>
      </c>
      <c r="E89" s="448" t="s">
        <v>434</v>
      </c>
      <c r="F89" s="477">
        <v>310</v>
      </c>
      <c r="G89" s="573" t="s">
        <v>1467</v>
      </c>
      <c r="H89" s="448" t="s">
        <v>462</v>
      </c>
      <c r="I89" s="448" t="s">
        <v>1465</v>
      </c>
      <c r="J89" s="448" t="s">
        <v>475</v>
      </c>
      <c r="K89" s="448" t="s">
        <v>1087</v>
      </c>
      <c r="L89" s="448" t="s">
        <v>477</v>
      </c>
      <c r="M89" s="544" t="s">
        <v>310</v>
      </c>
      <c r="N89" s="496">
        <v>44762</v>
      </c>
      <c r="O89" s="585">
        <f t="shared" si="3"/>
        <v>7</v>
      </c>
      <c r="P89" s="585">
        <f t="shared" si="4"/>
        <v>5</v>
      </c>
      <c r="Q89" s="594" t="str">
        <f t="shared" si="5"/>
        <v>Gastos_Gerais</v>
      </c>
      <c r="R89" s="590" t="s">
        <v>310</v>
      </c>
      <c r="S89" s="590" t="s">
        <v>310</v>
      </c>
    </row>
    <row r="90" spans="1:19" ht="36">
      <c r="A90" s="535">
        <f>IF(B90="","",COUNT('Diário 1º PA'!$A$4:$A$2000)+COUNT('Diário 2º PA'!$A$4:$A$1998)+ROW()-3)</f>
        <v>617</v>
      </c>
      <c r="B90" s="496">
        <v>44762</v>
      </c>
      <c r="C90" s="476">
        <v>44682</v>
      </c>
      <c r="D90" s="448" t="s">
        <v>271</v>
      </c>
      <c r="E90" s="448" t="s">
        <v>434</v>
      </c>
      <c r="F90" s="477">
        <v>248</v>
      </c>
      <c r="G90" s="573" t="s">
        <v>1466</v>
      </c>
      <c r="H90" s="448" t="s">
        <v>462</v>
      </c>
      <c r="I90" s="448" t="s">
        <v>1465</v>
      </c>
      <c r="J90" s="448" t="s">
        <v>475</v>
      </c>
      <c r="K90" s="448" t="s">
        <v>1087</v>
      </c>
      <c r="L90" s="448" t="s">
        <v>477</v>
      </c>
      <c r="M90" s="544" t="s">
        <v>310</v>
      </c>
      <c r="N90" s="496">
        <v>44762</v>
      </c>
      <c r="O90" s="585">
        <f t="shared" si="3"/>
        <v>7</v>
      </c>
      <c r="P90" s="585">
        <f t="shared" si="4"/>
        <v>5</v>
      </c>
      <c r="Q90" s="594" t="str">
        <f t="shared" si="5"/>
        <v>Gastos_Gerais</v>
      </c>
      <c r="R90" s="590" t="s">
        <v>310</v>
      </c>
      <c r="S90" s="590" t="s">
        <v>310</v>
      </c>
    </row>
    <row r="91" spans="1:19" ht="48">
      <c r="A91" s="535">
        <f>IF(B91="","",COUNT('Diário 1º PA'!$A$4:$A$2000)+COUNT('Diário 2º PA'!$A$4:$A$1998)+ROW()-3)</f>
        <v>618</v>
      </c>
      <c r="B91" s="496">
        <v>44762</v>
      </c>
      <c r="C91" s="476">
        <v>44682</v>
      </c>
      <c r="D91" s="448" t="s">
        <v>271</v>
      </c>
      <c r="E91" s="448" t="s">
        <v>448</v>
      </c>
      <c r="F91" s="477">
        <v>620</v>
      </c>
      <c r="G91" s="573" t="s">
        <v>1469</v>
      </c>
      <c r="H91" s="448" t="s">
        <v>462</v>
      </c>
      <c r="I91" s="448" t="s">
        <v>1465</v>
      </c>
      <c r="J91" s="448" t="s">
        <v>475</v>
      </c>
      <c r="K91" s="448" t="s">
        <v>1087</v>
      </c>
      <c r="L91" s="448" t="s">
        <v>477</v>
      </c>
      <c r="M91" s="544" t="s">
        <v>310</v>
      </c>
      <c r="N91" s="496">
        <v>44762</v>
      </c>
      <c r="O91" s="585">
        <f t="shared" si="3"/>
        <v>7</v>
      </c>
      <c r="P91" s="585">
        <f t="shared" si="4"/>
        <v>5</v>
      </c>
      <c r="Q91" s="594" t="str">
        <f t="shared" si="5"/>
        <v>Gastos_Gerais</v>
      </c>
      <c r="R91" s="590" t="s">
        <v>310</v>
      </c>
      <c r="S91" s="590" t="s">
        <v>310</v>
      </c>
    </row>
    <row r="92" spans="1:19" ht="48">
      <c r="A92" s="535">
        <f>IF(B92="","",COUNT('Diário 1º PA'!$A$4:$A$2000)+COUNT('Diário 2º PA'!$A$4:$A$1998)+ROW()-3)</f>
        <v>619</v>
      </c>
      <c r="B92" s="496">
        <v>44762</v>
      </c>
      <c r="C92" s="476">
        <v>44652</v>
      </c>
      <c r="D92" s="448" t="s">
        <v>271</v>
      </c>
      <c r="E92" s="448" t="s">
        <v>457</v>
      </c>
      <c r="F92" s="477">
        <v>899</v>
      </c>
      <c r="G92" s="573" t="s">
        <v>1470</v>
      </c>
      <c r="H92" s="448" t="s">
        <v>469</v>
      </c>
      <c r="I92" s="448" t="s">
        <v>1465</v>
      </c>
      <c r="J92" s="448" t="s">
        <v>475</v>
      </c>
      <c r="K92" s="448" t="s">
        <v>1087</v>
      </c>
      <c r="L92" s="448" t="s">
        <v>477</v>
      </c>
      <c r="M92" s="544" t="s">
        <v>310</v>
      </c>
      <c r="N92" s="496">
        <v>44762</v>
      </c>
      <c r="O92" s="585">
        <f t="shared" si="3"/>
        <v>7</v>
      </c>
      <c r="P92" s="585">
        <f t="shared" si="4"/>
        <v>4</v>
      </c>
      <c r="Q92" s="594" t="str">
        <f t="shared" si="5"/>
        <v>Gastos_Gerais</v>
      </c>
      <c r="R92" s="590" t="s">
        <v>310</v>
      </c>
      <c r="S92" s="590" t="s">
        <v>310</v>
      </c>
    </row>
    <row r="93" spans="1:19" ht="48">
      <c r="A93" s="535">
        <f>IF(B93="","",COUNT('Diário 1º PA'!$A$4:$A$2000)+COUNT('Diário 2º PA'!$A$4:$A$1998)+ROW()-3)</f>
        <v>620</v>
      </c>
      <c r="B93" s="496">
        <v>44762</v>
      </c>
      <c r="C93" s="476">
        <v>44682</v>
      </c>
      <c r="D93" s="448" t="s">
        <v>271</v>
      </c>
      <c r="E93" s="448" t="s">
        <v>434</v>
      </c>
      <c r="F93" s="477">
        <v>248</v>
      </c>
      <c r="G93" s="573" t="s">
        <v>1471</v>
      </c>
      <c r="H93" s="448" t="s">
        <v>462</v>
      </c>
      <c r="I93" s="448" t="s">
        <v>1465</v>
      </c>
      <c r="J93" s="448" t="s">
        <v>475</v>
      </c>
      <c r="K93" s="448" t="s">
        <v>1087</v>
      </c>
      <c r="L93" s="448" t="s">
        <v>477</v>
      </c>
      <c r="M93" s="544" t="s">
        <v>310</v>
      </c>
      <c r="N93" s="496">
        <v>44762</v>
      </c>
      <c r="O93" s="585">
        <f t="shared" si="3"/>
        <v>7</v>
      </c>
      <c r="P93" s="585">
        <f t="shared" si="4"/>
        <v>5</v>
      </c>
      <c r="Q93" s="594" t="str">
        <f t="shared" si="5"/>
        <v>Gastos_Gerais</v>
      </c>
      <c r="R93" s="590" t="s">
        <v>310</v>
      </c>
      <c r="S93" s="590" t="s">
        <v>310</v>
      </c>
    </row>
    <row r="94" spans="1:19" ht="48">
      <c r="A94" s="535">
        <f>IF(B94="","",COUNT('Diário 1º PA'!$A$4:$A$2000)+COUNT('Diário 2º PA'!$A$4:$A$1998)+ROW()-3)</f>
        <v>621</v>
      </c>
      <c r="B94" s="496">
        <v>44762</v>
      </c>
      <c r="C94" s="476">
        <v>44682</v>
      </c>
      <c r="D94" s="448" t="s">
        <v>271</v>
      </c>
      <c r="E94" s="448" t="s">
        <v>445</v>
      </c>
      <c r="F94" s="477">
        <v>77.5</v>
      </c>
      <c r="G94" s="573" t="s">
        <v>1472</v>
      </c>
      <c r="H94" s="448" t="s">
        <v>462</v>
      </c>
      <c r="I94" s="448" t="s">
        <v>1465</v>
      </c>
      <c r="J94" s="448" t="s">
        <v>475</v>
      </c>
      <c r="K94" s="448" t="s">
        <v>1087</v>
      </c>
      <c r="L94" s="448" t="s">
        <v>477</v>
      </c>
      <c r="M94" s="544" t="s">
        <v>310</v>
      </c>
      <c r="N94" s="496">
        <v>44762</v>
      </c>
      <c r="O94" s="585">
        <f t="shared" si="3"/>
        <v>7</v>
      </c>
      <c r="P94" s="585">
        <f t="shared" si="4"/>
        <v>5</v>
      </c>
      <c r="Q94" s="594" t="str">
        <f t="shared" si="5"/>
        <v>Gastos_Gerais</v>
      </c>
      <c r="R94" s="590" t="s">
        <v>310</v>
      </c>
      <c r="S94" s="590" t="s">
        <v>310</v>
      </c>
    </row>
    <row r="95" spans="1:19" ht="48">
      <c r="A95" s="535">
        <f>IF(B95="","",COUNT('Diário 1º PA'!$A$4:$A$2000)+COUNT('Diário 2º PA'!$A$4:$A$1998)+ROW()-3)</f>
        <v>622</v>
      </c>
      <c r="B95" s="496">
        <v>44762</v>
      </c>
      <c r="C95" s="476">
        <v>44682</v>
      </c>
      <c r="D95" s="448" t="s">
        <v>271</v>
      </c>
      <c r="E95" s="448" t="s">
        <v>434</v>
      </c>
      <c r="F95" s="477">
        <v>248</v>
      </c>
      <c r="G95" s="573" t="s">
        <v>1473</v>
      </c>
      <c r="H95" s="448" t="s">
        <v>462</v>
      </c>
      <c r="I95" s="448" t="s">
        <v>1465</v>
      </c>
      <c r="J95" s="448" t="s">
        <v>475</v>
      </c>
      <c r="K95" s="448" t="s">
        <v>1087</v>
      </c>
      <c r="L95" s="448" t="s">
        <v>477</v>
      </c>
      <c r="M95" s="544" t="s">
        <v>310</v>
      </c>
      <c r="N95" s="496">
        <v>44762</v>
      </c>
      <c r="O95" s="585">
        <f t="shared" si="3"/>
        <v>7</v>
      </c>
      <c r="P95" s="585">
        <f t="shared" si="4"/>
        <v>5</v>
      </c>
      <c r="Q95" s="594" t="str">
        <f t="shared" si="5"/>
        <v>Gastos_Gerais</v>
      </c>
      <c r="R95" s="590" t="s">
        <v>310</v>
      </c>
      <c r="S95" s="590" t="s">
        <v>310</v>
      </c>
    </row>
    <row r="96" spans="1:19" ht="48">
      <c r="A96" s="535">
        <f>IF(B96="","",COUNT('Diário 1º PA'!$A$4:$A$2000)+COUNT('Diário 2º PA'!$A$4:$A$1998)+ROW()-3)</f>
        <v>623</v>
      </c>
      <c r="B96" s="496">
        <v>44762</v>
      </c>
      <c r="C96" s="476">
        <v>44682</v>
      </c>
      <c r="D96" s="448" t="s">
        <v>271</v>
      </c>
      <c r="E96" s="448" t="s">
        <v>434</v>
      </c>
      <c r="F96" s="477">
        <v>1085</v>
      </c>
      <c r="G96" s="573" t="s">
        <v>1474</v>
      </c>
      <c r="H96" s="448" t="s">
        <v>462</v>
      </c>
      <c r="I96" s="448" t="s">
        <v>1465</v>
      </c>
      <c r="J96" s="448" t="s">
        <v>475</v>
      </c>
      <c r="K96" s="448" t="s">
        <v>1087</v>
      </c>
      <c r="L96" s="448" t="s">
        <v>477</v>
      </c>
      <c r="M96" s="544" t="s">
        <v>310</v>
      </c>
      <c r="N96" s="496">
        <v>44762</v>
      </c>
      <c r="O96" s="585">
        <f t="shared" si="3"/>
        <v>7</v>
      </c>
      <c r="P96" s="585">
        <f t="shared" si="4"/>
        <v>5</v>
      </c>
      <c r="Q96" s="594" t="str">
        <f t="shared" si="5"/>
        <v>Gastos_Gerais</v>
      </c>
      <c r="R96" s="590" t="s">
        <v>310</v>
      </c>
      <c r="S96" s="590" t="s">
        <v>310</v>
      </c>
    </row>
    <row r="97" spans="1:19" ht="48">
      <c r="A97" s="535">
        <f>IF(B97="","",COUNT('Diário 1º PA'!$A$4:$A$2000)+COUNT('Diário 2º PA'!$A$4:$A$1998)+ROW()-3)</f>
        <v>624</v>
      </c>
      <c r="B97" s="496">
        <v>44762</v>
      </c>
      <c r="C97" s="476">
        <v>44682</v>
      </c>
      <c r="D97" s="448" t="s">
        <v>271</v>
      </c>
      <c r="E97" s="448" t="s">
        <v>448</v>
      </c>
      <c r="F97" s="477">
        <v>1162.5</v>
      </c>
      <c r="G97" s="573" t="s">
        <v>1564</v>
      </c>
      <c r="H97" s="448" t="s">
        <v>465</v>
      </c>
      <c r="I97" s="448" t="s">
        <v>1465</v>
      </c>
      <c r="J97" s="448" t="s">
        <v>475</v>
      </c>
      <c r="K97" s="448" t="s">
        <v>1087</v>
      </c>
      <c r="L97" s="448" t="s">
        <v>477</v>
      </c>
      <c r="M97" s="544" t="s">
        <v>310</v>
      </c>
      <c r="N97" s="496">
        <v>44762</v>
      </c>
      <c r="O97" s="585">
        <f t="shared" si="3"/>
        <v>7</v>
      </c>
      <c r="P97" s="585">
        <f t="shared" si="4"/>
        <v>5</v>
      </c>
      <c r="Q97" s="594" t="str">
        <f t="shared" si="5"/>
        <v>Gastos_Gerais</v>
      </c>
      <c r="R97" s="590" t="s">
        <v>310</v>
      </c>
      <c r="S97" s="590" t="s">
        <v>310</v>
      </c>
    </row>
    <row r="98" spans="1:19" ht="48">
      <c r="A98" s="535">
        <f>IF(B98="","",COUNT('Diário 1º PA'!$A$4:$A$2000)+COUNT('Diário 2º PA'!$A$4:$A$1998)+ROW()-3)</f>
        <v>625</v>
      </c>
      <c r="B98" s="496">
        <v>44762</v>
      </c>
      <c r="C98" s="476">
        <v>44682</v>
      </c>
      <c r="D98" s="448" t="s">
        <v>271</v>
      </c>
      <c r="E98" s="448" t="s">
        <v>434</v>
      </c>
      <c r="F98" s="477">
        <v>248</v>
      </c>
      <c r="G98" s="573" t="s">
        <v>1475</v>
      </c>
      <c r="H98" s="448" t="s">
        <v>462</v>
      </c>
      <c r="I98" s="448" t="s">
        <v>1465</v>
      </c>
      <c r="J98" s="448" t="s">
        <v>475</v>
      </c>
      <c r="K98" s="448" t="s">
        <v>1087</v>
      </c>
      <c r="L98" s="448" t="s">
        <v>477</v>
      </c>
      <c r="M98" s="544" t="s">
        <v>310</v>
      </c>
      <c r="N98" s="496">
        <v>44762</v>
      </c>
      <c r="O98" s="585">
        <f t="shared" si="3"/>
        <v>7</v>
      </c>
      <c r="P98" s="585">
        <f t="shared" si="4"/>
        <v>5</v>
      </c>
      <c r="Q98" s="594" t="str">
        <f t="shared" si="5"/>
        <v>Gastos_Gerais</v>
      </c>
      <c r="R98" s="590" t="s">
        <v>310</v>
      </c>
      <c r="S98" s="590" t="s">
        <v>310</v>
      </c>
    </row>
    <row r="99" spans="1:19" ht="48">
      <c r="A99" s="535">
        <f>IF(B99="","",COUNT('Diário 1º PA'!$A$4:$A$2000)+COUNT('Diário 2º PA'!$A$4:$A$1998)+ROW()-3)</f>
        <v>626</v>
      </c>
      <c r="B99" s="496">
        <v>44762</v>
      </c>
      <c r="C99" s="476">
        <v>44682</v>
      </c>
      <c r="D99" s="448" t="s">
        <v>271</v>
      </c>
      <c r="E99" s="448" t="s">
        <v>448</v>
      </c>
      <c r="F99" s="477">
        <v>77.5</v>
      </c>
      <c r="G99" s="573" t="s">
        <v>1476</v>
      </c>
      <c r="H99" s="448" t="s">
        <v>462</v>
      </c>
      <c r="I99" s="448" t="s">
        <v>1465</v>
      </c>
      <c r="J99" s="448" t="s">
        <v>475</v>
      </c>
      <c r="K99" s="448" t="s">
        <v>1087</v>
      </c>
      <c r="L99" s="448" t="s">
        <v>477</v>
      </c>
      <c r="M99" s="544" t="s">
        <v>310</v>
      </c>
      <c r="N99" s="496">
        <v>44762</v>
      </c>
      <c r="O99" s="585">
        <f t="shared" si="3"/>
        <v>7</v>
      </c>
      <c r="P99" s="585">
        <f t="shared" si="4"/>
        <v>5</v>
      </c>
      <c r="Q99" s="594" t="str">
        <f t="shared" si="5"/>
        <v>Gastos_Gerais</v>
      </c>
      <c r="R99" s="590" t="s">
        <v>310</v>
      </c>
      <c r="S99" s="590" t="s">
        <v>310</v>
      </c>
    </row>
    <row r="100" spans="1:19" ht="24">
      <c r="A100" s="535">
        <f>IF(B100="","",COUNT('Diário 1º PA'!$A$4:$A$2000)+COUNT('Diário 2º PA'!$A$4:$A$1998)+ROW()-3)</f>
        <v>627</v>
      </c>
      <c r="B100" s="496">
        <v>44762</v>
      </c>
      <c r="C100" s="476">
        <v>44682</v>
      </c>
      <c r="D100" s="448" t="s">
        <v>271</v>
      </c>
      <c r="E100" s="448" t="s">
        <v>9</v>
      </c>
      <c r="F100" s="477">
        <v>57.45</v>
      </c>
      <c r="G100" s="573" t="s">
        <v>1292</v>
      </c>
      <c r="H100" s="448" t="s">
        <v>9</v>
      </c>
      <c r="I100" s="448" t="s">
        <v>621</v>
      </c>
      <c r="J100" s="448" t="s">
        <v>310</v>
      </c>
      <c r="K100" s="448" t="s">
        <v>507</v>
      </c>
      <c r="L100" s="448" t="s">
        <v>508</v>
      </c>
      <c r="M100" s="448" t="s">
        <v>310</v>
      </c>
      <c r="N100" s="496">
        <v>44762</v>
      </c>
      <c r="O100" s="585">
        <f t="shared" si="3"/>
        <v>7</v>
      </c>
      <c r="P100" s="585">
        <f t="shared" si="4"/>
        <v>5</v>
      </c>
      <c r="Q100" s="594" t="str">
        <f t="shared" si="5"/>
        <v>Gastos_Gerais</v>
      </c>
      <c r="R100" s="590" t="s">
        <v>310</v>
      </c>
      <c r="S100" s="590" t="s">
        <v>310</v>
      </c>
    </row>
    <row r="101" spans="1:19" ht="24">
      <c r="A101" s="535">
        <f>IF(B101="","",COUNT('Diário 1º PA'!$A$4:$A$2000)+COUNT('Diário 2º PA'!$A$4:$A$1998)+ROW()-3)</f>
        <v>628</v>
      </c>
      <c r="B101" s="496">
        <v>44762</v>
      </c>
      <c r="C101" s="476">
        <v>44652</v>
      </c>
      <c r="D101" s="448" t="s">
        <v>271</v>
      </c>
      <c r="E101" s="448" t="s">
        <v>457</v>
      </c>
      <c r="F101" s="477">
        <v>50.78</v>
      </c>
      <c r="G101" s="573" t="s">
        <v>1302</v>
      </c>
      <c r="H101" s="448" t="s">
        <v>469</v>
      </c>
      <c r="I101" s="448" t="s">
        <v>621</v>
      </c>
      <c r="J101" s="448" t="s">
        <v>310</v>
      </c>
      <c r="K101" s="448" t="s">
        <v>507</v>
      </c>
      <c r="L101" s="448" t="s">
        <v>508</v>
      </c>
      <c r="M101" s="448" t="s">
        <v>310</v>
      </c>
      <c r="N101" s="496">
        <v>44762</v>
      </c>
      <c r="O101" s="585">
        <f t="shared" si="3"/>
        <v>7</v>
      </c>
      <c r="P101" s="585">
        <f t="shared" si="4"/>
        <v>4</v>
      </c>
      <c r="Q101" s="594" t="str">
        <f t="shared" si="5"/>
        <v>Gastos_Gerais</v>
      </c>
      <c r="R101" s="590" t="s">
        <v>310</v>
      </c>
      <c r="S101" s="590" t="s">
        <v>310</v>
      </c>
    </row>
    <row r="102" spans="1:19" ht="24">
      <c r="A102" s="535">
        <f>IF(B102="","",COUNT('Diário 1º PA'!$A$4:$A$2000)+COUNT('Diário 2º PA'!$A$4:$A$1998)+ROW()-3)</f>
        <v>629</v>
      </c>
      <c r="B102" s="496">
        <v>44762</v>
      </c>
      <c r="C102" s="476">
        <v>44682</v>
      </c>
      <c r="D102" s="448" t="s">
        <v>271</v>
      </c>
      <c r="E102" s="448" t="s">
        <v>434</v>
      </c>
      <c r="F102" s="477">
        <v>112.45</v>
      </c>
      <c r="G102" s="573" t="s">
        <v>1312</v>
      </c>
      <c r="H102" s="448" t="s">
        <v>462</v>
      </c>
      <c r="I102" s="448" t="s">
        <v>621</v>
      </c>
      <c r="J102" s="448" t="s">
        <v>310</v>
      </c>
      <c r="K102" s="448" t="s">
        <v>507</v>
      </c>
      <c r="L102" s="448" t="s">
        <v>508</v>
      </c>
      <c r="M102" s="448" t="s">
        <v>310</v>
      </c>
      <c r="N102" s="496">
        <v>44762</v>
      </c>
      <c r="O102" s="585">
        <f t="shared" si="3"/>
        <v>7</v>
      </c>
      <c r="P102" s="585">
        <f t="shared" si="4"/>
        <v>5</v>
      </c>
      <c r="Q102" s="594" t="str">
        <f t="shared" si="5"/>
        <v>Gastos_Gerais</v>
      </c>
      <c r="R102" s="590" t="s">
        <v>310</v>
      </c>
      <c r="S102" s="590" t="s">
        <v>310</v>
      </c>
    </row>
    <row r="103" spans="1:19" ht="24">
      <c r="A103" s="535">
        <f>IF(B103="","",COUNT('Diário 1º PA'!$A$4:$A$2000)+COUNT('Diário 2º PA'!$A$4:$A$1998)+ROW()-3)</f>
        <v>630</v>
      </c>
      <c r="B103" s="496">
        <v>44762</v>
      </c>
      <c r="C103" s="476">
        <v>44682</v>
      </c>
      <c r="D103" s="448" t="s">
        <v>271</v>
      </c>
      <c r="E103" s="448" t="s">
        <v>448</v>
      </c>
      <c r="F103" s="477">
        <v>145.83000000000001</v>
      </c>
      <c r="G103" s="573" t="s">
        <v>1565</v>
      </c>
      <c r="H103" s="448" t="s">
        <v>465</v>
      </c>
      <c r="I103" s="448" t="s">
        <v>621</v>
      </c>
      <c r="J103" s="448" t="s">
        <v>310</v>
      </c>
      <c r="K103" s="448" t="s">
        <v>507</v>
      </c>
      <c r="L103" s="448" t="s">
        <v>508</v>
      </c>
      <c r="M103" s="448" t="s">
        <v>310</v>
      </c>
      <c r="N103" s="496">
        <v>44762</v>
      </c>
      <c r="O103" s="585">
        <f t="shared" si="3"/>
        <v>7</v>
      </c>
      <c r="P103" s="585">
        <f t="shared" si="4"/>
        <v>5</v>
      </c>
      <c r="Q103" s="594" t="str">
        <f t="shared" si="5"/>
        <v>Gastos_Gerais</v>
      </c>
      <c r="R103" s="590" t="s">
        <v>310</v>
      </c>
      <c r="S103" s="590" t="s">
        <v>310</v>
      </c>
    </row>
    <row r="104" spans="1:19" ht="24">
      <c r="A104" s="535">
        <f>IF(B104="","",COUNT('Diário 1º PA'!$A$4:$A$2000)+COUNT('Diário 2º PA'!$A$4:$A$1998)+ROW()-3)</f>
        <v>631</v>
      </c>
      <c r="B104" s="496">
        <v>44762</v>
      </c>
      <c r="C104" s="476">
        <v>44682</v>
      </c>
      <c r="D104" s="448" t="s">
        <v>271</v>
      </c>
      <c r="E104" s="448" t="s">
        <v>442</v>
      </c>
      <c r="F104" s="477">
        <v>67.5</v>
      </c>
      <c r="G104" s="573" t="s">
        <v>1304</v>
      </c>
      <c r="H104" s="448" t="s">
        <v>472</v>
      </c>
      <c r="I104" s="448" t="s">
        <v>621</v>
      </c>
      <c r="J104" s="448" t="s">
        <v>310</v>
      </c>
      <c r="K104" s="448" t="s">
        <v>507</v>
      </c>
      <c r="L104" s="448" t="s">
        <v>508</v>
      </c>
      <c r="M104" s="448" t="s">
        <v>310</v>
      </c>
      <c r="N104" s="496">
        <v>44762</v>
      </c>
      <c r="O104" s="585">
        <f t="shared" si="3"/>
        <v>7</v>
      </c>
      <c r="P104" s="585">
        <f t="shared" si="4"/>
        <v>5</v>
      </c>
      <c r="Q104" s="594" t="str">
        <f t="shared" si="5"/>
        <v>Gastos_Gerais</v>
      </c>
      <c r="R104" s="590" t="s">
        <v>310</v>
      </c>
      <c r="S104" s="590" t="s">
        <v>310</v>
      </c>
    </row>
    <row r="105" spans="1:19" ht="24">
      <c r="A105" s="535">
        <f>IF(B105="","",COUNT('Diário 1º PA'!$A$4:$A$2000)+COUNT('Diário 2º PA'!$A$4:$A$1998)+ROW()-3)</f>
        <v>632</v>
      </c>
      <c r="B105" s="496">
        <v>44762</v>
      </c>
      <c r="C105" s="476">
        <v>44682</v>
      </c>
      <c r="D105" s="448" t="s">
        <v>271</v>
      </c>
      <c r="E105" s="448" t="s">
        <v>442</v>
      </c>
      <c r="F105" s="477">
        <v>209.25</v>
      </c>
      <c r="G105" s="573" t="s">
        <v>1305</v>
      </c>
      <c r="H105" s="448" t="s">
        <v>472</v>
      </c>
      <c r="I105" s="448" t="s">
        <v>621</v>
      </c>
      <c r="J105" s="448" t="s">
        <v>310</v>
      </c>
      <c r="K105" s="448" t="s">
        <v>507</v>
      </c>
      <c r="L105" s="448" t="s">
        <v>508</v>
      </c>
      <c r="M105" s="448" t="s">
        <v>310</v>
      </c>
      <c r="N105" s="496">
        <v>44762</v>
      </c>
      <c r="O105" s="585">
        <f t="shared" si="3"/>
        <v>7</v>
      </c>
      <c r="P105" s="585">
        <f t="shared" si="4"/>
        <v>5</v>
      </c>
      <c r="Q105" s="594" t="str">
        <f t="shared" si="5"/>
        <v>Gastos_Gerais</v>
      </c>
      <c r="R105" s="590" t="s">
        <v>310</v>
      </c>
      <c r="S105" s="590" t="s">
        <v>310</v>
      </c>
    </row>
    <row r="106" spans="1:19" ht="36">
      <c r="A106" s="535">
        <f>IF(B106="","",COUNT('Diário 1º PA'!$A$4:$A$2000)+COUNT('Diário 2º PA'!$A$4:$A$1998)+ROW()-3)</f>
        <v>633</v>
      </c>
      <c r="B106" s="496">
        <v>44762</v>
      </c>
      <c r="C106" s="476">
        <v>44682</v>
      </c>
      <c r="D106" s="448" t="s">
        <v>271</v>
      </c>
      <c r="E106" s="448" t="s">
        <v>448</v>
      </c>
      <c r="F106" s="477">
        <v>709.13</v>
      </c>
      <c r="G106" s="573" t="s">
        <v>1398</v>
      </c>
      <c r="H106" s="448" t="s">
        <v>470</v>
      </c>
      <c r="I106" s="448" t="s">
        <v>621</v>
      </c>
      <c r="J106" s="448" t="s">
        <v>310</v>
      </c>
      <c r="K106" s="448" t="s">
        <v>507</v>
      </c>
      <c r="L106" s="448" t="s">
        <v>508</v>
      </c>
      <c r="M106" s="448" t="s">
        <v>310</v>
      </c>
      <c r="N106" s="496">
        <v>44762</v>
      </c>
      <c r="O106" s="585">
        <f t="shared" si="3"/>
        <v>7</v>
      </c>
      <c r="P106" s="585">
        <f t="shared" si="4"/>
        <v>5</v>
      </c>
      <c r="Q106" s="594" t="str">
        <f t="shared" si="5"/>
        <v>Gastos_Gerais</v>
      </c>
      <c r="R106" s="590" t="s">
        <v>310</v>
      </c>
      <c r="S106" s="590" t="s">
        <v>310</v>
      </c>
    </row>
    <row r="107" spans="1:19" ht="36">
      <c r="A107" s="535">
        <f>IF(B107="","",COUNT('Diário 1º PA'!$A$4:$A$2000)+COUNT('Diário 2º PA'!$A$4:$A$1998)+ROW()-3)</f>
        <v>634</v>
      </c>
      <c r="B107" s="496">
        <v>44762</v>
      </c>
      <c r="C107" s="476">
        <v>44682</v>
      </c>
      <c r="D107" s="448" t="s">
        <v>271</v>
      </c>
      <c r="E107" s="448" t="s">
        <v>448</v>
      </c>
      <c r="F107" s="477">
        <v>228.75</v>
      </c>
      <c r="G107" s="573" t="s">
        <v>1396</v>
      </c>
      <c r="H107" s="448" t="s">
        <v>470</v>
      </c>
      <c r="I107" s="448" t="s">
        <v>621</v>
      </c>
      <c r="J107" s="448" t="s">
        <v>310</v>
      </c>
      <c r="K107" s="448" t="s">
        <v>507</v>
      </c>
      <c r="L107" s="448" t="s">
        <v>508</v>
      </c>
      <c r="M107" s="448" t="s">
        <v>310</v>
      </c>
      <c r="N107" s="496">
        <v>44762</v>
      </c>
      <c r="O107" s="585">
        <f t="shared" si="3"/>
        <v>7</v>
      </c>
      <c r="P107" s="585">
        <f t="shared" si="4"/>
        <v>5</v>
      </c>
      <c r="Q107" s="594" t="str">
        <f t="shared" si="5"/>
        <v>Gastos_Gerais</v>
      </c>
      <c r="R107" s="590" t="s">
        <v>310</v>
      </c>
      <c r="S107" s="590" t="s">
        <v>310</v>
      </c>
    </row>
    <row r="108" spans="1:19" ht="60">
      <c r="A108" s="535">
        <f>IF(B108="","",COUNT('Diário 1º PA'!$A$4:$A$2000)+COUNT('Diário 2º PA'!$A$4:$A$1998)+ROW()-3)</f>
        <v>635</v>
      </c>
      <c r="B108" s="496">
        <v>44763</v>
      </c>
      <c r="C108" s="476">
        <v>44743</v>
      </c>
      <c r="D108" s="448" t="s">
        <v>271</v>
      </c>
      <c r="E108" s="448" t="s">
        <v>448</v>
      </c>
      <c r="F108" s="477">
        <v>4891.5</v>
      </c>
      <c r="G108" s="573" t="s">
        <v>1477</v>
      </c>
      <c r="H108" s="448" t="s">
        <v>474</v>
      </c>
      <c r="I108" s="448" t="s">
        <v>1348</v>
      </c>
      <c r="J108" s="448" t="s">
        <v>542</v>
      </c>
      <c r="K108" s="448" t="s">
        <v>543</v>
      </c>
      <c r="L108" s="448" t="s">
        <v>544</v>
      </c>
      <c r="M108" s="448" t="s">
        <v>935</v>
      </c>
      <c r="N108" s="496">
        <v>44762</v>
      </c>
      <c r="O108" s="585">
        <f t="shared" si="3"/>
        <v>7</v>
      </c>
      <c r="P108" s="585">
        <f t="shared" si="4"/>
        <v>7</v>
      </c>
      <c r="Q108" s="594" t="str">
        <f t="shared" si="5"/>
        <v>Gastos_Gerais</v>
      </c>
      <c r="R108" s="589" t="s">
        <v>1389</v>
      </c>
      <c r="S108" s="590">
        <v>3306</v>
      </c>
    </row>
    <row r="109" spans="1:19" ht="36">
      <c r="A109" s="535">
        <f>IF(B109="","",COUNT('Diário 1º PA'!$A$4:$A$2000)+COUNT('Diário 2º PA'!$A$4:$A$1998)+ROW()-3)</f>
        <v>636</v>
      </c>
      <c r="B109" s="496">
        <v>44763</v>
      </c>
      <c r="C109" s="476">
        <v>44713</v>
      </c>
      <c r="D109" s="448" t="s">
        <v>271</v>
      </c>
      <c r="E109" s="448" t="s">
        <v>448</v>
      </c>
      <c r="F109" s="477">
        <v>13549.52</v>
      </c>
      <c r="G109" s="573" t="s">
        <v>568</v>
      </c>
      <c r="H109" s="448" t="s">
        <v>470</v>
      </c>
      <c r="I109" s="448" t="s">
        <v>1047</v>
      </c>
      <c r="J109" s="448" t="s">
        <v>1046</v>
      </c>
      <c r="K109" s="448" t="s">
        <v>543</v>
      </c>
      <c r="L109" s="448" t="s">
        <v>544</v>
      </c>
      <c r="M109" s="448" t="s">
        <v>879</v>
      </c>
      <c r="N109" s="496">
        <v>44762</v>
      </c>
      <c r="O109" s="585">
        <f t="shared" si="3"/>
        <v>7</v>
      </c>
      <c r="P109" s="585">
        <f t="shared" si="4"/>
        <v>6</v>
      </c>
      <c r="Q109" s="594" t="str">
        <f t="shared" si="5"/>
        <v>Gastos_Gerais</v>
      </c>
      <c r="R109" s="589" t="s">
        <v>540</v>
      </c>
      <c r="S109" s="589">
        <v>3115</v>
      </c>
    </row>
    <row r="110" spans="1:19" ht="36">
      <c r="A110" s="535">
        <f>IF(B110="","",COUNT('Diário 1º PA'!$A$4:$A$2000)+COUNT('Diário 2º PA'!$A$4:$A$1998)+ROW()-3)</f>
        <v>637</v>
      </c>
      <c r="B110" s="496">
        <v>44763</v>
      </c>
      <c r="C110" s="476">
        <v>44743</v>
      </c>
      <c r="D110" s="448" t="s">
        <v>271</v>
      </c>
      <c r="E110" s="448" t="s">
        <v>449</v>
      </c>
      <c r="F110" s="477">
        <v>978.3</v>
      </c>
      <c r="G110" s="588" t="s">
        <v>1439</v>
      </c>
      <c r="H110" s="448" t="s">
        <v>465</v>
      </c>
      <c r="I110" s="448" t="s">
        <v>1458</v>
      </c>
      <c r="J110" s="448" t="s">
        <v>1457</v>
      </c>
      <c r="K110" s="448" t="s">
        <v>856</v>
      </c>
      <c r="L110" s="448" t="s">
        <v>544</v>
      </c>
      <c r="M110" s="448" t="s">
        <v>1482</v>
      </c>
      <c r="N110" s="496">
        <v>44763</v>
      </c>
      <c r="O110" s="585">
        <f t="shared" si="3"/>
        <v>7</v>
      </c>
      <c r="P110" s="585">
        <f t="shared" si="4"/>
        <v>7</v>
      </c>
      <c r="Q110" s="594" t="str">
        <f t="shared" si="5"/>
        <v>Gastos_Gerais</v>
      </c>
      <c r="R110" s="590" t="s">
        <v>540</v>
      </c>
      <c r="S110" s="590">
        <v>4035</v>
      </c>
    </row>
    <row r="111" spans="1:19" ht="84">
      <c r="A111" s="535">
        <f>IF(B111="","",COUNT('Diário 1º PA'!$A$4:$A$2000)+COUNT('Diário 2º PA'!$A$4:$A$1998)+ROW()-3)</f>
        <v>638</v>
      </c>
      <c r="B111" s="496">
        <v>44763</v>
      </c>
      <c r="C111" s="476">
        <v>44713</v>
      </c>
      <c r="D111" s="448" t="s">
        <v>271</v>
      </c>
      <c r="E111" s="448" t="s">
        <v>442</v>
      </c>
      <c r="F111" s="477">
        <v>2449.75</v>
      </c>
      <c r="G111" s="573" t="s">
        <v>685</v>
      </c>
      <c r="H111" s="448" t="s">
        <v>470</v>
      </c>
      <c r="I111" s="448" t="s">
        <v>1484</v>
      </c>
      <c r="J111" s="448" t="s">
        <v>924</v>
      </c>
      <c r="K111" s="448" t="s">
        <v>856</v>
      </c>
      <c r="L111" s="448" t="s">
        <v>544</v>
      </c>
      <c r="M111" s="448" t="s">
        <v>1485</v>
      </c>
      <c r="N111" s="496">
        <v>44763</v>
      </c>
      <c r="O111" s="585">
        <f t="shared" si="3"/>
        <v>7</v>
      </c>
      <c r="P111" s="585">
        <f t="shared" si="4"/>
        <v>6</v>
      </c>
      <c r="Q111" s="594" t="str">
        <f t="shared" si="5"/>
        <v>Gastos_Gerais</v>
      </c>
      <c r="R111" s="590" t="s">
        <v>540</v>
      </c>
      <c r="S111" s="590">
        <v>3290</v>
      </c>
    </row>
    <row r="112" spans="1:19" ht="96">
      <c r="A112" s="535">
        <f>IF(B112="","",COUNT('Diário 1º PA'!$A$4:$A$2000)+COUNT('Diário 2º PA'!$A$4:$A$1998)+ROW()-3)</f>
        <v>639</v>
      </c>
      <c r="B112" s="496">
        <v>44763</v>
      </c>
      <c r="C112" s="476">
        <v>44652</v>
      </c>
      <c r="D112" s="448" t="s">
        <v>271</v>
      </c>
      <c r="E112" s="448" t="s">
        <v>448</v>
      </c>
      <c r="F112" s="477">
        <v>9742</v>
      </c>
      <c r="G112" s="573" t="s">
        <v>992</v>
      </c>
      <c r="H112" s="448" t="s">
        <v>465</v>
      </c>
      <c r="I112" s="448" t="s">
        <v>1487</v>
      </c>
      <c r="J112" s="448" t="s">
        <v>1367</v>
      </c>
      <c r="K112" s="448" t="s">
        <v>856</v>
      </c>
      <c r="L112" s="448" t="s">
        <v>544</v>
      </c>
      <c r="M112" s="448" t="s">
        <v>1488</v>
      </c>
      <c r="N112" s="496">
        <v>44762</v>
      </c>
      <c r="O112" s="585">
        <f t="shared" si="3"/>
        <v>7</v>
      </c>
      <c r="P112" s="585">
        <f t="shared" si="4"/>
        <v>4</v>
      </c>
      <c r="Q112" s="594" t="str">
        <f t="shared" si="5"/>
        <v>Gastos_Gerais</v>
      </c>
      <c r="R112" s="589" t="s">
        <v>1389</v>
      </c>
      <c r="S112" s="590">
        <v>3019</v>
      </c>
    </row>
    <row r="113" spans="1:19" ht="60">
      <c r="A113" s="535">
        <f>IF(B113="","",COUNT('Diário 1º PA'!$A$4:$A$2000)+COUNT('Diário 2º PA'!$A$4:$A$1998)+ROW()-3)</f>
        <v>640</v>
      </c>
      <c r="B113" s="496">
        <v>44763</v>
      </c>
      <c r="C113" s="476">
        <v>44682</v>
      </c>
      <c r="D113" s="448" t="s">
        <v>271</v>
      </c>
      <c r="E113" s="448" t="s">
        <v>448</v>
      </c>
      <c r="F113" s="477">
        <v>4402.3500000000004</v>
      </c>
      <c r="G113" s="573" t="s">
        <v>767</v>
      </c>
      <c r="H113" s="448" t="s">
        <v>469</v>
      </c>
      <c r="I113" s="448" t="s">
        <v>1199</v>
      </c>
      <c r="J113" s="448" t="s">
        <v>542</v>
      </c>
      <c r="K113" s="448" t="s">
        <v>856</v>
      </c>
      <c r="L113" s="448" t="s">
        <v>544</v>
      </c>
      <c r="M113" s="448" t="s">
        <v>1338</v>
      </c>
      <c r="N113" s="496">
        <v>44762</v>
      </c>
      <c r="O113" s="585">
        <f t="shared" si="3"/>
        <v>7</v>
      </c>
      <c r="P113" s="585">
        <f t="shared" si="4"/>
        <v>5</v>
      </c>
      <c r="Q113" s="594" t="str">
        <f t="shared" si="5"/>
        <v>Gastos_Gerais</v>
      </c>
      <c r="R113" s="590" t="s">
        <v>540</v>
      </c>
      <c r="S113" s="590">
        <v>3244</v>
      </c>
    </row>
    <row r="114" spans="1:19" ht="108">
      <c r="A114" s="535">
        <f>IF(B114="","",COUNT('Diário 1º PA'!$A$4:$A$2000)+COUNT('Diário 2º PA'!$A$4:$A$1998)+ROW()-3)</f>
        <v>641</v>
      </c>
      <c r="B114" s="496">
        <v>44763</v>
      </c>
      <c r="C114" s="476">
        <v>44682</v>
      </c>
      <c r="D114" s="448" t="s">
        <v>271</v>
      </c>
      <c r="E114" s="448" t="s">
        <v>448</v>
      </c>
      <c r="F114" s="477">
        <v>3554</v>
      </c>
      <c r="G114" s="573" t="s">
        <v>768</v>
      </c>
      <c r="H114" s="448" t="s">
        <v>473</v>
      </c>
      <c r="I114" s="448" t="s">
        <v>1047</v>
      </c>
      <c r="J114" s="448" t="s">
        <v>1046</v>
      </c>
      <c r="K114" s="448" t="s">
        <v>543</v>
      </c>
      <c r="L114" s="448" t="s">
        <v>544</v>
      </c>
      <c r="M114" s="448" t="s">
        <v>885</v>
      </c>
      <c r="N114" s="496">
        <v>44762</v>
      </c>
      <c r="O114" s="585">
        <f t="shared" si="3"/>
        <v>7</v>
      </c>
      <c r="P114" s="585">
        <f t="shared" si="4"/>
        <v>5</v>
      </c>
      <c r="Q114" s="594" t="str">
        <f t="shared" si="5"/>
        <v>Gastos_Gerais</v>
      </c>
      <c r="R114" s="589" t="s">
        <v>1389</v>
      </c>
      <c r="S114" s="590">
        <v>3304</v>
      </c>
    </row>
    <row r="115" spans="1:19" ht="36">
      <c r="A115" s="535">
        <f>IF(B115="","",COUNT('Diário 1º PA'!$A$4:$A$2000)+COUNT('Diário 2º PA'!$A$4:$A$1998)+ROW()-3)</f>
        <v>642</v>
      </c>
      <c r="B115" s="496">
        <v>44763</v>
      </c>
      <c r="C115" s="476">
        <v>44743</v>
      </c>
      <c r="D115" s="448" t="s">
        <v>271</v>
      </c>
      <c r="E115" s="448" t="s">
        <v>71</v>
      </c>
      <c r="F115" s="477">
        <v>11</v>
      </c>
      <c r="G115" s="571" t="s">
        <v>1494</v>
      </c>
      <c r="H115" s="448" t="s">
        <v>465</v>
      </c>
      <c r="I115" s="478" t="s">
        <v>546</v>
      </c>
      <c r="J115" s="478" t="s">
        <v>547</v>
      </c>
      <c r="K115" s="478" t="s">
        <v>548</v>
      </c>
      <c r="L115" s="478" t="s">
        <v>477</v>
      </c>
      <c r="M115" s="544" t="s">
        <v>310</v>
      </c>
      <c r="N115" s="496">
        <v>44763</v>
      </c>
      <c r="O115" s="585">
        <f t="shared" si="3"/>
        <v>7</v>
      </c>
      <c r="P115" s="585">
        <f t="shared" si="4"/>
        <v>7</v>
      </c>
      <c r="Q115" s="594" t="str">
        <f t="shared" si="5"/>
        <v>Gastos_Gerais</v>
      </c>
      <c r="R115" s="590" t="s">
        <v>310</v>
      </c>
      <c r="S115" s="590" t="s">
        <v>310</v>
      </c>
    </row>
    <row r="116" spans="1:19" ht="36">
      <c r="A116" s="535">
        <f>IF(B116="","",COUNT('Diário 1º PA'!$A$4:$A$2000)+COUNT('Diário 2º PA'!$A$4:$A$1998)+ROW()-3)</f>
        <v>643</v>
      </c>
      <c r="B116" s="496">
        <v>44763</v>
      </c>
      <c r="C116" s="476">
        <v>44743</v>
      </c>
      <c r="D116" s="448" t="s">
        <v>271</v>
      </c>
      <c r="E116" s="448" t="s">
        <v>71</v>
      </c>
      <c r="F116" s="477">
        <v>11</v>
      </c>
      <c r="G116" s="571" t="s">
        <v>1493</v>
      </c>
      <c r="H116" s="448" t="s">
        <v>470</v>
      </c>
      <c r="I116" s="478" t="s">
        <v>546</v>
      </c>
      <c r="J116" s="478" t="s">
        <v>547</v>
      </c>
      <c r="K116" s="478" t="s">
        <v>548</v>
      </c>
      <c r="L116" s="478" t="s">
        <v>477</v>
      </c>
      <c r="M116" s="544" t="s">
        <v>310</v>
      </c>
      <c r="N116" s="496">
        <v>44763</v>
      </c>
      <c r="O116" s="585">
        <f t="shared" si="3"/>
        <v>7</v>
      </c>
      <c r="P116" s="585">
        <f t="shared" si="4"/>
        <v>7</v>
      </c>
      <c r="Q116" s="594" t="str">
        <f t="shared" si="5"/>
        <v>Gastos_Gerais</v>
      </c>
      <c r="R116" s="590" t="s">
        <v>310</v>
      </c>
      <c r="S116" s="590" t="s">
        <v>310</v>
      </c>
    </row>
    <row r="117" spans="1:19" ht="36">
      <c r="A117" s="535">
        <f>IF(B117="","",COUNT('Diário 1º PA'!$A$4:$A$2000)+COUNT('Diário 2º PA'!$A$4:$A$1998)+ROW()-3)</f>
        <v>644</v>
      </c>
      <c r="B117" s="496">
        <v>44763</v>
      </c>
      <c r="C117" s="476">
        <v>44743</v>
      </c>
      <c r="D117" s="448" t="s">
        <v>271</v>
      </c>
      <c r="E117" s="448" t="s">
        <v>71</v>
      </c>
      <c r="F117" s="477">
        <v>11</v>
      </c>
      <c r="G117" s="571" t="s">
        <v>1495</v>
      </c>
      <c r="H117" s="448" t="s">
        <v>465</v>
      </c>
      <c r="I117" s="478" t="s">
        <v>546</v>
      </c>
      <c r="J117" s="478" t="s">
        <v>547</v>
      </c>
      <c r="K117" s="478" t="s">
        <v>548</v>
      </c>
      <c r="L117" s="478" t="s">
        <v>477</v>
      </c>
      <c r="M117" s="544" t="s">
        <v>310</v>
      </c>
      <c r="N117" s="496">
        <v>44763</v>
      </c>
      <c r="O117" s="585">
        <f t="shared" si="3"/>
        <v>7</v>
      </c>
      <c r="P117" s="585">
        <f t="shared" si="4"/>
        <v>7</v>
      </c>
      <c r="Q117" s="594" t="str">
        <f t="shared" si="5"/>
        <v>Gastos_Gerais</v>
      </c>
      <c r="R117" s="590" t="s">
        <v>310</v>
      </c>
      <c r="S117" s="590" t="s">
        <v>310</v>
      </c>
    </row>
    <row r="118" spans="1:19" ht="36">
      <c r="A118" s="535">
        <f>IF(B118="","",COUNT('Diário 1º PA'!$A$4:$A$2000)+COUNT('Diário 2º PA'!$A$4:$A$1998)+ROW()-3)</f>
        <v>645</v>
      </c>
      <c r="B118" s="496">
        <v>44763</v>
      </c>
      <c r="C118" s="476">
        <v>44743</v>
      </c>
      <c r="D118" s="448" t="s">
        <v>271</v>
      </c>
      <c r="E118" s="448" t="s">
        <v>71</v>
      </c>
      <c r="F118" s="477">
        <v>11</v>
      </c>
      <c r="G118" s="571" t="s">
        <v>1496</v>
      </c>
      <c r="H118" s="448" t="s">
        <v>470</v>
      </c>
      <c r="I118" s="478" t="s">
        <v>546</v>
      </c>
      <c r="J118" s="478" t="s">
        <v>547</v>
      </c>
      <c r="K118" s="478" t="s">
        <v>548</v>
      </c>
      <c r="L118" s="478" t="s">
        <v>477</v>
      </c>
      <c r="M118" s="544" t="s">
        <v>310</v>
      </c>
      <c r="N118" s="496">
        <v>44763</v>
      </c>
      <c r="O118" s="585">
        <f t="shared" si="3"/>
        <v>7</v>
      </c>
      <c r="P118" s="585">
        <f t="shared" si="4"/>
        <v>7</v>
      </c>
      <c r="Q118" s="594" t="str">
        <f t="shared" si="5"/>
        <v>Gastos_Gerais</v>
      </c>
      <c r="R118" s="590" t="s">
        <v>310</v>
      </c>
      <c r="S118" s="590" t="s">
        <v>310</v>
      </c>
    </row>
    <row r="119" spans="1:19" ht="36">
      <c r="A119" s="535">
        <f>IF(B119="","",COUNT('Diário 1º PA'!$A$4:$A$2000)+COUNT('Diário 2º PA'!$A$4:$A$1998)+ROW()-3)</f>
        <v>646</v>
      </c>
      <c r="B119" s="496">
        <v>44763</v>
      </c>
      <c r="C119" s="476">
        <v>44743</v>
      </c>
      <c r="D119" s="448" t="s">
        <v>271</v>
      </c>
      <c r="E119" s="448" t="s">
        <v>71</v>
      </c>
      <c r="F119" s="477">
        <v>11</v>
      </c>
      <c r="G119" s="571" t="s">
        <v>1497</v>
      </c>
      <c r="H119" s="448" t="s">
        <v>465</v>
      </c>
      <c r="I119" s="478" t="s">
        <v>546</v>
      </c>
      <c r="J119" s="478" t="s">
        <v>547</v>
      </c>
      <c r="K119" s="478" t="s">
        <v>548</v>
      </c>
      <c r="L119" s="478" t="s">
        <v>477</v>
      </c>
      <c r="M119" s="544" t="s">
        <v>310</v>
      </c>
      <c r="N119" s="496">
        <v>44763</v>
      </c>
      <c r="O119" s="585">
        <f t="shared" si="3"/>
        <v>7</v>
      </c>
      <c r="P119" s="585">
        <f t="shared" si="4"/>
        <v>7</v>
      </c>
      <c r="Q119" s="594" t="str">
        <f t="shared" si="5"/>
        <v>Gastos_Gerais</v>
      </c>
      <c r="R119" s="590" t="s">
        <v>310</v>
      </c>
      <c r="S119" s="590" t="s">
        <v>310</v>
      </c>
    </row>
    <row r="120" spans="1:19" ht="36">
      <c r="A120" s="535">
        <f>IF(B120="","",COUNT('Diário 1º PA'!$A$4:$A$2000)+COUNT('Diário 2º PA'!$A$4:$A$1998)+ROW()-3)</f>
        <v>647</v>
      </c>
      <c r="B120" s="496">
        <v>44763</v>
      </c>
      <c r="C120" s="476">
        <v>44743</v>
      </c>
      <c r="D120" s="448" t="s">
        <v>271</v>
      </c>
      <c r="E120" s="448" t="s">
        <v>71</v>
      </c>
      <c r="F120" s="477">
        <v>11</v>
      </c>
      <c r="G120" s="571" t="s">
        <v>1498</v>
      </c>
      <c r="H120" s="448" t="s">
        <v>469</v>
      </c>
      <c r="I120" s="478" t="s">
        <v>546</v>
      </c>
      <c r="J120" s="478" t="s">
        <v>547</v>
      </c>
      <c r="K120" s="478" t="s">
        <v>548</v>
      </c>
      <c r="L120" s="478" t="s">
        <v>477</v>
      </c>
      <c r="M120" s="544" t="s">
        <v>310</v>
      </c>
      <c r="N120" s="496">
        <v>44763</v>
      </c>
      <c r="O120" s="585">
        <f t="shared" si="3"/>
        <v>7</v>
      </c>
      <c r="P120" s="585">
        <f t="shared" si="4"/>
        <v>7</v>
      </c>
      <c r="Q120" s="594" t="str">
        <f t="shared" si="5"/>
        <v>Gastos_Gerais</v>
      </c>
      <c r="R120" s="590" t="s">
        <v>310</v>
      </c>
      <c r="S120" s="590" t="s">
        <v>310</v>
      </c>
    </row>
    <row r="121" spans="1:19" ht="36">
      <c r="A121" s="535">
        <f>IF(B121="","",COUNT('Diário 1º PA'!$A$4:$A$2000)+COUNT('Diário 2º PA'!$A$4:$A$1998)+ROW()-3)</f>
        <v>648</v>
      </c>
      <c r="B121" s="496">
        <v>44763</v>
      </c>
      <c r="C121" s="476">
        <v>44743</v>
      </c>
      <c r="D121" s="448" t="s">
        <v>271</v>
      </c>
      <c r="E121" s="448" t="s">
        <v>71</v>
      </c>
      <c r="F121" s="477">
        <v>11</v>
      </c>
      <c r="G121" s="571" t="s">
        <v>1499</v>
      </c>
      <c r="H121" s="448" t="s">
        <v>473</v>
      </c>
      <c r="I121" s="478" t="s">
        <v>546</v>
      </c>
      <c r="J121" s="478" t="s">
        <v>547</v>
      </c>
      <c r="K121" s="478" t="s">
        <v>548</v>
      </c>
      <c r="L121" s="478" t="s">
        <v>477</v>
      </c>
      <c r="M121" s="544" t="s">
        <v>310</v>
      </c>
      <c r="N121" s="496">
        <v>44763</v>
      </c>
      <c r="O121" s="585">
        <f t="shared" si="3"/>
        <v>7</v>
      </c>
      <c r="P121" s="585">
        <f t="shared" si="4"/>
        <v>7</v>
      </c>
      <c r="Q121" s="594" t="str">
        <f t="shared" si="5"/>
        <v>Gastos_Gerais</v>
      </c>
      <c r="R121" s="590" t="s">
        <v>310</v>
      </c>
      <c r="S121" s="590" t="s">
        <v>310</v>
      </c>
    </row>
    <row r="122" spans="1:19" ht="54" customHeight="1">
      <c r="A122" s="535">
        <f>IF(B122="","",COUNT('Diário 1º PA'!$A$4:$A$2000)+COUNT('Diário 2º PA'!$A$4:$A$1998)+ROW()-3)</f>
        <v>649</v>
      </c>
      <c r="B122" s="580">
        <v>44767</v>
      </c>
      <c r="C122" s="476">
        <v>44713</v>
      </c>
      <c r="D122" s="448" t="s">
        <v>315</v>
      </c>
      <c r="E122" s="448" t="s">
        <v>315</v>
      </c>
      <c r="F122" s="477">
        <v>5354.81</v>
      </c>
      <c r="G122" s="573" t="s">
        <v>1500</v>
      </c>
      <c r="H122" s="448" t="s">
        <v>310</v>
      </c>
      <c r="I122" s="448" t="s">
        <v>513</v>
      </c>
      <c r="J122" s="448" t="s">
        <v>549</v>
      </c>
      <c r="K122" s="448" t="s">
        <v>499</v>
      </c>
      <c r="L122" s="448" t="s">
        <v>477</v>
      </c>
      <c r="M122" s="544" t="s">
        <v>310</v>
      </c>
      <c r="N122" s="496">
        <v>44767</v>
      </c>
      <c r="O122" s="585">
        <f t="shared" si="3"/>
        <v>7</v>
      </c>
      <c r="P122" s="585">
        <f t="shared" si="4"/>
        <v>6</v>
      </c>
      <c r="Q122" s="594" t="str">
        <f t="shared" si="5"/>
        <v>Transferência_para_Reserva_de_Recursos</v>
      </c>
      <c r="R122" s="590" t="s">
        <v>310</v>
      </c>
      <c r="S122" s="590" t="s">
        <v>310</v>
      </c>
    </row>
    <row r="123" spans="1:19" ht="60">
      <c r="A123" s="535">
        <f>IF(B123="","",COUNT('Diário 1º PA'!$A$4:$A$2000)+COUNT('Diário 2º PA'!$A$4:$A$1998)+ROW()-3)</f>
        <v>650</v>
      </c>
      <c r="B123" s="580">
        <v>44767</v>
      </c>
      <c r="C123" s="476">
        <v>44713</v>
      </c>
      <c r="D123" s="448" t="s">
        <v>271</v>
      </c>
      <c r="E123" s="448" t="s">
        <v>448</v>
      </c>
      <c r="F123" s="477">
        <v>2376.5</v>
      </c>
      <c r="G123" s="573" t="s">
        <v>1029</v>
      </c>
      <c r="H123" s="448" t="s">
        <v>470</v>
      </c>
      <c r="I123" s="448" t="s">
        <v>1501</v>
      </c>
      <c r="J123" s="448" t="s">
        <v>1336</v>
      </c>
      <c r="K123" s="448" t="s">
        <v>543</v>
      </c>
      <c r="L123" s="448" t="s">
        <v>544</v>
      </c>
      <c r="M123" s="448" t="s">
        <v>929</v>
      </c>
      <c r="N123" s="496">
        <v>44767</v>
      </c>
      <c r="O123" s="585">
        <f t="shared" si="3"/>
        <v>7</v>
      </c>
      <c r="P123" s="585">
        <f t="shared" si="4"/>
        <v>6</v>
      </c>
      <c r="Q123" s="594" t="str">
        <f t="shared" si="5"/>
        <v>Gastos_Gerais</v>
      </c>
      <c r="R123" s="590" t="s">
        <v>540</v>
      </c>
      <c r="S123" s="590">
        <v>3293</v>
      </c>
    </row>
    <row r="124" spans="1:19" ht="60">
      <c r="A124" s="535">
        <f>IF(B124="","",COUNT('Diário 1º PA'!$A$4:$A$2000)+COUNT('Diário 2º PA'!$A$4:$A$1998)+ROW()-3)</f>
        <v>651</v>
      </c>
      <c r="B124" s="580">
        <v>44767</v>
      </c>
      <c r="C124" s="476">
        <v>44713</v>
      </c>
      <c r="D124" s="448" t="s">
        <v>271</v>
      </c>
      <c r="E124" s="448" t="s">
        <v>448</v>
      </c>
      <c r="F124" s="477">
        <v>3913.2</v>
      </c>
      <c r="G124" s="573" t="s">
        <v>559</v>
      </c>
      <c r="H124" s="448" t="s">
        <v>470</v>
      </c>
      <c r="I124" s="448" t="s">
        <v>1093</v>
      </c>
      <c r="J124" s="448" t="s">
        <v>731</v>
      </c>
      <c r="K124" s="448" t="s">
        <v>543</v>
      </c>
      <c r="L124" s="448" t="s">
        <v>544</v>
      </c>
      <c r="M124" s="448" t="s">
        <v>935</v>
      </c>
      <c r="N124" s="496">
        <v>44762</v>
      </c>
      <c r="O124" s="585">
        <f t="shared" si="3"/>
        <v>7</v>
      </c>
      <c r="P124" s="585">
        <f t="shared" si="4"/>
        <v>6</v>
      </c>
      <c r="Q124" s="594" t="str">
        <f t="shared" si="5"/>
        <v>Gastos_Gerais</v>
      </c>
      <c r="R124" s="590" t="s">
        <v>540</v>
      </c>
      <c r="S124" s="590">
        <v>3116</v>
      </c>
    </row>
    <row r="125" spans="1:19" ht="24">
      <c r="A125" s="535">
        <f>IF(B125="","",COUNT('Diário 1º PA'!$A$4:$A$2000)+COUNT('Diário 2º PA'!$A$4:$A$1998)+ROW()-3)</f>
        <v>652</v>
      </c>
      <c r="B125" s="580">
        <v>44767</v>
      </c>
      <c r="C125" s="476">
        <v>44713</v>
      </c>
      <c r="D125" s="448" t="s">
        <v>271</v>
      </c>
      <c r="E125" s="448" t="s">
        <v>67</v>
      </c>
      <c r="F125" s="477">
        <v>246.08</v>
      </c>
      <c r="G125" s="573" t="s">
        <v>1504</v>
      </c>
      <c r="H125" s="448" t="s">
        <v>310</v>
      </c>
      <c r="I125" s="448" t="s">
        <v>621</v>
      </c>
      <c r="J125" s="448" t="s">
        <v>310</v>
      </c>
      <c r="K125" s="448" t="s">
        <v>507</v>
      </c>
      <c r="L125" s="448" t="s">
        <v>944</v>
      </c>
      <c r="M125" s="544" t="s">
        <v>310</v>
      </c>
      <c r="N125" s="496">
        <v>44762</v>
      </c>
      <c r="O125" s="585">
        <f t="shared" si="3"/>
        <v>7</v>
      </c>
      <c r="P125" s="585">
        <f t="shared" si="4"/>
        <v>6</v>
      </c>
      <c r="Q125" s="594" t="str">
        <f t="shared" si="5"/>
        <v>Gastos_Gerais</v>
      </c>
      <c r="R125" s="590" t="s">
        <v>310</v>
      </c>
      <c r="S125" s="590" t="s">
        <v>310</v>
      </c>
    </row>
    <row r="126" spans="1:19" ht="36">
      <c r="A126" s="535">
        <f>IF(B126="","",COUNT('Diário 1º PA'!$A$4:$A$2000)+COUNT('Diário 2º PA'!$A$4:$A$1998)+ROW()-3)</f>
        <v>653</v>
      </c>
      <c r="B126" s="580">
        <v>44767</v>
      </c>
      <c r="C126" s="476">
        <v>44743</v>
      </c>
      <c r="D126" s="448" t="s">
        <v>271</v>
      </c>
      <c r="E126" s="448" t="s">
        <v>71</v>
      </c>
      <c r="F126" s="477">
        <v>11</v>
      </c>
      <c r="G126" s="571" t="s">
        <v>1505</v>
      </c>
      <c r="H126" s="448" t="s">
        <v>470</v>
      </c>
      <c r="I126" s="478" t="s">
        <v>546</v>
      </c>
      <c r="J126" s="478" t="s">
        <v>547</v>
      </c>
      <c r="K126" s="478" t="s">
        <v>548</v>
      </c>
      <c r="L126" s="478" t="s">
        <v>477</v>
      </c>
      <c r="M126" s="544" t="s">
        <v>310</v>
      </c>
      <c r="N126" s="496">
        <v>44767</v>
      </c>
      <c r="O126" s="585">
        <f t="shared" si="3"/>
        <v>7</v>
      </c>
      <c r="P126" s="585">
        <f t="shared" si="4"/>
        <v>7</v>
      </c>
      <c r="Q126" s="594" t="str">
        <f t="shared" si="5"/>
        <v>Gastos_Gerais</v>
      </c>
      <c r="R126" s="590" t="s">
        <v>310</v>
      </c>
      <c r="S126" s="590" t="s">
        <v>310</v>
      </c>
    </row>
    <row r="127" spans="1:19" ht="36">
      <c r="A127" s="535">
        <f>IF(B127="","",COUNT('Diário 1º PA'!$A$4:$A$2000)+COUNT('Diário 2º PA'!$A$4:$A$1998)+ROW()-3)</f>
        <v>654</v>
      </c>
      <c r="B127" s="496">
        <v>44768</v>
      </c>
      <c r="C127" s="476">
        <v>44743</v>
      </c>
      <c r="D127" s="448" t="s">
        <v>271</v>
      </c>
      <c r="E127" s="448" t="s">
        <v>448</v>
      </c>
      <c r="F127" s="477">
        <v>4900</v>
      </c>
      <c r="G127" s="571" t="s">
        <v>1300</v>
      </c>
      <c r="H127" s="448" t="s">
        <v>465</v>
      </c>
      <c r="I127" s="448" t="s">
        <v>956</v>
      </c>
      <c r="J127" s="448" t="s">
        <v>1194</v>
      </c>
      <c r="K127" s="448" t="s">
        <v>543</v>
      </c>
      <c r="L127" s="448" t="s">
        <v>544</v>
      </c>
      <c r="M127" s="448" t="s">
        <v>604</v>
      </c>
      <c r="N127" s="496">
        <v>44767</v>
      </c>
      <c r="O127" s="585">
        <f t="shared" si="3"/>
        <v>7</v>
      </c>
      <c r="P127" s="585">
        <f t="shared" si="4"/>
        <v>7</v>
      </c>
      <c r="Q127" s="594" t="str">
        <f t="shared" si="5"/>
        <v>Gastos_Gerais</v>
      </c>
      <c r="R127" s="590" t="s">
        <v>540</v>
      </c>
      <c r="S127" s="590">
        <v>3034</v>
      </c>
    </row>
    <row r="128" spans="1:19" ht="36">
      <c r="A128" s="535">
        <f>IF(B128="","",COUNT('Diário 1º PA'!$A$4:$A$2000)+COUNT('Diário 2º PA'!$A$4:$A$1998)+ROW()-3)</f>
        <v>655</v>
      </c>
      <c r="B128" s="496">
        <v>44768</v>
      </c>
      <c r="C128" s="476">
        <v>44743</v>
      </c>
      <c r="D128" s="448" t="s">
        <v>271</v>
      </c>
      <c r="E128" s="448" t="s">
        <v>71</v>
      </c>
      <c r="F128" s="477">
        <v>11</v>
      </c>
      <c r="G128" s="571" t="s">
        <v>1508</v>
      </c>
      <c r="H128" s="448" t="s">
        <v>465</v>
      </c>
      <c r="I128" s="478" t="s">
        <v>546</v>
      </c>
      <c r="J128" s="478" t="s">
        <v>547</v>
      </c>
      <c r="K128" s="478" t="s">
        <v>548</v>
      </c>
      <c r="L128" s="478" t="s">
        <v>477</v>
      </c>
      <c r="M128" s="544" t="s">
        <v>310</v>
      </c>
      <c r="N128" s="496">
        <v>44768</v>
      </c>
      <c r="O128" s="585">
        <f t="shared" si="3"/>
        <v>7</v>
      </c>
      <c r="P128" s="585">
        <f t="shared" si="4"/>
        <v>7</v>
      </c>
      <c r="Q128" s="594" t="str">
        <f t="shared" si="5"/>
        <v>Gastos_Gerais</v>
      </c>
      <c r="R128" s="590" t="s">
        <v>310</v>
      </c>
      <c r="S128" s="590" t="s">
        <v>310</v>
      </c>
    </row>
    <row r="129" spans="1:19" ht="36">
      <c r="A129" s="535">
        <f>IF(B129="","",COUNT('Diário 1º PA'!$A$4:$A$2000)+COUNT('Diário 2º PA'!$A$4:$A$1998)+ROW()-3)</f>
        <v>656</v>
      </c>
      <c r="B129" s="496">
        <v>44769</v>
      </c>
      <c r="C129" s="476">
        <v>44713</v>
      </c>
      <c r="D129" s="448" t="s">
        <v>271</v>
      </c>
      <c r="E129" s="448" t="s">
        <v>92</v>
      </c>
      <c r="F129" s="477">
        <v>392</v>
      </c>
      <c r="G129" s="573" t="s">
        <v>1510</v>
      </c>
      <c r="H129" s="448" t="s">
        <v>470</v>
      </c>
      <c r="I129" s="448" t="s">
        <v>1511</v>
      </c>
      <c r="J129" s="448" t="s">
        <v>1512</v>
      </c>
      <c r="K129" s="448" t="s">
        <v>543</v>
      </c>
      <c r="L129" s="448" t="s">
        <v>544</v>
      </c>
      <c r="M129" s="448" t="s">
        <v>1513</v>
      </c>
      <c r="N129" s="496">
        <v>44768</v>
      </c>
      <c r="O129" s="585">
        <f t="shared" si="3"/>
        <v>7</v>
      </c>
      <c r="P129" s="585">
        <f t="shared" si="4"/>
        <v>6</v>
      </c>
      <c r="Q129" s="594" t="str">
        <f t="shared" si="5"/>
        <v>Gastos_Gerais</v>
      </c>
      <c r="R129" s="590" t="s">
        <v>540</v>
      </c>
      <c r="S129" s="590">
        <v>3937</v>
      </c>
    </row>
    <row r="130" spans="1:19" ht="36">
      <c r="A130" s="535">
        <f>IF(B130="","",COUNT('Diário 1º PA'!$A$4:$A$2000)+COUNT('Diário 2º PA'!$A$4:$A$1998)+ROW()-3)</f>
        <v>657</v>
      </c>
      <c r="B130" s="496">
        <v>44769</v>
      </c>
      <c r="C130" s="476">
        <v>44743</v>
      </c>
      <c r="D130" s="448" t="s">
        <v>271</v>
      </c>
      <c r="E130" s="448" t="s">
        <v>71</v>
      </c>
      <c r="F130" s="477">
        <v>11</v>
      </c>
      <c r="G130" s="571" t="s">
        <v>1514</v>
      </c>
      <c r="H130" s="448" t="s">
        <v>470</v>
      </c>
      <c r="I130" s="478" t="s">
        <v>546</v>
      </c>
      <c r="J130" s="478" t="s">
        <v>547</v>
      </c>
      <c r="K130" s="478" t="s">
        <v>548</v>
      </c>
      <c r="L130" s="478" t="s">
        <v>477</v>
      </c>
      <c r="M130" s="544" t="s">
        <v>310</v>
      </c>
      <c r="N130" s="496">
        <v>44739</v>
      </c>
      <c r="O130" s="585">
        <f t="shared" si="3"/>
        <v>7</v>
      </c>
      <c r="P130" s="585">
        <f t="shared" si="4"/>
        <v>7</v>
      </c>
      <c r="Q130" s="594" t="str">
        <f t="shared" si="5"/>
        <v>Gastos_Gerais</v>
      </c>
      <c r="R130" s="590" t="s">
        <v>310</v>
      </c>
      <c r="S130" s="590" t="s">
        <v>310</v>
      </c>
    </row>
    <row r="131" spans="1:19" ht="84">
      <c r="A131" s="535">
        <f>IF(B131="","",COUNT('Diário 1º PA'!$A$4:$A$2000)+COUNT('Diário 2º PA'!$A$4:$A$1998)+ROW()-3)</f>
        <v>658</v>
      </c>
      <c r="B131" s="496">
        <v>44770</v>
      </c>
      <c r="C131" s="476">
        <v>44713</v>
      </c>
      <c r="D131" s="448" t="s">
        <v>271</v>
      </c>
      <c r="E131" s="448" t="s">
        <v>448</v>
      </c>
      <c r="F131" s="477">
        <v>474</v>
      </c>
      <c r="G131" s="571" t="s">
        <v>1218</v>
      </c>
      <c r="H131" s="448" t="s">
        <v>462</v>
      </c>
      <c r="I131" s="448" t="s">
        <v>1515</v>
      </c>
      <c r="J131" s="448" t="s">
        <v>1516</v>
      </c>
      <c r="K131" s="448" t="s">
        <v>543</v>
      </c>
      <c r="L131" s="448" t="s">
        <v>938</v>
      </c>
      <c r="M131" s="448">
        <v>7755</v>
      </c>
      <c r="N131" s="496">
        <v>44768</v>
      </c>
      <c r="O131" s="585">
        <f t="shared" si="3"/>
        <v>7</v>
      </c>
      <c r="P131" s="585">
        <f t="shared" si="4"/>
        <v>6</v>
      </c>
      <c r="Q131" s="594" t="str">
        <f t="shared" si="5"/>
        <v>Gastos_Gerais</v>
      </c>
      <c r="R131" s="590" t="s">
        <v>540</v>
      </c>
      <c r="S131" s="590">
        <v>3696</v>
      </c>
    </row>
    <row r="132" spans="1:19" ht="36">
      <c r="A132" s="535">
        <f>IF(B132="","",COUNT('Diário 1º PA'!$A$4:$A$2000)+COUNT('Diário 2º PA'!$A$4:$A$1998)+ROW()-3)</f>
        <v>659</v>
      </c>
      <c r="B132" s="496">
        <v>44770</v>
      </c>
      <c r="C132" s="476">
        <v>44743</v>
      </c>
      <c r="D132" s="448" t="s">
        <v>271</v>
      </c>
      <c r="E132" s="448" t="s">
        <v>71</v>
      </c>
      <c r="F132" s="477">
        <v>11</v>
      </c>
      <c r="G132" s="571" t="s">
        <v>1517</v>
      </c>
      <c r="H132" s="448" t="s">
        <v>462</v>
      </c>
      <c r="I132" s="478" t="s">
        <v>546</v>
      </c>
      <c r="J132" s="478" t="s">
        <v>547</v>
      </c>
      <c r="K132" s="478" t="s">
        <v>548</v>
      </c>
      <c r="L132" s="478" t="s">
        <v>477</v>
      </c>
      <c r="M132" s="544" t="s">
        <v>310</v>
      </c>
      <c r="N132" s="496">
        <v>44770</v>
      </c>
      <c r="O132" s="585">
        <f t="shared" si="3"/>
        <v>7</v>
      </c>
      <c r="P132" s="585">
        <f t="shared" si="4"/>
        <v>7</v>
      </c>
      <c r="Q132" s="594" t="str">
        <f t="shared" si="5"/>
        <v>Gastos_Gerais</v>
      </c>
      <c r="R132" s="590" t="s">
        <v>310</v>
      </c>
      <c r="S132" s="590" t="s">
        <v>310</v>
      </c>
    </row>
    <row r="133" spans="1:19" ht="25.5">
      <c r="A133" s="535">
        <f>IF(B133="","",COUNT('Diário 1º PA'!$A$4:$A$2000)+COUNT('Diário 2º PA'!$A$4:$A$1998)+ROW()-3)</f>
        <v>660</v>
      </c>
      <c r="B133" s="506">
        <v>44772</v>
      </c>
      <c r="C133" s="476">
        <v>44743</v>
      </c>
      <c r="D133" s="448" t="s">
        <v>295</v>
      </c>
      <c r="E133" s="448" t="s">
        <v>295</v>
      </c>
      <c r="F133" s="477">
        <v>4422.95</v>
      </c>
      <c r="G133" s="573" t="s">
        <v>1518</v>
      </c>
      <c r="H133" s="448" t="s">
        <v>310</v>
      </c>
      <c r="I133" s="448" t="s">
        <v>622</v>
      </c>
      <c r="J133" s="448" t="s">
        <v>475</v>
      </c>
      <c r="K133" s="448" t="s">
        <v>476</v>
      </c>
      <c r="L133" s="448" t="s">
        <v>477</v>
      </c>
      <c r="M133" s="544" t="s">
        <v>310</v>
      </c>
      <c r="N133" s="496">
        <v>44772</v>
      </c>
      <c r="O133" s="585">
        <f t="shared" ref="O133:O196" si="6">IF(B133=0,0,IF(YEAR(B133)=$P$1,MONTH(B133)-$O$1+1,(YEAR(B133)-$P$1)*12-$O$1+1+MONTH(B133)))</f>
        <v>7</v>
      </c>
      <c r="P133" s="585">
        <f t="shared" ref="P133:P196" si="7">IF(C133=0,0,IF(YEAR(C133)=$P$1,MONTH(C133)-$O$1+1,(YEAR(C133)-$P$1)*12-$O$1+1+MONTH(C133)))</f>
        <v>7</v>
      </c>
      <c r="Q133" s="594" t="str">
        <f t="shared" ref="Q133:Q196" si="8">SUBSTITUTE(D133," ","_")</f>
        <v>Rendimentos_de_Aplicações_Fin.</v>
      </c>
      <c r="R133" s="589" t="s">
        <v>310</v>
      </c>
      <c r="S133" s="589" t="s">
        <v>310</v>
      </c>
    </row>
    <row r="134" spans="1:19" ht="24">
      <c r="A134" s="535">
        <f>IF(B134="","",COUNT('Diário 1º PA'!$A$4:$A$2000)+COUNT('Diário 2º PA'!$A$4:$A$1998)+ROW()-3)</f>
        <v>661</v>
      </c>
      <c r="B134" s="506">
        <v>44772</v>
      </c>
      <c r="C134" s="476">
        <v>44743</v>
      </c>
      <c r="D134" s="448" t="s">
        <v>271</v>
      </c>
      <c r="E134" s="448" t="s">
        <v>78</v>
      </c>
      <c r="F134" s="477">
        <v>742.86</v>
      </c>
      <c r="G134" s="573" t="s">
        <v>1519</v>
      </c>
      <c r="H134" s="448" t="s">
        <v>310</v>
      </c>
      <c r="I134" s="448" t="s">
        <v>504</v>
      </c>
      <c r="J134" s="448" t="s">
        <v>310</v>
      </c>
      <c r="K134" s="448" t="s">
        <v>507</v>
      </c>
      <c r="L134" s="448" t="s">
        <v>508</v>
      </c>
      <c r="M134" s="544" t="s">
        <v>310</v>
      </c>
      <c r="N134" s="496">
        <v>44772</v>
      </c>
      <c r="O134" s="585">
        <f t="shared" si="6"/>
        <v>7</v>
      </c>
      <c r="P134" s="585">
        <f t="shared" si="7"/>
        <v>7</v>
      </c>
      <c r="Q134" s="594" t="str">
        <f t="shared" si="8"/>
        <v>Gastos_Gerais</v>
      </c>
      <c r="R134" s="589" t="s">
        <v>310</v>
      </c>
      <c r="S134" s="589" t="s">
        <v>310</v>
      </c>
    </row>
    <row r="135" spans="1:19" ht="60">
      <c r="A135" s="535">
        <f>IF(B135="","",COUNT('Diário 1º PA'!$A$4:$A$2000)+COUNT('Diário 2º PA'!$A$4:$A$1998)+ROW()-3)</f>
        <v>662</v>
      </c>
      <c r="B135" s="496">
        <v>44775</v>
      </c>
      <c r="C135" s="476">
        <v>44743</v>
      </c>
      <c r="D135" s="448" t="s">
        <v>271</v>
      </c>
      <c r="E135" s="448" t="s">
        <v>9</v>
      </c>
      <c r="F135" s="477">
        <v>2462.5500000000002</v>
      </c>
      <c r="G135" s="573" t="s">
        <v>485</v>
      </c>
      <c r="H135" s="448" t="s">
        <v>9</v>
      </c>
      <c r="I135" s="448" t="s">
        <v>497</v>
      </c>
      <c r="J135" s="448" t="s">
        <v>498</v>
      </c>
      <c r="K135" s="101"/>
      <c r="L135" s="448" t="s">
        <v>500</v>
      </c>
      <c r="M135" s="448">
        <v>1910</v>
      </c>
      <c r="N135" s="496">
        <v>44774</v>
      </c>
      <c r="O135" s="585">
        <f t="shared" si="6"/>
        <v>8</v>
      </c>
      <c r="P135" s="585">
        <f t="shared" si="7"/>
        <v>7</v>
      </c>
      <c r="Q135" s="594" t="str">
        <f t="shared" si="8"/>
        <v>Gastos_Gerais</v>
      </c>
      <c r="R135" s="589" t="s">
        <v>1389</v>
      </c>
      <c r="S135" s="589">
        <v>2632</v>
      </c>
    </row>
    <row r="136" spans="1:19" ht="48">
      <c r="A136" s="535">
        <f>IF(B136="","",COUNT('Diário 1º PA'!$A$4:$A$2000)+COUNT('Diário 2º PA'!$A$4:$A$1998)+ROW()-3)</f>
        <v>663</v>
      </c>
      <c r="B136" s="496">
        <v>44775</v>
      </c>
      <c r="C136" s="476">
        <v>44743</v>
      </c>
      <c r="D136" s="448" t="s">
        <v>271</v>
      </c>
      <c r="E136" s="448" t="s">
        <v>90</v>
      </c>
      <c r="F136" s="477">
        <v>4400</v>
      </c>
      <c r="G136" s="573" t="s">
        <v>1523</v>
      </c>
      <c r="H136" s="448" t="s">
        <v>465</v>
      </c>
      <c r="I136" s="448" t="s">
        <v>1524</v>
      </c>
      <c r="J136" s="448" t="s">
        <v>1525</v>
      </c>
      <c r="K136" s="448" t="s">
        <v>543</v>
      </c>
      <c r="L136" s="448" t="s">
        <v>1526</v>
      </c>
      <c r="M136" s="448" t="s">
        <v>887</v>
      </c>
      <c r="N136" s="496">
        <v>44775</v>
      </c>
      <c r="O136" s="585">
        <f t="shared" si="6"/>
        <v>8</v>
      </c>
      <c r="P136" s="585">
        <f t="shared" si="7"/>
        <v>7</v>
      </c>
      <c r="Q136" s="594" t="str">
        <f t="shared" si="8"/>
        <v>Gastos_Gerais</v>
      </c>
      <c r="R136" s="589" t="s">
        <v>1389</v>
      </c>
      <c r="S136" s="590">
        <v>2640</v>
      </c>
    </row>
    <row r="137" spans="1:19" ht="36">
      <c r="A137" s="535">
        <f>IF(B137="","",COUNT('Diário 1º PA'!$A$4:$A$2000)+COUNT('Diário 2º PA'!$A$4:$A$1998)+ROW()-3)</f>
        <v>664</v>
      </c>
      <c r="B137" s="496">
        <v>44775</v>
      </c>
      <c r="C137" s="476">
        <v>44774</v>
      </c>
      <c r="D137" s="448" t="s">
        <v>271</v>
      </c>
      <c r="E137" s="448" t="s">
        <v>71</v>
      </c>
      <c r="F137" s="477">
        <v>11</v>
      </c>
      <c r="G137" s="571" t="s">
        <v>1527</v>
      </c>
      <c r="H137" s="448" t="s">
        <v>1531</v>
      </c>
      <c r="I137" s="478" t="s">
        <v>546</v>
      </c>
      <c r="J137" s="478" t="s">
        <v>547</v>
      </c>
      <c r="K137" s="478" t="s">
        <v>548</v>
      </c>
      <c r="L137" s="478" t="s">
        <v>477</v>
      </c>
      <c r="M137" s="544" t="s">
        <v>310</v>
      </c>
      <c r="N137" s="496">
        <v>44775</v>
      </c>
      <c r="O137" s="585">
        <f t="shared" si="6"/>
        <v>8</v>
      </c>
      <c r="P137" s="585">
        <f t="shared" si="7"/>
        <v>8</v>
      </c>
      <c r="Q137" s="594" t="str">
        <f t="shared" si="8"/>
        <v>Gastos_Gerais</v>
      </c>
      <c r="R137" s="590" t="s">
        <v>310</v>
      </c>
      <c r="S137" s="590" t="s">
        <v>310</v>
      </c>
    </row>
    <row r="138" spans="1:19" ht="48">
      <c r="A138" s="535">
        <f>IF(B138="","",COUNT('Diário 1º PA'!$A$4:$A$2000)+COUNT('Diário 2º PA'!$A$4:$A$1998)+ROW()-3)</f>
        <v>665</v>
      </c>
      <c r="B138" s="496">
        <v>44776</v>
      </c>
      <c r="C138" s="476">
        <v>44743</v>
      </c>
      <c r="D138" s="448" t="s">
        <v>271</v>
      </c>
      <c r="E138" s="448" t="s">
        <v>434</v>
      </c>
      <c r="F138" s="477">
        <v>3180.8</v>
      </c>
      <c r="G138" s="573" t="s">
        <v>1520</v>
      </c>
      <c r="H138" s="448" t="s">
        <v>465</v>
      </c>
      <c r="I138" s="448" t="s">
        <v>1533</v>
      </c>
      <c r="J138" s="448" t="s">
        <v>1532</v>
      </c>
      <c r="K138" s="448" t="s">
        <v>499</v>
      </c>
      <c r="L138" s="448" t="s">
        <v>500</v>
      </c>
      <c r="M138" s="448">
        <v>1917</v>
      </c>
      <c r="N138" s="496">
        <v>44775</v>
      </c>
      <c r="O138" s="585">
        <f t="shared" si="6"/>
        <v>8</v>
      </c>
      <c r="P138" s="585">
        <f t="shared" si="7"/>
        <v>7</v>
      </c>
      <c r="Q138" s="594" t="str">
        <f t="shared" si="8"/>
        <v>Gastos_Gerais</v>
      </c>
      <c r="R138" s="589" t="s">
        <v>540</v>
      </c>
      <c r="S138" s="589">
        <v>4114</v>
      </c>
    </row>
    <row r="139" spans="1:19" ht="108">
      <c r="A139" s="535">
        <f>IF(B139="","",COUNT('Diário 1º PA'!$A$4:$A$2000)+COUNT('Diário 2º PA'!$A$4:$A$1998)+ROW()-3)</f>
        <v>666</v>
      </c>
      <c r="B139" s="496">
        <v>44777</v>
      </c>
      <c r="C139" s="476">
        <v>44743</v>
      </c>
      <c r="D139" s="448" t="s">
        <v>271</v>
      </c>
      <c r="E139" s="448" t="s">
        <v>448</v>
      </c>
      <c r="F139" s="477">
        <v>3554</v>
      </c>
      <c r="G139" s="571" t="s">
        <v>768</v>
      </c>
      <c r="H139" s="448" t="s">
        <v>473</v>
      </c>
      <c r="I139" s="448" t="s">
        <v>1537</v>
      </c>
      <c r="J139" s="448" t="s">
        <v>1536</v>
      </c>
      <c r="K139" s="448" t="s">
        <v>543</v>
      </c>
      <c r="L139" s="448" t="s">
        <v>544</v>
      </c>
      <c r="M139" s="448" t="s">
        <v>1338</v>
      </c>
      <c r="N139" s="496">
        <v>44776</v>
      </c>
      <c r="O139" s="585">
        <f t="shared" si="6"/>
        <v>8</v>
      </c>
      <c r="P139" s="585">
        <f t="shared" si="7"/>
        <v>7</v>
      </c>
      <c r="Q139" s="594" t="str">
        <f t="shared" si="8"/>
        <v>Gastos_Gerais</v>
      </c>
      <c r="R139" s="589" t="s">
        <v>540</v>
      </c>
      <c r="S139" s="589">
        <v>3304</v>
      </c>
    </row>
    <row r="140" spans="1:19" ht="36">
      <c r="A140" s="535">
        <f>IF(B140="","",COUNT('Diário 1º PA'!$A$4:$A$2000)+COUNT('Diário 2º PA'!$A$4:$A$1998)+ROW()-3)</f>
        <v>667</v>
      </c>
      <c r="B140" s="496">
        <v>44777</v>
      </c>
      <c r="C140" s="476">
        <v>44774</v>
      </c>
      <c r="D140" s="448" t="s">
        <v>271</v>
      </c>
      <c r="E140" s="448" t="s">
        <v>71</v>
      </c>
      <c r="F140" s="477">
        <v>11</v>
      </c>
      <c r="G140" s="571" t="s">
        <v>1541</v>
      </c>
      <c r="H140" s="448" t="s">
        <v>473</v>
      </c>
      <c r="I140" s="478" t="s">
        <v>546</v>
      </c>
      <c r="J140" s="478" t="s">
        <v>547</v>
      </c>
      <c r="K140" s="478" t="s">
        <v>548</v>
      </c>
      <c r="L140" s="478" t="s">
        <v>477</v>
      </c>
      <c r="M140" s="544" t="s">
        <v>310</v>
      </c>
      <c r="N140" s="496">
        <v>44777</v>
      </c>
      <c r="O140" s="585">
        <f t="shared" si="6"/>
        <v>8</v>
      </c>
      <c r="P140" s="585">
        <f t="shared" si="7"/>
        <v>8</v>
      </c>
      <c r="Q140" s="594" t="str">
        <f t="shared" si="8"/>
        <v>Gastos_Gerais</v>
      </c>
      <c r="R140" s="589" t="s">
        <v>310</v>
      </c>
      <c r="S140" s="589" t="s">
        <v>310</v>
      </c>
    </row>
    <row r="141" spans="1:19" ht="36">
      <c r="A141" s="535">
        <f>IF(B141="","",COUNT('Diário 1º PA'!$A$4:$A$2000)+COUNT('Diário 2º PA'!$A$4:$A$1998)+ROW()-3)</f>
        <v>668</v>
      </c>
      <c r="B141" s="496">
        <v>44781</v>
      </c>
      <c r="C141" s="476">
        <v>44743</v>
      </c>
      <c r="D141" s="448" t="s">
        <v>271</v>
      </c>
      <c r="E141" s="448" t="s">
        <v>300</v>
      </c>
      <c r="F141" s="477">
        <v>5.37</v>
      </c>
      <c r="G141" s="571" t="s">
        <v>1423</v>
      </c>
      <c r="H141" s="448" t="s">
        <v>465</v>
      </c>
      <c r="I141" s="448" t="s">
        <v>502</v>
      </c>
      <c r="J141" s="448" t="s">
        <v>310</v>
      </c>
      <c r="K141" s="448" t="s">
        <v>507</v>
      </c>
      <c r="L141" s="448" t="s">
        <v>550</v>
      </c>
      <c r="M141" s="544">
        <v>222181818004</v>
      </c>
      <c r="N141" s="496">
        <v>44781</v>
      </c>
      <c r="O141" s="585">
        <f t="shared" si="6"/>
        <v>8</v>
      </c>
      <c r="P141" s="585">
        <f t="shared" si="7"/>
        <v>7</v>
      </c>
      <c r="Q141" s="594" t="str">
        <f t="shared" si="8"/>
        <v>Gastos_Gerais</v>
      </c>
      <c r="R141" s="589" t="s">
        <v>310</v>
      </c>
      <c r="S141" s="589" t="s">
        <v>310</v>
      </c>
    </row>
    <row r="142" spans="1:19" ht="36">
      <c r="A142" s="535">
        <f>IF(B142="","",COUNT('Diário 1º PA'!$A$4:$A$2000)+COUNT('Diário 2º PA'!$A$4:$A$1998)+ROW()-3)</f>
        <v>669</v>
      </c>
      <c r="B142" s="496">
        <v>44781</v>
      </c>
      <c r="C142" s="476">
        <v>44743</v>
      </c>
      <c r="D142" s="448" t="s">
        <v>271</v>
      </c>
      <c r="E142" s="448" t="s">
        <v>300</v>
      </c>
      <c r="F142" s="477">
        <v>1.81</v>
      </c>
      <c r="G142" s="571" t="s">
        <v>1421</v>
      </c>
      <c r="H142" s="448" t="s">
        <v>465</v>
      </c>
      <c r="I142" s="448" t="s">
        <v>502</v>
      </c>
      <c r="J142" s="448" t="s">
        <v>310</v>
      </c>
      <c r="K142" s="448" t="s">
        <v>507</v>
      </c>
      <c r="L142" s="448" t="s">
        <v>550</v>
      </c>
      <c r="M142" s="544">
        <v>222181817377</v>
      </c>
      <c r="N142" s="496">
        <v>44781</v>
      </c>
      <c r="O142" s="585">
        <f t="shared" si="6"/>
        <v>8</v>
      </c>
      <c r="P142" s="585">
        <f t="shared" si="7"/>
        <v>7</v>
      </c>
      <c r="Q142" s="594" t="str">
        <f t="shared" si="8"/>
        <v>Gastos_Gerais</v>
      </c>
      <c r="R142" s="589" t="s">
        <v>310</v>
      </c>
      <c r="S142" s="589" t="s">
        <v>310</v>
      </c>
    </row>
    <row r="143" spans="1:19" ht="36">
      <c r="A143" s="535">
        <f>IF(B143="","",COUNT('Diário 1º PA'!$A$4:$A$2000)+COUNT('Diário 2º PA'!$A$4:$A$1998)+ROW()-3)</f>
        <v>670</v>
      </c>
      <c r="B143" s="496">
        <v>44781</v>
      </c>
      <c r="C143" s="476">
        <v>44713</v>
      </c>
      <c r="D143" s="448" t="s">
        <v>271</v>
      </c>
      <c r="E143" s="448" t="s">
        <v>448</v>
      </c>
      <c r="F143" s="477">
        <v>762.5</v>
      </c>
      <c r="G143" s="571" t="s">
        <v>1490</v>
      </c>
      <c r="H143" s="448" t="s">
        <v>470</v>
      </c>
      <c r="I143" s="448" t="s">
        <v>502</v>
      </c>
      <c r="J143" s="448" t="s">
        <v>310</v>
      </c>
      <c r="K143" s="448" t="s">
        <v>507</v>
      </c>
      <c r="L143" s="448" t="s">
        <v>550</v>
      </c>
      <c r="M143" s="544">
        <v>222181825205</v>
      </c>
      <c r="N143" s="496">
        <v>44781</v>
      </c>
      <c r="O143" s="585">
        <f t="shared" si="6"/>
        <v>8</v>
      </c>
      <c r="P143" s="585">
        <f t="shared" si="7"/>
        <v>6</v>
      </c>
      <c r="Q143" s="594" t="str">
        <f t="shared" si="8"/>
        <v>Gastos_Gerais</v>
      </c>
      <c r="R143" s="589" t="s">
        <v>310</v>
      </c>
      <c r="S143" s="589" t="s">
        <v>310</v>
      </c>
    </row>
    <row r="144" spans="1:19" ht="24">
      <c r="A144" s="535">
        <f>IF(B144="","",COUNT('Diário 1º PA'!$A$4:$A$2000)+COUNT('Diário 2º PA'!$A$4:$A$1998)+ROW()-3)</f>
        <v>671</v>
      </c>
      <c r="B144" s="496">
        <v>44781</v>
      </c>
      <c r="C144" s="476">
        <v>44713</v>
      </c>
      <c r="D144" s="448" t="s">
        <v>271</v>
      </c>
      <c r="E144" s="448" t="s">
        <v>448</v>
      </c>
      <c r="F144" s="477">
        <v>150.75</v>
      </c>
      <c r="G144" s="571" t="s">
        <v>1435</v>
      </c>
      <c r="H144" s="448" t="s">
        <v>462</v>
      </c>
      <c r="I144" s="448" t="s">
        <v>502</v>
      </c>
      <c r="J144" s="448" t="s">
        <v>310</v>
      </c>
      <c r="K144" s="448" t="s">
        <v>507</v>
      </c>
      <c r="L144" s="448" t="s">
        <v>550</v>
      </c>
      <c r="M144" s="544">
        <v>222181821641</v>
      </c>
      <c r="N144" s="496">
        <v>44781</v>
      </c>
      <c r="O144" s="585">
        <f t="shared" si="6"/>
        <v>8</v>
      </c>
      <c r="P144" s="585">
        <f t="shared" si="7"/>
        <v>6</v>
      </c>
      <c r="Q144" s="594" t="str">
        <f t="shared" si="8"/>
        <v>Gastos_Gerais</v>
      </c>
      <c r="R144" s="589" t="s">
        <v>310</v>
      </c>
      <c r="S144" s="589" t="s">
        <v>310</v>
      </c>
    </row>
    <row r="145" spans="1:19" ht="36">
      <c r="A145" s="535">
        <f>IF(B145="","",COUNT('Diário 1º PA'!$A$4:$A$2000)+COUNT('Diário 2º PA'!$A$4:$A$1998)+ROW()-3)</f>
        <v>672</v>
      </c>
      <c r="B145" s="496">
        <v>44781</v>
      </c>
      <c r="C145" s="476">
        <v>44713</v>
      </c>
      <c r="D145" s="448" t="s">
        <v>271</v>
      </c>
      <c r="E145" s="448" t="s">
        <v>448</v>
      </c>
      <c r="F145" s="477">
        <v>86.8</v>
      </c>
      <c r="G145" s="571" t="s">
        <v>1503</v>
      </c>
      <c r="H145" s="448" t="s">
        <v>470</v>
      </c>
      <c r="I145" s="448" t="s">
        <v>502</v>
      </c>
      <c r="J145" s="448" t="s">
        <v>310</v>
      </c>
      <c r="K145" s="448" t="s">
        <v>507</v>
      </c>
      <c r="L145" s="448" t="s">
        <v>550</v>
      </c>
      <c r="M145" s="544">
        <v>222181827259</v>
      </c>
      <c r="N145" s="496">
        <v>44781</v>
      </c>
      <c r="O145" s="585">
        <f t="shared" si="6"/>
        <v>8</v>
      </c>
      <c r="P145" s="585">
        <f t="shared" si="7"/>
        <v>6</v>
      </c>
      <c r="Q145" s="594" t="str">
        <f t="shared" si="8"/>
        <v>Gastos_Gerais</v>
      </c>
      <c r="R145" s="589" t="s">
        <v>310</v>
      </c>
      <c r="S145" s="589" t="s">
        <v>310</v>
      </c>
    </row>
    <row r="146" spans="1:19" ht="36">
      <c r="A146" s="535">
        <f>IF(B146="","",COUNT('Diário 1º PA'!$A$4:$A$2000)+COUNT('Diário 2º PA'!$A$4:$A$1998)+ROW()-3)</f>
        <v>673</v>
      </c>
      <c r="B146" s="496">
        <v>44781</v>
      </c>
      <c r="C146" s="476">
        <v>44713</v>
      </c>
      <c r="D146" s="448" t="s">
        <v>271</v>
      </c>
      <c r="E146" s="448" t="s">
        <v>92</v>
      </c>
      <c r="F146" s="477">
        <v>8</v>
      </c>
      <c r="G146" s="573" t="s">
        <v>1509</v>
      </c>
      <c r="H146" s="448" t="s">
        <v>470</v>
      </c>
      <c r="I146" s="448" t="s">
        <v>502</v>
      </c>
      <c r="J146" s="448" t="s">
        <v>310</v>
      </c>
      <c r="K146" s="448" t="s">
        <v>507</v>
      </c>
      <c r="L146" s="448" t="s">
        <v>550</v>
      </c>
      <c r="M146" s="544">
        <v>222181828654</v>
      </c>
      <c r="N146" s="496">
        <v>44781</v>
      </c>
      <c r="O146" s="585">
        <f t="shared" si="6"/>
        <v>8</v>
      </c>
      <c r="P146" s="585">
        <f t="shared" si="7"/>
        <v>6</v>
      </c>
      <c r="Q146" s="594" t="str">
        <f t="shared" si="8"/>
        <v>Gastos_Gerais</v>
      </c>
      <c r="R146" s="589" t="s">
        <v>310</v>
      </c>
      <c r="S146" s="589" t="s">
        <v>310</v>
      </c>
    </row>
    <row r="147" spans="1:19" ht="24">
      <c r="A147" s="535">
        <f>IF(B147="","",COUNT('Diário 1º PA'!$A$4:$A$2000)+COUNT('Diário 2º PA'!$A$4:$A$1998)+ROW()-3)</f>
        <v>674</v>
      </c>
      <c r="B147" s="496">
        <v>44781</v>
      </c>
      <c r="C147" s="476">
        <v>44652</v>
      </c>
      <c r="D147" s="448" t="s">
        <v>271</v>
      </c>
      <c r="E147" s="448" t="s">
        <v>448</v>
      </c>
      <c r="F147" s="477">
        <v>258</v>
      </c>
      <c r="G147" s="571" t="s">
        <v>1543</v>
      </c>
      <c r="H147" s="448" t="s">
        <v>465</v>
      </c>
      <c r="I147" s="448" t="s">
        <v>502</v>
      </c>
      <c r="J147" s="448" t="s">
        <v>310</v>
      </c>
      <c r="K147" s="448" t="s">
        <v>507</v>
      </c>
      <c r="L147" s="448" t="s">
        <v>550</v>
      </c>
      <c r="M147" s="544">
        <v>222181826520</v>
      </c>
      <c r="N147" s="496">
        <v>44781</v>
      </c>
      <c r="O147" s="585">
        <f t="shared" si="6"/>
        <v>8</v>
      </c>
      <c r="P147" s="585">
        <f t="shared" si="7"/>
        <v>4</v>
      </c>
      <c r="Q147" s="594" t="str">
        <f t="shared" si="8"/>
        <v>Gastos_Gerais</v>
      </c>
      <c r="R147" s="589" t="s">
        <v>310</v>
      </c>
      <c r="S147" s="589" t="s">
        <v>310</v>
      </c>
    </row>
    <row r="148" spans="1:19" ht="24">
      <c r="A148" s="535">
        <f>IF(B148="","",COUNT('Diário 1º PA'!$A$4:$A$2000)+COUNT('Diário 2º PA'!$A$4:$A$1998)+ROW()-3)</f>
        <v>675</v>
      </c>
      <c r="B148" s="496">
        <v>44781</v>
      </c>
      <c r="C148" s="476">
        <v>44713</v>
      </c>
      <c r="D148" s="448" t="s">
        <v>271</v>
      </c>
      <c r="E148" s="448" t="s">
        <v>457</v>
      </c>
      <c r="F148" s="477">
        <v>56</v>
      </c>
      <c r="G148" s="571" t="s">
        <v>1415</v>
      </c>
      <c r="H148" s="448" t="s">
        <v>472</v>
      </c>
      <c r="I148" s="448" t="s">
        <v>502</v>
      </c>
      <c r="J148" s="448" t="s">
        <v>310</v>
      </c>
      <c r="K148" s="448" t="s">
        <v>507</v>
      </c>
      <c r="L148" s="448" t="s">
        <v>550</v>
      </c>
      <c r="M148" s="544">
        <v>222181819582</v>
      </c>
      <c r="N148" s="496">
        <v>44781</v>
      </c>
      <c r="O148" s="585">
        <f t="shared" si="6"/>
        <v>8</v>
      </c>
      <c r="P148" s="585">
        <f t="shared" si="7"/>
        <v>6</v>
      </c>
      <c r="Q148" s="594" t="str">
        <f t="shared" si="8"/>
        <v>Gastos_Gerais</v>
      </c>
      <c r="R148" s="589" t="s">
        <v>310</v>
      </c>
      <c r="S148" s="589" t="s">
        <v>310</v>
      </c>
    </row>
    <row r="149" spans="1:19" ht="24">
      <c r="A149" s="535">
        <f>IF(B149="","",COUNT('Diário 1º PA'!$A$4:$A$2000)+COUNT('Diário 2º PA'!$A$4:$A$1998)+ROW()-3)</f>
        <v>676</v>
      </c>
      <c r="B149" s="496">
        <v>44781</v>
      </c>
      <c r="C149" s="476">
        <v>44713</v>
      </c>
      <c r="D149" s="448" t="s">
        <v>271</v>
      </c>
      <c r="E149" s="448" t="s">
        <v>448</v>
      </c>
      <c r="F149" s="477">
        <v>54.25</v>
      </c>
      <c r="G149" s="571" t="s">
        <v>1441</v>
      </c>
      <c r="H149" s="448" t="s">
        <v>473</v>
      </c>
      <c r="I149" s="448" t="s">
        <v>502</v>
      </c>
      <c r="J149" s="448" t="s">
        <v>310</v>
      </c>
      <c r="K149" s="448" t="s">
        <v>507</v>
      </c>
      <c r="L149" s="448" t="s">
        <v>550</v>
      </c>
      <c r="M149" s="544">
        <v>222181822109</v>
      </c>
      <c r="N149" s="496">
        <v>44781</v>
      </c>
      <c r="O149" s="585">
        <f t="shared" si="6"/>
        <v>8</v>
      </c>
      <c r="P149" s="585">
        <f t="shared" si="7"/>
        <v>6</v>
      </c>
      <c r="Q149" s="594" t="str">
        <f t="shared" si="8"/>
        <v>Gastos_Gerais</v>
      </c>
      <c r="R149" s="589" t="s">
        <v>310</v>
      </c>
      <c r="S149" s="589" t="s">
        <v>310</v>
      </c>
    </row>
    <row r="150" spans="1:19" ht="36">
      <c r="A150" s="535">
        <f>IF(B150="","",COUNT('Diário 1º PA'!$A$4:$A$2000)+COUNT('Diário 2º PA'!$A$4:$A$1998)+ROW()-3)</f>
        <v>677</v>
      </c>
      <c r="B150" s="496">
        <v>44781</v>
      </c>
      <c r="C150" s="476">
        <v>44621</v>
      </c>
      <c r="D150" s="448" t="s">
        <v>271</v>
      </c>
      <c r="E150" s="448" t="s">
        <v>442</v>
      </c>
      <c r="F150" s="477">
        <v>204.6</v>
      </c>
      <c r="G150" s="571" t="s">
        <v>1456</v>
      </c>
      <c r="H150" s="448" t="s">
        <v>470</v>
      </c>
      <c r="I150" s="448" t="s">
        <v>502</v>
      </c>
      <c r="J150" s="448" t="s">
        <v>310</v>
      </c>
      <c r="K150" s="448" t="s">
        <v>507</v>
      </c>
      <c r="L150" s="448" t="s">
        <v>550</v>
      </c>
      <c r="M150" s="544">
        <v>222181822966</v>
      </c>
      <c r="N150" s="496">
        <v>44781</v>
      </c>
      <c r="O150" s="585">
        <f t="shared" si="6"/>
        <v>8</v>
      </c>
      <c r="P150" s="585">
        <f t="shared" si="7"/>
        <v>3</v>
      </c>
      <c r="Q150" s="594" t="str">
        <f t="shared" si="8"/>
        <v>Gastos_Gerais</v>
      </c>
      <c r="R150" s="589" t="s">
        <v>310</v>
      </c>
      <c r="S150" s="589" t="s">
        <v>310</v>
      </c>
    </row>
    <row r="151" spans="1:19" ht="36">
      <c r="A151" s="535">
        <f>IF(B151="","",COUNT('Diário 1º PA'!$A$4:$A$2000)+COUNT('Diário 2º PA'!$A$4:$A$1998)+ROW()-3)</f>
        <v>678</v>
      </c>
      <c r="B151" s="496">
        <v>44781</v>
      </c>
      <c r="C151" s="476">
        <v>44621</v>
      </c>
      <c r="D151" s="448" t="s">
        <v>271</v>
      </c>
      <c r="E151" s="448" t="s">
        <v>448</v>
      </c>
      <c r="F151" s="477">
        <v>175</v>
      </c>
      <c r="G151" s="571" t="s">
        <v>1433</v>
      </c>
      <c r="H151" s="448" t="s">
        <v>470</v>
      </c>
      <c r="I151" s="448" t="s">
        <v>502</v>
      </c>
      <c r="J151" s="448" t="s">
        <v>310</v>
      </c>
      <c r="K151" s="448" t="s">
        <v>507</v>
      </c>
      <c r="L151" s="448" t="s">
        <v>550</v>
      </c>
      <c r="M151" s="544">
        <v>222181817105</v>
      </c>
      <c r="N151" s="496">
        <v>44781</v>
      </c>
      <c r="O151" s="585">
        <f t="shared" si="6"/>
        <v>8</v>
      </c>
      <c r="P151" s="585">
        <f t="shared" si="7"/>
        <v>3</v>
      </c>
      <c r="Q151" s="594" t="str">
        <f t="shared" si="8"/>
        <v>Gastos_Gerais</v>
      </c>
      <c r="R151" s="589" t="s">
        <v>310</v>
      </c>
      <c r="S151" s="589" t="s">
        <v>310</v>
      </c>
    </row>
    <row r="152" spans="1:19" ht="24">
      <c r="A152" s="535">
        <f>IF(B152="","",COUNT('Diário 1º PA'!$A$4:$A$2000)+COUNT('Diário 2º PA'!$A$4:$A$1998)+ROW()-3)</f>
        <v>679</v>
      </c>
      <c r="B152" s="496">
        <v>44781</v>
      </c>
      <c r="C152" s="476">
        <v>44682</v>
      </c>
      <c r="D152" s="448" t="s">
        <v>271</v>
      </c>
      <c r="E152" s="448" t="s">
        <v>448</v>
      </c>
      <c r="F152" s="477">
        <v>97.65</v>
      </c>
      <c r="G152" s="571" t="s">
        <v>1489</v>
      </c>
      <c r="H152" s="448" t="s">
        <v>469</v>
      </c>
      <c r="I152" s="448" t="s">
        <v>502</v>
      </c>
      <c r="J152" s="448" t="s">
        <v>310</v>
      </c>
      <c r="K152" s="448" t="s">
        <v>507</v>
      </c>
      <c r="L152" s="448" t="s">
        <v>550</v>
      </c>
      <c r="M152" s="544">
        <v>222181826368</v>
      </c>
      <c r="N152" s="496">
        <v>44781</v>
      </c>
      <c r="O152" s="585">
        <f t="shared" si="6"/>
        <v>8</v>
      </c>
      <c r="P152" s="585">
        <f t="shared" si="7"/>
        <v>5</v>
      </c>
      <c r="Q152" s="594" t="str">
        <f t="shared" si="8"/>
        <v>Gastos_Gerais</v>
      </c>
      <c r="R152" s="589" t="s">
        <v>310</v>
      </c>
      <c r="S152" s="589" t="s">
        <v>310</v>
      </c>
    </row>
    <row r="153" spans="1:19" ht="36">
      <c r="A153" s="535">
        <f>IF(B153="","",COUNT('Diário 1º PA'!$A$4:$A$2000)+COUNT('Diário 2º PA'!$A$4:$A$1998)+ROW()-3)</f>
        <v>680</v>
      </c>
      <c r="B153" s="496">
        <v>44781</v>
      </c>
      <c r="C153" s="476">
        <v>44713</v>
      </c>
      <c r="D153" s="448" t="s">
        <v>271</v>
      </c>
      <c r="E153" s="448" t="s">
        <v>448</v>
      </c>
      <c r="F153" s="477">
        <v>113.06</v>
      </c>
      <c r="G153" s="573" t="s">
        <v>1407</v>
      </c>
      <c r="H153" s="448" t="s">
        <v>465</v>
      </c>
      <c r="I153" s="448" t="s">
        <v>502</v>
      </c>
      <c r="J153" s="448" t="s">
        <v>310</v>
      </c>
      <c r="K153" s="448" t="s">
        <v>507</v>
      </c>
      <c r="L153" s="448" t="s">
        <v>550</v>
      </c>
      <c r="M153" s="544">
        <v>222181818420</v>
      </c>
      <c r="N153" s="496">
        <v>44781</v>
      </c>
      <c r="O153" s="585">
        <f t="shared" si="6"/>
        <v>8</v>
      </c>
      <c r="P153" s="585">
        <f t="shared" si="7"/>
        <v>6</v>
      </c>
      <c r="Q153" s="594" t="str">
        <f t="shared" si="8"/>
        <v>Gastos_Gerais</v>
      </c>
      <c r="R153" s="589" t="s">
        <v>310</v>
      </c>
      <c r="S153" s="589" t="s">
        <v>310</v>
      </c>
    </row>
    <row r="154" spans="1:19" ht="36">
      <c r="A154" s="535">
        <f>IF(B154="","",COUNT('Diário 1º PA'!$A$4:$A$2000)+COUNT('Diário 2º PA'!$A$4:$A$1998)+ROW()-3)</f>
        <v>681</v>
      </c>
      <c r="B154" s="496">
        <v>44781</v>
      </c>
      <c r="C154" s="476">
        <v>44621</v>
      </c>
      <c r="D154" s="448" t="s">
        <v>271</v>
      </c>
      <c r="E154" s="448" t="s">
        <v>442</v>
      </c>
      <c r="F154" s="477">
        <v>310.2</v>
      </c>
      <c r="G154" s="571" t="s">
        <v>1461</v>
      </c>
      <c r="H154" s="448" t="s">
        <v>470</v>
      </c>
      <c r="I154" s="448" t="s">
        <v>502</v>
      </c>
      <c r="J154" s="448" t="s">
        <v>310</v>
      </c>
      <c r="K154" s="448" t="s">
        <v>507</v>
      </c>
      <c r="L154" s="448" t="s">
        <v>550</v>
      </c>
      <c r="M154" s="544">
        <v>222181823180</v>
      </c>
      <c r="N154" s="496">
        <v>44781</v>
      </c>
      <c r="O154" s="585">
        <f t="shared" si="6"/>
        <v>8</v>
      </c>
      <c r="P154" s="585">
        <f t="shared" si="7"/>
        <v>3</v>
      </c>
      <c r="Q154" s="594" t="str">
        <f t="shared" si="8"/>
        <v>Gastos_Gerais</v>
      </c>
      <c r="R154" s="589" t="s">
        <v>310</v>
      </c>
      <c r="S154" s="589" t="s">
        <v>310</v>
      </c>
    </row>
    <row r="155" spans="1:19" ht="24">
      <c r="A155" s="535">
        <f>IF(B155="","",COUNT('Diário 1º PA'!$A$4:$A$2000)+COUNT('Diário 2º PA'!$A$4:$A$1998)+ROW()-3)</f>
        <v>682</v>
      </c>
      <c r="B155" s="496">
        <v>44781</v>
      </c>
      <c r="C155" s="476">
        <v>44713</v>
      </c>
      <c r="D155" s="448" t="s">
        <v>271</v>
      </c>
      <c r="E155" s="448" t="s">
        <v>9</v>
      </c>
      <c r="F155" s="477">
        <v>150</v>
      </c>
      <c r="G155" s="571" t="s">
        <v>1545</v>
      </c>
      <c r="H155" s="448" t="s">
        <v>9</v>
      </c>
      <c r="I155" s="448" t="s">
        <v>502</v>
      </c>
      <c r="J155" s="448" t="s">
        <v>310</v>
      </c>
      <c r="K155" s="448" t="s">
        <v>507</v>
      </c>
      <c r="L155" s="448" t="s">
        <v>550</v>
      </c>
      <c r="M155" s="544">
        <v>222181816800</v>
      </c>
      <c r="N155" s="496">
        <v>44781</v>
      </c>
      <c r="O155" s="585">
        <f t="shared" si="6"/>
        <v>8</v>
      </c>
      <c r="P155" s="585">
        <f t="shared" si="7"/>
        <v>6</v>
      </c>
      <c r="Q155" s="594" t="str">
        <f t="shared" si="8"/>
        <v>Gastos_Gerais</v>
      </c>
      <c r="R155" s="589" t="s">
        <v>310</v>
      </c>
      <c r="S155" s="589" t="s">
        <v>310</v>
      </c>
    </row>
    <row r="156" spans="1:19" ht="48">
      <c r="A156" s="535">
        <f>IF(B156="","",COUNT('Diário 1º PA'!$A$4:$A$2000)+COUNT('Diário 2º PA'!$A$4:$A$1998)+ROW()-3)</f>
        <v>683</v>
      </c>
      <c r="B156" s="496">
        <v>44781</v>
      </c>
      <c r="C156" s="476">
        <v>44743</v>
      </c>
      <c r="D156" s="448" t="s">
        <v>271</v>
      </c>
      <c r="E156" s="448" t="s">
        <v>90</v>
      </c>
      <c r="F156" s="477">
        <v>2500</v>
      </c>
      <c r="G156" s="571" t="s">
        <v>482</v>
      </c>
      <c r="H156" s="448" t="s">
        <v>462</v>
      </c>
      <c r="I156" s="448" t="s">
        <v>1237</v>
      </c>
      <c r="J156" s="448" t="s">
        <v>552</v>
      </c>
      <c r="K156" s="448" t="s">
        <v>543</v>
      </c>
      <c r="L156" s="448" t="s">
        <v>32</v>
      </c>
      <c r="M156" s="448" t="s">
        <v>583</v>
      </c>
      <c r="N156" s="496">
        <v>44778</v>
      </c>
      <c r="O156" s="585">
        <f t="shared" si="6"/>
        <v>8</v>
      </c>
      <c r="P156" s="585">
        <f t="shared" si="7"/>
        <v>7</v>
      </c>
      <c r="Q156" s="594" t="str">
        <f t="shared" si="8"/>
        <v>Gastos_Gerais</v>
      </c>
      <c r="R156" s="589" t="s">
        <v>1389</v>
      </c>
      <c r="S156" s="589">
        <v>2814</v>
      </c>
    </row>
    <row r="157" spans="1:19" ht="24">
      <c r="A157" s="535">
        <f>IF(B157="","",COUNT('Diário 1º PA'!$A$4:$A$2000)+COUNT('Diário 2º PA'!$A$4:$A$1998)+ROW()-3)</f>
        <v>684</v>
      </c>
      <c r="B157" s="496">
        <v>44781</v>
      </c>
      <c r="C157" s="476">
        <v>44713</v>
      </c>
      <c r="D157" s="448" t="s">
        <v>271</v>
      </c>
      <c r="E157" s="448" t="s">
        <v>442</v>
      </c>
      <c r="F157" s="477">
        <v>70.349999999999994</v>
      </c>
      <c r="G157" s="573" t="s">
        <v>1429</v>
      </c>
      <c r="H157" s="448" t="s">
        <v>309</v>
      </c>
      <c r="I157" s="448" t="s">
        <v>502</v>
      </c>
      <c r="J157" s="448" t="s">
        <v>310</v>
      </c>
      <c r="K157" s="448" t="s">
        <v>507</v>
      </c>
      <c r="L157" s="448" t="s">
        <v>550</v>
      </c>
      <c r="M157" s="544">
        <v>222181820246</v>
      </c>
      <c r="N157" s="496">
        <v>44781</v>
      </c>
      <c r="O157" s="585">
        <f t="shared" si="6"/>
        <v>8</v>
      </c>
      <c r="P157" s="585">
        <f t="shared" si="7"/>
        <v>6</v>
      </c>
      <c r="Q157" s="594" t="str">
        <f t="shared" si="8"/>
        <v>Gastos_Gerais</v>
      </c>
      <c r="R157" s="589" t="s">
        <v>310</v>
      </c>
      <c r="S157" s="589" t="s">
        <v>310</v>
      </c>
    </row>
    <row r="158" spans="1:19" ht="36">
      <c r="A158" s="535">
        <f>IF(B158="","",COUNT('Diário 1º PA'!$A$4:$A$2000)+COUNT('Diário 2º PA'!$A$4:$A$1998)+ROW()-3)</f>
        <v>685</v>
      </c>
      <c r="B158" s="496">
        <v>44781</v>
      </c>
      <c r="C158" s="476">
        <v>44713</v>
      </c>
      <c r="D158" s="448" t="s">
        <v>271</v>
      </c>
      <c r="E158" s="448" t="s">
        <v>448</v>
      </c>
      <c r="F158" s="477">
        <v>73.5</v>
      </c>
      <c r="G158" s="571" t="s">
        <v>1502</v>
      </c>
      <c r="H158" s="448" t="s">
        <v>470</v>
      </c>
      <c r="I158" s="448" t="s">
        <v>502</v>
      </c>
      <c r="J158" s="448" t="s">
        <v>310</v>
      </c>
      <c r="K158" s="448" t="s">
        <v>507</v>
      </c>
      <c r="L158" s="448" t="s">
        <v>550</v>
      </c>
      <c r="M158" s="544">
        <v>222181828140</v>
      </c>
      <c r="N158" s="496">
        <v>44781</v>
      </c>
      <c r="O158" s="585">
        <f t="shared" si="6"/>
        <v>8</v>
      </c>
      <c r="P158" s="585">
        <f t="shared" si="7"/>
        <v>6</v>
      </c>
      <c r="Q158" s="594" t="str">
        <f t="shared" si="8"/>
        <v>Gastos_Gerais</v>
      </c>
      <c r="R158" s="589" t="s">
        <v>310</v>
      </c>
      <c r="S158" s="589" t="s">
        <v>310</v>
      </c>
    </row>
    <row r="159" spans="1:19" ht="24">
      <c r="A159" s="535">
        <f>IF(B159="","",COUNT('Diário 1º PA'!$A$4:$A$2000)+COUNT('Diário 2º PA'!$A$4:$A$1998)+ROW()-3)</f>
        <v>686</v>
      </c>
      <c r="B159" s="496">
        <v>44781</v>
      </c>
      <c r="C159" s="476">
        <v>44743</v>
      </c>
      <c r="D159" s="448" t="s">
        <v>271</v>
      </c>
      <c r="E159" s="448" t="s">
        <v>448</v>
      </c>
      <c r="F159" s="477">
        <v>100</v>
      </c>
      <c r="G159" s="573" t="s">
        <v>1507</v>
      </c>
      <c r="H159" s="448" t="s">
        <v>465</v>
      </c>
      <c r="I159" s="448" t="s">
        <v>502</v>
      </c>
      <c r="J159" s="448" t="s">
        <v>310</v>
      </c>
      <c r="K159" s="448" t="s">
        <v>507</v>
      </c>
      <c r="L159" s="448" t="s">
        <v>550</v>
      </c>
      <c r="M159" s="544">
        <v>222181828492</v>
      </c>
      <c r="N159" s="496">
        <v>44781</v>
      </c>
      <c r="O159" s="585">
        <f t="shared" si="6"/>
        <v>8</v>
      </c>
      <c r="P159" s="585">
        <f t="shared" si="7"/>
        <v>7</v>
      </c>
      <c r="Q159" s="594" t="str">
        <f t="shared" si="8"/>
        <v>Gastos_Gerais</v>
      </c>
      <c r="R159" s="589" t="s">
        <v>310</v>
      </c>
      <c r="S159" s="589" t="s">
        <v>310</v>
      </c>
    </row>
    <row r="160" spans="1:19" ht="24">
      <c r="A160" s="535">
        <f>IF(B160="","",COUNT('Diário 1º PA'!$A$4:$A$2000)+COUNT('Diário 2º PA'!$A$4:$A$1998)+ROW()-3)</f>
        <v>687</v>
      </c>
      <c r="B160" s="496">
        <v>44781</v>
      </c>
      <c r="C160" s="476">
        <v>44713</v>
      </c>
      <c r="D160" s="448" t="s">
        <v>271</v>
      </c>
      <c r="E160" s="448" t="s">
        <v>448</v>
      </c>
      <c r="F160" s="477">
        <v>187.5</v>
      </c>
      <c r="G160" s="573" t="s">
        <v>1546</v>
      </c>
      <c r="H160" s="448" t="s">
        <v>465</v>
      </c>
      <c r="I160" s="448" t="s">
        <v>502</v>
      </c>
      <c r="J160" s="448" t="s">
        <v>310</v>
      </c>
      <c r="K160" s="448" t="s">
        <v>507</v>
      </c>
      <c r="L160" s="448" t="s">
        <v>550</v>
      </c>
      <c r="M160" s="544">
        <v>222181815757</v>
      </c>
      <c r="N160" s="496">
        <v>44781</v>
      </c>
      <c r="O160" s="585">
        <f t="shared" si="6"/>
        <v>8</v>
      </c>
      <c r="P160" s="585">
        <f t="shared" si="7"/>
        <v>6</v>
      </c>
      <c r="Q160" s="594" t="str">
        <f t="shared" si="8"/>
        <v>Gastos_Gerais</v>
      </c>
      <c r="R160" s="589" t="s">
        <v>310</v>
      </c>
      <c r="S160" s="589" t="s">
        <v>310</v>
      </c>
    </row>
    <row r="161" spans="1:19" ht="24">
      <c r="A161" s="535">
        <f>IF(B161="","",COUNT('Diário 1º PA'!$A$4:$A$2000)+COUNT('Diário 2º PA'!$A$4:$A$1998)+ROW()-3)</f>
        <v>688</v>
      </c>
      <c r="B161" s="496">
        <v>44781</v>
      </c>
      <c r="C161" s="476">
        <v>44713</v>
      </c>
      <c r="D161" s="448" t="s">
        <v>271</v>
      </c>
      <c r="E161" s="448" t="s">
        <v>458</v>
      </c>
      <c r="F161" s="477">
        <v>277.2</v>
      </c>
      <c r="G161" s="571" t="s">
        <v>1449</v>
      </c>
      <c r="H161" s="448" t="s">
        <v>465</v>
      </c>
      <c r="I161" s="448" t="s">
        <v>502</v>
      </c>
      <c r="J161" s="448" t="s">
        <v>310</v>
      </c>
      <c r="K161" s="448" t="s">
        <v>507</v>
      </c>
      <c r="L161" s="448" t="s">
        <v>550</v>
      </c>
      <c r="M161" s="544">
        <v>222181823938</v>
      </c>
      <c r="N161" s="496">
        <v>44781</v>
      </c>
      <c r="O161" s="585">
        <f t="shared" si="6"/>
        <v>8</v>
      </c>
      <c r="P161" s="585">
        <f t="shared" si="7"/>
        <v>6</v>
      </c>
      <c r="Q161" s="594" t="str">
        <f t="shared" si="8"/>
        <v>Gastos_Gerais</v>
      </c>
      <c r="R161" s="589" t="s">
        <v>310</v>
      </c>
      <c r="S161" s="589" t="s">
        <v>310</v>
      </c>
    </row>
    <row r="162" spans="1:19" ht="24">
      <c r="A162" s="535">
        <f>IF(B162="","",COUNT('Diário 1º PA'!$A$4:$A$2000)+COUNT('Diário 2º PA'!$A$4:$A$1998)+ROW()-3)</f>
        <v>689</v>
      </c>
      <c r="B162" s="496">
        <v>44781</v>
      </c>
      <c r="C162" s="476">
        <v>44713</v>
      </c>
      <c r="D162" s="448" t="s">
        <v>271</v>
      </c>
      <c r="E162" s="448" t="s">
        <v>449</v>
      </c>
      <c r="F162" s="477">
        <v>237.6</v>
      </c>
      <c r="G162" s="571" t="s">
        <v>1444</v>
      </c>
      <c r="H162" s="448" t="s">
        <v>465</v>
      </c>
      <c r="I162" s="448" t="s">
        <v>502</v>
      </c>
      <c r="J162" s="448" t="s">
        <v>310</v>
      </c>
      <c r="K162" s="448" t="s">
        <v>507</v>
      </c>
      <c r="L162" s="448" t="s">
        <v>550</v>
      </c>
      <c r="M162" s="544">
        <v>222181824152</v>
      </c>
      <c r="N162" s="496">
        <v>44781</v>
      </c>
      <c r="O162" s="585">
        <f t="shared" si="6"/>
        <v>8</v>
      </c>
      <c r="P162" s="585">
        <f t="shared" si="7"/>
        <v>6</v>
      </c>
      <c r="Q162" s="594" t="str">
        <f t="shared" si="8"/>
        <v>Gastos_Gerais</v>
      </c>
      <c r="R162" s="589" t="s">
        <v>310</v>
      </c>
      <c r="S162" s="589" t="s">
        <v>310</v>
      </c>
    </row>
    <row r="163" spans="1:19" ht="24">
      <c r="A163" s="535">
        <f>IF(B163="","",COUNT('Diário 1º PA'!$A$4:$A$2000)+COUNT('Diário 2º PA'!$A$4:$A$1998)+ROW()-3)</f>
        <v>690</v>
      </c>
      <c r="B163" s="496">
        <v>44781</v>
      </c>
      <c r="C163" s="476">
        <v>44743</v>
      </c>
      <c r="D163" s="448" t="s">
        <v>271</v>
      </c>
      <c r="E163" s="448" t="s">
        <v>442</v>
      </c>
      <c r="F163" s="477">
        <v>135</v>
      </c>
      <c r="G163" s="571" t="s">
        <v>1416</v>
      </c>
      <c r="H163" s="448" t="s">
        <v>472</v>
      </c>
      <c r="I163" s="448" t="s">
        <v>502</v>
      </c>
      <c r="J163" s="448" t="s">
        <v>310</v>
      </c>
      <c r="K163" s="448" t="s">
        <v>507</v>
      </c>
      <c r="L163" s="448" t="s">
        <v>550</v>
      </c>
      <c r="M163" s="544">
        <v>222181819663</v>
      </c>
      <c r="N163" s="496">
        <v>44781</v>
      </c>
      <c r="O163" s="585">
        <f t="shared" si="6"/>
        <v>8</v>
      </c>
      <c r="P163" s="585">
        <f t="shared" si="7"/>
        <v>7</v>
      </c>
      <c r="Q163" s="594" t="str">
        <f t="shared" si="8"/>
        <v>Gastos_Gerais</v>
      </c>
      <c r="R163" s="589" t="s">
        <v>310</v>
      </c>
      <c r="S163" s="589" t="s">
        <v>310</v>
      </c>
    </row>
    <row r="164" spans="1:19" ht="24">
      <c r="A164" s="535">
        <f>IF(B164="","",COUNT('Diário 1º PA'!$A$4:$A$2000)+COUNT('Diário 2º PA'!$A$4:$A$1998)+ROW()-3)</f>
        <v>691</v>
      </c>
      <c r="B164" s="496">
        <v>44781</v>
      </c>
      <c r="C164" s="476">
        <v>44743</v>
      </c>
      <c r="D164" s="448" t="s">
        <v>271</v>
      </c>
      <c r="E164" s="448" t="s">
        <v>448</v>
      </c>
      <c r="F164" s="477">
        <v>108.5</v>
      </c>
      <c r="G164" s="571" t="s">
        <v>1478</v>
      </c>
      <c r="H164" s="448" t="s">
        <v>474</v>
      </c>
      <c r="I164" s="448" t="s">
        <v>502</v>
      </c>
      <c r="J164" s="448" t="s">
        <v>310</v>
      </c>
      <c r="K164" s="448" t="s">
        <v>507</v>
      </c>
      <c r="L164" s="448" t="s">
        <v>550</v>
      </c>
      <c r="M164" s="544">
        <v>222181825981</v>
      </c>
      <c r="N164" s="496">
        <v>44781</v>
      </c>
      <c r="O164" s="585">
        <f t="shared" si="6"/>
        <v>8</v>
      </c>
      <c r="P164" s="585">
        <f t="shared" si="7"/>
        <v>7</v>
      </c>
      <c r="Q164" s="594" t="str">
        <f t="shared" si="8"/>
        <v>Gastos_Gerais</v>
      </c>
      <c r="R164" s="589" t="s">
        <v>310</v>
      </c>
      <c r="S164" s="589" t="s">
        <v>310</v>
      </c>
    </row>
    <row r="165" spans="1:19" ht="36">
      <c r="A165" s="535">
        <f>IF(B165="","",COUNT('Diário 1º PA'!$A$4:$A$2000)+COUNT('Diário 2º PA'!$A$4:$A$1998)+ROW()-3)</f>
        <v>692</v>
      </c>
      <c r="B165" s="496">
        <v>44781</v>
      </c>
      <c r="C165" s="476">
        <v>44713</v>
      </c>
      <c r="D165" s="448" t="s">
        <v>271</v>
      </c>
      <c r="E165" s="448" t="s">
        <v>442</v>
      </c>
      <c r="F165" s="477">
        <v>50.25</v>
      </c>
      <c r="G165" s="571" t="s">
        <v>1486</v>
      </c>
      <c r="H165" s="448" t="s">
        <v>470</v>
      </c>
      <c r="I165" s="448" t="s">
        <v>502</v>
      </c>
      <c r="J165" s="448" t="s">
        <v>310</v>
      </c>
      <c r="K165" s="448" t="s">
        <v>507</v>
      </c>
      <c r="L165" s="448" t="s">
        <v>550</v>
      </c>
      <c r="M165" s="544">
        <v>222181827844</v>
      </c>
      <c r="N165" s="496">
        <v>44781</v>
      </c>
      <c r="O165" s="585">
        <f t="shared" si="6"/>
        <v>8</v>
      </c>
      <c r="P165" s="585">
        <f t="shared" si="7"/>
        <v>6</v>
      </c>
      <c r="Q165" s="594" t="str">
        <f t="shared" si="8"/>
        <v>Gastos_Gerais</v>
      </c>
      <c r="R165" s="589" t="s">
        <v>310</v>
      </c>
      <c r="S165" s="589" t="s">
        <v>310</v>
      </c>
    </row>
    <row r="166" spans="1:19" ht="24">
      <c r="A166" s="535">
        <f>IF(B166="","",COUNT('Diário 1º PA'!$A$4:$A$2000)+COUNT('Diário 2º PA'!$A$4:$A$1998)+ROW()-3)</f>
        <v>693</v>
      </c>
      <c r="B166" s="496">
        <v>44781</v>
      </c>
      <c r="C166" s="476">
        <v>44743</v>
      </c>
      <c r="D166" s="448" t="s">
        <v>271</v>
      </c>
      <c r="E166" s="448" t="s">
        <v>449</v>
      </c>
      <c r="F166" s="477">
        <v>21.7</v>
      </c>
      <c r="G166" s="573" t="s">
        <v>1483</v>
      </c>
      <c r="H166" s="448" t="s">
        <v>465</v>
      </c>
      <c r="I166" s="448" t="s">
        <v>502</v>
      </c>
      <c r="J166" s="448" t="s">
        <v>310</v>
      </c>
      <c r="K166" s="448" t="s">
        <v>507</v>
      </c>
      <c r="L166" s="448" t="s">
        <v>550</v>
      </c>
      <c r="M166" s="544">
        <v>222181827682</v>
      </c>
      <c r="N166" s="496">
        <v>44781</v>
      </c>
      <c r="O166" s="585">
        <f t="shared" si="6"/>
        <v>8</v>
      </c>
      <c r="P166" s="585">
        <f t="shared" si="7"/>
        <v>7</v>
      </c>
      <c r="Q166" s="594" t="str">
        <f t="shared" si="8"/>
        <v>Gastos_Gerais</v>
      </c>
      <c r="R166" s="589" t="s">
        <v>310</v>
      </c>
      <c r="S166" s="589" t="s">
        <v>310</v>
      </c>
    </row>
    <row r="167" spans="1:19" ht="24">
      <c r="A167" s="535">
        <f>IF(B167="","",COUNT('Diário 1º PA'!$A$4:$A$2000)+COUNT('Diário 2º PA'!$A$4:$A$1998)+ROW()-3)</f>
        <v>694</v>
      </c>
      <c r="B167" s="496">
        <v>44781</v>
      </c>
      <c r="C167" s="476">
        <v>44713</v>
      </c>
      <c r="D167" s="448" t="s">
        <v>271</v>
      </c>
      <c r="E167" s="448" t="s">
        <v>451</v>
      </c>
      <c r="F167" s="477">
        <v>281.39999999999998</v>
      </c>
      <c r="G167" s="571" t="s">
        <v>1391</v>
      </c>
      <c r="H167" s="448" t="s">
        <v>465</v>
      </c>
      <c r="I167" s="448" t="s">
        <v>502</v>
      </c>
      <c r="J167" s="448" t="s">
        <v>310</v>
      </c>
      <c r="K167" s="448" t="s">
        <v>507</v>
      </c>
      <c r="L167" s="448" t="s">
        <v>550</v>
      </c>
      <c r="M167" s="544">
        <v>222181816567</v>
      </c>
      <c r="N167" s="496">
        <v>44781</v>
      </c>
      <c r="O167" s="585">
        <f t="shared" si="6"/>
        <v>8</v>
      </c>
      <c r="P167" s="585">
        <f t="shared" si="7"/>
        <v>6</v>
      </c>
      <c r="Q167" s="594" t="str">
        <f t="shared" si="8"/>
        <v>Gastos_Gerais</v>
      </c>
      <c r="R167" s="589" t="s">
        <v>310</v>
      </c>
      <c r="S167" s="589" t="s">
        <v>310</v>
      </c>
    </row>
    <row r="168" spans="1:19" ht="24">
      <c r="A168" s="535">
        <f>IF(B168="","",COUNT('Diário 1º PA'!$A$4:$A$2000)+COUNT('Diário 2º PA'!$A$4:$A$1998)+ROW()-3)</f>
        <v>695</v>
      </c>
      <c r="B168" s="496">
        <v>44781</v>
      </c>
      <c r="C168" s="476">
        <v>44713</v>
      </c>
      <c r="D168" s="448" t="s">
        <v>271</v>
      </c>
      <c r="E168" s="448" t="s">
        <v>457</v>
      </c>
      <c r="F168" s="598">
        <v>19.350000000000001</v>
      </c>
      <c r="G168" s="571" t="s">
        <v>1405</v>
      </c>
      <c r="H168" s="478" t="s">
        <v>463</v>
      </c>
      <c r="I168" s="448" t="s">
        <v>502</v>
      </c>
      <c r="J168" s="448" t="s">
        <v>310</v>
      </c>
      <c r="K168" s="448" t="s">
        <v>507</v>
      </c>
      <c r="L168" s="448" t="s">
        <v>550</v>
      </c>
      <c r="M168" s="544">
        <v>222181819078</v>
      </c>
      <c r="N168" s="496">
        <v>44781</v>
      </c>
      <c r="O168" s="585">
        <f t="shared" si="6"/>
        <v>8</v>
      </c>
      <c r="P168" s="585">
        <f t="shared" si="7"/>
        <v>6</v>
      </c>
      <c r="Q168" s="594" t="str">
        <f t="shared" si="8"/>
        <v>Gastos_Gerais</v>
      </c>
      <c r="R168" s="589" t="s">
        <v>310</v>
      </c>
      <c r="S168" s="589" t="s">
        <v>310</v>
      </c>
    </row>
    <row r="169" spans="1:19" ht="36">
      <c r="A169" s="535">
        <f>IF(B169="","",COUNT('Diário 1º PA'!$A$4:$A$2000)+COUNT('Diário 2º PA'!$A$4:$A$1998)+ROW()-3)</f>
        <v>696</v>
      </c>
      <c r="B169" s="496">
        <v>44781</v>
      </c>
      <c r="C169" s="476">
        <v>44652</v>
      </c>
      <c r="D169" s="448" t="s">
        <v>271</v>
      </c>
      <c r="E169" s="448" t="s">
        <v>442</v>
      </c>
      <c r="F169" s="477">
        <v>151.80000000000001</v>
      </c>
      <c r="G169" s="571" t="s">
        <v>1455</v>
      </c>
      <c r="H169" s="448" t="s">
        <v>470</v>
      </c>
      <c r="I169" s="448" t="s">
        <v>502</v>
      </c>
      <c r="J169" s="448" t="s">
        <v>310</v>
      </c>
      <c r="K169" s="448" t="s">
        <v>507</v>
      </c>
      <c r="L169" s="448" t="s">
        <v>550</v>
      </c>
      <c r="M169" s="544">
        <v>222181823695</v>
      </c>
      <c r="N169" s="496">
        <v>44781</v>
      </c>
      <c r="O169" s="585">
        <f t="shared" si="6"/>
        <v>8</v>
      </c>
      <c r="P169" s="585">
        <f t="shared" si="7"/>
        <v>4</v>
      </c>
      <c r="Q169" s="594" t="str">
        <f t="shared" si="8"/>
        <v>Gastos_Gerais</v>
      </c>
      <c r="R169" s="589" t="s">
        <v>310</v>
      </c>
      <c r="S169" s="589" t="s">
        <v>310</v>
      </c>
    </row>
    <row r="170" spans="1:19" ht="24">
      <c r="A170" s="535">
        <f>IF(B170="","",COUNT('Diário 1º PA'!$A$4:$A$2000)+COUNT('Diário 2º PA'!$A$4:$A$1998)+ROW()-3)</f>
        <v>697</v>
      </c>
      <c r="B170" s="496">
        <v>44781</v>
      </c>
      <c r="C170" s="476">
        <v>44743</v>
      </c>
      <c r="D170" s="448" t="s">
        <v>271</v>
      </c>
      <c r="E170" s="448" t="s">
        <v>449</v>
      </c>
      <c r="F170" s="477">
        <v>69.44</v>
      </c>
      <c r="G170" s="573" t="s">
        <v>1460</v>
      </c>
      <c r="H170" s="448" t="s">
        <v>465</v>
      </c>
      <c r="I170" s="448" t="s">
        <v>502</v>
      </c>
      <c r="J170" s="448" t="s">
        <v>310</v>
      </c>
      <c r="K170" s="448" t="s">
        <v>507</v>
      </c>
      <c r="L170" s="448" t="s">
        <v>550</v>
      </c>
      <c r="M170" s="544">
        <v>222181822613</v>
      </c>
      <c r="N170" s="496">
        <v>44781</v>
      </c>
      <c r="O170" s="585">
        <f t="shared" si="6"/>
        <v>8</v>
      </c>
      <c r="P170" s="585">
        <f t="shared" si="7"/>
        <v>7</v>
      </c>
      <c r="Q170" s="594" t="str">
        <f t="shared" si="8"/>
        <v>Gastos_Gerais</v>
      </c>
      <c r="R170" s="589" t="s">
        <v>310</v>
      </c>
      <c r="S170" s="589" t="s">
        <v>310</v>
      </c>
    </row>
    <row r="171" spans="1:19" ht="36">
      <c r="A171" s="535">
        <f>IF(B171="","",COUNT('Diário 1º PA'!$A$4:$A$2000)+COUNT('Diário 2º PA'!$A$4:$A$1998)+ROW()-3)</f>
        <v>698</v>
      </c>
      <c r="B171" s="496">
        <v>44781</v>
      </c>
      <c r="C171" s="476">
        <v>44682</v>
      </c>
      <c r="D171" s="448" t="s">
        <v>271</v>
      </c>
      <c r="E171" s="448" t="s">
        <v>448</v>
      </c>
      <c r="F171" s="477">
        <v>200</v>
      </c>
      <c r="G171" s="571" t="s">
        <v>1479</v>
      </c>
      <c r="H171" s="448" t="s">
        <v>473</v>
      </c>
      <c r="I171" s="448" t="s">
        <v>502</v>
      </c>
      <c r="J171" s="448" t="s">
        <v>310</v>
      </c>
      <c r="K171" s="448" t="s">
        <v>507</v>
      </c>
      <c r="L171" s="448" t="s">
        <v>550</v>
      </c>
      <c r="M171" s="544">
        <v>222181825639</v>
      </c>
      <c r="N171" s="496">
        <v>44781</v>
      </c>
      <c r="O171" s="585">
        <f t="shared" si="6"/>
        <v>8</v>
      </c>
      <c r="P171" s="585">
        <f t="shared" si="7"/>
        <v>5</v>
      </c>
      <c r="Q171" s="594" t="str">
        <f t="shared" si="8"/>
        <v>Gastos_Gerais</v>
      </c>
      <c r="R171" s="589" t="s">
        <v>310</v>
      </c>
      <c r="S171" s="589" t="s">
        <v>310</v>
      </c>
    </row>
    <row r="172" spans="1:19" ht="36">
      <c r="A172" s="535">
        <f>IF(B172="","",COUNT('Diário 1º PA'!$A$4:$A$2000)+COUNT('Diário 2º PA'!$A$4:$A$1998)+ROW()-3)</f>
        <v>699</v>
      </c>
      <c r="B172" s="496">
        <v>44781</v>
      </c>
      <c r="C172" s="476">
        <v>44774</v>
      </c>
      <c r="D172" s="448" t="s">
        <v>271</v>
      </c>
      <c r="E172" s="448" t="s">
        <v>71</v>
      </c>
      <c r="F172" s="477">
        <v>11</v>
      </c>
      <c r="G172" s="571" t="s">
        <v>1549</v>
      </c>
      <c r="H172" s="448" t="s">
        <v>462</v>
      </c>
      <c r="I172" s="478" t="s">
        <v>546</v>
      </c>
      <c r="J172" s="478" t="s">
        <v>547</v>
      </c>
      <c r="K172" s="478" t="s">
        <v>548</v>
      </c>
      <c r="L172" s="478" t="s">
        <v>477</v>
      </c>
      <c r="M172" s="544" t="s">
        <v>310</v>
      </c>
      <c r="N172" s="496">
        <v>44781</v>
      </c>
      <c r="O172" s="585">
        <f t="shared" si="6"/>
        <v>8</v>
      </c>
      <c r="P172" s="585">
        <f t="shared" si="7"/>
        <v>8</v>
      </c>
      <c r="Q172" s="594" t="str">
        <f t="shared" si="8"/>
        <v>Gastos_Gerais</v>
      </c>
      <c r="R172" s="589" t="s">
        <v>310</v>
      </c>
      <c r="S172" s="589" t="s">
        <v>310</v>
      </c>
    </row>
    <row r="173" spans="1:19" ht="84">
      <c r="A173" s="535">
        <f>IF(B173="","",COUNT('Diário 1º PA'!$A$4:$A$2000)+COUNT('Diário 2º PA'!$A$4:$A$1998)+ROW()-3)</f>
        <v>700</v>
      </c>
      <c r="B173" s="496">
        <v>44782</v>
      </c>
      <c r="C173" s="476">
        <v>44743</v>
      </c>
      <c r="D173" s="448" t="s">
        <v>271</v>
      </c>
      <c r="E173" s="448" t="s">
        <v>442</v>
      </c>
      <c r="F173" s="477">
        <v>3429.65</v>
      </c>
      <c r="G173" s="571" t="s">
        <v>765</v>
      </c>
      <c r="H173" s="448" t="s">
        <v>465</v>
      </c>
      <c r="I173" s="448" t="s">
        <v>591</v>
      </c>
      <c r="J173" s="448" t="s">
        <v>593</v>
      </c>
      <c r="K173" s="448" t="s">
        <v>543</v>
      </c>
      <c r="L173" s="448" t="s">
        <v>32</v>
      </c>
      <c r="M173" s="448" t="s">
        <v>1180</v>
      </c>
      <c r="N173" s="496">
        <v>44781</v>
      </c>
      <c r="O173" s="585">
        <f t="shared" si="6"/>
        <v>8</v>
      </c>
      <c r="P173" s="585">
        <f t="shared" si="7"/>
        <v>7</v>
      </c>
      <c r="Q173" s="594" t="str">
        <f t="shared" si="8"/>
        <v>Gastos_Gerais</v>
      </c>
      <c r="R173" s="589" t="s">
        <v>1389</v>
      </c>
      <c r="S173" s="589">
        <v>2893</v>
      </c>
    </row>
    <row r="174" spans="1:19" ht="36">
      <c r="A174" s="535">
        <f>IF(B174="","",COUNT('Diário 1º PA'!$A$4:$A$2000)+COUNT('Diário 2º PA'!$A$4:$A$1998)+ROW()-3)</f>
        <v>701</v>
      </c>
      <c r="B174" s="496">
        <v>44782</v>
      </c>
      <c r="C174" s="476">
        <v>44774</v>
      </c>
      <c r="D174" s="448" t="s">
        <v>271</v>
      </c>
      <c r="E174" s="448" t="s">
        <v>71</v>
      </c>
      <c r="F174" s="477">
        <v>11</v>
      </c>
      <c r="G174" s="571" t="s">
        <v>1552</v>
      </c>
      <c r="H174" s="448" t="s">
        <v>465</v>
      </c>
      <c r="I174" s="478" t="s">
        <v>546</v>
      </c>
      <c r="J174" s="478" t="s">
        <v>547</v>
      </c>
      <c r="K174" s="478" t="s">
        <v>548</v>
      </c>
      <c r="L174" s="478" t="s">
        <v>477</v>
      </c>
      <c r="M174" s="544" t="s">
        <v>310</v>
      </c>
      <c r="N174" s="496">
        <v>44782</v>
      </c>
      <c r="O174" s="585">
        <f t="shared" si="6"/>
        <v>8</v>
      </c>
      <c r="P174" s="585">
        <f t="shared" si="7"/>
        <v>8</v>
      </c>
      <c r="Q174" s="594" t="str">
        <f t="shared" si="8"/>
        <v>Gastos_Gerais</v>
      </c>
      <c r="R174" s="589" t="s">
        <v>310</v>
      </c>
      <c r="S174" s="589" t="s">
        <v>310</v>
      </c>
    </row>
    <row r="175" spans="1:19" ht="48">
      <c r="A175" s="535">
        <f>IF(B175="","",COUNT('Diário 1º PA'!$A$4:$A$2000)+COUNT('Diário 2º PA'!$A$4:$A$1998)+ROW()-3)</f>
        <v>702</v>
      </c>
      <c r="B175" s="496">
        <v>44788</v>
      </c>
      <c r="C175" s="476">
        <v>44743</v>
      </c>
      <c r="D175" s="448" t="s">
        <v>271</v>
      </c>
      <c r="E175" s="448" t="s">
        <v>90</v>
      </c>
      <c r="F175" s="477">
        <v>7349.25</v>
      </c>
      <c r="G175" s="573" t="s">
        <v>523</v>
      </c>
      <c r="H175" s="448" t="s">
        <v>462</v>
      </c>
      <c r="I175" s="448" t="s">
        <v>1558</v>
      </c>
      <c r="J175" s="448" t="s">
        <v>1252</v>
      </c>
      <c r="K175" s="448" t="s">
        <v>543</v>
      </c>
      <c r="L175" s="448" t="s">
        <v>32</v>
      </c>
      <c r="M175" s="448" t="s">
        <v>929</v>
      </c>
      <c r="N175" s="496">
        <v>44785</v>
      </c>
      <c r="O175" s="585">
        <f t="shared" si="6"/>
        <v>8</v>
      </c>
      <c r="P175" s="585">
        <f t="shared" si="7"/>
        <v>7</v>
      </c>
      <c r="Q175" s="594" t="str">
        <f t="shared" si="8"/>
        <v>Gastos_Gerais</v>
      </c>
      <c r="R175" s="589" t="s">
        <v>1432</v>
      </c>
      <c r="S175" s="589">
        <v>2158</v>
      </c>
    </row>
    <row r="176" spans="1:19" ht="36">
      <c r="A176" s="535">
        <f>IF(B176="","",COUNT('Diário 1º PA'!$A$4:$A$2000)+COUNT('Diário 2º PA'!$A$4:$A$1998)+ROW()-3)</f>
        <v>703</v>
      </c>
      <c r="B176" s="496">
        <v>44788</v>
      </c>
      <c r="C176" s="476">
        <v>44774</v>
      </c>
      <c r="D176" s="448" t="s">
        <v>271</v>
      </c>
      <c r="E176" s="448" t="s">
        <v>71</v>
      </c>
      <c r="F176" s="477">
        <v>11</v>
      </c>
      <c r="G176" s="571" t="s">
        <v>1560</v>
      </c>
      <c r="H176" s="448" t="s">
        <v>465</v>
      </c>
      <c r="I176" s="478" t="s">
        <v>546</v>
      </c>
      <c r="J176" s="478" t="s">
        <v>547</v>
      </c>
      <c r="K176" s="478" t="s">
        <v>548</v>
      </c>
      <c r="L176" s="478" t="s">
        <v>477</v>
      </c>
      <c r="M176" s="544" t="s">
        <v>310</v>
      </c>
      <c r="N176" s="496">
        <v>44788</v>
      </c>
      <c r="O176" s="585">
        <f t="shared" si="6"/>
        <v>8</v>
      </c>
      <c r="P176" s="585">
        <f t="shared" si="7"/>
        <v>8</v>
      </c>
      <c r="Q176" s="594" t="str">
        <f t="shared" si="8"/>
        <v>Gastos_Gerais</v>
      </c>
      <c r="R176" s="589" t="s">
        <v>310</v>
      </c>
      <c r="S176" s="589" t="s">
        <v>310</v>
      </c>
    </row>
    <row r="177" spans="1:19" ht="36">
      <c r="A177" s="535">
        <f>IF(B177="","",COUNT('Diário 1º PA'!$A$4:$A$2000)+COUNT('Diário 2º PA'!$A$4:$A$1998)+ROW()-3)</f>
        <v>704</v>
      </c>
      <c r="B177" s="496">
        <v>44790</v>
      </c>
      <c r="C177" s="476">
        <v>44774</v>
      </c>
      <c r="D177" s="448" t="s">
        <v>271</v>
      </c>
      <c r="E177" s="448" t="s">
        <v>448</v>
      </c>
      <c r="F177" s="477">
        <v>10222.799999999999</v>
      </c>
      <c r="G177" s="573" t="s">
        <v>1634</v>
      </c>
      <c r="H177" s="448" t="s">
        <v>310</v>
      </c>
      <c r="I177" s="448" t="s">
        <v>936</v>
      </c>
      <c r="J177" s="448" t="s">
        <v>937</v>
      </c>
      <c r="K177" s="448" t="s">
        <v>543</v>
      </c>
      <c r="L177" s="448" t="s">
        <v>310</v>
      </c>
      <c r="M177" s="448" t="s">
        <v>310</v>
      </c>
      <c r="N177" s="496">
        <v>44790</v>
      </c>
      <c r="O177" s="585">
        <f t="shared" si="6"/>
        <v>8</v>
      </c>
      <c r="P177" s="585">
        <f t="shared" si="7"/>
        <v>8</v>
      </c>
      <c r="Q177" s="594" t="str">
        <f t="shared" si="8"/>
        <v>Gastos_Gerais</v>
      </c>
      <c r="R177" s="589" t="s">
        <v>310</v>
      </c>
      <c r="S177" s="589" t="s">
        <v>310</v>
      </c>
    </row>
    <row r="178" spans="1:19" ht="24">
      <c r="A178" s="535">
        <f>IF(B178="","",COUNT('Diário 1º PA'!$A$4:$A$2000)+COUNT('Diário 2º PA'!$A$4:$A$1998)+ROW()-3)</f>
        <v>705</v>
      </c>
      <c r="B178" s="496">
        <v>44790</v>
      </c>
      <c r="C178" s="476">
        <v>44743</v>
      </c>
      <c r="D178" s="448" t="s">
        <v>271</v>
      </c>
      <c r="E178" s="448" t="s">
        <v>59</v>
      </c>
      <c r="F178" s="477">
        <v>7977.25</v>
      </c>
      <c r="G178" s="573" t="s">
        <v>1561</v>
      </c>
      <c r="H178" s="448" t="s">
        <v>465</v>
      </c>
      <c r="I178" s="448" t="s">
        <v>1569</v>
      </c>
      <c r="J178" s="448" t="s">
        <v>1570</v>
      </c>
      <c r="K178" s="448" t="s">
        <v>543</v>
      </c>
      <c r="L178" s="448" t="s">
        <v>32</v>
      </c>
      <c r="M178" s="448" t="s">
        <v>1571</v>
      </c>
      <c r="N178" s="496">
        <v>44754</v>
      </c>
      <c r="O178" s="585">
        <f t="shared" si="6"/>
        <v>8</v>
      </c>
      <c r="P178" s="585">
        <f t="shared" si="7"/>
        <v>7</v>
      </c>
      <c r="Q178" s="594" t="str">
        <f t="shared" si="8"/>
        <v>Gastos_Gerais</v>
      </c>
      <c r="R178" s="589" t="s">
        <v>310</v>
      </c>
      <c r="S178" s="589" t="s">
        <v>310</v>
      </c>
    </row>
    <row r="179" spans="1:19" ht="180">
      <c r="A179" s="535">
        <f>IF(B179="","",COUNT('Diário 1º PA'!$A$4:$A$2000)+COUNT('Diário 2º PA'!$A$4:$A$1998)+ROW()-3)</f>
        <v>706</v>
      </c>
      <c r="B179" s="496">
        <v>44790</v>
      </c>
      <c r="C179" s="476">
        <v>44682</v>
      </c>
      <c r="D179" s="448" t="s">
        <v>271</v>
      </c>
      <c r="E179" s="448" t="s">
        <v>442</v>
      </c>
      <c r="F179" s="477">
        <v>5598.2</v>
      </c>
      <c r="G179" s="571" t="s">
        <v>567</v>
      </c>
      <c r="H179" s="448" t="s">
        <v>470</v>
      </c>
      <c r="I179" s="448" t="s">
        <v>936</v>
      </c>
      <c r="J179" s="448" t="s">
        <v>937</v>
      </c>
      <c r="K179" s="448" t="s">
        <v>543</v>
      </c>
      <c r="L179" s="448" t="s">
        <v>32</v>
      </c>
      <c r="M179" s="599" t="s">
        <v>1574</v>
      </c>
      <c r="N179" s="496">
        <v>44788</v>
      </c>
      <c r="O179" s="585">
        <f t="shared" si="6"/>
        <v>8</v>
      </c>
      <c r="P179" s="585">
        <f t="shared" si="7"/>
        <v>5</v>
      </c>
      <c r="Q179" s="594" t="str">
        <f t="shared" si="8"/>
        <v>Gastos_Gerais</v>
      </c>
      <c r="R179" s="589" t="s">
        <v>540</v>
      </c>
      <c r="S179" s="589">
        <v>3122</v>
      </c>
    </row>
    <row r="180" spans="1:19" ht="36">
      <c r="A180" s="535">
        <f>IF(B180="","",COUNT('Diário 1º PA'!$A$4:$A$2000)+COUNT('Diário 2º PA'!$A$4:$A$1998)+ROW()-3)</f>
        <v>707</v>
      </c>
      <c r="B180" s="496">
        <v>44790</v>
      </c>
      <c r="C180" s="476">
        <v>44774</v>
      </c>
      <c r="D180" s="448" t="s">
        <v>271</v>
      </c>
      <c r="E180" s="448" t="s">
        <v>71</v>
      </c>
      <c r="F180" s="477">
        <v>11</v>
      </c>
      <c r="G180" s="571" t="s">
        <v>1576</v>
      </c>
      <c r="H180" s="448" t="s">
        <v>465</v>
      </c>
      <c r="I180" s="478" t="s">
        <v>546</v>
      </c>
      <c r="J180" s="478" t="s">
        <v>547</v>
      </c>
      <c r="K180" s="478" t="s">
        <v>548</v>
      </c>
      <c r="L180" s="478" t="s">
        <v>477</v>
      </c>
      <c r="M180" s="544" t="s">
        <v>310</v>
      </c>
      <c r="N180" s="496">
        <v>44790</v>
      </c>
      <c r="O180" s="585">
        <f t="shared" si="6"/>
        <v>8</v>
      </c>
      <c r="P180" s="585">
        <f t="shared" si="7"/>
        <v>8</v>
      </c>
      <c r="Q180" s="594" t="str">
        <f t="shared" si="8"/>
        <v>Gastos_Gerais</v>
      </c>
      <c r="R180" s="589" t="s">
        <v>310</v>
      </c>
      <c r="S180" s="589" t="s">
        <v>310</v>
      </c>
    </row>
    <row r="181" spans="1:19" ht="24">
      <c r="A181" s="535">
        <f>IF(B181="","",COUNT('Diário 1º PA'!$A$4:$A$2000)+COUNT('Diário 2º PA'!$A$4:$A$1998)+ROW()-3)</f>
        <v>708</v>
      </c>
      <c r="B181" s="496">
        <v>44790</v>
      </c>
      <c r="C181" s="476">
        <v>44774</v>
      </c>
      <c r="D181" s="448" t="s">
        <v>271</v>
      </c>
      <c r="E181" s="448" t="s">
        <v>71</v>
      </c>
      <c r="F181" s="477">
        <v>11</v>
      </c>
      <c r="G181" s="571" t="s">
        <v>1577</v>
      </c>
      <c r="H181" s="448" t="s">
        <v>465</v>
      </c>
      <c r="I181" s="478" t="s">
        <v>546</v>
      </c>
      <c r="J181" s="478" t="s">
        <v>547</v>
      </c>
      <c r="K181" s="478" t="s">
        <v>548</v>
      </c>
      <c r="L181" s="478" t="s">
        <v>477</v>
      </c>
      <c r="M181" s="544" t="s">
        <v>310</v>
      </c>
      <c r="N181" s="496">
        <v>44790</v>
      </c>
      <c r="O181" s="585">
        <f t="shared" si="6"/>
        <v>8</v>
      </c>
      <c r="P181" s="585">
        <f t="shared" si="7"/>
        <v>8</v>
      </c>
      <c r="Q181" s="594" t="str">
        <f t="shared" si="8"/>
        <v>Gastos_Gerais</v>
      </c>
      <c r="R181" s="589" t="s">
        <v>310</v>
      </c>
      <c r="S181" s="589" t="s">
        <v>310</v>
      </c>
    </row>
    <row r="182" spans="1:19" ht="36">
      <c r="A182" s="535">
        <f>IF(B182="","",COUNT('Diário 1º PA'!$A$4:$A$2000)+COUNT('Diário 2º PA'!$A$4:$A$1998)+ROW()-3)</f>
        <v>709</v>
      </c>
      <c r="B182" s="496">
        <v>44790</v>
      </c>
      <c r="C182" s="476">
        <v>44774</v>
      </c>
      <c r="D182" s="448" t="s">
        <v>271</v>
      </c>
      <c r="E182" s="448" t="s">
        <v>71</v>
      </c>
      <c r="F182" s="477">
        <v>11</v>
      </c>
      <c r="G182" s="571" t="s">
        <v>1578</v>
      </c>
      <c r="H182" s="448" t="s">
        <v>470</v>
      </c>
      <c r="I182" s="478" t="s">
        <v>546</v>
      </c>
      <c r="J182" s="478" t="s">
        <v>547</v>
      </c>
      <c r="K182" s="478" t="s">
        <v>548</v>
      </c>
      <c r="L182" s="478" t="s">
        <v>477</v>
      </c>
      <c r="M182" s="544" t="s">
        <v>310</v>
      </c>
      <c r="N182" s="496">
        <v>44790</v>
      </c>
      <c r="O182" s="585">
        <f t="shared" si="6"/>
        <v>8</v>
      </c>
      <c r="P182" s="585">
        <f t="shared" si="7"/>
        <v>8</v>
      </c>
      <c r="Q182" s="594" t="str">
        <f t="shared" si="8"/>
        <v>Gastos_Gerais</v>
      </c>
      <c r="R182" s="589" t="s">
        <v>310</v>
      </c>
      <c r="S182" s="589" t="s">
        <v>310</v>
      </c>
    </row>
    <row r="183" spans="1:19" ht="24">
      <c r="A183" s="535">
        <f>IF(B183="","",COUNT('Diário 1º PA'!$A$4:$A$2000)+COUNT('Diário 2º PA'!$A$4:$A$1998)+ROW()-3)</f>
        <v>710</v>
      </c>
      <c r="B183" s="506">
        <v>44791</v>
      </c>
      <c r="C183" s="476">
        <v>44774</v>
      </c>
      <c r="D183" s="448" t="s">
        <v>34</v>
      </c>
      <c r="E183" s="448" t="s">
        <v>330</v>
      </c>
      <c r="F183" s="477">
        <v>583750</v>
      </c>
      <c r="G183" s="573" t="s">
        <v>1579</v>
      </c>
      <c r="H183" s="448" t="s">
        <v>310</v>
      </c>
      <c r="I183" s="451" t="s">
        <v>622</v>
      </c>
      <c r="J183" s="448" t="s">
        <v>475</v>
      </c>
      <c r="K183" s="448" t="s">
        <v>476</v>
      </c>
      <c r="L183" s="448" t="s">
        <v>477</v>
      </c>
      <c r="M183" s="544" t="s">
        <v>310</v>
      </c>
      <c r="N183" s="506">
        <v>44791</v>
      </c>
      <c r="O183" s="585">
        <f t="shared" si="6"/>
        <v>8</v>
      </c>
      <c r="P183" s="585">
        <f t="shared" si="7"/>
        <v>8</v>
      </c>
      <c r="Q183" s="594" t="str">
        <f t="shared" si="8"/>
        <v>Receitas</v>
      </c>
      <c r="R183" s="589"/>
      <c r="S183" s="589"/>
    </row>
    <row r="184" spans="1:19" ht="132">
      <c r="A184" s="535">
        <f>IF(B184="","",COUNT('Diário 1º PA'!$A$4:$A$2000)+COUNT('Diário 2º PA'!$A$4:$A$1998)+ROW()-3)</f>
        <v>711</v>
      </c>
      <c r="B184" s="506">
        <v>44791</v>
      </c>
      <c r="C184" s="476">
        <v>44682</v>
      </c>
      <c r="D184" s="448" t="s">
        <v>271</v>
      </c>
      <c r="E184" s="448" t="s">
        <v>448</v>
      </c>
      <c r="F184" s="477">
        <v>3004.17</v>
      </c>
      <c r="G184" s="571" t="s">
        <v>519</v>
      </c>
      <c r="H184" s="448" t="s">
        <v>465</v>
      </c>
      <c r="I184" s="448" t="s">
        <v>1089</v>
      </c>
      <c r="J184" s="448" t="s">
        <v>855</v>
      </c>
      <c r="K184" s="448" t="s">
        <v>499</v>
      </c>
      <c r="L184" s="448" t="s">
        <v>750</v>
      </c>
      <c r="M184" s="448">
        <v>1796</v>
      </c>
      <c r="N184" s="496">
        <v>44715</v>
      </c>
      <c r="O184" s="585">
        <f t="shared" si="6"/>
        <v>8</v>
      </c>
      <c r="P184" s="585">
        <f t="shared" si="7"/>
        <v>5</v>
      </c>
      <c r="Q184" s="594" t="str">
        <f t="shared" si="8"/>
        <v>Gastos_Gerais</v>
      </c>
      <c r="R184" s="589" t="s">
        <v>1389</v>
      </c>
      <c r="S184" s="589">
        <v>3016</v>
      </c>
    </row>
    <row r="185" spans="1:19" ht="36">
      <c r="A185" s="535">
        <f>IF(B185="","",COUNT('Diário 1º PA'!$A$4:$A$2000)+COUNT('Diário 2º PA'!$A$4:$A$1998)+ROW()-3)</f>
        <v>712</v>
      </c>
      <c r="B185" s="496">
        <v>44792</v>
      </c>
      <c r="C185" s="476">
        <v>44774</v>
      </c>
      <c r="D185" s="448" t="s">
        <v>271</v>
      </c>
      <c r="E185" s="448" t="s">
        <v>448</v>
      </c>
      <c r="F185" s="480">
        <v>-10222.799999999999</v>
      </c>
      <c r="G185" s="573" t="s">
        <v>1636</v>
      </c>
      <c r="H185" s="478" t="s">
        <v>310</v>
      </c>
      <c r="I185" s="448" t="s">
        <v>1635</v>
      </c>
      <c r="J185" s="448" t="s">
        <v>475</v>
      </c>
      <c r="K185" s="448" t="s">
        <v>476</v>
      </c>
      <c r="L185" s="448" t="s">
        <v>477</v>
      </c>
      <c r="M185" s="544" t="s">
        <v>310</v>
      </c>
      <c r="N185" s="587">
        <v>44792</v>
      </c>
      <c r="O185" s="585">
        <f t="shared" si="6"/>
        <v>8</v>
      </c>
      <c r="P185" s="585">
        <f t="shared" si="7"/>
        <v>8</v>
      </c>
      <c r="Q185" s="594" t="str">
        <f t="shared" si="8"/>
        <v>Gastos_Gerais</v>
      </c>
      <c r="R185" s="589" t="s">
        <v>310</v>
      </c>
      <c r="S185" s="589" t="s">
        <v>310</v>
      </c>
    </row>
    <row r="186" spans="1:19" ht="48">
      <c r="A186" s="535">
        <f>IF(B186="","",COUNT('Diário 1º PA'!$A$4:$A$2000)+COUNT('Diário 2º PA'!$A$4:$A$1998)+ROW()-3)</f>
        <v>713</v>
      </c>
      <c r="B186" s="496">
        <v>44792</v>
      </c>
      <c r="C186" s="476">
        <v>44713</v>
      </c>
      <c r="D186" s="448" t="s">
        <v>271</v>
      </c>
      <c r="E186" s="448" t="s">
        <v>9</v>
      </c>
      <c r="F186" s="477">
        <v>930</v>
      </c>
      <c r="G186" s="571" t="s">
        <v>1584</v>
      </c>
      <c r="H186" s="448" t="s">
        <v>9</v>
      </c>
      <c r="I186" s="448" t="s">
        <v>940</v>
      </c>
      <c r="J186" s="448" t="s">
        <v>475</v>
      </c>
      <c r="K186" s="448" t="s">
        <v>499</v>
      </c>
      <c r="L186" s="448" t="s">
        <v>310</v>
      </c>
      <c r="M186" s="544" t="s">
        <v>310</v>
      </c>
      <c r="N186" s="587">
        <v>44792</v>
      </c>
      <c r="O186" s="585">
        <f t="shared" si="6"/>
        <v>8</v>
      </c>
      <c r="P186" s="585">
        <f t="shared" si="7"/>
        <v>6</v>
      </c>
      <c r="Q186" s="594" t="str">
        <f t="shared" si="8"/>
        <v>Gastos_Gerais</v>
      </c>
      <c r="R186" s="589" t="s">
        <v>310</v>
      </c>
      <c r="S186" s="589" t="s">
        <v>310</v>
      </c>
    </row>
    <row r="187" spans="1:19" ht="48">
      <c r="A187" s="535">
        <f>IF(B187="","",COUNT('Diário 1º PA'!$A$4:$A$2000)+COUNT('Diário 2º PA'!$A$4:$A$1998)+ROW()-3)</f>
        <v>714</v>
      </c>
      <c r="B187" s="496">
        <v>44792</v>
      </c>
      <c r="C187" s="476">
        <v>44621</v>
      </c>
      <c r="D187" s="448" t="s">
        <v>271</v>
      </c>
      <c r="E187" s="448" t="s">
        <v>448</v>
      </c>
      <c r="F187" s="477">
        <v>2170</v>
      </c>
      <c r="G187" s="571" t="s">
        <v>1585</v>
      </c>
      <c r="H187" s="448" t="s">
        <v>470</v>
      </c>
      <c r="I187" s="448" t="s">
        <v>940</v>
      </c>
      <c r="J187" s="448" t="s">
        <v>475</v>
      </c>
      <c r="K187" s="448" t="s">
        <v>499</v>
      </c>
      <c r="L187" s="448" t="s">
        <v>310</v>
      </c>
      <c r="M187" s="544" t="s">
        <v>310</v>
      </c>
      <c r="N187" s="587">
        <v>44792</v>
      </c>
      <c r="O187" s="585">
        <f t="shared" si="6"/>
        <v>8</v>
      </c>
      <c r="P187" s="585">
        <f t="shared" si="7"/>
        <v>3</v>
      </c>
      <c r="Q187" s="594" t="str">
        <f t="shared" si="8"/>
        <v>Gastos_Gerais</v>
      </c>
      <c r="R187" s="589" t="s">
        <v>310</v>
      </c>
      <c r="S187" s="589" t="s">
        <v>310</v>
      </c>
    </row>
    <row r="188" spans="1:19" ht="48">
      <c r="A188" s="535">
        <f>IF(B188="","",COUNT('Diário 1º PA'!$A$4:$A$2000)+COUNT('Diário 2º PA'!$A$4:$A$1998)+ROW()-3)</f>
        <v>715</v>
      </c>
      <c r="B188" s="496">
        <v>44792</v>
      </c>
      <c r="C188" s="476">
        <v>44713</v>
      </c>
      <c r="D188" s="448" t="s">
        <v>271</v>
      </c>
      <c r="E188" s="448" t="s">
        <v>457</v>
      </c>
      <c r="F188" s="477">
        <v>578.66</v>
      </c>
      <c r="G188" s="571" t="s">
        <v>1586</v>
      </c>
      <c r="H188" s="448" t="s">
        <v>472</v>
      </c>
      <c r="I188" s="448" t="s">
        <v>940</v>
      </c>
      <c r="J188" s="448" t="s">
        <v>475</v>
      </c>
      <c r="K188" s="448" t="s">
        <v>499</v>
      </c>
      <c r="L188" s="448" t="s">
        <v>310</v>
      </c>
      <c r="M188" s="544" t="s">
        <v>310</v>
      </c>
      <c r="N188" s="587">
        <v>44792</v>
      </c>
      <c r="O188" s="585">
        <f t="shared" si="6"/>
        <v>8</v>
      </c>
      <c r="P188" s="585">
        <f t="shared" si="7"/>
        <v>6</v>
      </c>
      <c r="Q188" s="594" t="str">
        <f t="shared" si="8"/>
        <v>Gastos_Gerais</v>
      </c>
      <c r="R188" s="589" t="s">
        <v>310</v>
      </c>
      <c r="S188" s="589" t="s">
        <v>310</v>
      </c>
    </row>
    <row r="189" spans="1:19" ht="48">
      <c r="A189" s="535">
        <f>IF(B189="","",COUNT('Diário 1º PA'!$A$4:$A$2000)+COUNT('Diário 2º PA'!$A$4:$A$1998)+ROW()-3)</f>
        <v>716</v>
      </c>
      <c r="B189" s="496">
        <v>44792</v>
      </c>
      <c r="C189" s="476">
        <v>44713</v>
      </c>
      <c r="D189" s="448" t="s">
        <v>271</v>
      </c>
      <c r="E189" s="448" t="s">
        <v>448</v>
      </c>
      <c r="F189" s="477">
        <v>1162.5</v>
      </c>
      <c r="G189" s="571" t="s">
        <v>1587</v>
      </c>
      <c r="H189" s="448" t="s">
        <v>465</v>
      </c>
      <c r="I189" s="448" t="s">
        <v>940</v>
      </c>
      <c r="J189" s="448" t="s">
        <v>475</v>
      </c>
      <c r="K189" s="448" t="s">
        <v>499</v>
      </c>
      <c r="L189" s="448" t="s">
        <v>310</v>
      </c>
      <c r="M189" s="544" t="s">
        <v>310</v>
      </c>
      <c r="N189" s="587">
        <v>44792</v>
      </c>
      <c r="O189" s="585">
        <f t="shared" si="6"/>
        <v>8</v>
      </c>
      <c r="P189" s="585">
        <f t="shared" si="7"/>
        <v>6</v>
      </c>
      <c r="Q189" s="594" t="str">
        <f t="shared" si="8"/>
        <v>Gastos_Gerais</v>
      </c>
      <c r="R189" s="589" t="s">
        <v>310</v>
      </c>
      <c r="S189" s="589" t="s">
        <v>310</v>
      </c>
    </row>
    <row r="190" spans="1:19" ht="60">
      <c r="A190" s="535">
        <f>IF(B190="","",COUNT('Diário 1º PA'!$A$4:$A$2000)+COUNT('Diário 2º PA'!$A$4:$A$1998)+ROW()-3)</f>
        <v>717</v>
      </c>
      <c r="B190" s="496">
        <v>44792</v>
      </c>
      <c r="C190" s="476">
        <v>44743</v>
      </c>
      <c r="D190" s="448" t="s">
        <v>271</v>
      </c>
      <c r="E190" s="448" t="s">
        <v>457</v>
      </c>
      <c r="F190" s="480">
        <v>1605.34</v>
      </c>
      <c r="G190" s="571" t="s">
        <v>1550</v>
      </c>
      <c r="H190" s="448" t="s">
        <v>462</v>
      </c>
      <c r="I190" s="478" t="s">
        <v>1589</v>
      </c>
      <c r="J190" s="478" t="s">
        <v>1414</v>
      </c>
      <c r="K190" s="478" t="s">
        <v>543</v>
      </c>
      <c r="L190" s="478" t="s">
        <v>500</v>
      </c>
      <c r="M190" s="478">
        <v>1952</v>
      </c>
      <c r="N190" s="496">
        <v>44790</v>
      </c>
      <c r="O190" s="585">
        <f t="shared" si="6"/>
        <v>8</v>
      </c>
      <c r="P190" s="585">
        <f t="shared" si="7"/>
        <v>7</v>
      </c>
      <c r="Q190" s="594" t="str">
        <f t="shared" si="8"/>
        <v>Gastos_Gerais</v>
      </c>
      <c r="R190" s="589" t="s">
        <v>1389</v>
      </c>
      <c r="S190" s="589">
        <v>3825</v>
      </c>
    </row>
    <row r="191" spans="1:19" ht="24">
      <c r="A191" s="535">
        <f>IF(B191="","",COUNT('Diário 1º PA'!$A$4:$A$2000)+COUNT('Diário 2º PA'!$A$4:$A$1998)+ROW()-3)</f>
        <v>718</v>
      </c>
      <c r="B191" s="587">
        <v>44792</v>
      </c>
      <c r="C191" s="476">
        <v>44743</v>
      </c>
      <c r="D191" s="448" t="s">
        <v>271</v>
      </c>
      <c r="E191" s="448" t="s">
        <v>442</v>
      </c>
      <c r="F191" s="477">
        <v>67.5</v>
      </c>
      <c r="G191" s="571" t="s">
        <v>1417</v>
      </c>
      <c r="H191" s="448" t="s">
        <v>472</v>
      </c>
      <c r="I191" s="448" t="s">
        <v>621</v>
      </c>
      <c r="J191" s="448" t="s">
        <v>310</v>
      </c>
      <c r="K191" s="448" t="s">
        <v>507</v>
      </c>
      <c r="L191" s="448" t="s">
        <v>508</v>
      </c>
      <c r="M191" s="448" t="s">
        <v>310</v>
      </c>
      <c r="N191" s="496">
        <v>44792</v>
      </c>
      <c r="O191" s="585">
        <f t="shared" si="6"/>
        <v>8</v>
      </c>
      <c r="P191" s="585">
        <f t="shared" si="7"/>
        <v>7</v>
      </c>
      <c r="Q191" s="594" t="str">
        <f t="shared" si="8"/>
        <v>Gastos_Gerais</v>
      </c>
      <c r="R191" s="589" t="s">
        <v>310</v>
      </c>
      <c r="S191" s="589" t="s">
        <v>310</v>
      </c>
    </row>
    <row r="192" spans="1:19" ht="24">
      <c r="A192" s="535">
        <f>IF(B192="","",COUNT('Diário 1º PA'!$A$4:$A$2000)+COUNT('Diário 2º PA'!$A$4:$A$1998)+ROW()-3)</f>
        <v>719</v>
      </c>
      <c r="B192" s="587">
        <v>44792</v>
      </c>
      <c r="C192" s="476">
        <v>44743</v>
      </c>
      <c r="D192" s="448" t="s">
        <v>271</v>
      </c>
      <c r="E192" s="448" t="s">
        <v>442</v>
      </c>
      <c r="F192" s="477">
        <v>209.25</v>
      </c>
      <c r="G192" s="571" t="s">
        <v>1418</v>
      </c>
      <c r="H192" s="448" t="s">
        <v>472</v>
      </c>
      <c r="I192" s="448" t="s">
        <v>621</v>
      </c>
      <c r="J192" s="448" t="s">
        <v>310</v>
      </c>
      <c r="K192" s="448" t="s">
        <v>507</v>
      </c>
      <c r="L192" s="448" t="s">
        <v>508</v>
      </c>
      <c r="M192" s="448" t="s">
        <v>310</v>
      </c>
      <c r="N192" s="496">
        <v>44792</v>
      </c>
      <c r="O192" s="585">
        <f t="shared" si="6"/>
        <v>8</v>
      </c>
      <c r="P192" s="585">
        <f t="shared" si="7"/>
        <v>7</v>
      </c>
      <c r="Q192" s="594" t="str">
        <f t="shared" si="8"/>
        <v>Gastos_Gerais</v>
      </c>
      <c r="R192" s="589" t="s">
        <v>310</v>
      </c>
      <c r="S192" s="589" t="s">
        <v>310</v>
      </c>
    </row>
    <row r="193" spans="1:19" ht="24">
      <c r="A193" s="535">
        <f>IF(B193="","",COUNT('Diário 1º PA'!$A$4:$A$2000)+COUNT('Diário 2º PA'!$A$4:$A$1998)+ROW()-3)</f>
        <v>720</v>
      </c>
      <c r="B193" s="587">
        <v>44792</v>
      </c>
      <c r="C193" s="476">
        <v>44743</v>
      </c>
      <c r="D193" s="448" t="s">
        <v>271</v>
      </c>
      <c r="E193" s="448" t="s">
        <v>59</v>
      </c>
      <c r="F193" s="477">
        <v>127.5</v>
      </c>
      <c r="G193" s="573" t="s">
        <v>1572</v>
      </c>
      <c r="H193" s="448" t="s">
        <v>465</v>
      </c>
      <c r="I193" s="448" t="s">
        <v>621</v>
      </c>
      <c r="J193" s="448" t="s">
        <v>310</v>
      </c>
      <c r="K193" s="448" t="s">
        <v>507</v>
      </c>
      <c r="L193" s="448" t="s">
        <v>508</v>
      </c>
      <c r="M193" s="448" t="s">
        <v>310</v>
      </c>
      <c r="N193" s="496">
        <v>44792</v>
      </c>
      <c r="O193" s="585">
        <f t="shared" si="6"/>
        <v>8</v>
      </c>
      <c r="P193" s="585">
        <f t="shared" si="7"/>
        <v>7</v>
      </c>
      <c r="Q193" s="594" t="str">
        <f t="shared" si="8"/>
        <v>Gastos_Gerais</v>
      </c>
      <c r="R193" s="589" t="s">
        <v>310</v>
      </c>
      <c r="S193" s="589" t="s">
        <v>310</v>
      </c>
    </row>
    <row r="194" spans="1:19" ht="36">
      <c r="A194" s="535">
        <f>IF(B194="","",COUNT('Diário 1º PA'!$A$4:$A$2000)+COUNT('Diário 2º PA'!$A$4:$A$1998)+ROW()-3)</f>
        <v>721</v>
      </c>
      <c r="B194" s="587">
        <v>44792</v>
      </c>
      <c r="C194" s="476">
        <v>44713</v>
      </c>
      <c r="D194" s="448" t="s">
        <v>271</v>
      </c>
      <c r="E194" s="448" t="s">
        <v>448</v>
      </c>
      <c r="F194" s="477">
        <v>709.13</v>
      </c>
      <c r="G194" s="571" t="s">
        <v>1491</v>
      </c>
      <c r="H194" s="448" t="s">
        <v>470</v>
      </c>
      <c r="I194" s="448" t="s">
        <v>621</v>
      </c>
      <c r="J194" s="448" t="s">
        <v>310</v>
      </c>
      <c r="K194" s="448" t="s">
        <v>507</v>
      </c>
      <c r="L194" s="448" t="s">
        <v>508</v>
      </c>
      <c r="M194" s="448" t="s">
        <v>310</v>
      </c>
      <c r="N194" s="496">
        <v>44792</v>
      </c>
      <c r="O194" s="585">
        <f t="shared" si="6"/>
        <v>8</v>
      </c>
      <c r="P194" s="585">
        <f t="shared" si="7"/>
        <v>6</v>
      </c>
      <c r="Q194" s="594" t="str">
        <f t="shared" si="8"/>
        <v>Gastos_Gerais</v>
      </c>
      <c r="R194" s="589" t="s">
        <v>310</v>
      </c>
      <c r="S194" s="589" t="s">
        <v>310</v>
      </c>
    </row>
    <row r="195" spans="1:19" ht="36">
      <c r="A195" s="535">
        <f>IF(B195="","",COUNT('Diário 1º PA'!$A$4:$A$2000)+COUNT('Diário 2º PA'!$A$4:$A$1998)+ROW()-3)</f>
        <v>722</v>
      </c>
      <c r="B195" s="587">
        <v>44792</v>
      </c>
      <c r="C195" s="476">
        <v>44743</v>
      </c>
      <c r="D195" s="448" t="s">
        <v>271</v>
      </c>
      <c r="E195" s="448" t="s">
        <v>458</v>
      </c>
      <c r="F195" s="477">
        <v>10222.799999999999</v>
      </c>
      <c r="G195" s="571" t="s">
        <v>532</v>
      </c>
      <c r="H195" s="448" t="s">
        <v>465</v>
      </c>
      <c r="I195" s="478" t="s">
        <v>886</v>
      </c>
      <c r="J195" s="478" t="s">
        <v>607</v>
      </c>
      <c r="K195" s="478" t="s">
        <v>543</v>
      </c>
      <c r="L195" s="478" t="s">
        <v>32</v>
      </c>
      <c r="M195" s="448" t="s">
        <v>1459</v>
      </c>
      <c r="N195" s="496">
        <v>44785</v>
      </c>
      <c r="O195" s="585">
        <f t="shared" si="6"/>
        <v>8</v>
      </c>
      <c r="P195" s="585">
        <f t="shared" si="7"/>
        <v>7</v>
      </c>
      <c r="Q195" s="594" t="str">
        <f t="shared" si="8"/>
        <v>Gastos_Gerais</v>
      </c>
      <c r="R195" s="589" t="s">
        <v>1389</v>
      </c>
      <c r="S195" s="589">
        <v>3032</v>
      </c>
    </row>
    <row r="196" spans="1:19" ht="36">
      <c r="A196" s="535">
        <f>IF(B196="","",COUNT('Diário 1º PA'!$A$4:$A$2000)+COUNT('Diário 2º PA'!$A$4:$A$1998)+ROW()-3)</f>
        <v>723</v>
      </c>
      <c r="B196" s="587">
        <v>44792</v>
      </c>
      <c r="C196" s="476">
        <v>44682</v>
      </c>
      <c r="D196" s="448" t="s">
        <v>271</v>
      </c>
      <c r="E196" s="448" t="s">
        <v>448</v>
      </c>
      <c r="F196" s="477">
        <v>186</v>
      </c>
      <c r="G196" s="571" t="s">
        <v>1481</v>
      </c>
      <c r="H196" s="448" t="s">
        <v>473</v>
      </c>
      <c r="I196" s="448" t="s">
        <v>621</v>
      </c>
      <c r="J196" s="448" t="s">
        <v>310</v>
      </c>
      <c r="K196" s="448" t="s">
        <v>507</v>
      </c>
      <c r="L196" s="448" t="s">
        <v>508</v>
      </c>
      <c r="M196" s="448" t="s">
        <v>310</v>
      </c>
      <c r="N196" s="496">
        <v>44792</v>
      </c>
      <c r="O196" s="585">
        <f t="shared" si="6"/>
        <v>8</v>
      </c>
      <c r="P196" s="585">
        <f t="shared" si="7"/>
        <v>5</v>
      </c>
      <c r="Q196" s="594" t="str">
        <f t="shared" si="8"/>
        <v>Gastos_Gerais</v>
      </c>
      <c r="R196" s="589" t="s">
        <v>310</v>
      </c>
      <c r="S196" s="589" t="s">
        <v>310</v>
      </c>
    </row>
    <row r="197" spans="1:19" ht="36">
      <c r="A197" s="535">
        <f>IF(B197="","",COUNT('Diário 1º PA'!$A$4:$A$2000)+COUNT('Diário 2º PA'!$A$4:$A$1998)+ROW()-3)</f>
        <v>724</v>
      </c>
      <c r="B197" s="587">
        <v>44792</v>
      </c>
      <c r="C197" s="476">
        <v>44713</v>
      </c>
      <c r="D197" s="448" t="s">
        <v>271</v>
      </c>
      <c r="E197" s="448" t="s">
        <v>448</v>
      </c>
      <c r="F197" s="477">
        <v>228.75</v>
      </c>
      <c r="G197" s="571" t="s">
        <v>1492</v>
      </c>
      <c r="H197" s="448" t="s">
        <v>470</v>
      </c>
      <c r="I197" s="448" t="s">
        <v>621</v>
      </c>
      <c r="J197" s="448" t="s">
        <v>310</v>
      </c>
      <c r="K197" s="448" t="s">
        <v>507</v>
      </c>
      <c r="L197" s="448" t="s">
        <v>508</v>
      </c>
      <c r="M197" s="448" t="s">
        <v>310</v>
      </c>
      <c r="N197" s="496">
        <v>44792</v>
      </c>
      <c r="O197" s="585">
        <f t="shared" ref="O197:O260" si="9">IF(B197=0,0,IF(YEAR(B197)=$P$1,MONTH(B197)-$O$1+1,(YEAR(B197)-$P$1)*12-$O$1+1+MONTH(B197)))</f>
        <v>8</v>
      </c>
      <c r="P197" s="585">
        <f t="shared" ref="P197:P260" si="10">IF(C197=0,0,IF(YEAR(C197)=$P$1,MONTH(C197)-$O$1+1,(YEAR(C197)-$P$1)*12-$O$1+1+MONTH(C197)))</f>
        <v>6</v>
      </c>
      <c r="Q197" s="594" t="str">
        <f t="shared" ref="Q197:Q260" si="11">SUBSTITUTE(D197," ","_")</f>
        <v>Gastos_Gerais</v>
      </c>
      <c r="R197" s="589" t="s">
        <v>310</v>
      </c>
      <c r="S197" s="589" t="s">
        <v>310</v>
      </c>
    </row>
    <row r="198" spans="1:19" ht="24">
      <c r="A198" s="535">
        <f>IF(B198="","",COUNT('Diário 1º PA'!$A$4:$A$2000)+COUNT('Diário 2º PA'!$A$4:$A$1998)+ROW()-3)</f>
        <v>725</v>
      </c>
      <c r="B198" s="587">
        <v>44792</v>
      </c>
      <c r="C198" s="476">
        <v>44713</v>
      </c>
      <c r="D198" s="448" t="s">
        <v>271</v>
      </c>
      <c r="E198" s="448" t="s">
        <v>9</v>
      </c>
      <c r="F198" s="477">
        <v>57.45</v>
      </c>
      <c r="G198" s="571" t="s">
        <v>1544</v>
      </c>
      <c r="H198" s="448" t="s">
        <v>9</v>
      </c>
      <c r="I198" s="448" t="s">
        <v>621</v>
      </c>
      <c r="J198" s="448" t="s">
        <v>310</v>
      </c>
      <c r="K198" s="448" t="s">
        <v>507</v>
      </c>
      <c r="L198" s="448" t="s">
        <v>508</v>
      </c>
      <c r="M198" s="448" t="s">
        <v>310</v>
      </c>
      <c r="N198" s="496">
        <v>44792</v>
      </c>
      <c r="O198" s="585">
        <f t="shared" si="9"/>
        <v>8</v>
      </c>
      <c r="P198" s="585">
        <f t="shared" si="10"/>
        <v>6</v>
      </c>
      <c r="Q198" s="594" t="str">
        <f t="shared" si="11"/>
        <v>Gastos_Gerais</v>
      </c>
      <c r="R198" s="589" t="s">
        <v>310</v>
      </c>
      <c r="S198" s="589" t="s">
        <v>310</v>
      </c>
    </row>
    <row r="199" spans="1:19" ht="36">
      <c r="A199" s="535">
        <f>IF(B199="","",COUNT('Diário 1º PA'!$A$4:$A$2000)+COUNT('Diário 2º PA'!$A$4:$A$1998)+ROW()-3)</f>
        <v>726</v>
      </c>
      <c r="B199" s="587">
        <v>44792</v>
      </c>
      <c r="C199" s="476">
        <v>44621</v>
      </c>
      <c r="D199" s="448" t="s">
        <v>271</v>
      </c>
      <c r="E199" s="448" t="s">
        <v>448</v>
      </c>
      <c r="F199" s="477">
        <v>843.89</v>
      </c>
      <c r="G199" s="571" t="s">
        <v>1434</v>
      </c>
      <c r="H199" s="448" t="s">
        <v>470</v>
      </c>
      <c r="I199" s="448" t="s">
        <v>621</v>
      </c>
      <c r="J199" s="448" t="s">
        <v>310</v>
      </c>
      <c r="K199" s="448" t="s">
        <v>507</v>
      </c>
      <c r="L199" s="448" t="s">
        <v>508</v>
      </c>
      <c r="M199" s="448" t="s">
        <v>310</v>
      </c>
      <c r="N199" s="496">
        <v>44792</v>
      </c>
      <c r="O199" s="585">
        <f t="shared" si="9"/>
        <v>8</v>
      </c>
      <c r="P199" s="585">
        <f t="shared" si="10"/>
        <v>3</v>
      </c>
      <c r="Q199" s="594" t="str">
        <f t="shared" si="11"/>
        <v>Gastos_Gerais</v>
      </c>
      <c r="R199" s="589" t="s">
        <v>310</v>
      </c>
      <c r="S199" s="589" t="s">
        <v>310</v>
      </c>
    </row>
    <row r="200" spans="1:19" ht="24">
      <c r="A200" s="535">
        <f>IF(B200="","",COUNT('Diário 1º PA'!$A$4:$A$2000)+COUNT('Diário 2º PA'!$A$4:$A$1998)+ROW()-3)</f>
        <v>727</v>
      </c>
      <c r="B200" s="587">
        <v>44792</v>
      </c>
      <c r="C200" s="476">
        <v>44713</v>
      </c>
      <c r="D200" s="448" t="s">
        <v>271</v>
      </c>
      <c r="E200" s="448" t="s">
        <v>448</v>
      </c>
      <c r="F200" s="477">
        <v>145.83000000000001</v>
      </c>
      <c r="G200" s="571" t="s">
        <v>1566</v>
      </c>
      <c r="H200" s="448" t="s">
        <v>465</v>
      </c>
      <c r="I200" s="448" t="s">
        <v>621</v>
      </c>
      <c r="J200" s="448" t="s">
        <v>310</v>
      </c>
      <c r="K200" s="448" t="s">
        <v>507</v>
      </c>
      <c r="L200" s="448" t="s">
        <v>508</v>
      </c>
      <c r="M200" s="448" t="s">
        <v>310</v>
      </c>
      <c r="N200" s="496">
        <v>44792</v>
      </c>
      <c r="O200" s="585">
        <f t="shared" si="9"/>
        <v>8</v>
      </c>
      <c r="P200" s="585">
        <f t="shared" si="10"/>
        <v>6</v>
      </c>
      <c r="Q200" s="594" t="str">
        <f t="shared" si="11"/>
        <v>Gastos_Gerais</v>
      </c>
      <c r="R200" s="589" t="s">
        <v>310</v>
      </c>
      <c r="S200" s="589" t="s">
        <v>310</v>
      </c>
    </row>
    <row r="201" spans="1:19" ht="36">
      <c r="A201" s="535">
        <f>IF(B201="","",COUNT('Diário 1º PA'!$A$4:$A$2000)+COUNT('Diário 2º PA'!$A$4:$A$1998)+ROW()-3)</f>
        <v>728</v>
      </c>
      <c r="B201" s="587">
        <v>44792</v>
      </c>
      <c r="C201" s="476">
        <v>44682</v>
      </c>
      <c r="D201" s="448" t="s">
        <v>271</v>
      </c>
      <c r="E201" s="448" t="s">
        <v>448</v>
      </c>
      <c r="F201" s="477">
        <v>60</v>
      </c>
      <c r="G201" s="571" t="s">
        <v>1480</v>
      </c>
      <c r="H201" s="448" t="s">
        <v>473</v>
      </c>
      <c r="I201" s="448" t="s">
        <v>621</v>
      </c>
      <c r="J201" s="448" t="s">
        <v>310</v>
      </c>
      <c r="K201" s="448" t="s">
        <v>507</v>
      </c>
      <c r="L201" s="448" t="s">
        <v>508</v>
      </c>
      <c r="M201" s="448" t="s">
        <v>310</v>
      </c>
      <c r="N201" s="496">
        <v>44792</v>
      </c>
      <c r="O201" s="585">
        <f t="shared" si="9"/>
        <v>8</v>
      </c>
      <c r="P201" s="585">
        <f t="shared" si="10"/>
        <v>5</v>
      </c>
      <c r="Q201" s="594" t="str">
        <f t="shared" si="11"/>
        <v>Gastos_Gerais</v>
      </c>
      <c r="R201" s="589" t="s">
        <v>310</v>
      </c>
      <c r="S201" s="589" t="s">
        <v>310</v>
      </c>
    </row>
    <row r="202" spans="1:19" ht="36">
      <c r="A202" s="535">
        <f>IF(B202="","",COUNT('Diário 1º PA'!$A$4:$A$2000)+COUNT('Diário 2º PA'!$A$4:$A$1998)+ROW()-3)</f>
        <v>729</v>
      </c>
      <c r="B202" s="587">
        <v>44792</v>
      </c>
      <c r="C202" s="476">
        <v>44774</v>
      </c>
      <c r="D202" s="448" t="s">
        <v>271</v>
      </c>
      <c r="E202" s="448" t="s">
        <v>71</v>
      </c>
      <c r="F202" s="477">
        <v>11</v>
      </c>
      <c r="G202" s="571" t="s">
        <v>1590</v>
      </c>
      <c r="H202" s="448" t="s">
        <v>462</v>
      </c>
      <c r="I202" s="478" t="s">
        <v>546</v>
      </c>
      <c r="J202" s="478" t="s">
        <v>547</v>
      </c>
      <c r="K202" s="478" t="s">
        <v>548</v>
      </c>
      <c r="L202" s="478" t="s">
        <v>477</v>
      </c>
      <c r="M202" s="544" t="s">
        <v>310</v>
      </c>
      <c r="N202" s="587">
        <v>44792</v>
      </c>
      <c r="O202" s="585">
        <f t="shared" si="9"/>
        <v>8</v>
      </c>
      <c r="P202" s="585">
        <f t="shared" si="10"/>
        <v>8</v>
      </c>
      <c r="Q202" s="594" t="str">
        <f t="shared" si="11"/>
        <v>Gastos_Gerais</v>
      </c>
      <c r="R202" s="589" t="s">
        <v>310</v>
      </c>
      <c r="S202" s="589" t="s">
        <v>310</v>
      </c>
    </row>
    <row r="203" spans="1:19" ht="36">
      <c r="A203" s="535">
        <f>IF(B203="","",COUNT('Diário 1º PA'!$A$4:$A$2000)+COUNT('Diário 2º PA'!$A$4:$A$1998)+ROW()-3)</f>
        <v>730</v>
      </c>
      <c r="B203" s="587">
        <v>44792</v>
      </c>
      <c r="C203" s="476">
        <v>44774</v>
      </c>
      <c r="D203" s="448" t="s">
        <v>271</v>
      </c>
      <c r="E203" s="448" t="s">
        <v>71</v>
      </c>
      <c r="F203" s="477">
        <v>11</v>
      </c>
      <c r="G203" s="571" t="s">
        <v>1576</v>
      </c>
      <c r="H203" s="448" t="s">
        <v>465</v>
      </c>
      <c r="I203" s="478" t="s">
        <v>546</v>
      </c>
      <c r="J203" s="478" t="s">
        <v>547</v>
      </c>
      <c r="K203" s="478" t="s">
        <v>548</v>
      </c>
      <c r="L203" s="478" t="s">
        <v>477</v>
      </c>
      <c r="M203" s="544" t="s">
        <v>310</v>
      </c>
      <c r="N203" s="587">
        <v>44792</v>
      </c>
      <c r="O203" s="585">
        <f t="shared" si="9"/>
        <v>8</v>
      </c>
      <c r="P203" s="585">
        <f t="shared" si="10"/>
        <v>8</v>
      </c>
      <c r="Q203" s="594" t="str">
        <f t="shared" si="11"/>
        <v>Gastos_Gerais</v>
      </c>
      <c r="R203" s="589" t="s">
        <v>310</v>
      </c>
      <c r="S203" s="589" t="s">
        <v>310</v>
      </c>
    </row>
    <row r="204" spans="1:19" ht="132">
      <c r="A204" s="535">
        <f>IF(B204="","",COUNT('Diário 1º PA'!$A$4:$A$2000)+COUNT('Diário 2º PA'!$A$4:$A$1998)+ROW()-3)</f>
        <v>731</v>
      </c>
      <c r="B204" s="496">
        <v>44795</v>
      </c>
      <c r="C204" s="476">
        <v>44652</v>
      </c>
      <c r="D204" s="448" t="s">
        <v>271</v>
      </c>
      <c r="E204" s="448" t="s">
        <v>448</v>
      </c>
      <c r="F204" s="477">
        <v>11760</v>
      </c>
      <c r="G204" s="571" t="s">
        <v>1017</v>
      </c>
      <c r="H204" s="448" t="s">
        <v>465</v>
      </c>
      <c r="I204" s="448" t="s">
        <v>1592</v>
      </c>
      <c r="J204" s="448" t="s">
        <v>1591</v>
      </c>
      <c r="K204" s="448" t="s">
        <v>543</v>
      </c>
      <c r="L204" s="448" t="s">
        <v>32</v>
      </c>
      <c r="M204" s="448" t="s">
        <v>1593</v>
      </c>
      <c r="N204" s="496">
        <v>44792</v>
      </c>
      <c r="O204" s="585">
        <f t="shared" si="9"/>
        <v>8</v>
      </c>
      <c r="P204" s="585">
        <f t="shared" si="10"/>
        <v>4</v>
      </c>
      <c r="Q204" s="594" t="str">
        <f t="shared" si="11"/>
        <v>Gastos_Gerais</v>
      </c>
      <c r="R204" s="589" t="s">
        <v>1389</v>
      </c>
      <c r="S204" s="589">
        <v>3014</v>
      </c>
    </row>
    <row r="205" spans="1:19" ht="48">
      <c r="A205" s="535">
        <f>IF(B205="","",COUNT('Diário 1º PA'!$A$4:$A$2000)+COUNT('Diário 2º PA'!$A$4:$A$1998)+ROW()-3)</f>
        <v>732</v>
      </c>
      <c r="B205" s="496">
        <v>44795</v>
      </c>
      <c r="C205" s="476">
        <v>44774</v>
      </c>
      <c r="D205" s="448" t="s">
        <v>271</v>
      </c>
      <c r="E205" s="448" t="s">
        <v>328</v>
      </c>
      <c r="F205" s="477">
        <v>1609.73</v>
      </c>
      <c r="G205" s="573" t="s">
        <v>1542</v>
      </c>
      <c r="H205" s="448" t="s">
        <v>463</v>
      </c>
      <c r="I205" s="448" t="s">
        <v>1595</v>
      </c>
      <c r="J205" s="448" t="s">
        <v>634</v>
      </c>
      <c r="K205" s="448" t="s">
        <v>543</v>
      </c>
      <c r="L205" s="448" t="s">
        <v>32</v>
      </c>
      <c r="M205" s="448" t="s">
        <v>1596</v>
      </c>
      <c r="N205" s="496">
        <v>44791</v>
      </c>
      <c r="O205" s="585">
        <f t="shared" si="9"/>
        <v>8</v>
      </c>
      <c r="P205" s="585">
        <f t="shared" si="10"/>
        <v>8</v>
      </c>
      <c r="Q205" s="594" t="str">
        <f t="shared" si="11"/>
        <v>Gastos_Gerais</v>
      </c>
      <c r="R205" s="589" t="s">
        <v>538</v>
      </c>
      <c r="S205" s="589">
        <v>4230</v>
      </c>
    </row>
    <row r="206" spans="1:19" ht="36">
      <c r="A206" s="535">
        <f>IF(B206="","",COUNT('Diário 1º PA'!$A$4:$A$2000)+COUNT('Diário 2º PA'!$A$4:$A$1998)+ROW()-3)</f>
        <v>733</v>
      </c>
      <c r="B206" s="587">
        <v>44795</v>
      </c>
      <c r="C206" s="476">
        <v>44774</v>
      </c>
      <c r="D206" s="448" t="s">
        <v>271</v>
      </c>
      <c r="E206" s="448" t="s">
        <v>71</v>
      </c>
      <c r="F206" s="477">
        <v>11</v>
      </c>
      <c r="G206" s="571" t="s">
        <v>1598</v>
      </c>
      <c r="H206" s="448" t="s">
        <v>465</v>
      </c>
      <c r="I206" s="478" t="s">
        <v>546</v>
      </c>
      <c r="J206" s="478" t="s">
        <v>547</v>
      </c>
      <c r="K206" s="478" t="s">
        <v>548</v>
      </c>
      <c r="L206" s="478" t="s">
        <v>477</v>
      </c>
      <c r="M206" s="544" t="s">
        <v>310</v>
      </c>
      <c r="N206" s="587">
        <v>44795</v>
      </c>
      <c r="O206" s="585">
        <f t="shared" si="9"/>
        <v>8</v>
      </c>
      <c r="P206" s="585">
        <f t="shared" si="10"/>
        <v>8</v>
      </c>
      <c r="Q206" s="594" t="str">
        <f t="shared" si="11"/>
        <v>Gastos_Gerais</v>
      </c>
      <c r="R206" s="589" t="s">
        <v>310</v>
      </c>
      <c r="S206" s="589" t="s">
        <v>310</v>
      </c>
    </row>
    <row r="207" spans="1:19" ht="36">
      <c r="A207" s="535">
        <f>IF(B207="","",COUNT('Diário 1º PA'!$A$4:$A$2000)+COUNT('Diário 2º PA'!$A$4:$A$1998)+ROW()-3)</f>
        <v>734</v>
      </c>
      <c r="B207" s="587">
        <v>44795</v>
      </c>
      <c r="C207" s="476">
        <v>44774</v>
      </c>
      <c r="D207" s="448" t="s">
        <v>271</v>
      </c>
      <c r="E207" s="448" t="s">
        <v>71</v>
      </c>
      <c r="F207" s="477">
        <v>11</v>
      </c>
      <c r="G207" s="571" t="s">
        <v>1599</v>
      </c>
      <c r="H207" s="448" t="s">
        <v>463</v>
      </c>
      <c r="I207" s="478" t="s">
        <v>546</v>
      </c>
      <c r="J207" s="478" t="s">
        <v>547</v>
      </c>
      <c r="K207" s="478" t="s">
        <v>548</v>
      </c>
      <c r="L207" s="478" t="s">
        <v>477</v>
      </c>
      <c r="M207" s="544" t="s">
        <v>310</v>
      </c>
      <c r="N207" s="587">
        <v>44795</v>
      </c>
      <c r="O207" s="585">
        <f t="shared" si="9"/>
        <v>8</v>
      </c>
      <c r="P207" s="585">
        <f t="shared" si="10"/>
        <v>8</v>
      </c>
      <c r="Q207" s="594" t="str">
        <f t="shared" si="11"/>
        <v>Gastos_Gerais</v>
      </c>
      <c r="R207" s="589" t="s">
        <v>310</v>
      </c>
      <c r="S207" s="589" t="s">
        <v>310</v>
      </c>
    </row>
    <row r="208" spans="1:19" ht="36">
      <c r="A208" s="535">
        <f>IF(B208="","",COUNT('Diário 1º PA'!$A$4:$A$2000)+COUNT('Diário 2º PA'!$A$4:$A$1998)+ROW()-3)</f>
        <v>735</v>
      </c>
      <c r="B208" s="496">
        <v>44796</v>
      </c>
      <c r="C208" s="476">
        <v>44774</v>
      </c>
      <c r="D208" s="448" t="s">
        <v>271</v>
      </c>
      <c r="E208" s="448" t="s">
        <v>434</v>
      </c>
      <c r="F208" s="477">
        <v>25000</v>
      </c>
      <c r="G208" s="573" t="s">
        <v>1548</v>
      </c>
      <c r="H208" s="448" t="s">
        <v>463</v>
      </c>
      <c r="I208" s="448" t="s">
        <v>1601</v>
      </c>
      <c r="J208" s="448" t="s">
        <v>1602</v>
      </c>
      <c r="K208" s="448" t="s">
        <v>543</v>
      </c>
      <c r="L208" s="448" t="s">
        <v>32</v>
      </c>
      <c r="M208" s="448">
        <v>236</v>
      </c>
      <c r="N208" s="496">
        <v>44795</v>
      </c>
      <c r="O208" s="585">
        <f t="shared" si="9"/>
        <v>8</v>
      </c>
      <c r="P208" s="585">
        <f t="shared" si="10"/>
        <v>8</v>
      </c>
      <c r="Q208" s="594" t="str">
        <f t="shared" si="11"/>
        <v>Gastos_Gerais</v>
      </c>
      <c r="R208" s="589" t="s">
        <v>1432</v>
      </c>
      <c r="S208" s="589">
        <v>4238</v>
      </c>
    </row>
    <row r="209" spans="1:19" ht="36">
      <c r="A209" s="535">
        <f>IF(B209="","",COUNT('Diário 1º PA'!$A$4:$A$2000)+COUNT('Diário 2º PA'!$A$4:$A$1998)+ROW()-3)</f>
        <v>736</v>
      </c>
      <c r="B209" s="496">
        <v>44796</v>
      </c>
      <c r="C209" s="476">
        <v>44774</v>
      </c>
      <c r="D209" s="448" t="s">
        <v>271</v>
      </c>
      <c r="E209" s="448" t="s">
        <v>71</v>
      </c>
      <c r="F209" s="477">
        <v>11</v>
      </c>
      <c r="G209" s="571" t="s">
        <v>1603</v>
      </c>
      <c r="H209" s="448" t="s">
        <v>463</v>
      </c>
      <c r="I209" s="478" t="s">
        <v>546</v>
      </c>
      <c r="J209" s="478" t="s">
        <v>547</v>
      </c>
      <c r="K209" s="478" t="s">
        <v>548</v>
      </c>
      <c r="L209" s="478" t="s">
        <v>477</v>
      </c>
      <c r="M209" s="544" t="s">
        <v>310</v>
      </c>
      <c r="N209" s="587">
        <v>44796</v>
      </c>
      <c r="O209" s="585">
        <f t="shared" si="9"/>
        <v>8</v>
      </c>
      <c r="P209" s="585">
        <f t="shared" si="10"/>
        <v>8</v>
      </c>
      <c r="Q209" s="594" t="str">
        <f t="shared" si="11"/>
        <v>Gastos_Gerais</v>
      </c>
      <c r="R209" s="589" t="s">
        <v>310</v>
      </c>
      <c r="S209" s="589" t="s">
        <v>310</v>
      </c>
    </row>
    <row r="210" spans="1:19" ht="48">
      <c r="A210" s="535">
        <f>IF(B210="","",COUNT('Diário 1º PA'!$A$4:$A$2000)+COUNT('Diário 2º PA'!$A$4:$A$1998)+ROW()-3)</f>
        <v>737</v>
      </c>
      <c r="B210" s="496">
        <v>44798</v>
      </c>
      <c r="C210" s="476">
        <v>44743</v>
      </c>
      <c r="D210" s="448" t="s">
        <v>315</v>
      </c>
      <c r="E210" s="448" t="s">
        <v>315</v>
      </c>
      <c r="F210" s="477">
        <v>3503.17</v>
      </c>
      <c r="G210" s="573" t="s">
        <v>1529</v>
      </c>
      <c r="H210" s="448" t="s">
        <v>310</v>
      </c>
      <c r="I210" s="448" t="s">
        <v>1530</v>
      </c>
      <c r="J210" s="448" t="s">
        <v>475</v>
      </c>
      <c r="K210" s="448" t="s">
        <v>499</v>
      </c>
      <c r="L210" s="448" t="s">
        <v>310</v>
      </c>
      <c r="M210" s="544" t="s">
        <v>310</v>
      </c>
      <c r="N210" s="496">
        <v>44798</v>
      </c>
      <c r="O210" s="585">
        <f t="shared" si="9"/>
        <v>8</v>
      </c>
      <c r="P210" s="585">
        <f t="shared" si="10"/>
        <v>7</v>
      </c>
      <c r="Q210" s="594" t="str">
        <f t="shared" si="11"/>
        <v>Transferência_para_Reserva_de_Recursos</v>
      </c>
      <c r="R210" s="589" t="s">
        <v>310</v>
      </c>
      <c r="S210" s="589" t="s">
        <v>310</v>
      </c>
    </row>
    <row r="211" spans="1:19" ht="36">
      <c r="A211" s="535">
        <f>IF(B211="","",COUNT('Diário 1º PA'!$A$4:$A$2000)+COUNT('Diário 2º PA'!$A$4:$A$1998)+ROW()-3)</f>
        <v>738</v>
      </c>
      <c r="B211" s="496">
        <v>44798</v>
      </c>
      <c r="C211" s="476">
        <v>44774</v>
      </c>
      <c r="D211" s="448" t="s">
        <v>271</v>
      </c>
      <c r="E211" s="448" t="s">
        <v>434</v>
      </c>
      <c r="F211" s="477">
        <v>1300</v>
      </c>
      <c r="G211" s="573" t="s">
        <v>1583</v>
      </c>
      <c r="H211" s="448" t="s">
        <v>463</v>
      </c>
      <c r="I211" s="448" t="s">
        <v>1605</v>
      </c>
      <c r="J211" s="448" t="s">
        <v>1606</v>
      </c>
      <c r="K211" s="448" t="s">
        <v>499</v>
      </c>
      <c r="L211" s="448" t="s">
        <v>32</v>
      </c>
      <c r="M211" s="448" t="s">
        <v>594</v>
      </c>
      <c r="N211" s="496">
        <v>44794</v>
      </c>
      <c r="O211" s="585">
        <f t="shared" si="9"/>
        <v>8</v>
      </c>
      <c r="P211" s="585">
        <f t="shared" si="10"/>
        <v>8</v>
      </c>
      <c r="Q211" s="594" t="str">
        <f t="shared" si="11"/>
        <v>Gastos_Gerais</v>
      </c>
      <c r="R211" s="589" t="s">
        <v>540</v>
      </c>
      <c r="S211" s="589">
        <v>4240</v>
      </c>
    </row>
    <row r="212" spans="1:19" ht="96">
      <c r="A212" s="535">
        <f>IF(B212="","",COUNT('Diário 1º PA'!$A$4:$A$2000)+COUNT('Diário 2º PA'!$A$4:$A$1998)+ROW()-3)</f>
        <v>739</v>
      </c>
      <c r="B212" s="496">
        <v>44798</v>
      </c>
      <c r="C212" s="476">
        <v>44713</v>
      </c>
      <c r="D212" s="478" t="s">
        <v>271</v>
      </c>
      <c r="E212" s="478" t="s">
        <v>62</v>
      </c>
      <c r="F212" s="477">
        <v>1550</v>
      </c>
      <c r="G212" s="573" t="s">
        <v>1609</v>
      </c>
      <c r="H212" s="478" t="s">
        <v>470</v>
      </c>
      <c r="I212" s="448" t="s">
        <v>1607</v>
      </c>
      <c r="J212" s="448" t="s">
        <v>1608</v>
      </c>
      <c r="K212" s="448" t="s">
        <v>543</v>
      </c>
      <c r="L212" s="448" t="s">
        <v>32</v>
      </c>
      <c r="M212" s="448">
        <v>164</v>
      </c>
      <c r="N212" s="496">
        <v>44796</v>
      </c>
      <c r="O212" s="585">
        <f t="shared" si="9"/>
        <v>8</v>
      </c>
      <c r="P212" s="585">
        <f t="shared" si="10"/>
        <v>6</v>
      </c>
      <c r="Q212" s="594" t="str">
        <f t="shared" si="11"/>
        <v>Gastos_Gerais</v>
      </c>
      <c r="R212" s="589" t="s">
        <v>538</v>
      </c>
      <c r="S212" s="589">
        <v>3921</v>
      </c>
    </row>
    <row r="213" spans="1:19" ht="24">
      <c r="A213" s="535">
        <f>IF(B213="","",COUNT('Diário 1º PA'!$A$4:$A$2000)+COUNT('Diário 2º PA'!$A$4:$A$1998)+ROW()-3)</f>
        <v>740</v>
      </c>
      <c r="B213" s="496">
        <v>44798</v>
      </c>
      <c r="C213" s="476">
        <v>44743</v>
      </c>
      <c r="D213" s="478" t="s">
        <v>271</v>
      </c>
      <c r="E213" s="478" t="s">
        <v>448</v>
      </c>
      <c r="F213" s="477">
        <v>434.25</v>
      </c>
      <c r="G213" s="573" t="s">
        <v>1325</v>
      </c>
      <c r="H213" s="478" t="s">
        <v>463</v>
      </c>
      <c r="I213" s="448" t="s">
        <v>1610</v>
      </c>
      <c r="J213" s="448" t="s">
        <v>1611</v>
      </c>
      <c r="K213" s="448" t="s">
        <v>543</v>
      </c>
      <c r="L213" s="448" t="s">
        <v>32</v>
      </c>
      <c r="M213" s="448" t="s">
        <v>1612</v>
      </c>
      <c r="N213" s="496">
        <v>44797</v>
      </c>
      <c r="O213" s="585">
        <f t="shared" si="9"/>
        <v>8</v>
      </c>
      <c r="P213" s="585">
        <f t="shared" si="10"/>
        <v>7</v>
      </c>
      <c r="Q213" s="594" t="str">
        <f t="shared" si="11"/>
        <v>Gastos_Gerais</v>
      </c>
      <c r="R213" s="589" t="s">
        <v>540</v>
      </c>
      <c r="S213" s="589">
        <v>3910</v>
      </c>
    </row>
    <row r="214" spans="1:19" ht="24">
      <c r="A214" s="535">
        <f>IF(B214="","",COUNT('Diário 1º PA'!$A$4:$A$2000)+COUNT('Diário 2º PA'!$A$4:$A$1998)+ROW()-3)</f>
        <v>741</v>
      </c>
      <c r="B214" s="496">
        <v>44798</v>
      </c>
      <c r="C214" s="476">
        <v>44774</v>
      </c>
      <c r="D214" s="448" t="s">
        <v>271</v>
      </c>
      <c r="E214" s="448" t="s">
        <v>434</v>
      </c>
      <c r="F214" s="477">
        <v>1500</v>
      </c>
      <c r="G214" s="573" t="s">
        <v>1554</v>
      </c>
      <c r="H214" s="448" t="s">
        <v>463</v>
      </c>
      <c r="I214" s="448" t="s">
        <v>1614</v>
      </c>
      <c r="J214" s="448" t="s">
        <v>1615</v>
      </c>
      <c r="K214" s="448" t="s">
        <v>543</v>
      </c>
      <c r="L214" s="448" t="s">
        <v>32</v>
      </c>
      <c r="M214" s="448" t="s">
        <v>913</v>
      </c>
      <c r="N214" s="496">
        <v>44797</v>
      </c>
      <c r="O214" s="585">
        <f t="shared" si="9"/>
        <v>8</v>
      </c>
      <c r="P214" s="585">
        <f t="shared" si="10"/>
        <v>8</v>
      </c>
      <c r="Q214" s="594" t="str">
        <f t="shared" si="11"/>
        <v>Gastos_Gerais</v>
      </c>
      <c r="R214" s="589" t="s">
        <v>540</v>
      </c>
      <c r="S214" s="589">
        <v>4243</v>
      </c>
    </row>
    <row r="215" spans="1:19" ht="132">
      <c r="A215" s="535">
        <f>IF(B215="","",COUNT('Diário 1º PA'!$A$4:$A$2000)+COUNT('Diário 2º PA'!$A$4:$A$1998)+ROW()-3)</f>
        <v>742</v>
      </c>
      <c r="B215" s="496">
        <v>44798</v>
      </c>
      <c r="C215" s="476">
        <v>44774</v>
      </c>
      <c r="D215" s="448" t="s">
        <v>271</v>
      </c>
      <c r="E215" s="448" t="s">
        <v>448</v>
      </c>
      <c r="F215" s="477">
        <v>4891.5</v>
      </c>
      <c r="G215" s="571" t="s">
        <v>1109</v>
      </c>
      <c r="H215" s="448" t="s">
        <v>474</v>
      </c>
      <c r="I215" s="448" t="s">
        <v>1162</v>
      </c>
      <c r="J215" s="448" t="s">
        <v>542</v>
      </c>
      <c r="K215" s="448" t="s">
        <v>543</v>
      </c>
      <c r="L215" s="448" t="s">
        <v>32</v>
      </c>
      <c r="M215" s="448" t="s">
        <v>1081</v>
      </c>
      <c r="N215" s="496">
        <v>44796</v>
      </c>
      <c r="O215" s="585">
        <f t="shared" si="9"/>
        <v>8</v>
      </c>
      <c r="P215" s="585">
        <f t="shared" si="10"/>
        <v>8</v>
      </c>
      <c r="Q215" s="594" t="str">
        <f t="shared" si="11"/>
        <v>Gastos_Gerais</v>
      </c>
      <c r="R215" s="589" t="s">
        <v>1389</v>
      </c>
      <c r="S215" s="589">
        <v>3306</v>
      </c>
    </row>
    <row r="216" spans="1:19" ht="204">
      <c r="A216" s="535">
        <f>IF(B216="","",COUNT('Diário 1º PA'!$A$4:$A$2000)+COUNT('Diário 2º PA'!$A$4:$A$1998)+ROW()-3)</f>
        <v>743</v>
      </c>
      <c r="B216" s="496">
        <v>44798</v>
      </c>
      <c r="C216" s="476">
        <v>44713</v>
      </c>
      <c r="D216" s="448" t="s">
        <v>271</v>
      </c>
      <c r="E216" s="448" t="s">
        <v>448</v>
      </c>
      <c r="F216" s="477">
        <v>2445.75</v>
      </c>
      <c r="G216" s="571" t="s">
        <v>687</v>
      </c>
      <c r="H216" s="448" t="s">
        <v>473</v>
      </c>
      <c r="I216" s="448" t="s">
        <v>1162</v>
      </c>
      <c r="J216" s="448" t="s">
        <v>542</v>
      </c>
      <c r="K216" s="448" t="s">
        <v>543</v>
      </c>
      <c r="L216" s="448" t="s">
        <v>32</v>
      </c>
      <c r="M216" s="448" t="s">
        <v>1285</v>
      </c>
      <c r="N216" s="496">
        <v>44796</v>
      </c>
      <c r="O216" s="585">
        <f t="shared" si="9"/>
        <v>8</v>
      </c>
      <c r="P216" s="585">
        <f t="shared" si="10"/>
        <v>6</v>
      </c>
      <c r="Q216" s="594" t="str">
        <f t="shared" si="11"/>
        <v>Gastos_Gerais</v>
      </c>
      <c r="R216" s="589" t="s">
        <v>1389</v>
      </c>
      <c r="S216" s="589">
        <v>3302</v>
      </c>
    </row>
    <row r="217" spans="1:19" ht="24">
      <c r="A217" s="535">
        <f>IF(B217="","",COUNT('Diário 1º PA'!$A$4:$A$2000)+COUNT('Diário 2º PA'!$A$4:$A$1998)+ROW()-3)</f>
        <v>744</v>
      </c>
      <c r="B217" s="496">
        <v>44798</v>
      </c>
      <c r="C217" s="476">
        <v>44743</v>
      </c>
      <c r="D217" s="448" t="s">
        <v>271</v>
      </c>
      <c r="E217" s="448" t="s">
        <v>67</v>
      </c>
      <c r="F217" s="477">
        <v>176.92</v>
      </c>
      <c r="G217" s="573" t="s">
        <v>1528</v>
      </c>
      <c r="H217" s="448" t="s">
        <v>310</v>
      </c>
      <c r="I217" s="448" t="s">
        <v>621</v>
      </c>
      <c r="J217" s="448" t="s">
        <v>310</v>
      </c>
      <c r="K217" s="448" t="s">
        <v>507</v>
      </c>
      <c r="L217" s="448" t="s">
        <v>508</v>
      </c>
      <c r="M217" s="448" t="s">
        <v>310</v>
      </c>
      <c r="N217" s="496">
        <v>44798</v>
      </c>
      <c r="O217" s="585">
        <f t="shared" si="9"/>
        <v>8</v>
      </c>
      <c r="P217" s="585">
        <f t="shared" si="10"/>
        <v>7</v>
      </c>
      <c r="Q217" s="594" t="str">
        <f t="shared" si="11"/>
        <v>Gastos_Gerais</v>
      </c>
      <c r="R217" s="589" t="s">
        <v>310</v>
      </c>
      <c r="S217" s="589" t="s">
        <v>310</v>
      </c>
    </row>
    <row r="218" spans="1:19" ht="36">
      <c r="A218" s="535">
        <f>IF(B218="","",COUNT('Diário 1º PA'!$A$4:$A$2000)+COUNT('Diário 2º PA'!$A$4:$A$1998)+ROW()-3)</f>
        <v>745</v>
      </c>
      <c r="B218" s="496">
        <v>44798</v>
      </c>
      <c r="C218" s="476">
        <v>44774</v>
      </c>
      <c r="D218" s="448" t="s">
        <v>271</v>
      </c>
      <c r="E218" s="448" t="s">
        <v>71</v>
      </c>
      <c r="F218" s="477">
        <v>11</v>
      </c>
      <c r="G218" s="571" t="s">
        <v>1618</v>
      </c>
      <c r="H218" s="478" t="s">
        <v>470</v>
      </c>
      <c r="I218" s="478" t="s">
        <v>546</v>
      </c>
      <c r="J218" s="478" t="s">
        <v>547</v>
      </c>
      <c r="K218" s="478" t="s">
        <v>548</v>
      </c>
      <c r="L218" s="478" t="s">
        <v>477</v>
      </c>
      <c r="M218" s="544" t="s">
        <v>310</v>
      </c>
      <c r="N218" s="496">
        <v>44798</v>
      </c>
      <c r="O218" s="585">
        <f t="shared" si="9"/>
        <v>8</v>
      </c>
      <c r="P218" s="585">
        <f t="shared" si="10"/>
        <v>8</v>
      </c>
      <c r="Q218" s="594" t="str">
        <f t="shared" si="11"/>
        <v>Gastos_Gerais</v>
      </c>
      <c r="R218" s="589" t="s">
        <v>310</v>
      </c>
      <c r="S218" s="589" t="s">
        <v>310</v>
      </c>
    </row>
    <row r="219" spans="1:19" ht="36">
      <c r="A219" s="535">
        <f>IF(B219="","",COUNT('Diário 1º PA'!$A$4:$A$2000)+COUNT('Diário 2º PA'!$A$4:$A$1998)+ROW()-3)</f>
        <v>746</v>
      </c>
      <c r="B219" s="496">
        <v>44798</v>
      </c>
      <c r="C219" s="476">
        <v>44774</v>
      </c>
      <c r="D219" s="448" t="s">
        <v>271</v>
      </c>
      <c r="E219" s="448" t="s">
        <v>71</v>
      </c>
      <c r="F219" s="477">
        <v>11</v>
      </c>
      <c r="G219" s="571" t="s">
        <v>1619</v>
      </c>
      <c r="H219" s="478" t="s">
        <v>463</v>
      </c>
      <c r="I219" s="478" t="s">
        <v>546</v>
      </c>
      <c r="J219" s="478" t="s">
        <v>547</v>
      </c>
      <c r="K219" s="478" t="s">
        <v>548</v>
      </c>
      <c r="L219" s="478" t="s">
        <v>477</v>
      </c>
      <c r="M219" s="544" t="s">
        <v>310</v>
      </c>
      <c r="N219" s="496">
        <v>44798</v>
      </c>
      <c r="O219" s="585">
        <f t="shared" si="9"/>
        <v>8</v>
      </c>
      <c r="P219" s="585">
        <f t="shared" si="10"/>
        <v>8</v>
      </c>
      <c r="Q219" s="594" t="str">
        <f t="shared" si="11"/>
        <v>Gastos_Gerais</v>
      </c>
      <c r="R219" s="589" t="s">
        <v>310</v>
      </c>
      <c r="S219" s="589" t="s">
        <v>310</v>
      </c>
    </row>
    <row r="220" spans="1:19" ht="36">
      <c r="A220" s="535">
        <f>IF(B220="","",COUNT('Diário 1º PA'!$A$4:$A$2000)+COUNT('Diário 2º PA'!$A$4:$A$1998)+ROW()-3)</f>
        <v>747</v>
      </c>
      <c r="B220" s="496">
        <v>44798</v>
      </c>
      <c r="C220" s="476">
        <v>44774</v>
      </c>
      <c r="D220" s="448" t="s">
        <v>271</v>
      </c>
      <c r="E220" s="448" t="s">
        <v>71</v>
      </c>
      <c r="F220" s="477">
        <v>11</v>
      </c>
      <c r="G220" s="571" t="s">
        <v>1620</v>
      </c>
      <c r="H220" s="448" t="s">
        <v>463</v>
      </c>
      <c r="I220" s="478" t="s">
        <v>546</v>
      </c>
      <c r="J220" s="478" t="s">
        <v>547</v>
      </c>
      <c r="K220" s="478" t="s">
        <v>548</v>
      </c>
      <c r="L220" s="478" t="s">
        <v>477</v>
      </c>
      <c r="M220" s="544" t="s">
        <v>310</v>
      </c>
      <c r="N220" s="496">
        <v>44798</v>
      </c>
      <c r="O220" s="585">
        <f t="shared" si="9"/>
        <v>8</v>
      </c>
      <c r="P220" s="585">
        <f t="shared" si="10"/>
        <v>8</v>
      </c>
      <c r="Q220" s="594" t="str">
        <f t="shared" si="11"/>
        <v>Gastos_Gerais</v>
      </c>
      <c r="R220" s="589" t="s">
        <v>310</v>
      </c>
      <c r="S220" s="589" t="s">
        <v>310</v>
      </c>
    </row>
    <row r="221" spans="1:19" ht="36">
      <c r="A221" s="535">
        <f>IF(B221="","",COUNT('Diário 1º PA'!$A$4:$A$2000)+COUNT('Diário 2º PA'!$A$4:$A$1998)+ROW()-3)</f>
        <v>748</v>
      </c>
      <c r="B221" s="496">
        <v>44798</v>
      </c>
      <c r="C221" s="476">
        <v>44774</v>
      </c>
      <c r="D221" s="448" t="s">
        <v>271</v>
      </c>
      <c r="E221" s="448" t="s">
        <v>71</v>
      </c>
      <c r="F221" s="477">
        <v>11</v>
      </c>
      <c r="G221" s="571" t="s">
        <v>1621</v>
      </c>
      <c r="H221" s="448" t="s">
        <v>473</v>
      </c>
      <c r="I221" s="478" t="s">
        <v>546</v>
      </c>
      <c r="J221" s="478" t="s">
        <v>547</v>
      </c>
      <c r="K221" s="478" t="s">
        <v>548</v>
      </c>
      <c r="L221" s="478" t="s">
        <v>477</v>
      </c>
      <c r="M221" s="544" t="s">
        <v>310</v>
      </c>
      <c r="N221" s="496">
        <v>44798</v>
      </c>
      <c r="O221" s="585">
        <f t="shared" si="9"/>
        <v>8</v>
      </c>
      <c r="P221" s="585">
        <f t="shared" si="10"/>
        <v>8</v>
      </c>
      <c r="Q221" s="594" t="str">
        <f t="shared" si="11"/>
        <v>Gastos_Gerais</v>
      </c>
      <c r="R221" s="589" t="s">
        <v>310</v>
      </c>
      <c r="S221" s="589" t="s">
        <v>310</v>
      </c>
    </row>
    <row r="222" spans="1:19" ht="36">
      <c r="A222" s="535">
        <f>IF(B222="","",COUNT('Diário 1º PA'!$A$4:$A$2000)+COUNT('Diário 2º PA'!$A$4:$A$1998)+ROW()-3)</f>
        <v>749</v>
      </c>
      <c r="B222" s="496">
        <v>44798</v>
      </c>
      <c r="C222" s="476">
        <v>44774</v>
      </c>
      <c r="D222" s="448" t="s">
        <v>271</v>
      </c>
      <c r="E222" s="448" t="s">
        <v>71</v>
      </c>
      <c r="F222" s="477">
        <v>11</v>
      </c>
      <c r="G222" s="571" t="s">
        <v>1622</v>
      </c>
      <c r="H222" s="448" t="s">
        <v>473</v>
      </c>
      <c r="I222" s="478" t="s">
        <v>546</v>
      </c>
      <c r="J222" s="478" t="s">
        <v>547</v>
      </c>
      <c r="K222" s="478" t="s">
        <v>548</v>
      </c>
      <c r="L222" s="478" t="s">
        <v>477</v>
      </c>
      <c r="M222" s="544" t="s">
        <v>310</v>
      </c>
      <c r="N222" s="496">
        <v>44798</v>
      </c>
      <c r="O222" s="585">
        <f t="shared" si="9"/>
        <v>8</v>
      </c>
      <c r="P222" s="585">
        <f t="shared" si="10"/>
        <v>8</v>
      </c>
      <c r="Q222" s="594" t="str">
        <f t="shared" si="11"/>
        <v>Gastos_Gerais</v>
      </c>
      <c r="R222" s="589" t="s">
        <v>310</v>
      </c>
      <c r="S222" s="589" t="s">
        <v>310</v>
      </c>
    </row>
    <row r="223" spans="1:19" ht="36">
      <c r="A223" s="535">
        <f>IF(B223="","",COUNT('Diário 1º PA'!$A$4:$A$2000)+COUNT('Diário 2º PA'!$A$4:$A$1998)+ROW()-3)</f>
        <v>750</v>
      </c>
      <c r="B223" s="496">
        <v>44799</v>
      </c>
      <c r="C223" s="476">
        <v>44774</v>
      </c>
      <c r="D223" s="448" t="s">
        <v>271</v>
      </c>
      <c r="E223" s="448" t="s">
        <v>434</v>
      </c>
      <c r="F223" s="477">
        <v>1300</v>
      </c>
      <c r="G223" s="573" t="s">
        <v>1581</v>
      </c>
      <c r="H223" s="448" t="s">
        <v>463</v>
      </c>
      <c r="I223" s="448" t="s">
        <v>1624</v>
      </c>
      <c r="J223" s="448" t="s">
        <v>1625</v>
      </c>
      <c r="K223" s="448" t="s">
        <v>499</v>
      </c>
      <c r="L223" s="448" t="s">
        <v>32</v>
      </c>
      <c r="M223" s="448" t="s">
        <v>874</v>
      </c>
      <c r="N223" s="496">
        <v>44797</v>
      </c>
      <c r="O223" s="585">
        <f t="shared" si="9"/>
        <v>8</v>
      </c>
      <c r="P223" s="585">
        <f t="shared" si="10"/>
        <v>8</v>
      </c>
      <c r="Q223" s="594" t="str">
        <f t="shared" si="11"/>
        <v>Gastos_Gerais</v>
      </c>
      <c r="R223" s="589" t="s">
        <v>540</v>
      </c>
      <c r="S223" s="589">
        <v>4242</v>
      </c>
    </row>
    <row r="224" spans="1:19" ht="36">
      <c r="A224" s="535">
        <f>IF(B224="","",COUNT('Diário 1º PA'!$A$4:$A$2000)+COUNT('Diário 2º PA'!$A$4:$A$1998)+ROW()-3)</f>
        <v>751</v>
      </c>
      <c r="B224" s="496">
        <v>44799</v>
      </c>
      <c r="C224" s="476">
        <v>44774</v>
      </c>
      <c r="D224" s="448" t="s">
        <v>271</v>
      </c>
      <c r="E224" s="448" t="s">
        <v>434</v>
      </c>
      <c r="F224" s="477">
        <v>1097.26</v>
      </c>
      <c r="G224" s="573" t="s">
        <v>1557</v>
      </c>
      <c r="H224" s="448" t="s">
        <v>463</v>
      </c>
      <c r="I224" s="448" t="s">
        <v>1626</v>
      </c>
      <c r="J224" s="448" t="s">
        <v>715</v>
      </c>
      <c r="K224" s="448" t="s">
        <v>499</v>
      </c>
      <c r="L224" s="448" t="s">
        <v>500</v>
      </c>
      <c r="M224" s="448">
        <v>2015</v>
      </c>
      <c r="N224" s="496">
        <v>44797</v>
      </c>
      <c r="O224" s="585">
        <f t="shared" si="9"/>
        <v>8</v>
      </c>
      <c r="P224" s="585">
        <f t="shared" si="10"/>
        <v>8</v>
      </c>
      <c r="Q224" s="594" t="str">
        <f t="shared" si="11"/>
        <v>Gastos_Gerais</v>
      </c>
      <c r="R224" s="589" t="s">
        <v>540</v>
      </c>
      <c r="S224" s="589">
        <v>4241</v>
      </c>
    </row>
    <row r="225" spans="1:19" ht="36">
      <c r="A225" s="535">
        <f>IF(B225="","",COUNT('Diário 1º PA'!$A$4:$A$2000)+COUNT('Diário 2º PA'!$A$4:$A$1998)+ROW()-3)</f>
        <v>752</v>
      </c>
      <c r="B225" s="496">
        <v>44799</v>
      </c>
      <c r="C225" s="476">
        <v>44774</v>
      </c>
      <c r="D225" s="448" t="s">
        <v>271</v>
      </c>
      <c r="E225" s="448" t="s">
        <v>434</v>
      </c>
      <c r="F225" s="477">
        <v>1300</v>
      </c>
      <c r="G225" s="573" t="s">
        <v>1563</v>
      </c>
      <c r="H225" s="448" t="s">
        <v>463</v>
      </c>
      <c r="I225" s="448" t="s">
        <v>1627</v>
      </c>
      <c r="J225" s="448" t="s">
        <v>1628</v>
      </c>
      <c r="K225" s="448" t="s">
        <v>499</v>
      </c>
      <c r="L225" s="448" t="s">
        <v>32</v>
      </c>
      <c r="M225" s="448">
        <v>9</v>
      </c>
      <c r="N225" s="496">
        <v>44797</v>
      </c>
      <c r="O225" s="585">
        <f t="shared" si="9"/>
        <v>8</v>
      </c>
      <c r="P225" s="585">
        <f t="shared" si="10"/>
        <v>8</v>
      </c>
      <c r="Q225" s="594" t="str">
        <f t="shared" si="11"/>
        <v>Gastos_Gerais</v>
      </c>
      <c r="R225" s="589" t="s">
        <v>540</v>
      </c>
      <c r="S225" s="589">
        <v>4239</v>
      </c>
    </row>
    <row r="226" spans="1:19" ht="24">
      <c r="A226" s="535">
        <f>IF(B226="","",COUNT('Diário 1º PA'!$A$4:$A$2000)+COUNT('Diário 2º PA'!$A$4:$A$1998)+ROW()-3)</f>
        <v>753</v>
      </c>
      <c r="B226" s="496">
        <v>44799</v>
      </c>
      <c r="C226" s="476">
        <v>44774</v>
      </c>
      <c r="D226" s="448" t="s">
        <v>271</v>
      </c>
      <c r="E226" s="448" t="s">
        <v>434</v>
      </c>
      <c r="F226" s="477">
        <v>1455</v>
      </c>
      <c r="G226" s="573" t="s">
        <v>1562</v>
      </c>
      <c r="H226" s="448" t="s">
        <v>463</v>
      </c>
      <c r="I226" s="448" t="s">
        <v>1629</v>
      </c>
      <c r="J226" s="448" t="s">
        <v>1630</v>
      </c>
      <c r="K226" s="448" t="s">
        <v>543</v>
      </c>
      <c r="L226" s="448" t="s">
        <v>32</v>
      </c>
      <c r="M226" s="448" t="s">
        <v>1631</v>
      </c>
      <c r="N226" s="496">
        <v>44797</v>
      </c>
      <c r="O226" s="585">
        <f t="shared" si="9"/>
        <v>8</v>
      </c>
      <c r="P226" s="585">
        <f t="shared" si="10"/>
        <v>8</v>
      </c>
      <c r="Q226" s="594" t="str">
        <f t="shared" si="11"/>
        <v>Gastos_Gerais</v>
      </c>
      <c r="R226" s="589" t="s">
        <v>540</v>
      </c>
      <c r="S226" s="589">
        <v>4244</v>
      </c>
    </row>
    <row r="227" spans="1:19" ht="36">
      <c r="A227" s="535">
        <f>IF(B227="","",COUNT('Diário 1º PA'!$A$4:$A$2000)+COUNT('Diário 2º PA'!$A$4:$A$1998)+ROW()-3)</f>
        <v>754</v>
      </c>
      <c r="B227" s="496">
        <v>44799</v>
      </c>
      <c r="C227" s="476">
        <v>44774</v>
      </c>
      <c r="D227" s="448" t="s">
        <v>271</v>
      </c>
      <c r="E227" s="448" t="s">
        <v>71</v>
      </c>
      <c r="F227" s="477">
        <v>11</v>
      </c>
      <c r="G227" s="571" t="s">
        <v>1633</v>
      </c>
      <c r="H227" s="448" t="s">
        <v>463</v>
      </c>
      <c r="I227" s="478" t="s">
        <v>546</v>
      </c>
      <c r="J227" s="478" t="s">
        <v>547</v>
      </c>
      <c r="K227" s="478" t="s">
        <v>548</v>
      </c>
      <c r="L227" s="478" t="s">
        <v>477</v>
      </c>
      <c r="M227" s="544" t="s">
        <v>310</v>
      </c>
      <c r="N227" s="496">
        <v>44799</v>
      </c>
      <c r="O227" s="585">
        <f t="shared" si="9"/>
        <v>8</v>
      </c>
      <c r="P227" s="585">
        <f t="shared" si="10"/>
        <v>8</v>
      </c>
      <c r="Q227" s="594" t="str">
        <f t="shared" si="11"/>
        <v>Gastos_Gerais</v>
      </c>
      <c r="R227" s="589" t="s">
        <v>310</v>
      </c>
      <c r="S227" s="589" t="s">
        <v>310</v>
      </c>
    </row>
    <row r="228" spans="1:19" ht="72">
      <c r="A228" s="535">
        <f>IF(B228="","",COUNT('Diário 1º PA'!$A$4:$A$2000)+COUNT('Diário 2º PA'!$A$4:$A$1998)+ROW()-3)</f>
        <v>755</v>
      </c>
      <c r="B228" s="496">
        <v>44803</v>
      </c>
      <c r="C228" s="476">
        <v>44743</v>
      </c>
      <c r="D228" s="478" t="s">
        <v>271</v>
      </c>
      <c r="E228" s="478" t="s">
        <v>434</v>
      </c>
      <c r="F228" s="477">
        <v>23520</v>
      </c>
      <c r="G228" s="573" t="s">
        <v>1324</v>
      </c>
      <c r="H228" s="448" t="s">
        <v>463</v>
      </c>
      <c r="I228" s="448" t="s">
        <v>1638</v>
      </c>
      <c r="J228" s="448" t="s">
        <v>1639</v>
      </c>
      <c r="K228" s="448" t="s">
        <v>499</v>
      </c>
      <c r="L228" s="448" t="s">
        <v>32</v>
      </c>
      <c r="M228" s="448" t="s">
        <v>604</v>
      </c>
      <c r="N228" s="496">
        <v>44803</v>
      </c>
      <c r="O228" s="585">
        <f t="shared" si="9"/>
        <v>8</v>
      </c>
      <c r="P228" s="585">
        <f t="shared" si="10"/>
        <v>7</v>
      </c>
      <c r="Q228" s="594" t="str">
        <f t="shared" si="11"/>
        <v>Gastos_Gerais</v>
      </c>
      <c r="R228" s="590" t="s">
        <v>540</v>
      </c>
      <c r="S228" s="590">
        <v>3909</v>
      </c>
    </row>
    <row r="229" spans="1:19" ht="25.5">
      <c r="A229" s="535">
        <f>IF(B229="","",COUNT('Diário 1º PA'!$A$4:$A$2000)+COUNT('Diário 2º PA'!$A$4:$A$1998)+ROW()-3)</f>
        <v>756</v>
      </c>
      <c r="B229" s="506">
        <v>44804</v>
      </c>
      <c r="C229" s="476">
        <v>44774</v>
      </c>
      <c r="D229" s="448" t="s">
        <v>295</v>
      </c>
      <c r="E229" s="448" t="s">
        <v>295</v>
      </c>
      <c r="F229" s="477">
        <v>5844.5</v>
      </c>
      <c r="G229" s="573" t="s">
        <v>1640</v>
      </c>
      <c r="H229" s="448" t="s">
        <v>310</v>
      </c>
      <c r="I229" s="448" t="s">
        <v>622</v>
      </c>
      <c r="J229" s="448" t="s">
        <v>475</v>
      </c>
      <c r="K229" s="448" t="s">
        <v>476</v>
      </c>
      <c r="L229" s="448" t="s">
        <v>477</v>
      </c>
      <c r="M229" s="544" t="s">
        <v>310</v>
      </c>
      <c r="N229" s="496">
        <v>44804</v>
      </c>
      <c r="O229" s="585">
        <f t="shared" si="9"/>
        <v>8</v>
      </c>
      <c r="P229" s="585">
        <f t="shared" si="10"/>
        <v>8</v>
      </c>
      <c r="Q229" s="594" t="str">
        <f t="shared" si="11"/>
        <v>Rendimentos_de_Aplicações_Fin.</v>
      </c>
      <c r="R229" s="589" t="s">
        <v>310</v>
      </c>
      <c r="S229" s="589" t="s">
        <v>310</v>
      </c>
    </row>
    <row r="230" spans="1:19" ht="24">
      <c r="A230" s="535">
        <f>IF(B230="","",COUNT('Diário 1º PA'!$A$4:$A$2000)+COUNT('Diário 2º PA'!$A$4:$A$1998)+ROW()-3)</f>
        <v>757</v>
      </c>
      <c r="B230" s="506">
        <v>44804</v>
      </c>
      <c r="C230" s="476">
        <v>44774</v>
      </c>
      <c r="D230" s="448" t="s">
        <v>271</v>
      </c>
      <c r="E230" s="448" t="s">
        <v>78</v>
      </c>
      <c r="F230" s="477">
        <v>925.25</v>
      </c>
      <c r="G230" s="573" t="s">
        <v>1641</v>
      </c>
      <c r="H230" s="448" t="s">
        <v>310</v>
      </c>
      <c r="I230" s="448" t="s">
        <v>504</v>
      </c>
      <c r="J230" s="448" t="s">
        <v>310</v>
      </c>
      <c r="K230" s="448" t="s">
        <v>507</v>
      </c>
      <c r="L230" s="448" t="s">
        <v>508</v>
      </c>
      <c r="M230" s="544" t="s">
        <v>310</v>
      </c>
      <c r="N230" s="496">
        <v>44804</v>
      </c>
      <c r="O230" s="585">
        <f t="shared" si="9"/>
        <v>8</v>
      </c>
      <c r="P230" s="585">
        <f t="shared" si="10"/>
        <v>8</v>
      </c>
      <c r="Q230" s="594" t="str">
        <f t="shared" si="11"/>
        <v>Gastos_Gerais</v>
      </c>
      <c r="R230" s="589" t="s">
        <v>310</v>
      </c>
      <c r="S230" s="589" t="s">
        <v>310</v>
      </c>
    </row>
    <row r="231" spans="1:19" ht="48">
      <c r="A231" s="535">
        <f>IF(B231="","",COUNT('Diário 1º PA'!$A$4:$A$2000)+COUNT('Diário 2º PA'!$A$4:$A$1998)+ROW()-3)</f>
        <v>758</v>
      </c>
      <c r="B231" s="496">
        <v>44806</v>
      </c>
      <c r="C231" s="476">
        <v>44774</v>
      </c>
      <c r="D231" s="448" t="s">
        <v>271</v>
      </c>
      <c r="E231" s="448" t="s">
        <v>90</v>
      </c>
      <c r="F231" s="477">
        <v>4400</v>
      </c>
      <c r="G231" s="573" t="s">
        <v>1523</v>
      </c>
      <c r="H231" s="448" t="s">
        <v>465</v>
      </c>
      <c r="I231" s="448" t="s">
        <v>1524</v>
      </c>
      <c r="J231" s="448" t="s">
        <v>1525</v>
      </c>
      <c r="K231" s="448" t="s">
        <v>543</v>
      </c>
      <c r="L231" s="448" t="s">
        <v>1526</v>
      </c>
      <c r="M231" s="544" t="s">
        <v>879</v>
      </c>
      <c r="N231" s="496">
        <v>44805</v>
      </c>
      <c r="O231" s="585">
        <f t="shared" si="9"/>
        <v>9</v>
      </c>
      <c r="P231" s="585">
        <f t="shared" si="10"/>
        <v>8</v>
      </c>
      <c r="Q231" s="594" t="str">
        <f t="shared" si="11"/>
        <v>Gastos_Gerais</v>
      </c>
      <c r="R231" s="589" t="s">
        <v>1389</v>
      </c>
      <c r="S231" s="590">
        <v>2640</v>
      </c>
    </row>
    <row r="232" spans="1:19" ht="36">
      <c r="A232" s="535">
        <f>IF(B232="","",COUNT('Diário 1º PA'!$A$4:$A$2000)+COUNT('Diário 2º PA'!$A$4:$A$1998)+ROW()-3)</f>
        <v>759</v>
      </c>
      <c r="B232" s="496">
        <v>44806</v>
      </c>
      <c r="C232" s="476">
        <v>44805</v>
      </c>
      <c r="D232" s="448" t="s">
        <v>271</v>
      </c>
      <c r="E232" s="448" t="s">
        <v>71</v>
      </c>
      <c r="F232" s="477">
        <v>11</v>
      </c>
      <c r="G232" s="573" t="s">
        <v>1643</v>
      </c>
      <c r="H232" s="448" t="s">
        <v>465</v>
      </c>
      <c r="I232" s="448" t="s">
        <v>546</v>
      </c>
      <c r="J232" s="448" t="s">
        <v>547</v>
      </c>
      <c r="K232" s="448" t="s">
        <v>548</v>
      </c>
      <c r="L232" s="448" t="s">
        <v>477</v>
      </c>
      <c r="M232" s="544" t="s">
        <v>310</v>
      </c>
      <c r="N232" s="496">
        <v>44806</v>
      </c>
      <c r="O232" s="585">
        <f t="shared" si="9"/>
        <v>9</v>
      </c>
      <c r="P232" s="585">
        <f t="shared" si="10"/>
        <v>9</v>
      </c>
      <c r="Q232" s="594" t="str">
        <f t="shared" si="11"/>
        <v>Gastos_Gerais</v>
      </c>
      <c r="R232" s="590" t="s">
        <v>310</v>
      </c>
      <c r="S232" s="590" t="s">
        <v>310</v>
      </c>
    </row>
    <row r="233" spans="1:19" ht="60">
      <c r="A233" s="535">
        <f>IF(B233="","",COUNT('Diário 1º PA'!$A$4:$A$2000)+COUNT('Diário 2º PA'!$A$4:$A$1998)+ROW()-3)</f>
        <v>760</v>
      </c>
      <c r="B233" s="496">
        <v>44809</v>
      </c>
      <c r="C233" s="476">
        <v>44774</v>
      </c>
      <c r="D233" s="448" t="s">
        <v>271</v>
      </c>
      <c r="E233" s="448" t="s">
        <v>9</v>
      </c>
      <c r="F233" s="477">
        <v>2462.5500000000002</v>
      </c>
      <c r="G233" s="573" t="s">
        <v>485</v>
      </c>
      <c r="H233" s="448" t="s">
        <v>9</v>
      </c>
      <c r="I233" s="448" t="s">
        <v>497</v>
      </c>
      <c r="J233" s="448" t="s">
        <v>498</v>
      </c>
      <c r="K233" s="448" t="s">
        <v>499</v>
      </c>
      <c r="L233" s="448" t="s">
        <v>500</v>
      </c>
      <c r="M233" s="544">
        <v>1982</v>
      </c>
      <c r="N233" s="496">
        <v>44805</v>
      </c>
      <c r="O233" s="585">
        <f t="shared" si="9"/>
        <v>9</v>
      </c>
      <c r="P233" s="585">
        <f t="shared" si="10"/>
        <v>8</v>
      </c>
      <c r="Q233" s="594" t="str">
        <f t="shared" si="11"/>
        <v>Gastos_Gerais</v>
      </c>
      <c r="R233" s="589" t="s">
        <v>1389</v>
      </c>
      <c r="S233" s="590">
        <v>2632</v>
      </c>
    </row>
    <row r="234" spans="1:19" ht="60">
      <c r="A234" s="535">
        <f>IF(B234="","",COUNT('Diário 1º PA'!$A$4:$A$2000)+COUNT('Diário 2º PA'!$A$4:$A$1998)+ROW()-3)</f>
        <v>761</v>
      </c>
      <c r="B234" s="496">
        <v>44810</v>
      </c>
      <c r="C234" s="476">
        <v>44774</v>
      </c>
      <c r="D234" s="448" t="s">
        <v>271</v>
      </c>
      <c r="E234" s="448" t="s">
        <v>457</v>
      </c>
      <c r="F234" s="477">
        <v>1605.34</v>
      </c>
      <c r="G234" s="573" t="s">
        <v>1550</v>
      </c>
      <c r="H234" s="448" t="s">
        <v>462</v>
      </c>
      <c r="I234" s="448" t="s">
        <v>1589</v>
      </c>
      <c r="J234" s="448" t="s">
        <v>1414</v>
      </c>
      <c r="K234" s="448" t="s">
        <v>543</v>
      </c>
      <c r="L234" s="448" t="s">
        <v>500</v>
      </c>
      <c r="M234" s="544">
        <v>1985</v>
      </c>
      <c r="N234" s="496">
        <v>44806</v>
      </c>
      <c r="O234" s="585">
        <f t="shared" si="9"/>
        <v>9</v>
      </c>
      <c r="P234" s="585">
        <f t="shared" si="10"/>
        <v>8</v>
      </c>
      <c r="Q234" s="594" t="str">
        <f t="shared" si="11"/>
        <v>Gastos_Gerais</v>
      </c>
      <c r="R234" s="590" t="s">
        <v>540</v>
      </c>
      <c r="S234" s="590">
        <v>3825</v>
      </c>
    </row>
    <row r="235" spans="1:19" ht="24">
      <c r="A235" s="535">
        <f>IF(B235="","",COUNT('Diário 1º PA'!$A$4:$A$2000)+COUNT('Diário 2º PA'!$A$4:$A$1998)+ROW()-3)</f>
        <v>762</v>
      </c>
      <c r="B235" s="496">
        <v>44810</v>
      </c>
      <c r="C235" s="476">
        <v>44774</v>
      </c>
      <c r="D235" s="448" t="s">
        <v>271</v>
      </c>
      <c r="E235" s="448" t="s">
        <v>90</v>
      </c>
      <c r="F235" s="477">
        <v>1762.2</v>
      </c>
      <c r="G235" s="573" t="s">
        <v>1567</v>
      </c>
      <c r="H235" s="448" t="s">
        <v>466</v>
      </c>
      <c r="I235" s="448" t="s">
        <v>1659</v>
      </c>
      <c r="J235" s="538" t="s">
        <v>1660</v>
      </c>
      <c r="K235" s="448" t="s">
        <v>543</v>
      </c>
      <c r="L235" s="448" t="s">
        <v>500</v>
      </c>
      <c r="M235" s="544">
        <v>1983</v>
      </c>
      <c r="N235" s="496">
        <v>44806</v>
      </c>
      <c r="O235" s="585"/>
      <c r="P235" s="585"/>
      <c r="Q235" s="594" t="str">
        <f t="shared" si="11"/>
        <v>Gastos_Gerais</v>
      </c>
      <c r="R235" s="590" t="s">
        <v>540</v>
      </c>
      <c r="S235" s="590">
        <v>4269</v>
      </c>
    </row>
    <row r="236" spans="1:19" ht="60">
      <c r="A236" s="535">
        <f>IF(B236="","",COUNT('Diário 1º PA'!$A$4:$A$2000)+COUNT('Diário 2º PA'!$A$4:$A$1998)+ROW()-3)</f>
        <v>763</v>
      </c>
      <c r="B236" s="496">
        <v>44810</v>
      </c>
      <c r="C236" s="476">
        <v>44774</v>
      </c>
      <c r="D236" s="448" t="s">
        <v>271</v>
      </c>
      <c r="E236" s="448" t="s">
        <v>448</v>
      </c>
      <c r="F236" s="477">
        <v>242.65</v>
      </c>
      <c r="G236" s="573" t="s">
        <v>1604</v>
      </c>
      <c r="H236" s="448" t="s">
        <v>464</v>
      </c>
      <c r="I236" s="448" t="s">
        <v>1661</v>
      </c>
      <c r="J236" s="448" t="s">
        <v>1662</v>
      </c>
      <c r="K236" s="448" t="s">
        <v>543</v>
      </c>
      <c r="L236" s="448" t="s">
        <v>32</v>
      </c>
      <c r="M236" s="544" t="s">
        <v>1663</v>
      </c>
      <c r="N236" s="496">
        <v>44809</v>
      </c>
      <c r="O236" s="585">
        <f t="shared" si="9"/>
        <v>9</v>
      </c>
      <c r="P236" s="585">
        <f t="shared" si="10"/>
        <v>8</v>
      </c>
      <c r="Q236" s="594" t="str">
        <f t="shared" si="11"/>
        <v>Gastos_Gerais</v>
      </c>
      <c r="R236" s="590" t="s">
        <v>540</v>
      </c>
      <c r="S236" s="590">
        <v>4283</v>
      </c>
    </row>
    <row r="237" spans="1:19" ht="72">
      <c r="A237" s="535">
        <f>IF(B237="","",COUNT('Diário 1º PA'!$A$4:$A$2000)+COUNT('Diário 2º PA'!$A$4:$A$1998)+ROW()-3)</f>
        <v>764</v>
      </c>
      <c r="B237" s="587">
        <v>44810</v>
      </c>
      <c r="C237" s="579">
        <v>44805</v>
      </c>
      <c r="D237" s="478" t="s">
        <v>271</v>
      </c>
      <c r="E237" s="478" t="s">
        <v>442</v>
      </c>
      <c r="F237" s="480">
        <v>3634</v>
      </c>
      <c r="G237" s="571" t="s">
        <v>742</v>
      </c>
      <c r="H237" s="478" t="s">
        <v>472</v>
      </c>
      <c r="I237" s="478" t="s">
        <v>925</v>
      </c>
      <c r="J237" s="478" t="s">
        <v>926</v>
      </c>
      <c r="K237" s="478" t="s">
        <v>543</v>
      </c>
      <c r="L237" s="478" t="s">
        <v>32</v>
      </c>
      <c r="M237" s="570" t="s">
        <v>935</v>
      </c>
      <c r="N237" s="587">
        <v>44806</v>
      </c>
      <c r="O237" s="585">
        <f t="shared" si="9"/>
        <v>9</v>
      </c>
      <c r="P237" s="585">
        <f t="shared" si="10"/>
        <v>9</v>
      </c>
      <c r="Q237" s="594" t="str">
        <f t="shared" si="11"/>
        <v>Gastos_Gerais</v>
      </c>
      <c r="R237" s="589" t="s">
        <v>1389</v>
      </c>
      <c r="S237" s="590">
        <v>3065</v>
      </c>
    </row>
    <row r="238" spans="1:19" ht="72">
      <c r="A238" s="535">
        <f>IF(B238="","",COUNT('Diário 1º PA'!$A$4:$A$2000)+COUNT('Diário 2º PA'!$A$4:$A$1998)+ROW()-3)</f>
        <v>765</v>
      </c>
      <c r="B238" s="496">
        <v>44810</v>
      </c>
      <c r="C238" s="476">
        <v>44805</v>
      </c>
      <c r="D238" s="448" t="s">
        <v>271</v>
      </c>
      <c r="E238" s="448" t="s">
        <v>442</v>
      </c>
      <c r="F238" s="477">
        <v>14698.5</v>
      </c>
      <c r="G238" s="573" t="s">
        <v>759</v>
      </c>
      <c r="H238" s="448" t="s">
        <v>465</v>
      </c>
      <c r="I238" s="448" t="s">
        <v>916</v>
      </c>
      <c r="J238" s="448" t="s">
        <v>917</v>
      </c>
      <c r="K238" s="448" t="s">
        <v>543</v>
      </c>
      <c r="L238" s="448" t="s">
        <v>32</v>
      </c>
      <c r="M238" s="544" t="s">
        <v>1286</v>
      </c>
      <c r="N238" s="496">
        <v>44809</v>
      </c>
      <c r="O238" s="585">
        <f t="shared" si="9"/>
        <v>9</v>
      </c>
      <c r="P238" s="585">
        <f t="shared" si="10"/>
        <v>9</v>
      </c>
      <c r="Q238" s="594" t="str">
        <f t="shared" si="11"/>
        <v>Gastos_Gerais</v>
      </c>
      <c r="R238" s="589" t="s">
        <v>1389</v>
      </c>
      <c r="S238" s="590">
        <v>3095</v>
      </c>
    </row>
    <row r="239" spans="1:19" ht="36">
      <c r="A239" s="535">
        <f>IF(B239="","",COUNT('Diário 1º PA'!$A$4:$A$2000)+COUNT('Diário 2º PA'!$A$4:$A$1998)+ROW()-3)</f>
        <v>766</v>
      </c>
      <c r="B239" s="496">
        <v>44810</v>
      </c>
      <c r="C239" s="476">
        <v>44805</v>
      </c>
      <c r="D239" s="448" t="s">
        <v>271</v>
      </c>
      <c r="E239" s="448" t="s">
        <v>71</v>
      </c>
      <c r="F239" s="477">
        <v>11</v>
      </c>
      <c r="G239" s="573" t="s">
        <v>1590</v>
      </c>
      <c r="H239" s="448" t="s">
        <v>462</v>
      </c>
      <c r="I239" s="448" t="s">
        <v>546</v>
      </c>
      <c r="J239" s="448" t="s">
        <v>547</v>
      </c>
      <c r="K239" s="448" t="s">
        <v>548</v>
      </c>
      <c r="L239" s="448" t="s">
        <v>477</v>
      </c>
      <c r="M239" s="544" t="s">
        <v>310</v>
      </c>
      <c r="N239" s="496">
        <v>44810</v>
      </c>
      <c r="O239" s="585">
        <f t="shared" si="9"/>
        <v>9</v>
      </c>
      <c r="P239" s="585">
        <f t="shared" si="10"/>
        <v>9</v>
      </c>
      <c r="Q239" s="594" t="str">
        <f t="shared" si="11"/>
        <v>Gastos_Gerais</v>
      </c>
      <c r="R239" s="590" t="s">
        <v>310</v>
      </c>
      <c r="S239" s="590" t="s">
        <v>310</v>
      </c>
    </row>
    <row r="240" spans="1:19" ht="36">
      <c r="A240" s="535">
        <f>IF(B240="","",COUNT('Diário 1º PA'!$A$4:$A$2000)+COUNT('Diário 2º PA'!$A$4:$A$1998)+ROW()-3)</f>
        <v>767</v>
      </c>
      <c r="B240" s="496">
        <v>44810</v>
      </c>
      <c r="C240" s="476">
        <v>44805</v>
      </c>
      <c r="D240" s="448" t="s">
        <v>271</v>
      </c>
      <c r="E240" s="448" t="s">
        <v>71</v>
      </c>
      <c r="F240" s="477">
        <v>11</v>
      </c>
      <c r="G240" s="573" t="s">
        <v>1644</v>
      </c>
      <c r="H240" s="448" t="s">
        <v>466</v>
      </c>
      <c r="I240" s="448" t="s">
        <v>546</v>
      </c>
      <c r="J240" s="448" t="s">
        <v>547</v>
      </c>
      <c r="K240" s="448" t="s">
        <v>548</v>
      </c>
      <c r="L240" s="448" t="s">
        <v>477</v>
      </c>
      <c r="M240" s="544" t="s">
        <v>310</v>
      </c>
      <c r="N240" s="496">
        <v>44810</v>
      </c>
      <c r="O240" s="585"/>
      <c r="P240" s="585"/>
      <c r="Q240" s="594" t="str">
        <f t="shared" si="11"/>
        <v>Gastos_Gerais</v>
      </c>
      <c r="R240" s="590" t="s">
        <v>310</v>
      </c>
      <c r="S240" s="590" t="s">
        <v>310</v>
      </c>
    </row>
    <row r="241" spans="1:19" ht="36">
      <c r="A241" s="535">
        <f>IF(B241="","",COUNT('Diário 1º PA'!$A$4:$A$2000)+COUNT('Diário 2º PA'!$A$4:$A$1998)+ROW()-3)</f>
        <v>768</v>
      </c>
      <c r="B241" s="496">
        <v>44810</v>
      </c>
      <c r="C241" s="476">
        <v>44805</v>
      </c>
      <c r="D241" s="448" t="s">
        <v>271</v>
      </c>
      <c r="E241" s="448" t="s">
        <v>71</v>
      </c>
      <c r="F241" s="477">
        <v>11</v>
      </c>
      <c r="G241" s="573" t="s">
        <v>1645</v>
      </c>
      <c r="H241" s="448" t="s">
        <v>464</v>
      </c>
      <c r="I241" s="448" t="s">
        <v>546</v>
      </c>
      <c r="J241" s="448" t="s">
        <v>547</v>
      </c>
      <c r="K241" s="448" t="s">
        <v>548</v>
      </c>
      <c r="L241" s="448" t="s">
        <v>477</v>
      </c>
      <c r="M241" s="544" t="s">
        <v>310</v>
      </c>
      <c r="N241" s="496">
        <v>44810</v>
      </c>
      <c r="O241" s="585">
        <f t="shared" si="9"/>
        <v>9</v>
      </c>
      <c r="P241" s="585">
        <f t="shared" si="10"/>
        <v>9</v>
      </c>
      <c r="Q241" s="594" t="str">
        <f t="shared" si="11"/>
        <v>Gastos_Gerais</v>
      </c>
      <c r="R241" s="590" t="s">
        <v>310</v>
      </c>
      <c r="S241" s="590" t="s">
        <v>310</v>
      </c>
    </row>
    <row r="242" spans="1:19" ht="36">
      <c r="A242" s="535">
        <f>IF(B242="","",COUNT('Diário 1º PA'!$A$4:$A$2000)+COUNT('Diário 2º PA'!$A$4:$A$1998)+ROW()-3)</f>
        <v>769</v>
      </c>
      <c r="B242" s="496">
        <v>44810</v>
      </c>
      <c r="C242" s="476">
        <v>44805</v>
      </c>
      <c r="D242" s="448" t="s">
        <v>271</v>
      </c>
      <c r="E242" s="448" t="s">
        <v>71</v>
      </c>
      <c r="F242" s="477">
        <v>11</v>
      </c>
      <c r="G242" s="573" t="s">
        <v>1646</v>
      </c>
      <c r="H242" s="448" t="s">
        <v>472</v>
      </c>
      <c r="I242" s="448" t="s">
        <v>546</v>
      </c>
      <c r="J242" s="448" t="s">
        <v>547</v>
      </c>
      <c r="K242" s="448" t="s">
        <v>548</v>
      </c>
      <c r="L242" s="448" t="s">
        <v>477</v>
      </c>
      <c r="M242" s="544" t="s">
        <v>310</v>
      </c>
      <c r="N242" s="496">
        <v>44810</v>
      </c>
      <c r="O242" s="585">
        <f t="shared" si="9"/>
        <v>9</v>
      </c>
      <c r="P242" s="585">
        <f t="shared" si="10"/>
        <v>9</v>
      </c>
      <c r="Q242" s="594" t="str">
        <f t="shared" si="11"/>
        <v>Gastos_Gerais</v>
      </c>
      <c r="R242" s="590" t="s">
        <v>310</v>
      </c>
      <c r="S242" s="590" t="s">
        <v>310</v>
      </c>
    </row>
    <row r="243" spans="1:19" ht="36">
      <c r="A243" s="535">
        <f>IF(B243="","",COUNT('Diário 1º PA'!$A$4:$A$2000)+COUNT('Diário 2º PA'!$A$4:$A$1998)+ROW()-3)</f>
        <v>770</v>
      </c>
      <c r="B243" s="496">
        <v>44810</v>
      </c>
      <c r="C243" s="476">
        <v>44805</v>
      </c>
      <c r="D243" s="448" t="s">
        <v>271</v>
      </c>
      <c r="E243" s="448" t="s">
        <v>71</v>
      </c>
      <c r="F243" s="477">
        <v>11</v>
      </c>
      <c r="G243" s="573" t="s">
        <v>1647</v>
      </c>
      <c r="H243" s="448" t="s">
        <v>465</v>
      </c>
      <c r="I243" s="448" t="s">
        <v>546</v>
      </c>
      <c r="J243" s="448" t="s">
        <v>547</v>
      </c>
      <c r="K243" s="448" t="s">
        <v>548</v>
      </c>
      <c r="L243" s="448" t="s">
        <v>477</v>
      </c>
      <c r="M243" s="544" t="s">
        <v>310</v>
      </c>
      <c r="N243" s="496">
        <v>44810</v>
      </c>
      <c r="O243" s="585">
        <f t="shared" si="9"/>
        <v>9</v>
      </c>
      <c r="P243" s="585">
        <f t="shared" si="10"/>
        <v>9</v>
      </c>
      <c r="Q243" s="594" t="str">
        <f t="shared" si="11"/>
        <v>Gastos_Gerais</v>
      </c>
      <c r="R243" s="590" t="s">
        <v>310</v>
      </c>
      <c r="S243" s="590" t="s">
        <v>310</v>
      </c>
    </row>
    <row r="244" spans="1:19" ht="48">
      <c r="A244" s="535">
        <f>IF(B244="","",COUNT('Diário 1º PA'!$A$4:$A$2000)+COUNT('Diário 2º PA'!$A$4:$A$1998)+ROW()-3)</f>
        <v>771</v>
      </c>
      <c r="B244" s="496">
        <v>44812</v>
      </c>
      <c r="C244" s="476">
        <v>44774</v>
      </c>
      <c r="D244" s="448" t="s">
        <v>271</v>
      </c>
      <c r="E244" s="448" t="s">
        <v>441</v>
      </c>
      <c r="F244" s="477">
        <v>4000</v>
      </c>
      <c r="G244" s="573" t="s">
        <v>1556</v>
      </c>
      <c r="H244" s="448" t="s">
        <v>464</v>
      </c>
      <c r="I244" s="448" t="s">
        <v>1664</v>
      </c>
      <c r="J244" s="448" t="s">
        <v>1665</v>
      </c>
      <c r="K244" s="448" t="s">
        <v>499</v>
      </c>
      <c r="L244" s="448" t="s">
        <v>938</v>
      </c>
      <c r="M244" s="544" t="s">
        <v>310</v>
      </c>
      <c r="N244" s="496">
        <v>44809</v>
      </c>
      <c r="O244" s="585">
        <f t="shared" si="9"/>
        <v>9</v>
      </c>
      <c r="P244" s="585">
        <f t="shared" si="10"/>
        <v>8</v>
      </c>
      <c r="Q244" s="594" t="str">
        <f t="shared" si="11"/>
        <v>Gastos_Gerais</v>
      </c>
      <c r="R244" s="590" t="s">
        <v>540</v>
      </c>
      <c r="S244" s="590">
        <v>4255</v>
      </c>
    </row>
    <row r="245" spans="1:19" ht="24">
      <c r="A245" s="535">
        <f>IF(B245="","",COUNT('Diário 1º PA'!$A$4:$A$2000)+COUNT('Diário 2º PA'!$A$4:$A$1998)+ROW()-3)</f>
        <v>772</v>
      </c>
      <c r="B245" s="496">
        <v>44812</v>
      </c>
      <c r="C245" s="476">
        <v>44774</v>
      </c>
      <c r="D245" s="448" t="s">
        <v>271</v>
      </c>
      <c r="E245" s="448" t="s">
        <v>434</v>
      </c>
      <c r="F245" s="477">
        <v>45</v>
      </c>
      <c r="G245" s="573" t="s">
        <v>1632</v>
      </c>
      <c r="H245" s="448" t="s">
        <v>463</v>
      </c>
      <c r="I245" s="448" t="s">
        <v>502</v>
      </c>
      <c r="J245" s="448" t="s">
        <v>310</v>
      </c>
      <c r="K245" s="448" t="s">
        <v>507</v>
      </c>
      <c r="L245" s="448" t="s">
        <v>550</v>
      </c>
      <c r="M245" s="544">
        <v>222205610378</v>
      </c>
      <c r="N245" s="496">
        <v>44812</v>
      </c>
      <c r="O245" s="585">
        <f t="shared" si="9"/>
        <v>9</v>
      </c>
      <c r="P245" s="585">
        <f t="shared" si="10"/>
        <v>8</v>
      </c>
      <c r="Q245" s="594" t="str">
        <f t="shared" si="11"/>
        <v>Gastos_Gerais</v>
      </c>
      <c r="R245" s="590" t="s">
        <v>310</v>
      </c>
      <c r="S245" s="590" t="s">
        <v>310</v>
      </c>
    </row>
    <row r="246" spans="1:19" ht="84">
      <c r="A246" s="535">
        <f>IF(B246="","",COUNT('Diário 1º PA'!$A$4:$A$2000)+COUNT('Diário 2º PA'!$A$4:$A$1998)+ROW()-3)</f>
        <v>773</v>
      </c>
      <c r="B246" s="496">
        <v>44812</v>
      </c>
      <c r="C246" s="476">
        <v>44743</v>
      </c>
      <c r="D246" s="448" t="s">
        <v>271</v>
      </c>
      <c r="E246" s="448" t="s">
        <v>444</v>
      </c>
      <c r="F246" s="477">
        <v>700</v>
      </c>
      <c r="G246" s="573" t="s">
        <v>1323</v>
      </c>
      <c r="H246" s="448" t="s">
        <v>463</v>
      </c>
      <c r="I246" s="448" t="s">
        <v>1666</v>
      </c>
      <c r="J246" s="448" t="s">
        <v>1667</v>
      </c>
      <c r="K246" s="448" t="s">
        <v>543</v>
      </c>
      <c r="L246" s="448" t="s">
        <v>32</v>
      </c>
      <c r="M246" s="544" t="s">
        <v>1459</v>
      </c>
      <c r="N246" s="496">
        <v>44809</v>
      </c>
      <c r="O246" s="585">
        <f t="shared" si="9"/>
        <v>9</v>
      </c>
      <c r="P246" s="585">
        <f t="shared" si="10"/>
        <v>7</v>
      </c>
      <c r="Q246" s="594" t="str">
        <f t="shared" si="11"/>
        <v>Gastos_Gerais</v>
      </c>
      <c r="R246" s="590" t="s">
        <v>540</v>
      </c>
      <c r="S246" s="590">
        <v>3880</v>
      </c>
    </row>
    <row r="247" spans="1:19" ht="24">
      <c r="A247" s="535">
        <f>IF(B247="","",COUNT('Diário 1º PA'!$A$4:$A$2000)+COUNT('Diário 2º PA'!$A$4:$A$1998)+ROW()-3)</f>
        <v>774</v>
      </c>
      <c r="B247" s="496">
        <v>44812</v>
      </c>
      <c r="C247" s="476">
        <v>44743</v>
      </c>
      <c r="D247" s="448" t="s">
        <v>271</v>
      </c>
      <c r="E247" s="448" t="s">
        <v>90</v>
      </c>
      <c r="F247" s="477">
        <v>150.75</v>
      </c>
      <c r="G247" s="573" t="s">
        <v>1559</v>
      </c>
      <c r="H247" s="448" t="s">
        <v>465</v>
      </c>
      <c r="I247" s="448" t="s">
        <v>502</v>
      </c>
      <c r="J247" s="448" t="s">
        <v>310</v>
      </c>
      <c r="K247" s="448" t="s">
        <v>507</v>
      </c>
      <c r="L247" s="448" t="s">
        <v>550</v>
      </c>
      <c r="M247" s="544">
        <v>222205609361</v>
      </c>
      <c r="N247" s="496">
        <v>44812</v>
      </c>
      <c r="O247" s="585">
        <f t="shared" si="9"/>
        <v>9</v>
      </c>
      <c r="P247" s="585">
        <f t="shared" si="10"/>
        <v>7</v>
      </c>
      <c r="Q247" s="594" t="str">
        <f t="shared" si="11"/>
        <v>Gastos_Gerais</v>
      </c>
      <c r="R247" s="590" t="s">
        <v>310</v>
      </c>
      <c r="S247" s="590" t="s">
        <v>310</v>
      </c>
    </row>
    <row r="248" spans="1:19" ht="36">
      <c r="A248" s="535">
        <f>IF(B248="","",COUNT('Diário 1º PA'!$A$4:$A$2000)+COUNT('Diário 2º PA'!$A$4:$A$1998)+ROW()-3)</f>
        <v>775</v>
      </c>
      <c r="B248" s="496">
        <v>44812</v>
      </c>
      <c r="C248" s="476">
        <v>44774</v>
      </c>
      <c r="D248" s="448" t="s">
        <v>271</v>
      </c>
      <c r="E248" s="448" t="s">
        <v>328</v>
      </c>
      <c r="F248" s="477">
        <v>0.54</v>
      </c>
      <c r="G248" s="573" t="s">
        <v>1597</v>
      </c>
      <c r="H248" s="448" t="s">
        <v>463</v>
      </c>
      <c r="I248" s="448" t="s">
        <v>502</v>
      </c>
      <c r="J248" s="448" t="s">
        <v>310</v>
      </c>
      <c r="K248" s="448" t="s">
        <v>507</v>
      </c>
      <c r="L248" s="448" t="s">
        <v>550</v>
      </c>
      <c r="M248" s="544">
        <v>222205609795</v>
      </c>
      <c r="N248" s="496">
        <v>44812</v>
      </c>
      <c r="O248" s="585">
        <f t="shared" si="9"/>
        <v>9</v>
      </c>
      <c r="P248" s="585">
        <f t="shared" si="10"/>
        <v>8</v>
      </c>
      <c r="Q248" s="594" t="str">
        <f t="shared" si="11"/>
        <v>Gastos_Gerais</v>
      </c>
      <c r="R248" s="590" t="s">
        <v>310</v>
      </c>
      <c r="S248" s="590" t="s">
        <v>310</v>
      </c>
    </row>
    <row r="249" spans="1:19" ht="48">
      <c r="A249" s="535">
        <f>IF(B249="","",COUNT('Diário 1º PA'!$A$4:$A$2000)+COUNT('Diário 2º PA'!$A$4:$A$1998)+ROW()-3)</f>
        <v>776</v>
      </c>
      <c r="B249" s="496">
        <v>44812</v>
      </c>
      <c r="C249" s="476">
        <v>44774</v>
      </c>
      <c r="D249" s="448" t="s">
        <v>271</v>
      </c>
      <c r="E249" s="448" t="s">
        <v>90</v>
      </c>
      <c r="F249" s="477">
        <v>2500</v>
      </c>
      <c r="G249" s="573" t="s">
        <v>482</v>
      </c>
      <c r="H249" s="448" t="s">
        <v>309</v>
      </c>
      <c r="I249" s="448" t="s">
        <v>551</v>
      </c>
      <c r="J249" s="448" t="s">
        <v>552</v>
      </c>
      <c r="K249" s="448" t="s">
        <v>543</v>
      </c>
      <c r="L249" s="448" t="s">
        <v>32</v>
      </c>
      <c r="M249" s="544" t="s">
        <v>594</v>
      </c>
      <c r="N249" s="496">
        <v>44809</v>
      </c>
      <c r="O249" s="585">
        <f t="shared" si="9"/>
        <v>9</v>
      </c>
      <c r="P249" s="585">
        <f t="shared" si="10"/>
        <v>8</v>
      </c>
      <c r="Q249" s="594" t="str">
        <f t="shared" si="11"/>
        <v>Gastos_Gerais</v>
      </c>
      <c r="R249" s="589" t="s">
        <v>1389</v>
      </c>
      <c r="S249" s="590">
        <v>2814</v>
      </c>
    </row>
    <row r="250" spans="1:19" ht="24">
      <c r="A250" s="535">
        <f>IF(B250="","",COUNT('Diário 1º PA'!$A$4:$A$2000)+COUNT('Diário 2º PA'!$A$4:$A$1998)+ROW()-3)</f>
        <v>777</v>
      </c>
      <c r="B250" s="496">
        <v>44812</v>
      </c>
      <c r="C250" s="476">
        <v>44652</v>
      </c>
      <c r="D250" s="448" t="s">
        <v>271</v>
      </c>
      <c r="E250" s="448" t="s">
        <v>448</v>
      </c>
      <c r="F250" s="477">
        <v>240</v>
      </c>
      <c r="G250" s="573" t="s">
        <v>1594</v>
      </c>
      <c r="H250" s="448" t="s">
        <v>465</v>
      </c>
      <c r="I250" s="448" t="s">
        <v>502</v>
      </c>
      <c r="J250" s="448" t="s">
        <v>310</v>
      </c>
      <c r="K250" s="448" t="s">
        <v>507</v>
      </c>
      <c r="L250" s="448" t="s">
        <v>550</v>
      </c>
      <c r="M250" s="544">
        <v>222205609876</v>
      </c>
      <c r="N250" s="496">
        <v>44812</v>
      </c>
      <c r="O250" s="585">
        <f t="shared" si="9"/>
        <v>9</v>
      </c>
      <c r="P250" s="585">
        <f t="shared" si="10"/>
        <v>4</v>
      </c>
      <c r="Q250" s="594" t="str">
        <f t="shared" si="11"/>
        <v>Gastos_Gerais</v>
      </c>
      <c r="R250" s="590" t="s">
        <v>310</v>
      </c>
      <c r="S250" s="590" t="s">
        <v>310</v>
      </c>
    </row>
    <row r="251" spans="1:19" ht="36">
      <c r="A251" s="535">
        <f>IF(B251="","",COUNT('Diário 1º PA'!$A$4:$A$2000)+COUNT('Diário 2º PA'!$A$4:$A$1998)+ROW()-3)</f>
        <v>778</v>
      </c>
      <c r="B251" s="496">
        <v>44812</v>
      </c>
      <c r="C251" s="476">
        <v>44682</v>
      </c>
      <c r="D251" s="448" t="s">
        <v>271</v>
      </c>
      <c r="E251" s="448" t="s">
        <v>442</v>
      </c>
      <c r="F251" s="477">
        <v>151.80000000000001</v>
      </c>
      <c r="G251" s="573" t="s">
        <v>1575</v>
      </c>
      <c r="H251" s="448" t="s">
        <v>470</v>
      </c>
      <c r="I251" s="448" t="s">
        <v>502</v>
      </c>
      <c r="J251" s="448" t="s">
        <v>310</v>
      </c>
      <c r="K251" s="448" t="s">
        <v>507</v>
      </c>
      <c r="L251" s="448" t="s">
        <v>550</v>
      </c>
      <c r="M251" s="544">
        <v>222205609604</v>
      </c>
      <c r="N251" s="496">
        <v>44812</v>
      </c>
      <c r="O251" s="585">
        <f t="shared" si="9"/>
        <v>9</v>
      </c>
      <c r="P251" s="585">
        <f t="shared" si="10"/>
        <v>5</v>
      </c>
      <c r="Q251" s="594" t="str">
        <f t="shared" si="11"/>
        <v>Gastos_Gerais</v>
      </c>
      <c r="R251" s="590" t="s">
        <v>310</v>
      </c>
      <c r="S251" s="590" t="s">
        <v>310</v>
      </c>
    </row>
    <row r="252" spans="1:19" ht="24">
      <c r="A252" s="535">
        <f>IF(B252="","",COUNT('Diário 1º PA'!$A$4:$A$2000)+COUNT('Diário 2º PA'!$A$4:$A$1998)+ROW()-3)</f>
        <v>779</v>
      </c>
      <c r="B252" s="496">
        <v>44812</v>
      </c>
      <c r="C252" s="476">
        <v>44743</v>
      </c>
      <c r="D252" s="448" t="s">
        <v>271</v>
      </c>
      <c r="E252" s="448" t="s">
        <v>9</v>
      </c>
      <c r="F252" s="477">
        <v>150</v>
      </c>
      <c r="G252" s="573" t="s">
        <v>1521</v>
      </c>
      <c r="H252" s="448" t="s">
        <v>9</v>
      </c>
      <c r="I252" s="448" t="s">
        <v>502</v>
      </c>
      <c r="J252" s="448" t="s">
        <v>310</v>
      </c>
      <c r="K252" s="448" t="s">
        <v>507</v>
      </c>
      <c r="L252" s="448" t="s">
        <v>550</v>
      </c>
      <c r="M252" s="544">
        <v>222205605102</v>
      </c>
      <c r="N252" s="496">
        <v>44812</v>
      </c>
      <c r="O252" s="585">
        <f t="shared" si="9"/>
        <v>9</v>
      </c>
      <c r="P252" s="585">
        <f t="shared" si="10"/>
        <v>7</v>
      </c>
      <c r="Q252" s="594" t="str">
        <f t="shared" si="11"/>
        <v>Gastos_Gerais</v>
      </c>
      <c r="R252" s="590" t="s">
        <v>310</v>
      </c>
      <c r="S252" s="590" t="s">
        <v>310</v>
      </c>
    </row>
    <row r="253" spans="1:19" ht="84">
      <c r="A253" s="535">
        <f>IF(B253="","",COUNT('Diário 1º PA'!$A$4:$A$2000)+COUNT('Diário 2º PA'!$A$4:$A$1998)+ROW()-3)</f>
        <v>780</v>
      </c>
      <c r="B253" s="496">
        <v>44812</v>
      </c>
      <c r="C253" s="476">
        <v>44774</v>
      </c>
      <c r="D253" s="448" t="s">
        <v>271</v>
      </c>
      <c r="E253" s="448" t="s">
        <v>442</v>
      </c>
      <c r="F253" s="477">
        <v>3429.65</v>
      </c>
      <c r="G253" s="573" t="s">
        <v>765</v>
      </c>
      <c r="H253" s="448" t="s">
        <v>309</v>
      </c>
      <c r="I253" s="448" t="s">
        <v>1668</v>
      </c>
      <c r="J253" s="448" t="s">
        <v>593</v>
      </c>
      <c r="K253" s="448" t="s">
        <v>543</v>
      </c>
      <c r="L253" s="448" t="s">
        <v>32</v>
      </c>
      <c r="M253" s="544" t="s">
        <v>1669</v>
      </c>
      <c r="N253" s="496">
        <v>44810</v>
      </c>
      <c r="O253" s="585">
        <f t="shared" si="9"/>
        <v>9</v>
      </c>
      <c r="P253" s="585">
        <f t="shared" si="10"/>
        <v>8</v>
      </c>
      <c r="Q253" s="594" t="str">
        <f t="shared" si="11"/>
        <v>Gastos_Gerais</v>
      </c>
      <c r="R253" s="589" t="s">
        <v>1389</v>
      </c>
      <c r="S253" s="590">
        <v>2893</v>
      </c>
    </row>
    <row r="254" spans="1:19" ht="24">
      <c r="A254" s="535">
        <f>IF(B254="","",COUNT('Diário 1º PA'!$A$4:$A$2000)+COUNT('Diário 2º PA'!$A$4:$A$1998)+ROW()-3)</f>
        <v>781</v>
      </c>
      <c r="B254" s="496">
        <v>44812</v>
      </c>
      <c r="C254" s="476">
        <v>44743</v>
      </c>
      <c r="D254" s="448" t="s">
        <v>271</v>
      </c>
      <c r="E254" s="448" t="s">
        <v>448</v>
      </c>
      <c r="F254" s="477">
        <v>54.25</v>
      </c>
      <c r="G254" s="573" t="s">
        <v>1617</v>
      </c>
      <c r="H254" s="448" t="s">
        <v>473</v>
      </c>
      <c r="I254" s="448" t="s">
        <v>502</v>
      </c>
      <c r="J254" s="448" t="s">
        <v>310</v>
      </c>
      <c r="K254" s="448" t="s">
        <v>507</v>
      </c>
      <c r="L254" s="448" t="s">
        <v>550</v>
      </c>
      <c r="M254" s="544">
        <v>222205610106</v>
      </c>
      <c r="N254" s="496">
        <v>44812</v>
      </c>
      <c r="O254" s="585">
        <f t="shared" si="9"/>
        <v>9</v>
      </c>
      <c r="P254" s="585">
        <f t="shared" si="10"/>
        <v>7</v>
      </c>
      <c r="Q254" s="594" t="str">
        <f t="shared" si="11"/>
        <v>Gastos_Gerais</v>
      </c>
      <c r="R254" s="590" t="s">
        <v>310</v>
      </c>
      <c r="S254" s="590" t="s">
        <v>310</v>
      </c>
    </row>
    <row r="255" spans="1:19" ht="48">
      <c r="A255" s="535">
        <f>IF(B255="","",COUNT('Diário 1º PA'!$A$4:$A$2000)+COUNT('Diário 2º PA'!$A$4:$A$1998)+ROW()-3)</f>
        <v>782</v>
      </c>
      <c r="B255" s="496">
        <v>44812</v>
      </c>
      <c r="C255" s="476">
        <v>44774</v>
      </c>
      <c r="D255" s="448" t="s">
        <v>271</v>
      </c>
      <c r="E255" s="448" t="s">
        <v>441</v>
      </c>
      <c r="F255" s="477">
        <v>2000</v>
      </c>
      <c r="G255" s="573" t="s">
        <v>1648</v>
      </c>
      <c r="H255" s="448" t="s">
        <v>464</v>
      </c>
      <c r="I255" s="448" t="s">
        <v>1670</v>
      </c>
      <c r="J255" s="448" t="s">
        <v>1671</v>
      </c>
      <c r="K255" s="448" t="s">
        <v>543</v>
      </c>
      <c r="L255" s="448" t="s">
        <v>938</v>
      </c>
      <c r="M255" s="544" t="s">
        <v>310</v>
      </c>
      <c r="N255" s="496">
        <v>44809</v>
      </c>
      <c r="O255" s="585">
        <f t="shared" si="9"/>
        <v>9</v>
      </c>
      <c r="P255" s="585">
        <f t="shared" si="10"/>
        <v>8</v>
      </c>
      <c r="Q255" s="594" t="str">
        <f t="shared" si="11"/>
        <v>Gastos_Gerais</v>
      </c>
      <c r="R255" s="590" t="s">
        <v>540</v>
      </c>
      <c r="S255" s="590">
        <v>4289</v>
      </c>
    </row>
    <row r="256" spans="1:19" ht="72">
      <c r="A256" s="535">
        <f>IF(B256="","",COUNT('Diário 1º PA'!$A$4:$A$2000)+COUNT('Diário 2º PA'!$A$4:$A$1998)+ROW()-3)</f>
        <v>783</v>
      </c>
      <c r="B256" s="496">
        <v>44812</v>
      </c>
      <c r="C256" s="476">
        <v>44774</v>
      </c>
      <c r="D256" s="448" t="s">
        <v>271</v>
      </c>
      <c r="E256" s="448" t="s">
        <v>441</v>
      </c>
      <c r="F256" s="477">
        <v>3736.13</v>
      </c>
      <c r="G256" s="573" t="s">
        <v>1600</v>
      </c>
      <c r="H256" s="448" t="s">
        <v>464</v>
      </c>
      <c r="I256" s="448" t="s">
        <v>1672</v>
      </c>
      <c r="J256" s="448" t="s">
        <v>1673</v>
      </c>
      <c r="K256" s="448" t="s">
        <v>543</v>
      </c>
      <c r="L256" s="448" t="s">
        <v>938</v>
      </c>
      <c r="M256" s="544" t="s">
        <v>310</v>
      </c>
      <c r="N256" s="496">
        <v>44809</v>
      </c>
      <c r="O256" s="585">
        <f t="shared" si="9"/>
        <v>9</v>
      </c>
      <c r="P256" s="585">
        <f t="shared" si="10"/>
        <v>8</v>
      </c>
      <c r="Q256" s="594" t="str">
        <f t="shared" si="11"/>
        <v>Gastos_Gerais</v>
      </c>
      <c r="R256" s="590" t="s">
        <v>540</v>
      </c>
      <c r="S256" s="590">
        <v>4285</v>
      </c>
    </row>
    <row r="257" spans="1:19" ht="24">
      <c r="A257" s="535">
        <f>IF(B257="","",COUNT('Diário 1º PA'!$A$4:$A$2000)+COUNT('Diário 2º PA'!$A$4:$A$1998)+ROW()-3)</f>
        <v>784</v>
      </c>
      <c r="B257" s="496">
        <v>44812</v>
      </c>
      <c r="C257" s="476">
        <v>44774</v>
      </c>
      <c r="D257" s="448" t="s">
        <v>271</v>
      </c>
      <c r="E257" s="448" t="s">
        <v>434</v>
      </c>
      <c r="F257" s="477">
        <v>1100.8</v>
      </c>
      <c r="G257" s="573" t="s">
        <v>1582</v>
      </c>
      <c r="H257" s="448" t="s">
        <v>466</v>
      </c>
      <c r="I257" s="448" t="s">
        <v>1674</v>
      </c>
      <c r="J257" s="448" t="s">
        <v>1675</v>
      </c>
      <c r="K257" s="448" t="s">
        <v>543</v>
      </c>
      <c r="L257" s="448" t="s">
        <v>500</v>
      </c>
      <c r="M257" s="544">
        <v>1992</v>
      </c>
      <c r="N257" s="496">
        <v>44810</v>
      </c>
      <c r="O257" s="585"/>
      <c r="P257" s="585"/>
      <c r="Q257" s="594" t="str">
        <f t="shared" si="11"/>
        <v>Gastos_Gerais</v>
      </c>
      <c r="R257" s="590" t="s">
        <v>540</v>
      </c>
      <c r="S257" s="590">
        <v>4268</v>
      </c>
    </row>
    <row r="258" spans="1:19" ht="24">
      <c r="A258" s="535">
        <f>IF(B258="","",COUNT('Diário 1º PA'!$A$4:$A$2000)+COUNT('Diário 2º PA'!$A$4:$A$1998)+ROW()-3)</f>
        <v>785</v>
      </c>
      <c r="B258" s="496">
        <v>44812</v>
      </c>
      <c r="C258" s="476">
        <v>44743</v>
      </c>
      <c r="D258" s="448" t="s">
        <v>271</v>
      </c>
      <c r="E258" s="448" t="s">
        <v>448</v>
      </c>
      <c r="F258" s="477">
        <v>15.75</v>
      </c>
      <c r="G258" s="573" t="s">
        <v>1613</v>
      </c>
      <c r="H258" s="448" t="s">
        <v>463</v>
      </c>
      <c r="I258" s="448" t="s">
        <v>502</v>
      </c>
      <c r="J258" s="448" t="s">
        <v>310</v>
      </c>
      <c r="K258" s="448" t="s">
        <v>507</v>
      </c>
      <c r="L258" s="448" t="s">
        <v>550</v>
      </c>
      <c r="M258" s="544">
        <v>222205610297</v>
      </c>
      <c r="N258" s="496">
        <v>44812</v>
      </c>
      <c r="O258" s="585">
        <f t="shared" si="9"/>
        <v>9</v>
      </c>
      <c r="P258" s="585">
        <f t="shared" si="10"/>
        <v>7</v>
      </c>
      <c r="Q258" s="594" t="str">
        <f t="shared" si="11"/>
        <v>Gastos_Gerais</v>
      </c>
      <c r="R258" s="590" t="s">
        <v>310</v>
      </c>
      <c r="S258" s="590" t="s">
        <v>310</v>
      </c>
    </row>
    <row r="259" spans="1:19" ht="60">
      <c r="A259" s="535">
        <f>IF(B259="","",COUNT('Diário 1º PA'!$A$4:$A$2000)+COUNT('Diário 2º PA'!$A$4:$A$1998)+ROW()-3)</f>
        <v>786</v>
      </c>
      <c r="B259" s="496">
        <v>44812</v>
      </c>
      <c r="C259" s="476">
        <v>44774</v>
      </c>
      <c r="D259" s="448" t="s">
        <v>271</v>
      </c>
      <c r="E259" s="448" t="s">
        <v>445</v>
      </c>
      <c r="F259" s="477">
        <v>2937.9</v>
      </c>
      <c r="G259" s="573" t="s">
        <v>1580</v>
      </c>
      <c r="H259" s="448" t="s">
        <v>466</v>
      </c>
      <c r="I259" s="448" t="s">
        <v>1676</v>
      </c>
      <c r="J259" s="448" t="s">
        <v>1677</v>
      </c>
      <c r="K259" s="448" t="s">
        <v>543</v>
      </c>
      <c r="L259" s="448" t="s">
        <v>32</v>
      </c>
      <c r="M259" s="544" t="s">
        <v>1338</v>
      </c>
      <c r="N259" s="496">
        <v>44809</v>
      </c>
      <c r="O259" s="585"/>
      <c r="P259" s="585"/>
      <c r="Q259" s="594" t="str">
        <f t="shared" si="11"/>
        <v>Gastos_Gerais</v>
      </c>
      <c r="R259" s="590" t="s">
        <v>540</v>
      </c>
      <c r="S259" s="590">
        <v>4276</v>
      </c>
    </row>
    <row r="260" spans="1:19" ht="24">
      <c r="A260" s="535">
        <f>IF(B260="","",COUNT('Diário 1º PA'!$A$4:$A$2000)+COUNT('Diário 2º PA'!$A$4:$A$1998)+ROW()-3)</f>
        <v>787</v>
      </c>
      <c r="B260" s="496">
        <v>44812</v>
      </c>
      <c r="C260" s="476">
        <v>44774</v>
      </c>
      <c r="D260" s="448" t="s">
        <v>271</v>
      </c>
      <c r="E260" s="448" t="s">
        <v>434</v>
      </c>
      <c r="F260" s="477">
        <v>39</v>
      </c>
      <c r="G260" s="573" t="s">
        <v>1723</v>
      </c>
      <c r="H260" s="448" t="s">
        <v>463</v>
      </c>
      <c r="I260" s="448" t="s">
        <v>502</v>
      </c>
      <c r="J260" s="448" t="s">
        <v>310</v>
      </c>
      <c r="K260" s="448" t="s">
        <v>507</v>
      </c>
      <c r="L260" s="448" t="s">
        <v>550</v>
      </c>
      <c r="M260" s="544">
        <v>222205607318</v>
      </c>
      <c r="N260" s="496">
        <v>44812</v>
      </c>
      <c r="O260" s="585">
        <f t="shared" si="9"/>
        <v>9</v>
      </c>
      <c r="P260" s="585">
        <f t="shared" si="10"/>
        <v>8</v>
      </c>
      <c r="Q260" s="594" t="str">
        <f t="shared" si="11"/>
        <v>Gastos_Gerais</v>
      </c>
      <c r="R260" s="590" t="s">
        <v>310</v>
      </c>
      <c r="S260" s="590" t="s">
        <v>310</v>
      </c>
    </row>
    <row r="261" spans="1:19" ht="24">
      <c r="A261" s="535">
        <f>IF(B261="","",COUNT('Diário 1º PA'!$A$4:$A$2000)+COUNT('Diário 2º PA'!$A$4:$A$1998)+ROW()-3)</f>
        <v>788</v>
      </c>
      <c r="B261" s="496">
        <v>44812</v>
      </c>
      <c r="C261" s="476">
        <v>44774</v>
      </c>
      <c r="D261" s="448" t="s">
        <v>271</v>
      </c>
      <c r="E261" s="448" t="s">
        <v>432</v>
      </c>
      <c r="F261" s="477">
        <v>1712</v>
      </c>
      <c r="G261" s="573" t="s">
        <v>1547</v>
      </c>
      <c r="H261" s="448" t="s">
        <v>463</v>
      </c>
      <c r="I261" s="448" t="s">
        <v>1678</v>
      </c>
      <c r="J261" s="448" t="s">
        <v>1679</v>
      </c>
      <c r="K261" s="448" t="s">
        <v>543</v>
      </c>
      <c r="L261" s="448" t="s">
        <v>32</v>
      </c>
      <c r="M261" s="544">
        <v>354</v>
      </c>
      <c r="N261" s="496">
        <v>44810</v>
      </c>
      <c r="O261" s="585">
        <f t="shared" ref="O261:O316" si="12">IF(B261=0,0,IF(YEAR(B261)=$P$1,MONTH(B261)-$O$1+1,(YEAR(B261)-$P$1)*12-$O$1+1+MONTH(B261)))</f>
        <v>9</v>
      </c>
      <c r="P261" s="585">
        <f t="shared" ref="P261:P316" si="13">IF(C261=0,0,IF(YEAR(C261)=$P$1,MONTH(C261)-$O$1+1,(YEAR(C261)-$P$1)*12-$O$1+1+MONTH(C261)))</f>
        <v>8</v>
      </c>
      <c r="Q261" s="594" t="str">
        <f t="shared" ref="Q261:Q316" si="14">SUBSTITUTE(D261," ","_")</f>
        <v>Gastos_Gerais</v>
      </c>
      <c r="R261" s="590" t="s">
        <v>540</v>
      </c>
      <c r="S261" s="590">
        <v>4235</v>
      </c>
    </row>
    <row r="262" spans="1:19" ht="24">
      <c r="A262" s="535">
        <f>IF(B262="","",COUNT('Diário 1º PA'!$A$4:$A$2000)+COUNT('Diário 2º PA'!$A$4:$A$1998)+ROW()-3)</f>
        <v>789</v>
      </c>
      <c r="B262" s="496">
        <v>44812</v>
      </c>
      <c r="C262" s="476">
        <v>44743</v>
      </c>
      <c r="D262" s="448" t="s">
        <v>271</v>
      </c>
      <c r="E262" s="448" t="s">
        <v>434</v>
      </c>
      <c r="F262" s="477">
        <v>200</v>
      </c>
      <c r="G262" s="573" t="s">
        <v>1534</v>
      </c>
      <c r="H262" s="448" t="s">
        <v>465</v>
      </c>
      <c r="I262" s="448" t="s">
        <v>502</v>
      </c>
      <c r="J262" s="448" t="s">
        <v>310</v>
      </c>
      <c r="K262" s="448" t="s">
        <v>507</v>
      </c>
      <c r="L262" s="448" t="s">
        <v>550</v>
      </c>
      <c r="M262" s="544">
        <v>222205606427</v>
      </c>
      <c r="N262" s="496">
        <v>44812</v>
      </c>
      <c r="O262" s="585">
        <f t="shared" si="12"/>
        <v>9</v>
      </c>
      <c r="P262" s="585">
        <f t="shared" si="13"/>
        <v>7</v>
      </c>
      <c r="Q262" s="594" t="str">
        <f t="shared" si="14"/>
        <v>Gastos_Gerais</v>
      </c>
      <c r="R262" s="590" t="s">
        <v>310</v>
      </c>
      <c r="S262" s="590" t="s">
        <v>310</v>
      </c>
    </row>
    <row r="263" spans="1:19" ht="36">
      <c r="A263" s="535">
        <f>IF(B263="","",COUNT('Diário 1º PA'!$A$4:$A$2000)+COUNT('Diário 2º PA'!$A$4:$A$1998)+ROW()-3)</f>
        <v>790</v>
      </c>
      <c r="B263" s="496">
        <v>44812</v>
      </c>
      <c r="C263" s="476">
        <v>44743</v>
      </c>
      <c r="D263" s="448" t="s">
        <v>271</v>
      </c>
      <c r="E263" s="448" t="s">
        <v>458</v>
      </c>
      <c r="F263" s="477">
        <v>277.2</v>
      </c>
      <c r="G263" s="573" t="s">
        <v>1568</v>
      </c>
      <c r="H263" s="448" t="s">
        <v>465</v>
      </c>
      <c r="I263" s="448" t="s">
        <v>502</v>
      </c>
      <c r="J263" s="448" t="s">
        <v>310</v>
      </c>
      <c r="K263" s="448" t="s">
        <v>507</v>
      </c>
      <c r="L263" s="448" t="s">
        <v>550</v>
      </c>
      <c r="M263" s="544">
        <v>222205609442</v>
      </c>
      <c r="N263" s="496">
        <v>44812</v>
      </c>
      <c r="O263" s="585">
        <f t="shared" si="12"/>
        <v>9</v>
      </c>
      <c r="P263" s="585">
        <f t="shared" si="13"/>
        <v>7</v>
      </c>
      <c r="Q263" s="594" t="str">
        <f t="shared" si="14"/>
        <v>Gastos_Gerais</v>
      </c>
      <c r="R263" s="590" t="s">
        <v>310</v>
      </c>
      <c r="S263" s="590" t="s">
        <v>310</v>
      </c>
    </row>
    <row r="264" spans="1:19" ht="24">
      <c r="A264" s="535">
        <f>IF(B264="","",COUNT('Diário 1º PA'!$A$4:$A$2000)+COUNT('Diário 2º PA'!$A$4:$A$1998)+ROW()-3)</f>
        <v>791</v>
      </c>
      <c r="B264" s="496">
        <v>44812</v>
      </c>
      <c r="C264" s="476">
        <v>44743</v>
      </c>
      <c r="D264" s="448" t="s">
        <v>271</v>
      </c>
      <c r="E264" s="448" t="s">
        <v>442</v>
      </c>
      <c r="F264" s="477">
        <v>70.349999999999994</v>
      </c>
      <c r="G264" s="573" t="s">
        <v>1551</v>
      </c>
      <c r="H264" s="448" t="s">
        <v>465</v>
      </c>
      <c r="I264" s="448" t="s">
        <v>502</v>
      </c>
      <c r="J264" s="448" t="s">
        <v>310</v>
      </c>
      <c r="K264" s="448" t="s">
        <v>507</v>
      </c>
      <c r="L264" s="448" t="s">
        <v>550</v>
      </c>
      <c r="M264" s="544">
        <v>222205608985</v>
      </c>
      <c r="N264" s="496">
        <v>44812</v>
      </c>
      <c r="O264" s="585">
        <f t="shared" si="12"/>
        <v>9</v>
      </c>
      <c r="P264" s="585">
        <f t="shared" si="13"/>
        <v>7</v>
      </c>
      <c r="Q264" s="594" t="str">
        <f t="shared" si="14"/>
        <v>Gastos_Gerais</v>
      </c>
      <c r="R264" s="590" t="s">
        <v>310</v>
      </c>
      <c r="S264" s="590" t="s">
        <v>310</v>
      </c>
    </row>
    <row r="265" spans="1:19" ht="24">
      <c r="A265" s="535">
        <f>IF(B265="","",COUNT('Diário 1º PA'!$A$4:$A$2000)+COUNT('Diário 2º PA'!$A$4:$A$1998)+ROW()-3)</f>
        <v>792</v>
      </c>
      <c r="B265" s="496">
        <v>44812</v>
      </c>
      <c r="C265" s="476">
        <v>44743</v>
      </c>
      <c r="D265" s="448" t="s">
        <v>271</v>
      </c>
      <c r="E265" s="448" t="s">
        <v>434</v>
      </c>
      <c r="F265" s="477">
        <v>480</v>
      </c>
      <c r="G265" s="573" t="s">
        <v>1649</v>
      </c>
      <c r="H265" s="448" t="s">
        <v>463</v>
      </c>
      <c r="I265" s="448" t="s">
        <v>502</v>
      </c>
      <c r="J265" s="448" t="s">
        <v>310</v>
      </c>
      <c r="K265" s="448" t="s">
        <v>507</v>
      </c>
      <c r="L265" s="448" t="s">
        <v>550</v>
      </c>
      <c r="M265" s="544">
        <v>222205607660</v>
      </c>
      <c r="N265" s="496">
        <v>44812</v>
      </c>
      <c r="O265" s="585">
        <f t="shared" si="12"/>
        <v>9</v>
      </c>
      <c r="P265" s="585">
        <f t="shared" si="13"/>
        <v>7</v>
      </c>
      <c r="Q265" s="594" t="str">
        <f t="shared" si="14"/>
        <v>Gastos_Gerais</v>
      </c>
      <c r="R265" s="590" t="s">
        <v>310</v>
      </c>
      <c r="S265" s="590" t="s">
        <v>310</v>
      </c>
    </row>
    <row r="266" spans="1:19" ht="24">
      <c r="A266" s="535">
        <f>IF(B266="","",COUNT('Diário 1º PA'!$A$4:$A$2000)+COUNT('Diário 2º PA'!$A$4:$A$1998)+ROW()-3)</f>
        <v>793</v>
      </c>
      <c r="B266" s="380">
        <v>44812</v>
      </c>
      <c r="C266" s="381">
        <v>44774</v>
      </c>
      <c r="D266" s="374" t="s">
        <v>271</v>
      </c>
      <c r="E266" s="374" t="s">
        <v>448</v>
      </c>
      <c r="F266" s="382">
        <v>108.5</v>
      </c>
      <c r="G266" s="575" t="s">
        <v>1616</v>
      </c>
      <c r="H266" s="374" t="s">
        <v>474</v>
      </c>
      <c r="I266" s="374" t="s">
        <v>502</v>
      </c>
      <c r="J266" s="374" t="s">
        <v>310</v>
      </c>
      <c r="K266" s="374" t="s">
        <v>507</v>
      </c>
      <c r="L266" s="374" t="s">
        <v>550</v>
      </c>
      <c r="M266" s="600">
        <v>222205609957</v>
      </c>
      <c r="N266" s="578">
        <v>44812</v>
      </c>
      <c r="O266" s="585">
        <f t="shared" si="12"/>
        <v>9</v>
      </c>
      <c r="P266" s="585">
        <f t="shared" si="13"/>
        <v>8</v>
      </c>
      <c r="Q266" s="594" t="str">
        <f t="shared" si="14"/>
        <v>Gastos_Gerais</v>
      </c>
      <c r="R266" s="590" t="s">
        <v>310</v>
      </c>
      <c r="S266" s="590" t="s">
        <v>310</v>
      </c>
    </row>
    <row r="267" spans="1:19" ht="24">
      <c r="A267" s="535">
        <f>IF(B267="","",COUNT('Diário 1º PA'!$A$4:$A$2000)+COUNT('Diário 2º PA'!$A$4:$A$1998)+ROW()-3)</f>
        <v>794</v>
      </c>
      <c r="B267" s="380">
        <v>44812</v>
      </c>
      <c r="C267" s="381">
        <v>44743</v>
      </c>
      <c r="D267" s="374" t="s">
        <v>271</v>
      </c>
      <c r="E267" s="374" t="s">
        <v>448</v>
      </c>
      <c r="F267" s="382">
        <v>200</v>
      </c>
      <c r="G267" s="575" t="s">
        <v>1538</v>
      </c>
      <c r="H267" s="374" t="s">
        <v>473</v>
      </c>
      <c r="I267" s="374" t="s">
        <v>502</v>
      </c>
      <c r="J267" s="374" t="s">
        <v>310</v>
      </c>
      <c r="K267" s="374" t="s">
        <v>507</v>
      </c>
      <c r="L267" s="374" t="s">
        <v>550</v>
      </c>
      <c r="M267" s="600">
        <v>222205608390</v>
      </c>
      <c r="N267" s="578">
        <v>44812</v>
      </c>
      <c r="O267" s="585">
        <f t="shared" si="12"/>
        <v>9</v>
      </c>
      <c r="P267" s="585">
        <f t="shared" si="13"/>
        <v>7</v>
      </c>
      <c r="Q267" s="594" t="str">
        <f t="shared" si="14"/>
        <v>Gastos_Gerais</v>
      </c>
      <c r="R267" s="590" t="s">
        <v>310</v>
      </c>
      <c r="S267" s="590" t="s">
        <v>310</v>
      </c>
    </row>
    <row r="268" spans="1:19" ht="24">
      <c r="A268" s="535">
        <f>IF(B268="","",COUNT('Diário 1º PA'!$A$4:$A$2000)+COUNT('Diário 2º PA'!$A$4:$A$1998)+ROW()-3)</f>
        <v>795</v>
      </c>
      <c r="B268" s="380">
        <v>44812</v>
      </c>
      <c r="C268" s="381">
        <v>44743</v>
      </c>
      <c r="D268" s="374" t="s">
        <v>271</v>
      </c>
      <c r="E268" s="374" t="s">
        <v>457</v>
      </c>
      <c r="F268" s="382">
        <v>56</v>
      </c>
      <c r="G268" s="575" t="s">
        <v>1588</v>
      </c>
      <c r="H268" s="374" t="s">
        <v>462</v>
      </c>
      <c r="I268" s="374" t="s">
        <v>502</v>
      </c>
      <c r="J268" s="374" t="s">
        <v>310</v>
      </c>
      <c r="K268" s="374" t="s">
        <v>507</v>
      </c>
      <c r="L268" s="374" t="s">
        <v>550</v>
      </c>
      <c r="M268" s="600">
        <v>222205607156</v>
      </c>
      <c r="N268" s="578">
        <v>44812</v>
      </c>
      <c r="O268" s="585">
        <f t="shared" si="12"/>
        <v>9</v>
      </c>
      <c r="P268" s="585">
        <f t="shared" si="13"/>
        <v>7</v>
      </c>
      <c r="Q268" s="594" t="str">
        <f t="shared" si="14"/>
        <v>Gastos_Gerais</v>
      </c>
      <c r="R268" s="590" t="s">
        <v>310</v>
      </c>
      <c r="S268" s="590" t="s">
        <v>310</v>
      </c>
    </row>
    <row r="269" spans="1:19" ht="36">
      <c r="A269" s="535">
        <f>IF(B269="","",COUNT('Diário 1º PA'!$A$4:$A$2000)+COUNT('Diário 2º PA'!$A$4:$A$1998)+ROW()-3)</f>
        <v>796</v>
      </c>
      <c r="B269" s="380">
        <v>44812</v>
      </c>
      <c r="C269" s="381">
        <v>44805</v>
      </c>
      <c r="D269" s="374" t="s">
        <v>271</v>
      </c>
      <c r="E269" s="374" t="s">
        <v>71</v>
      </c>
      <c r="F269" s="382">
        <v>11</v>
      </c>
      <c r="G269" s="575" t="s">
        <v>1650</v>
      </c>
      <c r="H269" s="374" t="s">
        <v>463</v>
      </c>
      <c r="I269" s="374" t="s">
        <v>546</v>
      </c>
      <c r="J269" s="374" t="s">
        <v>547</v>
      </c>
      <c r="K269" s="374" t="s">
        <v>548</v>
      </c>
      <c r="L269" s="374" t="s">
        <v>477</v>
      </c>
      <c r="M269" s="600" t="s">
        <v>310</v>
      </c>
      <c r="N269" s="578">
        <v>44812</v>
      </c>
      <c r="O269" s="585">
        <f t="shared" si="12"/>
        <v>9</v>
      </c>
      <c r="P269" s="585">
        <f t="shared" si="13"/>
        <v>9</v>
      </c>
      <c r="Q269" s="594" t="str">
        <f t="shared" si="14"/>
        <v>Gastos_Gerais</v>
      </c>
      <c r="R269" s="590" t="s">
        <v>310</v>
      </c>
      <c r="S269" s="590" t="s">
        <v>310</v>
      </c>
    </row>
    <row r="270" spans="1:19" ht="36">
      <c r="A270" s="535">
        <f>IF(B270="","",COUNT('Diário 1º PA'!$A$4:$A$2000)+COUNT('Diário 2º PA'!$A$4:$A$1998)+ROW()-3)</f>
        <v>797</v>
      </c>
      <c r="B270" s="380">
        <v>44812</v>
      </c>
      <c r="C270" s="381">
        <v>44805</v>
      </c>
      <c r="D270" s="374" t="s">
        <v>271</v>
      </c>
      <c r="E270" s="374" t="s">
        <v>71</v>
      </c>
      <c r="F270" s="382">
        <v>11</v>
      </c>
      <c r="G270" s="575" t="s">
        <v>1651</v>
      </c>
      <c r="H270" s="374" t="s">
        <v>309</v>
      </c>
      <c r="I270" s="374" t="s">
        <v>546</v>
      </c>
      <c r="J270" s="374" t="s">
        <v>547</v>
      </c>
      <c r="K270" s="374" t="s">
        <v>548</v>
      </c>
      <c r="L270" s="374" t="s">
        <v>477</v>
      </c>
      <c r="M270" s="600" t="s">
        <v>310</v>
      </c>
      <c r="N270" s="578">
        <v>44812</v>
      </c>
      <c r="O270" s="585">
        <f t="shared" si="12"/>
        <v>9</v>
      </c>
      <c r="P270" s="585">
        <f t="shared" si="13"/>
        <v>9</v>
      </c>
      <c r="Q270" s="594" t="str">
        <f t="shared" si="14"/>
        <v>Gastos_Gerais</v>
      </c>
      <c r="R270" s="590" t="s">
        <v>310</v>
      </c>
      <c r="S270" s="590" t="s">
        <v>310</v>
      </c>
    </row>
    <row r="271" spans="1:19" ht="36">
      <c r="A271" s="535">
        <f>IF(B271="","",COUNT('Diário 1º PA'!$A$4:$A$2000)+COUNT('Diário 2º PA'!$A$4:$A$1998)+ROW()-3)</f>
        <v>798</v>
      </c>
      <c r="B271" s="380">
        <v>44812</v>
      </c>
      <c r="C271" s="381">
        <v>44805</v>
      </c>
      <c r="D271" s="374" t="s">
        <v>271</v>
      </c>
      <c r="E271" s="374" t="s">
        <v>71</v>
      </c>
      <c r="F271" s="382">
        <v>11</v>
      </c>
      <c r="G271" s="575" t="s">
        <v>1652</v>
      </c>
      <c r="H271" s="374" t="s">
        <v>309</v>
      </c>
      <c r="I271" s="374" t="s">
        <v>546</v>
      </c>
      <c r="J271" s="374" t="s">
        <v>547</v>
      </c>
      <c r="K271" s="374" t="s">
        <v>548</v>
      </c>
      <c r="L271" s="374" t="s">
        <v>477</v>
      </c>
      <c r="M271" s="600" t="s">
        <v>310</v>
      </c>
      <c r="N271" s="578">
        <v>44812</v>
      </c>
      <c r="O271" s="585">
        <f t="shared" si="12"/>
        <v>9</v>
      </c>
      <c r="P271" s="585">
        <f t="shared" si="13"/>
        <v>9</v>
      </c>
      <c r="Q271" s="594" t="str">
        <f t="shared" si="14"/>
        <v>Gastos_Gerais</v>
      </c>
      <c r="R271" s="590" t="s">
        <v>310</v>
      </c>
      <c r="S271" s="590" t="s">
        <v>310</v>
      </c>
    </row>
    <row r="272" spans="1:19" ht="36">
      <c r="A272" s="535">
        <f>IF(B272="","",COUNT('Diário 1º PA'!$A$4:$A$2000)+COUNT('Diário 2º PA'!$A$4:$A$1998)+ROW()-3)</f>
        <v>799</v>
      </c>
      <c r="B272" s="380">
        <v>44812</v>
      </c>
      <c r="C272" s="381">
        <v>44805</v>
      </c>
      <c r="D272" s="374" t="s">
        <v>271</v>
      </c>
      <c r="E272" s="374" t="s">
        <v>71</v>
      </c>
      <c r="F272" s="382">
        <v>11</v>
      </c>
      <c r="G272" s="575" t="s">
        <v>1653</v>
      </c>
      <c r="H272" s="374" t="s">
        <v>464</v>
      </c>
      <c r="I272" s="374" t="s">
        <v>546</v>
      </c>
      <c r="J272" s="374" t="s">
        <v>547</v>
      </c>
      <c r="K272" s="374" t="s">
        <v>548</v>
      </c>
      <c r="L272" s="374" t="s">
        <v>477</v>
      </c>
      <c r="M272" s="600" t="s">
        <v>310</v>
      </c>
      <c r="N272" s="578">
        <v>44812</v>
      </c>
      <c r="O272" s="585">
        <f t="shared" si="12"/>
        <v>9</v>
      </c>
      <c r="P272" s="585">
        <f t="shared" si="13"/>
        <v>9</v>
      </c>
      <c r="Q272" s="594" t="str">
        <f t="shared" si="14"/>
        <v>Gastos_Gerais</v>
      </c>
      <c r="R272" s="590" t="s">
        <v>310</v>
      </c>
      <c r="S272" s="590" t="s">
        <v>310</v>
      </c>
    </row>
    <row r="273" spans="1:19" ht="36">
      <c r="A273" s="535">
        <f>IF(B273="","",COUNT('Diário 1º PA'!$A$4:$A$2000)+COUNT('Diário 2º PA'!$A$4:$A$1998)+ROW()-3)</f>
        <v>800</v>
      </c>
      <c r="B273" s="380">
        <v>44812</v>
      </c>
      <c r="C273" s="381">
        <v>44805</v>
      </c>
      <c r="D273" s="374" t="s">
        <v>271</v>
      </c>
      <c r="E273" s="374" t="s">
        <v>71</v>
      </c>
      <c r="F273" s="382">
        <v>11</v>
      </c>
      <c r="G273" s="575" t="s">
        <v>1654</v>
      </c>
      <c r="H273" s="374" t="s">
        <v>464</v>
      </c>
      <c r="I273" s="374" t="s">
        <v>546</v>
      </c>
      <c r="J273" s="374" t="s">
        <v>547</v>
      </c>
      <c r="K273" s="374" t="s">
        <v>548</v>
      </c>
      <c r="L273" s="374" t="s">
        <v>477</v>
      </c>
      <c r="M273" s="600" t="s">
        <v>310</v>
      </c>
      <c r="N273" s="578">
        <v>44812</v>
      </c>
      <c r="O273" s="585">
        <f t="shared" si="12"/>
        <v>9</v>
      </c>
      <c r="P273" s="585">
        <f t="shared" si="13"/>
        <v>9</v>
      </c>
      <c r="Q273" s="594" t="str">
        <f t="shared" si="14"/>
        <v>Gastos_Gerais</v>
      </c>
      <c r="R273" s="590" t="s">
        <v>310</v>
      </c>
      <c r="S273" s="590" t="s">
        <v>310</v>
      </c>
    </row>
    <row r="274" spans="1:19" ht="36">
      <c r="A274" s="535">
        <f>IF(B274="","",COUNT('Diário 1º PA'!$A$4:$A$2000)+COUNT('Diário 2º PA'!$A$4:$A$1998)+ROW()-3)</f>
        <v>801</v>
      </c>
      <c r="B274" s="380">
        <v>44812</v>
      </c>
      <c r="C274" s="381">
        <v>44805</v>
      </c>
      <c r="D274" s="374" t="s">
        <v>271</v>
      </c>
      <c r="E274" s="374" t="s">
        <v>71</v>
      </c>
      <c r="F274" s="382">
        <v>11</v>
      </c>
      <c r="G274" s="575" t="s">
        <v>1655</v>
      </c>
      <c r="H274" s="374" t="s">
        <v>464</v>
      </c>
      <c r="I274" s="374" t="s">
        <v>546</v>
      </c>
      <c r="J274" s="374" t="s">
        <v>547</v>
      </c>
      <c r="K274" s="374" t="s">
        <v>548</v>
      </c>
      <c r="L274" s="374" t="s">
        <v>477</v>
      </c>
      <c r="M274" s="600" t="s">
        <v>310</v>
      </c>
      <c r="N274" s="578">
        <v>44812</v>
      </c>
      <c r="O274" s="585">
        <f t="shared" si="12"/>
        <v>9</v>
      </c>
      <c r="P274" s="585">
        <f t="shared" si="13"/>
        <v>9</v>
      </c>
      <c r="Q274" s="594" t="str">
        <f t="shared" si="14"/>
        <v>Gastos_Gerais</v>
      </c>
      <c r="R274" s="590" t="s">
        <v>310</v>
      </c>
      <c r="S274" s="590" t="s">
        <v>310</v>
      </c>
    </row>
    <row r="275" spans="1:19" ht="36">
      <c r="A275" s="535">
        <f>IF(B275="","",COUNT('Diário 1º PA'!$A$4:$A$2000)+COUNT('Diário 2º PA'!$A$4:$A$1998)+ROW()-3)</f>
        <v>802</v>
      </c>
      <c r="B275" s="380">
        <v>44812</v>
      </c>
      <c r="C275" s="381">
        <v>44805</v>
      </c>
      <c r="D275" s="374" t="s">
        <v>271</v>
      </c>
      <c r="E275" s="374" t="s">
        <v>71</v>
      </c>
      <c r="F275" s="382">
        <v>11</v>
      </c>
      <c r="G275" s="575" t="s">
        <v>1656</v>
      </c>
      <c r="H275" s="374" t="s">
        <v>466</v>
      </c>
      <c r="I275" s="374" t="s">
        <v>546</v>
      </c>
      <c r="J275" s="374" t="s">
        <v>547</v>
      </c>
      <c r="K275" s="374" t="s">
        <v>548</v>
      </c>
      <c r="L275" s="374" t="s">
        <v>477</v>
      </c>
      <c r="M275" s="600" t="s">
        <v>310</v>
      </c>
      <c r="N275" s="578">
        <v>44812</v>
      </c>
      <c r="O275" s="585"/>
      <c r="P275" s="585"/>
      <c r="Q275" s="594" t="str">
        <f t="shared" si="14"/>
        <v>Gastos_Gerais</v>
      </c>
      <c r="R275" s="590" t="s">
        <v>310</v>
      </c>
      <c r="S275" s="590" t="s">
        <v>310</v>
      </c>
    </row>
    <row r="276" spans="1:19" ht="36">
      <c r="A276" s="535">
        <f>IF(B276="","",COUNT('Diário 1º PA'!$A$4:$A$2000)+COUNT('Diário 2º PA'!$A$4:$A$1998)+ROW()-3)</f>
        <v>803</v>
      </c>
      <c r="B276" s="380">
        <v>44812</v>
      </c>
      <c r="C276" s="381">
        <v>44805</v>
      </c>
      <c r="D276" s="374" t="s">
        <v>271</v>
      </c>
      <c r="E276" s="374" t="s">
        <v>71</v>
      </c>
      <c r="F276" s="382">
        <v>11</v>
      </c>
      <c r="G276" s="575" t="s">
        <v>1657</v>
      </c>
      <c r="H276" s="374" t="s">
        <v>463</v>
      </c>
      <c r="I276" s="374" t="s">
        <v>546</v>
      </c>
      <c r="J276" s="374" t="s">
        <v>547</v>
      </c>
      <c r="K276" s="374" t="s">
        <v>548</v>
      </c>
      <c r="L276" s="374" t="s">
        <v>477</v>
      </c>
      <c r="M276" s="600" t="s">
        <v>310</v>
      </c>
      <c r="N276" s="578">
        <v>44812</v>
      </c>
      <c r="O276" s="585">
        <f t="shared" si="12"/>
        <v>9</v>
      </c>
      <c r="P276" s="585">
        <f t="shared" si="13"/>
        <v>9</v>
      </c>
      <c r="Q276" s="594" t="str">
        <f t="shared" si="14"/>
        <v>Gastos_Gerais</v>
      </c>
      <c r="R276" s="590" t="s">
        <v>310</v>
      </c>
      <c r="S276" s="590" t="s">
        <v>310</v>
      </c>
    </row>
    <row r="277" spans="1:19" ht="60">
      <c r="A277" s="535">
        <f>IF(B277="","",COUNT('Diário 1º PA'!$A$4:$A$2000)+COUNT('Diário 2º PA'!$A$4:$A$1998)+ROW()-3)</f>
        <v>804</v>
      </c>
      <c r="B277" s="380">
        <v>44813</v>
      </c>
      <c r="C277" s="381">
        <v>44774</v>
      </c>
      <c r="D277" s="374" t="s">
        <v>271</v>
      </c>
      <c r="E277" s="374" t="s">
        <v>445</v>
      </c>
      <c r="F277" s="382">
        <v>3000</v>
      </c>
      <c r="G277" s="575" t="s">
        <v>1642</v>
      </c>
      <c r="H277" s="374" t="s">
        <v>466</v>
      </c>
      <c r="I277" s="374" t="s">
        <v>1680</v>
      </c>
      <c r="J277" s="374" t="s">
        <v>1681</v>
      </c>
      <c r="K277" s="374" t="s">
        <v>543</v>
      </c>
      <c r="L277" s="374" t="s">
        <v>32</v>
      </c>
      <c r="M277" s="600">
        <v>3180</v>
      </c>
      <c r="N277" s="578">
        <v>44810</v>
      </c>
      <c r="O277" s="585"/>
      <c r="P277" s="585"/>
      <c r="Q277" s="594" t="str">
        <f t="shared" si="14"/>
        <v>Gastos_Gerais</v>
      </c>
      <c r="R277" s="590" t="s">
        <v>540</v>
      </c>
      <c r="S277" s="590">
        <v>4270</v>
      </c>
    </row>
    <row r="278" spans="1:19" ht="36">
      <c r="A278" s="535">
        <f>IF(B278="","",COUNT('Diário 1º PA'!$A$4:$A$2000)+COUNT('Diário 2º PA'!$A$4:$A$1998)+ROW()-3)</f>
        <v>805</v>
      </c>
      <c r="B278" s="380">
        <v>44813</v>
      </c>
      <c r="C278" s="381">
        <v>44805</v>
      </c>
      <c r="D278" s="374" t="s">
        <v>271</v>
      </c>
      <c r="E278" s="374" t="s">
        <v>71</v>
      </c>
      <c r="F278" s="382">
        <v>11</v>
      </c>
      <c r="G278" s="575" t="s">
        <v>1658</v>
      </c>
      <c r="H278" s="374" t="s">
        <v>466</v>
      </c>
      <c r="I278" s="374" t="s">
        <v>546</v>
      </c>
      <c r="J278" s="374" t="s">
        <v>547</v>
      </c>
      <c r="K278" s="374" t="s">
        <v>548</v>
      </c>
      <c r="L278" s="374" t="s">
        <v>477</v>
      </c>
      <c r="M278" s="600" t="s">
        <v>310</v>
      </c>
      <c r="N278" s="578">
        <v>44813</v>
      </c>
      <c r="O278" s="585"/>
      <c r="P278" s="585"/>
      <c r="Q278" s="594" t="str">
        <f t="shared" si="14"/>
        <v>Gastos_Gerais</v>
      </c>
      <c r="R278" s="590" t="s">
        <v>310</v>
      </c>
      <c r="S278" s="590" t="s">
        <v>310</v>
      </c>
    </row>
    <row r="279" spans="1:19" ht="24">
      <c r="A279" s="535">
        <f>IF(B279="","",COUNT('Diário 1º PA'!$A$4:$A$2000)+COUNT('Diário 2º PA'!$A$4:$A$1998)+ROW()-3)</f>
        <v>806</v>
      </c>
      <c r="B279" s="380">
        <v>44816</v>
      </c>
      <c r="C279" s="476">
        <v>44774</v>
      </c>
      <c r="D279" s="448" t="s">
        <v>271</v>
      </c>
      <c r="E279" s="448" t="s">
        <v>91</v>
      </c>
      <c r="F279" s="477">
        <v>104.68</v>
      </c>
      <c r="G279" s="573" t="s">
        <v>1713</v>
      </c>
      <c r="H279" s="448" t="s">
        <v>464</v>
      </c>
      <c r="I279" s="374" t="s">
        <v>1714</v>
      </c>
      <c r="J279" s="374" t="s">
        <v>1715</v>
      </c>
      <c r="K279" s="374" t="s">
        <v>852</v>
      </c>
      <c r="L279" s="374" t="s">
        <v>1716</v>
      </c>
      <c r="M279" s="600">
        <v>123823</v>
      </c>
      <c r="N279" s="578">
        <v>44798</v>
      </c>
      <c r="O279" s="585">
        <f t="shared" si="12"/>
        <v>9</v>
      </c>
      <c r="P279" s="585">
        <f t="shared" si="13"/>
        <v>8</v>
      </c>
      <c r="Q279" s="594" t="str">
        <f t="shared" si="14"/>
        <v>Gastos_Gerais</v>
      </c>
      <c r="R279" s="589" t="s">
        <v>1389</v>
      </c>
      <c r="S279" s="590">
        <v>4275</v>
      </c>
    </row>
    <row r="280" spans="1:19" ht="228">
      <c r="A280" s="535">
        <f>IF(B280="","",COUNT('Diário 1º PA'!$A$4:$A$2000)+COUNT('Diário 2º PA'!$A$4:$A$1998)+ROW()-3)</f>
        <v>807</v>
      </c>
      <c r="B280" s="380">
        <v>44816</v>
      </c>
      <c r="C280" s="476">
        <v>44774</v>
      </c>
      <c r="D280" s="448" t="s">
        <v>271</v>
      </c>
      <c r="E280" s="448" t="s">
        <v>448</v>
      </c>
      <c r="F280" s="477">
        <v>34394.49</v>
      </c>
      <c r="G280" s="573" t="s">
        <v>1623</v>
      </c>
      <c r="H280" s="448" t="s">
        <v>464</v>
      </c>
      <c r="I280" s="374" t="s">
        <v>1717</v>
      </c>
      <c r="J280" s="374" t="s">
        <v>1718</v>
      </c>
      <c r="K280" s="374" t="s">
        <v>543</v>
      </c>
      <c r="L280" s="374" t="s">
        <v>32</v>
      </c>
      <c r="M280" s="374" t="s">
        <v>1719</v>
      </c>
      <c r="N280" s="578">
        <v>44813</v>
      </c>
      <c r="O280" s="585">
        <f t="shared" si="12"/>
        <v>9</v>
      </c>
      <c r="P280" s="585">
        <f t="shared" si="13"/>
        <v>8</v>
      </c>
      <c r="Q280" s="594" t="str">
        <f t="shared" si="14"/>
        <v>Gastos_Gerais</v>
      </c>
      <c r="R280" s="590" t="s">
        <v>1432</v>
      </c>
      <c r="S280" s="590">
        <v>4290</v>
      </c>
    </row>
    <row r="281" spans="1:19" ht="24">
      <c r="A281" s="535">
        <f>IF(B281="","",COUNT('Diário 1º PA'!$A$4:$A$2000)+COUNT('Diário 2º PA'!$A$4:$A$1998)+ROW()-3)</f>
        <v>808</v>
      </c>
      <c r="B281" s="380">
        <v>44816</v>
      </c>
      <c r="C281" s="381">
        <v>44805</v>
      </c>
      <c r="D281" s="374" t="s">
        <v>271</v>
      </c>
      <c r="E281" s="374" t="s">
        <v>71</v>
      </c>
      <c r="F281" s="382">
        <v>11</v>
      </c>
      <c r="G281" s="575" t="s">
        <v>1721</v>
      </c>
      <c r="H281" s="448" t="s">
        <v>464</v>
      </c>
      <c r="I281" s="374" t="s">
        <v>546</v>
      </c>
      <c r="J281" s="374" t="s">
        <v>547</v>
      </c>
      <c r="K281" s="374" t="s">
        <v>548</v>
      </c>
      <c r="L281" s="374" t="s">
        <v>477</v>
      </c>
      <c r="M281" s="600" t="s">
        <v>310</v>
      </c>
      <c r="N281" s="578">
        <v>44816</v>
      </c>
      <c r="O281" s="585">
        <f t="shared" ref="O281" si="15">IF(B281=0,0,IF(YEAR(B281)=$P$1,MONTH(B281)-$O$1+1,(YEAR(B281)-$P$1)*12-$O$1+1+MONTH(B281)))</f>
        <v>9</v>
      </c>
      <c r="P281" s="585">
        <f t="shared" ref="P281" si="16">IF(C281=0,0,IF(YEAR(C281)=$P$1,MONTH(C281)-$O$1+1,(YEAR(C281)-$P$1)*12-$O$1+1+MONTH(C281)))</f>
        <v>9</v>
      </c>
      <c r="Q281" s="594" t="str">
        <f t="shared" ref="Q281" si="17">SUBSTITUTE(D281," ","_")</f>
        <v>Gastos_Gerais</v>
      </c>
      <c r="R281" s="590" t="s">
        <v>310</v>
      </c>
      <c r="S281" s="590" t="s">
        <v>310</v>
      </c>
    </row>
    <row r="282" spans="1:19" ht="60">
      <c r="A282" s="535">
        <f>IF(B282="","",COUNT('Diário 1º PA'!$A$4:$A$2000)+COUNT('Diário 2º PA'!$A$4:$A$1998)+ROW()-3)</f>
        <v>809</v>
      </c>
      <c r="B282" s="402">
        <v>44818</v>
      </c>
      <c r="C282" s="476">
        <v>44774</v>
      </c>
      <c r="D282" s="478" t="s">
        <v>271</v>
      </c>
      <c r="E282" s="478" t="s">
        <v>441</v>
      </c>
      <c r="F282" s="393">
        <v>6669.36</v>
      </c>
      <c r="G282" s="573" t="s">
        <v>1555</v>
      </c>
      <c r="H282" s="478" t="s">
        <v>464</v>
      </c>
      <c r="I282" s="374" t="s">
        <v>1725</v>
      </c>
      <c r="J282" s="374" t="s">
        <v>1726</v>
      </c>
      <c r="K282" s="374" t="s">
        <v>499</v>
      </c>
      <c r="L282" s="374" t="s">
        <v>938</v>
      </c>
      <c r="M282" s="600" t="s">
        <v>310</v>
      </c>
      <c r="N282" s="578">
        <v>44816</v>
      </c>
      <c r="O282" s="585">
        <f t="shared" si="12"/>
        <v>9</v>
      </c>
      <c r="P282" s="585">
        <f t="shared" si="13"/>
        <v>8</v>
      </c>
      <c r="Q282" s="594" t="str">
        <f t="shared" si="14"/>
        <v>Gastos_Gerais</v>
      </c>
      <c r="R282" s="590" t="s">
        <v>540</v>
      </c>
      <c r="S282" s="590">
        <v>4256</v>
      </c>
    </row>
    <row r="283" spans="1:19" ht="48">
      <c r="A283" s="535">
        <f>IF(B283="","",COUNT('Diário 1º PA'!$A$4:$A$2000)+COUNT('Diário 2º PA'!$A$4:$A$1998)+ROW()-3)</f>
        <v>810</v>
      </c>
      <c r="B283" s="402">
        <v>44818</v>
      </c>
      <c r="C283" s="476">
        <v>44774</v>
      </c>
      <c r="D283" s="478" t="s">
        <v>271</v>
      </c>
      <c r="E283" s="478" t="s">
        <v>441</v>
      </c>
      <c r="F283" s="477">
        <v>3736.13</v>
      </c>
      <c r="G283" s="573" t="s">
        <v>1553</v>
      </c>
      <c r="H283" s="478" t="s">
        <v>464</v>
      </c>
      <c r="I283" s="374" t="s">
        <v>1728</v>
      </c>
      <c r="J283" s="374" t="s">
        <v>1729</v>
      </c>
      <c r="K283" s="374" t="s">
        <v>543</v>
      </c>
      <c r="L283" s="374" t="s">
        <v>938</v>
      </c>
      <c r="M283" s="600" t="s">
        <v>310</v>
      </c>
      <c r="N283" s="578">
        <v>44816</v>
      </c>
      <c r="O283" s="585">
        <f t="shared" si="12"/>
        <v>9</v>
      </c>
      <c r="P283" s="585">
        <f t="shared" si="13"/>
        <v>8</v>
      </c>
      <c r="Q283" s="594" t="str">
        <f t="shared" si="14"/>
        <v>Gastos_Gerais</v>
      </c>
      <c r="R283" s="590" t="s">
        <v>540</v>
      </c>
      <c r="S283" s="590">
        <v>4249</v>
      </c>
    </row>
    <row r="284" spans="1:19" ht="36">
      <c r="A284" s="535">
        <f>IF(B284="","",COUNT('Diário 1º PA'!$A$4:$A$2000)+COUNT('Diário 2º PA'!$A$4:$A$1998)+ROW()-3)</f>
        <v>811</v>
      </c>
      <c r="B284" s="380">
        <v>44818</v>
      </c>
      <c r="C284" s="381">
        <v>44805</v>
      </c>
      <c r="D284" s="374" t="s">
        <v>271</v>
      </c>
      <c r="E284" s="374" t="s">
        <v>71</v>
      </c>
      <c r="F284" s="382">
        <v>11</v>
      </c>
      <c r="G284" s="575" t="s">
        <v>1730</v>
      </c>
      <c r="H284" s="478" t="s">
        <v>464</v>
      </c>
      <c r="I284" s="374" t="s">
        <v>546</v>
      </c>
      <c r="J284" s="374" t="s">
        <v>547</v>
      </c>
      <c r="K284" s="374" t="s">
        <v>548</v>
      </c>
      <c r="L284" s="374" t="s">
        <v>477</v>
      </c>
      <c r="M284" s="600" t="s">
        <v>310</v>
      </c>
      <c r="N284" s="578">
        <v>44818</v>
      </c>
      <c r="O284" s="585">
        <f t="shared" si="12"/>
        <v>9</v>
      </c>
      <c r="P284" s="585">
        <f t="shared" si="13"/>
        <v>9</v>
      </c>
      <c r="Q284" s="594" t="str">
        <f t="shared" si="14"/>
        <v>Gastos_Gerais</v>
      </c>
      <c r="R284" s="590" t="s">
        <v>310</v>
      </c>
      <c r="S284" s="590" t="s">
        <v>310</v>
      </c>
    </row>
    <row r="285" spans="1:19" ht="72">
      <c r="A285" s="535">
        <f>IF(B285="","",COUNT('Diário 1º PA'!$A$4:$A$2000)+COUNT('Diário 2º PA'!$A$4:$A$1998)+ROW()-3)</f>
        <v>812</v>
      </c>
      <c r="B285" s="380">
        <v>44819</v>
      </c>
      <c r="C285" s="476">
        <v>44805</v>
      </c>
      <c r="D285" s="448" t="s">
        <v>271</v>
      </c>
      <c r="E285" s="448" t="s">
        <v>434</v>
      </c>
      <c r="F285" s="477">
        <v>489.65</v>
      </c>
      <c r="G285" s="573" t="s">
        <v>1712</v>
      </c>
      <c r="H285" s="448" t="s">
        <v>466</v>
      </c>
      <c r="I285" s="374" t="s">
        <v>1732</v>
      </c>
      <c r="J285" s="374" t="s">
        <v>1677</v>
      </c>
      <c r="K285" s="374" t="s">
        <v>543</v>
      </c>
      <c r="L285" s="374" t="s">
        <v>500</v>
      </c>
      <c r="M285" s="374" t="s">
        <v>1081</v>
      </c>
      <c r="N285" s="578">
        <v>44818</v>
      </c>
      <c r="O285" s="585"/>
      <c r="P285" s="585"/>
      <c r="Q285" s="594" t="str">
        <f t="shared" si="14"/>
        <v>Gastos_Gerais</v>
      </c>
      <c r="R285" s="589" t="s">
        <v>1389</v>
      </c>
      <c r="S285" s="590">
        <v>4326</v>
      </c>
    </row>
    <row r="286" spans="1:19" ht="36">
      <c r="A286" s="535">
        <f>IF(B286="","",COUNT('Diário 1º PA'!$A$4:$A$2000)+COUNT('Diário 2º PA'!$A$4:$A$1998)+ROW()-3)</f>
        <v>813</v>
      </c>
      <c r="B286" s="380">
        <v>44819</v>
      </c>
      <c r="C286" s="381">
        <v>44805</v>
      </c>
      <c r="D286" s="374" t="s">
        <v>271</v>
      </c>
      <c r="E286" s="374" t="s">
        <v>71</v>
      </c>
      <c r="F286" s="382">
        <v>11</v>
      </c>
      <c r="G286" s="575" t="s">
        <v>1734</v>
      </c>
      <c r="H286" s="448" t="s">
        <v>466</v>
      </c>
      <c r="I286" s="374" t="s">
        <v>546</v>
      </c>
      <c r="J286" s="374" t="s">
        <v>547</v>
      </c>
      <c r="K286" s="374" t="s">
        <v>548</v>
      </c>
      <c r="L286" s="374" t="s">
        <v>477</v>
      </c>
      <c r="M286" s="600" t="s">
        <v>310</v>
      </c>
      <c r="N286" s="380">
        <v>44819</v>
      </c>
      <c r="O286" s="585"/>
      <c r="P286" s="585"/>
      <c r="Q286" s="594" t="str">
        <f t="shared" ref="Q286" si="18">SUBSTITUTE(D286," ","_")</f>
        <v>Gastos_Gerais</v>
      </c>
      <c r="R286" s="590" t="s">
        <v>310</v>
      </c>
      <c r="S286" s="590" t="s">
        <v>310</v>
      </c>
    </row>
    <row r="287" spans="1:19" ht="144">
      <c r="A287" s="535">
        <f>IF(B287="","",COUNT('Diário 1º PA'!$A$4:$A$2000)+COUNT('Diário 2º PA'!$A$4:$A$1998)+ROW()-3)</f>
        <v>814</v>
      </c>
      <c r="B287" s="380">
        <v>44820</v>
      </c>
      <c r="C287" s="476">
        <v>44621</v>
      </c>
      <c r="D287" s="448" t="s">
        <v>271</v>
      </c>
      <c r="E287" s="448" t="s">
        <v>445</v>
      </c>
      <c r="F287" s="382">
        <v>1260</v>
      </c>
      <c r="G287" s="571" t="s">
        <v>815</v>
      </c>
      <c r="H287" s="448" t="s">
        <v>461</v>
      </c>
      <c r="I287" s="374" t="s">
        <v>1735</v>
      </c>
      <c r="J287" s="374" t="s">
        <v>920</v>
      </c>
      <c r="K287" s="374" t="s">
        <v>499</v>
      </c>
      <c r="L287" s="374" t="s">
        <v>500</v>
      </c>
      <c r="M287" s="600">
        <v>2016</v>
      </c>
      <c r="N287" s="578">
        <v>44819</v>
      </c>
      <c r="O287" s="585">
        <f t="shared" si="12"/>
        <v>9</v>
      </c>
      <c r="P287" s="585">
        <f t="shared" si="13"/>
        <v>3</v>
      </c>
      <c r="Q287" s="594" t="str">
        <f t="shared" si="14"/>
        <v>Gastos_Gerais</v>
      </c>
      <c r="R287" s="590" t="s">
        <v>540</v>
      </c>
      <c r="S287" s="590">
        <v>3211</v>
      </c>
    </row>
    <row r="288" spans="1:19" ht="72">
      <c r="A288" s="535">
        <f>IF(B288="","",COUNT('Diário 1º PA'!$A$4:$A$2000)+COUNT('Diário 2º PA'!$A$4:$A$1998)+ROW()-3)</f>
        <v>815</v>
      </c>
      <c r="B288" s="380">
        <v>44820</v>
      </c>
      <c r="C288" s="476">
        <v>44621</v>
      </c>
      <c r="D288" s="448" t="s">
        <v>271</v>
      </c>
      <c r="E288" s="448" t="s">
        <v>445</v>
      </c>
      <c r="F288" s="477">
        <v>2500</v>
      </c>
      <c r="G288" s="573" t="s">
        <v>616</v>
      </c>
      <c r="H288" s="448" t="s">
        <v>461</v>
      </c>
      <c r="I288" s="374" t="s">
        <v>1738</v>
      </c>
      <c r="J288" s="374" t="s">
        <v>873</v>
      </c>
      <c r="K288" s="374" t="s">
        <v>543</v>
      </c>
      <c r="L288" s="374" t="s">
        <v>32</v>
      </c>
      <c r="M288" s="600">
        <v>634</v>
      </c>
      <c r="N288" s="578">
        <v>44819</v>
      </c>
      <c r="O288" s="585">
        <f t="shared" si="12"/>
        <v>9</v>
      </c>
      <c r="P288" s="585">
        <f t="shared" si="13"/>
        <v>3</v>
      </c>
      <c r="Q288" s="594" t="str">
        <f t="shared" si="14"/>
        <v>Gastos_Gerais</v>
      </c>
      <c r="R288" s="590" t="s">
        <v>540</v>
      </c>
      <c r="S288" s="590">
        <v>3212</v>
      </c>
    </row>
    <row r="289" spans="1:19" ht="36">
      <c r="A289" s="535">
        <f>IF(B289="","",COUNT('Diário 1º PA'!$A$4:$A$2000)+COUNT('Diário 2º PA'!$A$4:$A$1998)+ROW()-3)</f>
        <v>816</v>
      </c>
      <c r="B289" s="380">
        <v>44820</v>
      </c>
      <c r="C289" s="381">
        <v>44805</v>
      </c>
      <c r="D289" s="374" t="s">
        <v>271</v>
      </c>
      <c r="E289" s="374" t="s">
        <v>71</v>
      </c>
      <c r="F289" s="382">
        <v>11</v>
      </c>
      <c r="G289" s="575" t="s">
        <v>1739</v>
      </c>
      <c r="H289" s="448" t="s">
        <v>461</v>
      </c>
      <c r="I289" s="374" t="s">
        <v>546</v>
      </c>
      <c r="J289" s="374" t="s">
        <v>547</v>
      </c>
      <c r="K289" s="374" t="s">
        <v>548</v>
      </c>
      <c r="L289" s="374" t="s">
        <v>477</v>
      </c>
      <c r="M289" s="600" t="s">
        <v>310</v>
      </c>
      <c r="N289" s="380">
        <v>44820</v>
      </c>
      <c r="O289" s="585">
        <f t="shared" si="12"/>
        <v>9</v>
      </c>
      <c r="P289" s="585">
        <f t="shared" si="13"/>
        <v>9</v>
      </c>
      <c r="Q289" s="594" t="str">
        <f t="shared" si="14"/>
        <v>Gastos_Gerais</v>
      </c>
      <c r="R289" s="590" t="s">
        <v>310</v>
      </c>
      <c r="S289" s="590" t="s">
        <v>310</v>
      </c>
    </row>
    <row r="290" spans="1:19" ht="48">
      <c r="A290" s="535">
        <f>IF(B290="","",COUNT('Diário 1º PA'!$A$4:$A$2000)+COUNT('Diário 2º PA'!$A$4:$A$1998)+ROW()-3)</f>
        <v>817</v>
      </c>
      <c r="B290" s="380">
        <v>44823</v>
      </c>
      <c r="C290" s="476">
        <v>44774</v>
      </c>
      <c r="D290" s="448" t="s">
        <v>271</v>
      </c>
      <c r="E290" s="448" t="s">
        <v>434</v>
      </c>
      <c r="F290" s="382">
        <v>-94.33</v>
      </c>
      <c r="G290" s="575" t="s">
        <v>1746</v>
      </c>
      <c r="H290" s="448" t="s">
        <v>463</v>
      </c>
      <c r="I290" s="448" t="s">
        <v>1635</v>
      </c>
      <c r="J290" s="448" t="s">
        <v>475</v>
      </c>
      <c r="K290" s="448" t="s">
        <v>620</v>
      </c>
      <c r="L290" s="448" t="s">
        <v>477</v>
      </c>
      <c r="M290" s="544" t="s">
        <v>310</v>
      </c>
      <c r="N290" s="578">
        <v>44823</v>
      </c>
      <c r="O290" s="585">
        <f t="shared" si="12"/>
        <v>9</v>
      </c>
      <c r="P290" s="585">
        <f t="shared" si="13"/>
        <v>8</v>
      </c>
      <c r="Q290" s="594" t="str">
        <f t="shared" si="14"/>
        <v>Gastos_Gerais</v>
      </c>
      <c r="R290" s="590" t="s">
        <v>310</v>
      </c>
      <c r="S290" s="590" t="s">
        <v>310</v>
      </c>
    </row>
    <row r="291" spans="1:19" ht="132">
      <c r="A291" s="535">
        <f>IF(B291="","",COUNT('Diário 1º PA'!$A$4:$A$2000)+COUNT('Diário 2º PA'!$A$4:$A$1998)+ROW()-3)</f>
        <v>818</v>
      </c>
      <c r="B291" s="380">
        <v>44823</v>
      </c>
      <c r="C291" s="476">
        <v>44805</v>
      </c>
      <c r="D291" s="448" t="s">
        <v>271</v>
      </c>
      <c r="E291" s="448" t="s">
        <v>448</v>
      </c>
      <c r="F291" s="477">
        <v>4899.5</v>
      </c>
      <c r="G291" s="571" t="s">
        <v>1109</v>
      </c>
      <c r="H291" s="448" t="s">
        <v>474</v>
      </c>
      <c r="I291" s="374" t="s">
        <v>1199</v>
      </c>
      <c r="J291" s="374" t="s">
        <v>542</v>
      </c>
      <c r="K291" s="374" t="s">
        <v>543</v>
      </c>
      <c r="L291" s="374" t="s">
        <v>32</v>
      </c>
      <c r="M291" s="374" t="s">
        <v>1741</v>
      </c>
      <c r="N291" s="578">
        <v>44820</v>
      </c>
      <c r="O291" s="585">
        <f t="shared" si="12"/>
        <v>9</v>
      </c>
      <c r="P291" s="585">
        <f t="shared" si="13"/>
        <v>9</v>
      </c>
      <c r="Q291" s="594" t="str">
        <f t="shared" si="14"/>
        <v>Gastos_Gerais</v>
      </c>
      <c r="R291" s="589" t="s">
        <v>1389</v>
      </c>
      <c r="S291" s="590">
        <v>3306</v>
      </c>
    </row>
    <row r="292" spans="1:19" ht="204">
      <c r="A292" s="535">
        <f>IF(B292="","",COUNT('Diário 1º PA'!$A$4:$A$2000)+COUNT('Diário 2º PA'!$A$4:$A$1998)+ROW()-3)</f>
        <v>819</v>
      </c>
      <c r="B292" s="380">
        <v>44823</v>
      </c>
      <c r="C292" s="476">
        <v>44743</v>
      </c>
      <c r="D292" s="448" t="s">
        <v>271</v>
      </c>
      <c r="E292" s="448" t="s">
        <v>448</v>
      </c>
      <c r="F292" s="477">
        <v>7153.27</v>
      </c>
      <c r="G292" s="573" t="s">
        <v>687</v>
      </c>
      <c r="H292" s="448" t="s">
        <v>473</v>
      </c>
      <c r="I292" s="374" t="s">
        <v>1199</v>
      </c>
      <c r="J292" s="374" t="s">
        <v>542</v>
      </c>
      <c r="K292" s="374" t="s">
        <v>543</v>
      </c>
      <c r="L292" s="374" t="s">
        <v>32</v>
      </c>
      <c r="M292" s="374" t="s">
        <v>929</v>
      </c>
      <c r="N292" s="578">
        <v>44820</v>
      </c>
      <c r="O292" s="585">
        <f t="shared" ref="O292:O295" si="19">IF(B292=0,0,IF(YEAR(B292)=$P$1,MONTH(B292)-$O$1+1,(YEAR(B292)-$P$1)*12-$O$1+1+MONTH(B292)))</f>
        <v>9</v>
      </c>
      <c r="P292" s="585">
        <f t="shared" ref="P292:P295" si="20">IF(C292=0,0,IF(YEAR(C292)=$P$1,MONTH(C292)-$O$1+1,(YEAR(C292)-$P$1)*12-$O$1+1+MONTH(C292)))</f>
        <v>7</v>
      </c>
      <c r="Q292" s="594" t="str">
        <f t="shared" ref="Q292:Q295" si="21">SUBSTITUTE(D292," ","_")</f>
        <v>Gastos_Gerais</v>
      </c>
      <c r="R292" s="589" t="s">
        <v>1389</v>
      </c>
      <c r="S292" s="590">
        <v>3302</v>
      </c>
    </row>
    <row r="293" spans="1:19" ht="36">
      <c r="A293" s="535">
        <f>IF(B293="","",COUNT('Diário 1º PA'!$A$4:$A$2000)+COUNT('Diário 2º PA'!$A$4:$A$1998)+ROW()-3)</f>
        <v>820</v>
      </c>
      <c r="B293" s="380">
        <v>44823</v>
      </c>
      <c r="C293" s="381">
        <v>44805</v>
      </c>
      <c r="D293" s="374" t="s">
        <v>271</v>
      </c>
      <c r="E293" s="374" t="s">
        <v>71</v>
      </c>
      <c r="F293" s="382">
        <v>11</v>
      </c>
      <c r="G293" s="575" t="s">
        <v>1743</v>
      </c>
      <c r="H293" s="448" t="s">
        <v>473</v>
      </c>
      <c r="I293" s="374" t="s">
        <v>546</v>
      </c>
      <c r="J293" s="374" t="s">
        <v>547</v>
      </c>
      <c r="K293" s="374" t="s">
        <v>548</v>
      </c>
      <c r="L293" s="374" t="s">
        <v>477</v>
      </c>
      <c r="M293" s="600" t="s">
        <v>310</v>
      </c>
      <c r="N293" s="380">
        <v>44823</v>
      </c>
      <c r="O293" s="585">
        <f t="shared" si="19"/>
        <v>9</v>
      </c>
      <c r="P293" s="585">
        <f t="shared" si="20"/>
        <v>9</v>
      </c>
      <c r="Q293" s="594" t="str">
        <f t="shared" si="21"/>
        <v>Gastos_Gerais</v>
      </c>
      <c r="R293" s="590" t="s">
        <v>310</v>
      </c>
      <c r="S293" s="590" t="s">
        <v>310</v>
      </c>
    </row>
    <row r="294" spans="1:19" ht="36">
      <c r="A294" s="535">
        <f>IF(B294="","",COUNT('Diário 1º PA'!$A$4:$A$2000)+COUNT('Diário 2º PA'!$A$4:$A$1998)+ROW()-3)</f>
        <v>821</v>
      </c>
      <c r="B294" s="380">
        <v>44823</v>
      </c>
      <c r="C294" s="381">
        <v>44805</v>
      </c>
      <c r="D294" s="374" t="s">
        <v>271</v>
      </c>
      <c r="E294" s="374" t="s">
        <v>71</v>
      </c>
      <c r="F294" s="382">
        <v>11</v>
      </c>
      <c r="G294" s="575" t="s">
        <v>1745</v>
      </c>
      <c r="H294" s="448" t="s">
        <v>461</v>
      </c>
      <c r="I294" s="374" t="s">
        <v>546</v>
      </c>
      <c r="J294" s="374" t="s">
        <v>547</v>
      </c>
      <c r="K294" s="374" t="s">
        <v>548</v>
      </c>
      <c r="L294" s="374" t="s">
        <v>477</v>
      </c>
      <c r="M294" s="600" t="s">
        <v>310</v>
      </c>
      <c r="N294" s="380">
        <v>44823</v>
      </c>
      <c r="O294" s="585">
        <f t="shared" si="19"/>
        <v>9</v>
      </c>
      <c r="P294" s="585">
        <f t="shared" si="20"/>
        <v>9</v>
      </c>
      <c r="Q294" s="594" t="str">
        <f t="shared" si="21"/>
        <v>Gastos_Gerais</v>
      </c>
      <c r="R294" s="590" t="s">
        <v>310</v>
      </c>
      <c r="S294" s="590" t="s">
        <v>310</v>
      </c>
    </row>
    <row r="295" spans="1:19" ht="36">
      <c r="A295" s="535">
        <f>IF(B295="","",COUNT('Diário 1º PA'!$A$4:$A$2000)+COUNT('Diário 2º PA'!$A$4:$A$1998)+ROW()-3)</f>
        <v>822</v>
      </c>
      <c r="B295" s="380">
        <v>44823</v>
      </c>
      <c r="C295" s="381">
        <v>44805</v>
      </c>
      <c r="D295" s="374" t="s">
        <v>271</v>
      </c>
      <c r="E295" s="374" t="s">
        <v>71</v>
      </c>
      <c r="F295" s="382">
        <v>11</v>
      </c>
      <c r="G295" s="575" t="s">
        <v>1744</v>
      </c>
      <c r="H295" s="448" t="s">
        <v>473</v>
      </c>
      <c r="I295" s="374" t="s">
        <v>546</v>
      </c>
      <c r="J295" s="374" t="s">
        <v>547</v>
      </c>
      <c r="K295" s="374" t="s">
        <v>548</v>
      </c>
      <c r="L295" s="374" t="s">
        <v>477</v>
      </c>
      <c r="M295" s="600" t="s">
        <v>310</v>
      </c>
      <c r="N295" s="380">
        <v>44823</v>
      </c>
      <c r="O295" s="585">
        <f t="shared" si="19"/>
        <v>9</v>
      </c>
      <c r="P295" s="585">
        <f t="shared" si="20"/>
        <v>9</v>
      </c>
      <c r="Q295" s="594" t="str">
        <f t="shared" si="21"/>
        <v>Gastos_Gerais</v>
      </c>
      <c r="R295" s="590" t="s">
        <v>310</v>
      </c>
      <c r="S295" s="590" t="s">
        <v>310</v>
      </c>
    </row>
    <row r="296" spans="1:19" ht="48">
      <c r="A296" s="535">
        <f>IF(B296="","",COUNT('Diário 1º PA'!$A$4:$A$2000)+COUNT('Diário 2º PA'!$A$4:$A$1998)+ROW()-3)</f>
        <v>823</v>
      </c>
      <c r="B296" s="380">
        <v>44824</v>
      </c>
      <c r="C296" s="476">
        <v>44743</v>
      </c>
      <c r="D296" s="448" t="s">
        <v>271</v>
      </c>
      <c r="E296" s="448" t="s">
        <v>9</v>
      </c>
      <c r="F296" s="477">
        <v>930</v>
      </c>
      <c r="G296" s="571" t="s">
        <v>1748</v>
      </c>
      <c r="H296" s="448" t="s">
        <v>9</v>
      </c>
      <c r="I296" s="448" t="s">
        <v>940</v>
      </c>
      <c r="J296" s="448" t="s">
        <v>475</v>
      </c>
      <c r="K296" s="448" t="s">
        <v>499</v>
      </c>
      <c r="L296" s="448" t="s">
        <v>310</v>
      </c>
      <c r="M296" s="544" t="s">
        <v>310</v>
      </c>
      <c r="N296" s="578">
        <v>44824</v>
      </c>
      <c r="O296" s="585">
        <f t="shared" si="12"/>
        <v>9</v>
      </c>
      <c r="P296" s="585">
        <f t="shared" si="13"/>
        <v>7</v>
      </c>
      <c r="Q296" s="594" t="str">
        <f t="shared" si="14"/>
        <v>Gastos_Gerais</v>
      </c>
      <c r="R296" s="590" t="s">
        <v>310</v>
      </c>
      <c r="S296" s="590" t="s">
        <v>310</v>
      </c>
    </row>
    <row r="297" spans="1:19" ht="48">
      <c r="A297" s="535">
        <f>IF(B297="","",COUNT('Diário 1º PA'!$A$4:$A$2000)+COUNT('Diário 2º PA'!$A$4:$A$1998)+ROW()-3)</f>
        <v>824</v>
      </c>
      <c r="B297" s="380">
        <v>44824</v>
      </c>
      <c r="C297" s="476">
        <v>44743</v>
      </c>
      <c r="D297" s="448" t="s">
        <v>271</v>
      </c>
      <c r="E297" s="448" t="s">
        <v>434</v>
      </c>
      <c r="F297" s="477">
        <v>1240</v>
      </c>
      <c r="G297" s="573" t="s">
        <v>1749</v>
      </c>
      <c r="H297" s="448" t="s">
        <v>465</v>
      </c>
      <c r="I297" s="448" t="s">
        <v>940</v>
      </c>
      <c r="J297" s="448" t="s">
        <v>475</v>
      </c>
      <c r="K297" s="448" t="s">
        <v>499</v>
      </c>
      <c r="L297" s="448" t="s">
        <v>310</v>
      </c>
      <c r="M297" s="544" t="s">
        <v>310</v>
      </c>
      <c r="N297" s="578">
        <v>44824</v>
      </c>
      <c r="O297" s="585">
        <f t="shared" si="12"/>
        <v>9</v>
      </c>
      <c r="P297" s="585">
        <f t="shared" si="13"/>
        <v>7</v>
      </c>
      <c r="Q297" s="594" t="str">
        <f t="shared" si="14"/>
        <v>Gastos_Gerais</v>
      </c>
      <c r="R297" s="590" t="s">
        <v>310</v>
      </c>
      <c r="S297" s="590" t="s">
        <v>310</v>
      </c>
    </row>
    <row r="298" spans="1:19" ht="48">
      <c r="A298" s="535">
        <f>IF(B298="","",COUNT('Diário 1º PA'!$A$4:$A$2000)+COUNT('Diário 2º PA'!$A$4:$A$1998)+ROW()-3)</f>
        <v>825</v>
      </c>
      <c r="B298" s="380">
        <v>44824</v>
      </c>
      <c r="C298" s="476">
        <v>44743</v>
      </c>
      <c r="D298" s="448" t="s">
        <v>271</v>
      </c>
      <c r="E298" s="448" t="s">
        <v>457</v>
      </c>
      <c r="F298" s="477">
        <v>578.66</v>
      </c>
      <c r="G298" s="571" t="s">
        <v>1750</v>
      </c>
      <c r="H298" s="448" t="s">
        <v>462</v>
      </c>
      <c r="I298" s="448" t="s">
        <v>940</v>
      </c>
      <c r="J298" s="448" t="s">
        <v>475</v>
      </c>
      <c r="K298" s="448" t="s">
        <v>499</v>
      </c>
      <c r="L298" s="448" t="s">
        <v>310</v>
      </c>
      <c r="M298" s="544" t="s">
        <v>310</v>
      </c>
      <c r="N298" s="578">
        <v>44824</v>
      </c>
      <c r="O298" s="585">
        <f t="shared" si="12"/>
        <v>9</v>
      </c>
      <c r="P298" s="585">
        <f t="shared" si="13"/>
        <v>7</v>
      </c>
      <c r="Q298" s="594" t="str">
        <f t="shared" si="14"/>
        <v>Gastos_Gerais</v>
      </c>
      <c r="R298" s="590" t="s">
        <v>310</v>
      </c>
      <c r="S298" s="590" t="s">
        <v>310</v>
      </c>
    </row>
    <row r="299" spans="1:19" ht="48">
      <c r="A299" s="535">
        <f>IF(B299="","",COUNT('Diário 1º PA'!$A$4:$A$2000)+COUNT('Diário 2º PA'!$A$4:$A$1998)+ROW()-3)</f>
        <v>826</v>
      </c>
      <c r="B299" s="380">
        <v>44824</v>
      </c>
      <c r="C299" s="476">
        <v>44774</v>
      </c>
      <c r="D299" s="478" t="s">
        <v>271</v>
      </c>
      <c r="E299" s="478" t="s">
        <v>434</v>
      </c>
      <c r="F299" s="477">
        <v>403</v>
      </c>
      <c r="G299" s="573" t="s">
        <v>1751</v>
      </c>
      <c r="H299" s="478" t="s">
        <v>463</v>
      </c>
      <c r="I299" s="448" t="s">
        <v>940</v>
      </c>
      <c r="J299" s="448" t="s">
        <v>475</v>
      </c>
      <c r="K299" s="448" t="s">
        <v>499</v>
      </c>
      <c r="L299" s="448" t="s">
        <v>310</v>
      </c>
      <c r="M299" s="544" t="s">
        <v>310</v>
      </c>
      <c r="N299" s="578">
        <v>44824</v>
      </c>
      <c r="O299" s="585">
        <f t="shared" si="12"/>
        <v>9</v>
      </c>
      <c r="P299" s="585">
        <f t="shared" si="13"/>
        <v>8</v>
      </c>
      <c r="Q299" s="594" t="str">
        <f t="shared" si="14"/>
        <v>Gastos_Gerais</v>
      </c>
      <c r="R299" s="590" t="s">
        <v>310</v>
      </c>
      <c r="S299" s="590" t="s">
        <v>310</v>
      </c>
    </row>
    <row r="300" spans="1:19" ht="24">
      <c r="A300" s="535">
        <f>IF(B300="","",COUNT('Diário 1º PA'!$A$4:$A$2000)+COUNT('Diário 2º PA'!$A$4:$A$1998)+ROW()-3)</f>
        <v>827</v>
      </c>
      <c r="B300" s="380">
        <v>44824</v>
      </c>
      <c r="C300" s="476">
        <v>44774</v>
      </c>
      <c r="D300" s="448" t="s">
        <v>271</v>
      </c>
      <c r="E300" s="448" t="s">
        <v>91</v>
      </c>
      <c r="F300" s="477">
        <v>104.68</v>
      </c>
      <c r="G300" s="573" t="s">
        <v>1713</v>
      </c>
      <c r="H300" s="448" t="s">
        <v>464</v>
      </c>
      <c r="I300" s="374" t="s">
        <v>1714</v>
      </c>
      <c r="J300" s="374" t="s">
        <v>1715</v>
      </c>
      <c r="K300" s="374" t="s">
        <v>852</v>
      </c>
      <c r="L300" s="374" t="s">
        <v>1716</v>
      </c>
      <c r="M300" s="600">
        <v>22656</v>
      </c>
      <c r="N300" s="578">
        <v>44810</v>
      </c>
      <c r="O300" s="585">
        <f t="shared" ref="O300" si="22">IF(B300=0,0,IF(YEAR(B300)=$P$1,MONTH(B300)-$O$1+1,(YEAR(B300)-$P$1)*12-$O$1+1+MONTH(B300)))</f>
        <v>9</v>
      </c>
      <c r="P300" s="585">
        <f t="shared" ref="P300" si="23">IF(C300=0,0,IF(YEAR(C300)=$P$1,MONTH(C300)-$O$1+1,(YEAR(C300)-$P$1)*12-$O$1+1+MONTH(C300)))</f>
        <v>8</v>
      </c>
      <c r="Q300" s="594" t="str">
        <f t="shared" ref="Q300" si="24">SUBSTITUTE(D300," ","_")</f>
        <v>Gastos_Gerais</v>
      </c>
      <c r="R300" s="590" t="s">
        <v>540</v>
      </c>
      <c r="S300" s="590">
        <v>4275</v>
      </c>
    </row>
    <row r="301" spans="1:19" ht="24">
      <c r="A301" s="535">
        <f>IF(B301="","",COUNT('Diário 1º PA'!$A$4:$A$2000)+COUNT('Diário 2º PA'!$A$4:$A$1998)+ROW()-3)</f>
        <v>828</v>
      </c>
      <c r="B301" s="380">
        <v>44824</v>
      </c>
      <c r="C301" s="476">
        <v>44743</v>
      </c>
      <c r="D301" s="448" t="s">
        <v>271</v>
      </c>
      <c r="E301" s="448" t="s">
        <v>9</v>
      </c>
      <c r="F301" s="477">
        <v>57.45</v>
      </c>
      <c r="G301" s="571" t="s">
        <v>1522</v>
      </c>
      <c r="H301" s="448" t="s">
        <v>9</v>
      </c>
      <c r="I301" s="448" t="s">
        <v>621</v>
      </c>
      <c r="J301" s="448" t="s">
        <v>310</v>
      </c>
      <c r="K301" s="448" t="s">
        <v>507</v>
      </c>
      <c r="L301" s="448" t="s">
        <v>508</v>
      </c>
      <c r="M301" s="448" t="s">
        <v>310</v>
      </c>
      <c r="N301" s="578">
        <v>44824</v>
      </c>
      <c r="O301" s="585">
        <f t="shared" si="12"/>
        <v>9</v>
      </c>
      <c r="P301" s="585">
        <f t="shared" si="13"/>
        <v>7</v>
      </c>
      <c r="Q301" s="594" t="str">
        <f t="shared" si="14"/>
        <v>Gastos_Gerais</v>
      </c>
      <c r="R301" s="590" t="s">
        <v>310</v>
      </c>
      <c r="S301" s="590" t="s">
        <v>310</v>
      </c>
    </row>
    <row r="302" spans="1:19" ht="24">
      <c r="A302" s="535">
        <f>IF(B302="","",COUNT('Diário 1º PA'!$A$4:$A$2000)+COUNT('Diário 2º PA'!$A$4:$A$1998)+ROW()-3)</f>
        <v>829</v>
      </c>
      <c r="B302" s="380">
        <v>44824</v>
      </c>
      <c r="C302" s="476">
        <v>44743</v>
      </c>
      <c r="D302" s="448" t="s">
        <v>271</v>
      </c>
      <c r="E302" s="448" t="s">
        <v>434</v>
      </c>
      <c r="F302" s="477">
        <v>179.2</v>
      </c>
      <c r="G302" s="571" t="s">
        <v>1535</v>
      </c>
      <c r="H302" s="448" t="s">
        <v>465</v>
      </c>
      <c r="I302" s="448" t="s">
        <v>621</v>
      </c>
      <c r="J302" s="448" t="s">
        <v>310</v>
      </c>
      <c r="K302" s="448" t="s">
        <v>507</v>
      </c>
      <c r="L302" s="448" t="s">
        <v>508</v>
      </c>
      <c r="M302" s="448" t="s">
        <v>310</v>
      </c>
      <c r="N302" s="578">
        <v>44824</v>
      </c>
      <c r="O302" s="585">
        <f t="shared" si="12"/>
        <v>9</v>
      </c>
      <c r="P302" s="585">
        <f t="shared" si="13"/>
        <v>7</v>
      </c>
      <c r="Q302" s="594" t="str">
        <f t="shared" si="14"/>
        <v>Gastos_Gerais</v>
      </c>
      <c r="R302" s="590" t="s">
        <v>310</v>
      </c>
      <c r="S302" s="590" t="s">
        <v>310</v>
      </c>
    </row>
    <row r="303" spans="1:19" ht="24">
      <c r="A303" s="535">
        <f>IF(B303="","",COUNT('Diário 1º PA'!$A$4:$A$2000)+COUNT('Diário 2º PA'!$A$4:$A$1998)+ROW()-3)</f>
        <v>830</v>
      </c>
      <c r="B303" s="380">
        <v>44824</v>
      </c>
      <c r="C303" s="476">
        <v>44774</v>
      </c>
      <c r="D303" s="478" t="s">
        <v>271</v>
      </c>
      <c r="E303" s="478" t="s">
        <v>434</v>
      </c>
      <c r="F303" s="477">
        <v>115.07</v>
      </c>
      <c r="G303" s="573" t="s">
        <v>1724</v>
      </c>
      <c r="H303" s="478" t="s">
        <v>463</v>
      </c>
      <c r="I303" s="448" t="s">
        <v>621</v>
      </c>
      <c r="J303" s="448" t="s">
        <v>310</v>
      </c>
      <c r="K303" s="448" t="s">
        <v>507</v>
      </c>
      <c r="L303" s="448" t="s">
        <v>508</v>
      </c>
      <c r="M303" s="448" t="s">
        <v>310</v>
      </c>
      <c r="N303" s="578">
        <v>44824</v>
      </c>
      <c r="O303" s="585">
        <f t="shared" si="12"/>
        <v>9</v>
      </c>
      <c r="P303" s="585">
        <f t="shared" si="13"/>
        <v>8</v>
      </c>
      <c r="Q303" s="594" t="str">
        <f t="shared" si="14"/>
        <v>Gastos_Gerais</v>
      </c>
      <c r="R303" s="590" t="s">
        <v>310</v>
      </c>
      <c r="S303" s="590" t="s">
        <v>310</v>
      </c>
    </row>
    <row r="304" spans="1:19" ht="24">
      <c r="A304" s="535">
        <f>IF(B304="","",COUNT('Diário 1º PA'!$A$4:$A$2000)+COUNT('Diário 2º PA'!$A$4:$A$1998)+ROW()-3)</f>
        <v>831</v>
      </c>
      <c r="B304" s="380">
        <v>44824</v>
      </c>
      <c r="C304" s="476">
        <v>44743</v>
      </c>
      <c r="D304" s="448" t="s">
        <v>271</v>
      </c>
      <c r="E304" s="448" t="s">
        <v>448</v>
      </c>
      <c r="F304" s="477">
        <v>186</v>
      </c>
      <c r="G304" s="571" t="s">
        <v>1540</v>
      </c>
      <c r="H304" s="448" t="s">
        <v>473</v>
      </c>
      <c r="I304" s="448" t="s">
        <v>621</v>
      </c>
      <c r="J304" s="448" t="s">
        <v>310</v>
      </c>
      <c r="K304" s="448" t="s">
        <v>507</v>
      </c>
      <c r="L304" s="448" t="s">
        <v>508</v>
      </c>
      <c r="M304" s="448" t="s">
        <v>310</v>
      </c>
      <c r="N304" s="578">
        <v>44824</v>
      </c>
      <c r="O304" s="585">
        <f t="shared" si="12"/>
        <v>9</v>
      </c>
      <c r="P304" s="585">
        <f t="shared" si="13"/>
        <v>7</v>
      </c>
      <c r="Q304" s="594" t="str">
        <f t="shared" si="14"/>
        <v>Gastos_Gerais</v>
      </c>
      <c r="R304" s="590" t="s">
        <v>310</v>
      </c>
      <c r="S304" s="590" t="s">
        <v>310</v>
      </c>
    </row>
    <row r="305" spans="1:19" ht="24">
      <c r="A305" s="535">
        <f>IF(B305="","",COUNT('Diário 1º PA'!$A$4:$A$2000)+COUNT('Diário 2º PA'!$A$4:$A$1998)+ROW()-3)</f>
        <v>832</v>
      </c>
      <c r="B305" s="380">
        <v>44824</v>
      </c>
      <c r="C305" s="476">
        <v>44743</v>
      </c>
      <c r="D305" s="448" t="s">
        <v>271</v>
      </c>
      <c r="E305" s="448" t="s">
        <v>59</v>
      </c>
      <c r="F305" s="477">
        <v>395.25</v>
      </c>
      <c r="G305" s="573" t="s">
        <v>1573</v>
      </c>
      <c r="H305" s="448" t="s">
        <v>465</v>
      </c>
      <c r="I305" s="448" t="s">
        <v>621</v>
      </c>
      <c r="J305" s="448" t="s">
        <v>310</v>
      </c>
      <c r="K305" s="448" t="s">
        <v>507</v>
      </c>
      <c r="L305" s="448" t="s">
        <v>508</v>
      </c>
      <c r="M305" s="448" t="s">
        <v>310</v>
      </c>
      <c r="N305" s="578">
        <v>44824</v>
      </c>
      <c r="O305" s="585">
        <f t="shared" si="12"/>
        <v>9</v>
      </c>
      <c r="P305" s="585">
        <f t="shared" si="13"/>
        <v>7</v>
      </c>
      <c r="Q305" s="594" t="str">
        <f t="shared" si="14"/>
        <v>Gastos_Gerais</v>
      </c>
      <c r="R305" s="590" t="s">
        <v>310</v>
      </c>
      <c r="S305" s="590" t="s">
        <v>310</v>
      </c>
    </row>
    <row r="306" spans="1:19" ht="24">
      <c r="A306" s="535">
        <f>IF(B306="","",COUNT('Diário 1º PA'!$A$4:$A$2000)+COUNT('Diário 2º PA'!$A$4:$A$1998)+ROW()-3)</f>
        <v>833</v>
      </c>
      <c r="B306" s="380">
        <v>44824</v>
      </c>
      <c r="C306" s="476">
        <v>44743</v>
      </c>
      <c r="D306" s="448" t="s">
        <v>271</v>
      </c>
      <c r="E306" s="448" t="s">
        <v>448</v>
      </c>
      <c r="F306" s="477">
        <v>60</v>
      </c>
      <c r="G306" s="571" t="s">
        <v>1539</v>
      </c>
      <c r="H306" s="448" t="s">
        <v>473</v>
      </c>
      <c r="I306" s="448" t="s">
        <v>621</v>
      </c>
      <c r="J306" s="448" t="s">
        <v>310</v>
      </c>
      <c r="K306" s="448" t="s">
        <v>507</v>
      </c>
      <c r="L306" s="448" t="s">
        <v>508</v>
      </c>
      <c r="M306" s="448" t="s">
        <v>310</v>
      </c>
      <c r="N306" s="578">
        <v>44824</v>
      </c>
      <c r="O306" s="585">
        <f t="shared" si="12"/>
        <v>9</v>
      </c>
      <c r="P306" s="585">
        <f t="shared" si="13"/>
        <v>7</v>
      </c>
      <c r="Q306" s="594" t="str">
        <f t="shared" si="14"/>
        <v>Gastos_Gerais</v>
      </c>
      <c r="R306" s="590" t="s">
        <v>310</v>
      </c>
      <c r="S306" s="590" t="s">
        <v>310</v>
      </c>
    </row>
    <row r="307" spans="1:19" ht="204">
      <c r="A307" s="535">
        <f>IF(B307="","",COUNT('Diário 1º PA'!$A$4:$A$2000)+COUNT('Diário 2º PA'!$A$4:$A$1998)+ROW()-3)</f>
        <v>834</v>
      </c>
      <c r="B307" s="380">
        <v>44825</v>
      </c>
      <c r="C307" s="476">
        <v>44774</v>
      </c>
      <c r="D307" s="448" t="s">
        <v>271</v>
      </c>
      <c r="E307" s="448" t="s">
        <v>448</v>
      </c>
      <c r="F307" s="382">
        <v>7153.27</v>
      </c>
      <c r="G307" s="571" t="s">
        <v>687</v>
      </c>
      <c r="H307" s="448" t="s">
        <v>473</v>
      </c>
      <c r="I307" s="374" t="s">
        <v>1162</v>
      </c>
      <c r="J307" s="374" t="s">
        <v>542</v>
      </c>
      <c r="K307" s="374" t="s">
        <v>543</v>
      </c>
      <c r="L307" s="374" t="s">
        <v>544</v>
      </c>
      <c r="M307" s="374" t="s">
        <v>1286</v>
      </c>
      <c r="N307" s="578">
        <v>44824</v>
      </c>
      <c r="O307" s="585">
        <f t="shared" si="12"/>
        <v>9</v>
      </c>
      <c r="P307" s="585">
        <f t="shared" si="13"/>
        <v>8</v>
      </c>
      <c r="Q307" s="594" t="str">
        <f t="shared" si="14"/>
        <v>Gastos_Gerais</v>
      </c>
      <c r="R307" s="589" t="s">
        <v>1389</v>
      </c>
      <c r="S307" s="590">
        <v>3302</v>
      </c>
    </row>
    <row r="308" spans="1:19" ht="144">
      <c r="A308" s="535">
        <f>IF(B308="","",COUNT('Diário 1º PA'!$A$4:$A$2000)+COUNT('Diário 2º PA'!$A$4:$A$1998)+ROW()-3)</f>
        <v>835</v>
      </c>
      <c r="B308" s="380">
        <v>44825</v>
      </c>
      <c r="C308" s="476">
        <v>44621</v>
      </c>
      <c r="D308" s="448" t="s">
        <v>271</v>
      </c>
      <c r="E308" s="448" t="s">
        <v>445</v>
      </c>
      <c r="F308" s="477">
        <v>2500</v>
      </c>
      <c r="G308" s="573" t="s">
        <v>572</v>
      </c>
      <c r="H308" s="448" t="s">
        <v>461</v>
      </c>
      <c r="I308" s="374" t="s">
        <v>1753</v>
      </c>
      <c r="J308" s="374" t="s">
        <v>1033</v>
      </c>
      <c r="K308" s="374" t="s">
        <v>543</v>
      </c>
      <c r="L308" s="374" t="s">
        <v>32</v>
      </c>
      <c r="M308" s="600">
        <v>9</v>
      </c>
      <c r="N308" s="578">
        <v>44820</v>
      </c>
      <c r="O308" s="585">
        <f t="shared" si="12"/>
        <v>9</v>
      </c>
      <c r="P308" s="585">
        <f t="shared" si="13"/>
        <v>3</v>
      </c>
      <c r="Q308" s="594" t="str">
        <f t="shared" si="14"/>
        <v>Gastos_Gerais</v>
      </c>
      <c r="R308" s="590" t="s">
        <v>540</v>
      </c>
      <c r="S308" s="590">
        <v>3169</v>
      </c>
    </row>
    <row r="309" spans="1:19" ht="36">
      <c r="A309" s="535">
        <f>IF(B309="","",COUNT('Diário 1º PA'!$A$4:$A$2000)+COUNT('Diário 2º PA'!$A$4:$A$1998)+ROW()-3)</f>
        <v>836</v>
      </c>
      <c r="B309" s="380">
        <v>44825</v>
      </c>
      <c r="C309" s="381">
        <v>44805</v>
      </c>
      <c r="D309" s="374" t="s">
        <v>271</v>
      </c>
      <c r="E309" s="374" t="s">
        <v>71</v>
      </c>
      <c r="F309" s="382">
        <v>11</v>
      </c>
      <c r="G309" s="575" t="s">
        <v>1755</v>
      </c>
      <c r="H309" s="448" t="s">
        <v>473</v>
      </c>
      <c r="I309" s="374" t="s">
        <v>546</v>
      </c>
      <c r="J309" s="374" t="s">
        <v>547</v>
      </c>
      <c r="K309" s="374" t="s">
        <v>548</v>
      </c>
      <c r="L309" s="374" t="s">
        <v>477</v>
      </c>
      <c r="M309" s="600" t="s">
        <v>310</v>
      </c>
      <c r="N309" s="380">
        <v>44825</v>
      </c>
      <c r="O309" s="585">
        <f t="shared" si="12"/>
        <v>9</v>
      </c>
      <c r="P309" s="585">
        <f t="shared" si="13"/>
        <v>9</v>
      </c>
      <c r="Q309" s="594" t="str">
        <f t="shared" si="14"/>
        <v>Gastos_Gerais</v>
      </c>
      <c r="R309" s="590" t="s">
        <v>310</v>
      </c>
      <c r="S309" s="590" t="s">
        <v>310</v>
      </c>
    </row>
    <row r="310" spans="1:19" ht="36">
      <c r="A310" s="535">
        <f>IF(B310="","",COUNT('Diário 1º PA'!$A$4:$A$2000)+COUNT('Diário 2º PA'!$A$4:$A$1998)+ROW()-3)</f>
        <v>837</v>
      </c>
      <c r="B310" s="380">
        <v>44825</v>
      </c>
      <c r="C310" s="381">
        <v>44805</v>
      </c>
      <c r="D310" s="374" t="s">
        <v>271</v>
      </c>
      <c r="E310" s="374" t="s">
        <v>71</v>
      </c>
      <c r="F310" s="382">
        <v>11</v>
      </c>
      <c r="G310" s="575" t="s">
        <v>1754</v>
      </c>
      <c r="H310" s="448" t="s">
        <v>461</v>
      </c>
      <c r="I310" s="374" t="s">
        <v>546</v>
      </c>
      <c r="J310" s="374" t="s">
        <v>547</v>
      </c>
      <c r="K310" s="374" t="s">
        <v>548</v>
      </c>
      <c r="L310" s="374" t="s">
        <v>477</v>
      </c>
      <c r="M310" s="600" t="s">
        <v>310</v>
      </c>
      <c r="N310" s="380">
        <v>44825</v>
      </c>
      <c r="O310" s="585">
        <f t="shared" ref="O310" si="25">IF(B310=0,0,IF(YEAR(B310)=$P$1,MONTH(B310)-$O$1+1,(YEAR(B310)-$P$1)*12-$O$1+1+MONTH(B310)))</f>
        <v>9</v>
      </c>
      <c r="P310" s="585">
        <f t="shared" ref="P310" si="26">IF(C310=0,0,IF(YEAR(C310)=$P$1,MONTH(C310)-$O$1+1,(YEAR(C310)-$P$1)*12-$O$1+1+MONTH(C310)))</f>
        <v>9</v>
      </c>
      <c r="Q310" s="594" t="str">
        <f t="shared" ref="Q310" si="27">SUBSTITUTE(D310," ","_")</f>
        <v>Gastos_Gerais</v>
      </c>
      <c r="R310" s="590" t="s">
        <v>310</v>
      </c>
      <c r="S310" s="590" t="s">
        <v>310</v>
      </c>
    </row>
    <row r="311" spans="1:19" ht="36">
      <c r="A311" s="535">
        <f>IF(B311="","",COUNT('Diário 1º PA'!$A$4:$A$2000)+COUNT('Diário 2º PA'!$A$4:$A$1998)+ROW()-3)</f>
        <v>838</v>
      </c>
      <c r="B311" s="380">
        <v>44827</v>
      </c>
      <c r="C311" s="476">
        <v>44774</v>
      </c>
      <c r="D311" s="448" t="s">
        <v>315</v>
      </c>
      <c r="E311" s="448" t="s">
        <v>315</v>
      </c>
      <c r="F311" s="477">
        <v>4685.47</v>
      </c>
      <c r="G311" s="573" t="s">
        <v>1697</v>
      </c>
      <c r="H311" s="448" t="s">
        <v>310</v>
      </c>
      <c r="I311" s="448" t="s">
        <v>1758</v>
      </c>
      <c r="J311" s="374" t="s">
        <v>475</v>
      </c>
      <c r="K311" s="448" t="s">
        <v>499</v>
      </c>
      <c r="L311" s="448" t="s">
        <v>310</v>
      </c>
      <c r="M311" s="544" t="s">
        <v>310</v>
      </c>
      <c r="N311" s="578">
        <v>44827</v>
      </c>
      <c r="O311" s="585">
        <f t="shared" si="12"/>
        <v>9</v>
      </c>
      <c r="P311" s="585">
        <f t="shared" si="13"/>
        <v>8</v>
      </c>
      <c r="Q311" s="594" t="str">
        <f t="shared" si="14"/>
        <v>Transferência_para_Reserva_de_Recursos</v>
      </c>
      <c r="R311" s="590" t="s">
        <v>310</v>
      </c>
      <c r="S311" s="590" t="s">
        <v>310</v>
      </c>
    </row>
    <row r="312" spans="1:19" ht="204">
      <c r="A312" s="535">
        <f>IF(B312="","",COUNT('Diário 1º PA'!$A$4:$A$2000)+COUNT('Diário 2º PA'!$A$4:$A$1998)+ROW()-3)</f>
        <v>839</v>
      </c>
      <c r="B312" s="380">
        <v>44827</v>
      </c>
      <c r="C312" s="476">
        <v>44805</v>
      </c>
      <c r="D312" s="448" t="s">
        <v>271</v>
      </c>
      <c r="E312" s="448" t="s">
        <v>448</v>
      </c>
      <c r="F312" s="477">
        <v>7153.27</v>
      </c>
      <c r="G312" s="571" t="s">
        <v>687</v>
      </c>
      <c r="H312" s="448" t="s">
        <v>473</v>
      </c>
      <c r="I312" s="388" t="s">
        <v>1199</v>
      </c>
      <c r="J312" s="388" t="s">
        <v>542</v>
      </c>
      <c r="K312" s="388" t="s">
        <v>543</v>
      </c>
      <c r="L312" s="388" t="s">
        <v>32</v>
      </c>
      <c r="M312" s="388" t="s">
        <v>1574</v>
      </c>
      <c r="N312" s="601">
        <v>44826</v>
      </c>
      <c r="O312" s="585">
        <f t="shared" ref="O312" si="28">IF(B312=0,0,IF(YEAR(B312)=$P$1,MONTH(B312)-$O$1+1,(YEAR(B312)-$P$1)*12-$O$1+1+MONTH(B312)))</f>
        <v>9</v>
      </c>
      <c r="P312" s="585">
        <f t="shared" ref="P312" si="29">IF(C312=0,0,IF(YEAR(C312)=$P$1,MONTH(C312)-$O$1+1,(YEAR(C312)-$P$1)*12-$O$1+1+MONTH(C312)))</f>
        <v>9</v>
      </c>
      <c r="Q312" s="594" t="str">
        <f t="shared" si="14"/>
        <v>Gastos_Gerais</v>
      </c>
      <c r="R312" s="589" t="s">
        <v>1389</v>
      </c>
      <c r="S312" s="590">
        <v>3302</v>
      </c>
    </row>
    <row r="313" spans="1:19" ht="24">
      <c r="A313" s="535">
        <f>IF(B313="","",COUNT('Diário 1º PA'!$A$4:$A$2000)+COUNT('Diário 2º PA'!$A$4:$A$1998)+ROW()-3)</f>
        <v>840</v>
      </c>
      <c r="B313" s="402">
        <v>44827</v>
      </c>
      <c r="C313" s="476">
        <v>44774</v>
      </c>
      <c r="D313" s="448" t="s">
        <v>271</v>
      </c>
      <c r="E313" s="448" t="s">
        <v>67</v>
      </c>
      <c r="F313" s="477">
        <v>233.78</v>
      </c>
      <c r="G313" s="573" t="s">
        <v>1696</v>
      </c>
      <c r="H313" s="448" t="s">
        <v>310</v>
      </c>
      <c r="I313" s="448" t="s">
        <v>621</v>
      </c>
      <c r="J313" s="448" t="s">
        <v>310</v>
      </c>
      <c r="K313" s="448" t="s">
        <v>507</v>
      </c>
      <c r="L313" s="448" t="s">
        <v>508</v>
      </c>
      <c r="M313" s="448" t="s">
        <v>310</v>
      </c>
      <c r="N313" s="601">
        <v>44827</v>
      </c>
      <c r="O313" s="585">
        <f t="shared" si="12"/>
        <v>9</v>
      </c>
      <c r="P313" s="585">
        <f t="shared" si="13"/>
        <v>8</v>
      </c>
      <c r="Q313" s="594" t="str">
        <f t="shared" si="14"/>
        <v>Gastos_Gerais</v>
      </c>
      <c r="R313" s="589" t="s">
        <v>310</v>
      </c>
      <c r="S313" s="589" t="s">
        <v>310</v>
      </c>
    </row>
    <row r="314" spans="1:19" ht="36">
      <c r="A314" s="535">
        <f>IF(B314="","",COUNT('Diário 1º PA'!$A$4:$A$2000)+COUNT('Diário 2º PA'!$A$4:$A$1998)+ROW()-3)</f>
        <v>841</v>
      </c>
      <c r="B314" s="402">
        <v>44827</v>
      </c>
      <c r="C314" s="381">
        <v>44805</v>
      </c>
      <c r="D314" s="374" t="s">
        <v>271</v>
      </c>
      <c r="E314" s="374" t="s">
        <v>71</v>
      </c>
      <c r="F314" s="382">
        <v>11</v>
      </c>
      <c r="G314" s="575" t="s">
        <v>1760</v>
      </c>
      <c r="H314" s="448" t="s">
        <v>473</v>
      </c>
      <c r="I314" s="374" t="s">
        <v>546</v>
      </c>
      <c r="J314" s="374" t="s">
        <v>547</v>
      </c>
      <c r="K314" s="374" t="s">
        <v>548</v>
      </c>
      <c r="L314" s="374" t="s">
        <v>477</v>
      </c>
      <c r="M314" s="600" t="s">
        <v>310</v>
      </c>
      <c r="N314" s="380">
        <v>44827</v>
      </c>
      <c r="O314" s="585">
        <f t="shared" si="12"/>
        <v>9</v>
      </c>
      <c r="P314" s="585">
        <f t="shared" si="13"/>
        <v>9</v>
      </c>
      <c r="Q314" s="594" t="str">
        <f t="shared" si="14"/>
        <v>Gastos_Gerais</v>
      </c>
      <c r="R314" s="590" t="s">
        <v>310</v>
      </c>
      <c r="S314" s="590" t="s">
        <v>310</v>
      </c>
    </row>
    <row r="315" spans="1:19" ht="25.5">
      <c r="A315" s="535">
        <f>IF(B315="","",COUNT('Diário 1º PA'!$A$4:$A$2000)+COUNT('Diário 2º PA'!$A$4:$A$1998)+ROW()-3)</f>
        <v>842</v>
      </c>
      <c r="B315" s="496">
        <v>44834</v>
      </c>
      <c r="C315" s="476">
        <v>44805</v>
      </c>
      <c r="D315" s="448" t="s">
        <v>295</v>
      </c>
      <c r="E315" s="448" t="s">
        <v>295</v>
      </c>
      <c r="F315" s="477">
        <v>7069.52</v>
      </c>
      <c r="G315" s="573" t="s">
        <v>1768</v>
      </c>
      <c r="H315" s="448" t="s">
        <v>310</v>
      </c>
      <c r="I315" s="448" t="s">
        <v>622</v>
      </c>
      <c r="J315" s="448" t="s">
        <v>475</v>
      </c>
      <c r="K315" s="448" t="s">
        <v>476</v>
      </c>
      <c r="L315" s="448" t="s">
        <v>477</v>
      </c>
      <c r="M315" s="544" t="s">
        <v>310</v>
      </c>
      <c r="N315" s="496">
        <v>44834</v>
      </c>
      <c r="O315" s="585">
        <f t="shared" si="12"/>
        <v>9</v>
      </c>
      <c r="P315" s="585">
        <f t="shared" si="13"/>
        <v>9</v>
      </c>
      <c r="Q315" s="594" t="str">
        <f t="shared" si="14"/>
        <v>Rendimentos_de_Aplicações_Fin.</v>
      </c>
      <c r="R315" s="589" t="s">
        <v>310</v>
      </c>
      <c r="S315" s="589" t="s">
        <v>310</v>
      </c>
    </row>
    <row r="316" spans="1:19" ht="24">
      <c r="A316" s="535">
        <f>IF(B316="","",COUNT('Diário 1º PA'!$A$4:$A$2000)+COUNT('Diário 2º PA'!$A$4:$A$1998)+ROW()-3)</f>
        <v>843</v>
      </c>
      <c r="B316" s="496">
        <v>44834</v>
      </c>
      <c r="C316" s="476">
        <v>44805</v>
      </c>
      <c r="D316" s="448" t="s">
        <v>271</v>
      </c>
      <c r="E316" s="448" t="s">
        <v>78</v>
      </c>
      <c r="F316" s="477">
        <v>1145.8399999999999</v>
      </c>
      <c r="G316" s="573" t="s">
        <v>1769</v>
      </c>
      <c r="H316" s="448" t="s">
        <v>310</v>
      </c>
      <c r="I316" s="448" t="s">
        <v>504</v>
      </c>
      <c r="J316" s="448" t="s">
        <v>310</v>
      </c>
      <c r="K316" s="448" t="s">
        <v>507</v>
      </c>
      <c r="L316" s="448" t="s">
        <v>508</v>
      </c>
      <c r="M316" s="544" t="s">
        <v>310</v>
      </c>
      <c r="N316" s="496">
        <v>44834</v>
      </c>
      <c r="O316" s="585">
        <f t="shared" si="12"/>
        <v>9</v>
      </c>
      <c r="P316" s="585">
        <f t="shared" si="13"/>
        <v>9</v>
      </c>
      <c r="Q316" s="594" t="str">
        <f t="shared" si="14"/>
        <v>Gastos_Gerais</v>
      </c>
      <c r="R316" s="589" t="s">
        <v>310</v>
      </c>
      <c r="S316" s="589" t="s">
        <v>310</v>
      </c>
    </row>
    <row r="317" spans="1:19">
      <c r="A317" s="535" t="str">
        <f>IF(B317="","",COUNT('Diário 1º PA'!$A$4:$A$2000)+COUNT('Diário 2º PA'!$A$4:$A$1998)+ROW()-3)</f>
        <v/>
      </c>
      <c r="B317" s="380"/>
      <c r="C317" s="381"/>
      <c r="D317" s="374"/>
      <c r="E317" s="374"/>
      <c r="F317" s="382"/>
      <c r="G317" s="575"/>
      <c r="H317" s="374"/>
      <c r="I317" s="374"/>
      <c r="J317" s="374"/>
      <c r="K317" s="374"/>
      <c r="L317" s="374"/>
      <c r="M317" s="600"/>
      <c r="N317" s="578"/>
      <c r="O317" s="585">
        <f t="shared" ref="O317:O379" si="30">IF(B317=0,0,IF(YEAR(B317)=$P$1,MONTH(B317)-$O$1+1,(YEAR(B317)-$P$1)*12-$O$1+1+MONTH(B317)))</f>
        <v>0</v>
      </c>
      <c r="P317" s="585">
        <f t="shared" ref="P317:P379" si="31">IF(C317=0,0,IF(YEAR(C317)=$P$1,MONTH(C317)-$O$1+1,(YEAR(C317)-$P$1)*12-$O$1+1+MONTH(C317)))</f>
        <v>0</v>
      </c>
      <c r="Q317" s="594" t="str">
        <f t="shared" ref="Q317:Q379" si="32">SUBSTITUTE(D317," ","_")</f>
        <v/>
      </c>
      <c r="R317" s="590"/>
      <c r="S317" s="590"/>
    </row>
    <row r="318" spans="1:19">
      <c r="A318" s="535" t="str">
        <f>IF(B318="","",COUNT('Diário 1º PA'!$A$4:$A$2000)+COUNT('Diário 2º PA'!$A$4:$A$1998)+ROW()-3)</f>
        <v/>
      </c>
      <c r="B318" s="380"/>
      <c r="C318" s="381"/>
      <c r="D318" s="374"/>
      <c r="E318" s="374"/>
      <c r="F318" s="382"/>
      <c r="G318" s="575"/>
      <c r="H318" s="374"/>
      <c r="I318" s="374"/>
      <c r="J318" s="374"/>
      <c r="K318" s="374"/>
      <c r="L318" s="374"/>
      <c r="M318" s="600"/>
      <c r="N318" s="578"/>
      <c r="O318" s="585">
        <f t="shared" si="30"/>
        <v>0</v>
      </c>
      <c r="P318" s="585">
        <f t="shared" si="31"/>
        <v>0</v>
      </c>
      <c r="Q318" s="594" t="str">
        <f t="shared" si="32"/>
        <v/>
      </c>
      <c r="R318" s="590"/>
      <c r="S318" s="590"/>
    </row>
    <row r="319" spans="1:19">
      <c r="A319" s="535" t="str">
        <f>IF(B319="","",COUNT('Diário 1º PA'!$A$4:$A$2000)+COUNT('Diário 2º PA'!$A$4:$A$1998)+ROW()-3)</f>
        <v/>
      </c>
      <c r="B319" s="380"/>
      <c r="C319" s="381"/>
      <c r="D319" s="374"/>
      <c r="E319" s="374"/>
      <c r="F319" s="382"/>
      <c r="G319" s="575"/>
      <c r="H319" s="374"/>
      <c r="I319" s="374"/>
      <c r="J319" s="374"/>
      <c r="K319" s="374"/>
      <c r="L319" s="374"/>
      <c r="M319" s="600"/>
      <c r="N319" s="578"/>
      <c r="O319" s="585">
        <f t="shared" si="30"/>
        <v>0</v>
      </c>
      <c r="P319" s="585">
        <f t="shared" si="31"/>
        <v>0</v>
      </c>
      <c r="Q319" s="594" t="str">
        <f t="shared" si="32"/>
        <v/>
      </c>
      <c r="R319" s="590"/>
      <c r="S319" s="590"/>
    </row>
    <row r="320" spans="1:19">
      <c r="A320" s="535" t="str">
        <f>IF(B320="","",COUNT('Diário 1º PA'!$A$4:$A$2000)+COUNT('Diário 2º PA'!$A$4:$A$1998)+ROW()-3)</f>
        <v/>
      </c>
      <c r="B320" s="380"/>
      <c r="C320" s="381"/>
      <c r="D320" s="374"/>
      <c r="E320" s="374"/>
      <c r="F320" s="382"/>
      <c r="G320" s="575"/>
      <c r="H320" s="374"/>
      <c r="I320" s="374"/>
      <c r="J320" s="374"/>
      <c r="K320" s="374"/>
      <c r="L320" s="374"/>
      <c r="M320" s="600"/>
      <c r="N320" s="578"/>
      <c r="O320" s="585">
        <f t="shared" si="30"/>
        <v>0</v>
      </c>
      <c r="P320" s="585">
        <f t="shared" si="31"/>
        <v>0</v>
      </c>
      <c r="Q320" s="594" t="str">
        <f t="shared" si="32"/>
        <v/>
      </c>
      <c r="R320" s="590"/>
      <c r="S320" s="590"/>
    </row>
    <row r="321" spans="1:19">
      <c r="A321" s="535" t="str">
        <f>IF(B321="","",COUNT('Diário 1º PA'!$A$4:$A$2000)+COUNT('Diário 2º PA'!$A$4:$A$1998)+ROW()-3)</f>
        <v/>
      </c>
      <c r="B321" s="380"/>
      <c r="C321" s="381"/>
      <c r="D321" s="374"/>
      <c r="E321" s="374"/>
      <c r="F321" s="382"/>
      <c r="G321" s="575"/>
      <c r="H321" s="374"/>
      <c r="I321" s="374"/>
      <c r="J321" s="374"/>
      <c r="K321" s="374"/>
      <c r="L321" s="374"/>
      <c r="M321" s="600"/>
      <c r="N321" s="578"/>
      <c r="O321" s="585">
        <f t="shared" si="30"/>
        <v>0</v>
      </c>
      <c r="P321" s="585">
        <f t="shared" si="31"/>
        <v>0</v>
      </c>
      <c r="Q321" s="594" t="str">
        <f t="shared" si="32"/>
        <v/>
      </c>
      <c r="R321" s="590"/>
      <c r="S321" s="590"/>
    </row>
    <row r="322" spans="1:19">
      <c r="A322" s="535" t="str">
        <f>IF(B322="","",COUNT('Diário 1º PA'!$A$4:$A$2000)+COUNT('Diário 2º PA'!$A$4:$A$1998)+ROW()-3)</f>
        <v/>
      </c>
      <c r="B322" s="380"/>
      <c r="C322" s="381"/>
      <c r="D322" s="374"/>
      <c r="E322" s="374"/>
      <c r="F322" s="382"/>
      <c r="G322" s="575"/>
      <c r="H322" s="374"/>
      <c r="I322" s="374"/>
      <c r="J322" s="374"/>
      <c r="K322" s="374"/>
      <c r="L322" s="374"/>
      <c r="M322" s="600"/>
      <c r="N322" s="578"/>
      <c r="O322" s="585">
        <f t="shared" si="30"/>
        <v>0</v>
      </c>
      <c r="P322" s="585">
        <f t="shared" si="31"/>
        <v>0</v>
      </c>
      <c r="Q322" s="594" t="str">
        <f t="shared" si="32"/>
        <v/>
      </c>
      <c r="R322" s="590"/>
      <c r="S322" s="590"/>
    </row>
    <row r="323" spans="1:19">
      <c r="A323" s="535" t="str">
        <f>IF(B323="","",COUNT('Diário 1º PA'!$A$4:$A$2000)+COUNT('Diário 2º PA'!$A$4:$A$1998)+ROW()-3)</f>
        <v/>
      </c>
      <c r="B323" s="380"/>
      <c r="C323" s="381"/>
      <c r="D323" s="374"/>
      <c r="E323" s="374"/>
      <c r="F323" s="382"/>
      <c r="G323" s="575"/>
      <c r="H323" s="374"/>
      <c r="I323" s="374"/>
      <c r="J323" s="374"/>
      <c r="K323" s="374"/>
      <c r="L323" s="374"/>
      <c r="M323" s="600"/>
      <c r="N323" s="578"/>
      <c r="O323" s="585">
        <f t="shared" si="30"/>
        <v>0</v>
      </c>
      <c r="P323" s="585">
        <f t="shared" si="31"/>
        <v>0</v>
      </c>
      <c r="Q323" s="594" t="str">
        <f t="shared" si="32"/>
        <v/>
      </c>
      <c r="R323" s="590"/>
      <c r="S323" s="590"/>
    </row>
    <row r="324" spans="1:19">
      <c r="A324" s="535" t="str">
        <f>IF(B324="","",COUNT('Diário 1º PA'!$A$4:$A$2000)+COUNT('Diário 2º PA'!$A$4:$A$1998)+ROW()-3)</f>
        <v/>
      </c>
      <c r="B324" s="380"/>
      <c r="C324" s="381"/>
      <c r="D324" s="374"/>
      <c r="E324" s="374"/>
      <c r="F324" s="382"/>
      <c r="G324" s="575"/>
      <c r="H324" s="374"/>
      <c r="I324" s="374"/>
      <c r="J324" s="374"/>
      <c r="K324" s="374"/>
      <c r="L324" s="374"/>
      <c r="M324" s="600"/>
      <c r="N324" s="578"/>
      <c r="O324" s="585">
        <f t="shared" si="30"/>
        <v>0</v>
      </c>
      <c r="P324" s="585">
        <f t="shared" si="31"/>
        <v>0</v>
      </c>
      <c r="Q324" s="594" t="str">
        <f t="shared" si="32"/>
        <v/>
      </c>
      <c r="R324" s="590"/>
      <c r="S324" s="590"/>
    </row>
    <row r="325" spans="1:19">
      <c r="A325" s="535" t="str">
        <f>IF(B325="","",COUNT('Diário 1º PA'!$A$4:$A$2000)+COUNT('Diário 2º PA'!$A$4:$A$1998)+ROW()-3)</f>
        <v/>
      </c>
      <c r="B325" s="380"/>
      <c r="C325" s="381"/>
      <c r="D325" s="374"/>
      <c r="E325" s="374"/>
      <c r="F325" s="382"/>
      <c r="G325" s="575"/>
      <c r="H325" s="374"/>
      <c r="I325" s="374"/>
      <c r="J325" s="374"/>
      <c r="K325" s="374"/>
      <c r="L325" s="374"/>
      <c r="M325" s="600"/>
      <c r="N325" s="578"/>
      <c r="O325" s="585">
        <f t="shared" si="30"/>
        <v>0</v>
      </c>
      <c r="P325" s="585">
        <f t="shared" si="31"/>
        <v>0</v>
      </c>
      <c r="Q325" s="594" t="str">
        <f t="shared" si="32"/>
        <v/>
      </c>
      <c r="R325" s="590"/>
      <c r="S325" s="590"/>
    </row>
    <row r="326" spans="1:19">
      <c r="A326" s="535" t="str">
        <f>IF(B326="","",COUNT('Diário 1º PA'!$A$4:$A$2000)+COUNT('Diário 2º PA'!$A$4:$A$1998)+ROW()-3)</f>
        <v/>
      </c>
      <c r="B326" s="380"/>
      <c r="C326" s="381"/>
      <c r="D326" s="374"/>
      <c r="E326" s="374"/>
      <c r="F326" s="382"/>
      <c r="G326" s="575"/>
      <c r="H326" s="374"/>
      <c r="I326" s="374"/>
      <c r="J326" s="374"/>
      <c r="K326" s="374"/>
      <c r="L326" s="374"/>
      <c r="M326" s="600"/>
      <c r="N326" s="578"/>
      <c r="O326" s="585">
        <f t="shared" si="30"/>
        <v>0</v>
      </c>
      <c r="P326" s="585">
        <f t="shared" si="31"/>
        <v>0</v>
      </c>
      <c r="Q326" s="594" t="str">
        <f t="shared" si="32"/>
        <v/>
      </c>
      <c r="R326" s="590"/>
      <c r="S326" s="590"/>
    </row>
    <row r="327" spans="1:19">
      <c r="A327" s="535" t="str">
        <f>IF(B327="","",COUNT('Diário 1º PA'!$A$4:$A$2000)+COUNT('Diário 2º PA'!$A$4:$A$1998)+ROW()-3)</f>
        <v/>
      </c>
      <c r="B327" s="380"/>
      <c r="C327" s="381"/>
      <c r="D327" s="374"/>
      <c r="E327" s="374"/>
      <c r="F327" s="382"/>
      <c r="G327" s="575"/>
      <c r="H327" s="374"/>
      <c r="I327" s="374"/>
      <c r="J327" s="374"/>
      <c r="K327" s="374"/>
      <c r="L327" s="374"/>
      <c r="M327" s="600"/>
      <c r="N327" s="578"/>
      <c r="O327" s="585">
        <f t="shared" si="30"/>
        <v>0</v>
      </c>
      <c r="P327" s="585">
        <f t="shared" si="31"/>
        <v>0</v>
      </c>
      <c r="Q327" s="594" t="str">
        <f t="shared" si="32"/>
        <v/>
      </c>
      <c r="R327" s="590"/>
      <c r="S327" s="590"/>
    </row>
    <row r="328" spans="1:19">
      <c r="A328" s="535" t="str">
        <f>IF(B328="","",COUNT('Diário 1º PA'!$A$4:$A$2000)+COUNT('Diário 2º PA'!$A$4:$A$1998)+ROW()-3)</f>
        <v/>
      </c>
      <c r="B328" s="380"/>
      <c r="C328" s="381"/>
      <c r="D328" s="374"/>
      <c r="E328" s="374"/>
      <c r="F328" s="382"/>
      <c r="G328" s="575"/>
      <c r="H328" s="374"/>
      <c r="I328" s="374"/>
      <c r="J328" s="374"/>
      <c r="K328" s="374"/>
      <c r="L328" s="374"/>
      <c r="M328" s="600"/>
      <c r="N328" s="578"/>
      <c r="O328" s="585">
        <f t="shared" si="30"/>
        <v>0</v>
      </c>
      <c r="P328" s="585">
        <f t="shared" si="31"/>
        <v>0</v>
      </c>
      <c r="Q328" s="594" t="str">
        <f t="shared" si="32"/>
        <v/>
      </c>
      <c r="R328" s="590"/>
      <c r="S328" s="590"/>
    </row>
    <row r="329" spans="1:19">
      <c r="A329" s="535" t="str">
        <f>IF(B329="","",COUNT('Diário 1º PA'!$A$4:$A$2000)+COUNT('Diário 2º PA'!$A$4:$A$1998)+ROW()-3)</f>
        <v/>
      </c>
      <c r="B329" s="380"/>
      <c r="C329" s="381"/>
      <c r="D329" s="374"/>
      <c r="E329" s="374"/>
      <c r="F329" s="382"/>
      <c r="G329" s="575"/>
      <c r="H329" s="374"/>
      <c r="I329" s="374"/>
      <c r="J329" s="374"/>
      <c r="K329" s="374"/>
      <c r="L329" s="374"/>
      <c r="M329" s="600"/>
      <c r="N329" s="578"/>
      <c r="O329" s="585">
        <f t="shared" si="30"/>
        <v>0</v>
      </c>
      <c r="P329" s="585">
        <f t="shared" si="31"/>
        <v>0</v>
      </c>
      <c r="Q329" s="594" t="str">
        <f t="shared" si="32"/>
        <v/>
      </c>
      <c r="R329" s="590"/>
      <c r="S329" s="590"/>
    </row>
    <row r="330" spans="1:19">
      <c r="A330" s="535" t="str">
        <f>IF(B330="","",COUNT('Diário 1º PA'!$A$4:$A$2000)+COUNT('Diário 2º PA'!$A$4:$A$1998)+ROW()-3)</f>
        <v/>
      </c>
      <c r="B330" s="380"/>
      <c r="C330" s="381"/>
      <c r="D330" s="374"/>
      <c r="E330" s="374"/>
      <c r="F330" s="382"/>
      <c r="G330" s="575"/>
      <c r="H330" s="374"/>
      <c r="I330" s="374"/>
      <c r="J330" s="374"/>
      <c r="K330" s="374"/>
      <c r="L330" s="374"/>
      <c r="M330" s="600"/>
      <c r="N330" s="578"/>
      <c r="O330" s="585">
        <f t="shared" si="30"/>
        <v>0</v>
      </c>
      <c r="P330" s="585">
        <f t="shared" si="31"/>
        <v>0</v>
      </c>
      <c r="Q330" s="594" t="str">
        <f t="shared" si="32"/>
        <v/>
      </c>
      <c r="R330" s="590"/>
      <c r="S330" s="590"/>
    </row>
    <row r="331" spans="1:19">
      <c r="A331" s="535" t="str">
        <f>IF(B331="","",COUNT('Diário 1º PA'!$A$4:$A$2000)+COUNT('Diário 2º PA'!$A$4:$A$1998)+ROW()-3)</f>
        <v/>
      </c>
      <c r="B331" s="380"/>
      <c r="C331" s="381"/>
      <c r="D331" s="374"/>
      <c r="E331" s="374"/>
      <c r="F331" s="382"/>
      <c r="G331" s="575"/>
      <c r="H331" s="374"/>
      <c r="I331" s="374"/>
      <c r="J331" s="374"/>
      <c r="K331" s="374"/>
      <c r="L331" s="374"/>
      <c r="M331" s="600"/>
      <c r="N331" s="578"/>
      <c r="O331" s="585">
        <f t="shared" si="30"/>
        <v>0</v>
      </c>
      <c r="P331" s="585">
        <f t="shared" si="31"/>
        <v>0</v>
      </c>
      <c r="Q331" s="594" t="str">
        <f t="shared" si="32"/>
        <v/>
      </c>
      <c r="R331" s="590"/>
      <c r="S331" s="590"/>
    </row>
    <row r="332" spans="1:19">
      <c r="A332" s="535" t="str">
        <f>IF(B332="","",COUNT('Diário 1º PA'!$A$4:$A$2000)+COUNT('Diário 2º PA'!$A$4:$A$1998)+ROW()-3)</f>
        <v/>
      </c>
      <c r="B332" s="380"/>
      <c r="C332" s="381"/>
      <c r="D332" s="374"/>
      <c r="E332" s="374"/>
      <c r="F332" s="382"/>
      <c r="G332" s="575"/>
      <c r="H332" s="374"/>
      <c r="I332" s="374"/>
      <c r="J332" s="374"/>
      <c r="K332" s="374"/>
      <c r="L332" s="374"/>
      <c r="M332" s="600"/>
      <c r="N332" s="578"/>
      <c r="O332" s="585">
        <f t="shared" si="30"/>
        <v>0</v>
      </c>
      <c r="P332" s="585">
        <f t="shared" si="31"/>
        <v>0</v>
      </c>
      <c r="Q332" s="594" t="str">
        <f t="shared" si="32"/>
        <v/>
      </c>
      <c r="R332" s="590"/>
      <c r="S332" s="590"/>
    </row>
    <row r="333" spans="1:19">
      <c r="A333" s="535" t="str">
        <f>IF(B333="","",COUNT('Diário 1º PA'!$A$4:$A$2000)+COUNT('Diário 2º PA'!$A$4:$A$1998)+ROW()-3)</f>
        <v/>
      </c>
      <c r="B333" s="380"/>
      <c r="C333" s="381"/>
      <c r="D333" s="374"/>
      <c r="E333" s="374"/>
      <c r="F333" s="382"/>
      <c r="G333" s="575"/>
      <c r="H333" s="374"/>
      <c r="I333" s="374"/>
      <c r="J333" s="374"/>
      <c r="K333" s="374"/>
      <c r="L333" s="374"/>
      <c r="M333" s="600"/>
      <c r="N333" s="578"/>
      <c r="O333" s="585">
        <f t="shared" si="30"/>
        <v>0</v>
      </c>
      <c r="P333" s="585">
        <f t="shared" si="31"/>
        <v>0</v>
      </c>
      <c r="Q333" s="594" t="str">
        <f t="shared" si="32"/>
        <v/>
      </c>
      <c r="R333" s="590"/>
      <c r="S333" s="590"/>
    </row>
    <row r="334" spans="1:19">
      <c r="A334" s="535" t="str">
        <f>IF(B334="","",COUNT('Diário 1º PA'!$A$4:$A$2000)+COUNT('Diário 2º PA'!$A$4:$A$1998)+ROW()-3)</f>
        <v/>
      </c>
      <c r="B334" s="380"/>
      <c r="C334" s="381"/>
      <c r="D334" s="374"/>
      <c r="E334" s="374"/>
      <c r="F334" s="382"/>
      <c r="G334" s="575"/>
      <c r="H334" s="374"/>
      <c r="I334" s="374"/>
      <c r="J334" s="374"/>
      <c r="K334" s="374"/>
      <c r="L334" s="374"/>
      <c r="M334" s="600"/>
      <c r="N334" s="578"/>
      <c r="O334" s="585">
        <f t="shared" si="30"/>
        <v>0</v>
      </c>
      <c r="P334" s="585">
        <f t="shared" si="31"/>
        <v>0</v>
      </c>
      <c r="Q334" s="594" t="str">
        <f t="shared" si="32"/>
        <v/>
      </c>
      <c r="R334" s="590"/>
      <c r="S334" s="590"/>
    </row>
    <row r="335" spans="1:19">
      <c r="A335" s="535" t="str">
        <f>IF(B335="","",COUNT('Diário 1º PA'!$A$4:$A$2000)+COUNT('Diário 2º PA'!$A$4:$A$1998)+ROW()-3)</f>
        <v/>
      </c>
      <c r="B335" s="380"/>
      <c r="C335" s="381"/>
      <c r="D335" s="374"/>
      <c r="E335" s="374"/>
      <c r="F335" s="382"/>
      <c r="G335" s="575"/>
      <c r="H335" s="374"/>
      <c r="I335" s="374"/>
      <c r="J335" s="374"/>
      <c r="K335" s="374"/>
      <c r="L335" s="374"/>
      <c r="M335" s="600"/>
      <c r="N335" s="578"/>
      <c r="O335" s="585">
        <f t="shared" si="30"/>
        <v>0</v>
      </c>
      <c r="P335" s="585">
        <f t="shared" si="31"/>
        <v>0</v>
      </c>
      <c r="Q335" s="594" t="str">
        <f t="shared" si="32"/>
        <v/>
      </c>
      <c r="R335" s="590"/>
      <c r="S335" s="590"/>
    </row>
    <row r="336" spans="1:19">
      <c r="A336" s="535" t="str">
        <f>IF(B336="","",COUNT('Diário 1º PA'!$A$4:$A$2000)+COUNT('Diário 2º PA'!$A$4:$A$1998)+ROW()-3)</f>
        <v/>
      </c>
      <c r="B336" s="380"/>
      <c r="C336" s="381"/>
      <c r="D336" s="374"/>
      <c r="E336" s="374"/>
      <c r="F336" s="382"/>
      <c r="G336" s="575"/>
      <c r="H336" s="374"/>
      <c r="I336" s="374"/>
      <c r="J336" s="374"/>
      <c r="K336" s="374"/>
      <c r="L336" s="374"/>
      <c r="M336" s="600"/>
      <c r="N336" s="578"/>
      <c r="O336" s="585">
        <f t="shared" si="30"/>
        <v>0</v>
      </c>
      <c r="P336" s="585">
        <f t="shared" si="31"/>
        <v>0</v>
      </c>
      <c r="Q336" s="594" t="str">
        <f t="shared" si="32"/>
        <v/>
      </c>
      <c r="R336" s="590"/>
      <c r="S336" s="590"/>
    </row>
    <row r="337" spans="1:19">
      <c r="A337" s="535" t="str">
        <f>IF(B337="","",COUNT('Diário 1º PA'!$A$4:$A$2000)+COUNT('Diário 2º PA'!$A$4:$A$1998)+ROW()-3)</f>
        <v/>
      </c>
      <c r="B337" s="380"/>
      <c r="C337" s="381"/>
      <c r="D337" s="374"/>
      <c r="E337" s="374"/>
      <c r="F337" s="382"/>
      <c r="G337" s="575"/>
      <c r="H337" s="374"/>
      <c r="I337" s="374"/>
      <c r="J337" s="374"/>
      <c r="K337" s="374"/>
      <c r="L337" s="374"/>
      <c r="M337" s="600"/>
      <c r="N337" s="578"/>
      <c r="O337" s="585">
        <f t="shared" si="30"/>
        <v>0</v>
      </c>
      <c r="P337" s="585">
        <f t="shared" si="31"/>
        <v>0</v>
      </c>
      <c r="Q337" s="594" t="str">
        <f t="shared" si="32"/>
        <v/>
      </c>
      <c r="R337" s="590"/>
      <c r="S337" s="590"/>
    </row>
    <row r="338" spans="1:19">
      <c r="A338" s="535" t="str">
        <f>IF(B338="","",COUNT('Diário 1º PA'!$A$4:$A$2000)+COUNT('Diário 2º PA'!$A$4:$A$1998)+ROW()-3)</f>
        <v/>
      </c>
      <c r="B338" s="380"/>
      <c r="C338" s="381"/>
      <c r="D338" s="374"/>
      <c r="E338" s="374"/>
      <c r="F338" s="382"/>
      <c r="G338" s="575"/>
      <c r="H338" s="374"/>
      <c r="I338" s="374"/>
      <c r="J338" s="374"/>
      <c r="K338" s="374"/>
      <c r="L338" s="374"/>
      <c r="M338" s="600"/>
      <c r="N338" s="578"/>
      <c r="O338" s="585">
        <f t="shared" si="30"/>
        <v>0</v>
      </c>
      <c r="P338" s="585">
        <f t="shared" si="31"/>
        <v>0</v>
      </c>
      <c r="Q338" s="594" t="str">
        <f t="shared" si="32"/>
        <v/>
      </c>
      <c r="R338" s="590"/>
      <c r="S338" s="590"/>
    </row>
    <row r="339" spans="1:19">
      <c r="A339" s="535" t="str">
        <f>IF(B339="","",COUNT('Diário 1º PA'!$A$4:$A$2000)+COUNT('Diário 2º PA'!$A$4:$A$1998)+ROW()-3)</f>
        <v/>
      </c>
      <c r="B339" s="380"/>
      <c r="C339" s="381"/>
      <c r="D339" s="374"/>
      <c r="E339" s="374"/>
      <c r="F339" s="382"/>
      <c r="G339" s="575"/>
      <c r="H339" s="374"/>
      <c r="I339" s="374"/>
      <c r="J339" s="374"/>
      <c r="K339" s="374"/>
      <c r="L339" s="374"/>
      <c r="M339" s="600"/>
      <c r="N339" s="578"/>
      <c r="O339" s="585">
        <f t="shared" si="30"/>
        <v>0</v>
      </c>
      <c r="P339" s="585">
        <f t="shared" si="31"/>
        <v>0</v>
      </c>
      <c r="Q339" s="594" t="str">
        <f t="shared" si="32"/>
        <v/>
      </c>
      <c r="R339" s="590"/>
      <c r="S339" s="590"/>
    </row>
    <row r="340" spans="1:19">
      <c r="A340" s="535" t="str">
        <f>IF(B340="","",COUNT('Diário 1º PA'!$A$4:$A$2000)+COUNT('Diário 2º PA'!$A$4:$A$1998)+ROW()-3)</f>
        <v/>
      </c>
      <c r="B340" s="380"/>
      <c r="C340" s="381"/>
      <c r="D340" s="374"/>
      <c r="E340" s="374"/>
      <c r="F340" s="382"/>
      <c r="G340" s="575"/>
      <c r="H340" s="374"/>
      <c r="I340" s="374"/>
      <c r="J340" s="374"/>
      <c r="K340" s="374"/>
      <c r="L340" s="374"/>
      <c r="M340" s="600"/>
      <c r="N340" s="578"/>
      <c r="O340" s="585">
        <f t="shared" si="30"/>
        <v>0</v>
      </c>
      <c r="P340" s="585">
        <f t="shared" si="31"/>
        <v>0</v>
      </c>
      <c r="Q340" s="594" t="str">
        <f t="shared" si="32"/>
        <v/>
      </c>
      <c r="R340" s="590"/>
      <c r="S340" s="590"/>
    </row>
    <row r="341" spans="1:19">
      <c r="A341" s="535" t="str">
        <f>IF(B341="","",COUNT('Diário 1º PA'!$A$4:$A$2000)+COUNT('Diário 2º PA'!$A$4:$A$1998)+ROW()-3)</f>
        <v/>
      </c>
      <c r="B341" s="380"/>
      <c r="C341" s="381"/>
      <c r="D341" s="374"/>
      <c r="E341" s="374"/>
      <c r="F341" s="382"/>
      <c r="G341" s="575"/>
      <c r="H341" s="374"/>
      <c r="I341" s="374"/>
      <c r="J341" s="374"/>
      <c r="K341" s="374"/>
      <c r="L341" s="374"/>
      <c r="M341" s="600"/>
      <c r="N341" s="578"/>
      <c r="O341" s="585">
        <f t="shared" si="30"/>
        <v>0</v>
      </c>
      <c r="P341" s="585">
        <f t="shared" si="31"/>
        <v>0</v>
      </c>
      <c r="Q341" s="594" t="str">
        <f t="shared" si="32"/>
        <v/>
      </c>
      <c r="R341" s="590"/>
      <c r="S341" s="590"/>
    </row>
    <row r="342" spans="1:19">
      <c r="A342" s="535" t="str">
        <f>IF(B342="","",COUNT('Diário 1º PA'!$A$4:$A$2000)+COUNT('Diário 2º PA'!$A$4:$A$1998)+ROW()-3)</f>
        <v/>
      </c>
      <c r="B342" s="380"/>
      <c r="C342" s="381"/>
      <c r="D342" s="374"/>
      <c r="E342" s="374"/>
      <c r="F342" s="382"/>
      <c r="G342" s="575"/>
      <c r="H342" s="374"/>
      <c r="I342" s="374"/>
      <c r="J342" s="374"/>
      <c r="K342" s="374"/>
      <c r="L342" s="374"/>
      <c r="M342" s="600"/>
      <c r="N342" s="578"/>
      <c r="O342" s="585">
        <f t="shared" si="30"/>
        <v>0</v>
      </c>
      <c r="P342" s="585">
        <f t="shared" si="31"/>
        <v>0</v>
      </c>
      <c r="Q342" s="594" t="str">
        <f t="shared" si="32"/>
        <v/>
      </c>
      <c r="R342" s="590"/>
      <c r="S342" s="590"/>
    </row>
    <row r="343" spans="1:19">
      <c r="A343" s="535" t="str">
        <f>IF(B343="","",COUNT('Diário 1º PA'!$A$4:$A$2000)+COUNT('Diário 2º PA'!$A$4:$A$1998)+ROW()-3)</f>
        <v/>
      </c>
      <c r="B343" s="380"/>
      <c r="C343" s="381"/>
      <c r="D343" s="374"/>
      <c r="E343" s="374"/>
      <c r="F343" s="382"/>
      <c r="G343" s="575"/>
      <c r="H343" s="374"/>
      <c r="I343" s="374"/>
      <c r="J343" s="374"/>
      <c r="K343" s="374"/>
      <c r="L343" s="374"/>
      <c r="M343" s="600"/>
      <c r="N343" s="578"/>
      <c r="O343" s="585">
        <f t="shared" si="30"/>
        <v>0</v>
      </c>
      <c r="P343" s="585">
        <f t="shared" si="31"/>
        <v>0</v>
      </c>
      <c r="Q343" s="594" t="str">
        <f t="shared" si="32"/>
        <v/>
      </c>
      <c r="R343" s="590"/>
      <c r="S343" s="590"/>
    </row>
    <row r="344" spans="1:19">
      <c r="A344" s="535" t="str">
        <f>IF(B344="","",COUNT('Diário 1º PA'!$A$4:$A$2000)+COUNT('Diário 2º PA'!$A$4:$A$1998)+ROW()-3)</f>
        <v/>
      </c>
      <c r="B344" s="380"/>
      <c r="C344" s="381"/>
      <c r="D344" s="374"/>
      <c r="E344" s="374"/>
      <c r="F344" s="382"/>
      <c r="G344" s="575"/>
      <c r="H344" s="374"/>
      <c r="I344" s="374"/>
      <c r="J344" s="374"/>
      <c r="K344" s="374"/>
      <c r="L344" s="374"/>
      <c r="M344" s="600"/>
      <c r="N344" s="578"/>
      <c r="O344" s="585">
        <f t="shared" si="30"/>
        <v>0</v>
      </c>
      <c r="P344" s="585">
        <f t="shared" si="31"/>
        <v>0</v>
      </c>
      <c r="Q344" s="594" t="str">
        <f t="shared" si="32"/>
        <v/>
      </c>
      <c r="R344" s="590"/>
      <c r="S344" s="590"/>
    </row>
    <row r="345" spans="1:19">
      <c r="A345" s="535" t="str">
        <f>IF(B345="","",COUNT('Diário 1º PA'!$A$4:$A$2000)+COUNT('Diário 2º PA'!$A$4:$A$1998)+ROW()-3)</f>
        <v/>
      </c>
      <c r="B345" s="380"/>
      <c r="C345" s="381"/>
      <c r="D345" s="374"/>
      <c r="E345" s="374"/>
      <c r="F345" s="382"/>
      <c r="G345" s="575"/>
      <c r="H345" s="374"/>
      <c r="I345" s="374"/>
      <c r="J345" s="374"/>
      <c r="K345" s="374"/>
      <c r="L345" s="374"/>
      <c r="M345" s="600"/>
      <c r="N345" s="578"/>
      <c r="O345" s="585">
        <f t="shared" si="30"/>
        <v>0</v>
      </c>
      <c r="P345" s="585">
        <f t="shared" si="31"/>
        <v>0</v>
      </c>
      <c r="Q345" s="594" t="str">
        <f t="shared" si="32"/>
        <v/>
      </c>
      <c r="R345" s="590"/>
      <c r="S345" s="590"/>
    </row>
    <row r="346" spans="1:19">
      <c r="A346" s="535" t="str">
        <f>IF(B346="","",COUNT('Diário 1º PA'!$A$4:$A$2000)+COUNT('Diário 2º PA'!$A$4:$A$1998)+ROW()-3)</f>
        <v/>
      </c>
      <c r="B346" s="380"/>
      <c r="C346" s="381"/>
      <c r="D346" s="374"/>
      <c r="E346" s="374"/>
      <c r="F346" s="382"/>
      <c r="G346" s="575"/>
      <c r="H346" s="374"/>
      <c r="I346" s="374"/>
      <c r="J346" s="374"/>
      <c r="K346" s="374"/>
      <c r="L346" s="374"/>
      <c r="M346" s="600"/>
      <c r="N346" s="578"/>
      <c r="O346" s="585">
        <f t="shared" si="30"/>
        <v>0</v>
      </c>
      <c r="P346" s="585">
        <f t="shared" si="31"/>
        <v>0</v>
      </c>
      <c r="Q346" s="594" t="str">
        <f t="shared" si="32"/>
        <v/>
      </c>
      <c r="R346" s="590"/>
      <c r="S346" s="590"/>
    </row>
    <row r="347" spans="1:19">
      <c r="A347" s="535" t="str">
        <f>IF(B347="","",COUNT('Diário 1º PA'!$A$4:$A$2000)+COUNT('Diário 2º PA'!$A$4:$A$1998)+ROW()-3)</f>
        <v/>
      </c>
      <c r="B347" s="380"/>
      <c r="C347" s="381"/>
      <c r="D347" s="374"/>
      <c r="E347" s="374"/>
      <c r="F347" s="382"/>
      <c r="G347" s="575"/>
      <c r="H347" s="374"/>
      <c r="I347" s="374"/>
      <c r="J347" s="374"/>
      <c r="K347" s="374"/>
      <c r="L347" s="374"/>
      <c r="M347" s="600"/>
      <c r="N347" s="578"/>
      <c r="O347" s="585">
        <f t="shared" si="30"/>
        <v>0</v>
      </c>
      <c r="P347" s="585">
        <f t="shared" si="31"/>
        <v>0</v>
      </c>
      <c r="Q347" s="594" t="str">
        <f t="shared" si="32"/>
        <v/>
      </c>
      <c r="R347" s="590"/>
      <c r="S347" s="590"/>
    </row>
    <row r="348" spans="1:19">
      <c r="A348" s="535" t="str">
        <f>IF(B348="","",COUNT('Diário 1º PA'!$A$4:$A$2000)+COUNT('Diário 2º PA'!$A$4:$A$1998)+ROW()-3)</f>
        <v/>
      </c>
      <c r="B348" s="380"/>
      <c r="C348" s="381"/>
      <c r="D348" s="374"/>
      <c r="E348" s="374"/>
      <c r="F348" s="382"/>
      <c r="G348" s="575"/>
      <c r="H348" s="374"/>
      <c r="I348" s="374"/>
      <c r="J348" s="374"/>
      <c r="K348" s="374"/>
      <c r="L348" s="374"/>
      <c r="M348" s="600"/>
      <c r="N348" s="578"/>
      <c r="O348" s="585">
        <f t="shared" si="30"/>
        <v>0</v>
      </c>
      <c r="P348" s="585">
        <f t="shared" si="31"/>
        <v>0</v>
      </c>
      <c r="Q348" s="594" t="str">
        <f t="shared" si="32"/>
        <v/>
      </c>
      <c r="R348" s="590"/>
      <c r="S348" s="590"/>
    </row>
    <row r="349" spans="1:19">
      <c r="A349" s="535" t="str">
        <f>IF(B349="","",COUNT('Diário 1º PA'!$A$4:$A$2000)+COUNT('Diário 2º PA'!$A$4:$A$1998)+ROW()-3)</f>
        <v/>
      </c>
      <c r="B349" s="380"/>
      <c r="C349" s="381"/>
      <c r="D349" s="374"/>
      <c r="E349" s="374"/>
      <c r="F349" s="382"/>
      <c r="G349" s="575"/>
      <c r="H349" s="374"/>
      <c r="I349" s="374"/>
      <c r="J349" s="374"/>
      <c r="K349" s="374"/>
      <c r="L349" s="374"/>
      <c r="M349" s="600"/>
      <c r="N349" s="578"/>
      <c r="O349" s="585">
        <f t="shared" si="30"/>
        <v>0</v>
      </c>
      <c r="P349" s="585">
        <f t="shared" si="31"/>
        <v>0</v>
      </c>
      <c r="Q349" s="594" t="str">
        <f t="shared" si="32"/>
        <v/>
      </c>
      <c r="R349" s="590"/>
      <c r="S349" s="590"/>
    </row>
    <row r="350" spans="1:19">
      <c r="A350" s="535" t="str">
        <f>IF(B350="","",COUNT('Diário 1º PA'!$A$4:$A$2000)+COUNT('Diário 2º PA'!$A$4:$A$1998)+ROW()-3)</f>
        <v/>
      </c>
      <c r="B350" s="380"/>
      <c r="C350" s="381"/>
      <c r="D350" s="374"/>
      <c r="E350" s="374"/>
      <c r="F350" s="382"/>
      <c r="G350" s="575"/>
      <c r="H350" s="374"/>
      <c r="I350" s="374"/>
      <c r="J350" s="374"/>
      <c r="K350" s="374"/>
      <c r="L350" s="374"/>
      <c r="M350" s="374"/>
      <c r="N350" s="578"/>
      <c r="O350" s="585">
        <f t="shared" si="30"/>
        <v>0</v>
      </c>
      <c r="P350" s="585">
        <f t="shared" si="31"/>
        <v>0</v>
      </c>
      <c r="Q350" s="594" t="str">
        <f t="shared" si="32"/>
        <v/>
      </c>
      <c r="R350" s="590"/>
      <c r="S350" s="590"/>
    </row>
    <row r="351" spans="1:19">
      <c r="A351" s="535" t="str">
        <f>IF(B351="","",COUNT('Diário 1º PA'!$A$4:$A$2000)+COUNT('Diário 2º PA'!$A$4:$A$1998)+ROW()-3)</f>
        <v/>
      </c>
      <c r="B351" s="380"/>
      <c r="C351" s="381"/>
      <c r="D351" s="374"/>
      <c r="E351" s="374"/>
      <c r="F351" s="382"/>
      <c r="G351" s="575"/>
      <c r="H351" s="374"/>
      <c r="I351" s="374"/>
      <c r="J351" s="374"/>
      <c r="K351" s="374"/>
      <c r="L351" s="374"/>
      <c r="M351" s="374"/>
      <c r="N351" s="578"/>
      <c r="O351" s="585">
        <f t="shared" si="30"/>
        <v>0</v>
      </c>
      <c r="P351" s="585">
        <f t="shared" si="31"/>
        <v>0</v>
      </c>
      <c r="Q351" s="594" t="str">
        <f t="shared" si="32"/>
        <v/>
      </c>
      <c r="R351" s="590"/>
      <c r="S351" s="590"/>
    </row>
    <row r="352" spans="1:19">
      <c r="A352" s="535" t="str">
        <f>IF(B352="","",COUNT('Diário 1º PA'!$A$4:$A$2000)+COUNT('Diário 2º PA'!$A$4:$A$1998)+ROW()-3)</f>
        <v/>
      </c>
      <c r="B352" s="380"/>
      <c r="C352" s="381"/>
      <c r="D352" s="374"/>
      <c r="E352" s="374"/>
      <c r="F352" s="382"/>
      <c r="G352" s="575"/>
      <c r="H352" s="374"/>
      <c r="I352" s="374"/>
      <c r="J352" s="374"/>
      <c r="K352" s="374"/>
      <c r="L352" s="374"/>
      <c r="M352" s="374"/>
      <c r="N352" s="578"/>
      <c r="O352" s="585">
        <f t="shared" si="30"/>
        <v>0</v>
      </c>
      <c r="P352" s="585">
        <f t="shared" si="31"/>
        <v>0</v>
      </c>
      <c r="Q352" s="594" t="str">
        <f t="shared" si="32"/>
        <v/>
      </c>
      <c r="R352" s="590"/>
      <c r="S352" s="590"/>
    </row>
    <row r="353" spans="1:19">
      <c r="A353" s="535" t="str">
        <f>IF(B353="","",COUNT('Diário 1º PA'!$A$4:$A$2000)+COUNT('Diário 2º PA'!$A$4:$A$1998)+ROW()-3)</f>
        <v/>
      </c>
      <c r="B353" s="380"/>
      <c r="C353" s="381"/>
      <c r="D353" s="374"/>
      <c r="E353" s="374"/>
      <c r="F353" s="382"/>
      <c r="G353" s="575"/>
      <c r="H353" s="374"/>
      <c r="I353" s="374"/>
      <c r="J353" s="374"/>
      <c r="K353" s="374"/>
      <c r="L353" s="374"/>
      <c r="M353" s="374"/>
      <c r="N353" s="578"/>
      <c r="O353" s="585">
        <f t="shared" si="30"/>
        <v>0</v>
      </c>
      <c r="P353" s="585">
        <f t="shared" si="31"/>
        <v>0</v>
      </c>
      <c r="Q353" s="594" t="str">
        <f t="shared" si="32"/>
        <v/>
      </c>
      <c r="R353" s="590"/>
      <c r="S353" s="590"/>
    </row>
    <row r="354" spans="1:19">
      <c r="A354" s="535" t="str">
        <f>IF(B354="","",COUNT('Diário 1º PA'!$A$4:$A$2000)+COUNT('Diário 2º PA'!$A$4:$A$1998)+ROW()-3)</f>
        <v/>
      </c>
      <c r="B354" s="380"/>
      <c r="C354" s="381"/>
      <c r="D354" s="374"/>
      <c r="E354" s="374"/>
      <c r="F354" s="382"/>
      <c r="G354" s="575"/>
      <c r="H354" s="374"/>
      <c r="I354" s="374"/>
      <c r="J354" s="374"/>
      <c r="K354" s="374"/>
      <c r="L354" s="374"/>
      <c r="M354" s="374"/>
      <c r="N354" s="578"/>
      <c r="O354" s="585">
        <f t="shared" si="30"/>
        <v>0</v>
      </c>
      <c r="P354" s="585">
        <f t="shared" si="31"/>
        <v>0</v>
      </c>
      <c r="Q354" s="594" t="str">
        <f t="shared" si="32"/>
        <v/>
      </c>
      <c r="R354" s="590"/>
      <c r="S354" s="590"/>
    </row>
    <row r="355" spans="1:19">
      <c r="A355" s="535" t="str">
        <f>IF(B355="","",COUNT('Diário 1º PA'!$A$4:$A$2000)+COUNT('Diário 2º PA'!$A$4:$A$1998)+ROW()-3)</f>
        <v/>
      </c>
      <c r="B355" s="380"/>
      <c r="C355" s="381"/>
      <c r="D355" s="374"/>
      <c r="E355" s="374"/>
      <c r="F355" s="382"/>
      <c r="G355" s="575"/>
      <c r="H355" s="374"/>
      <c r="I355" s="374"/>
      <c r="J355" s="374"/>
      <c r="K355" s="374"/>
      <c r="L355" s="374"/>
      <c r="M355" s="374"/>
      <c r="N355" s="578"/>
      <c r="O355" s="585">
        <f t="shared" si="30"/>
        <v>0</v>
      </c>
      <c r="P355" s="585">
        <f t="shared" si="31"/>
        <v>0</v>
      </c>
      <c r="Q355" s="594" t="str">
        <f t="shared" si="32"/>
        <v/>
      </c>
      <c r="R355" s="590"/>
      <c r="S355" s="590"/>
    </row>
    <row r="356" spans="1:19">
      <c r="A356" s="535" t="str">
        <f>IF(B356="","",COUNT('Diário 1º PA'!$A$4:$A$2000)+COUNT('Diário 2º PA'!$A$4:$A$1998)+ROW()-3)</f>
        <v/>
      </c>
      <c r="B356" s="380"/>
      <c r="C356" s="381"/>
      <c r="D356" s="374"/>
      <c r="E356" s="374"/>
      <c r="F356" s="382"/>
      <c r="G356" s="575"/>
      <c r="H356" s="374"/>
      <c r="I356" s="374"/>
      <c r="J356" s="374"/>
      <c r="K356" s="374"/>
      <c r="L356" s="374"/>
      <c r="M356" s="374"/>
      <c r="N356" s="578"/>
      <c r="O356" s="585">
        <f t="shared" si="30"/>
        <v>0</v>
      </c>
      <c r="P356" s="585">
        <f t="shared" si="31"/>
        <v>0</v>
      </c>
      <c r="Q356" s="594" t="str">
        <f t="shared" si="32"/>
        <v/>
      </c>
      <c r="R356" s="590"/>
      <c r="S356" s="590"/>
    </row>
    <row r="357" spans="1:19">
      <c r="A357" s="535" t="str">
        <f>IF(B357="","",COUNT('Diário 1º PA'!$A$4:$A$2000)+COUNT('Diário 2º PA'!$A$4:$A$1998)+ROW()-3)</f>
        <v/>
      </c>
      <c r="B357" s="402"/>
      <c r="C357" s="381"/>
      <c r="D357" s="374"/>
      <c r="E357" s="374"/>
      <c r="F357" s="382"/>
      <c r="G357" s="575"/>
      <c r="H357" s="374"/>
      <c r="I357" s="374"/>
      <c r="J357" s="374"/>
      <c r="K357" s="374"/>
      <c r="L357" s="374"/>
      <c r="M357" s="374"/>
      <c r="N357" s="578"/>
      <c r="O357" s="585">
        <f t="shared" si="30"/>
        <v>0</v>
      </c>
      <c r="P357" s="585">
        <f t="shared" si="31"/>
        <v>0</v>
      </c>
      <c r="Q357" s="594" t="str">
        <f t="shared" si="32"/>
        <v/>
      </c>
      <c r="R357" s="590"/>
      <c r="S357" s="590"/>
    </row>
    <row r="358" spans="1:19">
      <c r="A358" s="535" t="str">
        <f>IF(B358="","",COUNT('Diário 1º PA'!$A$4:$A$2000)+COUNT('Diário 2º PA'!$A$4:$A$1998)+ROW()-3)</f>
        <v/>
      </c>
      <c r="B358" s="380"/>
      <c r="C358" s="381"/>
      <c r="D358" s="374"/>
      <c r="E358" s="374"/>
      <c r="F358" s="382"/>
      <c r="G358" s="575"/>
      <c r="H358" s="374"/>
      <c r="I358" s="374"/>
      <c r="J358" s="374"/>
      <c r="K358" s="374"/>
      <c r="L358" s="374"/>
      <c r="M358" s="374"/>
      <c r="N358" s="578"/>
      <c r="O358" s="585">
        <f t="shared" si="30"/>
        <v>0</v>
      </c>
      <c r="P358" s="585">
        <f t="shared" si="31"/>
        <v>0</v>
      </c>
      <c r="Q358" s="594" t="str">
        <f t="shared" si="32"/>
        <v/>
      </c>
      <c r="R358" s="590"/>
      <c r="S358" s="590"/>
    </row>
    <row r="359" spans="1:19">
      <c r="A359" s="535" t="str">
        <f>IF(B359="","",COUNT('Diário 1º PA'!$A$4:$A$2000)+COUNT('Diário 2º PA'!$A$4:$A$1998)+ROW()-3)</f>
        <v/>
      </c>
      <c r="B359" s="380"/>
      <c r="C359" s="381"/>
      <c r="D359" s="374"/>
      <c r="E359" s="374"/>
      <c r="F359" s="382"/>
      <c r="G359" s="575"/>
      <c r="H359" s="374"/>
      <c r="I359" s="374"/>
      <c r="J359" s="374"/>
      <c r="K359" s="374"/>
      <c r="L359" s="374"/>
      <c r="M359" s="374"/>
      <c r="N359" s="578"/>
      <c r="O359" s="585">
        <f t="shared" si="30"/>
        <v>0</v>
      </c>
      <c r="P359" s="585">
        <f t="shared" si="31"/>
        <v>0</v>
      </c>
      <c r="Q359" s="594" t="str">
        <f t="shared" si="32"/>
        <v/>
      </c>
      <c r="R359" s="590"/>
      <c r="S359" s="590"/>
    </row>
    <row r="360" spans="1:19">
      <c r="A360" s="535" t="str">
        <f>IF(B360="","",COUNT('Diário 1º PA'!$A$4:$A$2000)+COUNT('Diário 2º PA'!$A$4:$A$1998)+ROW()-3)</f>
        <v/>
      </c>
      <c r="B360" s="380"/>
      <c r="C360" s="381"/>
      <c r="D360" s="374"/>
      <c r="E360" s="374"/>
      <c r="F360" s="382"/>
      <c r="G360" s="575"/>
      <c r="H360" s="374"/>
      <c r="I360" s="374"/>
      <c r="J360" s="374"/>
      <c r="K360" s="374"/>
      <c r="L360" s="374"/>
      <c r="M360" s="374"/>
      <c r="N360" s="578"/>
      <c r="O360" s="585">
        <f t="shared" si="30"/>
        <v>0</v>
      </c>
      <c r="P360" s="585">
        <f t="shared" si="31"/>
        <v>0</v>
      </c>
      <c r="Q360" s="594" t="str">
        <f t="shared" si="32"/>
        <v/>
      </c>
      <c r="R360" s="590"/>
      <c r="S360" s="590"/>
    </row>
    <row r="361" spans="1:19">
      <c r="A361" s="535" t="str">
        <f>IF(B361="","",COUNT('Diário 1º PA'!$A$4:$A$2000)+COUNT('Diário 2º PA'!$A$4:$A$1998)+ROW()-3)</f>
        <v/>
      </c>
      <c r="B361" s="380"/>
      <c r="C361" s="381"/>
      <c r="D361" s="374"/>
      <c r="E361" s="374"/>
      <c r="F361" s="382"/>
      <c r="G361" s="575"/>
      <c r="H361" s="374"/>
      <c r="I361" s="374"/>
      <c r="J361" s="374"/>
      <c r="K361" s="374"/>
      <c r="L361" s="374"/>
      <c r="M361" s="374"/>
      <c r="N361" s="578"/>
      <c r="O361" s="585">
        <f t="shared" si="30"/>
        <v>0</v>
      </c>
      <c r="P361" s="585">
        <f t="shared" si="31"/>
        <v>0</v>
      </c>
      <c r="Q361" s="594" t="str">
        <f t="shared" si="32"/>
        <v/>
      </c>
      <c r="R361" s="590"/>
      <c r="S361" s="590"/>
    </row>
    <row r="362" spans="1:19">
      <c r="A362" s="535" t="str">
        <f>IF(B362="","",COUNT('Diário 1º PA'!$A$4:$A$2000)+COUNT('Diário 2º PA'!$A$4:$A$1998)+ROW()-3)</f>
        <v/>
      </c>
      <c r="B362" s="380"/>
      <c r="C362" s="381"/>
      <c r="D362" s="374"/>
      <c r="E362" s="374"/>
      <c r="F362" s="393"/>
      <c r="G362" s="575"/>
      <c r="H362" s="374"/>
      <c r="I362" s="374"/>
      <c r="J362" s="374"/>
      <c r="K362" s="374"/>
      <c r="L362" s="374"/>
      <c r="M362" s="374"/>
      <c r="N362" s="578"/>
      <c r="O362" s="585">
        <f t="shared" si="30"/>
        <v>0</v>
      </c>
      <c r="P362" s="585">
        <f t="shared" si="31"/>
        <v>0</v>
      </c>
      <c r="Q362" s="594" t="str">
        <f t="shared" si="32"/>
        <v/>
      </c>
      <c r="R362" s="590"/>
      <c r="S362" s="590"/>
    </row>
    <row r="363" spans="1:19">
      <c r="A363" s="535" t="str">
        <f>IF(B363="","",COUNT('Diário 1º PA'!$A$4:$A$2000)+COUNT('Diário 2º PA'!$A$4:$A$1998)+ROW()-3)</f>
        <v/>
      </c>
      <c r="B363" s="402"/>
      <c r="C363" s="403"/>
      <c r="D363" s="388"/>
      <c r="E363" s="388"/>
      <c r="F363" s="393"/>
      <c r="G363" s="576"/>
      <c r="H363" s="388"/>
      <c r="I363" s="388"/>
      <c r="J363" s="388"/>
      <c r="K363" s="388"/>
      <c r="L363" s="388"/>
      <c r="M363" s="388"/>
      <c r="N363" s="601"/>
      <c r="O363" s="585">
        <f t="shared" si="30"/>
        <v>0</v>
      </c>
      <c r="P363" s="585">
        <f t="shared" si="31"/>
        <v>0</v>
      </c>
      <c r="Q363" s="594" t="str">
        <f t="shared" si="32"/>
        <v/>
      </c>
      <c r="R363" s="590"/>
      <c r="S363" s="590"/>
    </row>
    <row r="364" spans="1:19">
      <c r="A364" s="535" t="str">
        <f>IF(B364="","",COUNT('Diário 1º PA'!$A$4:$A$2000)+COUNT('Diário 2º PA'!$A$4:$A$1998)+ROW()-3)</f>
        <v/>
      </c>
      <c r="B364" s="380"/>
      <c r="C364" s="381"/>
      <c r="D364" s="374"/>
      <c r="E364" s="374"/>
      <c r="F364" s="382"/>
      <c r="G364" s="575"/>
      <c r="H364" s="374"/>
      <c r="I364" s="374"/>
      <c r="J364" s="374"/>
      <c r="K364" s="374"/>
      <c r="L364" s="374"/>
      <c r="M364" s="374"/>
      <c r="N364" s="578"/>
      <c r="O364" s="585">
        <f t="shared" si="30"/>
        <v>0</v>
      </c>
      <c r="P364" s="585">
        <f t="shared" si="31"/>
        <v>0</v>
      </c>
      <c r="Q364" s="594" t="str">
        <f t="shared" si="32"/>
        <v/>
      </c>
      <c r="R364" s="590"/>
      <c r="S364" s="590"/>
    </row>
    <row r="365" spans="1:19">
      <c r="A365" s="535" t="str">
        <f>IF(B365="","",COUNT('Diário 1º PA'!$A$4:$A$2000)+COUNT('Diário 2º PA'!$A$4:$A$1998)+ROW()-3)</f>
        <v/>
      </c>
      <c r="B365" s="380"/>
      <c r="C365" s="381"/>
      <c r="D365" s="374"/>
      <c r="E365" s="374"/>
      <c r="F365" s="382"/>
      <c r="G365" s="575"/>
      <c r="H365" s="374"/>
      <c r="I365" s="374"/>
      <c r="J365" s="374"/>
      <c r="K365" s="374"/>
      <c r="L365" s="374"/>
      <c r="M365" s="374"/>
      <c r="N365" s="578"/>
      <c r="O365" s="585">
        <f t="shared" si="30"/>
        <v>0</v>
      </c>
      <c r="P365" s="585">
        <f t="shared" si="31"/>
        <v>0</v>
      </c>
      <c r="Q365" s="594" t="str">
        <f t="shared" si="32"/>
        <v/>
      </c>
      <c r="R365" s="590"/>
      <c r="S365" s="590"/>
    </row>
    <row r="366" spans="1:19">
      <c r="A366" s="535" t="str">
        <f>IF(B366="","",COUNT('Diário 1º PA'!$A$4:$A$2000)+COUNT('Diário 2º PA'!$A$4:$A$1998)+ROW()-3)</f>
        <v/>
      </c>
      <c r="B366" s="380"/>
      <c r="C366" s="381"/>
      <c r="D366" s="374"/>
      <c r="E366" s="374"/>
      <c r="F366" s="382"/>
      <c r="G366" s="575"/>
      <c r="H366" s="374"/>
      <c r="I366" s="374"/>
      <c r="J366" s="374"/>
      <c r="K366" s="374"/>
      <c r="L366" s="374"/>
      <c r="M366" s="374"/>
      <c r="N366" s="578"/>
      <c r="O366" s="585">
        <f t="shared" si="30"/>
        <v>0</v>
      </c>
      <c r="P366" s="585">
        <f t="shared" si="31"/>
        <v>0</v>
      </c>
      <c r="Q366" s="594" t="str">
        <f t="shared" si="32"/>
        <v/>
      </c>
      <c r="R366" s="590"/>
      <c r="S366" s="590"/>
    </row>
    <row r="367" spans="1:19">
      <c r="A367" s="535" t="str">
        <f>IF(B367="","",COUNT('Diário 1º PA'!$A$4:$A$2000)+COUNT('Diário 2º PA'!$A$4:$A$1998)+ROW()-3)</f>
        <v/>
      </c>
      <c r="B367" s="380"/>
      <c r="C367" s="381"/>
      <c r="D367" s="374"/>
      <c r="E367" s="374"/>
      <c r="F367" s="382"/>
      <c r="G367" s="575"/>
      <c r="H367" s="374"/>
      <c r="I367" s="374"/>
      <c r="J367" s="374"/>
      <c r="K367" s="374"/>
      <c r="L367" s="374"/>
      <c r="M367" s="374"/>
      <c r="N367" s="578"/>
      <c r="O367" s="585">
        <f t="shared" si="30"/>
        <v>0</v>
      </c>
      <c r="P367" s="585">
        <f t="shared" si="31"/>
        <v>0</v>
      </c>
      <c r="Q367" s="594" t="str">
        <f t="shared" si="32"/>
        <v/>
      </c>
      <c r="R367" s="590"/>
      <c r="S367" s="590"/>
    </row>
    <row r="368" spans="1:19">
      <c r="A368" s="535" t="str">
        <f>IF(B368="","",COUNT('Diário 1º PA'!$A$4:$A$2000)+COUNT('Diário 2º PA'!$A$4:$A$1998)+ROW()-3)</f>
        <v/>
      </c>
      <c r="B368" s="380"/>
      <c r="C368" s="381"/>
      <c r="D368" s="374"/>
      <c r="E368" s="374"/>
      <c r="F368" s="382"/>
      <c r="G368" s="575"/>
      <c r="H368" s="374"/>
      <c r="I368" s="374"/>
      <c r="J368" s="374"/>
      <c r="K368" s="374"/>
      <c r="L368" s="374"/>
      <c r="M368" s="374"/>
      <c r="N368" s="578"/>
      <c r="O368" s="585">
        <f t="shared" si="30"/>
        <v>0</v>
      </c>
      <c r="P368" s="585">
        <f t="shared" si="31"/>
        <v>0</v>
      </c>
      <c r="Q368" s="594" t="str">
        <f t="shared" si="32"/>
        <v/>
      </c>
      <c r="R368" s="590"/>
      <c r="S368" s="590"/>
    </row>
    <row r="369" spans="1:19">
      <c r="A369" s="535" t="str">
        <f>IF(B369="","",COUNT('Diário 1º PA'!$A$4:$A$2000)+COUNT('Diário 2º PA'!$A$4:$A$1998)+ROW()-3)</f>
        <v/>
      </c>
      <c r="B369" s="380"/>
      <c r="C369" s="381"/>
      <c r="D369" s="374"/>
      <c r="E369" s="374"/>
      <c r="F369" s="382"/>
      <c r="G369" s="575"/>
      <c r="H369" s="374"/>
      <c r="I369" s="374"/>
      <c r="J369" s="374"/>
      <c r="K369" s="374"/>
      <c r="L369" s="374"/>
      <c r="M369" s="374"/>
      <c r="N369" s="578"/>
      <c r="O369" s="585">
        <f t="shared" si="30"/>
        <v>0</v>
      </c>
      <c r="P369" s="585">
        <f t="shared" si="31"/>
        <v>0</v>
      </c>
      <c r="Q369" s="594" t="str">
        <f t="shared" si="32"/>
        <v/>
      </c>
      <c r="R369" s="590"/>
      <c r="S369" s="590"/>
    </row>
    <row r="370" spans="1:19">
      <c r="A370" s="535" t="str">
        <f>IF(B370="","",COUNT('Diário 1º PA'!$A$4:$A$2000)+COUNT('Diário 2º PA'!$A$4:$A$1998)+ROW()-3)</f>
        <v/>
      </c>
      <c r="B370" s="380"/>
      <c r="C370" s="381"/>
      <c r="D370" s="374"/>
      <c r="E370" s="374"/>
      <c r="F370" s="382"/>
      <c r="G370" s="575"/>
      <c r="H370" s="374"/>
      <c r="I370" s="374"/>
      <c r="J370" s="374"/>
      <c r="K370" s="374"/>
      <c r="L370" s="374"/>
      <c r="M370" s="374"/>
      <c r="N370" s="578"/>
      <c r="O370" s="585">
        <f t="shared" si="30"/>
        <v>0</v>
      </c>
      <c r="P370" s="585">
        <f t="shared" si="31"/>
        <v>0</v>
      </c>
      <c r="Q370" s="594" t="str">
        <f t="shared" si="32"/>
        <v/>
      </c>
      <c r="R370" s="590"/>
      <c r="S370" s="590"/>
    </row>
    <row r="371" spans="1:19">
      <c r="A371" s="535" t="str">
        <f>IF(B371="","",COUNT('Diário 1º PA'!$A$4:$A$2000)+COUNT('Diário 2º PA'!$A$4:$A$1998)+ROW()-3)</f>
        <v/>
      </c>
      <c r="B371" s="380"/>
      <c r="C371" s="381"/>
      <c r="D371" s="374"/>
      <c r="E371" s="374"/>
      <c r="F371" s="382"/>
      <c r="G371" s="575"/>
      <c r="H371" s="374"/>
      <c r="I371" s="374"/>
      <c r="J371" s="374"/>
      <c r="K371" s="374"/>
      <c r="L371" s="374"/>
      <c r="M371" s="374"/>
      <c r="N371" s="578"/>
      <c r="O371" s="585">
        <f t="shared" si="30"/>
        <v>0</v>
      </c>
      <c r="P371" s="585">
        <f t="shared" si="31"/>
        <v>0</v>
      </c>
      <c r="Q371" s="594" t="str">
        <f t="shared" si="32"/>
        <v/>
      </c>
      <c r="R371" s="590"/>
      <c r="S371" s="590"/>
    </row>
    <row r="372" spans="1:19">
      <c r="A372" s="535" t="str">
        <f>IF(B372="","",COUNT('Diário 1º PA'!$A$4:$A$2000)+COUNT('Diário 2º PA'!$A$4:$A$1998)+ROW()-3)</f>
        <v/>
      </c>
      <c r="B372" s="380"/>
      <c r="C372" s="381"/>
      <c r="D372" s="374"/>
      <c r="E372" s="374"/>
      <c r="F372" s="382"/>
      <c r="G372" s="575"/>
      <c r="H372" s="374"/>
      <c r="I372" s="374"/>
      <c r="J372" s="374"/>
      <c r="K372" s="374"/>
      <c r="L372" s="374"/>
      <c r="M372" s="374"/>
      <c r="N372" s="578"/>
      <c r="O372" s="585">
        <f t="shared" si="30"/>
        <v>0</v>
      </c>
      <c r="P372" s="585">
        <f t="shared" si="31"/>
        <v>0</v>
      </c>
      <c r="Q372" s="594" t="str">
        <f t="shared" si="32"/>
        <v/>
      </c>
      <c r="R372" s="590"/>
      <c r="S372" s="590"/>
    </row>
    <row r="373" spans="1:19">
      <c r="A373" s="535" t="str">
        <f>IF(B373="","",COUNT('Diário 1º PA'!$A$4:$A$2000)+COUNT('Diário 2º PA'!$A$4:$A$1998)+ROW()-3)</f>
        <v/>
      </c>
      <c r="B373" s="380"/>
      <c r="C373" s="381"/>
      <c r="D373" s="374"/>
      <c r="E373" s="374"/>
      <c r="F373" s="382"/>
      <c r="G373" s="575"/>
      <c r="H373" s="374"/>
      <c r="I373" s="374"/>
      <c r="J373" s="374"/>
      <c r="K373" s="374"/>
      <c r="L373" s="374"/>
      <c r="M373" s="374"/>
      <c r="N373" s="578"/>
      <c r="O373" s="585">
        <f t="shared" si="30"/>
        <v>0</v>
      </c>
      <c r="P373" s="585">
        <f t="shared" si="31"/>
        <v>0</v>
      </c>
      <c r="Q373" s="594" t="str">
        <f t="shared" si="32"/>
        <v/>
      </c>
      <c r="R373" s="590"/>
      <c r="S373" s="590"/>
    </row>
    <row r="374" spans="1:19">
      <c r="A374" s="535" t="str">
        <f>IF(B374="","",COUNT('Diário 1º PA'!$A$4:$A$2000)+COUNT('Diário 2º PA'!$A$4:$A$1998)+ROW()-3)</f>
        <v/>
      </c>
      <c r="B374" s="380"/>
      <c r="C374" s="381"/>
      <c r="D374" s="374"/>
      <c r="E374" s="374"/>
      <c r="F374" s="382"/>
      <c r="G374" s="575"/>
      <c r="H374" s="374"/>
      <c r="I374" s="374"/>
      <c r="J374" s="374"/>
      <c r="K374" s="374"/>
      <c r="L374" s="374"/>
      <c r="M374" s="374"/>
      <c r="N374" s="578"/>
      <c r="O374" s="585">
        <f t="shared" si="30"/>
        <v>0</v>
      </c>
      <c r="P374" s="585">
        <f t="shared" si="31"/>
        <v>0</v>
      </c>
      <c r="Q374" s="594" t="str">
        <f t="shared" si="32"/>
        <v/>
      </c>
      <c r="R374" s="590"/>
      <c r="S374" s="590"/>
    </row>
    <row r="375" spans="1:19">
      <c r="A375" s="535" t="str">
        <f>IF(B375="","",COUNT('Diário 1º PA'!$A$4:$A$2000)+COUNT('Diário 2º PA'!$A$4:$A$1998)+ROW()-3)</f>
        <v/>
      </c>
      <c r="B375" s="380"/>
      <c r="C375" s="381"/>
      <c r="D375" s="374"/>
      <c r="E375" s="374"/>
      <c r="F375" s="382"/>
      <c r="G375" s="575"/>
      <c r="H375" s="374"/>
      <c r="I375" s="374"/>
      <c r="J375" s="374"/>
      <c r="K375" s="374"/>
      <c r="L375" s="374"/>
      <c r="M375" s="374"/>
      <c r="N375" s="578"/>
      <c r="O375" s="585">
        <f t="shared" si="30"/>
        <v>0</v>
      </c>
      <c r="P375" s="585">
        <f t="shared" si="31"/>
        <v>0</v>
      </c>
      <c r="Q375" s="594" t="str">
        <f t="shared" si="32"/>
        <v/>
      </c>
      <c r="R375" s="590"/>
      <c r="S375" s="590"/>
    </row>
    <row r="376" spans="1:19">
      <c r="A376" s="535" t="str">
        <f>IF(B376="","",COUNT('Diário 1º PA'!$A$4:$A$2000)+COUNT('Diário 2º PA'!$A$4:$A$1998)+ROW()-3)</f>
        <v/>
      </c>
      <c r="B376" s="380"/>
      <c r="C376" s="381"/>
      <c r="D376" s="374"/>
      <c r="E376" s="374"/>
      <c r="F376" s="382"/>
      <c r="G376" s="575"/>
      <c r="H376" s="374"/>
      <c r="I376" s="374"/>
      <c r="J376" s="374"/>
      <c r="K376" s="374"/>
      <c r="L376" s="374"/>
      <c r="M376" s="374"/>
      <c r="N376" s="578"/>
      <c r="O376" s="585">
        <f t="shared" si="30"/>
        <v>0</v>
      </c>
      <c r="P376" s="585">
        <f t="shared" si="31"/>
        <v>0</v>
      </c>
      <c r="Q376" s="594" t="str">
        <f t="shared" si="32"/>
        <v/>
      </c>
      <c r="R376" s="590"/>
      <c r="S376" s="590"/>
    </row>
    <row r="377" spans="1:19">
      <c r="A377" s="535" t="str">
        <f>IF(B377="","",COUNT('Diário 1º PA'!$A$4:$A$2000)+COUNT('Diário 2º PA'!$A$4:$A$1998)+ROW()-3)</f>
        <v/>
      </c>
      <c r="B377" s="380"/>
      <c r="C377" s="381"/>
      <c r="D377" s="374"/>
      <c r="E377" s="374"/>
      <c r="F377" s="382"/>
      <c r="G377" s="575"/>
      <c r="H377" s="374"/>
      <c r="I377" s="374"/>
      <c r="J377" s="374"/>
      <c r="K377" s="374"/>
      <c r="L377" s="374"/>
      <c r="M377" s="374"/>
      <c r="N377" s="578"/>
      <c r="O377" s="585">
        <f t="shared" si="30"/>
        <v>0</v>
      </c>
      <c r="P377" s="585">
        <f t="shared" si="31"/>
        <v>0</v>
      </c>
      <c r="Q377" s="594" t="str">
        <f t="shared" si="32"/>
        <v/>
      </c>
      <c r="R377" s="590"/>
      <c r="S377" s="590"/>
    </row>
    <row r="378" spans="1:19">
      <c r="A378" s="535" t="str">
        <f>IF(B378="","",COUNT('Diário 1º PA'!$A$4:$A$2000)+COUNT('Diário 2º PA'!$A$4:$A$1998)+ROW()-3)</f>
        <v/>
      </c>
      <c r="B378" s="380"/>
      <c r="C378" s="381"/>
      <c r="D378" s="374"/>
      <c r="E378" s="374"/>
      <c r="F378" s="382"/>
      <c r="G378" s="575"/>
      <c r="H378" s="374"/>
      <c r="I378" s="374"/>
      <c r="J378" s="374"/>
      <c r="K378" s="374"/>
      <c r="L378" s="374"/>
      <c r="M378" s="374"/>
      <c r="N378" s="578"/>
      <c r="O378" s="585">
        <f t="shared" si="30"/>
        <v>0</v>
      </c>
      <c r="P378" s="585">
        <f t="shared" si="31"/>
        <v>0</v>
      </c>
      <c r="Q378" s="594" t="str">
        <f t="shared" si="32"/>
        <v/>
      </c>
      <c r="R378" s="590"/>
      <c r="S378" s="590"/>
    </row>
    <row r="379" spans="1:19">
      <c r="A379" s="535" t="str">
        <f>IF(B379="","",COUNT('Diário 1º PA'!$A$4:$A$2000)+COUNT('Diário 2º PA'!$A$4:$A$1998)+ROW()-3)</f>
        <v/>
      </c>
      <c r="B379" s="380"/>
      <c r="C379" s="381"/>
      <c r="D379" s="374"/>
      <c r="E379" s="374"/>
      <c r="F379" s="382"/>
      <c r="G379" s="575"/>
      <c r="H379" s="374"/>
      <c r="I379" s="374"/>
      <c r="J379" s="374"/>
      <c r="K379" s="374"/>
      <c r="L379" s="374"/>
      <c r="M379" s="374"/>
      <c r="N379" s="578"/>
      <c r="O379" s="585">
        <f t="shared" si="30"/>
        <v>0</v>
      </c>
      <c r="P379" s="585">
        <f t="shared" si="31"/>
        <v>0</v>
      </c>
      <c r="Q379" s="594" t="str">
        <f t="shared" si="32"/>
        <v/>
      </c>
      <c r="R379" s="590"/>
      <c r="S379" s="590"/>
    </row>
    <row r="380" spans="1:19">
      <c r="A380" s="535" t="str">
        <f>IF(B380="","",COUNT('Diário 1º PA'!$A$4:$A$2000)+COUNT('Diário 2º PA'!$A$4:$A$1998)+ROW()-3)</f>
        <v/>
      </c>
      <c r="B380" s="380"/>
      <c r="C380" s="381"/>
      <c r="D380" s="374"/>
      <c r="E380" s="374"/>
      <c r="F380" s="382"/>
      <c r="G380" s="575"/>
      <c r="H380" s="374"/>
      <c r="I380" s="374"/>
      <c r="J380" s="374"/>
      <c r="K380" s="374"/>
      <c r="L380" s="374"/>
      <c r="M380" s="374"/>
      <c r="N380" s="578"/>
      <c r="O380" s="585">
        <f t="shared" ref="O380:O443" si="33">IF(B380=0,0,IF(YEAR(B380)=$P$1,MONTH(B380)-$O$1+1,(YEAR(B380)-$P$1)*12-$O$1+1+MONTH(B380)))</f>
        <v>0</v>
      </c>
      <c r="P380" s="585">
        <f t="shared" ref="P380:P443" si="34">IF(C380=0,0,IF(YEAR(C380)=$P$1,MONTH(C380)-$O$1+1,(YEAR(C380)-$P$1)*12-$O$1+1+MONTH(C380)))</f>
        <v>0</v>
      </c>
      <c r="Q380" s="594" t="str">
        <f t="shared" ref="Q380:Q443" si="35">SUBSTITUTE(D380," ","_")</f>
        <v/>
      </c>
      <c r="R380" s="590"/>
      <c r="S380" s="590"/>
    </row>
    <row r="381" spans="1:19">
      <c r="A381" s="535" t="str">
        <f>IF(B381="","",COUNT('Diário 1º PA'!$A$4:$A$2000)+COUNT('Diário 2º PA'!$A$4:$A$1998)+ROW()-3)</f>
        <v/>
      </c>
      <c r="B381" s="402"/>
      <c r="C381" s="403"/>
      <c r="D381" s="388"/>
      <c r="E381" s="388"/>
      <c r="F381" s="393"/>
      <c r="G381" s="575"/>
      <c r="H381" s="374"/>
      <c r="I381" s="374"/>
      <c r="J381" s="374"/>
      <c r="K381" s="374"/>
      <c r="L381" s="374"/>
      <c r="M381" s="374"/>
      <c r="N381" s="578"/>
      <c r="O381" s="585">
        <f t="shared" si="33"/>
        <v>0</v>
      </c>
      <c r="P381" s="585">
        <f t="shared" si="34"/>
        <v>0</v>
      </c>
      <c r="Q381" s="594" t="str">
        <f t="shared" si="35"/>
        <v/>
      </c>
      <c r="R381" s="590"/>
      <c r="S381" s="590"/>
    </row>
    <row r="382" spans="1:19">
      <c r="A382" s="535" t="str">
        <f>IF(B382="","",COUNT('Diário 1º PA'!$A$4:$A$2000)+COUNT('Diário 2º PA'!$A$4:$A$1998)+ROW()-3)</f>
        <v/>
      </c>
      <c r="B382" s="380"/>
      <c r="C382" s="381"/>
      <c r="D382" s="374"/>
      <c r="E382" s="374"/>
      <c r="F382" s="382"/>
      <c r="G382" s="575"/>
      <c r="H382" s="374"/>
      <c r="I382" s="374"/>
      <c r="J382" s="374"/>
      <c r="K382" s="374"/>
      <c r="L382" s="374"/>
      <c r="M382" s="542"/>
      <c r="N382" s="578"/>
      <c r="O382" s="585">
        <f t="shared" si="33"/>
        <v>0</v>
      </c>
      <c r="P382" s="585">
        <f t="shared" si="34"/>
        <v>0</v>
      </c>
      <c r="Q382" s="594" t="str">
        <f t="shared" si="35"/>
        <v/>
      </c>
      <c r="R382" s="590"/>
      <c r="S382" s="590"/>
    </row>
    <row r="383" spans="1:19">
      <c r="A383" s="535" t="str">
        <f>IF(B383="","",COUNT('Diário 1º PA'!$A$4:$A$2000)+COUNT('Diário 2º PA'!$A$4:$A$1998)+ROW()-3)</f>
        <v/>
      </c>
      <c r="B383" s="380"/>
      <c r="C383" s="381"/>
      <c r="D383" s="374"/>
      <c r="E383" s="374"/>
      <c r="F383" s="382"/>
      <c r="G383" s="575"/>
      <c r="H383" s="374"/>
      <c r="I383" s="374"/>
      <c r="J383" s="374"/>
      <c r="K383" s="374"/>
      <c r="L383" s="374"/>
      <c r="M383" s="374"/>
      <c r="N383" s="578"/>
      <c r="O383" s="585">
        <f t="shared" si="33"/>
        <v>0</v>
      </c>
      <c r="P383" s="585">
        <f t="shared" si="34"/>
        <v>0</v>
      </c>
      <c r="Q383" s="594" t="str">
        <f t="shared" si="35"/>
        <v/>
      </c>
      <c r="R383" s="590"/>
      <c r="S383" s="590"/>
    </row>
    <row r="384" spans="1:19">
      <c r="A384" s="535" t="str">
        <f>IF(B384="","",COUNT('Diário 1º PA'!$A$4:$A$2000)+COUNT('Diário 2º PA'!$A$4:$A$1998)+ROW()-3)</f>
        <v/>
      </c>
      <c r="B384" s="380"/>
      <c r="C384" s="381"/>
      <c r="D384" s="374"/>
      <c r="E384" s="374"/>
      <c r="F384" s="382"/>
      <c r="G384" s="575"/>
      <c r="H384" s="374"/>
      <c r="I384" s="374"/>
      <c r="J384" s="374"/>
      <c r="K384" s="374"/>
      <c r="L384" s="374"/>
      <c r="M384" s="374"/>
      <c r="N384" s="578"/>
      <c r="O384" s="585">
        <f t="shared" si="33"/>
        <v>0</v>
      </c>
      <c r="P384" s="585">
        <f t="shared" si="34"/>
        <v>0</v>
      </c>
      <c r="Q384" s="594" t="str">
        <f t="shared" si="35"/>
        <v/>
      </c>
      <c r="R384" s="590"/>
      <c r="S384" s="590"/>
    </row>
    <row r="385" spans="1:19">
      <c r="A385" s="535" t="str">
        <f>IF(B385="","",COUNT('Diário 1º PA'!$A$4:$A$2000)+COUNT('Diário 2º PA'!$A$4:$A$1998)+ROW()-3)</f>
        <v/>
      </c>
      <c r="B385" s="380"/>
      <c r="C385" s="381"/>
      <c r="D385" s="374"/>
      <c r="E385" s="374"/>
      <c r="F385" s="382"/>
      <c r="G385" s="575"/>
      <c r="H385" s="374"/>
      <c r="I385" s="374"/>
      <c r="J385" s="374"/>
      <c r="K385" s="374"/>
      <c r="L385" s="374"/>
      <c r="M385" s="374"/>
      <c r="N385" s="578"/>
      <c r="O385" s="585">
        <f t="shared" si="33"/>
        <v>0</v>
      </c>
      <c r="P385" s="585">
        <f t="shared" si="34"/>
        <v>0</v>
      </c>
      <c r="Q385" s="594" t="str">
        <f t="shared" si="35"/>
        <v/>
      </c>
      <c r="R385" s="590"/>
      <c r="S385" s="590"/>
    </row>
    <row r="386" spans="1:19">
      <c r="A386" s="535" t="str">
        <f>IF(B386="","",COUNT('Diário 1º PA'!$A$4:$A$2000)+COUNT('Diário 2º PA'!$A$4:$A$1998)+ROW()-3)</f>
        <v/>
      </c>
      <c r="B386" s="380"/>
      <c r="C386" s="381"/>
      <c r="D386" s="374"/>
      <c r="E386" s="374"/>
      <c r="F386" s="382"/>
      <c r="G386" s="575"/>
      <c r="H386" s="374"/>
      <c r="I386" s="374"/>
      <c r="J386" s="374"/>
      <c r="K386" s="374"/>
      <c r="L386" s="374"/>
      <c r="M386" s="374"/>
      <c r="N386" s="578"/>
      <c r="O386" s="585">
        <f t="shared" si="33"/>
        <v>0</v>
      </c>
      <c r="P386" s="585">
        <f t="shared" si="34"/>
        <v>0</v>
      </c>
      <c r="Q386" s="594" t="str">
        <f t="shared" si="35"/>
        <v/>
      </c>
      <c r="R386" s="590"/>
      <c r="S386" s="590"/>
    </row>
    <row r="387" spans="1:19">
      <c r="A387" s="535" t="str">
        <f>IF(B387="","",COUNT('Diário 1º PA'!$A$4:$A$2000)+COUNT('Diário 2º PA'!$A$4:$A$1998)+ROW()-3)</f>
        <v/>
      </c>
      <c r="B387" s="380"/>
      <c r="C387" s="381"/>
      <c r="D387" s="374"/>
      <c r="E387" s="374"/>
      <c r="F387" s="382"/>
      <c r="G387" s="575"/>
      <c r="H387" s="374"/>
      <c r="I387" s="374"/>
      <c r="J387" s="374"/>
      <c r="K387" s="374"/>
      <c r="L387" s="374"/>
      <c r="M387" s="374"/>
      <c r="N387" s="578"/>
      <c r="O387" s="585">
        <f t="shared" si="33"/>
        <v>0</v>
      </c>
      <c r="P387" s="585">
        <f t="shared" si="34"/>
        <v>0</v>
      </c>
      <c r="Q387" s="594" t="str">
        <f t="shared" si="35"/>
        <v/>
      </c>
      <c r="R387" s="590"/>
      <c r="S387" s="590"/>
    </row>
    <row r="388" spans="1:19">
      <c r="A388" s="535" t="str">
        <f>IF(B388="","",COUNT('Diário 1º PA'!$A$4:$A$2000)+COUNT('Diário 2º PA'!$A$4:$A$1998)+ROW()-3)</f>
        <v/>
      </c>
      <c r="B388" s="380"/>
      <c r="C388" s="381"/>
      <c r="D388" s="374"/>
      <c r="E388" s="374"/>
      <c r="F388" s="382"/>
      <c r="G388" s="575"/>
      <c r="H388" s="374"/>
      <c r="I388" s="374"/>
      <c r="J388" s="374"/>
      <c r="K388" s="374"/>
      <c r="L388" s="374"/>
      <c r="M388" s="374"/>
      <c r="N388" s="578"/>
      <c r="O388" s="585">
        <f t="shared" si="33"/>
        <v>0</v>
      </c>
      <c r="P388" s="585">
        <f t="shared" si="34"/>
        <v>0</v>
      </c>
      <c r="Q388" s="594" t="str">
        <f t="shared" si="35"/>
        <v/>
      </c>
      <c r="R388" s="590"/>
      <c r="S388" s="590"/>
    </row>
    <row r="389" spans="1:19">
      <c r="A389" s="535" t="str">
        <f>IF(B389="","",COUNT('Diário 1º PA'!$A$4:$A$2000)+COUNT('Diário 2º PA'!$A$4:$A$1998)+ROW()-3)</f>
        <v/>
      </c>
      <c r="B389" s="380"/>
      <c r="C389" s="381"/>
      <c r="D389" s="374"/>
      <c r="E389" s="374"/>
      <c r="F389" s="382"/>
      <c r="G389" s="575"/>
      <c r="H389" s="374"/>
      <c r="I389" s="374"/>
      <c r="J389" s="374"/>
      <c r="K389" s="374"/>
      <c r="L389" s="374"/>
      <c r="M389" s="374"/>
      <c r="N389" s="578"/>
      <c r="O389" s="585">
        <f t="shared" si="33"/>
        <v>0</v>
      </c>
      <c r="P389" s="585">
        <f t="shared" si="34"/>
        <v>0</v>
      </c>
      <c r="Q389" s="594" t="str">
        <f t="shared" si="35"/>
        <v/>
      </c>
      <c r="R389" s="590"/>
      <c r="S389" s="590"/>
    </row>
    <row r="390" spans="1:19">
      <c r="A390" s="535" t="str">
        <f>IF(B390="","",COUNT('Diário 1º PA'!$A$4:$A$2000)+COUNT('Diário 2º PA'!$A$4:$A$1998)+ROW()-3)</f>
        <v/>
      </c>
      <c r="B390" s="380"/>
      <c r="C390" s="381"/>
      <c r="D390" s="374"/>
      <c r="E390" s="374"/>
      <c r="F390" s="382"/>
      <c r="G390" s="575"/>
      <c r="H390" s="374"/>
      <c r="I390" s="374"/>
      <c r="J390" s="374"/>
      <c r="K390" s="374"/>
      <c r="L390" s="374"/>
      <c r="M390" s="374"/>
      <c r="N390" s="578"/>
      <c r="O390" s="585">
        <f t="shared" si="33"/>
        <v>0</v>
      </c>
      <c r="P390" s="585">
        <f t="shared" si="34"/>
        <v>0</v>
      </c>
      <c r="Q390" s="594" t="str">
        <f t="shared" si="35"/>
        <v/>
      </c>
      <c r="R390" s="590"/>
      <c r="S390" s="590"/>
    </row>
    <row r="391" spans="1:19">
      <c r="A391" s="535" t="str">
        <f>IF(B391="","",COUNT('Diário 1º PA'!$A$4:$A$2000)+COUNT('Diário 2º PA'!$A$4:$A$1998)+ROW()-3)</f>
        <v/>
      </c>
      <c r="B391" s="380"/>
      <c r="C391" s="381"/>
      <c r="D391" s="374"/>
      <c r="E391" s="374"/>
      <c r="F391" s="382"/>
      <c r="G391" s="575"/>
      <c r="H391" s="374"/>
      <c r="I391" s="374"/>
      <c r="J391" s="374"/>
      <c r="K391" s="374"/>
      <c r="L391" s="374"/>
      <c r="M391" s="374"/>
      <c r="N391" s="578"/>
      <c r="O391" s="585">
        <f t="shared" si="33"/>
        <v>0</v>
      </c>
      <c r="P391" s="585">
        <f t="shared" si="34"/>
        <v>0</v>
      </c>
      <c r="Q391" s="594" t="str">
        <f t="shared" si="35"/>
        <v/>
      </c>
      <c r="R391" s="590"/>
      <c r="S391" s="590"/>
    </row>
    <row r="392" spans="1:19">
      <c r="A392" s="535" t="str">
        <f>IF(B392="","",COUNT('Diário 1º PA'!$A$4:$A$2000)+COUNT('Diário 2º PA'!$A$4:$A$1998)+ROW()-3)</f>
        <v/>
      </c>
      <c r="B392" s="380"/>
      <c r="C392" s="381"/>
      <c r="D392" s="374"/>
      <c r="E392" s="374"/>
      <c r="F392" s="382"/>
      <c r="G392" s="575"/>
      <c r="H392" s="374"/>
      <c r="I392" s="374"/>
      <c r="J392" s="374"/>
      <c r="K392" s="374"/>
      <c r="L392" s="374"/>
      <c r="M392" s="374"/>
      <c r="N392" s="578"/>
      <c r="O392" s="585">
        <f t="shared" si="33"/>
        <v>0</v>
      </c>
      <c r="P392" s="585">
        <f t="shared" si="34"/>
        <v>0</v>
      </c>
      <c r="Q392" s="594" t="str">
        <f t="shared" si="35"/>
        <v/>
      </c>
      <c r="R392" s="590"/>
      <c r="S392" s="590"/>
    </row>
    <row r="393" spans="1:19">
      <c r="A393" s="535" t="str">
        <f>IF(B393="","",COUNT('Diário 1º PA'!$A$4:$A$2000)+COUNT('Diário 2º PA'!$A$4:$A$1998)+ROW()-3)</f>
        <v/>
      </c>
      <c r="B393" s="380"/>
      <c r="C393" s="381"/>
      <c r="D393" s="374"/>
      <c r="E393" s="374"/>
      <c r="F393" s="382"/>
      <c r="G393" s="575"/>
      <c r="H393" s="374"/>
      <c r="I393" s="374"/>
      <c r="J393" s="374"/>
      <c r="K393" s="374"/>
      <c r="L393" s="374"/>
      <c r="M393" s="374"/>
      <c r="N393" s="578"/>
      <c r="O393" s="585">
        <f t="shared" si="33"/>
        <v>0</v>
      </c>
      <c r="P393" s="585">
        <f t="shared" si="34"/>
        <v>0</v>
      </c>
      <c r="Q393" s="594" t="str">
        <f t="shared" si="35"/>
        <v/>
      </c>
      <c r="R393" s="590"/>
      <c r="S393" s="590"/>
    </row>
    <row r="394" spans="1:19">
      <c r="A394" s="535" t="str">
        <f>IF(B394="","",COUNT('Diário 1º PA'!$A$4:$A$2000)+COUNT('Diário 2º PA'!$A$4:$A$1998)+ROW()-3)</f>
        <v/>
      </c>
      <c r="B394" s="380"/>
      <c r="C394" s="381"/>
      <c r="D394" s="374"/>
      <c r="E394" s="374"/>
      <c r="F394" s="382"/>
      <c r="G394" s="575"/>
      <c r="H394" s="374"/>
      <c r="I394" s="374"/>
      <c r="J394" s="374"/>
      <c r="K394" s="374"/>
      <c r="L394" s="374"/>
      <c r="M394" s="374"/>
      <c r="N394" s="578"/>
      <c r="O394" s="585">
        <f t="shared" si="33"/>
        <v>0</v>
      </c>
      <c r="P394" s="585">
        <f t="shared" si="34"/>
        <v>0</v>
      </c>
      <c r="Q394" s="594" t="str">
        <f t="shared" si="35"/>
        <v/>
      </c>
      <c r="R394" s="590"/>
      <c r="S394" s="590"/>
    </row>
    <row r="395" spans="1:19">
      <c r="A395" s="535" t="str">
        <f>IF(B395="","",COUNT('Diário 1º PA'!$A$4:$A$2000)+COUNT('Diário 2º PA'!$A$4:$A$1998)+ROW()-3)</f>
        <v/>
      </c>
      <c r="B395" s="380"/>
      <c r="C395" s="381"/>
      <c r="D395" s="374"/>
      <c r="E395" s="374"/>
      <c r="F395" s="382"/>
      <c r="G395" s="575"/>
      <c r="H395" s="374"/>
      <c r="I395" s="374"/>
      <c r="J395" s="374"/>
      <c r="K395" s="374"/>
      <c r="L395" s="374"/>
      <c r="M395" s="374"/>
      <c r="N395" s="578"/>
      <c r="O395" s="585">
        <f t="shared" si="33"/>
        <v>0</v>
      </c>
      <c r="P395" s="585">
        <f t="shared" si="34"/>
        <v>0</v>
      </c>
      <c r="Q395" s="594" t="str">
        <f t="shared" si="35"/>
        <v/>
      </c>
      <c r="R395" s="590"/>
      <c r="S395" s="590"/>
    </row>
    <row r="396" spans="1:19">
      <c r="A396" s="535" t="str">
        <f>IF(B396="","",COUNT('Diário 1º PA'!$A$4:$A$2000)+COUNT('Diário 2º PA'!$A$4:$A$1998)+ROW()-3)</f>
        <v/>
      </c>
      <c r="B396" s="380"/>
      <c r="C396" s="381"/>
      <c r="D396" s="374"/>
      <c r="E396" s="374"/>
      <c r="F396" s="382"/>
      <c r="G396" s="575"/>
      <c r="H396" s="374"/>
      <c r="I396" s="374"/>
      <c r="J396" s="374"/>
      <c r="K396" s="374"/>
      <c r="L396" s="374"/>
      <c r="M396" s="374"/>
      <c r="N396" s="578"/>
      <c r="O396" s="585">
        <f t="shared" si="33"/>
        <v>0</v>
      </c>
      <c r="P396" s="585">
        <f t="shared" si="34"/>
        <v>0</v>
      </c>
      <c r="Q396" s="594" t="str">
        <f t="shared" si="35"/>
        <v/>
      </c>
      <c r="R396" s="590"/>
      <c r="S396" s="590"/>
    </row>
    <row r="397" spans="1:19">
      <c r="A397" s="535" t="str">
        <f>IF(B397="","",COUNT('Diário 1º PA'!$A$4:$A$2000)+COUNT('Diário 2º PA'!$A$4:$A$1998)+ROW()-3)</f>
        <v/>
      </c>
      <c r="B397" s="380"/>
      <c r="C397" s="381"/>
      <c r="D397" s="374"/>
      <c r="E397" s="374"/>
      <c r="F397" s="382"/>
      <c r="G397" s="575"/>
      <c r="H397" s="374"/>
      <c r="I397" s="374"/>
      <c r="J397" s="374"/>
      <c r="K397" s="374"/>
      <c r="L397" s="374"/>
      <c r="M397" s="374"/>
      <c r="N397" s="578"/>
      <c r="O397" s="585">
        <f t="shared" si="33"/>
        <v>0</v>
      </c>
      <c r="P397" s="585">
        <f t="shared" si="34"/>
        <v>0</v>
      </c>
      <c r="Q397" s="594" t="str">
        <f t="shared" si="35"/>
        <v/>
      </c>
      <c r="R397" s="590"/>
      <c r="S397" s="590"/>
    </row>
    <row r="398" spans="1:19">
      <c r="A398" s="535" t="str">
        <f>IF(B398="","",COUNT('Diário 1º PA'!$A$4:$A$2000)+COUNT('Diário 2º PA'!$A$4:$A$1998)+ROW()-3)</f>
        <v/>
      </c>
      <c r="B398" s="380"/>
      <c r="C398" s="381"/>
      <c r="D398" s="374"/>
      <c r="E398" s="374"/>
      <c r="F398" s="382"/>
      <c r="G398" s="575"/>
      <c r="H398" s="374"/>
      <c r="I398" s="374"/>
      <c r="J398" s="374"/>
      <c r="K398" s="374"/>
      <c r="L398" s="374"/>
      <c r="M398" s="374"/>
      <c r="N398" s="578"/>
      <c r="O398" s="585">
        <f t="shared" si="33"/>
        <v>0</v>
      </c>
      <c r="P398" s="585">
        <f t="shared" si="34"/>
        <v>0</v>
      </c>
      <c r="Q398" s="594" t="str">
        <f t="shared" si="35"/>
        <v/>
      </c>
      <c r="R398" s="590"/>
      <c r="S398" s="590"/>
    </row>
    <row r="399" spans="1:19">
      <c r="A399" s="535" t="str">
        <f>IF(B399="","",COUNT('Diário 1º PA'!$A$4:$A$2000)+COUNT('Diário 2º PA'!$A$4:$A$1998)+ROW()-3)</f>
        <v/>
      </c>
      <c r="B399" s="380"/>
      <c r="C399" s="381"/>
      <c r="D399" s="374"/>
      <c r="E399" s="374"/>
      <c r="F399" s="382"/>
      <c r="G399" s="575"/>
      <c r="H399" s="374"/>
      <c r="I399" s="374"/>
      <c r="J399" s="374"/>
      <c r="K399" s="374"/>
      <c r="L399" s="374"/>
      <c r="M399" s="374"/>
      <c r="N399" s="578"/>
      <c r="O399" s="585">
        <f t="shared" si="33"/>
        <v>0</v>
      </c>
      <c r="P399" s="585">
        <f t="shared" si="34"/>
        <v>0</v>
      </c>
      <c r="Q399" s="594" t="str">
        <f t="shared" si="35"/>
        <v/>
      </c>
      <c r="R399" s="590"/>
      <c r="S399" s="590"/>
    </row>
    <row r="400" spans="1:19">
      <c r="A400" s="535" t="str">
        <f>IF(B400="","",COUNT('Diário 1º PA'!$A$4:$A$2000)+COUNT('Diário 2º PA'!$A$4:$A$1998)+ROW()-3)</f>
        <v/>
      </c>
      <c r="B400" s="380"/>
      <c r="C400" s="381"/>
      <c r="D400" s="374"/>
      <c r="E400" s="374"/>
      <c r="F400" s="382"/>
      <c r="G400" s="575"/>
      <c r="H400" s="374"/>
      <c r="I400" s="374"/>
      <c r="J400" s="374"/>
      <c r="K400" s="374"/>
      <c r="L400" s="374"/>
      <c r="M400" s="374"/>
      <c r="N400" s="578"/>
      <c r="O400" s="585">
        <f t="shared" si="33"/>
        <v>0</v>
      </c>
      <c r="P400" s="585">
        <f t="shared" si="34"/>
        <v>0</v>
      </c>
      <c r="Q400" s="594" t="str">
        <f t="shared" si="35"/>
        <v/>
      </c>
      <c r="R400" s="590"/>
      <c r="S400" s="590"/>
    </row>
    <row r="401" spans="1:19">
      <c r="A401" s="535" t="str">
        <f>IF(B401="","",COUNT('Diário 1º PA'!$A$4:$A$2000)+COUNT('Diário 2º PA'!$A$4:$A$1998)+ROW()-3)</f>
        <v/>
      </c>
      <c r="B401" s="380"/>
      <c r="C401" s="381"/>
      <c r="D401" s="374"/>
      <c r="E401" s="374"/>
      <c r="F401" s="382"/>
      <c r="G401" s="575"/>
      <c r="H401" s="374"/>
      <c r="I401" s="374"/>
      <c r="J401" s="374"/>
      <c r="K401" s="374"/>
      <c r="L401" s="374"/>
      <c r="M401" s="374"/>
      <c r="N401" s="578"/>
      <c r="O401" s="585">
        <f t="shared" si="33"/>
        <v>0</v>
      </c>
      <c r="P401" s="585">
        <f t="shared" si="34"/>
        <v>0</v>
      </c>
      <c r="Q401" s="594" t="str">
        <f t="shared" si="35"/>
        <v/>
      </c>
      <c r="R401" s="590"/>
      <c r="S401" s="590"/>
    </row>
    <row r="402" spans="1:19">
      <c r="A402" s="535" t="str">
        <f>IF(B402="","",COUNT('Diário 1º PA'!$A$4:$A$2000)+COUNT('Diário 2º PA'!$A$4:$A$1998)+ROW()-3)</f>
        <v/>
      </c>
      <c r="B402" s="380"/>
      <c r="C402" s="381"/>
      <c r="D402" s="374"/>
      <c r="E402" s="374"/>
      <c r="F402" s="382"/>
      <c r="G402" s="575"/>
      <c r="H402" s="374"/>
      <c r="I402" s="374"/>
      <c r="J402" s="374"/>
      <c r="K402" s="374"/>
      <c r="L402" s="374"/>
      <c r="M402" s="374"/>
      <c r="N402" s="578"/>
      <c r="O402" s="585">
        <f t="shared" si="33"/>
        <v>0</v>
      </c>
      <c r="P402" s="585">
        <f t="shared" si="34"/>
        <v>0</v>
      </c>
      <c r="Q402" s="594" t="str">
        <f t="shared" si="35"/>
        <v/>
      </c>
      <c r="R402" s="590"/>
      <c r="S402" s="590"/>
    </row>
    <row r="403" spans="1:19">
      <c r="A403" s="535" t="str">
        <f>IF(B403="","",COUNT('Diário 1º PA'!$A$4:$A$2000)+COUNT('Diário 2º PA'!$A$4:$A$1998)+ROW()-3)</f>
        <v/>
      </c>
      <c r="B403" s="380"/>
      <c r="C403" s="381"/>
      <c r="D403" s="374"/>
      <c r="E403" s="374"/>
      <c r="F403" s="382"/>
      <c r="G403" s="575"/>
      <c r="H403" s="374"/>
      <c r="I403" s="374"/>
      <c r="J403" s="374"/>
      <c r="K403" s="374"/>
      <c r="L403" s="374"/>
      <c r="M403" s="374"/>
      <c r="N403" s="578"/>
      <c r="O403" s="585">
        <f t="shared" si="33"/>
        <v>0</v>
      </c>
      <c r="P403" s="585">
        <f t="shared" si="34"/>
        <v>0</v>
      </c>
      <c r="Q403" s="594" t="str">
        <f t="shared" si="35"/>
        <v/>
      </c>
      <c r="R403" s="590"/>
      <c r="S403" s="590"/>
    </row>
    <row r="404" spans="1:19">
      <c r="A404" s="379" t="str">
        <f>IF(B404="","",COUNT('Diário 1º PA'!$A$4:$A$2000)+COUNT('Diário 2º PA'!$A$4:$A$1998)+ROW()-3)</f>
        <v/>
      </c>
      <c r="B404" s="380"/>
      <c r="C404" s="381"/>
      <c r="D404" s="374"/>
      <c r="E404" s="374"/>
      <c r="F404" s="382"/>
      <c r="G404" s="575"/>
      <c r="H404" s="374"/>
      <c r="I404" s="374"/>
      <c r="J404" s="374"/>
      <c r="K404" s="374"/>
      <c r="L404" s="374"/>
      <c r="M404" s="374"/>
      <c r="N404" s="578"/>
      <c r="O404" s="585">
        <f t="shared" si="33"/>
        <v>0</v>
      </c>
      <c r="P404" s="585">
        <f t="shared" si="34"/>
        <v>0</v>
      </c>
      <c r="Q404" s="594" t="str">
        <f t="shared" si="35"/>
        <v/>
      </c>
      <c r="R404" s="590"/>
      <c r="S404" s="590"/>
    </row>
    <row r="405" spans="1:19">
      <c r="A405" s="379" t="str">
        <f>IF(B405="","",COUNT('Diário 1º PA'!$A$4:$A$2000)+COUNT('Diário 2º PA'!$A$4:$A$1998)+ROW()-3)</f>
        <v/>
      </c>
      <c r="B405" s="380"/>
      <c r="C405" s="381"/>
      <c r="D405" s="374"/>
      <c r="E405" s="374"/>
      <c r="F405" s="382"/>
      <c r="G405" s="575"/>
      <c r="H405" s="374"/>
      <c r="I405" s="374"/>
      <c r="J405" s="374"/>
      <c r="K405" s="374"/>
      <c r="L405" s="374"/>
      <c r="M405" s="374"/>
      <c r="N405" s="578"/>
      <c r="O405" s="585">
        <f t="shared" si="33"/>
        <v>0</v>
      </c>
      <c r="P405" s="585">
        <f t="shared" si="34"/>
        <v>0</v>
      </c>
      <c r="Q405" s="594" t="str">
        <f t="shared" si="35"/>
        <v/>
      </c>
      <c r="R405" s="590"/>
      <c r="S405" s="590"/>
    </row>
    <row r="406" spans="1:19">
      <c r="A406" s="379" t="str">
        <f>IF(B406="","",COUNT('Diário 1º PA'!$A$4:$A$2000)+COUNT('Diário 2º PA'!$A$4:$A$1998)+ROW()-3)</f>
        <v/>
      </c>
      <c r="B406" s="380"/>
      <c r="C406" s="381"/>
      <c r="D406" s="374"/>
      <c r="E406" s="374"/>
      <c r="F406" s="382"/>
      <c r="G406" s="575"/>
      <c r="H406" s="374"/>
      <c r="I406" s="374"/>
      <c r="J406" s="374"/>
      <c r="K406" s="374"/>
      <c r="L406" s="374"/>
      <c r="M406" s="374"/>
      <c r="N406" s="578"/>
      <c r="O406" s="585">
        <f t="shared" si="33"/>
        <v>0</v>
      </c>
      <c r="P406" s="585">
        <f t="shared" si="34"/>
        <v>0</v>
      </c>
      <c r="Q406" s="594" t="str">
        <f t="shared" si="35"/>
        <v/>
      </c>
      <c r="R406" s="590"/>
      <c r="S406" s="590"/>
    </row>
    <row r="407" spans="1:19">
      <c r="A407" s="379" t="str">
        <f>IF(B407="","",COUNT('Diário 1º PA'!$A$4:$A$2000)+COUNT('Diário 2º PA'!$A$4:$A$1998)+ROW()-3)</f>
        <v/>
      </c>
      <c r="B407" s="380"/>
      <c r="C407" s="381"/>
      <c r="D407" s="374"/>
      <c r="E407" s="374"/>
      <c r="F407" s="382"/>
      <c r="G407" s="575"/>
      <c r="H407" s="374"/>
      <c r="I407" s="374"/>
      <c r="J407" s="374"/>
      <c r="K407" s="374"/>
      <c r="L407" s="374"/>
      <c r="M407" s="374"/>
      <c r="N407" s="578"/>
      <c r="O407" s="585">
        <f t="shared" si="33"/>
        <v>0</v>
      </c>
      <c r="P407" s="585">
        <f t="shared" si="34"/>
        <v>0</v>
      </c>
      <c r="Q407" s="594" t="str">
        <f t="shared" si="35"/>
        <v/>
      </c>
      <c r="R407" s="590"/>
      <c r="S407" s="590"/>
    </row>
    <row r="408" spans="1:19">
      <c r="A408" s="379" t="str">
        <f>IF(B408="","",COUNT('Diário 1º PA'!$A$4:$A$2000)+COUNT('Diário 2º PA'!$A$4:$A$1998)+ROW()-3)</f>
        <v/>
      </c>
      <c r="B408" s="380"/>
      <c r="C408" s="381"/>
      <c r="D408" s="374"/>
      <c r="E408" s="374"/>
      <c r="F408" s="382"/>
      <c r="G408" s="575"/>
      <c r="H408" s="374"/>
      <c r="I408" s="374"/>
      <c r="J408" s="374"/>
      <c r="K408" s="374"/>
      <c r="L408" s="374"/>
      <c r="M408" s="374"/>
      <c r="N408" s="578"/>
      <c r="O408" s="585">
        <f t="shared" si="33"/>
        <v>0</v>
      </c>
      <c r="P408" s="585">
        <f t="shared" si="34"/>
        <v>0</v>
      </c>
      <c r="Q408" s="594" t="str">
        <f t="shared" si="35"/>
        <v/>
      </c>
      <c r="R408" s="590"/>
      <c r="S408" s="590"/>
    </row>
    <row r="409" spans="1:19">
      <c r="A409" s="379" t="str">
        <f>IF(B409="","",COUNT('Diário 1º PA'!$A$4:$A$2000)+COUNT('Diário 2º PA'!$A$4:$A$1998)+ROW()-3)</f>
        <v/>
      </c>
      <c r="B409" s="380"/>
      <c r="C409" s="381"/>
      <c r="D409" s="374"/>
      <c r="E409" s="374"/>
      <c r="F409" s="382"/>
      <c r="G409" s="575"/>
      <c r="H409" s="374"/>
      <c r="I409" s="374"/>
      <c r="J409" s="374"/>
      <c r="K409" s="374"/>
      <c r="L409" s="374"/>
      <c r="M409" s="374"/>
      <c r="N409" s="578"/>
      <c r="O409" s="585">
        <f t="shared" si="33"/>
        <v>0</v>
      </c>
      <c r="P409" s="585">
        <f t="shared" si="34"/>
        <v>0</v>
      </c>
      <c r="Q409" s="594" t="str">
        <f t="shared" si="35"/>
        <v/>
      </c>
      <c r="R409" s="590"/>
      <c r="S409" s="590"/>
    </row>
    <row r="410" spans="1:19">
      <c r="A410" s="379" t="str">
        <f>IF(B410="","",COUNT('Diário 1º PA'!$A$4:$A$2000)+COUNT('Diário 2º PA'!$A$4:$A$1998)+ROW()-3)</f>
        <v/>
      </c>
      <c r="B410" s="380"/>
      <c r="C410" s="381"/>
      <c r="D410" s="374"/>
      <c r="E410" s="374"/>
      <c r="F410" s="382"/>
      <c r="G410" s="575"/>
      <c r="H410" s="374"/>
      <c r="I410" s="374"/>
      <c r="J410" s="374"/>
      <c r="K410" s="374"/>
      <c r="L410" s="374"/>
      <c r="M410" s="374"/>
      <c r="N410" s="578"/>
      <c r="O410" s="585">
        <f t="shared" si="33"/>
        <v>0</v>
      </c>
      <c r="P410" s="585">
        <f t="shared" si="34"/>
        <v>0</v>
      </c>
      <c r="Q410" s="594" t="str">
        <f t="shared" si="35"/>
        <v/>
      </c>
      <c r="R410" s="590"/>
      <c r="S410" s="590"/>
    </row>
    <row r="411" spans="1:19">
      <c r="A411" s="379" t="str">
        <f>IF(B411="","",COUNT('Diário 1º PA'!$A$4:$A$2000)+COUNT('Diário 2º PA'!$A$4:$A$1998)+ROW()-3)</f>
        <v/>
      </c>
      <c r="B411" s="380"/>
      <c r="C411" s="381"/>
      <c r="D411" s="374"/>
      <c r="E411" s="374"/>
      <c r="F411" s="382"/>
      <c r="G411" s="575"/>
      <c r="H411" s="374"/>
      <c r="I411" s="374"/>
      <c r="J411" s="374"/>
      <c r="K411" s="374"/>
      <c r="L411" s="374"/>
      <c r="M411" s="541"/>
      <c r="N411" s="578"/>
      <c r="O411" s="585">
        <f t="shared" si="33"/>
        <v>0</v>
      </c>
      <c r="P411" s="585">
        <f t="shared" si="34"/>
        <v>0</v>
      </c>
      <c r="Q411" s="594" t="str">
        <f t="shared" si="35"/>
        <v/>
      </c>
      <c r="R411" s="590"/>
      <c r="S411" s="590"/>
    </row>
    <row r="412" spans="1:19">
      <c r="A412" s="379" t="str">
        <f>IF(B412="","",COUNT('Diário 1º PA'!$A$4:$A$2000)+COUNT('Diário 2º PA'!$A$4:$A$1998)+ROW()-3)</f>
        <v/>
      </c>
      <c r="B412" s="380"/>
      <c r="C412" s="381"/>
      <c r="D412" s="374"/>
      <c r="E412" s="374"/>
      <c r="F412" s="382"/>
      <c r="G412" s="575"/>
      <c r="H412" s="374"/>
      <c r="I412" s="374"/>
      <c r="J412" s="374"/>
      <c r="K412" s="374"/>
      <c r="L412" s="374"/>
      <c r="M412" s="374"/>
      <c r="N412" s="578"/>
      <c r="O412" s="585">
        <f t="shared" si="33"/>
        <v>0</v>
      </c>
      <c r="P412" s="585">
        <f t="shared" si="34"/>
        <v>0</v>
      </c>
      <c r="Q412" s="594" t="str">
        <f t="shared" si="35"/>
        <v/>
      </c>
      <c r="R412" s="590"/>
      <c r="S412" s="590"/>
    </row>
    <row r="413" spans="1:19">
      <c r="A413" s="379" t="str">
        <f>IF(B413="","",COUNT('Diário 1º PA'!$A$4:$A$2000)+COUNT('Diário 2º PA'!$A$4:$A$1998)+ROW()-3)</f>
        <v/>
      </c>
      <c r="B413" s="380"/>
      <c r="C413" s="381"/>
      <c r="D413" s="374"/>
      <c r="E413" s="374"/>
      <c r="F413" s="382"/>
      <c r="G413" s="575"/>
      <c r="H413" s="374"/>
      <c r="I413" s="374"/>
      <c r="J413" s="374"/>
      <c r="K413" s="374"/>
      <c r="L413" s="374"/>
      <c r="M413" s="374"/>
      <c r="N413" s="578"/>
      <c r="O413" s="585">
        <f t="shared" si="33"/>
        <v>0</v>
      </c>
      <c r="P413" s="585">
        <f t="shared" si="34"/>
        <v>0</v>
      </c>
      <c r="Q413" s="594" t="str">
        <f t="shared" si="35"/>
        <v/>
      </c>
      <c r="R413" s="590"/>
      <c r="S413" s="590"/>
    </row>
    <row r="414" spans="1:19">
      <c r="A414" s="379" t="str">
        <f>IF(B414="","",COUNT('Diário 1º PA'!$A$4:$A$2000)+COUNT('Diário 2º PA'!$A$4:$A$1998)+ROW()-3)</f>
        <v/>
      </c>
      <c r="B414" s="380"/>
      <c r="C414" s="381"/>
      <c r="D414" s="374"/>
      <c r="E414" s="374"/>
      <c r="F414" s="382"/>
      <c r="G414" s="575"/>
      <c r="H414" s="374"/>
      <c r="I414" s="374"/>
      <c r="J414" s="374"/>
      <c r="K414" s="374"/>
      <c r="L414" s="374"/>
      <c r="M414" s="374"/>
      <c r="N414" s="578"/>
      <c r="O414" s="585">
        <f t="shared" si="33"/>
        <v>0</v>
      </c>
      <c r="P414" s="585">
        <f t="shared" si="34"/>
        <v>0</v>
      </c>
      <c r="Q414" s="594" t="str">
        <f t="shared" si="35"/>
        <v/>
      </c>
      <c r="R414" s="590"/>
      <c r="S414" s="590"/>
    </row>
    <row r="415" spans="1:19">
      <c r="A415" s="379" t="str">
        <f>IF(B415="","",COUNT('Diário 1º PA'!$A$4:$A$2000)+COUNT('Diário 2º PA'!$A$4:$A$1998)+ROW()-3)</f>
        <v/>
      </c>
      <c r="B415" s="402"/>
      <c r="C415" s="403"/>
      <c r="D415" s="388"/>
      <c r="E415" s="388"/>
      <c r="F415" s="393"/>
      <c r="G415" s="576"/>
      <c r="H415" s="388"/>
      <c r="I415" s="388"/>
      <c r="J415" s="388"/>
      <c r="K415" s="388"/>
      <c r="L415" s="388"/>
      <c r="M415" s="388"/>
      <c r="N415" s="601"/>
      <c r="O415" s="585">
        <f t="shared" si="33"/>
        <v>0</v>
      </c>
      <c r="P415" s="585">
        <f t="shared" si="34"/>
        <v>0</v>
      </c>
      <c r="Q415" s="594" t="str">
        <f t="shared" si="35"/>
        <v/>
      </c>
      <c r="R415" s="590"/>
      <c r="S415" s="590"/>
    </row>
    <row r="416" spans="1:19">
      <c r="A416" s="379" t="str">
        <f>IF(B416="","",COUNT('Diário 1º PA'!$A$4:$A$2000)+COUNT('Diário 2º PA'!$A$4:$A$1998)+ROW()-3)</f>
        <v/>
      </c>
      <c r="B416" s="402"/>
      <c r="C416" s="403"/>
      <c r="D416" s="388"/>
      <c r="E416" s="388"/>
      <c r="F416" s="393"/>
      <c r="G416" s="576"/>
      <c r="H416" s="388"/>
      <c r="I416" s="388"/>
      <c r="J416" s="388"/>
      <c r="K416" s="388"/>
      <c r="L416" s="388"/>
      <c r="M416" s="388"/>
      <c r="N416" s="601"/>
      <c r="O416" s="585">
        <f t="shared" si="33"/>
        <v>0</v>
      </c>
      <c r="P416" s="585">
        <f t="shared" si="34"/>
        <v>0</v>
      </c>
      <c r="Q416" s="594" t="str">
        <f t="shared" si="35"/>
        <v/>
      </c>
      <c r="R416" s="590"/>
      <c r="S416" s="590"/>
    </row>
    <row r="417" spans="1:19">
      <c r="A417" s="379" t="str">
        <f>IF(B417="","",COUNT('Diário 1º PA'!$A$4:$A$2000)+COUNT('Diário 2º PA'!$A$4:$A$1998)+ROW()-3)</f>
        <v/>
      </c>
      <c r="B417" s="402"/>
      <c r="C417" s="403"/>
      <c r="D417" s="388"/>
      <c r="E417" s="388"/>
      <c r="F417" s="393"/>
      <c r="G417" s="576"/>
      <c r="H417" s="388"/>
      <c r="I417" s="388"/>
      <c r="J417" s="388"/>
      <c r="K417" s="388"/>
      <c r="L417" s="388"/>
      <c r="M417" s="388"/>
      <c r="N417" s="601"/>
      <c r="O417" s="585">
        <f t="shared" si="33"/>
        <v>0</v>
      </c>
      <c r="P417" s="585">
        <f t="shared" si="34"/>
        <v>0</v>
      </c>
      <c r="Q417" s="594" t="str">
        <f t="shared" si="35"/>
        <v/>
      </c>
      <c r="R417" s="590"/>
      <c r="S417" s="590"/>
    </row>
    <row r="418" spans="1:19">
      <c r="A418" s="379" t="str">
        <f>IF(B418="","",COUNT('Diário 1º PA'!$A$4:$A$2000)+COUNT('Diário 2º PA'!$A$4:$A$1998)+ROW()-3)</f>
        <v/>
      </c>
      <c r="B418" s="380"/>
      <c r="C418" s="381"/>
      <c r="D418" s="374"/>
      <c r="E418" s="374"/>
      <c r="F418" s="382"/>
      <c r="G418" s="575"/>
      <c r="H418" s="374"/>
      <c r="I418" s="374"/>
      <c r="J418" s="374"/>
      <c r="K418" s="374"/>
      <c r="L418" s="374"/>
      <c r="M418" s="374"/>
      <c r="N418" s="578"/>
      <c r="O418" s="585">
        <f t="shared" si="33"/>
        <v>0</v>
      </c>
      <c r="P418" s="585">
        <f t="shared" si="34"/>
        <v>0</v>
      </c>
      <c r="Q418" s="594" t="str">
        <f t="shared" si="35"/>
        <v/>
      </c>
      <c r="R418" s="590"/>
      <c r="S418" s="590"/>
    </row>
    <row r="419" spans="1:19">
      <c r="A419" s="379" t="str">
        <f>IF(B419="","",COUNT('Diário 1º PA'!$A$4:$A$2000)+COUNT('Diário 2º PA'!$A$4:$A$1998)+ROW()-3)</f>
        <v/>
      </c>
      <c r="B419" s="380"/>
      <c r="C419" s="381"/>
      <c r="D419" s="374"/>
      <c r="E419" s="374"/>
      <c r="F419" s="382"/>
      <c r="G419" s="575"/>
      <c r="H419" s="374"/>
      <c r="I419" s="374"/>
      <c r="J419" s="374"/>
      <c r="K419" s="374"/>
      <c r="L419" s="374"/>
      <c r="M419" s="374"/>
      <c r="N419" s="578"/>
      <c r="O419" s="585">
        <f t="shared" si="33"/>
        <v>0</v>
      </c>
      <c r="P419" s="585">
        <f t="shared" si="34"/>
        <v>0</v>
      </c>
      <c r="Q419" s="594" t="str">
        <f t="shared" si="35"/>
        <v/>
      </c>
      <c r="R419" s="590"/>
      <c r="S419" s="590"/>
    </row>
    <row r="420" spans="1:19">
      <c r="A420" s="379" t="str">
        <f>IF(B420="","",COUNT('Diário 1º PA'!$A$4:$A$2000)+COUNT('Diário 2º PA'!$A$4:$A$1998)+ROW()-3)</f>
        <v/>
      </c>
      <c r="B420" s="380"/>
      <c r="C420" s="381"/>
      <c r="D420" s="374"/>
      <c r="E420" s="374"/>
      <c r="F420" s="382"/>
      <c r="G420" s="575"/>
      <c r="H420" s="374"/>
      <c r="I420" s="374"/>
      <c r="J420" s="374"/>
      <c r="K420" s="374"/>
      <c r="L420" s="374"/>
      <c r="M420" s="374"/>
      <c r="N420" s="578"/>
      <c r="O420" s="585">
        <f t="shared" si="33"/>
        <v>0</v>
      </c>
      <c r="P420" s="585">
        <f t="shared" si="34"/>
        <v>0</v>
      </c>
      <c r="Q420" s="594" t="str">
        <f t="shared" si="35"/>
        <v/>
      </c>
      <c r="R420" s="590"/>
      <c r="S420" s="590"/>
    </row>
    <row r="421" spans="1:19">
      <c r="A421" s="379" t="str">
        <f>IF(B421="","",COUNT('Diário 1º PA'!$A$4:$A$2000)+COUNT('Diário 2º PA'!$A$4:$A$1998)+ROW()-3)</f>
        <v/>
      </c>
      <c r="B421" s="380"/>
      <c r="C421" s="381"/>
      <c r="D421" s="374"/>
      <c r="E421" s="374"/>
      <c r="F421" s="382"/>
      <c r="G421" s="575"/>
      <c r="H421" s="374"/>
      <c r="I421" s="374"/>
      <c r="J421" s="374"/>
      <c r="K421" s="374"/>
      <c r="L421" s="374"/>
      <c r="M421" s="374"/>
      <c r="N421" s="578"/>
      <c r="O421" s="585">
        <f t="shared" si="33"/>
        <v>0</v>
      </c>
      <c r="P421" s="585">
        <f t="shared" si="34"/>
        <v>0</v>
      </c>
      <c r="Q421" s="594" t="str">
        <f t="shared" si="35"/>
        <v/>
      </c>
      <c r="R421" s="590"/>
      <c r="S421" s="590"/>
    </row>
    <row r="422" spans="1:19">
      <c r="A422" s="379" t="str">
        <f>IF(B422="","",COUNT('Diário 1º PA'!$A$4:$A$2000)+COUNT('Diário 2º PA'!$A$4:$A$1998)+ROW()-3)</f>
        <v/>
      </c>
      <c r="B422" s="380"/>
      <c r="C422" s="381"/>
      <c r="D422" s="374"/>
      <c r="E422" s="374"/>
      <c r="F422" s="382"/>
      <c r="G422" s="575"/>
      <c r="H422" s="374"/>
      <c r="I422" s="374"/>
      <c r="J422" s="374"/>
      <c r="K422" s="374"/>
      <c r="L422" s="374"/>
      <c r="M422" s="542"/>
      <c r="N422" s="578"/>
      <c r="O422" s="585">
        <f t="shared" si="33"/>
        <v>0</v>
      </c>
      <c r="P422" s="585">
        <f t="shared" si="34"/>
        <v>0</v>
      </c>
      <c r="Q422" s="594" t="str">
        <f t="shared" si="35"/>
        <v/>
      </c>
      <c r="R422" s="590"/>
      <c r="S422" s="590"/>
    </row>
    <row r="423" spans="1:19">
      <c r="A423" s="379" t="str">
        <f>IF(B423="","",COUNT('Diário 1º PA'!$A$4:$A$2000)+COUNT('Diário 2º PA'!$A$4:$A$1998)+ROW()-3)</f>
        <v/>
      </c>
      <c r="B423" s="380"/>
      <c r="C423" s="381"/>
      <c r="D423" s="374"/>
      <c r="E423" s="374"/>
      <c r="F423" s="382"/>
      <c r="G423" s="575"/>
      <c r="H423" s="374"/>
      <c r="I423" s="374"/>
      <c r="J423" s="374"/>
      <c r="K423" s="374"/>
      <c r="L423" s="374"/>
      <c r="M423" s="374"/>
      <c r="N423" s="578"/>
      <c r="O423" s="585">
        <f t="shared" si="33"/>
        <v>0</v>
      </c>
      <c r="P423" s="585">
        <f t="shared" si="34"/>
        <v>0</v>
      </c>
      <c r="Q423" s="594" t="str">
        <f t="shared" si="35"/>
        <v/>
      </c>
      <c r="R423" s="590"/>
      <c r="S423" s="590"/>
    </row>
    <row r="424" spans="1:19">
      <c r="A424" s="379" t="str">
        <f>IF(B424="","",COUNT('Diário 1º PA'!$A$4:$A$2000)+COUNT('Diário 2º PA'!$A$4:$A$1998)+ROW()-3)</f>
        <v/>
      </c>
      <c r="B424" s="380"/>
      <c r="C424" s="381"/>
      <c r="D424" s="374"/>
      <c r="E424" s="374"/>
      <c r="F424" s="382"/>
      <c r="G424" s="576"/>
      <c r="H424" s="374"/>
      <c r="I424" s="374"/>
      <c r="J424" s="374"/>
      <c r="K424" s="374"/>
      <c r="L424" s="374"/>
      <c r="M424" s="374"/>
      <c r="N424" s="578"/>
      <c r="O424" s="585">
        <f t="shared" si="33"/>
        <v>0</v>
      </c>
      <c r="P424" s="585">
        <f t="shared" si="34"/>
        <v>0</v>
      </c>
      <c r="Q424" s="594" t="str">
        <f t="shared" si="35"/>
        <v/>
      </c>
      <c r="R424" s="590"/>
      <c r="S424" s="590"/>
    </row>
    <row r="425" spans="1:19">
      <c r="A425" s="379" t="str">
        <f>IF(B425="","",COUNT('Diário 1º PA'!$A$4:$A$2000)+COUNT('Diário 2º PA'!$A$4:$A$1998)+ROW()-3)</f>
        <v/>
      </c>
      <c r="B425" s="380"/>
      <c r="C425" s="381"/>
      <c r="D425" s="374"/>
      <c r="E425" s="374"/>
      <c r="F425" s="382"/>
      <c r="G425" s="575"/>
      <c r="H425" s="374"/>
      <c r="I425" s="374"/>
      <c r="J425" s="374"/>
      <c r="K425" s="374"/>
      <c r="L425" s="374"/>
      <c r="M425" s="374"/>
      <c r="N425" s="578"/>
      <c r="O425" s="585">
        <f t="shared" si="33"/>
        <v>0</v>
      </c>
      <c r="P425" s="585">
        <f t="shared" si="34"/>
        <v>0</v>
      </c>
      <c r="Q425" s="594" t="str">
        <f t="shared" si="35"/>
        <v/>
      </c>
      <c r="R425" s="590"/>
      <c r="S425" s="590"/>
    </row>
    <row r="426" spans="1:19">
      <c r="A426" s="379" t="str">
        <f>IF(B426="","",COUNT('Diário 1º PA'!$A$4:$A$2000)+COUNT('Diário 2º PA'!$A$4:$A$1998)+ROW()-3)</f>
        <v/>
      </c>
      <c r="B426" s="380"/>
      <c r="C426" s="381"/>
      <c r="D426" s="374"/>
      <c r="E426" s="374"/>
      <c r="F426" s="382"/>
      <c r="G426" s="575"/>
      <c r="H426" s="374"/>
      <c r="I426" s="374"/>
      <c r="J426" s="374"/>
      <c r="K426" s="374"/>
      <c r="L426" s="374"/>
      <c r="M426" s="374"/>
      <c r="N426" s="578"/>
      <c r="O426" s="585">
        <f t="shared" si="33"/>
        <v>0</v>
      </c>
      <c r="P426" s="585">
        <f t="shared" si="34"/>
        <v>0</v>
      </c>
      <c r="Q426" s="594" t="str">
        <f t="shared" si="35"/>
        <v/>
      </c>
      <c r="R426" s="590"/>
      <c r="S426" s="590"/>
    </row>
    <row r="427" spans="1:19">
      <c r="A427" s="379" t="str">
        <f>IF(B427="","",COUNT('Diário 1º PA'!$A$4:$A$2000)+COUNT('Diário 2º PA'!$A$4:$A$1998)+ROW()-3)</f>
        <v/>
      </c>
      <c r="B427" s="380"/>
      <c r="C427" s="381"/>
      <c r="D427" s="374"/>
      <c r="E427" s="374"/>
      <c r="F427" s="382"/>
      <c r="G427" s="575"/>
      <c r="H427" s="374"/>
      <c r="I427" s="374"/>
      <c r="J427" s="374"/>
      <c r="K427" s="374"/>
      <c r="L427" s="374"/>
      <c r="M427" s="374"/>
      <c r="N427" s="578"/>
      <c r="O427" s="585">
        <f t="shared" si="33"/>
        <v>0</v>
      </c>
      <c r="P427" s="585">
        <f t="shared" si="34"/>
        <v>0</v>
      </c>
      <c r="Q427" s="594" t="str">
        <f t="shared" si="35"/>
        <v/>
      </c>
      <c r="R427" s="590"/>
      <c r="S427" s="590"/>
    </row>
    <row r="428" spans="1:19">
      <c r="A428" s="379" t="str">
        <f>IF(B428="","",COUNT('Diário 1º PA'!$A$4:$A$2000)+COUNT('Diário 2º PA'!$A$4:$A$1998)+ROW()-3)</f>
        <v/>
      </c>
      <c r="B428" s="380"/>
      <c r="C428" s="381"/>
      <c r="D428" s="374"/>
      <c r="E428" s="374"/>
      <c r="F428" s="382"/>
      <c r="G428" s="575"/>
      <c r="H428" s="374"/>
      <c r="I428" s="374"/>
      <c r="J428" s="374"/>
      <c r="K428" s="374"/>
      <c r="L428" s="374"/>
      <c r="M428" s="374"/>
      <c r="N428" s="578"/>
      <c r="O428" s="585">
        <f t="shared" si="33"/>
        <v>0</v>
      </c>
      <c r="P428" s="585">
        <f t="shared" si="34"/>
        <v>0</v>
      </c>
      <c r="Q428" s="594" t="str">
        <f t="shared" si="35"/>
        <v/>
      </c>
      <c r="R428" s="590"/>
      <c r="S428" s="590"/>
    </row>
    <row r="429" spans="1:19">
      <c r="A429" s="379" t="str">
        <f>IF(B429="","",COUNT('Diário 1º PA'!$A$4:$A$2000)+COUNT('Diário 2º PA'!$A$4:$A$1998)+ROW()-3)</f>
        <v/>
      </c>
      <c r="B429" s="380"/>
      <c r="C429" s="381"/>
      <c r="D429" s="374"/>
      <c r="E429" s="374"/>
      <c r="F429" s="382"/>
      <c r="G429" s="575"/>
      <c r="H429" s="374"/>
      <c r="I429" s="374"/>
      <c r="J429" s="374"/>
      <c r="K429" s="374"/>
      <c r="L429" s="374"/>
      <c r="M429" s="374"/>
      <c r="N429" s="578"/>
      <c r="O429" s="585">
        <f t="shared" si="33"/>
        <v>0</v>
      </c>
      <c r="P429" s="585">
        <f t="shared" si="34"/>
        <v>0</v>
      </c>
      <c r="Q429" s="594" t="str">
        <f t="shared" si="35"/>
        <v/>
      </c>
      <c r="R429" s="590"/>
      <c r="S429" s="590"/>
    </row>
    <row r="430" spans="1:19">
      <c r="A430" s="379" t="str">
        <f>IF(B430="","",COUNT('Diário 1º PA'!$A$4:$A$2000)+COUNT('Diário 2º PA'!$A$4:$A$1998)+ROW()-3)</f>
        <v/>
      </c>
      <c r="B430" s="380"/>
      <c r="C430" s="381"/>
      <c r="D430" s="374"/>
      <c r="E430" s="374"/>
      <c r="F430" s="382"/>
      <c r="G430" s="575"/>
      <c r="H430" s="374"/>
      <c r="I430" s="374"/>
      <c r="J430" s="374"/>
      <c r="K430" s="374"/>
      <c r="L430" s="374"/>
      <c r="M430" s="374"/>
      <c r="N430" s="578"/>
      <c r="O430" s="585">
        <f t="shared" si="33"/>
        <v>0</v>
      </c>
      <c r="P430" s="585">
        <f t="shared" si="34"/>
        <v>0</v>
      </c>
      <c r="Q430" s="594" t="str">
        <f t="shared" si="35"/>
        <v/>
      </c>
      <c r="R430" s="590"/>
      <c r="S430" s="590"/>
    </row>
    <row r="431" spans="1:19">
      <c r="A431" s="379" t="str">
        <f>IF(B431="","",COUNT('Diário 1º PA'!$A$4:$A$2000)+COUNT('Diário 2º PA'!$A$4:$A$1998)+ROW()-3)</f>
        <v/>
      </c>
      <c r="B431" s="380"/>
      <c r="C431" s="381"/>
      <c r="D431" s="374"/>
      <c r="E431" s="374"/>
      <c r="F431" s="382"/>
      <c r="G431" s="575"/>
      <c r="H431" s="374"/>
      <c r="I431" s="374"/>
      <c r="J431" s="374"/>
      <c r="K431" s="374"/>
      <c r="L431" s="374"/>
      <c r="M431" s="374"/>
      <c r="N431" s="578"/>
      <c r="O431" s="585">
        <f t="shared" si="33"/>
        <v>0</v>
      </c>
      <c r="P431" s="585">
        <f t="shared" si="34"/>
        <v>0</v>
      </c>
      <c r="Q431" s="594" t="str">
        <f t="shared" si="35"/>
        <v/>
      </c>
      <c r="R431" s="590"/>
      <c r="S431" s="590"/>
    </row>
    <row r="432" spans="1:19">
      <c r="A432" s="379" t="str">
        <f>IF(B432="","",COUNT('Diário 1º PA'!$A$4:$A$2000)+COUNT('Diário 2º PA'!$A$4:$A$1998)+ROW()-3)</f>
        <v/>
      </c>
      <c r="B432" s="380"/>
      <c r="C432" s="381"/>
      <c r="D432" s="374"/>
      <c r="E432" s="374"/>
      <c r="F432" s="382"/>
      <c r="G432" s="575"/>
      <c r="H432" s="374"/>
      <c r="I432" s="374"/>
      <c r="J432" s="374"/>
      <c r="K432" s="374"/>
      <c r="L432" s="374"/>
      <c r="M432" s="374"/>
      <c r="N432" s="578"/>
      <c r="O432" s="585">
        <f t="shared" si="33"/>
        <v>0</v>
      </c>
      <c r="P432" s="585">
        <f t="shared" si="34"/>
        <v>0</v>
      </c>
      <c r="Q432" s="594" t="str">
        <f t="shared" si="35"/>
        <v/>
      </c>
      <c r="R432" s="590"/>
      <c r="S432" s="590"/>
    </row>
    <row r="433" spans="1:19">
      <c r="A433" s="379" t="str">
        <f>IF(B433="","",COUNT('Diário 1º PA'!$A$4:$A$2000)+COUNT('Diário 2º PA'!$A$4:$A$1998)+ROW()-3)</f>
        <v/>
      </c>
      <c r="B433" s="380"/>
      <c r="C433" s="381"/>
      <c r="D433" s="374"/>
      <c r="E433" s="374"/>
      <c r="F433" s="382"/>
      <c r="G433" s="575"/>
      <c r="H433" s="374"/>
      <c r="I433" s="374"/>
      <c r="J433" s="374"/>
      <c r="K433" s="374"/>
      <c r="L433" s="374"/>
      <c r="M433" s="374"/>
      <c r="N433" s="578"/>
      <c r="O433" s="585">
        <f t="shared" si="33"/>
        <v>0</v>
      </c>
      <c r="P433" s="585">
        <f t="shared" si="34"/>
        <v>0</v>
      </c>
      <c r="Q433" s="594" t="str">
        <f t="shared" si="35"/>
        <v/>
      </c>
      <c r="R433" s="590"/>
      <c r="S433" s="590"/>
    </row>
    <row r="434" spans="1:19">
      <c r="A434" s="379" t="str">
        <f>IF(B434="","",COUNT('Diário 1º PA'!$A$4:$A$2000)+COUNT('Diário 2º PA'!$A$4:$A$1998)+ROW()-3)</f>
        <v/>
      </c>
      <c r="B434" s="380"/>
      <c r="C434" s="381"/>
      <c r="D434" s="374"/>
      <c r="E434" s="374"/>
      <c r="F434" s="382"/>
      <c r="G434" s="575"/>
      <c r="H434" s="374"/>
      <c r="I434" s="374"/>
      <c r="J434" s="374"/>
      <c r="K434" s="374"/>
      <c r="L434" s="374"/>
      <c r="M434" s="374"/>
      <c r="N434" s="578"/>
      <c r="O434" s="585">
        <f t="shared" si="33"/>
        <v>0</v>
      </c>
      <c r="P434" s="585">
        <f t="shared" si="34"/>
        <v>0</v>
      </c>
      <c r="Q434" s="594" t="str">
        <f t="shared" si="35"/>
        <v/>
      </c>
      <c r="R434" s="590"/>
      <c r="S434" s="590"/>
    </row>
    <row r="435" spans="1:19">
      <c r="A435" s="379" t="str">
        <f>IF(B435="","",COUNT('Diário 1º PA'!$A$4:$A$2000)+COUNT('Diário 2º PA'!$A$4:$A$1998)+ROW()-3)</f>
        <v/>
      </c>
      <c r="B435" s="380"/>
      <c r="C435" s="381"/>
      <c r="D435" s="374"/>
      <c r="E435" s="374"/>
      <c r="F435" s="382"/>
      <c r="G435" s="575"/>
      <c r="H435" s="374"/>
      <c r="I435" s="374"/>
      <c r="J435" s="374"/>
      <c r="K435" s="374"/>
      <c r="L435" s="374"/>
      <c r="M435" s="374"/>
      <c r="N435" s="578"/>
      <c r="O435" s="585">
        <f t="shared" si="33"/>
        <v>0</v>
      </c>
      <c r="P435" s="585">
        <f t="shared" si="34"/>
        <v>0</v>
      </c>
      <c r="Q435" s="594" t="str">
        <f t="shared" si="35"/>
        <v/>
      </c>
      <c r="R435" s="590"/>
      <c r="S435" s="590"/>
    </row>
    <row r="436" spans="1:19">
      <c r="A436" s="379" t="str">
        <f>IF(B436="","",COUNT('Diário 1º PA'!$A$4:$A$2000)+COUNT('Diário 2º PA'!$A$4:$A$1998)+ROW()-3)</f>
        <v/>
      </c>
      <c r="B436" s="380"/>
      <c r="C436" s="381"/>
      <c r="D436" s="374"/>
      <c r="E436" s="374"/>
      <c r="F436" s="382"/>
      <c r="G436" s="575"/>
      <c r="H436" s="374"/>
      <c r="I436" s="374"/>
      <c r="J436" s="374"/>
      <c r="K436" s="374"/>
      <c r="L436" s="374"/>
      <c r="M436" s="374"/>
      <c r="N436" s="578"/>
      <c r="O436" s="585">
        <f t="shared" si="33"/>
        <v>0</v>
      </c>
      <c r="P436" s="585">
        <f t="shared" si="34"/>
        <v>0</v>
      </c>
      <c r="Q436" s="594" t="str">
        <f t="shared" si="35"/>
        <v/>
      </c>
      <c r="R436" s="590"/>
      <c r="S436" s="590"/>
    </row>
    <row r="437" spans="1:19">
      <c r="A437" s="379" t="str">
        <f>IF(B437="","",COUNT('Diário 1º PA'!$A$4:$A$2000)+COUNT('Diário 2º PA'!$A$4:$A$1998)+ROW()-3)</f>
        <v/>
      </c>
      <c r="B437" s="380"/>
      <c r="C437" s="381"/>
      <c r="D437" s="374"/>
      <c r="E437" s="374"/>
      <c r="F437" s="382"/>
      <c r="G437" s="575"/>
      <c r="H437" s="374"/>
      <c r="I437" s="374"/>
      <c r="J437" s="374"/>
      <c r="K437" s="374"/>
      <c r="L437" s="374"/>
      <c r="M437" s="374"/>
      <c r="N437" s="578"/>
      <c r="O437" s="585">
        <f t="shared" si="33"/>
        <v>0</v>
      </c>
      <c r="P437" s="585">
        <f t="shared" si="34"/>
        <v>0</v>
      </c>
      <c r="Q437" s="594" t="str">
        <f t="shared" si="35"/>
        <v/>
      </c>
      <c r="R437" s="590"/>
      <c r="S437" s="590"/>
    </row>
    <row r="438" spans="1:19">
      <c r="A438" s="379" t="str">
        <f>IF(B438="","",COUNT('Diário 1º PA'!$A$4:$A$2000)+COUNT('Diário 2º PA'!$A$4:$A$1998)+ROW()-3)</f>
        <v/>
      </c>
      <c r="B438" s="380"/>
      <c r="C438" s="381"/>
      <c r="D438" s="374"/>
      <c r="E438" s="374"/>
      <c r="F438" s="382"/>
      <c r="G438" s="575"/>
      <c r="H438" s="374"/>
      <c r="I438" s="374"/>
      <c r="J438" s="374"/>
      <c r="K438" s="374"/>
      <c r="L438" s="374"/>
      <c r="M438" s="542"/>
      <c r="N438" s="578"/>
      <c r="O438" s="585">
        <f t="shared" si="33"/>
        <v>0</v>
      </c>
      <c r="P438" s="585">
        <f t="shared" si="34"/>
        <v>0</v>
      </c>
      <c r="Q438" s="594" t="str">
        <f t="shared" si="35"/>
        <v/>
      </c>
      <c r="R438" s="590"/>
      <c r="S438" s="590"/>
    </row>
    <row r="439" spans="1:19">
      <c r="A439" s="379" t="str">
        <f>IF(B439="","",COUNT('Diário 1º PA'!$A$4:$A$2000)+COUNT('Diário 2º PA'!$A$4:$A$1998)+ROW()-3)</f>
        <v/>
      </c>
      <c r="B439" s="380"/>
      <c r="C439" s="381"/>
      <c r="D439" s="374"/>
      <c r="E439" s="374"/>
      <c r="F439" s="382"/>
      <c r="G439" s="575"/>
      <c r="H439" s="374"/>
      <c r="I439" s="374"/>
      <c r="J439" s="374"/>
      <c r="K439" s="374"/>
      <c r="L439" s="374"/>
      <c r="M439" s="374"/>
      <c r="N439" s="578"/>
      <c r="O439" s="585">
        <f t="shared" si="33"/>
        <v>0</v>
      </c>
      <c r="P439" s="585">
        <f t="shared" si="34"/>
        <v>0</v>
      </c>
      <c r="Q439" s="594" t="str">
        <f t="shared" si="35"/>
        <v/>
      </c>
      <c r="R439" s="590"/>
      <c r="S439" s="590"/>
    </row>
    <row r="440" spans="1:19">
      <c r="A440" s="379" t="str">
        <f>IF(B440="","",COUNT('Diário 1º PA'!$A$4:$A$2000)+COUNT('Diário 2º PA'!$A$4:$A$1998)+ROW()-3)</f>
        <v/>
      </c>
      <c r="B440" s="380"/>
      <c r="C440" s="381"/>
      <c r="D440" s="374"/>
      <c r="E440" s="374"/>
      <c r="F440" s="382"/>
      <c r="G440" s="575"/>
      <c r="H440" s="374"/>
      <c r="I440" s="374"/>
      <c r="J440" s="374"/>
      <c r="K440" s="374"/>
      <c r="L440" s="374"/>
      <c r="M440" s="374"/>
      <c r="N440" s="578"/>
      <c r="O440" s="585">
        <f t="shared" si="33"/>
        <v>0</v>
      </c>
      <c r="P440" s="585">
        <f t="shared" si="34"/>
        <v>0</v>
      </c>
      <c r="Q440" s="594" t="str">
        <f t="shared" si="35"/>
        <v/>
      </c>
      <c r="R440" s="590"/>
      <c r="S440" s="590"/>
    </row>
    <row r="441" spans="1:19">
      <c r="A441" s="379" t="str">
        <f>IF(B441="","",COUNT('Diário 1º PA'!$A$4:$A$2000)+COUNT('Diário 2º PA'!$A$4:$A$1998)+ROW()-3)</f>
        <v/>
      </c>
      <c r="B441" s="380"/>
      <c r="C441" s="381"/>
      <c r="D441" s="374"/>
      <c r="E441" s="374"/>
      <c r="F441" s="382"/>
      <c r="G441" s="575"/>
      <c r="H441" s="374"/>
      <c r="I441" s="374"/>
      <c r="J441" s="374"/>
      <c r="K441" s="374"/>
      <c r="L441" s="374"/>
      <c r="M441" s="374"/>
      <c r="N441" s="578"/>
      <c r="O441" s="585">
        <f t="shared" si="33"/>
        <v>0</v>
      </c>
      <c r="P441" s="585">
        <f t="shared" si="34"/>
        <v>0</v>
      </c>
      <c r="Q441" s="594" t="str">
        <f t="shared" si="35"/>
        <v/>
      </c>
      <c r="R441" s="590"/>
      <c r="S441" s="590"/>
    </row>
    <row r="442" spans="1:19">
      <c r="A442" s="379" t="str">
        <f>IF(B442="","",COUNT('Diário 1º PA'!$A$4:$A$2000)+COUNT('Diário 2º PA'!$A$4:$A$1998)+ROW()-3)</f>
        <v/>
      </c>
      <c r="B442" s="380"/>
      <c r="C442" s="381"/>
      <c r="D442" s="374"/>
      <c r="E442" s="374"/>
      <c r="F442" s="382"/>
      <c r="G442" s="575"/>
      <c r="H442" s="374"/>
      <c r="I442" s="374"/>
      <c r="J442" s="374"/>
      <c r="K442" s="374"/>
      <c r="L442" s="374"/>
      <c r="M442" s="374"/>
      <c r="N442" s="578"/>
      <c r="O442" s="585">
        <f t="shared" si="33"/>
        <v>0</v>
      </c>
      <c r="P442" s="585">
        <f t="shared" si="34"/>
        <v>0</v>
      </c>
      <c r="Q442" s="594" t="str">
        <f t="shared" si="35"/>
        <v/>
      </c>
      <c r="R442" s="590"/>
      <c r="S442" s="590"/>
    </row>
    <row r="443" spans="1:19">
      <c r="A443" s="379" t="str">
        <f>IF(B443="","",COUNT('Diário 1º PA'!$A$4:$A$2000)+COUNT('Diário 2º PA'!$A$4:$A$1998)+ROW()-3)</f>
        <v/>
      </c>
      <c r="B443" s="380"/>
      <c r="C443" s="381"/>
      <c r="D443" s="374"/>
      <c r="E443" s="374"/>
      <c r="F443" s="382"/>
      <c r="G443" s="575"/>
      <c r="H443" s="374"/>
      <c r="I443" s="374"/>
      <c r="J443" s="374"/>
      <c r="K443" s="374"/>
      <c r="L443" s="374"/>
      <c r="M443" s="374"/>
      <c r="N443" s="578"/>
      <c r="O443" s="585">
        <f t="shared" si="33"/>
        <v>0</v>
      </c>
      <c r="P443" s="585">
        <f t="shared" si="34"/>
        <v>0</v>
      </c>
      <c r="Q443" s="594" t="str">
        <f t="shared" si="35"/>
        <v/>
      </c>
      <c r="R443" s="590"/>
      <c r="S443" s="590"/>
    </row>
    <row r="444" spans="1:19">
      <c r="A444" s="379" t="str">
        <f>IF(B444="","",COUNT('Diário 1º PA'!$A$4:$A$2000)+COUNT('Diário 2º PA'!$A$4:$A$1998)+ROW()-3)</f>
        <v/>
      </c>
      <c r="B444" s="402"/>
      <c r="C444" s="403"/>
      <c r="D444" s="388"/>
      <c r="E444" s="388"/>
      <c r="F444" s="393"/>
      <c r="G444" s="576"/>
      <c r="H444" s="388"/>
      <c r="I444" s="374"/>
      <c r="J444" s="388"/>
      <c r="K444" s="388"/>
      <c r="L444" s="388"/>
      <c r="M444" s="388"/>
      <c r="N444" s="578"/>
      <c r="O444" s="585">
        <f t="shared" ref="O444:O507" si="36">IF(B444=0,0,IF(YEAR(B444)=$P$1,MONTH(B444)-$O$1+1,(YEAR(B444)-$P$1)*12-$O$1+1+MONTH(B444)))</f>
        <v>0</v>
      </c>
      <c r="P444" s="585">
        <f t="shared" ref="P444:P507" si="37">IF(C444=0,0,IF(YEAR(C444)=$P$1,MONTH(C444)-$O$1+1,(YEAR(C444)-$P$1)*12-$O$1+1+MONTH(C444)))</f>
        <v>0</v>
      </c>
      <c r="Q444" s="594" t="str">
        <f t="shared" ref="Q444:Q507" si="38">SUBSTITUTE(D444," ","_")</f>
        <v/>
      </c>
      <c r="R444" s="590"/>
      <c r="S444" s="590"/>
    </row>
    <row r="445" spans="1:19">
      <c r="A445" s="379" t="str">
        <f>IF(B445="","",COUNT('Diário 1º PA'!$A$4:$A$2000)+COUNT('Diário 2º PA'!$A$4:$A$1998)+ROW()-3)</f>
        <v/>
      </c>
      <c r="B445" s="380"/>
      <c r="C445" s="381"/>
      <c r="D445" s="374"/>
      <c r="E445" s="374"/>
      <c r="F445" s="382"/>
      <c r="G445" s="575"/>
      <c r="H445" s="374"/>
      <c r="I445" s="374"/>
      <c r="J445" s="374"/>
      <c r="K445" s="374"/>
      <c r="L445" s="374"/>
      <c r="M445" s="374"/>
      <c r="N445" s="578"/>
      <c r="O445" s="585">
        <f t="shared" si="36"/>
        <v>0</v>
      </c>
      <c r="P445" s="585">
        <f t="shared" si="37"/>
        <v>0</v>
      </c>
      <c r="Q445" s="594" t="str">
        <f t="shared" si="38"/>
        <v/>
      </c>
      <c r="R445" s="590"/>
      <c r="S445" s="590"/>
    </row>
    <row r="446" spans="1:19">
      <c r="A446" s="379" t="str">
        <f>IF(B446="","",COUNT('Diário 1º PA'!$A$4:$A$2000)+COUNT('Diário 2º PA'!$A$4:$A$1998)+ROW()-3)</f>
        <v/>
      </c>
      <c r="B446" s="380"/>
      <c r="C446" s="381"/>
      <c r="D446" s="374"/>
      <c r="E446" s="374"/>
      <c r="F446" s="382"/>
      <c r="G446" s="575"/>
      <c r="H446" s="374"/>
      <c r="I446" s="374"/>
      <c r="J446" s="374"/>
      <c r="K446" s="374"/>
      <c r="L446" s="374"/>
      <c r="M446" s="374"/>
      <c r="N446" s="578"/>
      <c r="O446" s="585">
        <f t="shared" si="36"/>
        <v>0</v>
      </c>
      <c r="P446" s="585">
        <f t="shared" si="37"/>
        <v>0</v>
      </c>
      <c r="Q446" s="594" t="str">
        <f t="shared" si="38"/>
        <v/>
      </c>
      <c r="R446" s="590"/>
      <c r="S446" s="590"/>
    </row>
    <row r="447" spans="1:19">
      <c r="A447" s="379" t="str">
        <f>IF(B447="","",COUNT('Diário 1º PA'!$A$4:$A$2000)+COUNT('Diário 2º PA'!$A$4:$A$1998)+ROW()-3)</f>
        <v/>
      </c>
      <c r="B447" s="380"/>
      <c r="C447" s="381"/>
      <c r="D447" s="374"/>
      <c r="E447" s="374"/>
      <c r="F447" s="382"/>
      <c r="G447" s="575"/>
      <c r="H447" s="374"/>
      <c r="I447" s="374"/>
      <c r="J447" s="374"/>
      <c r="K447" s="374"/>
      <c r="L447" s="374"/>
      <c r="M447" s="374"/>
      <c r="N447" s="578"/>
      <c r="O447" s="585">
        <f t="shared" si="36"/>
        <v>0</v>
      </c>
      <c r="P447" s="585">
        <f t="shared" si="37"/>
        <v>0</v>
      </c>
      <c r="Q447" s="594" t="str">
        <f t="shared" si="38"/>
        <v/>
      </c>
      <c r="R447" s="590"/>
      <c r="S447" s="590"/>
    </row>
    <row r="448" spans="1:19">
      <c r="A448" s="379" t="str">
        <f>IF(B448="","",COUNT('Diário 1º PA'!$A$4:$A$2000)+COUNT('Diário 2º PA'!$A$4:$A$1998)+ROW()-3)</f>
        <v/>
      </c>
      <c r="B448" s="380"/>
      <c r="C448" s="381"/>
      <c r="D448" s="374"/>
      <c r="E448" s="374"/>
      <c r="F448" s="382"/>
      <c r="G448" s="575"/>
      <c r="H448" s="374"/>
      <c r="I448" s="374"/>
      <c r="J448" s="374"/>
      <c r="K448" s="374"/>
      <c r="L448" s="374"/>
      <c r="M448" s="374"/>
      <c r="N448" s="578"/>
      <c r="O448" s="585">
        <f t="shared" si="36"/>
        <v>0</v>
      </c>
      <c r="P448" s="585">
        <f t="shared" si="37"/>
        <v>0</v>
      </c>
      <c r="Q448" s="594" t="str">
        <f t="shared" si="38"/>
        <v/>
      </c>
      <c r="R448" s="590"/>
      <c r="S448" s="590"/>
    </row>
    <row r="449" spans="1:19">
      <c r="A449" s="379" t="str">
        <f>IF(B449="","",COUNT('Diário 1º PA'!$A$4:$A$2000)+COUNT('Diário 2º PA'!$A$4:$A$1998)+ROW()-3)</f>
        <v/>
      </c>
      <c r="B449" s="380"/>
      <c r="C449" s="381"/>
      <c r="D449" s="374"/>
      <c r="E449" s="374"/>
      <c r="F449" s="382"/>
      <c r="G449" s="575"/>
      <c r="H449" s="374"/>
      <c r="I449" s="374"/>
      <c r="J449" s="374"/>
      <c r="K449" s="374"/>
      <c r="L449" s="374"/>
      <c r="M449" s="374"/>
      <c r="N449" s="578"/>
      <c r="O449" s="585">
        <f t="shared" si="36"/>
        <v>0</v>
      </c>
      <c r="P449" s="585">
        <f t="shared" si="37"/>
        <v>0</v>
      </c>
      <c r="Q449" s="594" t="str">
        <f t="shared" si="38"/>
        <v/>
      </c>
      <c r="R449" s="590"/>
      <c r="S449" s="590"/>
    </row>
    <row r="450" spans="1:19">
      <c r="A450" s="379" t="str">
        <f>IF(B450="","",COUNT('Diário 1º PA'!$A$4:$A$2000)+COUNT('Diário 2º PA'!$A$4:$A$1998)+ROW()-3)</f>
        <v/>
      </c>
      <c r="B450" s="380"/>
      <c r="C450" s="381"/>
      <c r="D450" s="374"/>
      <c r="E450" s="374"/>
      <c r="F450" s="382"/>
      <c r="G450" s="575"/>
      <c r="H450" s="374"/>
      <c r="I450" s="374"/>
      <c r="J450" s="374"/>
      <c r="K450" s="374"/>
      <c r="L450" s="374"/>
      <c r="M450" s="374"/>
      <c r="N450" s="578"/>
      <c r="O450" s="585">
        <f t="shared" si="36"/>
        <v>0</v>
      </c>
      <c r="P450" s="585">
        <f t="shared" si="37"/>
        <v>0</v>
      </c>
      <c r="Q450" s="594" t="str">
        <f t="shared" si="38"/>
        <v/>
      </c>
      <c r="R450" s="590"/>
      <c r="S450" s="590"/>
    </row>
    <row r="451" spans="1:19">
      <c r="A451" s="379" t="str">
        <f>IF(B451="","",COUNT('Diário 1º PA'!$A$4:$A$2000)+COUNT('Diário 2º PA'!$A$4:$A$1998)+ROW()-3)</f>
        <v/>
      </c>
      <c r="B451" s="380"/>
      <c r="C451" s="381"/>
      <c r="D451" s="374"/>
      <c r="E451" s="374"/>
      <c r="F451" s="382"/>
      <c r="G451" s="575"/>
      <c r="H451" s="374"/>
      <c r="I451" s="374"/>
      <c r="J451" s="374"/>
      <c r="K451" s="374"/>
      <c r="L451" s="374"/>
      <c r="M451" s="374"/>
      <c r="N451" s="578"/>
      <c r="O451" s="585">
        <f t="shared" si="36"/>
        <v>0</v>
      </c>
      <c r="P451" s="585">
        <f t="shared" si="37"/>
        <v>0</v>
      </c>
      <c r="Q451" s="594" t="str">
        <f t="shared" si="38"/>
        <v/>
      </c>
      <c r="R451" s="590"/>
      <c r="S451" s="590"/>
    </row>
    <row r="452" spans="1:19">
      <c r="A452" s="379" t="str">
        <f>IF(B452="","",COUNT('Diário 1º PA'!$A$4:$A$2000)+COUNT('Diário 2º PA'!$A$4:$A$1998)+ROW()-3)</f>
        <v/>
      </c>
      <c r="B452" s="380"/>
      <c r="C452" s="381"/>
      <c r="D452" s="374"/>
      <c r="E452" s="374"/>
      <c r="F452" s="382"/>
      <c r="G452" s="575"/>
      <c r="H452" s="374"/>
      <c r="I452" s="374"/>
      <c r="J452" s="374"/>
      <c r="K452" s="374"/>
      <c r="L452" s="374"/>
      <c r="M452" s="374"/>
      <c r="N452" s="578"/>
      <c r="O452" s="585">
        <f t="shared" si="36"/>
        <v>0</v>
      </c>
      <c r="P452" s="585">
        <f t="shared" si="37"/>
        <v>0</v>
      </c>
      <c r="Q452" s="594" t="str">
        <f t="shared" si="38"/>
        <v/>
      </c>
      <c r="R452" s="590"/>
      <c r="S452" s="590"/>
    </row>
    <row r="453" spans="1:19">
      <c r="A453" s="379" t="str">
        <f>IF(B453="","",COUNT('Diário 1º PA'!$A$4:$A$2000)+COUNT('Diário 2º PA'!$A$4:$A$1998)+ROW()-3)</f>
        <v/>
      </c>
      <c r="B453" s="380"/>
      <c r="C453" s="381"/>
      <c r="D453" s="374"/>
      <c r="E453" s="374"/>
      <c r="F453" s="382"/>
      <c r="G453" s="575"/>
      <c r="H453" s="374"/>
      <c r="I453" s="374"/>
      <c r="J453" s="374"/>
      <c r="K453" s="374"/>
      <c r="L453" s="374"/>
      <c r="M453" s="374"/>
      <c r="N453" s="578"/>
      <c r="O453" s="585">
        <f t="shared" si="36"/>
        <v>0</v>
      </c>
      <c r="P453" s="585">
        <f t="shared" si="37"/>
        <v>0</v>
      </c>
      <c r="Q453" s="594" t="str">
        <f t="shared" si="38"/>
        <v/>
      </c>
      <c r="R453" s="590"/>
      <c r="S453" s="590"/>
    </row>
    <row r="454" spans="1:19">
      <c r="A454" s="379" t="str">
        <f>IF(B454="","",COUNT('Diário 1º PA'!$A$4:$A$2000)+COUNT('Diário 2º PA'!$A$4:$A$1998)+ROW()-3)</f>
        <v/>
      </c>
      <c r="B454" s="380"/>
      <c r="C454" s="381"/>
      <c r="D454" s="374"/>
      <c r="E454" s="374"/>
      <c r="F454" s="382"/>
      <c r="G454" s="575"/>
      <c r="H454" s="374"/>
      <c r="I454" s="374"/>
      <c r="J454" s="374"/>
      <c r="K454" s="374"/>
      <c r="L454" s="374"/>
      <c r="M454" s="374"/>
      <c r="N454" s="578"/>
      <c r="O454" s="585">
        <f t="shared" si="36"/>
        <v>0</v>
      </c>
      <c r="P454" s="585">
        <f t="shared" si="37"/>
        <v>0</v>
      </c>
      <c r="Q454" s="594" t="str">
        <f t="shared" si="38"/>
        <v/>
      </c>
      <c r="R454" s="590"/>
      <c r="S454" s="590"/>
    </row>
    <row r="455" spans="1:19">
      <c r="A455" s="379" t="str">
        <f>IF(B455="","",COUNT('Diário 1º PA'!$A$4:$A$2000)+COUNT('Diário 2º PA'!$A$4:$A$1998)+ROW()-3)</f>
        <v/>
      </c>
      <c r="B455" s="380"/>
      <c r="C455" s="381"/>
      <c r="D455" s="374"/>
      <c r="E455" s="374"/>
      <c r="F455" s="382"/>
      <c r="G455" s="575"/>
      <c r="H455" s="374"/>
      <c r="I455" s="374"/>
      <c r="J455" s="374"/>
      <c r="K455" s="374"/>
      <c r="L455" s="374"/>
      <c r="M455" s="374"/>
      <c r="N455" s="578"/>
      <c r="O455" s="585">
        <f t="shared" si="36"/>
        <v>0</v>
      </c>
      <c r="P455" s="585">
        <f t="shared" si="37"/>
        <v>0</v>
      </c>
      <c r="Q455" s="594" t="str">
        <f t="shared" si="38"/>
        <v/>
      </c>
      <c r="R455" s="590"/>
      <c r="S455" s="590"/>
    </row>
    <row r="456" spans="1:19">
      <c r="A456" s="379" t="str">
        <f>IF(B456="","",COUNT('Diário 1º PA'!$A$4:$A$2000)+COUNT('Diário 2º PA'!$A$4:$A$1998)+ROW()-3)</f>
        <v/>
      </c>
      <c r="B456" s="380"/>
      <c r="C456" s="381"/>
      <c r="D456" s="374"/>
      <c r="E456" s="374"/>
      <c r="F456" s="382"/>
      <c r="G456" s="575"/>
      <c r="H456" s="374"/>
      <c r="I456" s="374"/>
      <c r="J456" s="374"/>
      <c r="K456" s="374"/>
      <c r="L456" s="374"/>
      <c r="M456" s="374"/>
      <c r="N456" s="578"/>
      <c r="O456" s="585">
        <f t="shared" si="36"/>
        <v>0</v>
      </c>
      <c r="P456" s="585">
        <f t="shared" si="37"/>
        <v>0</v>
      </c>
      <c r="Q456" s="594" t="str">
        <f t="shared" si="38"/>
        <v/>
      </c>
      <c r="R456" s="590"/>
      <c r="S456" s="590"/>
    </row>
    <row r="457" spans="1:19">
      <c r="A457" s="379" t="str">
        <f>IF(B457="","",COUNT('Diário 1º PA'!$A$4:$A$2000)+COUNT('Diário 2º PA'!$A$4:$A$1998)+ROW()-3)</f>
        <v/>
      </c>
      <c r="B457" s="380"/>
      <c r="C457" s="381"/>
      <c r="D457" s="374"/>
      <c r="E457" s="374"/>
      <c r="F457" s="382"/>
      <c r="G457" s="575"/>
      <c r="H457" s="374"/>
      <c r="I457" s="374"/>
      <c r="J457" s="374"/>
      <c r="K457" s="374"/>
      <c r="L457" s="374"/>
      <c r="M457" s="374"/>
      <c r="N457" s="578"/>
      <c r="O457" s="585">
        <f t="shared" si="36"/>
        <v>0</v>
      </c>
      <c r="P457" s="585">
        <f t="shared" si="37"/>
        <v>0</v>
      </c>
      <c r="Q457" s="594" t="str">
        <f t="shared" si="38"/>
        <v/>
      </c>
      <c r="R457" s="590"/>
      <c r="S457" s="590"/>
    </row>
    <row r="458" spans="1:19">
      <c r="A458" s="379" t="str">
        <f>IF(B458="","",COUNT('Diário 1º PA'!$A$4:$A$2000)+COUNT('Diário 2º PA'!$A$4:$A$1998)+ROW()-3)</f>
        <v/>
      </c>
      <c r="B458" s="380"/>
      <c r="C458" s="381"/>
      <c r="D458" s="374"/>
      <c r="E458" s="374"/>
      <c r="F458" s="382"/>
      <c r="G458" s="575"/>
      <c r="H458" s="374"/>
      <c r="I458" s="374"/>
      <c r="J458" s="374"/>
      <c r="K458" s="374"/>
      <c r="L458" s="374"/>
      <c r="M458" s="374"/>
      <c r="N458" s="578"/>
      <c r="O458" s="585">
        <f t="shared" si="36"/>
        <v>0</v>
      </c>
      <c r="P458" s="585">
        <f t="shared" si="37"/>
        <v>0</v>
      </c>
      <c r="Q458" s="594" t="str">
        <f t="shared" si="38"/>
        <v/>
      </c>
      <c r="R458" s="590"/>
      <c r="S458" s="590"/>
    </row>
    <row r="459" spans="1:19">
      <c r="A459" s="379" t="str">
        <f>IF(B459="","",COUNT('Diário 1º PA'!$A$4:$A$2000)+COUNT('Diário 2º PA'!$A$4:$A$1998)+ROW()-3)</f>
        <v/>
      </c>
      <c r="B459" s="380"/>
      <c r="C459" s="381"/>
      <c r="D459" s="374"/>
      <c r="E459" s="374"/>
      <c r="F459" s="382"/>
      <c r="G459" s="575"/>
      <c r="H459" s="374"/>
      <c r="I459" s="374"/>
      <c r="J459" s="374"/>
      <c r="K459" s="374"/>
      <c r="L459" s="374"/>
      <c r="M459" s="374"/>
      <c r="N459" s="578"/>
      <c r="O459" s="585">
        <f t="shared" si="36"/>
        <v>0</v>
      </c>
      <c r="P459" s="585">
        <f t="shared" si="37"/>
        <v>0</v>
      </c>
      <c r="Q459" s="594" t="str">
        <f t="shared" si="38"/>
        <v/>
      </c>
      <c r="R459" s="590"/>
      <c r="S459" s="590"/>
    </row>
    <row r="460" spans="1:19">
      <c r="A460" s="379" t="str">
        <f>IF(B460="","",COUNT('Diário 1º PA'!$A$4:$A$2000)+COUNT('Diário 2º PA'!$A$4:$A$1998)+ROW()-3)</f>
        <v/>
      </c>
      <c r="B460" s="380"/>
      <c r="C460" s="381"/>
      <c r="D460" s="374"/>
      <c r="E460" s="374"/>
      <c r="F460" s="382"/>
      <c r="G460" s="575"/>
      <c r="H460" s="374"/>
      <c r="I460" s="374"/>
      <c r="J460" s="374"/>
      <c r="K460" s="374"/>
      <c r="L460" s="374"/>
      <c r="M460" s="374"/>
      <c r="N460" s="578"/>
      <c r="O460" s="585">
        <f t="shared" si="36"/>
        <v>0</v>
      </c>
      <c r="P460" s="585">
        <f t="shared" si="37"/>
        <v>0</v>
      </c>
      <c r="Q460" s="594" t="str">
        <f t="shared" si="38"/>
        <v/>
      </c>
      <c r="R460" s="590"/>
      <c r="S460" s="590"/>
    </row>
    <row r="461" spans="1:19">
      <c r="A461" s="379" t="str">
        <f>IF(B461="","",COUNT('Diário 1º PA'!$A$4:$A$2000)+COUNT('Diário 2º PA'!$A$4:$A$1998)+ROW()-3)</f>
        <v/>
      </c>
      <c r="B461" s="380"/>
      <c r="C461" s="381"/>
      <c r="D461" s="374"/>
      <c r="E461" s="374"/>
      <c r="F461" s="382"/>
      <c r="G461" s="575"/>
      <c r="H461" s="374"/>
      <c r="I461" s="374"/>
      <c r="J461" s="374"/>
      <c r="K461" s="374"/>
      <c r="L461" s="374"/>
      <c r="M461" s="374"/>
      <c r="N461" s="578"/>
      <c r="O461" s="585">
        <f t="shared" si="36"/>
        <v>0</v>
      </c>
      <c r="P461" s="585">
        <f t="shared" si="37"/>
        <v>0</v>
      </c>
      <c r="Q461" s="594" t="str">
        <f t="shared" si="38"/>
        <v/>
      </c>
      <c r="R461" s="590"/>
      <c r="S461" s="590"/>
    </row>
    <row r="462" spans="1:19">
      <c r="A462" s="379" t="str">
        <f>IF(B462="","",COUNT('Diário 1º PA'!$A$4:$A$2000)+COUNT('Diário 2º PA'!$A$4:$A$1998)+ROW()-3)</f>
        <v/>
      </c>
      <c r="B462" s="380"/>
      <c r="C462" s="381"/>
      <c r="D462" s="374"/>
      <c r="E462" s="374"/>
      <c r="F462" s="382"/>
      <c r="G462" s="575"/>
      <c r="H462" s="374"/>
      <c r="I462" s="374"/>
      <c r="J462" s="374"/>
      <c r="K462" s="374"/>
      <c r="L462" s="374"/>
      <c r="M462" s="374"/>
      <c r="N462" s="578"/>
      <c r="O462" s="585">
        <f t="shared" si="36"/>
        <v>0</v>
      </c>
      <c r="P462" s="585">
        <f t="shared" si="37"/>
        <v>0</v>
      </c>
      <c r="Q462" s="594" t="str">
        <f t="shared" si="38"/>
        <v/>
      </c>
      <c r="R462" s="590"/>
      <c r="S462" s="590"/>
    </row>
    <row r="463" spans="1:19">
      <c r="A463" s="379" t="str">
        <f>IF(B463="","",COUNT('Diário 1º PA'!$A$4:$A$2000)+COUNT('Diário 2º PA'!$A$4:$A$1998)+ROW()-3)</f>
        <v/>
      </c>
      <c r="B463" s="380"/>
      <c r="C463" s="381"/>
      <c r="D463" s="374"/>
      <c r="E463" s="374"/>
      <c r="F463" s="382"/>
      <c r="G463" s="575"/>
      <c r="H463" s="374"/>
      <c r="I463" s="374"/>
      <c r="J463" s="374"/>
      <c r="K463" s="374"/>
      <c r="L463" s="374"/>
      <c r="M463" s="374"/>
      <c r="N463" s="578"/>
      <c r="O463" s="585">
        <f t="shared" si="36"/>
        <v>0</v>
      </c>
      <c r="P463" s="585">
        <f t="shared" si="37"/>
        <v>0</v>
      </c>
      <c r="Q463" s="594" t="str">
        <f t="shared" si="38"/>
        <v/>
      </c>
      <c r="R463" s="590"/>
      <c r="S463" s="590"/>
    </row>
    <row r="464" spans="1:19">
      <c r="A464" s="379" t="str">
        <f>IF(B464="","",COUNT('Diário 1º PA'!$A$4:$A$2000)+COUNT('Diário 2º PA'!$A$4:$A$1998)+ROW()-3)</f>
        <v/>
      </c>
      <c r="B464" s="380"/>
      <c r="C464" s="381"/>
      <c r="D464" s="374"/>
      <c r="E464" s="374"/>
      <c r="F464" s="382"/>
      <c r="G464" s="575"/>
      <c r="H464" s="374"/>
      <c r="I464" s="374"/>
      <c r="J464" s="374"/>
      <c r="K464" s="374"/>
      <c r="L464" s="374"/>
      <c r="M464" s="374"/>
      <c r="N464" s="578"/>
      <c r="O464" s="585">
        <f t="shared" si="36"/>
        <v>0</v>
      </c>
      <c r="P464" s="585">
        <f t="shared" si="37"/>
        <v>0</v>
      </c>
      <c r="Q464" s="594" t="str">
        <f t="shared" si="38"/>
        <v/>
      </c>
      <c r="R464" s="590"/>
      <c r="S464" s="590"/>
    </row>
    <row r="465" spans="1:19">
      <c r="A465" s="379" t="str">
        <f>IF(B465="","",COUNT('Diário 1º PA'!$A$4:$A$2000)+COUNT('Diário 2º PA'!$A$4:$A$1998)+ROW()-3)</f>
        <v/>
      </c>
      <c r="B465" s="380"/>
      <c r="C465" s="381"/>
      <c r="D465" s="374"/>
      <c r="E465" s="374"/>
      <c r="F465" s="382"/>
      <c r="G465" s="575"/>
      <c r="H465" s="374"/>
      <c r="I465" s="374"/>
      <c r="J465" s="374"/>
      <c r="K465" s="374"/>
      <c r="L465" s="374"/>
      <c r="M465" s="374"/>
      <c r="N465" s="578"/>
      <c r="O465" s="585">
        <f t="shared" si="36"/>
        <v>0</v>
      </c>
      <c r="P465" s="585">
        <f t="shared" si="37"/>
        <v>0</v>
      </c>
      <c r="Q465" s="594" t="str">
        <f t="shared" si="38"/>
        <v/>
      </c>
      <c r="R465" s="590"/>
      <c r="S465" s="590"/>
    </row>
    <row r="466" spans="1:19">
      <c r="A466" s="379" t="str">
        <f>IF(B466="","",COUNT('Diário 1º PA'!$A$4:$A$2000)+COUNT('Diário 2º PA'!$A$4:$A$1998)+ROW()-3)</f>
        <v/>
      </c>
      <c r="B466" s="380"/>
      <c r="C466" s="381"/>
      <c r="D466" s="374"/>
      <c r="E466" s="374"/>
      <c r="F466" s="382"/>
      <c r="G466" s="575"/>
      <c r="H466" s="374"/>
      <c r="I466" s="374"/>
      <c r="J466" s="374"/>
      <c r="K466" s="374"/>
      <c r="L466" s="374"/>
      <c r="M466" s="374"/>
      <c r="N466" s="578"/>
      <c r="O466" s="585">
        <f t="shared" si="36"/>
        <v>0</v>
      </c>
      <c r="P466" s="585">
        <f t="shared" si="37"/>
        <v>0</v>
      </c>
      <c r="Q466" s="594" t="str">
        <f t="shared" si="38"/>
        <v/>
      </c>
      <c r="R466" s="590"/>
      <c r="S466" s="590"/>
    </row>
    <row r="467" spans="1:19">
      <c r="A467" s="379" t="str">
        <f>IF(B467="","",COUNT('Diário 1º PA'!$A$4:$A$2000)+COUNT('Diário 2º PA'!$A$4:$A$1998)+ROW()-3)</f>
        <v/>
      </c>
      <c r="B467" s="380"/>
      <c r="C467" s="381"/>
      <c r="D467" s="374"/>
      <c r="E467" s="374"/>
      <c r="F467" s="382"/>
      <c r="G467" s="575"/>
      <c r="H467" s="374"/>
      <c r="I467" s="374"/>
      <c r="J467" s="374"/>
      <c r="K467" s="374"/>
      <c r="L467" s="374"/>
      <c r="M467" s="374"/>
      <c r="N467" s="578"/>
      <c r="O467" s="585">
        <f t="shared" si="36"/>
        <v>0</v>
      </c>
      <c r="P467" s="585">
        <f t="shared" si="37"/>
        <v>0</v>
      </c>
      <c r="Q467" s="594" t="str">
        <f t="shared" si="38"/>
        <v/>
      </c>
      <c r="R467" s="590"/>
      <c r="S467" s="590"/>
    </row>
    <row r="468" spans="1:19">
      <c r="A468" s="379" t="str">
        <f>IF(B468="","",COUNT('Diário 1º PA'!$A$4:$A$2000)+COUNT('Diário 2º PA'!$A$4:$A$1998)+ROW()-3)</f>
        <v/>
      </c>
      <c r="B468" s="380"/>
      <c r="C468" s="381"/>
      <c r="D468" s="374"/>
      <c r="E468" s="374"/>
      <c r="F468" s="382"/>
      <c r="G468" s="575"/>
      <c r="H468" s="374"/>
      <c r="I468" s="374"/>
      <c r="J468" s="374"/>
      <c r="K468" s="374"/>
      <c r="L468" s="374"/>
      <c r="M468" s="374"/>
      <c r="N468" s="578"/>
      <c r="O468" s="585">
        <f t="shared" si="36"/>
        <v>0</v>
      </c>
      <c r="P468" s="585">
        <f t="shared" si="37"/>
        <v>0</v>
      </c>
      <c r="Q468" s="594" t="str">
        <f t="shared" si="38"/>
        <v/>
      </c>
      <c r="R468" s="590"/>
      <c r="S468" s="590"/>
    </row>
    <row r="469" spans="1:19">
      <c r="A469" s="379" t="str">
        <f>IF(B469="","",COUNT('Diário 1º PA'!$A$4:$A$2000)+COUNT('Diário 2º PA'!$A$4:$A$1998)+ROW()-3)</f>
        <v/>
      </c>
      <c r="B469" s="380"/>
      <c r="C469" s="381"/>
      <c r="D469" s="374"/>
      <c r="E469" s="374"/>
      <c r="F469" s="382"/>
      <c r="G469" s="575"/>
      <c r="H469" s="374"/>
      <c r="I469" s="374"/>
      <c r="J469" s="374"/>
      <c r="K469" s="374"/>
      <c r="L469" s="374"/>
      <c r="M469" s="374"/>
      <c r="N469" s="578"/>
      <c r="O469" s="585">
        <f t="shared" si="36"/>
        <v>0</v>
      </c>
      <c r="P469" s="585">
        <f t="shared" si="37"/>
        <v>0</v>
      </c>
      <c r="Q469" s="594" t="str">
        <f t="shared" si="38"/>
        <v/>
      </c>
      <c r="R469" s="590"/>
      <c r="S469" s="590"/>
    </row>
    <row r="470" spans="1:19">
      <c r="A470" s="379" t="str">
        <f>IF(B470="","",COUNT('Diário 1º PA'!$A$4:$A$2000)+COUNT('Diário 2º PA'!$A$4:$A$1998)+ROW()-3)</f>
        <v/>
      </c>
      <c r="B470" s="380"/>
      <c r="C470" s="381"/>
      <c r="D470" s="374"/>
      <c r="E470" s="374"/>
      <c r="F470" s="382"/>
      <c r="G470" s="575"/>
      <c r="H470" s="374"/>
      <c r="I470" s="374"/>
      <c r="J470" s="374"/>
      <c r="K470" s="374"/>
      <c r="L470" s="374"/>
      <c r="M470" s="374"/>
      <c r="N470" s="578"/>
      <c r="O470" s="585">
        <f t="shared" si="36"/>
        <v>0</v>
      </c>
      <c r="P470" s="585">
        <f t="shared" si="37"/>
        <v>0</v>
      </c>
      <c r="Q470" s="594" t="str">
        <f t="shared" si="38"/>
        <v/>
      </c>
      <c r="R470" s="590"/>
      <c r="S470" s="590"/>
    </row>
    <row r="471" spans="1:19">
      <c r="A471" s="379" t="str">
        <f>IF(B471="","",COUNT('Diário 1º PA'!$A$4:$A$2000)+COUNT('Diário 2º PA'!$A$4:$A$1998)+ROW()-3)</f>
        <v/>
      </c>
      <c r="B471" s="380"/>
      <c r="C471" s="381"/>
      <c r="D471" s="374"/>
      <c r="E471" s="374"/>
      <c r="F471" s="382"/>
      <c r="G471" s="575"/>
      <c r="H471" s="374"/>
      <c r="I471" s="374"/>
      <c r="J471" s="374"/>
      <c r="K471" s="374"/>
      <c r="L471" s="374"/>
      <c r="M471" s="374"/>
      <c r="N471" s="578"/>
      <c r="O471" s="585">
        <f t="shared" si="36"/>
        <v>0</v>
      </c>
      <c r="P471" s="585">
        <f t="shared" si="37"/>
        <v>0</v>
      </c>
      <c r="Q471" s="594" t="str">
        <f t="shared" si="38"/>
        <v/>
      </c>
      <c r="R471" s="590"/>
      <c r="S471" s="590"/>
    </row>
    <row r="472" spans="1:19">
      <c r="A472" s="379" t="str">
        <f>IF(B472="","",COUNT('Diário 1º PA'!$A$4:$A$2000)+COUNT('Diário 2º PA'!$A$4:$A$1998)+ROW()-3)</f>
        <v/>
      </c>
      <c r="B472" s="380"/>
      <c r="C472" s="381"/>
      <c r="D472" s="374"/>
      <c r="E472" s="374"/>
      <c r="F472" s="382"/>
      <c r="G472" s="575"/>
      <c r="H472" s="374"/>
      <c r="I472" s="374"/>
      <c r="J472" s="374"/>
      <c r="K472" s="374"/>
      <c r="L472" s="374"/>
      <c r="M472" s="374"/>
      <c r="N472" s="578"/>
      <c r="O472" s="585">
        <f t="shared" si="36"/>
        <v>0</v>
      </c>
      <c r="P472" s="585">
        <f t="shared" si="37"/>
        <v>0</v>
      </c>
      <c r="Q472" s="594" t="str">
        <f t="shared" si="38"/>
        <v/>
      </c>
      <c r="R472" s="590"/>
      <c r="S472" s="590"/>
    </row>
    <row r="473" spans="1:19">
      <c r="A473" s="379" t="str">
        <f>IF(B473="","",COUNT('Diário 1º PA'!$A$4:$A$2000)+COUNT('Diário 2º PA'!$A$4:$A$1998)+ROW()-3)</f>
        <v/>
      </c>
      <c r="B473" s="380"/>
      <c r="C473" s="381"/>
      <c r="D473" s="374"/>
      <c r="E473" s="374"/>
      <c r="F473" s="382"/>
      <c r="G473" s="575"/>
      <c r="H473" s="374"/>
      <c r="I473" s="374"/>
      <c r="J473" s="374"/>
      <c r="K473" s="374"/>
      <c r="L473" s="374"/>
      <c r="M473" s="374"/>
      <c r="N473" s="578"/>
      <c r="O473" s="585">
        <f t="shared" si="36"/>
        <v>0</v>
      </c>
      <c r="P473" s="585">
        <f t="shared" si="37"/>
        <v>0</v>
      </c>
      <c r="Q473" s="594" t="str">
        <f t="shared" si="38"/>
        <v/>
      </c>
      <c r="R473" s="590"/>
      <c r="S473" s="590"/>
    </row>
    <row r="474" spans="1:19">
      <c r="A474" s="379" t="str">
        <f>IF(B474="","",COUNT('Diário 1º PA'!$A$4:$A$2000)+COUNT('Diário 2º PA'!$A$4:$A$1998)+ROW()-3)</f>
        <v/>
      </c>
      <c r="B474" s="380"/>
      <c r="C474" s="381"/>
      <c r="D474" s="374"/>
      <c r="E474" s="374"/>
      <c r="F474" s="382"/>
      <c r="G474" s="575"/>
      <c r="H474" s="374"/>
      <c r="I474" s="374"/>
      <c r="J474" s="374"/>
      <c r="K474" s="374"/>
      <c r="L474" s="374"/>
      <c r="M474" s="374"/>
      <c r="N474" s="578"/>
      <c r="O474" s="585">
        <f t="shared" si="36"/>
        <v>0</v>
      </c>
      <c r="P474" s="585">
        <f t="shared" si="37"/>
        <v>0</v>
      </c>
      <c r="Q474" s="594" t="str">
        <f t="shared" si="38"/>
        <v/>
      </c>
      <c r="R474" s="590"/>
      <c r="S474" s="590"/>
    </row>
    <row r="475" spans="1:19">
      <c r="A475" s="379" t="str">
        <f>IF(B475="","",COUNT('Diário 1º PA'!$A$4:$A$2000)+COUNT('Diário 2º PA'!$A$4:$A$1998)+ROW()-3)</f>
        <v/>
      </c>
      <c r="B475" s="380"/>
      <c r="C475" s="381"/>
      <c r="D475" s="374"/>
      <c r="E475" s="374"/>
      <c r="F475" s="382"/>
      <c r="G475" s="575"/>
      <c r="H475" s="374"/>
      <c r="I475" s="374"/>
      <c r="J475" s="374"/>
      <c r="K475" s="374"/>
      <c r="L475" s="374"/>
      <c r="M475" s="374"/>
      <c r="N475" s="578"/>
      <c r="O475" s="585">
        <f t="shared" si="36"/>
        <v>0</v>
      </c>
      <c r="P475" s="585">
        <f t="shared" si="37"/>
        <v>0</v>
      </c>
      <c r="Q475" s="594" t="str">
        <f t="shared" si="38"/>
        <v/>
      </c>
      <c r="R475" s="590"/>
      <c r="S475" s="590"/>
    </row>
    <row r="476" spans="1:19">
      <c r="A476" s="379" t="str">
        <f>IF(B476="","",COUNT('Diário 1º PA'!$A$4:$A$2000)+COUNT('Diário 2º PA'!$A$4:$A$1998)+ROW()-3)</f>
        <v/>
      </c>
      <c r="B476" s="380"/>
      <c r="C476" s="381"/>
      <c r="D476" s="374"/>
      <c r="E476" s="374"/>
      <c r="F476" s="382"/>
      <c r="G476" s="575"/>
      <c r="H476" s="374"/>
      <c r="I476" s="374"/>
      <c r="J476" s="374"/>
      <c r="K476" s="374"/>
      <c r="L476" s="374"/>
      <c r="M476" s="374"/>
      <c r="N476" s="578"/>
      <c r="O476" s="585">
        <f t="shared" si="36"/>
        <v>0</v>
      </c>
      <c r="P476" s="585">
        <f t="shared" si="37"/>
        <v>0</v>
      </c>
      <c r="Q476" s="594" t="str">
        <f t="shared" si="38"/>
        <v/>
      </c>
      <c r="R476" s="590"/>
      <c r="S476" s="590"/>
    </row>
    <row r="477" spans="1:19">
      <c r="A477" s="379" t="str">
        <f>IF(B477="","",COUNT('Diário 1º PA'!$A$4:$A$2000)+COUNT('Diário 2º PA'!$A$4:$A$1998)+ROW()-3)</f>
        <v/>
      </c>
      <c r="B477" s="380"/>
      <c r="C477" s="381"/>
      <c r="D477" s="374"/>
      <c r="E477" s="374"/>
      <c r="F477" s="382"/>
      <c r="G477" s="575"/>
      <c r="H477" s="374"/>
      <c r="I477" s="374"/>
      <c r="J477" s="374"/>
      <c r="K477" s="374"/>
      <c r="L477" s="374"/>
      <c r="M477" s="374"/>
      <c r="N477" s="578"/>
      <c r="O477" s="585">
        <f t="shared" si="36"/>
        <v>0</v>
      </c>
      <c r="P477" s="585">
        <f t="shared" si="37"/>
        <v>0</v>
      </c>
      <c r="Q477" s="594" t="str">
        <f t="shared" si="38"/>
        <v/>
      </c>
      <c r="R477" s="590"/>
      <c r="S477" s="590"/>
    </row>
    <row r="478" spans="1:19">
      <c r="A478" s="379" t="str">
        <f>IF(B478="","",COUNT('Diário 1º PA'!$A$4:$A$2000)+COUNT('Diário 2º PA'!$A$4:$A$1998)+ROW()-3)</f>
        <v/>
      </c>
      <c r="B478" s="380"/>
      <c r="C478" s="381"/>
      <c r="D478" s="374"/>
      <c r="E478" s="374"/>
      <c r="F478" s="382"/>
      <c r="G478" s="575"/>
      <c r="H478" s="374"/>
      <c r="I478" s="374"/>
      <c r="J478" s="374"/>
      <c r="K478" s="374"/>
      <c r="L478" s="374"/>
      <c r="M478" s="374"/>
      <c r="N478" s="578"/>
      <c r="O478" s="585">
        <f t="shared" si="36"/>
        <v>0</v>
      </c>
      <c r="P478" s="585">
        <f t="shared" si="37"/>
        <v>0</v>
      </c>
      <c r="Q478" s="594" t="str">
        <f t="shared" si="38"/>
        <v/>
      </c>
      <c r="R478" s="590"/>
      <c r="S478" s="590"/>
    </row>
    <row r="479" spans="1:19">
      <c r="A479" s="379" t="str">
        <f>IF(B479="","",COUNT('Diário 1º PA'!$A$4:$A$2000)+COUNT('Diário 2º PA'!$A$4:$A$1998)+ROW()-3)</f>
        <v/>
      </c>
      <c r="B479" s="380"/>
      <c r="C479" s="381"/>
      <c r="D479" s="374"/>
      <c r="E479" s="374"/>
      <c r="F479" s="382"/>
      <c r="G479" s="575"/>
      <c r="H479" s="374"/>
      <c r="I479" s="374"/>
      <c r="J479" s="374"/>
      <c r="K479" s="374"/>
      <c r="L479" s="374"/>
      <c r="M479" s="374"/>
      <c r="N479" s="578"/>
      <c r="O479" s="585">
        <f t="shared" si="36"/>
        <v>0</v>
      </c>
      <c r="P479" s="585">
        <f t="shared" si="37"/>
        <v>0</v>
      </c>
      <c r="Q479" s="594" t="str">
        <f t="shared" si="38"/>
        <v/>
      </c>
      <c r="R479" s="590"/>
      <c r="S479" s="590"/>
    </row>
    <row r="480" spans="1:19">
      <c r="A480" s="379" t="str">
        <f>IF(B480="","",COUNT('Diário 1º PA'!$A$4:$A$2000)+COUNT('Diário 2º PA'!$A$4:$A$1998)+ROW()-3)</f>
        <v/>
      </c>
      <c r="B480" s="380"/>
      <c r="C480" s="381"/>
      <c r="D480" s="374"/>
      <c r="E480" s="374"/>
      <c r="F480" s="382"/>
      <c r="G480" s="575"/>
      <c r="H480" s="374"/>
      <c r="I480" s="374"/>
      <c r="J480" s="374"/>
      <c r="K480" s="374"/>
      <c r="L480" s="374"/>
      <c r="M480" s="374"/>
      <c r="N480" s="578"/>
      <c r="O480" s="585">
        <f t="shared" si="36"/>
        <v>0</v>
      </c>
      <c r="P480" s="585">
        <f t="shared" si="37"/>
        <v>0</v>
      </c>
      <c r="Q480" s="594" t="str">
        <f t="shared" si="38"/>
        <v/>
      </c>
      <c r="R480" s="590"/>
      <c r="S480" s="590"/>
    </row>
    <row r="481" spans="1:19">
      <c r="A481" s="379" t="str">
        <f>IF(B481="","",COUNT('Diário 1º PA'!$A$4:$A$2000)+COUNT('Diário 2º PA'!$A$4:$A$1998)+ROW()-3)</f>
        <v/>
      </c>
      <c r="B481" s="380"/>
      <c r="C481" s="381"/>
      <c r="D481" s="374"/>
      <c r="E481" s="374"/>
      <c r="F481" s="382"/>
      <c r="G481" s="575"/>
      <c r="H481" s="374"/>
      <c r="I481" s="374"/>
      <c r="J481" s="374"/>
      <c r="K481" s="374"/>
      <c r="L481" s="374"/>
      <c r="M481" s="374"/>
      <c r="N481" s="578"/>
      <c r="O481" s="585">
        <f t="shared" si="36"/>
        <v>0</v>
      </c>
      <c r="P481" s="585">
        <f t="shared" si="37"/>
        <v>0</v>
      </c>
      <c r="Q481" s="594" t="str">
        <f t="shared" si="38"/>
        <v/>
      </c>
      <c r="R481" s="590"/>
      <c r="S481" s="590"/>
    </row>
    <row r="482" spans="1:19">
      <c r="A482" s="379" t="str">
        <f>IF(B482="","",COUNT('Diário 1º PA'!$A$4:$A$2000)+COUNT('Diário 2º PA'!$A$4:$A$1998)+ROW()-3)</f>
        <v/>
      </c>
      <c r="B482" s="380"/>
      <c r="C482" s="381"/>
      <c r="D482" s="374"/>
      <c r="E482" s="374"/>
      <c r="F482" s="382"/>
      <c r="G482" s="575"/>
      <c r="H482" s="374"/>
      <c r="I482" s="374"/>
      <c r="J482" s="374"/>
      <c r="K482" s="374"/>
      <c r="L482" s="374"/>
      <c r="M482" s="374"/>
      <c r="N482" s="578"/>
      <c r="O482" s="585">
        <f t="shared" si="36"/>
        <v>0</v>
      </c>
      <c r="P482" s="585">
        <f t="shared" si="37"/>
        <v>0</v>
      </c>
      <c r="Q482" s="594" t="str">
        <f t="shared" si="38"/>
        <v/>
      </c>
      <c r="R482" s="590"/>
      <c r="S482" s="590"/>
    </row>
    <row r="483" spans="1:19">
      <c r="A483" s="379" t="str">
        <f>IF(B483="","",COUNT('Diário 1º PA'!$A$4:$A$2000)+COUNT('Diário 2º PA'!$A$4:$A$1998)+ROW()-3)</f>
        <v/>
      </c>
      <c r="B483" s="380"/>
      <c r="C483" s="381"/>
      <c r="D483" s="374"/>
      <c r="E483" s="374"/>
      <c r="F483" s="382"/>
      <c r="G483" s="575"/>
      <c r="H483" s="374"/>
      <c r="I483" s="374"/>
      <c r="J483" s="374"/>
      <c r="K483" s="374"/>
      <c r="L483" s="374"/>
      <c r="M483" s="374"/>
      <c r="N483" s="578"/>
      <c r="O483" s="585">
        <f t="shared" si="36"/>
        <v>0</v>
      </c>
      <c r="P483" s="585">
        <f t="shared" si="37"/>
        <v>0</v>
      </c>
      <c r="Q483" s="594" t="str">
        <f t="shared" si="38"/>
        <v/>
      </c>
      <c r="R483" s="590"/>
      <c r="S483" s="590"/>
    </row>
    <row r="484" spans="1:19">
      <c r="A484" s="379" t="str">
        <f>IF(B484="","",COUNT('Diário 1º PA'!$A$4:$A$2000)+COUNT('Diário 2º PA'!$A$4:$A$1998)+ROW()-3)</f>
        <v/>
      </c>
      <c r="B484" s="380"/>
      <c r="C484" s="381"/>
      <c r="D484" s="374"/>
      <c r="E484" s="374"/>
      <c r="F484" s="382"/>
      <c r="G484" s="575"/>
      <c r="H484" s="374"/>
      <c r="I484" s="374"/>
      <c r="J484" s="374"/>
      <c r="K484" s="374"/>
      <c r="L484" s="374"/>
      <c r="M484" s="374"/>
      <c r="N484" s="578"/>
      <c r="O484" s="585">
        <f t="shared" si="36"/>
        <v>0</v>
      </c>
      <c r="P484" s="585">
        <f t="shared" si="37"/>
        <v>0</v>
      </c>
      <c r="Q484" s="594" t="str">
        <f t="shared" si="38"/>
        <v/>
      </c>
      <c r="R484" s="590"/>
      <c r="S484" s="590"/>
    </row>
    <row r="485" spans="1:19">
      <c r="A485" s="379" t="str">
        <f>IF(B485="","",COUNT('Diário 1º PA'!$A$4:$A$2000)+COUNT('Diário 2º PA'!$A$4:$A$1998)+ROW()-3)</f>
        <v/>
      </c>
      <c r="B485" s="380"/>
      <c r="C485" s="381"/>
      <c r="D485" s="374"/>
      <c r="E485" s="374"/>
      <c r="F485" s="382"/>
      <c r="G485" s="575"/>
      <c r="H485" s="374"/>
      <c r="I485" s="374"/>
      <c r="J485" s="374"/>
      <c r="K485" s="374"/>
      <c r="L485" s="374"/>
      <c r="M485" s="374"/>
      <c r="N485" s="578"/>
      <c r="O485" s="585">
        <f t="shared" si="36"/>
        <v>0</v>
      </c>
      <c r="P485" s="585">
        <f t="shared" si="37"/>
        <v>0</v>
      </c>
      <c r="Q485" s="594" t="str">
        <f t="shared" si="38"/>
        <v/>
      </c>
      <c r="R485" s="590"/>
      <c r="S485" s="590"/>
    </row>
    <row r="486" spans="1:19">
      <c r="A486" s="379" t="str">
        <f>IF(B486="","",COUNT('Diário 1º PA'!$A$4:$A$2000)+COUNT('Diário 2º PA'!$A$4:$A$1998)+ROW()-3)</f>
        <v/>
      </c>
      <c r="B486" s="380"/>
      <c r="C486" s="381"/>
      <c r="D486" s="374"/>
      <c r="E486" s="374"/>
      <c r="F486" s="382"/>
      <c r="G486" s="575"/>
      <c r="H486" s="374"/>
      <c r="I486" s="374"/>
      <c r="J486" s="374"/>
      <c r="K486" s="374"/>
      <c r="L486" s="374"/>
      <c r="M486" s="374"/>
      <c r="N486" s="578"/>
      <c r="O486" s="585">
        <f t="shared" si="36"/>
        <v>0</v>
      </c>
      <c r="P486" s="585">
        <f t="shared" si="37"/>
        <v>0</v>
      </c>
      <c r="Q486" s="594" t="str">
        <f t="shared" si="38"/>
        <v/>
      </c>
      <c r="R486" s="590"/>
      <c r="S486" s="590"/>
    </row>
    <row r="487" spans="1:19">
      <c r="A487" s="379" t="str">
        <f>IF(B487="","",COUNT('Diário 1º PA'!$A$4:$A$2000)+COUNT('Diário 2º PA'!$A$4:$A$1998)+ROW()-3)</f>
        <v/>
      </c>
      <c r="B487" s="380"/>
      <c r="C487" s="381"/>
      <c r="D487" s="388"/>
      <c r="E487" s="388"/>
      <c r="F487" s="393"/>
      <c r="G487" s="575"/>
      <c r="H487" s="374"/>
      <c r="I487" s="374"/>
      <c r="J487" s="374"/>
      <c r="K487" s="374"/>
      <c r="L487" s="374"/>
      <c r="M487" s="374"/>
      <c r="N487" s="578"/>
      <c r="O487" s="585">
        <f t="shared" si="36"/>
        <v>0</v>
      </c>
      <c r="P487" s="585">
        <f t="shared" si="37"/>
        <v>0</v>
      </c>
      <c r="Q487" s="594" t="str">
        <f t="shared" si="38"/>
        <v/>
      </c>
      <c r="R487" s="590"/>
      <c r="S487" s="590"/>
    </row>
    <row r="488" spans="1:19">
      <c r="A488" s="379" t="str">
        <f>IF(B488="","",COUNT('Diário 1º PA'!$A$4:$A$2000)+COUNT('Diário 2º PA'!$A$4:$A$1998)+ROW()-3)</f>
        <v/>
      </c>
      <c r="B488" s="380"/>
      <c r="C488" s="381"/>
      <c r="D488" s="374"/>
      <c r="E488" s="374"/>
      <c r="F488" s="382"/>
      <c r="G488" s="575"/>
      <c r="H488" s="374"/>
      <c r="I488" s="374"/>
      <c r="J488" s="374"/>
      <c r="K488" s="374"/>
      <c r="L488" s="374"/>
      <c r="M488" s="374"/>
      <c r="N488" s="578"/>
      <c r="O488" s="585">
        <f t="shared" si="36"/>
        <v>0</v>
      </c>
      <c r="P488" s="585">
        <f t="shared" si="37"/>
        <v>0</v>
      </c>
      <c r="Q488" s="594" t="str">
        <f t="shared" si="38"/>
        <v/>
      </c>
      <c r="R488" s="590"/>
      <c r="S488" s="590"/>
    </row>
    <row r="489" spans="1:19">
      <c r="A489" s="379" t="str">
        <f>IF(B489="","",COUNT('Diário 1º PA'!$A$4:$A$2000)+COUNT('Diário 2º PA'!$A$4:$A$1998)+ROW()-3)</f>
        <v/>
      </c>
      <c r="B489" s="380"/>
      <c r="C489" s="381"/>
      <c r="D489" s="374"/>
      <c r="E489" s="374"/>
      <c r="F489" s="382"/>
      <c r="G489" s="575"/>
      <c r="H489" s="374"/>
      <c r="I489" s="374"/>
      <c r="J489" s="374"/>
      <c r="K489" s="374"/>
      <c r="L489" s="374"/>
      <c r="M489" s="374"/>
      <c r="N489" s="578"/>
      <c r="O489" s="585">
        <f t="shared" si="36"/>
        <v>0</v>
      </c>
      <c r="P489" s="585">
        <f t="shared" si="37"/>
        <v>0</v>
      </c>
      <c r="Q489" s="594" t="str">
        <f t="shared" si="38"/>
        <v/>
      </c>
      <c r="R489" s="590"/>
      <c r="S489" s="590"/>
    </row>
    <row r="490" spans="1:19">
      <c r="A490" s="379" t="str">
        <f>IF(B490="","",COUNT('Diário 1º PA'!$A$4:$A$2000)+COUNT('Diário 2º PA'!$A$4:$A$1998)+ROW()-3)</f>
        <v/>
      </c>
      <c r="B490" s="380"/>
      <c r="C490" s="381"/>
      <c r="D490" s="374"/>
      <c r="E490" s="374"/>
      <c r="F490" s="382"/>
      <c r="G490" s="575"/>
      <c r="H490" s="374"/>
      <c r="I490" s="374"/>
      <c r="J490" s="374"/>
      <c r="K490" s="374"/>
      <c r="L490" s="374"/>
      <c r="M490" s="374"/>
      <c r="N490" s="578"/>
      <c r="O490" s="585">
        <f t="shared" si="36"/>
        <v>0</v>
      </c>
      <c r="P490" s="585">
        <f t="shared" si="37"/>
        <v>0</v>
      </c>
      <c r="Q490" s="594" t="str">
        <f t="shared" si="38"/>
        <v/>
      </c>
      <c r="R490" s="590"/>
      <c r="S490" s="590"/>
    </row>
    <row r="491" spans="1:19">
      <c r="A491" s="379" t="str">
        <f>IF(B491="","",COUNT('Diário 1º PA'!$A$4:$A$2000)+COUNT('Diário 2º PA'!$A$4:$A$1998)+ROW()-3)</f>
        <v/>
      </c>
      <c r="B491" s="380"/>
      <c r="C491" s="381"/>
      <c r="D491" s="374"/>
      <c r="E491" s="374"/>
      <c r="F491" s="382"/>
      <c r="G491" s="575"/>
      <c r="H491" s="374"/>
      <c r="I491" s="374"/>
      <c r="J491" s="374"/>
      <c r="K491" s="374"/>
      <c r="L491" s="374"/>
      <c r="M491" s="374"/>
      <c r="N491" s="578"/>
      <c r="O491" s="585">
        <f t="shared" si="36"/>
        <v>0</v>
      </c>
      <c r="P491" s="585">
        <f t="shared" si="37"/>
        <v>0</v>
      </c>
      <c r="Q491" s="594" t="str">
        <f t="shared" si="38"/>
        <v/>
      </c>
      <c r="R491" s="590"/>
      <c r="S491" s="590"/>
    </row>
    <row r="492" spans="1:19">
      <c r="A492" s="379" t="str">
        <f>IF(B492="","",COUNT('Diário 1º PA'!$A$4:$A$2000)+COUNT('Diário 2º PA'!$A$4:$A$1998)+ROW()-3)</f>
        <v/>
      </c>
      <c r="B492" s="380"/>
      <c r="C492" s="381"/>
      <c r="D492" s="374"/>
      <c r="E492" s="374"/>
      <c r="F492" s="382"/>
      <c r="G492" s="575"/>
      <c r="H492" s="374"/>
      <c r="I492" s="374"/>
      <c r="J492" s="374"/>
      <c r="K492" s="374"/>
      <c r="L492" s="374"/>
      <c r="M492" s="374"/>
      <c r="N492" s="578"/>
      <c r="O492" s="585">
        <f t="shared" si="36"/>
        <v>0</v>
      </c>
      <c r="P492" s="585">
        <f t="shared" si="37"/>
        <v>0</v>
      </c>
      <c r="Q492" s="594" t="str">
        <f t="shared" si="38"/>
        <v/>
      </c>
      <c r="R492" s="590"/>
      <c r="S492" s="590"/>
    </row>
    <row r="493" spans="1:19">
      <c r="A493" s="379" t="str">
        <f>IF(B493="","",COUNT('Diário 1º PA'!$A$4:$A$2000)+COUNT('Diário 2º PA'!$A$4:$A$1998)+ROW()-3)</f>
        <v/>
      </c>
      <c r="B493" s="380"/>
      <c r="C493" s="381"/>
      <c r="D493" s="374"/>
      <c r="E493" s="374"/>
      <c r="F493" s="382"/>
      <c r="G493" s="575"/>
      <c r="H493" s="374"/>
      <c r="I493" s="374"/>
      <c r="J493" s="374"/>
      <c r="K493" s="374"/>
      <c r="L493" s="374"/>
      <c r="M493" s="374"/>
      <c r="N493" s="578"/>
      <c r="O493" s="585">
        <f t="shared" si="36"/>
        <v>0</v>
      </c>
      <c r="P493" s="585">
        <f t="shared" si="37"/>
        <v>0</v>
      </c>
      <c r="Q493" s="594" t="str">
        <f t="shared" si="38"/>
        <v/>
      </c>
      <c r="R493" s="590"/>
      <c r="S493" s="590"/>
    </row>
    <row r="494" spans="1:19">
      <c r="A494" s="379" t="str">
        <f>IF(B494="","",COUNT('Diário 1º PA'!$A$4:$A$2000)+COUNT('Diário 2º PA'!$A$4:$A$1998)+ROW()-3)</f>
        <v/>
      </c>
      <c r="B494" s="380"/>
      <c r="C494" s="381"/>
      <c r="D494" s="374"/>
      <c r="E494" s="374"/>
      <c r="F494" s="382"/>
      <c r="G494" s="575"/>
      <c r="H494" s="374"/>
      <c r="I494" s="374"/>
      <c r="J494" s="374"/>
      <c r="K494" s="374"/>
      <c r="L494" s="374"/>
      <c r="M494" s="374"/>
      <c r="N494" s="578"/>
      <c r="O494" s="585">
        <f t="shared" si="36"/>
        <v>0</v>
      </c>
      <c r="P494" s="585">
        <f t="shared" si="37"/>
        <v>0</v>
      </c>
      <c r="Q494" s="594" t="str">
        <f t="shared" si="38"/>
        <v/>
      </c>
      <c r="R494" s="590"/>
      <c r="S494" s="590"/>
    </row>
    <row r="495" spans="1:19">
      <c r="A495" s="379" t="str">
        <f>IF(B495="","",COUNT('Diário 1º PA'!$A$4:$A$2000)+COUNT('Diário 2º PA'!$A$4:$A$1998)+ROW()-3)</f>
        <v/>
      </c>
      <c r="B495" s="380"/>
      <c r="C495" s="381"/>
      <c r="D495" s="374"/>
      <c r="E495" s="374"/>
      <c r="F495" s="382"/>
      <c r="G495" s="575"/>
      <c r="H495" s="374"/>
      <c r="I495" s="374"/>
      <c r="J495" s="374"/>
      <c r="K495" s="374"/>
      <c r="L495" s="374"/>
      <c r="M495" s="374"/>
      <c r="N495" s="578"/>
      <c r="O495" s="585">
        <f t="shared" si="36"/>
        <v>0</v>
      </c>
      <c r="P495" s="585">
        <f t="shared" si="37"/>
        <v>0</v>
      </c>
      <c r="Q495" s="594" t="str">
        <f t="shared" si="38"/>
        <v/>
      </c>
      <c r="R495" s="590"/>
      <c r="S495" s="590"/>
    </row>
    <row r="496" spans="1:19">
      <c r="A496" s="379" t="str">
        <f>IF(B496="","",COUNT('Diário 1º PA'!$A$4:$A$2000)+COUNT('Diário 2º PA'!$A$4:$A$1998)+ROW()-3)</f>
        <v/>
      </c>
      <c r="B496" s="380"/>
      <c r="C496" s="381"/>
      <c r="D496" s="374"/>
      <c r="E496" s="374"/>
      <c r="F496" s="382"/>
      <c r="G496" s="575"/>
      <c r="H496" s="374"/>
      <c r="I496" s="374"/>
      <c r="J496" s="374"/>
      <c r="K496" s="374"/>
      <c r="L496" s="374"/>
      <c r="M496" s="374"/>
      <c r="N496" s="578"/>
      <c r="O496" s="585">
        <f t="shared" si="36"/>
        <v>0</v>
      </c>
      <c r="P496" s="585">
        <f t="shared" si="37"/>
        <v>0</v>
      </c>
      <c r="Q496" s="594" t="str">
        <f t="shared" si="38"/>
        <v/>
      </c>
      <c r="R496" s="590"/>
      <c r="S496" s="590"/>
    </row>
    <row r="497" spans="1:19">
      <c r="A497" s="379" t="str">
        <f>IF(B497="","",COUNT('Diário 1º PA'!$A$4:$A$2000)+COUNT('Diário 2º PA'!$A$4:$A$1998)+ROW()-3)</f>
        <v/>
      </c>
      <c r="B497" s="380"/>
      <c r="C497" s="381"/>
      <c r="D497" s="374"/>
      <c r="E497" s="374"/>
      <c r="F497" s="382"/>
      <c r="G497" s="575"/>
      <c r="H497" s="374"/>
      <c r="I497" s="374"/>
      <c r="J497" s="374"/>
      <c r="K497" s="374"/>
      <c r="L497" s="374"/>
      <c r="M497" s="374"/>
      <c r="N497" s="578"/>
      <c r="O497" s="585">
        <f t="shared" si="36"/>
        <v>0</v>
      </c>
      <c r="P497" s="585">
        <f t="shared" si="37"/>
        <v>0</v>
      </c>
      <c r="Q497" s="594" t="str">
        <f t="shared" si="38"/>
        <v/>
      </c>
      <c r="R497" s="590"/>
      <c r="S497" s="590"/>
    </row>
    <row r="498" spans="1:19">
      <c r="A498" s="379" t="str">
        <f>IF(B498="","",COUNT('Diário 1º PA'!$A$4:$A$2000)+COUNT('Diário 2º PA'!$A$4:$A$1998)+ROW()-3)</f>
        <v/>
      </c>
      <c r="B498" s="380"/>
      <c r="C498" s="381"/>
      <c r="D498" s="374"/>
      <c r="E498" s="374"/>
      <c r="F498" s="382"/>
      <c r="G498" s="575"/>
      <c r="H498" s="374"/>
      <c r="I498" s="374"/>
      <c r="J498" s="374"/>
      <c r="K498" s="374"/>
      <c r="L498" s="374"/>
      <c r="M498" s="374"/>
      <c r="N498" s="578"/>
      <c r="O498" s="585">
        <f t="shared" si="36"/>
        <v>0</v>
      </c>
      <c r="P498" s="585">
        <f t="shared" si="37"/>
        <v>0</v>
      </c>
      <c r="Q498" s="594" t="str">
        <f t="shared" si="38"/>
        <v/>
      </c>
      <c r="R498" s="590"/>
      <c r="S498" s="590"/>
    </row>
    <row r="499" spans="1:19">
      <c r="A499" s="379" t="str">
        <f>IF(B499="","",COUNT('Diário 1º PA'!$A$4:$A$2000)+COUNT('Diário 2º PA'!$A$4:$A$1998)+ROW()-3)</f>
        <v/>
      </c>
      <c r="B499" s="380"/>
      <c r="C499" s="381"/>
      <c r="D499" s="374"/>
      <c r="E499" s="374"/>
      <c r="F499" s="382"/>
      <c r="G499" s="575"/>
      <c r="H499" s="374"/>
      <c r="I499" s="374"/>
      <c r="J499" s="374"/>
      <c r="K499" s="374"/>
      <c r="L499" s="374"/>
      <c r="M499" s="374"/>
      <c r="N499" s="578"/>
      <c r="O499" s="585">
        <f t="shared" si="36"/>
        <v>0</v>
      </c>
      <c r="P499" s="585">
        <f t="shared" si="37"/>
        <v>0</v>
      </c>
      <c r="Q499" s="594" t="str">
        <f t="shared" si="38"/>
        <v/>
      </c>
      <c r="R499" s="590"/>
      <c r="S499" s="590"/>
    </row>
    <row r="500" spans="1:19">
      <c r="A500" s="379" t="str">
        <f>IF(B500="","",COUNT('Diário 1º PA'!$A$4:$A$2000)+COUNT('Diário 2º PA'!$A$4:$A$1998)+ROW()-3)</f>
        <v/>
      </c>
      <c r="B500" s="380"/>
      <c r="C500" s="381"/>
      <c r="D500" s="374"/>
      <c r="E500" s="374"/>
      <c r="F500" s="382"/>
      <c r="G500" s="575"/>
      <c r="H500" s="374"/>
      <c r="I500" s="374"/>
      <c r="J500" s="374"/>
      <c r="K500" s="374"/>
      <c r="L500" s="374"/>
      <c r="M500" s="374"/>
      <c r="N500" s="578"/>
      <c r="O500" s="585">
        <f t="shared" si="36"/>
        <v>0</v>
      </c>
      <c r="P500" s="585">
        <f t="shared" si="37"/>
        <v>0</v>
      </c>
      <c r="Q500" s="594" t="str">
        <f t="shared" si="38"/>
        <v/>
      </c>
      <c r="R500" s="590"/>
      <c r="S500" s="590"/>
    </row>
    <row r="501" spans="1:19">
      <c r="A501" s="379" t="str">
        <f>IF(B501="","",COUNT('Diário 1º PA'!$A$4:$A$2000)+COUNT('Diário 2º PA'!$A$4:$A$1998)+ROW()-3)</f>
        <v/>
      </c>
      <c r="B501" s="380"/>
      <c r="C501" s="381"/>
      <c r="D501" s="374"/>
      <c r="E501" s="374"/>
      <c r="F501" s="382"/>
      <c r="G501" s="575"/>
      <c r="H501" s="374"/>
      <c r="I501" s="374"/>
      <c r="J501" s="374"/>
      <c r="K501" s="374"/>
      <c r="L501" s="374"/>
      <c r="M501" s="374"/>
      <c r="N501" s="578"/>
      <c r="O501" s="585">
        <f t="shared" si="36"/>
        <v>0</v>
      </c>
      <c r="P501" s="585">
        <f t="shared" si="37"/>
        <v>0</v>
      </c>
      <c r="Q501" s="594" t="str">
        <f t="shared" si="38"/>
        <v/>
      </c>
      <c r="R501" s="590"/>
      <c r="S501" s="590"/>
    </row>
    <row r="502" spans="1:19">
      <c r="A502" s="379" t="str">
        <f>IF(B502="","",COUNT('Diário 1º PA'!$A$4:$A$2000)+COUNT('Diário 2º PA'!$A$4:$A$1998)+ROW()-3)</f>
        <v/>
      </c>
      <c r="B502" s="380"/>
      <c r="C502" s="381"/>
      <c r="D502" s="374"/>
      <c r="E502" s="374"/>
      <c r="F502" s="382"/>
      <c r="G502" s="575"/>
      <c r="H502" s="374"/>
      <c r="I502" s="374"/>
      <c r="J502" s="374"/>
      <c r="K502" s="374"/>
      <c r="L502" s="374"/>
      <c r="M502" s="374"/>
      <c r="N502" s="578"/>
      <c r="O502" s="585">
        <f t="shared" si="36"/>
        <v>0</v>
      </c>
      <c r="P502" s="585">
        <f t="shared" si="37"/>
        <v>0</v>
      </c>
      <c r="Q502" s="594" t="str">
        <f t="shared" si="38"/>
        <v/>
      </c>
      <c r="R502" s="590"/>
      <c r="S502" s="590"/>
    </row>
    <row r="503" spans="1:19">
      <c r="A503" s="379" t="str">
        <f>IF(B503="","",COUNT('Diário 1º PA'!$A$4:$A$2000)+COUNT('Diário 2º PA'!$A$4:$A$1998)+ROW()-3)</f>
        <v/>
      </c>
      <c r="B503" s="380"/>
      <c r="C503" s="381"/>
      <c r="D503" s="374"/>
      <c r="E503" s="374"/>
      <c r="F503" s="382"/>
      <c r="G503" s="575"/>
      <c r="H503" s="374"/>
      <c r="I503" s="374"/>
      <c r="J503" s="374"/>
      <c r="K503" s="374"/>
      <c r="L503" s="374"/>
      <c r="M503" s="374"/>
      <c r="N503" s="578"/>
      <c r="O503" s="585">
        <f t="shared" si="36"/>
        <v>0</v>
      </c>
      <c r="P503" s="585">
        <f t="shared" si="37"/>
        <v>0</v>
      </c>
      <c r="Q503" s="594" t="str">
        <f t="shared" si="38"/>
        <v/>
      </c>
      <c r="R503" s="590"/>
      <c r="S503" s="590"/>
    </row>
    <row r="504" spans="1:19">
      <c r="A504" s="379" t="str">
        <f>IF(B504="","",COUNT('Diário 1º PA'!$A$4:$A$2000)+COUNT('Diário 2º PA'!$A$4:$A$1998)+ROW()-3)</f>
        <v/>
      </c>
      <c r="B504" s="380"/>
      <c r="C504" s="381"/>
      <c r="D504" s="374"/>
      <c r="E504" s="374"/>
      <c r="F504" s="382"/>
      <c r="G504" s="575"/>
      <c r="H504" s="374"/>
      <c r="I504" s="374"/>
      <c r="J504" s="374"/>
      <c r="K504" s="374"/>
      <c r="L504" s="374"/>
      <c r="M504" s="374"/>
      <c r="N504" s="578"/>
      <c r="O504" s="585">
        <f t="shared" si="36"/>
        <v>0</v>
      </c>
      <c r="P504" s="585">
        <f t="shared" si="37"/>
        <v>0</v>
      </c>
      <c r="Q504" s="594" t="str">
        <f t="shared" si="38"/>
        <v/>
      </c>
      <c r="R504" s="590"/>
      <c r="S504" s="590"/>
    </row>
    <row r="505" spans="1:19">
      <c r="A505" s="379" t="str">
        <f>IF(B505="","",COUNT('Diário 1º PA'!$A$4:$A$2000)+COUNT('Diário 2º PA'!$A$4:$A$1998)+ROW()-3)</f>
        <v/>
      </c>
      <c r="B505" s="380"/>
      <c r="C505" s="381"/>
      <c r="D505" s="374"/>
      <c r="E505" s="374"/>
      <c r="F505" s="382"/>
      <c r="G505" s="575"/>
      <c r="H505" s="374"/>
      <c r="I505" s="374"/>
      <c r="J505" s="374"/>
      <c r="K505" s="374"/>
      <c r="L505" s="374"/>
      <c r="M505" s="374"/>
      <c r="N505" s="578"/>
      <c r="O505" s="585">
        <f t="shared" si="36"/>
        <v>0</v>
      </c>
      <c r="P505" s="585">
        <f t="shared" si="37"/>
        <v>0</v>
      </c>
      <c r="Q505" s="594" t="str">
        <f t="shared" si="38"/>
        <v/>
      </c>
      <c r="R505" s="590"/>
      <c r="S505" s="590"/>
    </row>
    <row r="506" spans="1:19">
      <c r="A506" s="379" t="str">
        <f>IF(B506="","",COUNT('Diário 1º PA'!$A$4:$A$2000)+COUNT('Diário 2º PA'!$A$4:$A$1998)+ROW()-3)</f>
        <v/>
      </c>
      <c r="B506" s="380"/>
      <c r="C506" s="381"/>
      <c r="D506" s="374"/>
      <c r="E506" s="374"/>
      <c r="F506" s="382"/>
      <c r="G506" s="575"/>
      <c r="H506" s="374"/>
      <c r="I506" s="374"/>
      <c r="J506" s="374"/>
      <c r="K506" s="374"/>
      <c r="L506" s="374"/>
      <c r="M506" s="374"/>
      <c r="N506" s="578"/>
      <c r="O506" s="585">
        <f t="shared" si="36"/>
        <v>0</v>
      </c>
      <c r="P506" s="585">
        <f t="shared" si="37"/>
        <v>0</v>
      </c>
      <c r="Q506" s="594" t="str">
        <f t="shared" si="38"/>
        <v/>
      </c>
      <c r="R506" s="590"/>
      <c r="S506" s="590"/>
    </row>
    <row r="507" spans="1:19">
      <c r="A507" s="379" t="str">
        <f>IF(B507="","",COUNT('Diário 1º PA'!$A$4:$A$2000)+COUNT('Diário 2º PA'!$A$4:$A$1998)+ROW()-3)</f>
        <v/>
      </c>
      <c r="B507" s="380"/>
      <c r="C507" s="381"/>
      <c r="D507" s="374"/>
      <c r="E507" s="374"/>
      <c r="F507" s="382"/>
      <c r="G507" s="575"/>
      <c r="H507" s="374"/>
      <c r="I507" s="374"/>
      <c r="J507" s="374"/>
      <c r="K507" s="374"/>
      <c r="L507" s="374"/>
      <c r="M507" s="374"/>
      <c r="N507" s="578"/>
      <c r="O507" s="585">
        <f t="shared" si="36"/>
        <v>0</v>
      </c>
      <c r="P507" s="585">
        <f t="shared" si="37"/>
        <v>0</v>
      </c>
      <c r="Q507" s="594" t="str">
        <f t="shared" si="38"/>
        <v/>
      </c>
      <c r="R507" s="590"/>
      <c r="S507" s="590"/>
    </row>
    <row r="508" spans="1:19">
      <c r="A508" s="379" t="str">
        <f>IF(B508="","",COUNT('Diário 1º PA'!$A$4:$A$2000)+COUNT('Diário 2º PA'!$A$4:$A$1998)+ROW()-3)</f>
        <v/>
      </c>
      <c r="B508" s="380"/>
      <c r="C508" s="381"/>
      <c r="D508" s="374"/>
      <c r="E508" s="374"/>
      <c r="F508" s="382"/>
      <c r="G508" s="575"/>
      <c r="H508" s="374"/>
      <c r="I508" s="374"/>
      <c r="J508" s="374"/>
      <c r="K508" s="374"/>
      <c r="L508" s="374"/>
      <c r="M508" s="374"/>
      <c r="N508" s="578"/>
      <c r="O508" s="585">
        <f t="shared" ref="O508:O571" si="39">IF(B508=0,0,IF(YEAR(B508)=$P$1,MONTH(B508)-$O$1+1,(YEAR(B508)-$P$1)*12-$O$1+1+MONTH(B508)))</f>
        <v>0</v>
      </c>
      <c r="P508" s="585">
        <f t="shared" ref="P508:P571" si="40">IF(C508=0,0,IF(YEAR(C508)=$P$1,MONTH(C508)-$O$1+1,(YEAR(C508)-$P$1)*12-$O$1+1+MONTH(C508)))</f>
        <v>0</v>
      </c>
      <c r="Q508" s="594" t="str">
        <f t="shared" ref="Q508:Q513" si="41">SUBSTITUTE(D508," ","_")</f>
        <v/>
      </c>
      <c r="R508" s="590"/>
      <c r="S508" s="590"/>
    </row>
    <row r="509" spans="1:19">
      <c r="A509" s="379" t="str">
        <f>IF(B509="","",COUNT('Diário 1º PA'!$A$4:$A$2000)+COUNT('Diário 2º PA'!$A$4:$A$1998)+ROW()-3)</f>
        <v/>
      </c>
      <c r="B509" s="380"/>
      <c r="C509" s="381"/>
      <c r="D509" s="374"/>
      <c r="E509" s="374"/>
      <c r="F509" s="382"/>
      <c r="G509" s="575"/>
      <c r="H509" s="374"/>
      <c r="I509" s="374"/>
      <c r="J509" s="374"/>
      <c r="K509" s="374"/>
      <c r="L509" s="374"/>
      <c r="M509" s="374"/>
      <c r="N509" s="578"/>
      <c r="O509" s="585">
        <f t="shared" si="39"/>
        <v>0</v>
      </c>
      <c r="P509" s="585">
        <f t="shared" si="40"/>
        <v>0</v>
      </c>
      <c r="Q509" s="594" t="str">
        <f t="shared" si="41"/>
        <v/>
      </c>
      <c r="R509" s="590"/>
      <c r="S509" s="590"/>
    </row>
    <row r="510" spans="1:19">
      <c r="A510" s="379" t="str">
        <f>IF(B510="","",COUNT('Diário 1º PA'!$A$4:$A$2000)+COUNT('Diário 2º PA'!$A$4:$A$1998)+ROW()-3)</f>
        <v/>
      </c>
      <c r="B510" s="380"/>
      <c r="C510" s="381"/>
      <c r="D510" s="374"/>
      <c r="E510" s="374"/>
      <c r="F510" s="382"/>
      <c r="G510" s="575"/>
      <c r="H510" s="374"/>
      <c r="I510" s="374"/>
      <c r="J510" s="374"/>
      <c r="K510" s="374"/>
      <c r="L510" s="374"/>
      <c r="M510" s="374"/>
      <c r="N510" s="578"/>
      <c r="O510" s="585">
        <f t="shared" si="39"/>
        <v>0</v>
      </c>
      <c r="P510" s="585">
        <f t="shared" si="40"/>
        <v>0</v>
      </c>
      <c r="Q510" s="594" t="str">
        <f t="shared" si="41"/>
        <v/>
      </c>
      <c r="R510" s="590"/>
      <c r="S510" s="590"/>
    </row>
    <row r="511" spans="1:19">
      <c r="A511" s="379" t="str">
        <f>IF(B511="","",COUNT('Diário 1º PA'!$A$4:$A$2000)+COUNT('Diário 2º PA'!$A$4:$A$1998)+ROW()-3)</f>
        <v/>
      </c>
      <c r="B511" s="380"/>
      <c r="C511" s="381"/>
      <c r="D511" s="374"/>
      <c r="E511" s="374"/>
      <c r="F511" s="382"/>
      <c r="G511" s="575"/>
      <c r="H511" s="374"/>
      <c r="I511" s="374"/>
      <c r="J511" s="374"/>
      <c r="K511" s="374"/>
      <c r="L511" s="374"/>
      <c r="M511" s="374"/>
      <c r="N511" s="578"/>
      <c r="O511" s="585">
        <f t="shared" si="39"/>
        <v>0</v>
      </c>
      <c r="P511" s="585">
        <f t="shared" si="40"/>
        <v>0</v>
      </c>
      <c r="Q511" s="594" t="str">
        <f t="shared" si="41"/>
        <v/>
      </c>
      <c r="R511" s="590"/>
      <c r="S511" s="590"/>
    </row>
    <row r="512" spans="1:19">
      <c r="A512" s="379" t="str">
        <f>IF(B512="","",COUNT('Diário 1º PA'!$A$4:$A$2000)+COUNT('Diário 2º PA'!$A$4:$A$1998)+ROW()-3)</f>
        <v/>
      </c>
      <c r="B512" s="380"/>
      <c r="C512" s="381"/>
      <c r="D512" s="374"/>
      <c r="E512" s="374"/>
      <c r="F512" s="382"/>
      <c r="G512" s="575"/>
      <c r="H512" s="374"/>
      <c r="I512" s="374"/>
      <c r="J512" s="374"/>
      <c r="K512" s="374"/>
      <c r="L512" s="374"/>
      <c r="M512" s="374"/>
      <c r="N512" s="578"/>
      <c r="O512" s="585">
        <f t="shared" si="39"/>
        <v>0</v>
      </c>
      <c r="P512" s="585">
        <f t="shared" si="40"/>
        <v>0</v>
      </c>
      <c r="Q512" s="594" t="str">
        <f t="shared" si="41"/>
        <v/>
      </c>
      <c r="R512" s="590"/>
      <c r="S512" s="590"/>
    </row>
    <row r="513" spans="1:19">
      <c r="A513" s="379" t="str">
        <f>IF(B513="","",COUNT('Diário 1º PA'!$A$4:$A$2000)+COUNT('Diário 2º PA'!$A$4:$A$1998)+ROW()-3)</f>
        <v/>
      </c>
      <c r="B513" s="380"/>
      <c r="C513" s="381"/>
      <c r="D513" s="374"/>
      <c r="E513" s="374"/>
      <c r="F513" s="382"/>
      <c r="G513" s="575"/>
      <c r="H513" s="374"/>
      <c r="I513" s="374"/>
      <c r="J513" s="374"/>
      <c r="K513" s="374"/>
      <c r="L513" s="374"/>
      <c r="M513" s="374"/>
      <c r="N513" s="578"/>
      <c r="O513" s="585">
        <f t="shared" si="39"/>
        <v>0</v>
      </c>
      <c r="P513" s="585">
        <f t="shared" si="40"/>
        <v>0</v>
      </c>
      <c r="Q513" s="594" t="str">
        <f t="shared" si="41"/>
        <v/>
      </c>
      <c r="R513" s="590"/>
      <c r="S513" s="590"/>
    </row>
    <row r="514" spans="1:19">
      <c r="A514" s="379" t="str">
        <f>IF(B514="","",COUNT('Diário 1º PA'!$A$4:$A$2000)+COUNT('Diário 2º PA'!$A$4:$A$1998)+ROW()-3)</f>
        <v/>
      </c>
      <c r="B514" s="380"/>
      <c r="C514" s="381"/>
      <c r="D514" s="374"/>
      <c r="E514" s="374"/>
      <c r="F514" s="382"/>
      <c r="G514" s="575"/>
      <c r="H514" s="374"/>
      <c r="I514" s="374"/>
      <c r="J514" s="374"/>
      <c r="K514" s="374"/>
      <c r="L514" s="374"/>
      <c r="M514" s="374"/>
      <c r="N514" s="578"/>
      <c r="O514" s="585">
        <f t="shared" si="39"/>
        <v>0</v>
      </c>
      <c r="P514" s="585">
        <f t="shared" si="40"/>
        <v>0</v>
      </c>
      <c r="Q514" s="594" t="str">
        <f t="shared" ref="Q514:Q515" si="42">SUBSTITUTE(D514," ","_")</f>
        <v/>
      </c>
      <c r="R514" s="595"/>
      <c r="S514" s="595"/>
    </row>
    <row r="515" spans="1:19">
      <c r="A515" s="379" t="str">
        <f>IF(B515="","",COUNT('Diário 1º PA'!$A$4:$A$2000)+COUNT('Diário 2º PA'!$A$4:$A$1998)+ROW()-3)</f>
        <v/>
      </c>
      <c r="B515" s="380"/>
      <c r="C515" s="381"/>
      <c r="D515" s="374"/>
      <c r="E515" s="374"/>
      <c r="F515" s="382"/>
      <c r="G515" s="575"/>
      <c r="H515" s="374"/>
      <c r="I515" s="374"/>
      <c r="J515" s="374"/>
      <c r="K515" s="374"/>
      <c r="L515" s="374"/>
      <c r="M515" s="374"/>
      <c r="N515" s="578"/>
      <c r="O515" s="585">
        <f t="shared" si="39"/>
        <v>0</v>
      </c>
      <c r="P515" s="585">
        <f t="shared" si="40"/>
        <v>0</v>
      </c>
      <c r="Q515" s="596" t="str">
        <f t="shared" si="42"/>
        <v/>
      </c>
      <c r="R515" s="595"/>
      <c r="S515" s="595"/>
    </row>
    <row r="516" spans="1:19">
      <c r="A516" s="379" t="str">
        <f>IF(B516="","",COUNT('Diário 1º PA'!$A$4:$A$2000)+COUNT('Diário 2º PA'!$A$4:$A$1998)+ROW()-3)</f>
        <v/>
      </c>
      <c r="B516" s="380"/>
      <c r="C516" s="381"/>
      <c r="D516" s="374"/>
      <c r="E516" s="374"/>
      <c r="F516" s="382"/>
      <c r="G516" s="575"/>
      <c r="H516" s="374"/>
      <c r="I516" s="374"/>
      <c r="J516" s="374"/>
      <c r="K516" s="374"/>
      <c r="L516" s="374"/>
      <c r="M516" s="374"/>
      <c r="N516" s="578"/>
      <c r="O516" s="585">
        <f t="shared" si="39"/>
        <v>0</v>
      </c>
      <c r="P516" s="585">
        <f t="shared" si="40"/>
        <v>0</v>
      </c>
      <c r="Q516" s="596" t="str">
        <f t="shared" ref="Q516:Q579" si="43">SUBSTITUTE(D516," ","_")</f>
        <v/>
      </c>
      <c r="R516" s="595"/>
      <c r="S516" s="595"/>
    </row>
    <row r="517" spans="1:19">
      <c r="A517" s="379" t="str">
        <f>IF(B517="","",COUNT('Diário 1º PA'!$A$4:$A$2000)+COUNT('Diário 2º PA'!$A$4:$A$1998)+ROW()-3)</f>
        <v/>
      </c>
      <c r="B517" s="380"/>
      <c r="C517" s="381"/>
      <c r="D517" s="374"/>
      <c r="E517" s="374"/>
      <c r="F517" s="382"/>
      <c r="G517" s="575"/>
      <c r="H517" s="374"/>
      <c r="I517" s="374"/>
      <c r="J517" s="374"/>
      <c r="K517" s="374"/>
      <c r="L517" s="374"/>
      <c r="M517" s="374"/>
      <c r="N517" s="578"/>
      <c r="O517" s="585">
        <f t="shared" si="39"/>
        <v>0</v>
      </c>
      <c r="P517" s="585">
        <f t="shared" si="40"/>
        <v>0</v>
      </c>
      <c r="Q517" s="594" t="str">
        <f t="shared" si="43"/>
        <v/>
      </c>
      <c r="R517" s="595"/>
      <c r="S517" s="595"/>
    </row>
    <row r="518" spans="1:19">
      <c r="A518" s="379" t="str">
        <f>IF(B518="","",COUNT('Diário 1º PA'!$A$4:$A$2000)+COUNT('Diário 2º PA'!$A$4:$A$1998)+ROW()-3)</f>
        <v/>
      </c>
      <c r="B518" s="380"/>
      <c r="C518" s="381"/>
      <c r="D518" s="374"/>
      <c r="E518" s="374"/>
      <c r="F518" s="382"/>
      <c r="G518" s="575"/>
      <c r="H518" s="374"/>
      <c r="I518" s="374"/>
      <c r="J518" s="374"/>
      <c r="K518" s="374"/>
      <c r="L518" s="374"/>
      <c r="M518" s="374"/>
      <c r="N518" s="578"/>
      <c r="O518" s="585">
        <f t="shared" si="39"/>
        <v>0</v>
      </c>
      <c r="P518" s="585">
        <f t="shared" si="40"/>
        <v>0</v>
      </c>
      <c r="Q518" s="596" t="str">
        <f t="shared" si="43"/>
        <v/>
      </c>
      <c r="R518" s="595"/>
      <c r="S518" s="595"/>
    </row>
    <row r="519" spans="1:19">
      <c r="A519" s="379" t="str">
        <f>IF(B519="","",COUNT('Diário 1º PA'!$A$4:$A$2000)+COUNT('Diário 2º PA'!$A$4:$A$1998)+ROW()-3)</f>
        <v/>
      </c>
      <c r="B519" s="380"/>
      <c r="C519" s="381"/>
      <c r="D519" s="374"/>
      <c r="E519" s="374"/>
      <c r="F519" s="382"/>
      <c r="G519" s="575"/>
      <c r="H519" s="374"/>
      <c r="I519" s="374"/>
      <c r="J519" s="374"/>
      <c r="K519" s="374"/>
      <c r="L519" s="374"/>
      <c r="M519" s="374"/>
      <c r="N519" s="578"/>
      <c r="O519" s="585">
        <f t="shared" si="39"/>
        <v>0</v>
      </c>
      <c r="P519" s="585">
        <f t="shared" si="40"/>
        <v>0</v>
      </c>
      <c r="Q519" s="596" t="str">
        <f t="shared" si="43"/>
        <v/>
      </c>
      <c r="R519" s="595"/>
      <c r="S519" s="595"/>
    </row>
    <row r="520" spans="1:19">
      <c r="A520" s="379" t="str">
        <f>IF(B520="","",COUNT('Diário 1º PA'!$A$4:$A$2000)+COUNT('Diário 2º PA'!$A$4:$A$1998)+ROW()-3)</f>
        <v/>
      </c>
      <c r="B520" s="380"/>
      <c r="C520" s="381"/>
      <c r="D520" s="374"/>
      <c r="E520" s="374"/>
      <c r="F520" s="382"/>
      <c r="G520" s="575"/>
      <c r="H520" s="374"/>
      <c r="I520" s="374"/>
      <c r="J520" s="374"/>
      <c r="K520" s="374"/>
      <c r="L520" s="374"/>
      <c r="M520" s="374"/>
      <c r="N520" s="578"/>
      <c r="O520" s="585">
        <f t="shared" si="39"/>
        <v>0</v>
      </c>
      <c r="P520" s="585">
        <f t="shared" si="40"/>
        <v>0</v>
      </c>
      <c r="Q520" s="594" t="str">
        <f t="shared" si="43"/>
        <v/>
      </c>
      <c r="R520" s="595"/>
      <c r="S520" s="595"/>
    </row>
    <row r="521" spans="1:19">
      <c r="A521" s="379" t="str">
        <f>IF(B521="","",COUNT('Diário 1º PA'!$A$4:$A$2000)+COUNT('Diário 2º PA'!$A$4:$A$1998)+ROW()-3)</f>
        <v/>
      </c>
      <c r="B521" s="380"/>
      <c r="C521" s="381"/>
      <c r="D521" s="374"/>
      <c r="E521" s="374"/>
      <c r="F521" s="382"/>
      <c r="G521" s="575"/>
      <c r="H521" s="374"/>
      <c r="I521" s="374"/>
      <c r="J521" s="374"/>
      <c r="K521" s="374"/>
      <c r="L521" s="374"/>
      <c r="M521" s="374"/>
      <c r="N521" s="578"/>
      <c r="O521" s="585">
        <f t="shared" si="39"/>
        <v>0</v>
      </c>
      <c r="P521" s="585">
        <f t="shared" si="40"/>
        <v>0</v>
      </c>
      <c r="Q521" s="596" t="str">
        <f t="shared" si="43"/>
        <v/>
      </c>
      <c r="R521" s="595"/>
      <c r="S521" s="595"/>
    </row>
    <row r="522" spans="1:19">
      <c r="A522" s="379" t="str">
        <f>IF(B522="","",COUNT('Diário 1º PA'!$A$4:$A$2000)+COUNT('Diário 2º PA'!$A$4:$A$1998)+ROW()-3)</f>
        <v/>
      </c>
      <c r="B522" s="380"/>
      <c r="C522" s="381"/>
      <c r="D522" s="374"/>
      <c r="E522" s="374"/>
      <c r="F522" s="382"/>
      <c r="G522" s="575"/>
      <c r="H522" s="374"/>
      <c r="I522" s="374"/>
      <c r="J522" s="374"/>
      <c r="K522" s="374"/>
      <c r="L522" s="374"/>
      <c r="M522" s="374"/>
      <c r="N522" s="578"/>
      <c r="O522" s="585">
        <f t="shared" si="39"/>
        <v>0</v>
      </c>
      <c r="P522" s="585">
        <f t="shared" si="40"/>
        <v>0</v>
      </c>
      <c r="Q522" s="596" t="str">
        <f t="shared" si="43"/>
        <v/>
      </c>
      <c r="R522" s="595"/>
      <c r="S522" s="595"/>
    </row>
    <row r="523" spans="1:19">
      <c r="A523" s="379" t="str">
        <f>IF(B523="","",COUNT('Diário 1º PA'!$A$4:$A$2000)+COUNT('Diário 2º PA'!$A$4:$A$1998)+ROW()-3)</f>
        <v/>
      </c>
      <c r="B523" s="380"/>
      <c r="C523" s="381"/>
      <c r="D523" s="374"/>
      <c r="E523" s="374"/>
      <c r="F523" s="382"/>
      <c r="G523" s="575"/>
      <c r="H523" s="374"/>
      <c r="I523" s="374"/>
      <c r="J523" s="374"/>
      <c r="K523" s="374"/>
      <c r="L523" s="374"/>
      <c r="M523" s="374"/>
      <c r="N523" s="578"/>
      <c r="O523" s="585">
        <f t="shared" si="39"/>
        <v>0</v>
      </c>
      <c r="P523" s="585">
        <f t="shared" si="40"/>
        <v>0</v>
      </c>
      <c r="Q523" s="594" t="str">
        <f t="shared" si="43"/>
        <v/>
      </c>
      <c r="R523" s="595"/>
      <c r="S523" s="595"/>
    </row>
    <row r="524" spans="1:19">
      <c r="A524" s="379" t="str">
        <f>IF(B524="","",COUNT('Diário 1º PA'!$A$4:$A$2000)+COUNT('Diário 2º PA'!$A$4:$A$1998)+ROW()-3)</f>
        <v/>
      </c>
      <c r="B524" s="380"/>
      <c r="C524" s="381"/>
      <c r="D524" s="374"/>
      <c r="E524" s="374"/>
      <c r="F524" s="382"/>
      <c r="G524" s="575"/>
      <c r="H524" s="374"/>
      <c r="I524" s="374"/>
      <c r="J524" s="374"/>
      <c r="K524" s="374"/>
      <c r="L524" s="374"/>
      <c r="M524" s="374"/>
      <c r="N524" s="578"/>
      <c r="O524" s="585">
        <f t="shared" si="39"/>
        <v>0</v>
      </c>
      <c r="P524" s="585">
        <f t="shared" si="40"/>
        <v>0</v>
      </c>
      <c r="Q524" s="596" t="str">
        <f t="shared" si="43"/>
        <v/>
      </c>
      <c r="R524" s="595"/>
      <c r="S524" s="595"/>
    </row>
    <row r="525" spans="1:19">
      <c r="A525" s="379" t="str">
        <f>IF(B525="","",COUNT('Diário 1º PA'!$A$4:$A$2000)+COUNT('Diário 2º PA'!$A$4:$A$1998)+ROW()-3)</f>
        <v/>
      </c>
      <c r="B525" s="380"/>
      <c r="C525" s="381"/>
      <c r="D525" s="374"/>
      <c r="E525" s="374"/>
      <c r="F525" s="382"/>
      <c r="G525" s="575"/>
      <c r="H525" s="374"/>
      <c r="I525" s="374"/>
      <c r="J525" s="374"/>
      <c r="K525" s="374"/>
      <c r="L525" s="374"/>
      <c r="M525" s="374"/>
      <c r="N525" s="578"/>
      <c r="O525" s="585">
        <f t="shared" si="39"/>
        <v>0</v>
      </c>
      <c r="P525" s="585">
        <f t="shared" si="40"/>
        <v>0</v>
      </c>
      <c r="Q525" s="596" t="str">
        <f t="shared" si="43"/>
        <v/>
      </c>
      <c r="R525" s="595"/>
      <c r="S525" s="595"/>
    </row>
    <row r="526" spans="1:19">
      <c r="A526" s="379" t="str">
        <f>IF(B526="","",COUNT('Diário 1º PA'!$A$4:$A$2000)+COUNT('Diário 2º PA'!$A$4:$A$1998)+ROW()-3)</f>
        <v/>
      </c>
      <c r="B526" s="402"/>
      <c r="C526" s="403"/>
      <c r="D526" s="388"/>
      <c r="E526" s="388"/>
      <c r="F526" s="393"/>
      <c r="G526" s="576"/>
      <c r="H526" s="388"/>
      <c r="I526" s="388"/>
      <c r="J526" s="388"/>
      <c r="K526" s="388"/>
      <c r="L526" s="388"/>
      <c r="M526" s="388"/>
      <c r="N526" s="601"/>
      <c r="O526" s="585">
        <f t="shared" si="39"/>
        <v>0</v>
      </c>
      <c r="P526" s="585">
        <f t="shared" si="40"/>
        <v>0</v>
      </c>
      <c r="Q526" s="594" t="str">
        <f t="shared" si="43"/>
        <v/>
      </c>
      <c r="R526" s="595"/>
      <c r="S526" s="595"/>
    </row>
    <row r="527" spans="1:19">
      <c r="A527" s="379" t="str">
        <f>IF(B527="","",COUNT('Diário 1º PA'!$A$4:$A$2000)+COUNT('Diário 2º PA'!$A$4:$A$1998)+ROW()-3)</f>
        <v/>
      </c>
      <c r="B527" s="402"/>
      <c r="C527" s="403"/>
      <c r="D527" s="388"/>
      <c r="E527" s="388"/>
      <c r="F527" s="393"/>
      <c r="G527" s="576"/>
      <c r="H527" s="388"/>
      <c r="I527" s="388"/>
      <c r="J527" s="388"/>
      <c r="K527" s="388"/>
      <c r="L527" s="388"/>
      <c r="M527" s="388"/>
      <c r="N527" s="601"/>
      <c r="O527" s="585">
        <f t="shared" si="39"/>
        <v>0</v>
      </c>
      <c r="P527" s="585">
        <f t="shared" si="40"/>
        <v>0</v>
      </c>
      <c r="Q527" s="596" t="str">
        <f t="shared" si="43"/>
        <v/>
      </c>
      <c r="R527" s="595"/>
      <c r="S527" s="595"/>
    </row>
    <row r="528" spans="1:19">
      <c r="A528" s="379" t="str">
        <f>IF(B528="","",COUNT('Diário 1º PA'!$A$4:$A$2000)+COUNT('Diário 2º PA'!$A$4:$A$1998)+ROW()-3)</f>
        <v/>
      </c>
      <c r="B528" s="380"/>
      <c r="C528" s="381"/>
      <c r="D528" s="374"/>
      <c r="E528" s="374"/>
      <c r="F528" s="382"/>
      <c r="G528" s="575"/>
      <c r="H528" s="374"/>
      <c r="I528" s="374"/>
      <c r="J528" s="374"/>
      <c r="K528" s="374"/>
      <c r="L528" s="374"/>
      <c r="M528" s="374"/>
      <c r="N528" s="578"/>
      <c r="O528" s="585">
        <f t="shared" si="39"/>
        <v>0</v>
      </c>
      <c r="P528" s="585">
        <f t="shared" si="40"/>
        <v>0</v>
      </c>
      <c r="Q528" s="596" t="str">
        <f t="shared" si="43"/>
        <v/>
      </c>
      <c r="R528" s="595"/>
      <c r="S528" s="595"/>
    </row>
    <row r="529" spans="1:19">
      <c r="A529" s="379" t="str">
        <f>IF(B529="","",COUNT('Diário 1º PA'!$A$4:$A$2000)+COUNT('Diário 2º PA'!$A$4:$A$1998)+ROW()-3)</f>
        <v/>
      </c>
      <c r="B529" s="380"/>
      <c r="C529" s="381"/>
      <c r="D529" s="374"/>
      <c r="E529" s="374"/>
      <c r="F529" s="382"/>
      <c r="G529" s="575"/>
      <c r="H529" s="374"/>
      <c r="I529" s="374"/>
      <c r="J529" s="374"/>
      <c r="K529" s="374"/>
      <c r="L529" s="374"/>
      <c r="M529" s="374"/>
      <c r="N529" s="578"/>
      <c r="O529" s="585">
        <f t="shared" si="39"/>
        <v>0</v>
      </c>
      <c r="P529" s="585">
        <f t="shared" si="40"/>
        <v>0</v>
      </c>
      <c r="Q529" s="594" t="str">
        <f t="shared" si="43"/>
        <v/>
      </c>
      <c r="R529" s="595"/>
      <c r="S529" s="595"/>
    </row>
    <row r="530" spans="1:19">
      <c r="A530" s="379" t="str">
        <f>IF(B530="","",COUNT('Diário 1º PA'!$A$4:$A$2000)+COUNT('Diário 2º PA'!$A$4:$A$1998)+ROW()-3)</f>
        <v/>
      </c>
      <c r="B530" s="380"/>
      <c r="C530" s="381"/>
      <c r="D530" s="374"/>
      <c r="E530" s="374"/>
      <c r="F530" s="382"/>
      <c r="G530" s="575"/>
      <c r="H530" s="374"/>
      <c r="I530" s="374"/>
      <c r="J530" s="374"/>
      <c r="K530" s="374"/>
      <c r="L530" s="374"/>
      <c r="M530" s="374"/>
      <c r="N530" s="578"/>
      <c r="O530" s="585">
        <f t="shared" si="39"/>
        <v>0</v>
      </c>
      <c r="P530" s="585">
        <f t="shared" si="40"/>
        <v>0</v>
      </c>
      <c r="Q530" s="596" t="str">
        <f t="shared" si="43"/>
        <v/>
      </c>
      <c r="R530" s="595"/>
      <c r="S530" s="595"/>
    </row>
    <row r="531" spans="1:19">
      <c r="A531" s="379" t="str">
        <f>IF(B531="","",COUNT('Diário 1º PA'!$A$4:$A$2000)+COUNT('Diário 2º PA'!$A$4:$A$1998)+ROW()-3)</f>
        <v/>
      </c>
      <c r="B531" s="380"/>
      <c r="C531" s="381"/>
      <c r="D531" s="374"/>
      <c r="E531" s="374"/>
      <c r="F531" s="382"/>
      <c r="G531" s="575"/>
      <c r="H531" s="374"/>
      <c r="I531" s="374"/>
      <c r="J531" s="374"/>
      <c r="K531" s="374"/>
      <c r="L531" s="374"/>
      <c r="M531" s="374"/>
      <c r="N531" s="578"/>
      <c r="O531" s="585">
        <f t="shared" si="39"/>
        <v>0</v>
      </c>
      <c r="P531" s="585">
        <f t="shared" si="40"/>
        <v>0</v>
      </c>
      <c r="Q531" s="596" t="str">
        <f t="shared" si="43"/>
        <v/>
      </c>
      <c r="R531" s="595"/>
      <c r="S531" s="595"/>
    </row>
    <row r="532" spans="1:19">
      <c r="A532" s="379" t="str">
        <f>IF(B532="","",COUNT('Diário 1º PA'!$A$4:$A$2000)+COUNT('Diário 2º PA'!$A$4:$A$1998)+ROW()-3)</f>
        <v/>
      </c>
      <c r="B532" s="380"/>
      <c r="C532" s="381"/>
      <c r="D532" s="374"/>
      <c r="E532" s="374"/>
      <c r="F532" s="382"/>
      <c r="G532" s="575"/>
      <c r="H532" s="374"/>
      <c r="I532" s="374"/>
      <c r="J532" s="374"/>
      <c r="K532" s="374"/>
      <c r="L532" s="374"/>
      <c r="M532" s="374"/>
      <c r="N532" s="578"/>
      <c r="O532" s="585">
        <f t="shared" si="39"/>
        <v>0</v>
      </c>
      <c r="P532" s="585">
        <f t="shared" si="40"/>
        <v>0</v>
      </c>
      <c r="Q532" s="594" t="str">
        <f t="shared" si="43"/>
        <v/>
      </c>
      <c r="R532" s="595"/>
      <c r="S532" s="595"/>
    </row>
    <row r="533" spans="1:19">
      <c r="A533" s="379" t="str">
        <f>IF(B533="","",COUNT('Diário 1º PA'!$A$4:$A$2000)+COUNT('Diário 2º PA'!$A$4:$A$1998)+ROW()-3)</f>
        <v/>
      </c>
      <c r="B533" s="402"/>
      <c r="C533" s="403"/>
      <c r="D533" s="388"/>
      <c r="E533" s="388"/>
      <c r="F533" s="393"/>
      <c r="G533" s="576"/>
      <c r="H533" s="388"/>
      <c r="I533" s="388"/>
      <c r="J533" s="388"/>
      <c r="K533" s="388"/>
      <c r="L533" s="388"/>
      <c r="M533" s="388"/>
      <c r="N533" s="601"/>
      <c r="O533" s="585">
        <f t="shared" si="39"/>
        <v>0</v>
      </c>
      <c r="P533" s="585">
        <f t="shared" si="40"/>
        <v>0</v>
      </c>
      <c r="Q533" s="596" t="str">
        <f t="shared" si="43"/>
        <v/>
      </c>
      <c r="R533" s="595"/>
      <c r="S533" s="595"/>
    </row>
    <row r="534" spans="1:19">
      <c r="A534" s="379" t="str">
        <f>IF(B534="","",COUNT('Diário 1º PA'!$A$4:$A$2000)+COUNT('Diário 2º PA'!$A$4:$A$1998)+ROW()-3)</f>
        <v/>
      </c>
      <c r="B534" s="380"/>
      <c r="C534" s="381"/>
      <c r="D534" s="374"/>
      <c r="E534" s="374"/>
      <c r="F534" s="382"/>
      <c r="G534" s="575"/>
      <c r="H534" s="374"/>
      <c r="I534" s="374"/>
      <c r="J534" s="374"/>
      <c r="K534" s="374"/>
      <c r="L534" s="374"/>
      <c r="M534" s="374"/>
      <c r="N534" s="578"/>
      <c r="O534" s="585">
        <f t="shared" si="39"/>
        <v>0</v>
      </c>
      <c r="P534" s="585">
        <f t="shared" si="40"/>
        <v>0</v>
      </c>
      <c r="Q534" s="596" t="str">
        <f t="shared" si="43"/>
        <v/>
      </c>
      <c r="R534" s="595"/>
      <c r="S534" s="595"/>
    </row>
    <row r="535" spans="1:19">
      <c r="A535" s="379" t="str">
        <f>IF(B535="","",COUNT('Diário 1º PA'!$A$4:$A$2000)+COUNT('Diário 2º PA'!$A$4:$A$1998)+ROW()-3)</f>
        <v/>
      </c>
      <c r="B535" s="380"/>
      <c r="C535" s="381"/>
      <c r="D535" s="374"/>
      <c r="E535" s="374"/>
      <c r="F535" s="382"/>
      <c r="G535" s="575"/>
      <c r="H535" s="374"/>
      <c r="I535" s="374"/>
      <c r="J535" s="374"/>
      <c r="K535" s="374"/>
      <c r="L535" s="374"/>
      <c r="M535" s="374"/>
      <c r="N535" s="578"/>
      <c r="O535" s="585">
        <f t="shared" si="39"/>
        <v>0</v>
      </c>
      <c r="P535" s="585">
        <f t="shared" si="40"/>
        <v>0</v>
      </c>
      <c r="Q535" s="594" t="str">
        <f t="shared" si="43"/>
        <v/>
      </c>
      <c r="R535" s="595"/>
      <c r="S535" s="595"/>
    </row>
    <row r="536" spans="1:19">
      <c r="A536" s="379" t="str">
        <f>IF(B536="","",COUNT('Diário 1º PA'!$A$4:$A$2000)+COUNT('Diário 2º PA'!$A$4:$A$1998)+ROW()-3)</f>
        <v/>
      </c>
      <c r="B536" s="380"/>
      <c r="C536" s="381"/>
      <c r="D536" s="374"/>
      <c r="E536" s="374"/>
      <c r="F536" s="382"/>
      <c r="G536" s="575"/>
      <c r="H536" s="374"/>
      <c r="I536" s="374"/>
      <c r="J536" s="374"/>
      <c r="K536" s="374"/>
      <c r="L536" s="374"/>
      <c r="M536" s="374"/>
      <c r="N536" s="578"/>
      <c r="O536" s="585">
        <f t="shared" si="39"/>
        <v>0</v>
      </c>
      <c r="P536" s="585">
        <f t="shared" si="40"/>
        <v>0</v>
      </c>
      <c r="Q536" s="596" t="str">
        <f t="shared" si="43"/>
        <v/>
      </c>
      <c r="R536" s="595"/>
      <c r="S536" s="595"/>
    </row>
    <row r="537" spans="1:19">
      <c r="A537" s="379" t="str">
        <f>IF(B537="","",COUNT('Diário 1º PA'!$A$4:$A$2000)+COUNT('Diário 2º PA'!$A$4:$A$1998)+ROW()-3)</f>
        <v/>
      </c>
      <c r="B537" s="380"/>
      <c r="C537" s="381"/>
      <c r="D537" s="374"/>
      <c r="E537" s="374"/>
      <c r="F537" s="382"/>
      <c r="G537" s="575"/>
      <c r="H537" s="374"/>
      <c r="I537" s="374"/>
      <c r="J537" s="374"/>
      <c r="K537" s="374"/>
      <c r="L537" s="374"/>
      <c r="M537" s="374"/>
      <c r="N537" s="578"/>
      <c r="O537" s="585">
        <f t="shared" si="39"/>
        <v>0</v>
      </c>
      <c r="P537" s="585">
        <f t="shared" si="40"/>
        <v>0</v>
      </c>
      <c r="Q537" s="596" t="str">
        <f t="shared" si="43"/>
        <v/>
      </c>
      <c r="R537" s="595"/>
      <c r="S537" s="595"/>
    </row>
    <row r="538" spans="1:19">
      <c r="A538" s="379" t="str">
        <f>IF(B538="","",COUNT('Diário 1º PA'!$A$4:$A$2000)+COUNT('Diário 2º PA'!$A$4:$A$1998)+ROW()-3)</f>
        <v/>
      </c>
      <c r="B538" s="380"/>
      <c r="C538" s="381"/>
      <c r="D538" s="374"/>
      <c r="E538" s="374"/>
      <c r="F538" s="382"/>
      <c r="G538" s="575"/>
      <c r="H538" s="374"/>
      <c r="I538" s="374"/>
      <c r="J538" s="374"/>
      <c r="K538" s="374"/>
      <c r="L538" s="374"/>
      <c r="M538" s="374"/>
      <c r="N538" s="578"/>
      <c r="O538" s="585">
        <f t="shared" si="39"/>
        <v>0</v>
      </c>
      <c r="P538" s="585">
        <f t="shared" si="40"/>
        <v>0</v>
      </c>
      <c r="Q538" s="594" t="str">
        <f t="shared" si="43"/>
        <v/>
      </c>
      <c r="R538" s="595"/>
      <c r="S538" s="595"/>
    </row>
    <row r="539" spans="1:19">
      <c r="A539" s="379" t="str">
        <f>IF(B539="","",COUNT('Diário 1º PA'!$A$4:$A$2000)+COUNT('Diário 2º PA'!$A$4:$A$1998)+ROW()-3)</f>
        <v/>
      </c>
      <c r="B539" s="380"/>
      <c r="C539" s="381"/>
      <c r="D539" s="374"/>
      <c r="E539" s="374"/>
      <c r="F539" s="382"/>
      <c r="G539" s="575"/>
      <c r="H539" s="374"/>
      <c r="I539" s="374"/>
      <c r="J539" s="374"/>
      <c r="K539" s="374"/>
      <c r="L539" s="374"/>
      <c r="M539" s="374"/>
      <c r="N539" s="578"/>
      <c r="O539" s="585">
        <f t="shared" si="39"/>
        <v>0</v>
      </c>
      <c r="P539" s="585">
        <f t="shared" si="40"/>
        <v>0</v>
      </c>
      <c r="Q539" s="596" t="str">
        <f t="shared" si="43"/>
        <v/>
      </c>
      <c r="R539" s="595"/>
      <c r="S539" s="595"/>
    </row>
    <row r="540" spans="1:19">
      <c r="A540" s="379" t="str">
        <f>IF(B540="","",COUNT('Diário 1º PA'!$A$4:$A$2000)+COUNT('Diário 2º PA'!$A$4:$A$1998)+ROW()-3)</f>
        <v/>
      </c>
      <c r="B540" s="380"/>
      <c r="C540" s="381"/>
      <c r="D540" s="374"/>
      <c r="E540" s="374"/>
      <c r="F540" s="382"/>
      <c r="G540" s="575"/>
      <c r="H540" s="374"/>
      <c r="I540" s="374"/>
      <c r="J540" s="374"/>
      <c r="K540" s="374"/>
      <c r="L540" s="374"/>
      <c r="M540" s="374"/>
      <c r="N540" s="578"/>
      <c r="O540" s="585">
        <f t="shared" si="39"/>
        <v>0</v>
      </c>
      <c r="P540" s="585">
        <f t="shared" si="40"/>
        <v>0</v>
      </c>
      <c r="Q540" s="596" t="str">
        <f t="shared" si="43"/>
        <v/>
      </c>
      <c r="R540" s="595"/>
      <c r="S540" s="595"/>
    </row>
    <row r="541" spans="1:19">
      <c r="A541" s="379" t="str">
        <f>IF(B541="","",COUNT('Diário 1º PA'!$A$4:$A$2000)+COUNT('Diário 2º PA'!$A$4:$A$1998)+ROW()-3)</f>
        <v/>
      </c>
      <c r="B541" s="380"/>
      <c r="C541" s="381"/>
      <c r="D541" s="374"/>
      <c r="E541" s="374"/>
      <c r="F541" s="382"/>
      <c r="G541" s="575"/>
      <c r="H541" s="374"/>
      <c r="I541" s="374"/>
      <c r="J541" s="374"/>
      <c r="K541" s="374"/>
      <c r="L541" s="374"/>
      <c r="M541" s="374"/>
      <c r="N541" s="578"/>
      <c r="O541" s="585">
        <f t="shared" si="39"/>
        <v>0</v>
      </c>
      <c r="P541" s="585">
        <f t="shared" si="40"/>
        <v>0</v>
      </c>
      <c r="Q541" s="594" t="str">
        <f t="shared" si="43"/>
        <v/>
      </c>
      <c r="R541" s="595"/>
      <c r="S541" s="595"/>
    </row>
    <row r="542" spans="1:19">
      <c r="A542" s="379" t="str">
        <f>IF(B542="","",COUNT('Diário 1º PA'!$A$4:$A$2000)+COUNT('Diário 2º PA'!$A$4:$A$1998)+ROW()-3)</f>
        <v/>
      </c>
      <c r="B542" s="380"/>
      <c r="C542" s="381"/>
      <c r="D542" s="374"/>
      <c r="E542" s="374"/>
      <c r="F542" s="382"/>
      <c r="G542" s="575"/>
      <c r="H542" s="374"/>
      <c r="I542" s="374"/>
      <c r="J542" s="374"/>
      <c r="K542" s="374"/>
      <c r="L542" s="374"/>
      <c r="M542" s="374"/>
      <c r="N542" s="578"/>
      <c r="O542" s="585">
        <f t="shared" si="39"/>
        <v>0</v>
      </c>
      <c r="P542" s="585">
        <f t="shared" si="40"/>
        <v>0</v>
      </c>
      <c r="Q542" s="596" t="str">
        <f t="shared" si="43"/>
        <v/>
      </c>
      <c r="R542" s="595"/>
      <c r="S542" s="595"/>
    </row>
    <row r="543" spans="1:19">
      <c r="A543" s="379" t="str">
        <f>IF(B543="","",COUNT('Diário 1º PA'!$A$4:$A$2000)+COUNT('Diário 2º PA'!$A$4:$A$1998)+ROW()-3)</f>
        <v/>
      </c>
      <c r="B543" s="380"/>
      <c r="C543" s="381"/>
      <c r="D543" s="374"/>
      <c r="E543" s="374"/>
      <c r="F543" s="382"/>
      <c r="G543" s="575"/>
      <c r="H543" s="374"/>
      <c r="I543" s="374"/>
      <c r="J543" s="374"/>
      <c r="K543" s="374"/>
      <c r="L543" s="374"/>
      <c r="M543" s="374"/>
      <c r="N543" s="578"/>
      <c r="O543" s="585">
        <f t="shared" si="39"/>
        <v>0</v>
      </c>
      <c r="P543" s="585">
        <f t="shared" si="40"/>
        <v>0</v>
      </c>
      <c r="Q543" s="596" t="str">
        <f t="shared" si="43"/>
        <v/>
      </c>
      <c r="R543" s="595"/>
      <c r="S543" s="595"/>
    </row>
    <row r="544" spans="1:19">
      <c r="A544" s="379" t="str">
        <f>IF(B544="","",COUNT('Diário 1º PA'!$A$4:$A$2000)+COUNT('Diário 2º PA'!$A$4:$A$1998)+ROW()-3)</f>
        <v/>
      </c>
      <c r="B544" s="380"/>
      <c r="C544" s="381"/>
      <c r="D544" s="374"/>
      <c r="E544" s="374"/>
      <c r="F544" s="382"/>
      <c r="G544" s="575"/>
      <c r="H544" s="374"/>
      <c r="I544" s="374"/>
      <c r="J544" s="374"/>
      <c r="K544" s="374"/>
      <c r="L544" s="374"/>
      <c r="M544" s="374"/>
      <c r="N544" s="578"/>
      <c r="O544" s="585">
        <f t="shared" si="39"/>
        <v>0</v>
      </c>
      <c r="P544" s="585">
        <f t="shared" si="40"/>
        <v>0</v>
      </c>
      <c r="Q544" s="594" t="str">
        <f t="shared" si="43"/>
        <v/>
      </c>
      <c r="R544" s="595"/>
      <c r="S544" s="595"/>
    </row>
    <row r="545" spans="1:19">
      <c r="A545" s="379" t="str">
        <f>IF(B545="","",COUNT('Diário 1º PA'!$A$4:$A$2000)+COUNT('Diário 2º PA'!$A$4:$A$1998)+ROW()-3)</f>
        <v/>
      </c>
      <c r="B545" s="380"/>
      <c r="C545" s="381"/>
      <c r="D545" s="374"/>
      <c r="E545" s="374"/>
      <c r="F545" s="382"/>
      <c r="G545" s="575"/>
      <c r="H545" s="374"/>
      <c r="I545" s="374"/>
      <c r="J545" s="374"/>
      <c r="K545" s="374"/>
      <c r="L545" s="374"/>
      <c r="M545" s="374"/>
      <c r="N545" s="578"/>
      <c r="O545" s="585">
        <f t="shared" si="39"/>
        <v>0</v>
      </c>
      <c r="P545" s="585">
        <f t="shared" si="40"/>
        <v>0</v>
      </c>
      <c r="Q545" s="596" t="str">
        <f t="shared" si="43"/>
        <v/>
      </c>
      <c r="R545" s="595"/>
      <c r="S545" s="595"/>
    </row>
    <row r="546" spans="1:19">
      <c r="A546" s="379" t="str">
        <f>IF(B546="","",COUNT('Diário 1º PA'!$A$4:$A$2000)+COUNT('Diário 2º PA'!$A$4:$A$1998)+ROW()-3)</f>
        <v/>
      </c>
      <c r="B546" s="380"/>
      <c r="C546" s="381"/>
      <c r="D546" s="374"/>
      <c r="E546" s="374"/>
      <c r="F546" s="382"/>
      <c r="G546" s="575"/>
      <c r="H546" s="374"/>
      <c r="I546" s="374"/>
      <c r="J546" s="374"/>
      <c r="K546" s="374"/>
      <c r="L546" s="374"/>
      <c r="M546" s="374"/>
      <c r="N546" s="578"/>
      <c r="O546" s="585">
        <f t="shared" si="39"/>
        <v>0</v>
      </c>
      <c r="P546" s="585">
        <f t="shared" si="40"/>
        <v>0</v>
      </c>
      <c r="Q546" s="596" t="str">
        <f t="shared" si="43"/>
        <v/>
      </c>
      <c r="R546" s="595"/>
      <c r="S546" s="595"/>
    </row>
    <row r="547" spans="1:19">
      <c r="A547" s="379" t="str">
        <f>IF(B547="","",COUNT('Diário 1º PA'!$A$4:$A$2000)+COUNT('Diário 2º PA'!$A$4:$A$1998)+ROW()-3)</f>
        <v/>
      </c>
      <c r="B547" s="380"/>
      <c r="C547" s="381"/>
      <c r="D547" s="374"/>
      <c r="E547" s="374"/>
      <c r="F547" s="382"/>
      <c r="G547" s="575"/>
      <c r="H547" s="374"/>
      <c r="I547" s="374"/>
      <c r="J547" s="374"/>
      <c r="K547" s="374"/>
      <c r="L547" s="374"/>
      <c r="M547" s="374"/>
      <c r="N547" s="578"/>
      <c r="O547" s="585">
        <f t="shared" si="39"/>
        <v>0</v>
      </c>
      <c r="P547" s="585">
        <f t="shared" si="40"/>
        <v>0</v>
      </c>
      <c r="Q547" s="594" t="str">
        <f t="shared" si="43"/>
        <v/>
      </c>
      <c r="R547" s="595"/>
      <c r="S547" s="595"/>
    </row>
    <row r="548" spans="1:19">
      <c r="A548" s="379" t="str">
        <f>IF(B548="","",COUNT('Diário 1º PA'!$A$4:$A$2000)+COUNT('Diário 2º PA'!$A$4:$A$1998)+ROW()-3)</f>
        <v/>
      </c>
      <c r="B548" s="380"/>
      <c r="C548" s="381"/>
      <c r="D548" s="374"/>
      <c r="E548" s="374"/>
      <c r="F548" s="382"/>
      <c r="G548" s="575"/>
      <c r="H548" s="374"/>
      <c r="I548" s="374"/>
      <c r="J548" s="374"/>
      <c r="K548" s="374"/>
      <c r="L548" s="374"/>
      <c r="M548" s="374"/>
      <c r="N548" s="578"/>
      <c r="O548" s="585">
        <f t="shared" si="39"/>
        <v>0</v>
      </c>
      <c r="P548" s="585">
        <f t="shared" si="40"/>
        <v>0</v>
      </c>
      <c r="Q548" s="596" t="str">
        <f t="shared" si="43"/>
        <v/>
      </c>
      <c r="R548" s="595"/>
      <c r="S548" s="595"/>
    </row>
    <row r="549" spans="1:19">
      <c r="A549" s="379" t="str">
        <f>IF(B549="","",COUNT('Diário 1º PA'!$A$4:$A$2000)+COUNT('Diário 2º PA'!$A$4:$A$1998)+ROW()-3)</f>
        <v/>
      </c>
      <c r="B549" s="380"/>
      <c r="C549" s="381"/>
      <c r="D549" s="374"/>
      <c r="E549" s="374"/>
      <c r="F549" s="382"/>
      <c r="G549" s="575"/>
      <c r="H549" s="374"/>
      <c r="I549" s="374"/>
      <c r="J549" s="374"/>
      <c r="K549" s="374"/>
      <c r="L549" s="374"/>
      <c r="M549" s="374"/>
      <c r="N549" s="578"/>
      <c r="O549" s="585">
        <f t="shared" si="39"/>
        <v>0</v>
      </c>
      <c r="P549" s="585">
        <f t="shared" si="40"/>
        <v>0</v>
      </c>
      <c r="Q549" s="596" t="str">
        <f t="shared" si="43"/>
        <v/>
      </c>
      <c r="R549" s="595"/>
      <c r="S549" s="595"/>
    </row>
    <row r="550" spans="1:19">
      <c r="A550" s="379" t="str">
        <f>IF(B550="","",COUNT('Diário 1º PA'!$A$4:$A$2000)+COUNT('Diário 2º PA'!$A$4:$A$1998)+ROW()-3)</f>
        <v/>
      </c>
      <c r="B550" s="380"/>
      <c r="C550" s="381"/>
      <c r="D550" s="374"/>
      <c r="E550" s="374"/>
      <c r="F550" s="382"/>
      <c r="G550" s="575"/>
      <c r="H550" s="374"/>
      <c r="I550" s="374"/>
      <c r="J550" s="374"/>
      <c r="K550" s="374"/>
      <c r="L550" s="374"/>
      <c r="M550" s="374"/>
      <c r="N550" s="578"/>
      <c r="O550" s="585">
        <f t="shared" si="39"/>
        <v>0</v>
      </c>
      <c r="P550" s="585">
        <f t="shared" si="40"/>
        <v>0</v>
      </c>
      <c r="Q550" s="594" t="str">
        <f t="shared" si="43"/>
        <v/>
      </c>
      <c r="R550" s="595"/>
      <c r="S550" s="595"/>
    </row>
    <row r="551" spans="1:19">
      <c r="A551" s="379" t="str">
        <f>IF(B551="","",COUNT('Diário 1º PA'!$A$4:$A$2000)+COUNT('Diário 2º PA'!$A$4:$A$1998)+ROW()-3)</f>
        <v/>
      </c>
      <c r="B551" s="380"/>
      <c r="C551" s="381"/>
      <c r="D551" s="374"/>
      <c r="E551" s="374"/>
      <c r="F551" s="382"/>
      <c r="G551" s="575"/>
      <c r="H551" s="374"/>
      <c r="I551" s="374"/>
      <c r="J551" s="374"/>
      <c r="K551" s="374"/>
      <c r="L551" s="374"/>
      <c r="M551" s="374"/>
      <c r="N551" s="578"/>
      <c r="O551" s="585">
        <f t="shared" si="39"/>
        <v>0</v>
      </c>
      <c r="P551" s="585">
        <f t="shared" si="40"/>
        <v>0</v>
      </c>
      <c r="Q551" s="596" t="str">
        <f t="shared" si="43"/>
        <v/>
      </c>
      <c r="R551" s="595"/>
      <c r="S551" s="595"/>
    </row>
    <row r="552" spans="1:19">
      <c r="A552" s="379" t="str">
        <f>IF(B552="","",COUNT('Diário 1º PA'!$A$4:$A$2000)+COUNT('Diário 2º PA'!$A$4:$A$1998)+ROW()-3)</f>
        <v/>
      </c>
      <c r="B552" s="380"/>
      <c r="C552" s="381"/>
      <c r="D552" s="374"/>
      <c r="E552" s="374"/>
      <c r="F552" s="382"/>
      <c r="G552" s="575"/>
      <c r="H552" s="374"/>
      <c r="I552" s="374"/>
      <c r="J552" s="374"/>
      <c r="K552" s="374"/>
      <c r="L552" s="374"/>
      <c r="M552" s="374"/>
      <c r="N552" s="578"/>
      <c r="O552" s="585">
        <f t="shared" si="39"/>
        <v>0</v>
      </c>
      <c r="P552" s="585">
        <f t="shared" si="40"/>
        <v>0</v>
      </c>
      <c r="Q552" s="596" t="str">
        <f t="shared" si="43"/>
        <v/>
      </c>
      <c r="R552" s="595"/>
      <c r="S552" s="595"/>
    </row>
    <row r="553" spans="1:19">
      <c r="A553" s="379" t="str">
        <f>IF(B553="","",COUNT('Diário 1º PA'!$A$4:$A$2000)+COUNT('Diário 2º PA'!$A$4:$A$1998)+ROW()-3)</f>
        <v/>
      </c>
      <c r="B553" s="380"/>
      <c r="C553" s="381"/>
      <c r="D553" s="374"/>
      <c r="E553" s="374"/>
      <c r="F553" s="382"/>
      <c r="G553" s="575"/>
      <c r="H553" s="374"/>
      <c r="I553" s="374"/>
      <c r="J553" s="374"/>
      <c r="K553" s="374"/>
      <c r="L553" s="374"/>
      <c r="M553" s="374"/>
      <c r="N553" s="578"/>
      <c r="O553" s="585">
        <f t="shared" si="39"/>
        <v>0</v>
      </c>
      <c r="P553" s="585">
        <f t="shared" si="40"/>
        <v>0</v>
      </c>
      <c r="Q553" s="594" t="str">
        <f t="shared" si="43"/>
        <v/>
      </c>
      <c r="R553" s="595"/>
      <c r="S553" s="595"/>
    </row>
    <row r="554" spans="1:19">
      <c r="A554" s="379" t="str">
        <f>IF(B554="","",COUNT('Diário 1º PA'!$A$4:$A$2000)+COUNT('Diário 2º PA'!$A$4:$A$1998)+ROW()-3)</f>
        <v/>
      </c>
      <c r="B554" s="380"/>
      <c r="C554" s="381"/>
      <c r="D554" s="374"/>
      <c r="E554" s="374"/>
      <c r="F554" s="382"/>
      <c r="G554" s="575"/>
      <c r="H554" s="374"/>
      <c r="I554" s="374"/>
      <c r="J554" s="374"/>
      <c r="K554" s="374"/>
      <c r="L554" s="374"/>
      <c r="M554" s="374"/>
      <c r="N554" s="578"/>
      <c r="O554" s="585">
        <f t="shared" si="39"/>
        <v>0</v>
      </c>
      <c r="P554" s="585">
        <f t="shared" si="40"/>
        <v>0</v>
      </c>
      <c r="Q554" s="596" t="str">
        <f t="shared" si="43"/>
        <v/>
      </c>
      <c r="R554" s="595"/>
      <c r="S554" s="595"/>
    </row>
    <row r="555" spans="1:19">
      <c r="A555" s="379" t="str">
        <f>IF(B555="","",COUNT('Diário 1º PA'!$A$4:$A$2000)+COUNT('Diário 2º PA'!$A$4:$A$1998)+ROW()-3)</f>
        <v/>
      </c>
      <c r="B555" s="380"/>
      <c r="C555" s="381"/>
      <c r="D555" s="374"/>
      <c r="E555" s="374"/>
      <c r="F555" s="382"/>
      <c r="G555" s="575"/>
      <c r="H555" s="374"/>
      <c r="I555" s="374"/>
      <c r="J555" s="374"/>
      <c r="K555" s="374"/>
      <c r="L555" s="374"/>
      <c r="M555" s="374"/>
      <c r="N555" s="578"/>
      <c r="O555" s="585">
        <f t="shared" si="39"/>
        <v>0</v>
      </c>
      <c r="P555" s="585">
        <f t="shared" si="40"/>
        <v>0</v>
      </c>
      <c r="Q555" s="596" t="str">
        <f t="shared" si="43"/>
        <v/>
      </c>
      <c r="R555" s="595"/>
      <c r="S555" s="595"/>
    </row>
    <row r="556" spans="1:19">
      <c r="A556" s="379" t="str">
        <f>IF(B556="","",COUNT('Diário 1º PA'!$A$4:$A$2000)+COUNT('Diário 2º PA'!$A$4:$A$1998)+ROW()-3)</f>
        <v/>
      </c>
      <c r="B556" s="380"/>
      <c r="C556" s="381"/>
      <c r="D556" s="374"/>
      <c r="E556" s="374"/>
      <c r="F556" s="382"/>
      <c r="G556" s="575"/>
      <c r="H556" s="374"/>
      <c r="I556" s="374"/>
      <c r="J556" s="374"/>
      <c r="K556" s="374"/>
      <c r="L556" s="374"/>
      <c r="M556" s="374"/>
      <c r="N556" s="578"/>
      <c r="O556" s="585">
        <f t="shared" si="39"/>
        <v>0</v>
      </c>
      <c r="P556" s="585">
        <f t="shared" si="40"/>
        <v>0</v>
      </c>
      <c r="Q556" s="594" t="str">
        <f t="shared" si="43"/>
        <v/>
      </c>
      <c r="R556" s="595"/>
      <c r="S556" s="595"/>
    </row>
    <row r="557" spans="1:19">
      <c r="A557" s="379" t="str">
        <f>IF(B557="","",COUNT('Diário 1º PA'!$A$4:$A$2000)+COUNT('Diário 2º PA'!$A$4:$A$1998)+ROW()-3)</f>
        <v/>
      </c>
      <c r="B557" s="380"/>
      <c r="C557" s="381"/>
      <c r="D557" s="374"/>
      <c r="E557" s="374"/>
      <c r="F557" s="382"/>
      <c r="G557" s="575"/>
      <c r="H557" s="374"/>
      <c r="I557" s="374"/>
      <c r="J557" s="374"/>
      <c r="K557" s="374"/>
      <c r="L557" s="374"/>
      <c r="M557" s="374"/>
      <c r="N557" s="578"/>
      <c r="O557" s="585">
        <f t="shared" si="39"/>
        <v>0</v>
      </c>
      <c r="P557" s="585">
        <f t="shared" si="40"/>
        <v>0</v>
      </c>
      <c r="Q557" s="596" t="str">
        <f t="shared" si="43"/>
        <v/>
      </c>
      <c r="R557" s="595"/>
      <c r="S557" s="595"/>
    </row>
    <row r="558" spans="1:19">
      <c r="A558" s="379" t="str">
        <f>IF(B558="","",COUNT('Diário 1º PA'!$A$4:$A$2000)+COUNT('Diário 2º PA'!$A$4:$A$1998)+ROW()-3)</f>
        <v/>
      </c>
      <c r="B558" s="380"/>
      <c r="C558" s="381"/>
      <c r="D558" s="374"/>
      <c r="E558" s="374"/>
      <c r="F558" s="382"/>
      <c r="G558" s="575"/>
      <c r="H558" s="374"/>
      <c r="I558" s="374"/>
      <c r="J558" s="374"/>
      <c r="K558" s="374"/>
      <c r="L558" s="374"/>
      <c r="M558" s="374"/>
      <c r="N558" s="578"/>
      <c r="O558" s="585">
        <f t="shared" si="39"/>
        <v>0</v>
      </c>
      <c r="P558" s="585">
        <f t="shared" si="40"/>
        <v>0</v>
      </c>
      <c r="Q558" s="596" t="str">
        <f t="shared" si="43"/>
        <v/>
      </c>
      <c r="R558" s="595"/>
      <c r="S558" s="595"/>
    </row>
    <row r="559" spans="1:19">
      <c r="A559" s="379" t="str">
        <f>IF(B559="","",COUNT('Diário 1º PA'!$A$4:$A$2000)+COUNT('Diário 2º PA'!$A$4:$A$1998)+ROW()-3)</f>
        <v/>
      </c>
      <c r="B559" s="380"/>
      <c r="C559" s="381"/>
      <c r="D559" s="374"/>
      <c r="E559" s="374"/>
      <c r="F559" s="382"/>
      <c r="G559" s="575"/>
      <c r="H559" s="374"/>
      <c r="I559" s="374"/>
      <c r="J559" s="374"/>
      <c r="K559" s="374"/>
      <c r="L559" s="374"/>
      <c r="M559" s="374"/>
      <c r="N559" s="578"/>
      <c r="O559" s="585">
        <f t="shared" si="39"/>
        <v>0</v>
      </c>
      <c r="P559" s="585">
        <f t="shared" si="40"/>
        <v>0</v>
      </c>
      <c r="Q559" s="594" t="str">
        <f t="shared" si="43"/>
        <v/>
      </c>
      <c r="R559" s="595"/>
      <c r="S559" s="595"/>
    </row>
    <row r="560" spans="1:19">
      <c r="A560" s="379" t="str">
        <f>IF(B560="","",COUNT('Diário 1º PA'!$A$4:$A$2000)+COUNT('Diário 2º PA'!$A$4:$A$1998)+ROW()-3)</f>
        <v/>
      </c>
      <c r="B560" s="380"/>
      <c r="C560" s="381"/>
      <c r="D560" s="374"/>
      <c r="E560" s="374"/>
      <c r="F560" s="382"/>
      <c r="G560" s="575"/>
      <c r="H560" s="374"/>
      <c r="I560" s="374"/>
      <c r="J560" s="374"/>
      <c r="K560" s="374"/>
      <c r="L560" s="374"/>
      <c r="M560" s="374"/>
      <c r="N560" s="578"/>
      <c r="O560" s="585">
        <f t="shared" si="39"/>
        <v>0</v>
      </c>
      <c r="P560" s="585">
        <f t="shared" si="40"/>
        <v>0</v>
      </c>
      <c r="Q560" s="596" t="str">
        <f t="shared" si="43"/>
        <v/>
      </c>
      <c r="R560" s="595"/>
      <c r="S560" s="595"/>
    </row>
    <row r="561" spans="1:19">
      <c r="A561" s="379" t="str">
        <f>IF(B561="","",COUNT('Diário 1º PA'!$A$4:$A$2000)+COUNT('Diário 2º PA'!$A$4:$A$1998)+ROW()-3)</f>
        <v/>
      </c>
      <c r="B561" s="402"/>
      <c r="C561" s="403"/>
      <c r="D561" s="388"/>
      <c r="E561" s="388"/>
      <c r="F561" s="393"/>
      <c r="G561" s="576"/>
      <c r="H561" s="388"/>
      <c r="I561" s="388"/>
      <c r="J561" s="388"/>
      <c r="K561" s="388"/>
      <c r="L561" s="388"/>
      <c r="M561" s="388"/>
      <c r="N561" s="601"/>
      <c r="O561" s="585">
        <f t="shared" si="39"/>
        <v>0</v>
      </c>
      <c r="P561" s="585">
        <f t="shared" si="40"/>
        <v>0</v>
      </c>
      <c r="Q561" s="596" t="str">
        <f t="shared" si="43"/>
        <v/>
      </c>
      <c r="R561" s="595"/>
      <c r="S561" s="595"/>
    </row>
    <row r="562" spans="1:19">
      <c r="A562" s="379" t="str">
        <f>IF(B562="","",COUNT('Diário 1º PA'!$A$4:$A$2000)+COUNT('Diário 2º PA'!$A$4:$A$1998)+ROW()-3)</f>
        <v/>
      </c>
      <c r="B562" s="380"/>
      <c r="C562" s="381"/>
      <c r="D562" s="374"/>
      <c r="E562" s="374"/>
      <c r="F562" s="382"/>
      <c r="G562" s="575"/>
      <c r="H562" s="374"/>
      <c r="I562" s="374"/>
      <c r="J562" s="374"/>
      <c r="K562" s="374"/>
      <c r="L562" s="374"/>
      <c r="M562" s="374"/>
      <c r="N562" s="578"/>
      <c r="O562" s="585">
        <f t="shared" si="39"/>
        <v>0</v>
      </c>
      <c r="P562" s="585">
        <f t="shared" si="40"/>
        <v>0</v>
      </c>
      <c r="Q562" s="594" t="str">
        <f t="shared" si="43"/>
        <v/>
      </c>
      <c r="R562" s="595"/>
      <c r="S562" s="595"/>
    </row>
    <row r="563" spans="1:19">
      <c r="A563" s="379" t="str">
        <f>IF(B563="","",COUNT('Diário 1º PA'!$A$4:$A$2000)+COUNT('Diário 2º PA'!$A$4:$A$1998)+ROW()-3)</f>
        <v/>
      </c>
      <c r="B563" s="380"/>
      <c r="C563" s="381"/>
      <c r="D563" s="374"/>
      <c r="E563" s="374"/>
      <c r="F563" s="382"/>
      <c r="G563" s="575"/>
      <c r="H563" s="374"/>
      <c r="I563" s="374"/>
      <c r="J563" s="374"/>
      <c r="K563" s="374"/>
      <c r="L563" s="374"/>
      <c r="M563" s="374"/>
      <c r="N563" s="578"/>
      <c r="O563" s="585">
        <f t="shared" si="39"/>
        <v>0</v>
      </c>
      <c r="P563" s="585">
        <f t="shared" si="40"/>
        <v>0</v>
      </c>
      <c r="Q563" s="596" t="str">
        <f t="shared" si="43"/>
        <v/>
      </c>
      <c r="R563" s="595"/>
      <c r="S563" s="595"/>
    </row>
    <row r="564" spans="1:19">
      <c r="A564" s="379" t="str">
        <f>IF(B564="","",COUNT('Diário 1º PA'!$A$4:$A$2000)+COUNT('Diário 2º PA'!$A$4:$A$1998)+ROW()-3)</f>
        <v/>
      </c>
      <c r="B564" s="380"/>
      <c r="C564" s="381"/>
      <c r="D564" s="374"/>
      <c r="E564" s="374"/>
      <c r="F564" s="382"/>
      <c r="G564" s="575"/>
      <c r="H564" s="374"/>
      <c r="I564" s="374"/>
      <c r="J564" s="374"/>
      <c r="K564" s="374"/>
      <c r="L564" s="374"/>
      <c r="M564" s="374"/>
      <c r="N564" s="578"/>
      <c r="O564" s="585">
        <f t="shared" si="39"/>
        <v>0</v>
      </c>
      <c r="P564" s="585">
        <f t="shared" si="40"/>
        <v>0</v>
      </c>
      <c r="Q564" s="596" t="str">
        <f t="shared" si="43"/>
        <v/>
      </c>
      <c r="R564" s="595"/>
      <c r="S564" s="595"/>
    </row>
    <row r="565" spans="1:19">
      <c r="A565" s="379" t="str">
        <f>IF(B565="","",COUNT('Diário 1º PA'!$A$4:$A$2000)+COUNT('Diário 2º PA'!$A$4:$A$1998)+ROW()-3)</f>
        <v/>
      </c>
      <c r="B565" s="380"/>
      <c r="C565" s="381"/>
      <c r="D565" s="374"/>
      <c r="E565" s="374"/>
      <c r="F565" s="382"/>
      <c r="G565" s="575"/>
      <c r="H565" s="374"/>
      <c r="I565" s="374"/>
      <c r="J565" s="374"/>
      <c r="K565" s="374"/>
      <c r="L565" s="374"/>
      <c r="M565" s="374"/>
      <c r="N565" s="578"/>
      <c r="O565" s="585">
        <f t="shared" si="39"/>
        <v>0</v>
      </c>
      <c r="P565" s="585">
        <f t="shared" si="40"/>
        <v>0</v>
      </c>
      <c r="Q565" s="594" t="str">
        <f t="shared" si="43"/>
        <v/>
      </c>
      <c r="R565" s="595"/>
      <c r="S565" s="595"/>
    </row>
    <row r="566" spans="1:19">
      <c r="A566" s="379" t="str">
        <f>IF(B566="","",COUNT('Diário 1º PA'!$A$4:$A$2000)+COUNT('Diário 2º PA'!$A$4:$A$1998)+ROW()-3)</f>
        <v/>
      </c>
      <c r="B566" s="380"/>
      <c r="C566" s="381"/>
      <c r="D566" s="374"/>
      <c r="E566" s="374"/>
      <c r="F566" s="382"/>
      <c r="G566" s="575"/>
      <c r="H566" s="374"/>
      <c r="I566" s="374"/>
      <c r="J566" s="374"/>
      <c r="K566" s="374"/>
      <c r="L566" s="374"/>
      <c r="M566" s="374"/>
      <c r="N566" s="578"/>
      <c r="O566" s="585">
        <f t="shared" si="39"/>
        <v>0</v>
      </c>
      <c r="P566" s="585">
        <f t="shared" si="40"/>
        <v>0</v>
      </c>
      <c r="Q566" s="596" t="str">
        <f t="shared" si="43"/>
        <v/>
      </c>
      <c r="R566" s="595"/>
      <c r="S566" s="595"/>
    </row>
    <row r="567" spans="1:19">
      <c r="A567" s="379" t="str">
        <f>IF(B567="","",COUNT('Diário 1º PA'!$A$4:$A$2000)+COUNT('Diário 2º PA'!$A$4:$A$1998)+ROW()-3)</f>
        <v/>
      </c>
      <c r="B567" s="380"/>
      <c r="C567" s="381"/>
      <c r="D567" s="374"/>
      <c r="E567" s="374"/>
      <c r="F567" s="382"/>
      <c r="G567" s="575"/>
      <c r="H567" s="374"/>
      <c r="I567" s="374"/>
      <c r="J567" s="374"/>
      <c r="K567" s="374"/>
      <c r="L567" s="374"/>
      <c r="M567" s="374"/>
      <c r="N567" s="578"/>
      <c r="O567" s="585">
        <f t="shared" si="39"/>
        <v>0</v>
      </c>
      <c r="P567" s="585">
        <f t="shared" si="40"/>
        <v>0</v>
      </c>
      <c r="Q567" s="596" t="str">
        <f t="shared" si="43"/>
        <v/>
      </c>
      <c r="R567" s="595"/>
      <c r="S567" s="595"/>
    </row>
    <row r="568" spans="1:19">
      <c r="A568" s="379" t="str">
        <f>IF(B568="","",COUNT('Diário 1º PA'!$A$4:$A$2000)+COUNT('Diário 2º PA'!$A$4:$A$1998)+ROW()-3)</f>
        <v/>
      </c>
      <c r="B568" s="380"/>
      <c r="C568" s="381"/>
      <c r="D568" s="374"/>
      <c r="E568" s="374"/>
      <c r="F568" s="382"/>
      <c r="G568" s="575"/>
      <c r="H568" s="374"/>
      <c r="I568" s="374"/>
      <c r="J568" s="374"/>
      <c r="K568" s="374"/>
      <c r="L568" s="374"/>
      <c r="M568" s="374"/>
      <c r="N568" s="578"/>
      <c r="O568" s="585">
        <f t="shared" si="39"/>
        <v>0</v>
      </c>
      <c r="P568" s="585">
        <f t="shared" si="40"/>
        <v>0</v>
      </c>
      <c r="Q568" s="594" t="str">
        <f t="shared" si="43"/>
        <v/>
      </c>
      <c r="R568" s="595"/>
      <c r="S568" s="595"/>
    </row>
    <row r="569" spans="1:19">
      <c r="A569" s="379" t="str">
        <f>IF(B569="","",COUNT('Diário 1º PA'!$A$4:$A$2000)+COUNT('Diário 2º PA'!$A$4:$A$1998)+ROW()-3)</f>
        <v/>
      </c>
      <c r="B569" s="380"/>
      <c r="C569" s="381"/>
      <c r="D569" s="374"/>
      <c r="E569" s="374"/>
      <c r="F569" s="382"/>
      <c r="G569" s="575"/>
      <c r="H569" s="374"/>
      <c r="I569" s="374"/>
      <c r="J569" s="374"/>
      <c r="K569" s="374"/>
      <c r="L569" s="374"/>
      <c r="M569" s="374"/>
      <c r="N569" s="578"/>
      <c r="O569" s="585">
        <f t="shared" si="39"/>
        <v>0</v>
      </c>
      <c r="P569" s="585">
        <f t="shared" si="40"/>
        <v>0</v>
      </c>
      <c r="Q569" s="596" t="str">
        <f t="shared" si="43"/>
        <v/>
      </c>
      <c r="R569" s="595"/>
      <c r="S569" s="595"/>
    </row>
    <row r="570" spans="1:19">
      <c r="A570" s="379" t="str">
        <f>IF(B570="","",COUNT('Diário 1º PA'!$A$4:$A$2000)+COUNT('Diário 2º PA'!$A$4:$A$1998)+ROW()-3)</f>
        <v/>
      </c>
      <c r="B570" s="380"/>
      <c r="C570" s="381"/>
      <c r="D570" s="374"/>
      <c r="E570" s="374"/>
      <c r="F570" s="382"/>
      <c r="G570" s="575"/>
      <c r="H570" s="374"/>
      <c r="I570" s="374"/>
      <c r="J570" s="374"/>
      <c r="K570" s="374"/>
      <c r="L570" s="374"/>
      <c r="M570" s="374"/>
      <c r="N570" s="578"/>
      <c r="O570" s="585">
        <f t="shared" si="39"/>
        <v>0</v>
      </c>
      <c r="P570" s="585">
        <f t="shared" si="40"/>
        <v>0</v>
      </c>
      <c r="Q570" s="596" t="str">
        <f t="shared" si="43"/>
        <v/>
      </c>
      <c r="R570" s="595"/>
      <c r="S570" s="595"/>
    </row>
    <row r="571" spans="1:19">
      <c r="A571" s="379" t="str">
        <f>IF(B571="","",COUNT('Diário 1º PA'!$A$4:$A$2000)+COUNT('Diário 2º PA'!$A$4:$A$1998)+ROW()-3)</f>
        <v/>
      </c>
      <c r="B571" s="380"/>
      <c r="C571" s="381"/>
      <c r="D571" s="374"/>
      <c r="E571" s="374"/>
      <c r="F571" s="382"/>
      <c r="G571" s="575"/>
      <c r="H571" s="374"/>
      <c r="I571" s="374"/>
      <c r="J571" s="374"/>
      <c r="K571" s="374"/>
      <c r="L571" s="374"/>
      <c r="M571" s="374"/>
      <c r="N571" s="578"/>
      <c r="O571" s="585">
        <f t="shared" si="39"/>
        <v>0</v>
      </c>
      <c r="P571" s="585">
        <f t="shared" si="40"/>
        <v>0</v>
      </c>
      <c r="Q571" s="594" t="str">
        <f t="shared" si="43"/>
        <v/>
      </c>
      <c r="R571" s="595"/>
      <c r="S571" s="595"/>
    </row>
    <row r="572" spans="1:19">
      <c r="A572" s="379" t="str">
        <f>IF(B572="","",COUNT('Diário 1º PA'!$A$4:$A$2000)+COUNT('Diário 2º PA'!$A$4:$A$1998)+ROW()-3)</f>
        <v/>
      </c>
      <c r="B572" s="380"/>
      <c r="C572" s="381"/>
      <c r="D572" s="374"/>
      <c r="E572" s="374"/>
      <c r="F572" s="382"/>
      <c r="G572" s="575"/>
      <c r="H572" s="374"/>
      <c r="I572" s="374"/>
      <c r="J572" s="374"/>
      <c r="K572" s="374"/>
      <c r="L572" s="374"/>
      <c r="M572" s="374"/>
      <c r="N572" s="578"/>
      <c r="O572" s="585">
        <f t="shared" ref="O572:O635" si="44">IF(B572=0,0,IF(YEAR(B572)=$P$1,MONTH(B572)-$O$1+1,(YEAR(B572)-$P$1)*12-$O$1+1+MONTH(B572)))</f>
        <v>0</v>
      </c>
      <c r="P572" s="585">
        <f t="shared" ref="P572:P635" si="45">IF(C572=0,0,IF(YEAR(C572)=$P$1,MONTH(C572)-$O$1+1,(YEAR(C572)-$P$1)*12-$O$1+1+MONTH(C572)))</f>
        <v>0</v>
      </c>
      <c r="Q572" s="596" t="str">
        <f t="shared" si="43"/>
        <v/>
      </c>
      <c r="R572" s="595"/>
      <c r="S572" s="595"/>
    </row>
    <row r="573" spans="1:19">
      <c r="A573" s="383" t="str">
        <f>IF(B573="","",COUNT('Diário 1º PA'!$A$4:$A$2000)+COUNT('Diário 2º PA'!$A$4:$A$1998)+ROW()-3)</f>
        <v/>
      </c>
      <c r="B573" s="370"/>
      <c r="C573" s="381"/>
      <c r="D573" s="372"/>
      <c r="E573" s="372"/>
      <c r="F573" s="373"/>
      <c r="G573" s="575"/>
      <c r="H573" s="372"/>
      <c r="I573" s="374"/>
      <c r="J573" s="374"/>
      <c r="K573" s="374"/>
      <c r="L573" s="374"/>
      <c r="M573" s="372"/>
      <c r="N573" s="391"/>
      <c r="O573" s="585">
        <f t="shared" si="44"/>
        <v>0</v>
      </c>
      <c r="P573" s="585">
        <f t="shared" si="45"/>
        <v>0</v>
      </c>
      <c r="Q573" s="596" t="str">
        <f t="shared" si="43"/>
        <v/>
      </c>
      <c r="R573" s="595"/>
      <c r="S573" s="595"/>
    </row>
    <row r="574" spans="1:19">
      <c r="A574" s="383" t="str">
        <f>IF(B574="","",COUNT('Diário 1º PA'!$A$4:$A$2000)+COUNT('Diário 2º PA'!$A$4:$A$1998)+ROW()-3)</f>
        <v/>
      </c>
      <c r="B574" s="370"/>
      <c r="C574" s="381"/>
      <c r="D574" s="372"/>
      <c r="E574" s="372"/>
      <c r="F574" s="373"/>
      <c r="G574" s="575"/>
      <c r="H574" s="372"/>
      <c r="I574" s="374"/>
      <c r="J574" s="374"/>
      <c r="K574" s="374"/>
      <c r="L574" s="374"/>
      <c r="M574" s="372"/>
      <c r="N574" s="391"/>
      <c r="O574" s="585">
        <f t="shared" si="44"/>
        <v>0</v>
      </c>
      <c r="P574" s="585">
        <f t="shared" si="45"/>
        <v>0</v>
      </c>
      <c r="Q574" s="594" t="str">
        <f t="shared" si="43"/>
        <v/>
      </c>
      <c r="R574" s="595"/>
      <c r="S574" s="595"/>
    </row>
    <row r="575" spans="1:19">
      <c r="A575" s="383" t="str">
        <f>IF(B575="","",COUNT('Diário 1º PA'!$A$4:$A$2000)+COUNT('Diário 2º PA'!$A$4:$A$1998)+ROW()-3)</f>
        <v/>
      </c>
      <c r="B575" s="370"/>
      <c r="C575" s="381"/>
      <c r="D575" s="372"/>
      <c r="E575" s="372"/>
      <c r="F575" s="373"/>
      <c r="G575" s="575"/>
      <c r="H575" s="372"/>
      <c r="I575" s="374"/>
      <c r="J575" s="374"/>
      <c r="K575" s="374"/>
      <c r="L575" s="374"/>
      <c r="M575" s="372"/>
      <c r="N575" s="391"/>
      <c r="O575" s="585">
        <f t="shared" si="44"/>
        <v>0</v>
      </c>
      <c r="P575" s="585">
        <f t="shared" si="45"/>
        <v>0</v>
      </c>
      <c r="Q575" s="596" t="str">
        <f t="shared" si="43"/>
        <v/>
      </c>
      <c r="R575" s="595"/>
      <c r="S575" s="595"/>
    </row>
    <row r="576" spans="1:19">
      <c r="A576" s="383" t="str">
        <f>IF(B576="","",COUNT('Diário 1º PA'!$A$4:$A$2000)+COUNT('Diário 2º PA'!$A$4:$A$1998)+ROW()-3)</f>
        <v/>
      </c>
      <c r="B576" s="370"/>
      <c r="C576" s="381"/>
      <c r="D576" s="372"/>
      <c r="E576" s="372"/>
      <c r="F576" s="373"/>
      <c r="G576" s="575"/>
      <c r="H576" s="372"/>
      <c r="I576" s="374"/>
      <c r="J576" s="374"/>
      <c r="K576" s="374"/>
      <c r="L576" s="374"/>
      <c r="M576" s="372"/>
      <c r="N576" s="391"/>
      <c r="O576" s="585">
        <f t="shared" si="44"/>
        <v>0</v>
      </c>
      <c r="P576" s="585">
        <f t="shared" si="45"/>
        <v>0</v>
      </c>
      <c r="Q576" s="596" t="str">
        <f t="shared" si="43"/>
        <v/>
      </c>
      <c r="R576" s="595"/>
      <c r="S576" s="595"/>
    </row>
    <row r="577" spans="1:19">
      <c r="A577" s="383" t="str">
        <f>IF(B577="","",COUNT('Diário 1º PA'!$A$4:$A$2000)+COUNT('Diário 2º PA'!$A$4:$A$1998)+ROW()-3)</f>
        <v/>
      </c>
      <c r="B577" s="370"/>
      <c r="C577" s="381"/>
      <c r="D577" s="372"/>
      <c r="E577" s="372"/>
      <c r="F577" s="373"/>
      <c r="G577" s="575"/>
      <c r="H577" s="372"/>
      <c r="I577" s="374"/>
      <c r="J577" s="374"/>
      <c r="K577" s="374"/>
      <c r="L577" s="374"/>
      <c r="M577" s="372"/>
      <c r="N577" s="391"/>
      <c r="O577" s="585">
        <f t="shared" si="44"/>
        <v>0</v>
      </c>
      <c r="P577" s="585">
        <f t="shared" si="45"/>
        <v>0</v>
      </c>
      <c r="Q577" s="594" t="str">
        <f t="shared" si="43"/>
        <v/>
      </c>
      <c r="R577" s="595"/>
      <c r="S577" s="595"/>
    </row>
    <row r="578" spans="1:19">
      <c r="A578" s="383" t="str">
        <f>IF(B578="","",COUNT('Diário 1º PA'!$A$4:$A$2000)+COUNT('Diário 2º PA'!$A$4:$A$1998)+ROW()-3)</f>
        <v/>
      </c>
      <c r="B578" s="370"/>
      <c r="C578" s="381"/>
      <c r="D578" s="372"/>
      <c r="E578" s="372"/>
      <c r="F578" s="373"/>
      <c r="G578" s="574"/>
      <c r="H578" s="372"/>
      <c r="I578" s="374"/>
      <c r="J578" s="372"/>
      <c r="K578" s="372"/>
      <c r="L578" s="374"/>
      <c r="M578" s="372"/>
      <c r="N578" s="391"/>
      <c r="O578" s="585">
        <f t="shared" si="44"/>
        <v>0</v>
      </c>
      <c r="P578" s="585">
        <f t="shared" si="45"/>
        <v>0</v>
      </c>
      <c r="Q578" s="596" t="str">
        <f t="shared" si="43"/>
        <v/>
      </c>
      <c r="R578" s="595"/>
      <c r="S578" s="595"/>
    </row>
    <row r="579" spans="1:19">
      <c r="A579" s="383" t="str">
        <f>IF(B579="","",COUNT('Diário 1º PA'!$A$4:$A$2000)+COUNT('Diário 2º PA'!$A$4:$A$1998)+ROW()-3)</f>
        <v/>
      </c>
      <c r="B579" s="370"/>
      <c r="C579" s="381"/>
      <c r="D579" s="372"/>
      <c r="E579" s="372"/>
      <c r="F579" s="373"/>
      <c r="G579" s="574"/>
      <c r="H579" s="372"/>
      <c r="I579" s="374"/>
      <c r="J579" s="372"/>
      <c r="K579" s="372"/>
      <c r="L579" s="374"/>
      <c r="M579" s="372"/>
      <c r="N579" s="391"/>
      <c r="O579" s="585">
        <f t="shared" si="44"/>
        <v>0</v>
      </c>
      <c r="P579" s="585">
        <f t="shared" si="45"/>
        <v>0</v>
      </c>
      <c r="Q579" s="596" t="str">
        <f t="shared" si="43"/>
        <v/>
      </c>
      <c r="R579" s="595"/>
      <c r="S579" s="595"/>
    </row>
    <row r="580" spans="1:19">
      <c r="A580" s="383" t="str">
        <f>IF(B580="","",COUNT('Diário 1º PA'!$A$4:$A$2000)+COUNT('Diário 2º PA'!$A$4:$A$1998)+ROW()-3)</f>
        <v/>
      </c>
      <c r="B580" s="370"/>
      <c r="C580" s="381"/>
      <c r="D580" s="372"/>
      <c r="E580" s="372"/>
      <c r="F580" s="373"/>
      <c r="G580" s="574"/>
      <c r="H580" s="372"/>
      <c r="I580" s="374"/>
      <c r="J580" s="372"/>
      <c r="K580" s="372"/>
      <c r="L580" s="374"/>
      <c r="M580" s="372"/>
      <c r="N580" s="391"/>
      <c r="O580" s="585">
        <f t="shared" si="44"/>
        <v>0</v>
      </c>
      <c r="P580" s="585">
        <f t="shared" si="45"/>
        <v>0</v>
      </c>
      <c r="Q580" s="594" t="str">
        <f t="shared" ref="Q580:Q643" si="46">SUBSTITUTE(D580," ","_")</f>
        <v/>
      </c>
      <c r="R580" s="595"/>
      <c r="S580" s="595"/>
    </row>
    <row r="581" spans="1:19">
      <c r="A581" s="383" t="str">
        <f>IF(B581="","",COUNT('Diário 1º PA'!$A$4:$A$2000)+COUNT('Diário 2º PA'!$A$4:$A$1998)+ROW()-3)</f>
        <v/>
      </c>
      <c r="B581" s="370"/>
      <c r="C581" s="381"/>
      <c r="D581" s="372"/>
      <c r="E581" s="372"/>
      <c r="F581" s="373"/>
      <c r="G581" s="574"/>
      <c r="H581" s="372"/>
      <c r="I581" s="374"/>
      <c r="J581" s="372"/>
      <c r="K581" s="372"/>
      <c r="L581" s="374"/>
      <c r="M581" s="372"/>
      <c r="N581" s="391"/>
      <c r="O581" s="585">
        <f t="shared" si="44"/>
        <v>0</v>
      </c>
      <c r="P581" s="585">
        <f t="shared" si="45"/>
        <v>0</v>
      </c>
      <c r="Q581" s="596" t="str">
        <f t="shared" si="46"/>
        <v/>
      </c>
      <c r="R581" s="595"/>
      <c r="S581" s="595"/>
    </row>
    <row r="582" spans="1:19">
      <c r="A582" s="383" t="str">
        <f>IF(B582="","",COUNT('Diário 1º PA'!$A$4:$A$2000)+COUNT('Diário 2º PA'!$A$4:$A$1998)+ROW()-3)</f>
        <v/>
      </c>
      <c r="B582" s="370"/>
      <c r="C582" s="381"/>
      <c r="D582" s="372"/>
      <c r="E582" s="372"/>
      <c r="F582" s="387"/>
      <c r="G582" s="574"/>
      <c r="H582" s="372"/>
      <c r="I582" s="374"/>
      <c r="J582" s="372"/>
      <c r="K582" s="372"/>
      <c r="L582" s="374"/>
      <c r="M582" s="372"/>
      <c r="N582" s="391"/>
      <c r="O582" s="585">
        <f t="shared" si="44"/>
        <v>0</v>
      </c>
      <c r="P582" s="585">
        <f t="shared" si="45"/>
        <v>0</v>
      </c>
      <c r="Q582" s="596" t="str">
        <f t="shared" si="46"/>
        <v/>
      </c>
      <c r="R582" s="595"/>
      <c r="S582" s="595"/>
    </row>
    <row r="583" spans="1:19">
      <c r="A583" s="383" t="str">
        <f>IF(B583="","",COUNT('Diário 1º PA'!$A$4:$A$2000)+COUNT('Diário 2º PA'!$A$4:$A$1998)+ROW()-3)</f>
        <v/>
      </c>
      <c r="B583" s="370"/>
      <c r="C583" s="381"/>
      <c r="D583" s="372"/>
      <c r="E583" s="372"/>
      <c r="F583" s="373"/>
      <c r="G583" s="574"/>
      <c r="H583" s="372"/>
      <c r="I583" s="374"/>
      <c r="J583" s="372"/>
      <c r="K583" s="372"/>
      <c r="L583" s="374"/>
      <c r="M583" s="372"/>
      <c r="N583" s="391"/>
      <c r="O583" s="585">
        <f t="shared" si="44"/>
        <v>0</v>
      </c>
      <c r="P583" s="585">
        <f t="shared" si="45"/>
        <v>0</v>
      </c>
      <c r="Q583" s="594" t="str">
        <f t="shared" si="46"/>
        <v/>
      </c>
      <c r="R583" s="595"/>
      <c r="S583" s="595"/>
    </row>
    <row r="584" spans="1:19">
      <c r="A584" s="383" t="str">
        <f>IF(B584="","",COUNT('Diário 1º PA'!$A$4:$A$2000)+COUNT('Diário 2º PA'!$A$4:$A$1998)+ROW()-3)</f>
        <v/>
      </c>
      <c r="B584" s="370"/>
      <c r="C584" s="381"/>
      <c r="D584" s="372"/>
      <c r="E584" s="372"/>
      <c r="F584" s="373"/>
      <c r="G584" s="574"/>
      <c r="H584" s="372"/>
      <c r="I584" s="374"/>
      <c r="J584" s="372"/>
      <c r="K584" s="372"/>
      <c r="L584" s="374"/>
      <c r="M584" s="372"/>
      <c r="N584" s="391"/>
      <c r="O584" s="585">
        <f t="shared" si="44"/>
        <v>0</v>
      </c>
      <c r="P584" s="585">
        <f t="shared" si="45"/>
        <v>0</v>
      </c>
      <c r="Q584" s="596" t="str">
        <f t="shared" si="46"/>
        <v/>
      </c>
      <c r="R584" s="595"/>
      <c r="S584" s="595"/>
    </row>
    <row r="585" spans="1:19">
      <c r="A585" s="383" t="str">
        <f>IF(B585="","",COUNT('Diário 1º PA'!$A$4:$A$2000)+COUNT('Diário 2º PA'!$A$4:$A$1998)+ROW()-3)</f>
        <v/>
      </c>
      <c r="B585" s="370"/>
      <c r="C585" s="381"/>
      <c r="D585" s="372"/>
      <c r="E585" s="372"/>
      <c r="F585" s="373"/>
      <c r="G585" s="574"/>
      <c r="H585" s="372"/>
      <c r="I585" s="374"/>
      <c r="J585" s="372"/>
      <c r="K585" s="372"/>
      <c r="L585" s="374"/>
      <c r="M585" s="372"/>
      <c r="N585" s="391"/>
      <c r="O585" s="585">
        <f t="shared" si="44"/>
        <v>0</v>
      </c>
      <c r="P585" s="585">
        <f t="shared" si="45"/>
        <v>0</v>
      </c>
      <c r="Q585" s="596" t="str">
        <f t="shared" si="46"/>
        <v/>
      </c>
      <c r="R585" s="595"/>
      <c r="S585" s="595"/>
    </row>
    <row r="586" spans="1:19">
      <c r="A586" s="383" t="str">
        <f>IF(B586="","",COUNT('Diário 1º PA'!$A$4:$A$2000)+COUNT('Diário 2º PA'!$A$4:$A$1998)+ROW()-3)</f>
        <v/>
      </c>
      <c r="B586" s="370"/>
      <c r="C586" s="381"/>
      <c r="D586" s="372"/>
      <c r="E586" s="372"/>
      <c r="F586" s="373"/>
      <c r="G586" s="574"/>
      <c r="H586" s="372"/>
      <c r="I586" s="374"/>
      <c r="J586" s="372"/>
      <c r="K586" s="372"/>
      <c r="L586" s="374"/>
      <c r="M586" s="372"/>
      <c r="N586" s="391"/>
      <c r="O586" s="585">
        <f t="shared" si="44"/>
        <v>0</v>
      </c>
      <c r="P586" s="585">
        <f t="shared" si="45"/>
        <v>0</v>
      </c>
      <c r="Q586" s="594" t="str">
        <f t="shared" si="46"/>
        <v/>
      </c>
      <c r="R586" s="595"/>
      <c r="S586" s="595"/>
    </row>
    <row r="587" spans="1:19">
      <c r="A587" s="383" t="str">
        <f>IF(B587="","",COUNT('Diário 1º PA'!$A$4:$A$2000)+COUNT('Diário 2º PA'!$A$4:$A$1998)+ROW()-3)</f>
        <v/>
      </c>
      <c r="B587" s="370"/>
      <c r="C587" s="381"/>
      <c r="D587" s="372"/>
      <c r="E587" s="372"/>
      <c r="F587" s="373"/>
      <c r="G587" s="574"/>
      <c r="H587" s="372"/>
      <c r="I587" s="374"/>
      <c r="J587" s="372"/>
      <c r="K587" s="372"/>
      <c r="L587" s="374"/>
      <c r="M587" s="372"/>
      <c r="N587" s="391"/>
      <c r="O587" s="585">
        <f t="shared" si="44"/>
        <v>0</v>
      </c>
      <c r="P587" s="585">
        <f t="shared" si="45"/>
        <v>0</v>
      </c>
      <c r="Q587" s="596" t="str">
        <f t="shared" si="46"/>
        <v/>
      </c>
      <c r="R587" s="595"/>
      <c r="S587" s="595"/>
    </row>
    <row r="588" spans="1:19">
      <c r="A588" s="383" t="str">
        <f>IF(B588="","",COUNT('Diário 1º PA'!$A$4:$A$2000)+COUNT('Diário 2º PA'!$A$4:$A$1998)+ROW()-3)</f>
        <v/>
      </c>
      <c r="B588" s="370"/>
      <c r="C588" s="381"/>
      <c r="D588" s="372"/>
      <c r="E588" s="372"/>
      <c r="F588" s="373"/>
      <c r="G588" s="574"/>
      <c r="H588" s="372"/>
      <c r="I588" s="374"/>
      <c r="J588" s="372"/>
      <c r="K588" s="372"/>
      <c r="L588" s="374"/>
      <c r="M588" s="372"/>
      <c r="N588" s="391"/>
      <c r="O588" s="585">
        <f t="shared" si="44"/>
        <v>0</v>
      </c>
      <c r="P588" s="585">
        <f t="shared" si="45"/>
        <v>0</v>
      </c>
      <c r="Q588" s="596" t="str">
        <f t="shared" si="46"/>
        <v/>
      </c>
      <c r="R588" s="595"/>
      <c r="S588" s="595"/>
    </row>
    <row r="589" spans="1:19">
      <c r="A589" s="383" t="str">
        <f>IF(B589="","",COUNT('Diário 1º PA'!$A$4:$A$2000)+COUNT('Diário 2º PA'!$A$4:$A$1998)+ROW()-3)</f>
        <v/>
      </c>
      <c r="B589" s="370"/>
      <c r="C589" s="381"/>
      <c r="D589" s="372"/>
      <c r="E589" s="372"/>
      <c r="F589" s="373"/>
      <c r="G589" s="574"/>
      <c r="H589" s="372"/>
      <c r="I589" s="374"/>
      <c r="J589" s="372"/>
      <c r="K589" s="372"/>
      <c r="L589" s="374"/>
      <c r="M589" s="372"/>
      <c r="N589" s="391"/>
      <c r="O589" s="585">
        <f t="shared" si="44"/>
        <v>0</v>
      </c>
      <c r="P589" s="585">
        <f t="shared" si="45"/>
        <v>0</v>
      </c>
      <c r="Q589" s="594" t="str">
        <f t="shared" si="46"/>
        <v/>
      </c>
      <c r="R589" s="595"/>
      <c r="S589" s="595"/>
    </row>
    <row r="590" spans="1:19">
      <c r="A590" s="383" t="str">
        <f>IF(B590="","",COUNT('Diário 1º PA'!$A$4:$A$2000)+COUNT('Diário 2º PA'!$A$4:$A$1998)+ROW()-3)</f>
        <v/>
      </c>
      <c r="B590" s="370"/>
      <c r="C590" s="381"/>
      <c r="D590" s="372"/>
      <c r="E590" s="372"/>
      <c r="F590" s="373"/>
      <c r="G590" s="574"/>
      <c r="H590" s="372"/>
      <c r="I590" s="374"/>
      <c r="J590" s="372"/>
      <c r="K590" s="372"/>
      <c r="L590" s="374"/>
      <c r="M590" s="372"/>
      <c r="N590" s="391"/>
      <c r="O590" s="585">
        <f t="shared" si="44"/>
        <v>0</v>
      </c>
      <c r="P590" s="585">
        <f t="shared" si="45"/>
        <v>0</v>
      </c>
      <c r="Q590" s="596" t="str">
        <f t="shared" si="46"/>
        <v/>
      </c>
      <c r="R590" s="595"/>
      <c r="S590" s="595"/>
    </row>
    <row r="591" spans="1:19">
      <c r="A591" s="383" t="str">
        <f>IF(B591="","",COUNT('Diário 1º PA'!$A$4:$A$2000)+COUNT('Diário 2º PA'!$A$4:$A$1998)+ROW()-3)</f>
        <v/>
      </c>
      <c r="B591" s="370"/>
      <c r="C591" s="381"/>
      <c r="D591" s="372"/>
      <c r="E591" s="372"/>
      <c r="F591" s="373"/>
      <c r="G591" s="574"/>
      <c r="H591" s="372"/>
      <c r="I591" s="374"/>
      <c r="J591" s="372"/>
      <c r="K591" s="372"/>
      <c r="L591" s="374"/>
      <c r="M591" s="372"/>
      <c r="N591" s="391"/>
      <c r="O591" s="585">
        <f t="shared" si="44"/>
        <v>0</v>
      </c>
      <c r="P591" s="585">
        <f t="shared" si="45"/>
        <v>0</v>
      </c>
      <c r="Q591" s="596" t="str">
        <f t="shared" si="46"/>
        <v/>
      </c>
      <c r="R591" s="595"/>
      <c r="S591" s="595"/>
    </row>
    <row r="592" spans="1:19">
      <c r="A592" s="383" t="str">
        <f>IF(B592="","",COUNT('Diário 1º PA'!$A$4:$A$2000)+COUNT('Diário 2º PA'!$A$4:$A$1998)+ROW()-3)</f>
        <v/>
      </c>
      <c r="B592" s="370"/>
      <c r="C592" s="381"/>
      <c r="D592" s="372"/>
      <c r="E592" s="372"/>
      <c r="F592" s="373"/>
      <c r="G592" s="574"/>
      <c r="H592" s="372"/>
      <c r="I592" s="374"/>
      <c r="J592" s="372"/>
      <c r="K592" s="372"/>
      <c r="L592" s="374"/>
      <c r="M592" s="372"/>
      <c r="N592" s="391"/>
      <c r="O592" s="585">
        <f t="shared" si="44"/>
        <v>0</v>
      </c>
      <c r="P592" s="585">
        <f t="shared" si="45"/>
        <v>0</v>
      </c>
      <c r="Q592" s="594" t="str">
        <f t="shared" si="46"/>
        <v/>
      </c>
      <c r="R592" s="595"/>
      <c r="S592" s="595"/>
    </row>
    <row r="593" spans="1:19">
      <c r="A593" s="383" t="str">
        <f>IF(B593="","",COUNT('Diário 1º PA'!$A$4:$A$2000)+COUNT('Diário 2º PA'!$A$4:$A$1998)+ROW()-3)</f>
        <v/>
      </c>
      <c r="B593" s="370"/>
      <c r="C593" s="381"/>
      <c r="D593" s="372"/>
      <c r="E593" s="372"/>
      <c r="F593" s="373"/>
      <c r="G593" s="574"/>
      <c r="H593" s="372"/>
      <c r="I593" s="374"/>
      <c r="J593" s="372"/>
      <c r="K593" s="372"/>
      <c r="L593" s="374"/>
      <c r="M593" s="372"/>
      <c r="N593" s="391"/>
      <c r="O593" s="585">
        <f t="shared" si="44"/>
        <v>0</v>
      </c>
      <c r="P593" s="585">
        <f t="shared" si="45"/>
        <v>0</v>
      </c>
      <c r="Q593" s="596" t="str">
        <f t="shared" si="46"/>
        <v/>
      </c>
      <c r="R593" s="595"/>
      <c r="S593" s="595"/>
    </row>
    <row r="594" spans="1:19">
      <c r="A594" s="383" t="str">
        <f>IF(B594="","",COUNT('Diário 1º PA'!$A$4:$A$2000)+COUNT('Diário 2º PA'!$A$4:$A$1998)+ROW()-3)</f>
        <v/>
      </c>
      <c r="B594" s="384"/>
      <c r="C594" s="403"/>
      <c r="D594" s="386"/>
      <c r="E594" s="386"/>
      <c r="F594" s="387"/>
      <c r="G594" s="576"/>
      <c r="H594" s="386"/>
      <c r="I594" s="388"/>
      <c r="J594" s="388"/>
      <c r="K594" s="388"/>
      <c r="L594" s="388"/>
      <c r="M594" s="386"/>
      <c r="N594" s="394"/>
      <c r="O594" s="585">
        <f t="shared" si="44"/>
        <v>0</v>
      </c>
      <c r="P594" s="585">
        <f t="shared" si="45"/>
        <v>0</v>
      </c>
      <c r="Q594" s="596" t="str">
        <f t="shared" si="46"/>
        <v/>
      </c>
      <c r="R594" s="595"/>
      <c r="S594" s="595"/>
    </row>
    <row r="595" spans="1:19">
      <c r="A595" s="383" t="str">
        <f>IF(B595="","",COUNT('Diário 1º PA'!$A$4:$A$2000)+COUNT('Diário 2º PA'!$A$4:$A$1998)+ROW()-3)</f>
        <v/>
      </c>
      <c r="B595" s="384"/>
      <c r="C595" s="403"/>
      <c r="D595" s="386"/>
      <c r="E595" s="386"/>
      <c r="F595" s="387"/>
      <c r="G595" s="576"/>
      <c r="H595" s="386"/>
      <c r="I595" s="388"/>
      <c r="J595" s="388"/>
      <c r="K595" s="388"/>
      <c r="L595" s="388"/>
      <c r="M595" s="386"/>
      <c r="N595" s="394"/>
      <c r="O595" s="585">
        <f t="shared" si="44"/>
        <v>0</v>
      </c>
      <c r="P595" s="585">
        <f t="shared" si="45"/>
        <v>0</v>
      </c>
      <c r="Q595" s="594" t="str">
        <f t="shared" si="46"/>
        <v/>
      </c>
      <c r="R595" s="595"/>
      <c r="S595" s="595"/>
    </row>
    <row r="596" spans="1:19">
      <c r="A596" s="383" t="str">
        <f>IF(B596="","",COUNT('Diário 1º PA'!$A$4:$A$2000)+COUNT('Diário 2º PA'!$A$4:$A$1998)+ROW()-3)</f>
        <v/>
      </c>
      <c r="B596" s="370"/>
      <c r="C596" s="381"/>
      <c r="D596" s="372"/>
      <c r="E596" s="372"/>
      <c r="F596" s="373"/>
      <c r="G596" s="574"/>
      <c r="H596" s="372"/>
      <c r="I596" s="374"/>
      <c r="J596" s="372"/>
      <c r="K596" s="372"/>
      <c r="L596" s="374"/>
      <c r="M596" s="372"/>
      <c r="N596" s="391"/>
      <c r="O596" s="585">
        <f t="shared" si="44"/>
        <v>0</v>
      </c>
      <c r="P596" s="585">
        <f t="shared" si="45"/>
        <v>0</v>
      </c>
      <c r="Q596" s="596" t="str">
        <f t="shared" si="46"/>
        <v/>
      </c>
      <c r="R596" s="595"/>
      <c r="S596" s="595"/>
    </row>
    <row r="597" spans="1:19">
      <c r="A597" s="383" t="str">
        <f>IF(B597="","",COUNT('Diário 1º PA'!$A$4:$A$2000)+COUNT('Diário 2º PA'!$A$4:$A$1998)+ROW()-3)</f>
        <v/>
      </c>
      <c r="B597" s="370"/>
      <c r="C597" s="381"/>
      <c r="D597" s="372"/>
      <c r="E597" s="372"/>
      <c r="F597" s="373"/>
      <c r="G597" s="575"/>
      <c r="H597" s="372"/>
      <c r="I597" s="374"/>
      <c r="J597" s="374"/>
      <c r="K597" s="374"/>
      <c r="L597" s="374"/>
      <c r="M597" s="374"/>
      <c r="N597" s="578"/>
      <c r="O597" s="585">
        <f t="shared" si="44"/>
        <v>0</v>
      </c>
      <c r="P597" s="585">
        <f t="shared" si="45"/>
        <v>0</v>
      </c>
      <c r="Q597" s="596" t="str">
        <f t="shared" si="46"/>
        <v/>
      </c>
      <c r="R597" s="595"/>
      <c r="S597" s="595"/>
    </row>
    <row r="598" spans="1:19">
      <c r="A598" s="383" t="str">
        <f>IF(B598="","",COUNT('Diário 1º PA'!$A$4:$A$2000)+COUNT('Diário 2º PA'!$A$4:$A$1998)+ROW()-3)</f>
        <v/>
      </c>
      <c r="B598" s="370"/>
      <c r="C598" s="381"/>
      <c r="D598" s="372"/>
      <c r="E598" s="372"/>
      <c r="F598" s="373"/>
      <c r="G598" s="575"/>
      <c r="H598" s="372"/>
      <c r="I598" s="374"/>
      <c r="J598" s="374"/>
      <c r="K598" s="374"/>
      <c r="L598" s="374"/>
      <c r="M598" s="374"/>
      <c r="N598" s="578"/>
      <c r="O598" s="585">
        <f t="shared" si="44"/>
        <v>0</v>
      </c>
      <c r="P598" s="585">
        <f t="shared" si="45"/>
        <v>0</v>
      </c>
      <c r="Q598" s="594" t="str">
        <f t="shared" si="46"/>
        <v/>
      </c>
      <c r="R598" s="595"/>
      <c r="S598" s="595"/>
    </row>
    <row r="599" spans="1:19">
      <c r="A599" s="383" t="str">
        <f>IF(B599="","",COUNT('Diário 1º PA'!$A$4:$A$2000)+COUNT('Diário 2º PA'!$A$4:$A$1998)+ROW()-3)</f>
        <v/>
      </c>
      <c r="B599" s="370"/>
      <c r="C599" s="381"/>
      <c r="D599" s="372"/>
      <c r="E599" s="372"/>
      <c r="F599" s="373"/>
      <c r="G599" s="575"/>
      <c r="H599" s="372"/>
      <c r="I599" s="374"/>
      <c r="J599" s="372"/>
      <c r="K599" s="372"/>
      <c r="L599" s="374"/>
      <c r="M599" s="372"/>
      <c r="N599" s="391"/>
      <c r="O599" s="585">
        <f t="shared" si="44"/>
        <v>0</v>
      </c>
      <c r="P599" s="585">
        <f t="shared" si="45"/>
        <v>0</v>
      </c>
      <c r="Q599" s="596" t="str">
        <f t="shared" si="46"/>
        <v/>
      </c>
      <c r="R599" s="595"/>
      <c r="S599" s="595"/>
    </row>
    <row r="600" spans="1:19">
      <c r="A600" s="383" t="str">
        <f>IF(B600="","",COUNT('Diário 1º PA'!$A$4:$A$2000)+COUNT('Diário 2º PA'!$A$4:$A$1998)+ROW()-3)</f>
        <v/>
      </c>
      <c r="B600" s="370"/>
      <c r="C600" s="381"/>
      <c r="D600" s="372"/>
      <c r="E600" s="372"/>
      <c r="F600" s="373"/>
      <c r="G600" s="575"/>
      <c r="H600" s="372"/>
      <c r="I600" s="374"/>
      <c r="J600" s="372"/>
      <c r="K600" s="372"/>
      <c r="L600" s="374"/>
      <c r="M600" s="372"/>
      <c r="N600" s="391"/>
      <c r="O600" s="585">
        <f t="shared" si="44"/>
        <v>0</v>
      </c>
      <c r="P600" s="585">
        <f t="shared" si="45"/>
        <v>0</v>
      </c>
      <c r="Q600" s="596" t="str">
        <f t="shared" si="46"/>
        <v/>
      </c>
      <c r="R600" s="595"/>
      <c r="S600" s="595"/>
    </row>
    <row r="601" spans="1:19">
      <c r="A601" s="383" t="str">
        <f>IF(B601="","",COUNT('Diário 1º PA'!$A$4:$A$2000)+COUNT('Diário 2º PA'!$A$4:$A$1998)+ROW()-3)</f>
        <v/>
      </c>
      <c r="B601" s="370"/>
      <c r="C601" s="381"/>
      <c r="D601" s="372"/>
      <c r="E601" s="372"/>
      <c r="F601" s="373"/>
      <c r="G601" s="575"/>
      <c r="H601" s="372"/>
      <c r="I601" s="374"/>
      <c r="J601" s="372"/>
      <c r="K601" s="372"/>
      <c r="L601" s="374"/>
      <c r="M601" s="372"/>
      <c r="N601" s="391"/>
      <c r="O601" s="585">
        <f t="shared" si="44"/>
        <v>0</v>
      </c>
      <c r="P601" s="585">
        <f t="shared" si="45"/>
        <v>0</v>
      </c>
      <c r="Q601" s="594" t="str">
        <f t="shared" si="46"/>
        <v/>
      </c>
      <c r="R601" s="595"/>
      <c r="S601" s="595"/>
    </row>
    <row r="602" spans="1:19">
      <c r="A602" s="383" t="str">
        <f>IF(B602="","",COUNT('Diário 1º PA'!$A$4:$A$2000)+COUNT('Diário 2º PA'!$A$4:$A$1998)+ROW()-3)</f>
        <v/>
      </c>
      <c r="B602" s="370"/>
      <c r="C602" s="381"/>
      <c r="D602" s="372"/>
      <c r="E602" s="372"/>
      <c r="F602" s="373"/>
      <c r="G602" s="575"/>
      <c r="H602" s="372"/>
      <c r="I602" s="374"/>
      <c r="J602" s="372"/>
      <c r="K602" s="372"/>
      <c r="L602" s="374"/>
      <c r="M602" s="372"/>
      <c r="N602" s="391"/>
      <c r="O602" s="585">
        <f t="shared" si="44"/>
        <v>0</v>
      </c>
      <c r="P602" s="585">
        <f t="shared" si="45"/>
        <v>0</v>
      </c>
      <c r="Q602" s="596" t="str">
        <f t="shared" si="46"/>
        <v/>
      </c>
      <c r="R602" s="595"/>
      <c r="S602" s="595"/>
    </row>
    <row r="603" spans="1:19">
      <c r="A603" s="383" t="str">
        <f>IF(B603="","",COUNT('Diário 1º PA'!$A$4:$A$2000)+COUNT('Diário 2º PA'!$A$4:$A$1998)+ROW()-3)</f>
        <v/>
      </c>
      <c r="B603" s="370"/>
      <c r="C603" s="381"/>
      <c r="D603" s="372"/>
      <c r="E603" s="372"/>
      <c r="F603" s="373"/>
      <c r="G603" s="575"/>
      <c r="H603" s="372"/>
      <c r="I603" s="374"/>
      <c r="J603" s="372"/>
      <c r="K603" s="372"/>
      <c r="L603" s="374"/>
      <c r="M603" s="372"/>
      <c r="N603" s="391"/>
      <c r="O603" s="585">
        <f t="shared" si="44"/>
        <v>0</v>
      </c>
      <c r="P603" s="585">
        <f t="shared" si="45"/>
        <v>0</v>
      </c>
      <c r="Q603" s="596" t="str">
        <f t="shared" si="46"/>
        <v/>
      </c>
      <c r="R603" s="595"/>
      <c r="S603" s="595"/>
    </row>
    <row r="604" spans="1:19">
      <c r="A604" s="383" t="str">
        <f>IF(B604="","",COUNT('Diário 1º PA'!$A$4:$A$2000)+COUNT('Diário 2º PA'!$A$4:$A$1998)+ROW()-3)</f>
        <v/>
      </c>
      <c r="B604" s="370"/>
      <c r="C604" s="381"/>
      <c r="D604" s="372"/>
      <c r="E604" s="372"/>
      <c r="F604" s="373"/>
      <c r="G604" s="574"/>
      <c r="H604" s="372"/>
      <c r="I604" s="374"/>
      <c r="J604" s="372"/>
      <c r="K604" s="372"/>
      <c r="L604" s="374"/>
      <c r="M604" s="372"/>
      <c r="N604" s="391"/>
      <c r="O604" s="585">
        <f t="shared" si="44"/>
        <v>0</v>
      </c>
      <c r="P604" s="585">
        <f t="shared" si="45"/>
        <v>0</v>
      </c>
      <c r="Q604" s="594" t="str">
        <f t="shared" si="46"/>
        <v/>
      </c>
      <c r="R604" s="595"/>
      <c r="S604" s="595"/>
    </row>
    <row r="605" spans="1:19">
      <c r="A605" s="383" t="str">
        <f>IF(B605="","",COUNT('Diário 1º PA'!$A$4:$A$2000)+COUNT('Diário 2º PA'!$A$4:$A$1998)+ROW()-3)</f>
        <v/>
      </c>
      <c r="B605" s="370"/>
      <c r="C605" s="381"/>
      <c r="D605" s="372"/>
      <c r="E605" s="372"/>
      <c r="F605" s="373"/>
      <c r="G605" s="574"/>
      <c r="H605" s="372"/>
      <c r="I605" s="374"/>
      <c r="J605" s="372"/>
      <c r="K605" s="372"/>
      <c r="L605" s="374"/>
      <c r="M605" s="372"/>
      <c r="N605" s="391"/>
      <c r="O605" s="585">
        <f t="shared" si="44"/>
        <v>0</v>
      </c>
      <c r="P605" s="585">
        <f t="shared" si="45"/>
        <v>0</v>
      </c>
      <c r="Q605" s="596" t="str">
        <f t="shared" si="46"/>
        <v/>
      </c>
      <c r="R605" s="595"/>
      <c r="S605" s="595"/>
    </row>
    <row r="606" spans="1:19">
      <c r="A606" s="383" t="str">
        <f>IF(B606="","",COUNT('Diário 1º PA'!$A$4:$A$2000)+COUNT('Diário 2º PA'!$A$4:$A$1998)+ROW()-3)</f>
        <v/>
      </c>
      <c r="B606" s="370"/>
      <c r="C606" s="381"/>
      <c r="D606" s="372"/>
      <c r="E606" s="372"/>
      <c r="F606" s="373"/>
      <c r="G606" s="574"/>
      <c r="H606" s="372"/>
      <c r="I606" s="374"/>
      <c r="J606" s="372"/>
      <c r="K606" s="372"/>
      <c r="L606" s="374"/>
      <c r="M606" s="372"/>
      <c r="N606" s="391"/>
      <c r="O606" s="585">
        <f t="shared" si="44"/>
        <v>0</v>
      </c>
      <c r="P606" s="585">
        <f t="shared" si="45"/>
        <v>0</v>
      </c>
      <c r="Q606" s="596" t="str">
        <f t="shared" si="46"/>
        <v/>
      </c>
      <c r="R606" s="595"/>
      <c r="S606" s="595"/>
    </row>
    <row r="607" spans="1:19">
      <c r="A607" s="383" t="str">
        <f>IF(B607="","",COUNT('Diário 1º PA'!$A$4:$A$2000)+COUNT('Diário 2º PA'!$A$4:$A$1998)+ROW()-3)</f>
        <v/>
      </c>
      <c r="B607" s="370"/>
      <c r="C607" s="381"/>
      <c r="D607" s="372"/>
      <c r="E607" s="372"/>
      <c r="F607" s="373"/>
      <c r="G607" s="574"/>
      <c r="H607" s="372"/>
      <c r="I607" s="374"/>
      <c r="J607" s="372"/>
      <c r="K607" s="372"/>
      <c r="L607" s="374"/>
      <c r="M607" s="372"/>
      <c r="N607" s="391"/>
      <c r="O607" s="585">
        <f t="shared" si="44"/>
        <v>0</v>
      </c>
      <c r="P607" s="585">
        <f t="shared" si="45"/>
        <v>0</v>
      </c>
      <c r="Q607" s="594" t="str">
        <f t="shared" si="46"/>
        <v/>
      </c>
      <c r="R607" s="595"/>
      <c r="S607" s="595"/>
    </row>
    <row r="608" spans="1:19">
      <c r="A608" s="383" t="str">
        <f>IF(B608="","",COUNT('Diário 1º PA'!$A$4:$A$2000)+COUNT('Diário 2º PA'!$A$4:$A$1998)+ROW()-3)</f>
        <v/>
      </c>
      <c r="B608" s="370"/>
      <c r="C608" s="381"/>
      <c r="D608" s="372"/>
      <c r="E608" s="372"/>
      <c r="F608" s="373"/>
      <c r="G608" s="575"/>
      <c r="H608" s="372"/>
      <c r="I608" s="374"/>
      <c r="J608" s="372"/>
      <c r="K608" s="372"/>
      <c r="L608" s="374"/>
      <c r="M608" s="372"/>
      <c r="N608" s="391"/>
      <c r="O608" s="585">
        <f t="shared" si="44"/>
        <v>0</v>
      </c>
      <c r="P608" s="585">
        <f t="shared" si="45"/>
        <v>0</v>
      </c>
      <c r="Q608" s="596" t="str">
        <f t="shared" si="46"/>
        <v/>
      </c>
      <c r="R608" s="595"/>
      <c r="S608" s="595"/>
    </row>
    <row r="609" spans="1:19">
      <c r="A609" s="383" t="str">
        <f>IF(B609="","",COUNT('Diário 1º PA'!$A$4:$A$2000)+COUNT('Diário 2º PA'!$A$4:$A$1998)+ROW()-3)</f>
        <v/>
      </c>
      <c r="B609" s="370"/>
      <c r="C609" s="381"/>
      <c r="D609" s="372"/>
      <c r="E609" s="372"/>
      <c r="F609" s="373"/>
      <c r="G609" s="575"/>
      <c r="H609" s="372"/>
      <c r="I609" s="374"/>
      <c r="J609" s="372"/>
      <c r="K609" s="372"/>
      <c r="L609" s="374"/>
      <c r="M609" s="372"/>
      <c r="N609" s="391"/>
      <c r="O609" s="585">
        <f t="shared" si="44"/>
        <v>0</v>
      </c>
      <c r="P609" s="585">
        <f t="shared" si="45"/>
        <v>0</v>
      </c>
      <c r="Q609" s="596" t="str">
        <f t="shared" si="46"/>
        <v/>
      </c>
      <c r="R609" s="595"/>
      <c r="S609" s="595"/>
    </row>
    <row r="610" spans="1:19">
      <c r="A610" s="383" t="str">
        <f>IF(B610="","",COUNT('Diário 1º PA'!$A$4:$A$2000)+COUNT('Diário 2º PA'!$A$4:$A$1998)+ROW()-3)</f>
        <v/>
      </c>
      <c r="B610" s="370"/>
      <c r="C610" s="381"/>
      <c r="D610" s="372"/>
      <c r="E610" s="372"/>
      <c r="F610" s="373"/>
      <c r="G610" s="575"/>
      <c r="H610" s="372"/>
      <c r="I610" s="374"/>
      <c r="J610" s="372"/>
      <c r="K610" s="372"/>
      <c r="L610" s="374"/>
      <c r="M610" s="372"/>
      <c r="N610" s="391"/>
      <c r="O610" s="585">
        <f t="shared" si="44"/>
        <v>0</v>
      </c>
      <c r="P610" s="585">
        <f t="shared" si="45"/>
        <v>0</v>
      </c>
      <c r="Q610" s="594" t="str">
        <f t="shared" si="46"/>
        <v/>
      </c>
      <c r="R610" s="595"/>
      <c r="S610" s="595"/>
    </row>
    <row r="611" spans="1:19">
      <c r="A611" s="383" t="str">
        <f>IF(B611="","",COUNT('Diário 1º PA'!$A$4:$A$2000)+COUNT('Diário 2º PA'!$A$4:$A$1998)+ROW()-3)</f>
        <v/>
      </c>
      <c r="B611" s="370"/>
      <c r="C611" s="381"/>
      <c r="D611" s="372"/>
      <c r="E611" s="372"/>
      <c r="F611" s="373"/>
      <c r="G611" s="575"/>
      <c r="H611" s="372"/>
      <c r="I611" s="374"/>
      <c r="J611" s="372"/>
      <c r="K611" s="372"/>
      <c r="L611" s="374"/>
      <c r="M611" s="372"/>
      <c r="N611" s="391"/>
      <c r="O611" s="585">
        <f t="shared" si="44"/>
        <v>0</v>
      </c>
      <c r="P611" s="585">
        <f t="shared" si="45"/>
        <v>0</v>
      </c>
      <c r="Q611" s="596" t="str">
        <f t="shared" si="46"/>
        <v/>
      </c>
      <c r="R611" s="595"/>
      <c r="S611" s="595"/>
    </row>
    <row r="612" spans="1:19">
      <c r="A612" s="383" t="str">
        <f>IF(B612="","",COUNT('Diário 1º PA'!$A$4:$A$2000)+COUNT('Diário 2º PA'!$A$4:$A$1998)+ROW()-3)</f>
        <v/>
      </c>
      <c r="B612" s="370"/>
      <c r="C612" s="381"/>
      <c r="D612" s="372"/>
      <c r="E612" s="372"/>
      <c r="F612" s="373"/>
      <c r="G612" s="574"/>
      <c r="H612" s="372"/>
      <c r="I612" s="374"/>
      <c r="J612" s="372"/>
      <c r="K612" s="372"/>
      <c r="L612" s="374"/>
      <c r="M612" s="372"/>
      <c r="N612" s="391"/>
      <c r="O612" s="585">
        <f t="shared" si="44"/>
        <v>0</v>
      </c>
      <c r="P612" s="585">
        <f t="shared" si="45"/>
        <v>0</v>
      </c>
      <c r="Q612" s="596" t="str">
        <f t="shared" si="46"/>
        <v/>
      </c>
      <c r="R612" s="595"/>
      <c r="S612" s="595"/>
    </row>
    <row r="613" spans="1:19">
      <c r="A613" s="383" t="str">
        <f>IF(B613="","",COUNT('Diário 1º PA'!$A$4:$A$2000)+COUNT('Diário 2º PA'!$A$4:$A$1998)+ROW()-3)</f>
        <v/>
      </c>
      <c r="B613" s="370"/>
      <c r="C613" s="381"/>
      <c r="D613" s="372"/>
      <c r="E613" s="372"/>
      <c r="F613" s="373"/>
      <c r="G613" s="574"/>
      <c r="H613" s="372"/>
      <c r="I613" s="374"/>
      <c r="J613" s="372"/>
      <c r="K613" s="372"/>
      <c r="L613" s="374"/>
      <c r="M613" s="372"/>
      <c r="N613" s="391"/>
      <c r="O613" s="585">
        <f t="shared" si="44"/>
        <v>0</v>
      </c>
      <c r="P613" s="585">
        <f t="shared" si="45"/>
        <v>0</v>
      </c>
      <c r="Q613" s="594" t="str">
        <f t="shared" si="46"/>
        <v/>
      </c>
      <c r="R613" s="595"/>
      <c r="S613" s="595"/>
    </row>
    <row r="614" spans="1:19">
      <c r="A614" s="383" t="str">
        <f>IF(B614="","",COUNT('Diário 1º PA'!$A$4:$A$2000)+COUNT('Diário 2º PA'!$A$4:$A$1998)+ROW()-3)</f>
        <v/>
      </c>
      <c r="B614" s="370"/>
      <c r="C614" s="381"/>
      <c r="D614" s="372"/>
      <c r="E614" s="372"/>
      <c r="F614" s="373"/>
      <c r="G614" s="574"/>
      <c r="H614" s="372"/>
      <c r="I614" s="374"/>
      <c r="J614" s="372"/>
      <c r="K614" s="372"/>
      <c r="L614" s="374"/>
      <c r="M614" s="372"/>
      <c r="N614" s="391"/>
      <c r="O614" s="585">
        <f t="shared" si="44"/>
        <v>0</v>
      </c>
      <c r="P614" s="585">
        <f t="shared" si="45"/>
        <v>0</v>
      </c>
      <c r="Q614" s="596" t="str">
        <f t="shared" si="46"/>
        <v/>
      </c>
      <c r="R614" s="595"/>
      <c r="S614" s="595"/>
    </row>
    <row r="615" spans="1:19">
      <c r="A615" s="383" t="str">
        <f>IF(B615="","",COUNT('Diário 1º PA'!$A$4:$A$2000)+COUNT('Diário 2º PA'!$A$4:$A$1998)+ROW()-3)</f>
        <v/>
      </c>
      <c r="B615" s="370"/>
      <c r="C615" s="381"/>
      <c r="D615" s="372"/>
      <c r="E615" s="372"/>
      <c r="F615" s="373"/>
      <c r="G615" s="574"/>
      <c r="H615" s="372"/>
      <c r="I615" s="374"/>
      <c r="J615" s="372"/>
      <c r="K615" s="372"/>
      <c r="L615" s="374"/>
      <c r="M615" s="372"/>
      <c r="N615" s="391"/>
      <c r="O615" s="585">
        <f t="shared" si="44"/>
        <v>0</v>
      </c>
      <c r="P615" s="585">
        <f t="shared" si="45"/>
        <v>0</v>
      </c>
      <c r="Q615" s="596" t="str">
        <f t="shared" si="46"/>
        <v/>
      </c>
      <c r="R615" s="595"/>
      <c r="S615" s="595"/>
    </row>
    <row r="616" spans="1:19">
      <c r="A616" s="383" t="str">
        <f>IF(B616="","",COUNT('Diário 1º PA'!$A$4:$A$2000)+COUNT('Diário 2º PA'!$A$4:$A$1998)+ROW()-3)</f>
        <v/>
      </c>
      <c r="B616" s="370"/>
      <c r="C616" s="381"/>
      <c r="D616" s="372"/>
      <c r="E616" s="372"/>
      <c r="F616" s="373"/>
      <c r="G616" s="575"/>
      <c r="H616" s="372"/>
      <c r="I616" s="374"/>
      <c r="J616" s="372"/>
      <c r="K616" s="372"/>
      <c r="L616" s="374"/>
      <c r="M616" s="372"/>
      <c r="N616" s="391"/>
      <c r="O616" s="585">
        <f t="shared" si="44"/>
        <v>0</v>
      </c>
      <c r="P616" s="585">
        <f t="shared" si="45"/>
        <v>0</v>
      </c>
      <c r="Q616" s="594" t="str">
        <f t="shared" si="46"/>
        <v/>
      </c>
      <c r="R616" s="595"/>
      <c r="S616" s="595"/>
    </row>
    <row r="617" spans="1:19">
      <c r="A617" s="383" t="str">
        <f>IF(B617="","",COUNT('Diário 1º PA'!$A$4:$A$2000)+COUNT('Diário 2º PA'!$A$4:$A$1998)+ROW()-3)</f>
        <v/>
      </c>
      <c r="B617" s="370"/>
      <c r="C617" s="381"/>
      <c r="D617" s="372"/>
      <c r="E617" s="372"/>
      <c r="F617" s="373"/>
      <c r="G617" s="575"/>
      <c r="H617" s="372"/>
      <c r="I617" s="374"/>
      <c r="J617" s="372"/>
      <c r="K617" s="372"/>
      <c r="L617" s="374"/>
      <c r="M617" s="372"/>
      <c r="N617" s="391"/>
      <c r="O617" s="585">
        <f t="shared" si="44"/>
        <v>0</v>
      </c>
      <c r="P617" s="585">
        <f t="shared" si="45"/>
        <v>0</v>
      </c>
      <c r="Q617" s="596" t="str">
        <f t="shared" si="46"/>
        <v/>
      </c>
      <c r="R617" s="595"/>
      <c r="S617" s="595"/>
    </row>
    <row r="618" spans="1:19">
      <c r="A618" s="383" t="str">
        <f>IF(B618="","",COUNT('Diário 1º PA'!$A$4:$A$2000)+COUNT('Diário 2º PA'!$A$4:$A$1998)+ROW()-3)</f>
        <v/>
      </c>
      <c r="B618" s="370"/>
      <c r="C618" s="381"/>
      <c r="D618" s="372"/>
      <c r="E618" s="372"/>
      <c r="F618" s="373"/>
      <c r="G618" s="575"/>
      <c r="H618" s="372"/>
      <c r="I618" s="374"/>
      <c r="J618" s="372"/>
      <c r="K618" s="372"/>
      <c r="L618" s="374"/>
      <c r="M618" s="458"/>
      <c r="N618" s="391"/>
      <c r="O618" s="585">
        <f t="shared" si="44"/>
        <v>0</v>
      </c>
      <c r="P618" s="585">
        <f t="shared" si="45"/>
        <v>0</v>
      </c>
      <c r="Q618" s="596" t="str">
        <f t="shared" si="46"/>
        <v/>
      </c>
      <c r="R618" s="595"/>
      <c r="S618" s="595"/>
    </row>
    <row r="619" spans="1:19">
      <c r="A619" s="383" t="str">
        <f>IF(B619="","",COUNT('Diário 1º PA'!$A$4:$A$2000)+COUNT('Diário 2º PA'!$A$4:$A$1998)+ROW()-3)</f>
        <v/>
      </c>
      <c r="B619" s="370"/>
      <c r="C619" s="381"/>
      <c r="D619" s="372"/>
      <c r="E619" s="372"/>
      <c r="F619" s="373"/>
      <c r="G619" s="574"/>
      <c r="H619" s="372"/>
      <c r="I619" s="374"/>
      <c r="J619" s="372"/>
      <c r="K619" s="372"/>
      <c r="L619" s="374"/>
      <c r="M619" s="372"/>
      <c r="N619" s="391"/>
      <c r="O619" s="585">
        <f t="shared" si="44"/>
        <v>0</v>
      </c>
      <c r="P619" s="585">
        <f t="shared" si="45"/>
        <v>0</v>
      </c>
      <c r="Q619" s="594" t="str">
        <f t="shared" si="46"/>
        <v/>
      </c>
      <c r="R619" s="595"/>
      <c r="S619" s="595"/>
    </row>
    <row r="620" spans="1:19">
      <c r="A620" s="383" t="str">
        <f>IF(B620="","",COUNT('Diário 1º PA'!$A$4:$A$2000)+COUNT('Diário 2º PA'!$A$4:$A$1998)+ROW()-3)</f>
        <v/>
      </c>
      <c r="B620" s="370"/>
      <c r="C620" s="381"/>
      <c r="D620" s="372"/>
      <c r="E620" s="372"/>
      <c r="F620" s="373"/>
      <c r="G620" s="574"/>
      <c r="H620" s="372"/>
      <c r="I620" s="374"/>
      <c r="J620" s="372"/>
      <c r="K620" s="372"/>
      <c r="L620" s="374"/>
      <c r="M620" s="372"/>
      <c r="N620" s="391"/>
      <c r="O620" s="585">
        <f t="shared" si="44"/>
        <v>0</v>
      </c>
      <c r="P620" s="585">
        <f t="shared" si="45"/>
        <v>0</v>
      </c>
      <c r="Q620" s="596" t="str">
        <f t="shared" si="46"/>
        <v/>
      </c>
      <c r="R620" s="595"/>
      <c r="S620" s="595"/>
    </row>
    <row r="621" spans="1:19">
      <c r="A621" s="383" t="str">
        <f>IF(B621="","",COUNT('Diário 1º PA'!$A$4:$A$2000)+COUNT('Diário 2º PA'!$A$4:$A$1998)+ROW()-3)</f>
        <v/>
      </c>
      <c r="B621" s="370"/>
      <c r="C621" s="381"/>
      <c r="D621" s="372"/>
      <c r="E621" s="372"/>
      <c r="F621" s="373"/>
      <c r="G621" s="574"/>
      <c r="H621" s="372"/>
      <c r="I621" s="374"/>
      <c r="J621" s="372"/>
      <c r="K621" s="372"/>
      <c r="L621" s="374"/>
      <c r="M621" s="372"/>
      <c r="N621" s="391"/>
      <c r="O621" s="585">
        <f t="shared" si="44"/>
        <v>0</v>
      </c>
      <c r="P621" s="585">
        <f t="shared" si="45"/>
        <v>0</v>
      </c>
      <c r="Q621" s="596" t="str">
        <f t="shared" si="46"/>
        <v/>
      </c>
      <c r="R621" s="595"/>
      <c r="S621" s="595"/>
    </row>
    <row r="622" spans="1:19">
      <c r="A622" s="383" t="str">
        <f>IF(B622="","",COUNT('Diário 1º PA'!$A$4:$A$2000)+COUNT('Diário 2º PA'!$A$4:$A$1998)+ROW()-3)</f>
        <v/>
      </c>
      <c r="B622" s="370"/>
      <c r="C622" s="381"/>
      <c r="D622" s="372"/>
      <c r="E622" s="372"/>
      <c r="F622" s="373"/>
      <c r="G622" s="574"/>
      <c r="H622" s="372"/>
      <c r="I622" s="374"/>
      <c r="J622" s="372"/>
      <c r="K622" s="372"/>
      <c r="L622" s="374"/>
      <c r="M622" s="372"/>
      <c r="N622" s="391"/>
      <c r="O622" s="585">
        <f t="shared" si="44"/>
        <v>0</v>
      </c>
      <c r="P622" s="585">
        <f t="shared" si="45"/>
        <v>0</v>
      </c>
      <c r="Q622" s="594" t="str">
        <f t="shared" si="46"/>
        <v/>
      </c>
      <c r="R622" s="595"/>
      <c r="S622" s="595"/>
    </row>
    <row r="623" spans="1:19">
      <c r="A623" s="383" t="str">
        <f>IF(B623="","",COUNT('Diário 1º PA'!$A$4:$A$2000)+COUNT('Diário 2º PA'!$A$4:$A$1998)+ROW()-3)</f>
        <v/>
      </c>
      <c r="B623" s="370"/>
      <c r="C623" s="381"/>
      <c r="D623" s="372"/>
      <c r="E623" s="372"/>
      <c r="F623" s="373"/>
      <c r="G623" s="574"/>
      <c r="H623" s="372"/>
      <c r="I623" s="374"/>
      <c r="J623" s="372"/>
      <c r="K623" s="372"/>
      <c r="L623" s="374"/>
      <c r="M623" s="372"/>
      <c r="N623" s="391"/>
      <c r="O623" s="585">
        <f t="shared" si="44"/>
        <v>0</v>
      </c>
      <c r="P623" s="585">
        <f t="shared" si="45"/>
        <v>0</v>
      </c>
      <c r="Q623" s="596" t="str">
        <f t="shared" si="46"/>
        <v/>
      </c>
      <c r="R623" s="595"/>
      <c r="S623" s="595"/>
    </row>
    <row r="624" spans="1:19">
      <c r="A624" s="383" t="str">
        <f>IF(B624="","",COUNT('Diário 1º PA'!$A$4:$A$2000)+COUNT('Diário 2º PA'!$A$4:$A$1998)+ROW()-3)</f>
        <v/>
      </c>
      <c r="B624" s="370"/>
      <c r="C624" s="381"/>
      <c r="D624" s="372"/>
      <c r="E624" s="372"/>
      <c r="F624" s="373"/>
      <c r="G624" s="574"/>
      <c r="H624" s="372"/>
      <c r="I624" s="374"/>
      <c r="J624" s="372"/>
      <c r="K624" s="372"/>
      <c r="L624" s="374"/>
      <c r="M624" s="372"/>
      <c r="N624" s="391"/>
      <c r="O624" s="585">
        <f t="shared" si="44"/>
        <v>0</v>
      </c>
      <c r="P624" s="585">
        <f t="shared" si="45"/>
        <v>0</v>
      </c>
      <c r="Q624" s="596" t="str">
        <f t="shared" si="46"/>
        <v/>
      </c>
      <c r="R624" s="595"/>
      <c r="S624" s="595"/>
    </row>
    <row r="625" spans="1:19">
      <c r="A625" s="383" t="str">
        <f>IF(B625="","",COUNT('Diário 1º PA'!$A$4:$A$2000)+COUNT('Diário 2º PA'!$A$4:$A$1998)+ROW()-3)</f>
        <v/>
      </c>
      <c r="B625" s="370"/>
      <c r="C625" s="381"/>
      <c r="D625" s="372"/>
      <c r="E625" s="372"/>
      <c r="F625" s="373"/>
      <c r="G625" s="574"/>
      <c r="H625" s="372"/>
      <c r="I625" s="374"/>
      <c r="J625" s="372"/>
      <c r="K625" s="372"/>
      <c r="L625" s="374"/>
      <c r="M625" s="372"/>
      <c r="N625" s="391"/>
      <c r="O625" s="585">
        <f t="shared" si="44"/>
        <v>0</v>
      </c>
      <c r="P625" s="585">
        <f t="shared" si="45"/>
        <v>0</v>
      </c>
      <c r="Q625" s="594" t="str">
        <f t="shared" si="46"/>
        <v/>
      </c>
      <c r="R625" s="595"/>
      <c r="S625" s="595"/>
    </row>
    <row r="626" spans="1:19">
      <c r="A626" s="383" t="str">
        <f>IF(B626="","",COUNT('Diário 1º PA'!$A$4:$A$2000)+COUNT('Diário 2º PA'!$A$4:$A$1998)+ROW()-3)</f>
        <v/>
      </c>
      <c r="B626" s="370"/>
      <c r="C626" s="381"/>
      <c r="D626" s="372"/>
      <c r="E626" s="372"/>
      <c r="F626" s="373"/>
      <c r="G626" s="574"/>
      <c r="H626" s="372"/>
      <c r="I626" s="374"/>
      <c r="J626" s="372"/>
      <c r="K626" s="372"/>
      <c r="L626" s="374"/>
      <c r="M626" s="372"/>
      <c r="N626" s="391"/>
      <c r="O626" s="585">
        <f t="shared" si="44"/>
        <v>0</v>
      </c>
      <c r="P626" s="585">
        <f t="shared" si="45"/>
        <v>0</v>
      </c>
      <c r="Q626" s="596" t="str">
        <f t="shared" si="46"/>
        <v/>
      </c>
      <c r="R626" s="595"/>
      <c r="S626" s="595"/>
    </row>
    <row r="627" spans="1:19">
      <c r="A627" s="383" t="str">
        <f>IF(B627="","",COUNT('Diário 1º PA'!$A$4:$A$2000)+COUNT('Diário 2º PA'!$A$4:$A$1998)+ROW()-3)</f>
        <v/>
      </c>
      <c r="B627" s="370"/>
      <c r="C627" s="381"/>
      <c r="D627" s="372"/>
      <c r="E627" s="372"/>
      <c r="F627" s="373"/>
      <c r="G627" s="574"/>
      <c r="H627" s="372"/>
      <c r="I627" s="374"/>
      <c r="J627" s="372"/>
      <c r="K627" s="372"/>
      <c r="L627" s="374"/>
      <c r="M627" s="372"/>
      <c r="N627" s="391"/>
      <c r="O627" s="585">
        <f t="shared" si="44"/>
        <v>0</v>
      </c>
      <c r="P627" s="585">
        <f t="shared" si="45"/>
        <v>0</v>
      </c>
      <c r="Q627" s="596" t="str">
        <f t="shared" si="46"/>
        <v/>
      </c>
      <c r="R627" s="595"/>
      <c r="S627" s="595"/>
    </row>
    <row r="628" spans="1:19">
      <c r="A628" s="383" t="str">
        <f>IF(B628="","",COUNT('Diário 1º PA'!$A$4:$A$2000)+COUNT('Diário 2º PA'!$A$4:$A$1998)+ROW()-3)</f>
        <v/>
      </c>
      <c r="B628" s="370"/>
      <c r="C628" s="381"/>
      <c r="D628" s="372"/>
      <c r="E628" s="372"/>
      <c r="F628" s="373"/>
      <c r="G628" s="574"/>
      <c r="H628" s="372"/>
      <c r="I628" s="374"/>
      <c r="J628" s="372"/>
      <c r="K628" s="372"/>
      <c r="L628" s="374"/>
      <c r="M628" s="372"/>
      <c r="N628" s="391"/>
      <c r="O628" s="585">
        <f t="shared" si="44"/>
        <v>0</v>
      </c>
      <c r="P628" s="585">
        <f t="shared" si="45"/>
        <v>0</v>
      </c>
      <c r="Q628" s="594" t="str">
        <f t="shared" si="46"/>
        <v/>
      </c>
      <c r="R628" s="595"/>
      <c r="S628" s="595"/>
    </row>
    <row r="629" spans="1:19">
      <c r="A629" s="383" t="str">
        <f>IF(B629="","",COUNT('Diário 1º PA'!$A$4:$A$2000)+COUNT('Diário 2º PA'!$A$4:$A$1998)+ROW()-3)</f>
        <v/>
      </c>
      <c r="B629" s="370"/>
      <c r="C629" s="381"/>
      <c r="D629" s="372"/>
      <c r="E629" s="372"/>
      <c r="F629" s="373"/>
      <c r="G629" s="574"/>
      <c r="H629" s="372"/>
      <c r="I629" s="374"/>
      <c r="J629" s="372"/>
      <c r="K629" s="372"/>
      <c r="L629" s="374"/>
      <c r="M629" s="372"/>
      <c r="N629" s="391"/>
      <c r="O629" s="585">
        <f t="shared" si="44"/>
        <v>0</v>
      </c>
      <c r="P629" s="585">
        <f t="shared" si="45"/>
        <v>0</v>
      </c>
      <c r="Q629" s="596" t="str">
        <f t="shared" si="46"/>
        <v/>
      </c>
      <c r="R629" s="595"/>
      <c r="S629" s="595"/>
    </row>
    <row r="630" spans="1:19">
      <c r="A630" s="383" t="str">
        <f>IF(B630="","",COUNT('Diário 1º PA'!$A$4:$A$2000)+COUNT('Diário 2º PA'!$A$4:$A$1998)+ROW()-3)</f>
        <v/>
      </c>
      <c r="B630" s="370"/>
      <c r="C630" s="381"/>
      <c r="D630" s="372"/>
      <c r="E630" s="372"/>
      <c r="F630" s="373"/>
      <c r="G630" s="574"/>
      <c r="H630" s="372"/>
      <c r="I630" s="374"/>
      <c r="J630" s="372"/>
      <c r="K630" s="372"/>
      <c r="L630" s="374"/>
      <c r="M630" s="372"/>
      <c r="N630" s="391"/>
      <c r="O630" s="585">
        <f t="shared" si="44"/>
        <v>0</v>
      </c>
      <c r="P630" s="585">
        <f t="shared" si="45"/>
        <v>0</v>
      </c>
      <c r="Q630" s="596" t="str">
        <f t="shared" si="46"/>
        <v/>
      </c>
      <c r="R630" s="595"/>
      <c r="S630" s="595"/>
    </row>
    <row r="631" spans="1:19">
      <c r="A631" s="383" t="str">
        <f>IF(B631="","",COUNT('Diário 1º PA'!$A$4:$A$2000)+COUNT('Diário 2º PA'!$A$4:$A$1998)+ROW()-3)</f>
        <v/>
      </c>
      <c r="B631" s="370"/>
      <c r="C631" s="381"/>
      <c r="D631" s="372"/>
      <c r="E631" s="372"/>
      <c r="F631" s="373"/>
      <c r="G631" s="574"/>
      <c r="H631" s="372"/>
      <c r="I631" s="374"/>
      <c r="J631" s="372"/>
      <c r="K631" s="372"/>
      <c r="L631" s="374"/>
      <c r="M631" s="372"/>
      <c r="N631" s="391"/>
      <c r="O631" s="585">
        <f t="shared" si="44"/>
        <v>0</v>
      </c>
      <c r="P631" s="585">
        <f t="shared" si="45"/>
        <v>0</v>
      </c>
      <c r="Q631" s="594" t="str">
        <f t="shared" si="46"/>
        <v/>
      </c>
      <c r="R631" s="595"/>
      <c r="S631" s="595"/>
    </row>
    <row r="632" spans="1:19">
      <c r="A632" s="383" t="str">
        <f>IF(B632="","",COUNT('Diário 1º PA'!$A$4:$A$2000)+COUNT('Diário 2º PA'!$A$4:$A$1998)+ROW()-3)</f>
        <v/>
      </c>
      <c r="B632" s="370"/>
      <c r="C632" s="381"/>
      <c r="D632" s="372"/>
      <c r="E632" s="372"/>
      <c r="F632" s="373"/>
      <c r="G632" s="574"/>
      <c r="H632" s="372"/>
      <c r="I632" s="374"/>
      <c r="J632" s="372"/>
      <c r="K632" s="372"/>
      <c r="L632" s="374"/>
      <c r="M632" s="372"/>
      <c r="N632" s="391"/>
      <c r="O632" s="585">
        <f t="shared" si="44"/>
        <v>0</v>
      </c>
      <c r="P632" s="585">
        <f t="shared" si="45"/>
        <v>0</v>
      </c>
      <c r="Q632" s="596" t="str">
        <f t="shared" si="46"/>
        <v/>
      </c>
      <c r="R632" s="595"/>
      <c r="S632" s="595"/>
    </row>
    <row r="633" spans="1:19">
      <c r="A633" s="383" t="str">
        <f>IF(B633="","",COUNT('Diário 1º PA'!$A$4:$A$2000)+COUNT('Diário 2º PA'!$A$4:$A$1998)+ROW()-3)</f>
        <v/>
      </c>
      <c r="B633" s="370"/>
      <c r="C633" s="381"/>
      <c r="D633" s="372"/>
      <c r="E633" s="372"/>
      <c r="F633" s="373"/>
      <c r="G633" s="574"/>
      <c r="H633" s="372"/>
      <c r="I633" s="374"/>
      <c r="J633" s="372"/>
      <c r="K633" s="372"/>
      <c r="L633" s="374"/>
      <c r="M633" s="372"/>
      <c r="N633" s="391"/>
      <c r="O633" s="315">
        <f t="shared" si="44"/>
        <v>0</v>
      </c>
      <c r="P633" s="315">
        <f t="shared" si="45"/>
        <v>0</v>
      </c>
      <c r="Q633" s="96" t="str">
        <f t="shared" si="46"/>
        <v/>
      </c>
    </row>
    <row r="634" spans="1:19">
      <c r="A634" s="383" t="str">
        <f>IF(B634="","",COUNT('Diário 1º PA'!$A$4:$A$2000)+COUNT('Diário 2º PA'!$A$4:$A$1998)+ROW()-3)</f>
        <v/>
      </c>
      <c r="B634" s="370"/>
      <c r="C634" s="381"/>
      <c r="D634" s="372"/>
      <c r="E634" s="372"/>
      <c r="F634" s="373"/>
      <c r="G634" s="574"/>
      <c r="H634" s="372"/>
      <c r="I634" s="374"/>
      <c r="J634" s="372"/>
      <c r="K634" s="372"/>
      <c r="L634" s="374"/>
      <c r="M634" s="372"/>
      <c r="N634" s="391"/>
      <c r="O634" s="315">
        <f t="shared" si="44"/>
        <v>0</v>
      </c>
      <c r="P634" s="315">
        <f t="shared" si="45"/>
        <v>0</v>
      </c>
      <c r="Q634" s="139" t="str">
        <f t="shared" si="46"/>
        <v/>
      </c>
    </row>
    <row r="635" spans="1:19">
      <c r="A635" s="383" t="str">
        <f>IF(B635="","",COUNT('Diário 1º PA'!$A$4:$A$2000)+COUNT('Diário 2º PA'!$A$4:$A$1998)+ROW()-3)</f>
        <v/>
      </c>
      <c r="B635" s="370"/>
      <c r="C635" s="381"/>
      <c r="D635" s="372"/>
      <c r="E635" s="372"/>
      <c r="F635" s="373"/>
      <c r="G635" s="574"/>
      <c r="H635" s="372"/>
      <c r="I635" s="374"/>
      <c r="J635" s="372"/>
      <c r="K635" s="372"/>
      <c r="L635" s="374"/>
      <c r="M635" s="372"/>
      <c r="N635" s="391"/>
      <c r="O635" s="315">
        <f t="shared" si="44"/>
        <v>0</v>
      </c>
      <c r="P635" s="315">
        <f t="shared" si="45"/>
        <v>0</v>
      </c>
      <c r="Q635" s="96" t="str">
        <f t="shared" si="46"/>
        <v/>
      </c>
    </row>
    <row r="636" spans="1:19">
      <c r="A636" s="383" t="str">
        <f>IF(B636="","",COUNT('Diário 1º PA'!$A$4:$A$2000)+COUNT('Diário 2º PA'!$A$4:$A$1998)+ROW()-3)</f>
        <v/>
      </c>
      <c r="B636" s="370"/>
      <c r="C636" s="381"/>
      <c r="D636" s="372"/>
      <c r="E636" s="372"/>
      <c r="F636" s="373"/>
      <c r="G636" s="574"/>
      <c r="H636" s="372"/>
      <c r="I636" s="374"/>
      <c r="J636" s="372"/>
      <c r="K636" s="372"/>
      <c r="L636" s="374"/>
      <c r="M636" s="372"/>
      <c r="N636" s="391"/>
      <c r="O636" s="315">
        <f t="shared" ref="O636:O699" si="47">IF(B636=0,0,IF(YEAR(B636)=$P$1,MONTH(B636)-$O$1+1,(YEAR(B636)-$P$1)*12-$O$1+1+MONTH(B636)))</f>
        <v>0</v>
      </c>
      <c r="P636" s="315">
        <f t="shared" ref="P636:P699" si="48">IF(C636=0,0,IF(YEAR(C636)=$P$1,MONTH(C636)-$O$1+1,(YEAR(C636)-$P$1)*12-$O$1+1+MONTH(C636)))</f>
        <v>0</v>
      </c>
      <c r="Q636" s="96" t="str">
        <f t="shared" si="46"/>
        <v/>
      </c>
    </row>
    <row r="637" spans="1:19">
      <c r="A637" s="383" t="str">
        <f>IF(B637="","",COUNT('Diário 1º PA'!$A$4:$A$2000)+COUNT('Diário 2º PA'!$A$4:$A$1998)+ROW()-3)</f>
        <v/>
      </c>
      <c r="B637" s="370"/>
      <c r="C637" s="381"/>
      <c r="D637" s="372"/>
      <c r="E637" s="372"/>
      <c r="F637" s="373"/>
      <c r="G637" s="574"/>
      <c r="H637" s="372"/>
      <c r="I637" s="374"/>
      <c r="J637" s="372"/>
      <c r="K637" s="372"/>
      <c r="L637" s="374"/>
      <c r="M637" s="372"/>
      <c r="N637" s="391"/>
      <c r="O637" s="315">
        <f t="shared" si="47"/>
        <v>0</v>
      </c>
      <c r="P637" s="315">
        <f t="shared" si="48"/>
        <v>0</v>
      </c>
      <c r="Q637" s="139" t="str">
        <f t="shared" si="46"/>
        <v/>
      </c>
    </row>
    <row r="638" spans="1:19">
      <c r="A638" s="383" t="str">
        <f>IF(B638="","",COUNT('Diário 1º PA'!$A$4:$A$2000)+COUNT('Diário 2º PA'!$A$4:$A$1998)+ROW()-3)</f>
        <v/>
      </c>
      <c r="B638" s="370"/>
      <c r="C638" s="381"/>
      <c r="D638" s="372"/>
      <c r="E638" s="372"/>
      <c r="F638" s="373"/>
      <c r="G638" s="574"/>
      <c r="H638" s="372"/>
      <c r="I638" s="374"/>
      <c r="J638" s="372"/>
      <c r="K638" s="372"/>
      <c r="L638" s="374"/>
      <c r="M638" s="372"/>
      <c r="N638" s="391"/>
      <c r="O638" s="315">
        <f t="shared" si="47"/>
        <v>0</v>
      </c>
      <c r="P638" s="315">
        <f t="shared" si="48"/>
        <v>0</v>
      </c>
      <c r="Q638" s="96" t="str">
        <f t="shared" si="46"/>
        <v/>
      </c>
    </row>
    <row r="639" spans="1:19">
      <c r="A639" s="383" t="str">
        <f>IF(B639="","",COUNT('Diário 1º PA'!$A$4:$A$2000)+COUNT('Diário 2º PA'!$A$4:$A$1998)+ROW()-3)</f>
        <v/>
      </c>
      <c r="B639" s="370"/>
      <c r="C639" s="381"/>
      <c r="D639" s="372"/>
      <c r="E639" s="372"/>
      <c r="F639" s="373"/>
      <c r="G639" s="574"/>
      <c r="H639" s="372"/>
      <c r="I639" s="374"/>
      <c r="J639" s="372"/>
      <c r="K639" s="372"/>
      <c r="L639" s="374"/>
      <c r="M639" s="372"/>
      <c r="N639" s="391"/>
      <c r="O639" s="315">
        <f t="shared" si="47"/>
        <v>0</v>
      </c>
      <c r="P639" s="315">
        <f t="shared" si="48"/>
        <v>0</v>
      </c>
      <c r="Q639" s="96" t="str">
        <f t="shared" si="46"/>
        <v/>
      </c>
    </row>
    <row r="640" spans="1:19">
      <c r="A640" s="383" t="str">
        <f>IF(B640="","",COUNT('Diário 1º PA'!$A$4:$A$2000)+COUNT('Diário 2º PA'!$A$4:$A$1998)+ROW()-3)</f>
        <v/>
      </c>
      <c r="B640" s="370"/>
      <c r="C640" s="381"/>
      <c r="D640" s="372"/>
      <c r="E640" s="372"/>
      <c r="F640" s="373"/>
      <c r="G640" s="574"/>
      <c r="H640" s="372"/>
      <c r="I640" s="374"/>
      <c r="J640" s="372"/>
      <c r="K640" s="372"/>
      <c r="L640" s="374"/>
      <c r="M640" s="372"/>
      <c r="N640" s="391"/>
      <c r="O640" s="315">
        <f t="shared" si="47"/>
        <v>0</v>
      </c>
      <c r="P640" s="315">
        <f t="shared" si="48"/>
        <v>0</v>
      </c>
      <c r="Q640" s="139" t="str">
        <f t="shared" si="46"/>
        <v/>
      </c>
    </row>
    <row r="641" spans="1:17">
      <c r="A641" s="383" t="str">
        <f>IF(B641="","",COUNT('Diário 1º PA'!$A$4:$A$2000)+COUNT('Diário 2º PA'!$A$4:$A$1998)+ROW()-3)</f>
        <v/>
      </c>
      <c r="B641" s="370"/>
      <c r="C641" s="381"/>
      <c r="D641" s="372"/>
      <c r="E641" s="372"/>
      <c r="F641" s="373"/>
      <c r="G641" s="574"/>
      <c r="H641" s="372"/>
      <c r="I641" s="374"/>
      <c r="J641" s="372"/>
      <c r="K641" s="372"/>
      <c r="L641" s="374"/>
      <c r="M641" s="372"/>
      <c r="N641" s="391"/>
      <c r="O641" s="315">
        <f t="shared" si="47"/>
        <v>0</v>
      </c>
      <c r="P641" s="315">
        <f t="shared" si="48"/>
        <v>0</v>
      </c>
      <c r="Q641" s="96" t="str">
        <f t="shared" si="46"/>
        <v/>
      </c>
    </row>
    <row r="642" spans="1:17">
      <c r="A642" s="383" t="str">
        <f>IF(B642="","",COUNT('Diário 1º PA'!$A$4:$A$2000)+COUNT('Diário 2º PA'!$A$4:$A$1998)+ROW()-3)</f>
        <v/>
      </c>
      <c r="B642" s="370"/>
      <c r="C642" s="381"/>
      <c r="D642" s="372"/>
      <c r="E642" s="372"/>
      <c r="F642" s="373"/>
      <c r="G642" s="574"/>
      <c r="H642" s="372"/>
      <c r="I642" s="374"/>
      <c r="J642" s="372"/>
      <c r="K642" s="372"/>
      <c r="L642" s="374"/>
      <c r="M642" s="372"/>
      <c r="N642" s="391"/>
      <c r="O642" s="315">
        <f t="shared" si="47"/>
        <v>0</v>
      </c>
      <c r="P642" s="315">
        <f t="shared" si="48"/>
        <v>0</v>
      </c>
      <c r="Q642" s="96" t="str">
        <f t="shared" si="46"/>
        <v/>
      </c>
    </row>
    <row r="643" spans="1:17">
      <c r="A643" s="383" t="str">
        <f>IF(B643="","",COUNT('Diário 1º PA'!$A$4:$A$2000)+COUNT('Diário 2º PA'!$A$4:$A$1998)+ROW()-3)</f>
        <v/>
      </c>
      <c r="B643" s="370"/>
      <c r="C643" s="381"/>
      <c r="D643" s="372"/>
      <c r="E643" s="372"/>
      <c r="F643" s="373"/>
      <c r="G643" s="574"/>
      <c r="H643" s="372"/>
      <c r="I643" s="374"/>
      <c r="J643" s="372"/>
      <c r="K643" s="372"/>
      <c r="L643" s="374"/>
      <c r="M643" s="372"/>
      <c r="N643" s="391"/>
      <c r="O643" s="315">
        <f t="shared" si="47"/>
        <v>0</v>
      </c>
      <c r="P643" s="315">
        <f t="shared" si="48"/>
        <v>0</v>
      </c>
      <c r="Q643" s="139" t="str">
        <f t="shared" si="46"/>
        <v/>
      </c>
    </row>
    <row r="644" spans="1:17">
      <c r="A644" s="383" t="str">
        <f>IF(B644="","",COUNT('Diário 1º PA'!$A$4:$A$2000)+COUNT('Diário 2º PA'!$A$4:$A$1998)+ROW()-3)</f>
        <v/>
      </c>
      <c r="B644" s="370"/>
      <c r="C644" s="381"/>
      <c r="D644" s="372"/>
      <c r="E644" s="372"/>
      <c r="F644" s="373"/>
      <c r="G644" s="574"/>
      <c r="H644" s="372"/>
      <c r="I644" s="374"/>
      <c r="J644" s="372"/>
      <c r="K644" s="372"/>
      <c r="L644" s="374"/>
      <c r="M644" s="372"/>
      <c r="N644" s="391"/>
      <c r="O644" s="315">
        <f t="shared" si="47"/>
        <v>0</v>
      </c>
      <c r="P644" s="315">
        <f t="shared" si="48"/>
        <v>0</v>
      </c>
      <c r="Q644" s="96" t="str">
        <f t="shared" ref="Q644:Q685" si="49">SUBSTITUTE(D644," ","_")</f>
        <v/>
      </c>
    </row>
    <row r="645" spans="1:17">
      <c r="A645" s="383" t="str">
        <f>IF(B645="","",COUNT('Diário 1º PA'!$A$4:$A$2000)+COUNT('Diário 2º PA'!$A$4:$A$1998)+ROW()-3)</f>
        <v/>
      </c>
      <c r="B645" s="384"/>
      <c r="C645" s="403"/>
      <c r="D645" s="386"/>
      <c r="E645" s="386"/>
      <c r="F645" s="387"/>
      <c r="G645" s="576"/>
      <c r="H645" s="386"/>
      <c r="I645" s="388"/>
      <c r="J645" s="386"/>
      <c r="K645" s="386"/>
      <c r="L645" s="388"/>
      <c r="M645" s="386"/>
      <c r="N645" s="394"/>
      <c r="O645" s="315">
        <f t="shared" si="47"/>
        <v>0</v>
      </c>
      <c r="P645" s="315">
        <f t="shared" si="48"/>
        <v>0</v>
      </c>
      <c r="Q645" s="96" t="str">
        <f t="shared" si="49"/>
        <v/>
      </c>
    </row>
    <row r="646" spans="1:17">
      <c r="A646" s="383" t="str">
        <f>IF(B646="","",COUNT('Diário 1º PA'!$A$4:$A$2000)+COUNT('Diário 2º PA'!$A$4:$A$1998)+ROW()-3)</f>
        <v/>
      </c>
      <c r="B646" s="370"/>
      <c r="C646" s="381"/>
      <c r="D646" s="372"/>
      <c r="E646" s="372"/>
      <c r="F646" s="373"/>
      <c r="G646" s="575"/>
      <c r="H646" s="372"/>
      <c r="I646" s="374"/>
      <c r="J646" s="372"/>
      <c r="K646" s="372"/>
      <c r="L646" s="374"/>
      <c r="M646" s="372"/>
      <c r="N646" s="391"/>
      <c r="O646" s="315">
        <f t="shared" si="47"/>
        <v>0</v>
      </c>
      <c r="P646" s="315">
        <f t="shared" si="48"/>
        <v>0</v>
      </c>
      <c r="Q646" s="139" t="str">
        <f t="shared" si="49"/>
        <v/>
      </c>
    </row>
    <row r="647" spans="1:17">
      <c r="A647" s="383" t="str">
        <f>IF(B647="","",COUNT('Diário 1º PA'!$A$4:$A$2000)+COUNT('Diário 2º PA'!$A$4:$A$1998)+ROW()-3)</f>
        <v/>
      </c>
      <c r="B647" s="370"/>
      <c r="C647" s="381"/>
      <c r="D647" s="372"/>
      <c r="E647" s="372"/>
      <c r="F647" s="373"/>
      <c r="G647" s="575"/>
      <c r="H647" s="372"/>
      <c r="I647" s="374"/>
      <c r="J647" s="372"/>
      <c r="K647" s="372"/>
      <c r="L647" s="374"/>
      <c r="M647" s="372"/>
      <c r="N647" s="391"/>
      <c r="O647" s="315">
        <f t="shared" si="47"/>
        <v>0</v>
      </c>
      <c r="P647" s="315">
        <f t="shared" si="48"/>
        <v>0</v>
      </c>
      <c r="Q647" s="96" t="str">
        <f t="shared" si="49"/>
        <v/>
      </c>
    </row>
    <row r="648" spans="1:17">
      <c r="A648" s="383" t="str">
        <f>IF(B648="","",COUNT('Diário 1º PA'!$A$4:$A$2000)+COUNT('Diário 2º PA'!$A$4:$A$1998)+ROW()-3)</f>
        <v/>
      </c>
      <c r="B648" s="370"/>
      <c r="C648" s="381"/>
      <c r="D648" s="372"/>
      <c r="E648" s="372"/>
      <c r="F648" s="373"/>
      <c r="G648" s="575"/>
      <c r="H648" s="372"/>
      <c r="I648" s="374"/>
      <c r="J648" s="372"/>
      <c r="K648" s="372"/>
      <c r="L648" s="374"/>
      <c r="M648" s="372"/>
      <c r="N648" s="391"/>
      <c r="O648" s="315">
        <f t="shared" si="47"/>
        <v>0</v>
      </c>
      <c r="P648" s="315">
        <f t="shared" si="48"/>
        <v>0</v>
      </c>
      <c r="Q648" s="96" t="str">
        <f t="shared" si="49"/>
        <v/>
      </c>
    </row>
    <row r="649" spans="1:17">
      <c r="A649" s="383" t="str">
        <f>IF(B649="","",COUNT('Diário 1º PA'!$A$4:$A$2000)+COUNT('Diário 2º PA'!$A$4:$A$1998)+ROW()-3)</f>
        <v/>
      </c>
      <c r="B649" s="370"/>
      <c r="C649" s="381"/>
      <c r="D649" s="372"/>
      <c r="E649" s="372"/>
      <c r="F649" s="373"/>
      <c r="G649" s="575"/>
      <c r="H649" s="372"/>
      <c r="I649" s="374"/>
      <c r="J649" s="372"/>
      <c r="K649" s="372"/>
      <c r="L649" s="374"/>
      <c r="M649" s="372"/>
      <c r="N649" s="391"/>
      <c r="O649" s="315">
        <f t="shared" si="47"/>
        <v>0</v>
      </c>
      <c r="P649" s="315">
        <f t="shared" si="48"/>
        <v>0</v>
      </c>
      <c r="Q649" s="139" t="str">
        <f t="shared" si="49"/>
        <v/>
      </c>
    </row>
    <row r="650" spans="1:17">
      <c r="A650" s="383" t="str">
        <f>IF(B650="","",COUNT('Diário 1º PA'!$A$4:$A$2000)+COUNT('Diário 2º PA'!$A$4:$A$1998)+ROW()-3)</f>
        <v/>
      </c>
      <c r="B650" s="370"/>
      <c r="C650" s="381"/>
      <c r="D650" s="372"/>
      <c r="E650" s="372"/>
      <c r="F650" s="373"/>
      <c r="G650" s="575"/>
      <c r="H650" s="372"/>
      <c r="I650" s="374"/>
      <c r="J650" s="374"/>
      <c r="K650" s="372"/>
      <c r="L650" s="374"/>
      <c r="M650" s="372"/>
      <c r="N650" s="391"/>
      <c r="O650" s="315">
        <f t="shared" si="47"/>
        <v>0</v>
      </c>
      <c r="P650" s="315">
        <f t="shared" si="48"/>
        <v>0</v>
      </c>
      <c r="Q650" s="96" t="str">
        <f t="shared" si="49"/>
        <v/>
      </c>
    </row>
    <row r="651" spans="1:17">
      <c r="A651" s="383" t="str">
        <f>IF(B651="","",COUNT('Diário 1º PA'!$A$4:$A$2000)+COUNT('Diário 2º PA'!$A$4:$A$1998)+ROW()-3)</f>
        <v/>
      </c>
      <c r="B651" s="370"/>
      <c r="C651" s="381"/>
      <c r="D651" s="372"/>
      <c r="E651" s="372"/>
      <c r="F651" s="373"/>
      <c r="G651" s="574"/>
      <c r="H651" s="372"/>
      <c r="I651" s="374"/>
      <c r="J651" s="372"/>
      <c r="K651" s="372"/>
      <c r="L651" s="374"/>
      <c r="M651" s="372"/>
      <c r="N651" s="391"/>
      <c r="O651" s="315">
        <f t="shared" si="47"/>
        <v>0</v>
      </c>
      <c r="P651" s="315">
        <f t="shared" si="48"/>
        <v>0</v>
      </c>
      <c r="Q651" s="96" t="str">
        <f t="shared" si="49"/>
        <v/>
      </c>
    </row>
    <row r="652" spans="1:17">
      <c r="A652" s="383" t="str">
        <f>IF(B652="","",COUNT('Diário 1º PA'!$A$4:$A$2000)+COUNT('Diário 2º PA'!$A$4:$A$1998)+ROW()-3)</f>
        <v/>
      </c>
      <c r="B652" s="370"/>
      <c r="C652" s="381"/>
      <c r="D652" s="372"/>
      <c r="E652" s="372"/>
      <c r="F652" s="373"/>
      <c r="G652" s="575"/>
      <c r="H652" s="372"/>
      <c r="I652" s="374"/>
      <c r="J652" s="372"/>
      <c r="K652" s="372"/>
      <c r="L652" s="374"/>
      <c r="M652" s="372"/>
      <c r="N652" s="391"/>
      <c r="O652" s="315">
        <f t="shared" si="47"/>
        <v>0</v>
      </c>
      <c r="P652" s="315">
        <f t="shared" si="48"/>
        <v>0</v>
      </c>
      <c r="Q652" s="139" t="str">
        <f t="shared" si="49"/>
        <v/>
      </c>
    </row>
    <row r="653" spans="1:17">
      <c r="A653" s="383" t="str">
        <f>IF(B653="","",COUNT('Diário 1º PA'!$A$4:$A$2000)+COUNT('Diário 2º PA'!$A$4:$A$1998)+ROW()-3)</f>
        <v/>
      </c>
      <c r="B653" s="370"/>
      <c r="C653" s="381"/>
      <c r="D653" s="372"/>
      <c r="E653" s="372"/>
      <c r="F653" s="373"/>
      <c r="G653" s="575"/>
      <c r="H653" s="372"/>
      <c r="I653" s="374"/>
      <c r="J653" s="372"/>
      <c r="K653" s="372"/>
      <c r="L653" s="374"/>
      <c r="M653" s="372"/>
      <c r="N653" s="391"/>
      <c r="O653" s="315">
        <f t="shared" si="47"/>
        <v>0</v>
      </c>
      <c r="P653" s="315">
        <f t="shared" si="48"/>
        <v>0</v>
      </c>
      <c r="Q653" s="96" t="str">
        <f t="shared" si="49"/>
        <v/>
      </c>
    </row>
    <row r="654" spans="1:17">
      <c r="A654" s="383" t="str">
        <f>IF(B654="","",COUNT('Diário 1º PA'!$A$4:$A$2000)+COUNT('Diário 2º PA'!$A$4:$A$1998)+ROW()-3)</f>
        <v/>
      </c>
      <c r="B654" s="370"/>
      <c r="C654" s="381"/>
      <c r="D654" s="372"/>
      <c r="E654" s="372"/>
      <c r="F654" s="373"/>
      <c r="G654" s="574"/>
      <c r="H654" s="372"/>
      <c r="I654" s="374"/>
      <c r="J654" s="372"/>
      <c r="K654" s="374"/>
      <c r="L654" s="374"/>
      <c r="M654" s="372"/>
      <c r="N654" s="391"/>
      <c r="O654" s="315">
        <f t="shared" si="47"/>
        <v>0</v>
      </c>
      <c r="P654" s="315">
        <f t="shared" si="48"/>
        <v>0</v>
      </c>
      <c r="Q654" s="96" t="str">
        <f t="shared" si="49"/>
        <v/>
      </c>
    </row>
    <row r="655" spans="1:17">
      <c r="A655" s="383" t="str">
        <f>IF(B655="","",COUNT('Diário 1º PA'!$A$4:$A$2000)+COUNT('Diário 2º PA'!$A$4:$A$1998)+ROW()-3)</f>
        <v/>
      </c>
      <c r="B655" s="370"/>
      <c r="C655" s="381"/>
      <c r="D655" s="372"/>
      <c r="E655" s="372"/>
      <c r="F655" s="373"/>
      <c r="G655" s="574"/>
      <c r="H655" s="372"/>
      <c r="I655" s="374"/>
      <c r="J655" s="372"/>
      <c r="K655" s="374"/>
      <c r="L655" s="374"/>
      <c r="M655" s="372"/>
      <c r="N655" s="391"/>
      <c r="O655" s="315">
        <f t="shared" si="47"/>
        <v>0</v>
      </c>
      <c r="P655" s="315">
        <f t="shared" si="48"/>
        <v>0</v>
      </c>
      <c r="Q655" s="139" t="str">
        <f t="shared" si="49"/>
        <v/>
      </c>
    </row>
    <row r="656" spans="1:17">
      <c r="A656" s="383" t="str">
        <f>IF(B656="","",COUNT('Diário 1º PA'!$A$4:$A$2000)+COUNT('Diário 2º PA'!$A$4:$A$1998)+ROW()-3)</f>
        <v/>
      </c>
      <c r="B656" s="370"/>
      <c r="C656" s="381"/>
      <c r="D656" s="372"/>
      <c r="E656" s="372"/>
      <c r="F656" s="373"/>
      <c r="G656" s="574"/>
      <c r="H656" s="372"/>
      <c r="I656" s="374"/>
      <c r="J656" s="372"/>
      <c r="K656" s="374"/>
      <c r="L656" s="374"/>
      <c r="M656" s="372"/>
      <c r="N656" s="391"/>
      <c r="O656" s="315">
        <f t="shared" si="47"/>
        <v>0</v>
      </c>
      <c r="P656" s="315">
        <f t="shared" si="48"/>
        <v>0</v>
      </c>
      <c r="Q656" s="96" t="str">
        <f t="shared" si="49"/>
        <v/>
      </c>
    </row>
    <row r="657" spans="1:17">
      <c r="A657" s="383" t="str">
        <f>IF(B657="","",COUNT('Diário 1º PA'!$A$4:$A$2000)+COUNT('Diário 2º PA'!$A$4:$A$1998)+ROW()-3)</f>
        <v/>
      </c>
      <c r="B657" s="370"/>
      <c r="C657" s="381"/>
      <c r="D657" s="372"/>
      <c r="E657" s="372"/>
      <c r="F657" s="373"/>
      <c r="G657" s="574"/>
      <c r="H657" s="372"/>
      <c r="I657" s="374"/>
      <c r="J657" s="372"/>
      <c r="K657" s="374"/>
      <c r="L657" s="374"/>
      <c r="M657" s="372"/>
      <c r="N657" s="391"/>
      <c r="O657" s="315">
        <f t="shared" si="47"/>
        <v>0</v>
      </c>
      <c r="P657" s="315">
        <f t="shared" si="48"/>
        <v>0</v>
      </c>
      <c r="Q657" s="96" t="str">
        <f t="shared" si="49"/>
        <v/>
      </c>
    </row>
    <row r="658" spans="1:17">
      <c r="A658" s="383" t="str">
        <f>IF(B658="","",COUNT('Diário 1º PA'!$A$4:$A$2000)+COUNT('Diário 2º PA'!$A$4:$A$1998)+ROW()-3)</f>
        <v/>
      </c>
      <c r="B658" s="370"/>
      <c r="C658" s="381"/>
      <c r="D658" s="372"/>
      <c r="E658" s="372"/>
      <c r="F658" s="373"/>
      <c r="G658" s="574"/>
      <c r="H658" s="372"/>
      <c r="I658" s="374"/>
      <c r="J658" s="372"/>
      <c r="K658" s="374"/>
      <c r="L658" s="374"/>
      <c r="M658" s="372"/>
      <c r="N658" s="391"/>
      <c r="O658" s="315">
        <f t="shared" si="47"/>
        <v>0</v>
      </c>
      <c r="P658" s="315">
        <f t="shared" si="48"/>
        <v>0</v>
      </c>
      <c r="Q658" s="139" t="str">
        <f t="shared" si="49"/>
        <v/>
      </c>
    </row>
    <row r="659" spans="1:17">
      <c r="A659" s="383" t="str">
        <f>IF(B659="","",COUNT('Diário 1º PA'!$A$4:$A$2000)+COUNT('Diário 2º PA'!$A$4:$A$1998)+ROW()-3)</f>
        <v/>
      </c>
      <c r="B659" s="370"/>
      <c r="C659" s="381"/>
      <c r="D659" s="372"/>
      <c r="E659" s="372"/>
      <c r="F659" s="373"/>
      <c r="G659" s="574"/>
      <c r="H659" s="372"/>
      <c r="I659" s="374"/>
      <c r="J659" s="372"/>
      <c r="K659" s="374"/>
      <c r="L659" s="374"/>
      <c r="M659" s="372"/>
      <c r="N659" s="391"/>
      <c r="O659" s="315">
        <f t="shared" si="47"/>
        <v>0</v>
      </c>
      <c r="P659" s="315">
        <f t="shared" si="48"/>
        <v>0</v>
      </c>
      <c r="Q659" s="96" t="str">
        <f t="shared" si="49"/>
        <v/>
      </c>
    </row>
    <row r="660" spans="1:17">
      <c r="A660" s="383" t="str">
        <f>IF(B660="","",COUNT('Diário 1º PA'!$A$4:$A$2000)+COUNT('Diário 2º PA'!$A$4:$A$1998)+ROW()-3)</f>
        <v/>
      </c>
      <c r="B660" s="370"/>
      <c r="C660" s="381"/>
      <c r="D660" s="372"/>
      <c r="E660" s="372"/>
      <c r="F660" s="373"/>
      <c r="G660" s="574"/>
      <c r="H660" s="372"/>
      <c r="I660" s="374"/>
      <c r="J660" s="372"/>
      <c r="K660" s="374"/>
      <c r="L660" s="374"/>
      <c r="M660" s="372"/>
      <c r="N660" s="391"/>
      <c r="O660" s="315">
        <f t="shared" si="47"/>
        <v>0</v>
      </c>
      <c r="P660" s="315">
        <f t="shared" si="48"/>
        <v>0</v>
      </c>
      <c r="Q660" s="96" t="str">
        <f t="shared" si="49"/>
        <v/>
      </c>
    </row>
    <row r="661" spans="1:17">
      <c r="A661" s="383" t="str">
        <f>IF(B661="","",COUNT('Diário 1º PA'!$A$4:$A$2000)+COUNT('Diário 2º PA'!$A$4:$A$1998)+ROW()-3)</f>
        <v/>
      </c>
      <c r="B661" s="370"/>
      <c r="C661" s="381"/>
      <c r="D661" s="372"/>
      <c r="E661" s="372"/>
      <c r="F661" s="373"/>
      <c r="G661" s="574"/>
      <c r="H661" s="372"/>
      <c r="I661" s="374"/>
      <c r="J661" s="372"/>
      <c r="K661" s="374"/>
      <c r="L661" s="374"/>
      <c r="M661" s="372"/>
      <c r="N661" s="391"/>
      <c r="O661" s="315">
        <f t="shared" si="47"/>
        <v>0</v>
      </c>
      <c r="P661" s="315">
        <f t="shared" si="48"/>
        <v>0</v>
      </c>
      <c r="Q661" s="139" t="str">
        <f t="shared" si="49"/>
        <v/>
      </c>
    </row>
    <row r="662" spans="1:17">
      <c r="A662" s="383" t="str">
        <f>IF(B662="","",COUNT('Diário 1º PA'!$A$4:$A$2000)+COUNT('Diário 2º PA'!$A$4:$A$1998)+ROW()-3)</f>
        <v/>
      </c>
      <c r="B662" s="370"/>
      <c r="C662" s="381"/>
      <c r="D662" s="372"/>
      <c r="E662" s="372"/>
      <c r="F662" s="373"/>
      <c r="G662" s="574"/>
      <c r="H662" s="372"/>
      <c r="I662" s="374"/>
      <c r="J662" s="372"/>
      <c r="K662" s="374"/>
      <c r="L662" s="374"/>
      <c r="M662" s="372"/>
      <c r="N662" s="391"/>
      <c r="O662" s="315">
        <f t="shared" si="47"/>
        <v>0</v>
      </c>
      <c r="P662" s="315">
        <f t="shared" si="48"/>
        <v>0</v>
      </c>
      <c r="Q662" s="96" t="str">
        <f t="shared" si="49"/>
        <v/>
      </c>
    </row>
    <row r="663" spans="1:17">
      <c r="A663" s="383" t="str">
        <f>IF(B663="","",COUNT('Diário 1º PA'!$A$4:$A$2000)+COUNT('Diário 2º PA'!$A$4:$A$1998)+ROW()-3)</f>
        <v/>
      </c>
      <c r="B663" s="370"/>
      <c r="C663" s="381"/>
      <c r="D663" s="372"/>
      <c r="E663" s="372"/>
      <c r="F663" s="373"/>
      <c r="G663" s="574"/>
      <c r="H663" s="372"/>
      <c r="I663" s="374"/>
      <c r="J663" s="372"/>
      <c r="K663" s="374"/>
      <c r="L663" s="374"/>
      <c r="M663" s="372"/>
      <c r="N663" s="391"/>
      <c r="O663" s="315">
        <f t="shared" si="47"/>
        <v>0</v>
      </c>
      <c r="P663" s="315">
        <f t="shared" si="48"/>
        <v>0</v>
      </c>
      <c r="Q663" s="96" t="str">
        <f t="shared" si="49"/>
        <v/>
      </c>
    </row>
    <row r="664" spans="1:17">
      <c r="A664" s="383" t="str">
        <f>IF(B664="","",COUNT('Diário 1º PA'!$A$4:$A$2000)+COUNT('Diário 2º PA'!$A$4:$A$1998)+ROW()-3)</f>
        <v/>
      </c>
      <c r="B664" s="370"/>
      <c r="C664" s="381"/>
      <c r="D664" s="372"/>
      <c r="E664" s="372"/>
      <c r="F664" s="373"/>
      <c r="G664" s="574"/>
      <c r="H664" s="372"/>
      <c r="I664" s="374"/>
      <c r="J664" s="372"/>
      <c r="K664" s="374"/>
      <c r="L664" s="374"/>
      <c r="M664" s="372"/>
      <c r="N664" s="391"/>
      <c r="O664" s="315">
        <f t="shared" si="47"/>
        <v>0</v>
      </c>
      <c r="P664" s="315">
        <f t="shared" si="48"/>
        <v>0</v>
      </c>
      <c r="Q664" s="139" t="str">
        <f t="shared" si="49"/>
        <v/>
      </c>
    </row>
    <row r="665" spans="1:17">
      <c r="A665" s="383" t="str">
        <f>IF(B665="","",COUNT('Diário 1º PA'!$A$4:$A$2000)+COUNT('Diário 2º PA'!$A$4:$A$1998)+ROW()-3)</f>
        <v/>
      </c>
      <c r="B665" s="370"/>
      <c r="C665" s="381"/>
      <c r="D665" s="372"/>
      <c r="E665" s="372"/>
      <c r="F665" s="373"/>
      <c r="G665" s="574"/>
      <c r="H665" s="372"/>
      <c r="I665" s="374"/>
      <c r="J665" s="372"/>
      <c r="K665" s="374"/>
      <c r="L665" s="374"/>
      <c r="M665" s="372"/>
      <c r="N665" s="391"/>
      <c r="O665" s="315">
        <f t="shared" si="47"/>
        <v>0</v>
      </c>
      <c r="P665" s="315">
        <f t="shared" si="48"/>
        <v>0</v>
      </c>
      <c r="Q665" s="96" t="str">
        <f t="shared" si="49"/>
        <v/>
      </c>
    </row>
    <row r="666" spans="1:17">
      <c r="A666" s="383" t="str">
        <f>IF(B666="","",COUNT('Diário 1º PA'!$A$4:$A$2000)+COUNT('Diário 2º PA'!$A$4:$A$1998)+ROW()-3)</f>
        <v/>
      </c>
      <c r="B666" s="370"/>
      <c r="C666" s="381"/>
      <c r="D666" s="372"/>
      <c r="E666" s="372"/>
      <c r="F666" s="373"/>
      <c r="G666" s="574"/>
      <c r="H666" s="372"/>
      <c r="I666" s="374"/>
      <c r="J666" s="372"/>
      <c r="K666" s="372"/>
      <c r="L666" s="374"/>
      <c r="M666" s="372"/>
      <c r="N666" s="391"/>
      <c r="O666" s="315">
        <f t="shared" si="47"/>
        <v>0</v>
      </c>
      <c r="P666" s="315">
        <f t="shared" si="48"/>
        <v>0</v>
      </c>
      <c r="Q666" s="96" t="str">
        <f t="shared" si="49"/>
        <v/>
      </c>
    </row>
    <row r="667" spans="1:17">
      <c r="A667" s="383" t="str">
        <f>IF(B667="","",COUNT('Diário 1º PA'!$A$4:$A$2000)+COUNT('Diário 2º PA'!$A$4:$A$1998)+ROW()-3)</f>
        <v/>
      </c>
      <c r="B667" s="370"/>
      <c r="C667" s="381"/>
      <c r="D667" s="372"/>
      <c r="E667" s="372"/>
      <c r="F667" s="373"/>
      <c r="G667" s="574"/>
      <c r="H667" s="372"/>
      <c r="I667" s="374"/>
      <c r="J667" s="372"/>
      <c r="K667" s="372"/>
      <c r="L667" s="374"/>
      <c r="M667" s="372"/>
      <c r="N667" s="391"/>
      <c r="O667" s="315">
        <f t="shared" si="47"/>
        <v>0</v>
      </c>
      <c r="P667" s="315">
        <f t="shared" si="48"/>
        <v>0</v>
      </c>
      <c r="Q667" s="139" t="str">
        <f t="shared" si="49"/>
        <v/>
      </c>
    </row>
    <row r="668" spans="1:17">
      <c r="A668" s="383" t="str">
        <f>IF(B668="","",COUNT('Diário 1º PA'!$A$4:$A$2000)+COUNT('Diário 2º PA'!$A$4:$A$1998)+ROW()-3)</f>
        <v/>
      </c>
      <c r="B668" s="370"/>
      <c r="C668" s="381"/>
      <c r="D668" s="372"/>
      <c r="E668" s="372"/>
      <c r="F668" s="373"/>
      <c r="G668" s="574"/>
      <c r="H668" s="372"/>
      <c r="I668" s="374"/>
      <c r="J668" s="372"/>
      <c r="K668" s="372"/>
      <c r="L668" s="374"/>
      <c r="M668" s="372"/>
      <c r="N668" s="391"/>
      <c r="O668" s="315">
        <f t="shared" si="47"/>
        <v>0</v>
      </c>
      <c r="P668" s="315">
        <f t="shared" si="48"/>
        <v>0</v>
      </c>
      <c r="Q668" s="96" t="str">
        <f t="shared" si="49"/>
        <v/>
      </c>
    </row>
    <row r="669" spans="1:17">
      <c r="A669" s="383" t="str">
        <f>IF(B669="","",COUNT('Diário 1º PA'!$A$4:$A$2000)+COUNT('Diário 2º PA'!$A$4:$A$1998)+ROW()-3)</f>
        <v/>
      </c>
      <c r="B669" s="370"/>
      <c r="C669" s="381"/>
      <c r="D669" s="372"/>
      <c r="E669" s="372"/>
      <c r="F669" s="373"/>
      <c r="G669" s="574"/>
      <c r="H669" s="372"/>
      <c r="I669" s="374"/>
      <c r="J669" s="372"/>
      <c r="K669" s="372"/>
      <c r="L669" s="374"/>
      <c r="M669" s="372"/>
      <c r="N669" s="391"/>
      <c r="O669" s="315">
        <f t="shared" si="47"/>
        <v>0</v>
      </c>
      <c r="P669" s="315">
        <f t="shared" si="48"/>
        <v>0</v>
      </c>
      <c r="Q669" s="96" t="str">
        <f t="shared" si="49"/>
        <v/>
      </c>
    </row>
    <row r="670" spans="1:17">
      <c r="A670" s="383" t="str">
        <f>IF(B670="","",COUNT('Diário 1º PA'!$A$4:$A$2000)+COUNT('Diário 2º PA'!$A$4:$A$1998)+ROW()-3)</f>
        <v/>
      </c>
      <c r="B670" s="370"/>
      <c r="C670" s="381"/>
      <c r="D670" s="372"/>
      <c r="E670" s="372"/>
      <c r="F670" s="373"/>
      <c r="G670" s="574"/>
      <c r="H670" s="372"/>
      <c r="I670" s="374"/>
      <c r="J670" s="372"/>
      <c r="K670" s="372"/>
      <c r="L670" s="374"/>
      <c r="M670" s="372"/>
      <c r="N670" s="391"/>
      <c r="O670" s="315">
        <f t="shared" si="47"/>
        <v>0</v>
      </c>
      <c r="P670" s="315">
        <f t="shared" si="48"/>
        <v>0</v>
      </c>
      <c r="Q670" s="139" t="str">
        <f t="shared" si="49"/>
        <v/>
      </c>
    </row>
    <row r="671" spans="1:17">
      <c r="A671" s="383" t="str">
        <f>IF(B671="","",COUNT('Diário 1º PA'!$A$4:$A$2000)+COUNT('Diário 2º PA'!$A$4:$A$1998)+ROW()-3)</f>
        <v/>
      </c>
      <c r="B671" s="384"/>
      <c r="C671" s="403"/>
      <c r="D671" s="386"/>
      <c r="E671" s="386"/>
      <c r="F671" s="387"/>
      <c r="G671" s="572"/>
      <c r="H671" s="386"/>
      <c r="I671" s="388"/>
      <c r="J671" s="386"/>
      <c r="K671" s="386"/>
      <c r="L671" s="388"/>
      <c r="M671" s="372"/>
      <c r="N671" s="391"/>
      <c r="O671" s="315">
        <f t="shared" si="47"/>
        <v>0</v>
      </c>
      <c r="P671" s="315">
        <f t="shared" si="48"/>
        <v>0</v>
      </c>
      <c r="Q671" s="96" t="str">
        <f t="shared" si="49"/>
        <v/>
      </c>
    </row>
    <row r="672" spans="1:17">
      <c r="A672" s="383" t="str">
        <f>IF(B672="","",COUNT('Diário 1º PA'!$A$4:$A$2000)+COUNT('Diário 2º PA'!$A$4:$A$1998)+ROW()-3)</f>
        <v/>
      </c>
      <c r="B672" s="370"/>
      <c r="C672" s="381"/>
      <c r="D672" s="372"/>
      <c r="E672" s="372"/>
      <c r="F672" s="373"/>
      <c r="G672" s="574"/>
      <c r="H672" s="372"/>
      <c r="I672" s="374"/>
      <c r="J672" s="372"/>
      <c r="K672" s="372"/>
      <c r="L672" s="374"/>
      <c r="M672" s="372"/>
      <c r="N672" s="391"/>
      <c r="O672" s="315">
        <f t="shared" si="47"/>
        <v>0</v>
      </c>
      <c r="P672" s="315">
        <f t="shared" si="48"/>
        <v>0</v>
      </c>
      <c r="Q672" s="96" t="str">
        <f t="shared" si="49"/>
        <v/>
      </c>
    </row>
    <row r="673" spans="1:17">
      <c r="A673" s="383" t="str">
        <f>IF(B673="","",COUNT('Diário 1º PA'!$A$4:$A$2000)+COUNT('Diário 2º PA'!$A$4:$A$1998)+ROW()-3)</f>
        <v/>
      </c>
      <c r="B673" s="370"/>
      <c r="C673" s="381"/>
      <c r="D673" s="372"/>
      <c r="E673" s="372"/>
      <c r="F673" s="373"/>
      <c r="G673" s="574"/>
      <c r="H673" s="372"/>
      <c r="I673" s="374"/>
      <c r="J673" s="372"/>
      <c r="K673" s="372"/>
      <c r="L673" s="374"/>
      <c r="M673" s="372"/>
      <c r="N673" s="391"/>
      <c r="O673" s="315">
        <f t="shared" si="47"/>
        <v>0</v>
      </c>
      <c r="P673" s="315">
        <f t="shared" si="48"/>
        <v>0</v>
      </c>
      <c r="Q673" s="139" t="str">
        <f t="shared" si="49"/>
        <v/>
      </c>
    </row>
    <row r="674" spans="1:17">
      <c r="A674" s="383" t="str">
        <f>IF(B674="","",COUNT('Diário 1º PA'!$A$4:$A$2000)+COUNT('Diário 2º PA'!$A$4:$A$1998)+ROW()-3)</f>
        <v/>
      </c>
      <c r="B674" s="370"/>
      <c r="C674" s="381"/>
      <c r="D674" s="372"/>
      <c r="E674" s="372"/>
      <c r="F674" s="373"/>
      <c r="G674" s="572"/>
      <c r="H674" s="372"/>
      <c r="I674" s="374"/>
      <c r="J674" s="372"/>
      <c r="K674" s="372"/>
      <c r="L674" s="374"/>
      <c r="M674" s="372"/>
      <c r="N674" s="391"/>
      <c r="O674" s="315">
        <f t="shared" si="47"/>
        <v>0</v>
      </c>
      <c r="P674" s="315">
        <f t="shared" si="48"/>
        <v>0</v>
      </c>
      <c r="Q674" s="96" t="str">
        <f t="shared" si="49"/>
        <v/>
      </c>
    </row>
    <row r="675" spans="1:17">
      <c r="A675" s="383" t="str">
        <f>IF(B675="","",COUNT('Diário 1º PA'!$A$4:$A$2000)+COUNT('Diário 2º PA'!$A$4:$A$1998)+ROW()-3)</f>
        <v/>
      </c>
      <c r="B675" s="370"/>
      <c r="C675" s="381"/>
      <c r="D675" s="372"/>
      <c r="E675" s="372"/>
      <c r="F675" s="373"/>
      <c r="G675" s="574"/>
      <c r="H675" s="372"/>
      <c r="I675" s="374"/>
      <c r="J675" s="372"/>
      <c r="K675" s="372"/>
      <c r="L675" s="374"/>
      <c r="M675" s="372"/>
      <c r="N675" s="391"/>
      <c r="O675" s="315">
        <f t="shared" si="47"/>
        <v>0</v>
      </c>
      <c r="P675" s="315">
        <f t="shared" si="48"/>
        <v>0</v>
      </c>
      <c r="Q675" s="96" t="str">
        <f t="shared" si="49"/>
        <v/>
      </c>
    </row>
    <row r="676" spans="1:17">
      <c r="A676" s="383" t="str">
        <f>IF(B676="","",COUNT('Diário 1º PA'!$A$4:$A$2000)+COUNT('Diário 2º PA'!$A$4:$A$1998)+ROW()-3)</f>
        <v/>
      </c>
      <c r="B676" s="370"/>
      <c r="C676" s="381"/>
      <c r="D676" s="372"/>
      <c r="E676" s="372"/>
      <c r="F676" s="373"/>
      <c r="G676" s="574"/>
      <c r="H676" s="372"/>
      <c r="I676" s="374"/>
      <c r="J676" s="372"/>
      <c r="K676" s="372"/>
      <c r="L676" s="374"/>
      <c r="M676" s="372"/>
      <c r="N676" s="391"/>
      <c r="O676" s="315">
        <f t="shared" si="47"/>
        <v>0</v>
      </c>
      <c r="P676" s="315">
        <f t="shared" si="48"/>
        <v>0</v>
      </c>
      <c r="Q676" s="139" t="str">
        <f t="shared" si="49"/>
        <v/>
      </c>
    </row>
    <row r="677" spans="1:17">
      <c r="A677" s="383" t="str">
        <f>IF(B677="","",COUNT('Diário 1º PA'!$A$4:$A$2000)+COUNT('Diário 2º PA'!$A$4:$A$1998)+ROW()-3)</f>
        <v/>
      </c>
      <c r="B677" s="370"/>
      <c r="C677" s="381"/>
      <c r="D677" s="372"/>
      <c r="E677" s="372"/>
      <c r="F677" s="373"/>
      <c r="G677" s="574"/>
      <c r="H677" s="372"/>
      <c r="I677" s="374"/>
      <c r="J677" s="372"/>
      <c r="K677" s="372"/>
      <c r="L677" s="374"/>
      <c r="M677" s="372"/>
      <c r="N677" s="391"/>
      <c r="O677" s="315">
        <f t="shared" si="47"/>
        <v>0</v>
      </c>
      <c r="P677" s="315">
        <f t="shared" si="48"/>
        <v>0</v>
      </c>
      <c r="Q677" s="96" t="str">
        <f t="shared" si="49"/>
        <v/>
      </c>
    </row>
    <row r="678" spans="1:17">
      <c r="A678" s="383" t="str">
        <f>IF(B678="","",COUNT('Diário 1º PA'!$A$4:$A$2000)+COUNT('Diário 2º PA'!$A$4:$A$1998)+ROW()-3)</f>
        <v/>
      </c>
      <c r="B678" s="370"/>
      <c r="C678" s="381"/>
      <c r="D678" s="372"/>
      <c r="E678" s="372"/>
      <c r="F678" s="373"/>
      <c r="G678" s="574"/>
      <c r="H678" s="372"/>
      <c r="I678" s="374"/>
      <c r="J678" s="372"/>
      <c r="K678" s="372"/>
      <c r="L678" s="374"/>
      <c r="M678" s="372"/>
      <c r="N678" s="391"/>
      <c r="O678" s="315">
        <f t="shared" si="47"/>
        <v>0</v>
      </c>
      <c r="P678" s="315">
        <f t="shared" si="48"/>
        <v>0</v>
      </c>
      <c r="Q678" s="96" t="str">
        <f t="shared" si="49"/>
        <v/>
      </c>
    </row>
    <row r="679" spans="1:17">
      <c r="A679" s="383" t="str">
        <f>IF(B679="","",COUNT('Diário 1º PA'!$A$4:$A$2000)+COUNT('Diário 2º PA'!$A$4:$A$1998)+ROW()-3)</f>
        <v/>
      </c>
      <c r="B679" s="370"/>
      <c r="C679" s="381"/>
      <c r="D679" s="372"/>
      <c r="E679" s="372"/>
      <c r="F679" s="373"/>
      <c r="G679" s="574"/>
      <c r="H679" s="372"/>
      <c r="I679" s="374"/>
      <c r="J679" s="372"/>
      <c r="K679" s="372"/>
      <c r="L679" s="374"/>
      <c r="M679" s="372"/>
      <c r="N679" s="391"/>
      <c r="O679" s="315">
        <f t="shared" si="47"/>
        <v>0</v>
      </c>
      <c r="P679" s="315">
        <f t="shared" si="48"/>
        <v>0</v>
      </c>
      <c r="Q679" s="139" t="str">
        <f t="shared" si="49"/>
        <v/>
      </c>
    </row>
    <row r="680" spans="1:17">
      <c r="A680" s="383" t="str">
        <f>IF(B680="","",COUNT('Diário 1º PA'!$A$4:$A$2000)+COUNT('Diário 2º PA'!$A$4:$A$1998)+ROW()-3)</f>
        <v/>
      </c>
      <c r="B680" s="370"/>
      <c r="C680" s="381"/>
      <c r="D680" s="372"/>
      <c r="E680" s="372"/>
      <c r="F680" s="373"/>
      <c r="G680" s="574"/>
      <c r="H680" s="372"/>
      <c r="I680" s="374"/>
      <c r="J680" s="372"/>
      <c r="K680" s="372"/>
      <c r="L680" s="374"/>
      <c r="M680" s="372"/>
      <c r="N680" s="391"/>
      <c r="O680" s="315">
        <f t="shared" si="47"/>
        <v>0</v>
      </c>
      <c r="P680" s="315">
        <f t="shared" si="48"/>
        <v>0</v>
      </c>
      <c r="Q680" s="96" t="str">
        <f t="shared" si="49"/>
        <v/>
      </c>
    </row>
    <row r="681" spans="1:17">
      <c r="A681" s="383" t="str">
        <f>IF(B681="","",COUNT('Diário 1º PA'!$A$4:$A$2000)+COUNT('Diário 2º PA'!$A$4:$A$1998)+ROW()-3)</f>
        <v/>
      </c>
      <c r="B681" s="370"/>
      <c r="C681" s="381"/>
      <c r="D681" s="372"/>
      <c r="E681" s="372"/>
      <c r="F681" s="373"/>
      <c r="G681" s="574"/>
      <c r="H681" s="372"/>
      <c r="I681" s="374"/>
      <c r="J681" s="372"/>
      <c r="K681" s="372"/>
      <c r="L681" s="374"/>
      <c r="M681" s="372"/>
      <c r="N681" s="391"/>
      <c r="O681" s="315">
        <f t="shared" si="47"/>
        <v>0</v>
      </c>
      <c r="P681" s="315">
        <f t="shared" si="48"/>
        <v>0</v>
      </c>
      <c r="Q681" s="96" t="str">
        <f t="shared" si="49"/>
        <v/>
      </c>
    </row>
    <row r="682" spans="1:17">
      <c r="A682" s="383" t="str">
        <f>IF(B682="","",COUNT('Diário 1º PA'!$A$4:$A$2000)+COUNT('Diário 2º PA'!$A$4:$A$1998)+ROW()-3)</f>
        <v/>
      </c>
      <c r="B682" s="370"/>
      <c r="C682" s="381"/>
      <c r="D682" s="372"/>
      <c r="E682" s="372"/>
      <c r="F682" s="373"/>
      <c r="G682" s="574"/>
      <c r="H682" s="372"/>
      <c r="I682" s="374"/>
      <c r="J682" s="372"/>
      <c r="K682" s="372"/>
      <c r="L682" s="374"/>
      <c r="M682" s="372"/>
      <c r="N682" s="391"/>
      <c r="O682" s="315">
        <f t="shared" si="47"/>
        <v>0</v>
      </c>
      <c r="P682" s="315">
        <f t="shared" si="48"/>
        <v>0</v>
      </c>
      <c r="Q682" s="139" t="str">
        <f t="shared" si="49"/>
        <v/>
      </c>
    </row>
    <row r="683" spans="1:17">
      <c r="A683" s="383" t="str">
        <f>IF(B683="","",COUNT('Diário 1º PA'!$A$4:$A$2000)+COUNT('Diário 2º PA'!$A$4:$A$1998)+ROW()-3)</f>
        <v/>
      </c>
      <c r="B683" s="370"/>
      <c r="C683" s="381"/>
      <c r="D683" s="372"/>
      <c r="E683" s="372"/>
      <c r="F683" s="373"/>
      <c r="G683" s="574"/>
      <c r="H683" s="372"/>
      <c r="I683" s="374"/>
      <c r="J683" s="372"/>
      <c r="K683" s="372"/>
      <c r="L683" s="374"/>
      <c r="M683" s="372"/>
      <c r="N683" s="391"/>
      <c r="O683" s="315">
        <f t="shared" si="47"/>
        <v>0</v>
      </c>
      <c r="P683" s="315">
        <f t="shared" si="48"/>
        <v>0</v>
      </c>
      <c r="Q683" s="139" t="str">
        <f t="shared" si="49"/>
        <v/>
      </c>
    </row>
    <row r="684" spans="1:17">
      <c r="A684" s="383" t="str">
        <f>IF(B684="","",COUNT('Diário 1º PA'!$A$4:$A$2000)+COUNT('Diário 2º PA'!$A$4:$A$1998)+ROW()-3)</f>
        <v/>
      </c>
      <c r="B684" s="370"/>
      <c r="C684" s="381"/>
      <c r="D684" s="372"/>
      <c r="E684" s="372"/>
      <c r="F684" s="373"/>
      <c r="G684" s="574"/>
      <c r="H684" s="372"/>
      <c r="I684" s="374"/>
      <c r="J684" s="372"/>
      <c r="K684" s="372"/>
      <c r="L684" s="374"/>
      <c r="M684" s="372"/>
      <c r="N684" s="391"/>
      <c r="O684" s="315">
        <f t="shared" si="47"/>
        <v>0</v>
      </c>
      <c r="P684" s="315">
        <f t="shared" si="48"/>
        <v>0</v>
      </c>
      <c r="Q684" s="96" t="str">
        <f t="shared" si="49"/>
        <v/>
      </c>
    </row>
    <row r="685" spans="1:17">
      <c r="A685" s="383" t="str">
        <f>IF(B685="","",COUNT('Diário 1º PA'!$A$4:$A$2000)+COUNT('Diário 2º PA'!$A$4:$A$1998)+ROW()-3)</f>
        <v/>
      </c>
      <c r="B685" s="370"/>
      <c r="C685" s="381"/>
      <c r="D685" s="372"/>
      <c r="E685" s="372"/>
      <c r="F685" s="373"/>
      <c r="G685" s="575"/>
      <c r="H685" s="372"/>
      <c r="I685" s="374"/>
      <c r="J685" s="372"/>
      <c r="K685" s="372"/>
      <c r="L685" s="374"/>
      <c r="M685" s="372"/>
      <c r="N685" s="391"/>
      <c r="O685" s="315">
        <f t="shared" si="47"/>
        <v>0</v>
      </c>
      <c r="P685" s="315">
        <f t="shared" si="48"/>
        <v>0</v>
      </c>
      <c r="Q685" s="96" t="str">
        <f t="shared" si="49"/>
        <v/>
      </c>
    </row>
    <row r="686" spans="1:17">
      <c r="A686" s="383" t="str">
        <f>IF(B686="","",COUNT('Diário 1º PA'!$A$4:$A$2000)+COUNT('Diário 2º PA'!$A$4:$A$1998)+ROW()-3)</f>
        <v/>
      </c>
      <c r="B686" s="370"/>
      <c r="C686" s="381"/>
      <c r="D686" s="372"/>
      <c r="E686" s="372"/>
      <c r="F686" s="373"/>
      <c r="G686" s="575"/>
      <c r="H686" s="372"/>
      <c r="I686" s="374"/>
      <c r="J686" s="372"/>
      <c r="K686" s="372"/>
      <c r="L686" s="374"/>
      <c r="M686" s="372"/>
      <c r="N686" s="391"/>
      <c r="O686" s="315">
        <f t="shared" si="47"/>
        <v>0</v>
      </c>
      <c r="P686" s="315">
        <f t="shared" si="48"/>
        <v>0</v>
      </c>
      <c r="Q686" s="139" t="str">
        <f t="shared" ref="Q686:Q749" si="50">SUBSTITUTE(D686," ","_")</f>
        <v/>
      </c>
    </row>
    <row r="687" spans="1:17">
      <c r="A687" s="383" t="str">
        <f>IF(B687="","",COUNT('Diário 1º PA'!$A$4:$A$2000)+COUNT('Diário 2º PA'!$A$4:$A$1998)+ROW()-3)</f>
        <v/>
      </c>
      <c r="B687" s="370"/>
      <c r="C687" s="381"/>
      <c r="D687" s="372"/>
      <c r="E687" s="372"/>
      <c r="F687" s="373"/>
      <c r="G687" s="575"/>
      <c r="H687" s="372"/>
      <c r="I687" s="374"/>
      <c r="J687" s="372"/>
      <c r="K687" s="372"/>
      <c r="L687" s="374"/>
      <c r="M687" s="372"/>
      <c r="N687" s="391"/>
      <c r="O687" s="315">
        <f t="shared" si="47"/>
        <v>0</v>
      </c>
      <c r="P687" s="315">
        <f t="shared" si="48"/>
        <v>0</v>
      </c>
      <c r="Q687" s="96" t="str">
        <f t="shared" si="50"/>
        <v/>
      </c>
    </row>
    <row r="688" spans="1:17">
      <c r="A688" s="383" t="str">
        <f>IF(B688="","",COUNT('Diário 1º PA'!$A$4:$A$2000)+COUNT('Diário 2º PA'!$A$4:$A$1998)+ROW()-3)</f>
        <v/>
      </c>
      <c r="B688" s="370"/>
      <c r="C688" s="381"/>
      <c r="D688" s="372"/>
      <c r="E688" s="372"/>
      <c r="F688" s="373"/>
      <c r="G688" s="574"/>
      <c r="H688" s="372"/>
      <c r="I688" s="374"/>
      <c r="J688" s="372"/>
      <c r="K688" s="372"/>
      <c r="L688" s="374"/>
      <c r="M688" s="372"/>
      <c r="N688" s="391"/>
      <c r="O688" s="315">
        <f t="shared" si="47"/>
        <v>0</v>
      </c>
      <c r="P688" s="315">
        <f t="shared" si="48"/>
        <v>0</v>
      </c>
      <c r="Q688" s="96" t="str">
        <f t="shared" si="50"/>
        <v/>
      </c>
    </row>
    <row r="689" spans="1:17">
      <c r="A689" s="383" t="str">
        <f>IF(B689="","",COUNT('Diário 1º PA'!$A$4:$A$2000)+COUNT('Diário 2º PA'!$A$4:$A$1998)+ROW()-3)</f>
        <v/>
      </c>
      <c r="B689" s="370"/>
      <c r="C689" s="381"/>
      <c r="D689" s="372"/>
      <c r="E689" s="372"/>
      <c r="F689" s="373"/>
      <c r="G689" s="574"/>
      <c r="H689" s="372"/>
      <c r="I689" s="374"/>
      <c r="J689" s="372"/>
      <c r="K689" s="372"/>
      <c r="L689" s="374"/>
      <c r="M689" s="372"/>
      <c r="N689" s="391"/>
      <c r="O689" s="315">
        <f t="shared" si="47"/>
        <v>0</v>
      </c>
      <c r="P689" s="315">
        <f t="shared" si="48"/>
        <v>0</v>
      </c>
      <c r="Q689" s="139" t="str">
        <f t="shared" si="50"/>
        <v/>
      </c>
    </row>
    <row r="690" spans="1:17">
      <c r="A690" s="383" t="str">
        <f>IF(B690="","",COUNT('Diário 1º PA'!$A$4:$A$2000)+COUNT('Diário 2º PA'!$A$4:$A$1998)+ROW()-3)</f>
        <v/>
      </c>
      <c r="B690" s="370"/>
      <c r="C690" s="381"/>
      <c r="D690" s="372"/>
      <c r="E690" s="372"/>
      <c r="F690" s="373"/>
      <c r="G690" s="574"/>
      <c r="H690" s="372"/>
      <c r="I690" s="374"/>
      <c r="J690" s="372"/>
      <c r="K690" s="372"/>
      <c r="L690" s="374"/>
      <c r="M690" s="372"/>
      <c r="N690" s="391"/>
      <c r="O690" s="315">
        <f t="shared" si="47"/>
        <v>0</v>
      </c>
      <c r="P690" s="315">
        <f t="shared" si="48"/>
        <v>0</v>
      </c>
      <c r="Q690" s="96" t="str">
        <f t="shared" si="50"/>
        <v/>
      </c>
    </row>
    <row r="691" spans="1:17">
      <c r="A691" s="383" t="str">
        <f>IF(B691="","",COUNT('Diário 1º PA'!$A$4:$A$2000)+COUNT('Diário 2º PA'!$A$4:$A$1998)+ROW()-3)</f>
        <v/>
      </c>
      <c r="B691" s="370"/>
      <c r="C691" s="381"/>
      <c r="D691" s="372"/>
      <c r="E691" s="372"/>
      <c r="F691" s="373"/>
      <c r="G691" s="574"/>
      <c r="H691" s="372"/>
      <c r="I691" s="374"/>
      <c r="J691" s="372"/>
      <c r="K691" s="372"/>
      <c r="L691" s="374"/>
      <c r="M691" s="372"/>
      <c r="N691" s="391"/>
      <c r="O691" s="315">
        <f t="shared" si="47"/>
        <v>0</v>
      </c>
      <c r="P691" s="315">
        <f t="shared" si="48"/>
        <v>0</v>
      </c>
      <c r="Q691" s="96" t="str">
        <f t="shared" si="50"/>
        <v/>
      </c>
    </row>
    <row r="692" spans="1:17">
      <c r="A692" s="383" t="str">
        <f>IF(B692="","",COUNT('Diário 1º PA'!$A$4:$A$2000)+COUNT('Diário 2º PA'!$A$4:$A$1998)+ROW()-3)</f>
        <v/>
      </c>
      <c r="B692" s="384"/>
      <c r="C692" s="403"/>
      <c r="D692" s="386"/>
      <c r="E692" s="386"/>
      <c r="F692" s="387"/>
      <c r="G692" s="574"/>
      <c r="H692" s="372"/>
      <c r="I692" s="388"/>
      <c r="J692" s="386"/>
      <c r="K692" s="386"/>
      <c r="L692" s="388"/>
      <c r="M692" s="386"/>
      <c r="N692" s="394"/>
      <c r="O692" s="315">
        <f t="shared" si="47"/>
        <v>0</v>
      </c>
      <c r="P692" s="315">
        <f t="shared" si="48"/>
        <v>0</v>
      </c>
      <c r="Q692" s="139" t="str">
        <f t="shared" si="50"/>
        <v/>
      </c>
    </row>
    <row r="693" spans="1:17">
      <c r="A693" s="383" t="str">
        <f>IF(B693="","",COUNT('Diário 1º PA'!$A$4:$A$2000)+COUNT('Diário 2º PA'!$A$4:$A$1998)+ROW()-3)</f>
        <v/>
      </c>
      <c r="B693" s="384"/>
      <c r="C693" s="403"/>
      <c r="D693" s="386"/>
      <c r="E693" s="386"/>
      <c r="F693" s="387"/>
      <c r="G693" s="576"/>
      <c r="H693" s="386"/>
      <c r="I693" s="374"/>
      <c r="J693" s="374"/>
      <c r="K693" s="374"/>
      <c r="L693" s="374"/>
      <c r="M693" s="372"/>
      <c r="N693" s="391"/>
      <c r="O693" s="315">
        <f t="shared" si="47"/>
        <v>0</v>
      </c>
      <c r="P693" s="315">
        <f t="shared" si="48"/>
        <v>0</v>
      </c>
      <c r="Q693" s="96" t="str">
        <f t="shared" si="50"/>
        <v/>
      </c>
    </row>
    <row r="694" spans="1:17">
      <c r="A694" s="383" t="str">
        <f>IF(B694="","",COUNT('Diário 1º PA'!$A$4:$A$2000)+COUNT('Diário 2º PA'!$A$4:$A$1998)+ROW()-3)</f>
        <v/>
      </c>
      <c r="B694" s="384"/>
      <c r="C694" s="403"/>
      <c r="D694" s="386"/>
      <c r="E694" s="386"/>
      <c r="F694" s="387"/>
      <c r="G694" s="574"/>
      <c r="H694" s="386"/>
      <c r="I694" s="374"/>
      <c r="J694" s="372"/>
      <c r="K694" s="372"/>
      <c r="L694" s="374"/>
      <c r="M694" s="372"/>
      <c r="N694" s="391"/>
      <c r="O694" s="315">
        <f t="shared" si="47"/>
        <v>0</v>
      </c>
      <c r="P694" s="315">
        <f t="shared" si="48"/>
        <v>0</v>
      </c>
      <c r="Q694" s="96" t="str">
        <f t="shared" si="50"/>
        <v/>
      </c>
    </row>
    <row r="695" spans="1:17">
      <c r="A695" s="383" t="str">
        <f>IF(B695="","",COUNT('Diário 1º PA'!$A$4:$A$2000)+COUNT('Diário 2º PA'!$A$4:$A$1998)+ROW()-3)</f>
        <v/>
      </c>
      <c r="B695" s="384"/>
      <c r="C695" s="403"/>
      <c r="D695" s="386"/>
      <c r="E695" s="386"/>
      <c r="F695" s="387"/>
      <c r="G695" s="574"/>
      <c r="H695" s="386"/>
      <c r="I695" s="374"/>
      <c r="J695" s="372"/>
      <c r="K695" s="372"/>
      <c r="L695" s="374"/>
      <c r="M695" s="372"/>
      <c r="N695" s="391"/>
      <c r="O695" s="315">
        <f t="shared" si="47"/>
        <v>0</v>
      </c>
      <c r="P695" s="315">
        <f t="shared" si="48"/>
        <v>0</v>
      </c>
      <c r="Q695" s="139" t="str">
        <f t="shared" si="50"/>
        <v/>
      </c>
    </row>
    <row r="696" spans="1:17">
      <c r="A696" s="383" t="str">
        <f>IF(B696="","",COUNT('Diário 1º PA'!$A$4:$A$2000)+COUNT('Diário 2º PA'!$A$4:$A$1998)+ROW()-3)</f>
        <v/>
      </c>
      <c r="B696" s="384"/>
      <c r="C696" s="403"/>
      <c r="D696" s="386"/>
      <c r="E696" s="386"/>
      <c r="F696" s="387"/>
      <c r="G696" s="574"/>
      <c r="H696" s="386"/>
      <c r="I696" s="374"/>
      <c r="J696" s="372"/>
      <c r="K696" s="372"/>
      <c r="L696" s="374"/>
      <c r="M696" s="372"/>
      <c r="N696" s="391"/>
      <c r="O696" s="315">
        <f t="shared" si="47"/>
        <v>0</v>
      </c>
      <c r="P696" s="315">
        <f t="shared" si="48"/>
        <v>0</v>
      </c>
      <c r="Q696" s="96" t="str">
        <f t="shared" si="50"/>
        <v/>
      </c>
    </row>
    <row r="697" spans="1:17">
      <c r="A697" s="383" t="str">
        <f>IF(B697="","",COUNT('Diário 1º PA'!$A$4:$A$2000)+COUNT('Diário 2º PA'!$A$4:$A$1998)+ROW()-3)</f>
        <v/>
      </c>
      <c r="B697" s="370"/>
      <c r="C697" s="381"/>
      <c r="D697" s="372"/>
      <c r="E697" s="372"/>
      <c r="F697" s="373"/>
      <c r="G697" s="574"/>
      <c r="H697" s="372"/>
      <c r="I697" s="374"/>
      <c r="J697" s="372"/>
      <c r="K697" s="372"/>
      <c r="L697" s="374"/>
      <c r="M697" s="372"/>
      <c r="N697" s="391"/>
      <c r="O697" s="315">
        <f t="shared" si="47"/>
        <v>0</v>
      </c>
      <c r="P697" s="315">
        <f t="shared" si="48"/>
        <v>0</v>
      </c>
      <c r="Q697" s="96" t="str">
        <f t="shared" si="50"/>
        <v/>
      </c>
    </row>
    <row r="698" spans="1:17">
      <c r="A698" s="383" t="str">
        <f>IF(B698="","",COUNT('Diário 1º PA'!$A$4:$A$2000)+COUNT('Diário 2º PA'!$A$4:$A$1998)+ROW()-3)</f>
        <v/>
      </c>
      <c r="B698" s="370"/>
      <c r="C698" s="381"/>
      <c r="D698" s="372"/>
      <c r="E698" s="372"/>
      <c r="F698" s="373"/>
      <c r="G698" s="574"/>
      <c r="H698" s="372"/>
      <c r="I698" s="374"/>
      <c r="J698" s="372"/>
      <c r="K698" s="372"/>
      <c r="L698" s="374"/>
      <c r="M698" s="372"/>
      <c r="N698" s="391"/>
      <c r="O698" s="315">
        <f t="shared" si="47"/>
        <v>0</v>
      </c>
      <c r="P698" s="315">
        <f t="shared" si="48"/>
        <v>0</v>
      </c>
      <c r="Q698" s="139" t="str">
        <f t="shared" si="50"/>
        <v/>
      </c>
    </row>
    <row r="699" spans="1:17">
      <c r="A699" s="383" t="str">
        <f>IF(B699="","",COUNT('Diário 1º PA'!$A$4:$A$2000)+COUNT('Diário 2º PA'!$A$4:$A$1998)+ROW()-3)</f>
        <v/>
      </c>
      <c r="B699" s="370"/>
      <c r="C699" s="381"/>
      <c r="D699" s="372"/>
      <c r="E699" s="372"/>
      <c r="F699" s="373"/>
      <c r="G699" s="574"/>
      <c r="H699" s="372"/>
      <c r="I699" s="374"/>
      <c r="J699" s="372"/>
      <c r="K699" s="372"/>
      <c r="L699" s="374"/>
      <c r="M699" s="372"/>
      <c r="N699" s="391"/>
      <c r="O699" s="315">
        <f t="shared" si="47"/>
        <v>0</v>
      </c>
      <c r="P699" s="315">
        <f t="shared" si="48"/>
        <v>0</v>
      </c>
      <c r="Q699" s="96" t="str">
        <f t="shared" si="50"/>
        <v/>
      </c>
    </row>
    <row r="700" spans="1:17">
      <c r="A700" s="383" t="str">
        <f>IF(B700="","",COUNT('Diário 1º PA'!$A$4:$A$2000)+COUNT('Diário 2º PA'!$A$4:$A$1998)+ROW()-3)</f>
        <v/>
      </c>
      <c r="B700" s="370"/>
      <c r="C700" s="381"/>
      <c r="D700" s="372"/>
      <c r="E700" s="372"/>
      <c r="F700" s="373"/>
      <c r="G700" s="574"/>
      <c r="H700" s="372"/>
      <c r="I700" s="374"/>
      <c r="J700" s="372"/>
      <c r="K700" s="372"/>
      <c r="L700" s="374"/>
      <c r="M700" s="372"/>
      <c r="N700" s="391"/>
      <c r="O700" s="315">
        <f t="shared" ref="O700:O763" si="51">IF(B700=0,0,IF(YEAR(B700)=$P$1,MONTH(B700)-$O$1+1,(YEAR(B700)-$P$1)*12-$O$1+1+MONTH(B700)))</f>
        <v>0</v>
      </c>
      <c r="P700" s="315">
        <f t="shared" ref="P700:P763" si="52">IF(C700=0,0,IF(YEAR(C700)=$P$1,MONTH(C700)-$O$1+1,(YEAR(C700)-$P$1)*12-$O$1+1+MONTH(C700)))</f>
        <v>0</v>
      </c>
      <c r="Q700" s="96" t="str">
        <f t="shared" si="50"/>
        <v/>
      </c>
    </row>
    <row r="701" spans="1:17">
      <c r="A701" s="383" t="str">
        <f>IF(B701="","",COUNT('Diário 1º PA'!$A$4:$A$2000)+COUNT('Diário 2º PA'!$A$4:$A$1998)+ROW()-3)</f>
        <v/>
      </c>
      <c r="B701" s="370"/>
      <c r="C701" s="381"/>
      <c r="D701" s="372"/>
      <c r="E701" s="372"/>
      <c r="F701" s="373"/>
      <c r="G701" s="574"/>
      <c r="H701" s="372"/>
      <c r="I701" s="374"/>
      <c r="J701" s="372"/>
      <c r="K701" s="372"/>
      <c r="L701" s="374"/>
      <c r="M701" s="372"/>
      <c r="N701" s="391"/>
      <c r="O701" s="315">
        <f t="shared" si="51"/>
        <v>0</v>
      </c>
      <c r="P701" s="315">
        <f t="shared" si="52"/>
        <v>0</v>
      </c>
      <c r="Q701" s="139" t="str">
        <f t="shared" si="50"/>
        <v/>
      </c>
    </row>
    <row r="702" spans="1:17">
      <c r="A702" s="383" t="str">
        <f>IF(B702="","",COUNT('Diário 1º PA'!$A$4:$A$2000)+COUNT('Diário 2º PA'!$A$4:$A$1998)+ROW()-3)</f>
        <v/>
      </c>
      <c r="B702" s="370"/>
      <c r="C702" s="381"/>
      <c r="D702" s="372"/>
      <c r="E702" s="372"/>
      <c r="F702" s="373"/>
      <c r="G702" s="574"/>
      <c r="H702" s="372"/>
      <c r="I702" s="374"/>
      <c r="J702" s="372"/>
      <c r="K702" s="372"/>
      <c r="L702" s="374"/>
      <c r="M702" s="372"/>
      <c r="N702" s="391"/>
      <c r="O702" s="315">
        <f t="shared" si="51"/>
        <v>0</v>
      </c>
      <c r="P702" s="315">
        <f t="shared" si="52"/>
        <v>0</v>
      </c>
      <c r="Q702" s="96" t="str">
        <f t="shared" si="50"/>
        <v/>
      </c>
    </row>
    <row r="703" spans="1:17">
      <c r="A703" s="383" t="str">
        <f>IF(B703="","",COUNT('Diário 1º PA'!$A$4:$A$2000)+COUNT('Diário 2º PA'!$A$4:$A$1998)+ROW()-3)</f>
        <v/>
      </c>
      <c r="B703" s="370"/>
      <c r="C703" s="381"/>
      <c r="D703" s="372"/>
      <c r="E703" s="372"/>
      <c r="F703" s="373"/>
      <c r="G703" s="574"/>
      <c r="H703" s="372"/>
      <c r="I703" s="374"/>
      <c r="J703" s="372"/>
      <c r="K703" s="372"/>
      <c r="L703" s="374"/>
      <c r="M703" s="372"/>
      <c r="N703" s="391"/>
      <c r="O703" s="315">
        <f t="shared" si="51"/>
        <v>0</v>
      </c>
      <c r="P703" s="315">
        <f t="shared" si="52"/>
        <v>0</v>
      </c>
      <c r="Q703" s="96" t="str">
        <f t="shared" si="50"/>
        <v/>
      </c>
    </row>
    <row r="704" spans="1:17">
      <c r="A704" s="383" t="str">
        <f>IF(B704="","",COUNT('Diário 1º PA'!$A$4:$A$2000)+COUNT('Diário 2º PA'!$A$4:$A$1998)+ROW()-3)</f>
        <v/>
      </c>
      <c r="B704" s="370"/>
      <c r="C704" s="381"/>
      <c r="D704" s="372"/>
      <c r="E704" s="372"/>
      <c r="F704" s="373"/>
      <c r="G704" s="574"/>
      <c r="H704" s="372"/>
      <c r="I704" s="374"/>
      <c r="J704" s="372"/>
      <c r="K704" s="372"/>
      <c r="L704" s="374"/>
      <c r="M704" s="372"/>
      <c r="N704" s="391"/>
      <c r="O704" s="315">
        <f t="shared" si="51"/>
        <v>0</v>
      </c>
      <c r="P704" s="315">
        <f t="shared" si="52"/>
        <v>0</v>
      </c>
      <c r="Q704" s="139" t="str">
        <f t="shared" si="50"/>
        <v/>
      </c>
    </row>
    <row r="705" spans="1:17">
      <c r="A705" s="383" t="str">
        <f>IF(B705="","",COUNT('Diário 1º PA'!$A$4:$A$2000)+COUNT('Diário 2º PA'!$A$4:$A$1998)+ROW()-3)</f>
        <v/>
      </c>
      <c r="B705" s="370"/>
      <c r="C705" s="381"/>
      <c r="D705" s="372"/>
      <c r="E705" s="372"/>
      <c r="F705" s="373"/>
      <c r="G705" s="574"/>
      <c r="H705" s="372"/>
      <c r="I705" s="374"/>
      <c r="J705" s="372"/>
      <c r="K705" s="372"/>
      <c r="L705" s="374"/>
      <c r="M705" s="372"/>
      <c r="N705" s="391"/>
      <c r="O705" s="315">
        <f t="shared" si="51"/>
        <v>0</v>
      </c>
      <c r="P705" s="315">
        <f t="shared" si="52"/>
        <v>0</v>
      </c>
      <c r="Q705" s="96" t="str">
        <f t="shared" si="50"/>
        <v/>
      </c>
    </row>
    <row r="706" spans="1:17">
      <c r="A706" s="383" t="str">
        <f>IF(B706="","",COUNT('Diário 1º PA'!$A$4:$A$2000)+COUNT('Diário 2º PA'!$A$4:$A$1998)+ROW()-3)</f>
        <v/>
      </c>
      <c r="B706" s="370"/>
      <c r="C706" s="381"/>
      <c r="D706" s="372"/>
      <c r="E706" s="372"/>
      <c r="F706" s="373"/>
      <c r="G706" s="574"/>
      <c r="H706" s="372"/>
      <c r="I706" s="374"/>
      <c r="J706" s="372"/>
      <c r="K706" s="372"/>
      <c r="L706" s="374"/>
      <c r="M706" s="372"/>
      <c r="N706" s="391"/>
      <c r="O706" s="315">
        <f t="shared" si="51"/>
        <v>0</v>
      </c>
      <c r="P706" s="315">
        <f t="shared" si="52"/>
        <v>0</v>
      </c>
      <c r="Q706" s="96" t="str">
        <f t="shared" si="50"/>
        <v/>
      </c>
    </row>
    <row r="707" spans="1:17">
      <c r="A707" s="383" t="str">
        <f>IF(B707="","",COUNT('Diário 1º PA'!$A$4:$A$2000)+COUNT('Diário 2º PA'!$A$4:$A$1998)+ROW()-3)</f>
        <v/>
      </c>
      <c r="B707" s="370"/>
      <c r="C707" s="381"/>
      <c r="D707" s="372"/>
      <c r="E707" s="372"/>
      <c r="F707" s="373"/>
      <c r="G707" s="574"/>
      <c r="H707" s="372"/>
      <c r="I707" s="374"/>
      <c r="J707" s="372"/>
      <c r="K707" s="372"/>
      <c r="L707" s="374"/>
      <c r="M707" s="372"/>
      <c r="N707" s="391"/>
      <c r="O707" s="315">
        <f t="shared" si="51"/>
        <v>0</v>
      </c>
      <c r="P707" s="315">
        <f t="shared" si="52"/>
        <v>0</v>
      </c>
      <c r="Q707" s="139" t="str">
        <f t="shared" si="50"/>
        <v/>
      </c>
    </row>
    <row r="708" spans="1:17">
      <c r="A708" s="383" t="str">
        <f>IF(B708="","",COUNT('Diário 1º PA'!$A$4:$A$2000)+COUNT('Diário 2º PA'!$A$4:$A$1998)+ROW()-3)</f>
        <v/>
      </c>
      <c r="B708" s="370"/>
      <c r="C708" s="381"/>
      <c r="D708" s="372"/>
      <c r="E708" s="372"/>
      <c r="F708" s="373"/>
      <c r="G708" s="574"/>
      <c r="H708" s="372"/>
      <c r="I708" s="374"/>
      <c r="J708" s="372"/>
      <c r="K708" s="372"/>
      <c r="L708" s="374"/>
      <c r="M708" s="372"/>
      <c r="N708" s="391"/>
      <c r="O708" s="315">
        <f t="shared" si="51"/>
        <v>0</v>
      </c>
      <c r="P708" s="315">
        <f t="shared" si="52"/>
        <v>0</v>
      </c>
      <c r="Q708" s="96" t="str">
        <f t="shared" si="50"/>
        <v/>
      </c>
    </row>
    <row r="709" spans="1:17">
      <c r="A709" s="383" t="str">
        <f>IF(B709="","",COUNT('Diário 1º PA'!$A$4:$A$2000)+COUNT('Diário 2º PA'!$A$4:$A$1998)+ROW()-3)</f>
        <v/>
      </c>
      <c r="B709" s="370"/>
      <c r="C709" s="381"/>
      <c r="D709" s="372"/>
      <c r="E709" s="372"/>
      <c r="F709" s="373"/>
      <c r="G709" s="574"/>
      <c r="H709" s="372"/>
      <c r="I709" s="374"/>
      <c r="J709" s="372"/>
      <c r="K709" s="372"/>
      <c r="L709" s="374"/>
      <c r="M709" s="372"/>
      <c r="N709" s="404"/>
      <c r="O709" s="315">
        <f t="shared" si="51"/>
        <v>0</v>
      </c>
      <c r="P709" s="315">
        <f t="shared" si="52"/>
        <v>0</v>
      </c>
      <c r="Q709" s="96" t="str">
        <f t="shared" si="50"/>
        <v/>
      </c>
    </row>
    <row r="710" spans="1:17">
      <c r="A710" s="383" t="str">
        <f>IF(B710="","",COUNT('Diário 1º PA'!$A$4:$A$2000)+COUNT('Diário 2º PA'!$A$4:$A$1998)+ROW()-3)</f>
        <v/>
      </c>
      <c r="B710" s="370"/>
      <c r="C710" s="381"/>
      <c r="D710" s="372"/>
      <c r="E710" s="372"/>
      <c r="F710" s="373"/>
      <c r="G710" s="574"/>
      <c r="H710" s="372"/>
      <c r="I710" s="374"/>
      <c r="J710" s="372"/>
      <c r="K710" s="372"/>
      <c r="L710" s="374"/>
      <c r="M710" s="372"/>
      <c r="N710" s="404"/>
      <c r="O710" s="315">
        <f t="shared" si="51"/>
        <v>0</v>
      </c>
      <c r="P710" s="315">
        <f t="shared" si="52"/>
        <v>0</v>
      </c>
      <c r="Q710" s="139" t="str">
        <f t="shared" si="50"/>
        <v/>
      </c>
    </row>
    <row r="711" spans="1:17">
      <c r="A711" s="383" t="str">
        <f>IF(B711="","",COUNT('Diário 1º PA'!$A$4:$A$2000)+COUNT('Diário 2º PA'!$A$4:$A$1998)+ROW()-3)</f>
        <v/>
      </c>
      <c r="B711" s="370"/>
      <c r="C711" s="381"/>
      <c r="D711" s="372"/>
      <c r="E711" s="372"/>
      <c r="F711" s="373"/>
      <c r="G711" s="574"/>
      <c r="H711" s="372"/>
      <c r="I711" s="374"/>
      <c r="J711" s="372"/>
      <c r="K711" s="372"/>
      <c r="L711" s="374"/>
      <c r="M711" s="372"/>
      <c r="N711" s="404"/>
      <c r="O711" s="315">
        <f t="shared" si="51"/>
        <v>0</v>
      </c>
      <c r="P711" s="315">
        <f t="shared" si="52"/>
        <v>0</v>
      </c>
      <c r="Q711" s="96" t="str">
        <f t="shared" si="50"/>
        <v/>
      </c>
    </row>
    <row r="712" spans="1:17">
      <c r="A712" s="383" t="str">
        <f>IF(B712="","",COUNT('Diário 1º PA'!$A$4:$A$2000)+COUNT('Diário 2º PA'!$A$4:$A$1998)+ROW()-3)</f>
        <v/>
      </c>
      <c r="B712" s="370"/>
      <c r="C712" s="381"/>
      <c r="D712" s="372"/>
      <c r="E712" s="372"/>
      <c r="F712" s="373"/>
      <c r="G712" s="574"/>
      <c r="H712" s="372"/>
      <c r="I712" s="374"/>
      <c r="J712" s="372"/>
      <c r="K712" s="372"/>
      <c r="L712" s="374"/>
      <c r="M712" s="372"/>
      <c r="N712" s="404"/>
      <c r="O712" s="315">
        <f t="shared" si="51"/>
        <v>0</v>
      </c>
      <c r="P712" s="315">
        <f t="shared" si="52"/>
        <v>0</v>
      </c>
      <c r="Q712" s="96" t="str">
        <f t="shared" si="50"/>
        <v/>
      </c>
    </row>
    <row r="713" spans="1:17">
      <c r="A713" s="383" t="str">
        <f>IF(B713="","",COUNT('Diário 1º PA'!$A$4:$A$2000)+COUNT('Diário 2º PA'!$A$4:$A$1998)+ROW()-3)</f>
        <v/>
      </c>
      <c r="B713" s="370"/>
      <c r="C713" s="381"/>
      <c r="D713" s="372"/>
      <c r="E713" s="372"/>
      <c r="F713" s="373"/>
      <c r="G713" s="574"/>
      <c r="H713" s="372"/>
      <c r="I713" s="374"/>
      <c r="J713" s="372"/>
      <c r="K713" s="372"/>
      <c r="L713" s="374"/>
      <c r="M713" s="372"/>
      <c r="N713" s="404"/>
      <c r="O713" s="315">
        <f t="shared" si="51"/>
        <v>0</v>
      </c>
      <c r="P713" s="315">
        <f t="shared" si="52"/>
        <v>0</v>
      </c>
      <c r="Q713" s="139" t="str">
        <f t="shared" si="50"/>
        <v/>
      </c>
    </row>
    <row r="714" spans="1:17">
      <c r="A714" s="383" t="str">
        <f>IF(B714="","",COUNT('Diário 1º PA'!$A$4:$A$2000)+COUNT('Diário 2º PA'!$A$4:$A$1998)+ROW()-3)</f>
        <v/>
      </c>
      <c r="B714" s="370"/>
      <c r="C714" s="381"/>
      <c r="D714" s="372"/>
      <c r="E714" s="372"/>
      <c r="F714" s="373"/>
      <c r="G714" s="574"/>
      <c r="H714" s="372"/>
      <c r="I714" s="374"/>
      <c r="J714" s="372"/>
      <c r="K714" s="372"/>
      <c r="L714" s="374"/>
      <c r="M714" s="372"/>
      <c r="N714" s="404"/>
      <c r="O714" s="315">
        <f t="shared" si="51"/>
        <v>0</v>
      </c>
      <c r="P714" s="315">
        <f t="shared" si="52"/>
        <v>0</v>
      </c>
      <c r="Q714" s="96" t="str">
        <f t="shared" si="50"/>
        <v/>
      </c>
    </row>
    <row r="715" spans="1:17">
      <c r="A715" s="383" t="str">
        <f>IF(B715="","",COUNT('Diário 1º PA'!$A$4:$A$2000)+COUNT('Diário 2º PA'!$A$4:$A$1998)+ROW()-3)</f>
        <v/>
      </c>
      <c r="B715" s="370"/>
      <c r="C715" s="381"/>
      <c r="D715" s="372"/>
      <c r="E715" s="372"/>
      <c r="F715" s="373"/>
      <c r="G715" s="574"/>
      <c r="H715" s="372"/>
      <c r="I715" s="374"/>
      <c r="J715" s="372"/>
      <c r="K715" s="372"/>
      <c r="L715" s="374"/>
      <c r="M715" s="372"/>
      <c r="N715" s="404"/>
      <c r="O715" s="315">
        <f t="shared" si="51"/>
        <v>0</v>
      </c>
      <c r="P715" s="315">
        <f t="shared" si="52"/>
        <v>0</v>
      </c>
      <c r="Q715" s="96" t="str">
        <f t="shared" si="50"/>
        <v/>
      </c>
    </row>
    <row r="716" spans="1:17">
      <c r="A716" s="383" t="str">
        <f>IF(B716="","",COUNT('Diário 1º PA'!$A$4:$A$2000)+COUNT('Diário 2º PA'!$A$4:$A$1998)+ROW()-3)</f>
        <v/>
      </c>
      <c r="B716" s="370"/>
      <c r="C716" s="381"/>
      <c r="D716" s="372"/>
      <c r="E716" s="372"/>
      <c r="F716" s="373"/>
      <c r="G716" s="574"/>
      <c r="H716" s="372"/>
      <c r="I716" s="374"/>
      <c r="J716" s="372"/>
      <c r="K716" s="372"/>
      <c r="L716" s="374"/>
      <c r="M716" s="372"/>
      <c r="N716" s="404"/>
      <c r="O716" s="315">
        <f t="shared" si="51"/>
        <v>0</v>
      </c>
      <c r="P716" s="315">
        <f t="shared" si="52"/>
        <v>0</v>
      </c>
      <c r="Q716" s="139" t="str">
        <f t="shared" si="50"/>
        <v/>
      </c>
    </row>
    <row r="717" spans="1:17">
      <c r="A717" s="383" t="str">
        <f>IF(B717="","",COUNT('Diário 1º PA'!$A$4:$A$2000)+COUNT('Diário 2º PA'!$A$4:$A$1998)+ROW()-3)</f>
        <v/>
      </c>
      <c r="B717" s="370"/>
      <c r="C717" s="381"/>
      <c r="D717" s="372"/>
      <c r="E717" s="372"/>
      <c r="F717" s="373"/>
      <c r="G717" s="574"/>
      <c r="H717" s="372"/>
      <c r="I717" s="374"/>
      <c r="J717" s="372"/>
      <c r="K717" s="372"/>
      <c r="L717" s="374"/>
      <c r="M717" s="372"/>
      <c r="N717" s="404"/>
      <c r="O717" s="315">
        <f t="shared" si="51"/>
        <v>0</v>
      </c>
      <c r="P717" s="315">
        <f t="shared" si="52"/>
        <v>0</v>
      </c>
      <c r="Q717" s="96" t="str">
        <f t="shared" si="50"/>
        <v/>
      </c>
    </row>
    <row r="718" spans="1:17">
      <c r="A718" s="383" t="str">
        <f>IF(B718="","",COUNT('Diário 1º PA'!$A$4:$A$2000)+COUNT('Diário 2º PA'!$A$4:$A$1998)+ROW()-3)</f>
        <v/>
      </c>
      <c r="B718" s="370"/>
      <c r="C718" s="381"/>
      <c r="D718" s="372"/>
      <c r="E718" s="372"/>
      <c r="F718" s="373"/>
      <c r="G718" s="574"/>
      <c r="H718" s="372"/>
      <c r="I718" s="374"/>
      <c r="J718" s="372"/>
      <c r="K718" s="372"/>
      <c r="L718" s="374"/>
      <c r="M718" s="372"/>
      <c r="N718" s="404"/>
      <c r="O718" s="315">
        <f t="shared" si="51"/>
        <v>0</v>
      </c>
      <c r="P718" s="315">
        <f t="shared" si="52"/>
        <v>0</v>
      </c>
      <c r="Q718" s="96" t="str">
        <f t="shared" si="50"/>
        <v/>
      </c>
    </row>
    <row r="719" spans="1:17">
      <c r="A719" s="383" t="str">
        <f>IF(B719="","",COUNT('Diário 1º PA'!$A$4:$A$2000)+COUNT('Diário 2º PA'!$A$4:$A$1998)+ROW()-3)</f>
        <v/>
      </c>
      <c r="B719" s="370"/>
      <c r="C719" s="381"/>
      <c r="D719" s="372"/>
      <c r="E719" s="372"/>
      <c r="F719" s="373"/>
      <c r="G719" s="574"/>
      <c r="H719" s="372"/>
      <c r="I719" s="374"/>
      <c r="J719" s="372"/>
      <c r="K719" s="372"/>
      <c r="L719" s="374"/>
      <c r="M719" s="372"/>
      <c r="N719" s="404"/>
      <c r="O719" s="315">
        <f t="shared" si="51"/>
        <v>0</v>
      </c>
      <c r="P719" s="315">
        <f t="shared" si="52"/>
        <v>0</v>
      </c>
      <c r="Q719" s="139" t="str">
        <f t="shared" si="50"/>
        <v/>
      </c>
    </row>
    <row r="720" spans="1:17">
      <c r="A720" s="383" t="str">
        <f>IF(B720="","",COUNT('Diário 1º PA'!$A$4:$A$2000)+COUNT('Diário 2º PA'!$A$4:$A$1998)+ROW()-3)</f>
        <v/>
      </c>
      <c r="B720" s="370"/>
      <c r="C720" s="381"/>
      <c r="D720" s="372"/>
      <c r="E720" s="372"/>
      <c r="F720" s="373"/>
      <c r="G720" s="574"/>
      <c r="H720" s="372"/>
      <c r="I720" s="374"/>
      <c r="J720" s="372"/>
      <c r="K720" s="372"/>
      <c r="L720" s="374"/>
      <c r="M720" s="372"/>
      <c r="N720" s="404"/>
      <c r="O720" s="315">
        <f t="shared" si="51"/>
        <v>0</v>
      </c>
      <c r="P720" s="315">
        <f t="shared" si="52"/>
        <v>0</v>
      </c>
      <c r="Q720" s="96" t="str">
        <f t="shared" si="50"/>
        <v/>
      </c>
    </row>
    <row r="721" spans="1:17">
      <c r="A721" s="383" t="str">
        <f>IF(B721="","",COUNT('Diário 1º PA'!$A$4:$A$2000)+COUNT('Diário 2º PA'!$A$4:$A$1998)+ROW()-3)</f>
        <v/>
      </c>
      <c r="B721" s="370"/>
      <c r="C721" s="381"/>
      <c r="D721" s="372"/>
      <c r="E721" s="372"/>
      <c r="F721" s="373"/>
      <c r="G721" s="574"/>
      <c r="H721" s="372"/>
      <c r="I721" s="374"/>
      <c r="J721" s="372"/>
      <c r="K721" s="372"/>
      <c r="L721" s="374"/>
      <c r="M721" s="372"/>
      <c r="N721" s="404"/>
      <c r="O721" s="315">
        <f t="shared" si="51"/>
        <v>0</v>
      </c>
      <c r="P721" s="315">
        <f t="shared" si="52"/>
        <v>0</v>
      </c>
      <c r="Q721" s="96" t="str">
        <f t="shared" si="50"/>
        <v/>
      </c>
    </row>
    <row r="722" spans="1:17">
      <c r="A722" s="383" t="str">
        <f>IF(B722="","",COUNT('Diário 1º PA'!$A$4:$A$2000)+COUNT('Diário 2º PA'!$A$4:$A$1998)+ROW()-3)</f>
        <v/>
      </c>
      <c r="B722" s="370"/>
      <c r="C722" s="381"/>
      <c r="D722" s="372"/>
      <c r="E722" s="372"/>
      <c r="F722" s="373"/>
      <c r="G722" s="574"/>
      <c r="H722" s="372"/>
      <c r="I722" s="374"/>
      <c r="J722" s="372"/>
      <c r="K722" s="372"/>
      <c r="L722" s="374"/>
      <c r="M722" s="372"/>
      <c r="N722" s="404"/>
      <c r="O722" s="315">
        <f t="shared" si="51"/>
        <v>0</v>
      </c>
      <c r="P722" s="315">
        <f t="shared" si="52"/>
        <v>0</v>
      </c>
      <c r="Q722" s="139" t="str">
        <f t="shared" si="50"/>
        <v/>
      </c>
    </row>
    <row r="723" spans="1:17">
      <c r="A723" s="383" t="str">
        <f>IF(B723="","",COUNT('Diário 1º PA'!$A$4:$A$2000)+COUNT('Diário 2º PA'!$A$4:$A$1998)+ROW()-3)</f>
        <v/>
      </c>
      <c r="B723" s="370"/>
      <c r="C723" s="381"/>
      <c r="D723" s="372"/>
      <c r="E723" s="372"/>
      <c r="F723" s="373"/>
      <c r="G723" s="574"/>
      <c r="H723" s="372"/>
      <c r="I723" s="374"/>
      <c r="J723" s="372"/>
      <c r="K723" s="372"/>
      <c r="L723" s="374"/>
      <c r="M723" s="372"/>
      <c r="N723" s="404"/>
      <c r="O723" s="315">
        <f t="shared" si="51"/>
        <v>0</v>
      </c>
      <c r="P723" s="315">
        <f t="shared" si="52"/>
        <v>0</v>
      </c>
      <c r="Q723" s="96" t="str">
        <f t="shared" si="50"/>
        <v/>
      </c>
    </row>
    <row r="724" spans="1:17">
      <c r="A724" s="383" t="str">
        <f>IF(B724="","",COUNT('Diário 1º PA'!$A$4:$A$2000)+COUNT('Diário 2º PA'!$A$4:$A$1998)+ROW()-3)</f>
        <v/>
      </c>
      <c r="B724" s="370"/>
      <c r="C724" s="381"/>
      <c r="D724" s="372"/>
      <c r="E724" s="372"/>
      <c r="F724" s="373"/>
      <c r="G724" s="574"/>
      <c r="H724" s="372"/>
      <c r="I724" s="374"/>
      <c r="J724" s="372"/>
      <c r="K724" s="372"/>
      <c r="L724" s="374"/>
      <c r="M724" s="372"/>
      <c r="N724" s="404"/>
      <c r="O724" s="315">
        <f t="shared" si="51"/>
        <v>0</v>
      </c>
      <c r="P724" s="315">
        <f t="shared" si="52"/>
        <v>0</v>
      </c>
      <c r="Q724" s="96" t="str">
        <f t="shared" si="50"/>
        <v/>
      </c>
    </row>
    <row r="725" spans="1:17">
      <c r="A725" s="383" t="str">
        <f>IF(B725="","",COUNT('Diário 1º PA'!$A$4:$A$2000)+COUNT('Diário 2º PA'!$A$4:$A$1998)+ROW()-3)</f>
        <v/>
      </c>
      <c r="B725" s="370"/>
      <c r="C725" s="381"/>
      <c r="D725" s="372"/>
      <c r="E725" s="372"/>
      <c r="F725" s="373"/>
      <c r="G725" s="574"/>
      <c r="H725" s="372"/>
      <c r="I725" s="374"/>
      <c r="J725" s="372"/>
      <c r="K725" s="372"/>
      <c r="L725" s="374"/>
      <c r="M725" s="372"/>
      <c r="N725" s="404"/>
      <c r="O725" s="315">
        <f t="shared" si="51"/>
        <v>0</v>
      </c>
      <c r="P725" s="315">
        <f t="shared" si="52"/>
        <v>0</v>
      </c>
      <c r="Q725" s="139" t="str">
        <f t="shared" si="50"/>
        <v/>
      </c>
    </row>
    <row r="726" spans="1:17">
      <c r="A726" s="383" t="str">
        <f>IF(B726="","",COUNT('Diário 1º PA'!$A$4:$A$2000)+COUNT('Diário 2º PA'!$A$4:$A$1998)+ROW()-3)</f>
        <v/>
      </c>
      <c r="B726" s="370"/>
      <c r="C726" s="381"/>
      <c r="D726" s="372"/>
      <c r="E726" s="372"/>
      <c r="F726" s="373"/>
      <c r="G726" s="574"/>
      <c r="H726" s="372"/>
      <c r="I726" s="374"/>
      <c r="J726" s="372"/>
      <c r="K726" s="372"/>
      <c r="L726" s="374"/>
      <c r="M726" s="372"/>
      <c r="N726" s="404"/>
      <c r="O726" s="315">
        <f t="shared" si="51"/>
        <v>0</v>
      </c>
      <c r="P726" s="315">
        <f t="shared" si="52"/>
        <v>0</v>
      </c>
      <c r="Q726" s="96" t="str">
        <f t="shared" si="50"/>
        <v/>
      </c>
    </row>
    <row r="727" spans="1:17">
      <c r="A727" s="383" t="str">
        <f>IF(B727="","",COUNT('Diário 1º PA'!$A$4:$A$2000)+COUNT('Diário 2º PA'!$A$4:$A$1998)+ROW()-3)</f>
        <v/>
      </c>
      <c r="B727" s="370"/>
      <c r="C727" s="381"/>
      <c r="D727" s="372"/>
      <c r="E727" s="372"/>
      <c r="F727" s="373"/>
      <c r="G727" s="574"/>
      <c r="H727" s="372"/>
      <c r="I727" s="374"/>
      <c r="J727" s="372"/>
      <c r="K727" s="372"/>
      <c r="L727" s="374"/>
      <c r="M727" s="372"/>
      <c r="N727" s="404"/>
      <c r="O727" s="315">
        <f t="shared" si="51"/>
        <v>0</v>
      </c>
      <c r="P727" s="315">
        <f t="shared" si="52"/>
        <v>0</v>
      </c>
      <c r="Q727" s="96" t="str">
        <f t="shared" si="50"/>
        <v/>
      </c>
    </row>
    <row r="728" spans="1:17">
      <c r="A728" s="383" t="str">
        <f>IF(B728="","",COUNT('Diário 1º PA'!$A$4:$A$2000)+COUNT('Diário 2º PA'!$A$4:$A$1998)+ROW()-3)</f>
        <v/>
      </c>
      <c r="B728" s="370"/>
      <c r="C728" s="381"/>
      <c r="D728" s="372"/>
      <c r="E728" s="372"/>
      <c r="F728" s="373"/>
      <c r="G728" s="574"/>
      <c r="H728" s="372"/>
      <c r="I728" s="374"/>
      <c r="J728" s="372"/>
      <c r="K728" s="372"/>
      <c r="L728" s="374"/>
      <c r="M728" s="372"/>
      <c r="N728" s="404"/>
      <c r="O728" s="315">
        <f t="shared" si="51"/>
        <v>0</v>
      </c>
      <c r="P728" s="315">
        <f t="shared" si="52"/>
        <v>0</v>
      </c>
      <c r="Q728" s="139" t="str">
        <f t="shared" si="50"/>
        <v/>
      </c>
    </row>
    <row r="729" spans="1:17">
      <c r="A729" s="383" t="str">
        <f>IF(B729="","",COUNT('Diário 1º PA'!$A$4:$A$2000)+COUNT('Diário 2º PA'!$A$4:$A$1998)+ROW()-3)</f>
        <v/>
      </c>
      <c r="B729" s="370"/>
      <c r="C729" s="381"/>
      <c r="D729" s="372"/>
      <c r="E729" s="372"/>
      <c r="F729" s="373"/>
      <c r="G729" s="574"/>
      <c r="H729" s="372"/>
      <c r="I729" s="374"/>
      <c r="J729" s="372"/>
      <c r="K729" s="372"/>
      <c r="L729" s="374"/>
      <c r="M729" s="372"/>
      <c r="N729" s="404"/>
      <c r="O729" s="315">
        <f t="shared" si="51"/>
        <v>0</v>
      </c>
      <c r="P729" s="315">
        <f t="shared" si="52"/>
        <v>0</v>
      </c>
      <c r="Q729" s="96" t="str">
        <f t="shared" si="50"/>
        <v/>
      </c>
    </row>
    <row r="730" spans="1:17">
      <c r="A730" s="383" t="str">
        <f>IF(B730="","",COUNT('Diário 1º PA'!$A$4:$A$2000)+COUNT('Diário 2º PA'!$A$4:$A$1998)+ROW()-3)</f>
        <v/>
      </c>
      <c r="B730" s="370"/>
      <c r="C730" s="381"/>
      <c r="D730" s="372"/>
      <c r="E730" s="372"/>
      <c r="F730" s="373"/>
      <c r="G730" s="574"/>
      <c r="H730" s="372"/>
      <c r="I730" s="374"/>
      <c r="J730" s="372"/>
      <c r="K730" s="372"/>
      <c r="L730" s="374"/>
      <c r="M730" s="372"/>
      <c r="N730" s="404"/>
      <c r="O730" s="315">
        <f t="shared" si="51"/>
        <v>0</v>
      </c>
      <c r="P730" s="315">
        <f t="shared" si="52"/>
        <v>0</v>
      </c>
      <c r="Q730" s="96" t="str">
        <f t="shared" si="50"/>
        <v/>
      </c>
    </row>
    <row r="731" spans="1:17">
      <c r="A731" s="383" t="str">
        <f>IF(B731="","",COUNT('Diário 1º PA'!$A$4:$A$2000)+COUNT('Diário 2º PA'!$A$4:$A$1998)+ROW()-3)</f>
        <v/>
      </c>
      <c r="B731" s="370"/>
      <c r="C731" s="381"/>
      <c r="D731" s="372"/>
      <c r="E731" s="372"/>
      <c r="F731" s="373"/>
      <c r="G731" s="574"/>
      <c r="H731" s="372"/>
      <c r="I731" s="374"/>
      <c r="J731" s="372"/>
      <c r="K731" s="372"/>
      <c r="L731" s="374"/>
      <c r="M731" s="372"/>
      <c r="N731" s="404"/>
      <c r="O731" s="315">
        <f t="shared" si="51"/>
        <v>0</v>
      </c>
      <c r="P731" s="315">
        <f t="shared" si="52"/>
        <v>0</v>
      </c>
      <c r="Q731" s="139" t="str">
        <f t="shared" si="50"/>
        <v/>
      </c>
    </row>
    <row r="732" spans="1:17">
      <c r="A732" s="383" t="str">
        <f>IF(B732="","",COUNT('Diário 1º PA'!$A$4:$A$2000)+COUNT('Diário 2º PA'!$A$4:$A$1998)+ROW()-3)</f>
        <v/>
      </c>
      <c r="B732" s="370"/>
      <c r="C732" s="381"/>
      <c r="D732" s="372"/>
      <c r="E732" s="372"/>
      <c r="F732" s="373"/>
      <c r="G732" s="574"/>
      <c r="H732" s="372"/>
      <c r="I732" s="374"/>
      <c r="J732" s="372"/>
      <c r="K732" s="372"/>
      <c r="L732" s="374"/>
      <c r="M732" s="372"/>
      <c r="N732" s="404"/>
      <c r="O732" s="315">
        <f t="shared" si="51"/>
        <v>0</v>
      </c>
      <c r="P732" s="315">
        <f t="shared" si="52"/>
        <v>0</v>
      </c>
      <c r="Q732" s="96" t="str">
        <f t="shared" si="50"/>
        <v/>
      </c>
    </row>
    <row r="733" spans="1:17">
      <c r="A733" s="383" t="str">
        <f>IF(B733="","",COUNT('Diário 1º PA'!$A$4:$A$2000)+COUNT('Diário 2º PA'!$A$4:$A$1998)+ROW()-3)</f>
        <v/>
      </c>
      <c r="B733" s="370"/>
      <c r="C733" s="381"/>
      <c r="D733" s="372"/>
      <c r="E733" s="372"/>
      <c r="F733" s="373"/>
      <c r="G733" s="574"/>
      <c r="H733" s="372"/>
      <c r="I733" s="374"/>
      <c r="J733" s="372"/>
      <c r="K733" s="372"/>
      <c r="L733" s="374"/>
      <c r="M733" s="372"/>
      <c r="N733" s="404"/>
      <c r="O733" s="315">
        <f t="shared" si="51"/>
        <v>0</v>
      </c>
      <c r="P733" s="315">
        <f t="shared" si="52"/>
        <v>0</v>
      </c>
      <c r="Q733" s="96" t="str">
        <f t="shared" si="50"/>
        <v/>
      </c>
    </row>
    <row r="734" spans="1:17">
      <c r="A734" s="383" t="str">
        <f>IF(B734="","",COUNT('Diário 1º PA'!$A$4:$A$2000)+COUNT('Diário 2º PA'!$A$4:$A$1998)+ROW()-3)</f>
        <v/>
      </c>
      <c r="B734" s="370"/>
      <c r="C734" s="381"/>
      <c r="D734" s="372"/>
      <c r="E734" s="372"/>
      <c r="F734" s="373"/>
      <c r="G734" s="574"/>
      <c r="H734" s="372"/>
      <c r="I734" s="374"/>
      <c r="J734" s="372"/>
      <c r="K734" s="372"/>
      <c r="L734" s="374"/>
      <c r="M734" s="372"/>
      <c r="N734" s="404"/>
      <c r="O734" s="315">
        <f t="shared" si="51"/>
        <v>0</v>
      </c>
      <c r="P734" s="315">
        <f t="shared" si="52"/>
        <v>0</v>
      </c>
      <c r="Q734" s="139" t="str">
        <f t="shared" si="50"/>
        <v/>
      </c>
    </row>
    <row r="735" spans="1:17">
      <c r="A735" s="383" t="str">
        <f>IF(B735="","",COUNT('Diário 1º PA'!$A$4:$A$2000)+COUNT('Diário 2º PA'!$A$4:$A$1998)+ROW()-3)</f>
        <v/>
      </c>
      <c r="B735" s="370"/>
      <c r="C735" s="381"/>
      <c r="D735" s="372"/>
      <c r="E735" s="372"/>
      <c r="F735" s="373"/>
      <c r="G735" s="574"/>
      <c r="H735" s="372"/>
      <c r="I735" s="374"/>
      <c r="J735" s="372"/>
      <c r="K735" s="372"/>
      <c r="L735" s="374"/>
      <c r="M735" s="372"/>
      <c r="N735" s="404"/>
      <c r="O735" s="315">
        <f t="shared" si="51"/>
        <v>0</v>
      </c>
      <c r="P735" s="315">
        <f t="shared" si="52"/>
        <v>0</v>
      </c>
      <c r="Q735" s="96" t="str">
        <f t="shared" si="50"/>
        <v/>
      </c>
    </row>
    <row r="736" spans="1:17">
      <c r="A736" s="383" t="str">
        <f>IF(B736="","",COUNT('Diário 1º PA'!$A$4:$A$2000)+COUNT('Diário 2º PA'!$A$4:$A$1998)+ROW()-3)</f>
        <v/>
      </c>
      <c r="B736" s="370"/>
      <c r="C736" s="381"/>
      <c r="D736" s="372"/>
      <c r="E736" s="372"/>
      <c r="F736" s="373"/>
      <c r="G736" s="574"/>
      <c r="H736" s="372"/>
      <c r="I736" s="374"/>
      <c r="J736" s="372"/>
      <c r="K736" s="372"/>
      <c r="L736" s="374"/>
      <c r="M736" s="372"/>
      <c r="N736" s="404"/>
      <c r="O736" s="315">
        <f t="shared" si="51"/>
        <v>0</v>
      </c>
      <c r="P736" s="315">
        <f t="shared" si="52"/>
        <v>0</v>
      </c>
      <c r="Q736" s="96" t="str">
        <f t="shared" si="50"/>
        <v/>
      </c>
    </row>
    <row r="737" spans="1:17">
      <c r="A737" s="383" t="str">
        <f>IF(B737="","",COUNT('Diário 1º PA'!$A$4:$A$2000)+COUNT('Diário 2º PA'!$A$4:$A$1998)+ROW()-3)</f>
        <v/>
      </c>
      <c r="B737" s="370"/>
      <c r="C737" s="381"/>
      <c r="D737" s="372"/>
      <c r="E737" s="372"/>
      <c r="F737" s="373"/>
      <c r="G737" s="574"/>
      <c r="H737" s="372"/>
      <c r="I737" s="374"/>
      <c r="J737" s="372"/>
      <c r="K737" s="372"/>
      <c r="L737" s="374"/>
      <c r="M737" s="372"/>
      <c r="N737" s="404"/>
      <c r="O737" s="315">
        <f t="shared" si="51"/>
        <v>0</v>
      </c>
      <c r="P737" s="315">
        <f t="shared" si="52"/>
        <v>0</v>
      </c>
      <c r="Q737" s="139" t="str">
        <f t="shared" si="50"/>
        <v/>
      </c>
    </row>
    <row r="738" spans="1:17">
      <c r="A738" s="383" t="str">
        <f>IF(B738="","",COUNT('Diário 1º PA'!$A$4:$A$2000)+COUNT('Diário 2º PA'!$A$4:$A$1998)+ROW()-3)</f>
        <v/>
      </c>
      <c r="B738" s="370"/>
      <c r="C738" s="381"/>
      <c r="D738" s="372"/>
      <c r="E738" s="372"/>
      <c r="F738" s="373"/>
      <c r="G738" s="574"/>
      <c r="H738" s="372"/>
      <c r="I738" s="374"/>
      <c r="J738" s="372"/>
      <c r="K738" s="372"/>
      <c r="L738" s="374"/>
      <c r="M738" s="372"/>
      <c r="N738" s="404"/>
      <c r="O738" s="315">
        <f t="shared" si="51"/>
        <v>0</v>
      </c>
      <c r="P738" s="315">
        <f t="shared" si="52"/>
        <v>0</v>
      </c>
      <c r="Q738" s="96" t="str">
        <f t="shared" si="50"/>
        <v/>
      </c>
    </row>
    <row r="739" spans="1:17">
      <c r="A739" s="383" t="str">
        <f>IF(B739="","",COUNT('Diário 1º PA'!$A$4:$A$2000)+COUNT('Diário 2º PA'!$A$4:$A$1998)+ROW()-3)</f>
        <v/>
      </c>
      <c r="B739" s="370"/>
      <c r="C739" s="381"/>
      <c r="D739" s="372"/>
      <c r="E739" s="372"/>
      <c r="F739" s="373"/>
      <c r="G739" s="574"/>
      <c r="H739" s="372"/>
      <c r="I739" s="374"/>
      <c r="J739" s="372"/>
      <c r="K739" s="372"/>
      <c r="L739" s="374"/>
      <c r="M739" s="372"/>
      <c r="N739" s="404"/>
      <c r="O739" s="315">
        <f t="shared" si="51"/>
        <v>0</v>
      </c>
      <c r="P739" s="315">
        <f t="shared" si="52"/>
        <v>0</v>
      </c>
      <c r="Q739" s="96" t="str">
        <f t="shared" si="50"/>
        <v/>
      </c>
    </row>
    <row r="740" spans="1:17">
      <c r="A740" s="383" t="str">
        <f>IF(B740="","",COUNT('Diário 1º PA'!$A$4:$A$2000)+COUNT('Diário 2º PA'!$A$4:$A$1998)+ROW()-3)</f>
        <v/>
      </c>
      <c r="B740" s="370"/>
      <c r="C740" s="381"/>
      <c r="D740" s="372"/>
      <c r="E740" s="372"/>
      <c r="F740" s="373"/>
      <c r="G740" s="574"/>
      <c r="H740" s="372"/>
      <c r="I740" s="374"/>
      <c r="J740" s="372"/>
      <c r="K740" s="372"/>
      <c r="L740" s="374"/>
      <c r="M740" s="372"/>
      <c r="N740" s="404"/>
      <c r="O740" s="315">
        <f t="shared" si="51"/>
        <v>0</v>
      </c>
      <c r="P740" s="315">
        <f t="shared" si="52"/>
        <v>0</v>
      </c>
      <c r="Q740" s="139" t="str">
        <f t="shared" si="50"/>
        <v/>
      </c>
    </row>
    <row r="741" spans="1:17">
      <c r="A741" s="383" t="str">
        <f>IF(B741="","",COUNT('Diário 1º PA'!$A$4:$A$2000)+COUNT('Diário 2º PA'!$A$4:$A$1998)+ROW()-3)</f>
        <v/>
      </c>
      <c r="B741" s="370"/>
      <c r="C741" s="381"/>
      <c r="D741" s="372"/>
      <c r="E741" s="372"/>
      <c r="F741" s="373"/>
      <c r="G741" s="574"/>
      <c r="H741" s="372"/>
      <c r="I741" s="374"/>
      <c r="J741" s="372"/>
      <c r="K741" s="372"/>
      <c r="L741" s="374"/>
      <c r="M741" s="372"/>
      <c r="N741" s="404"/>
      <c r="O741" s="315">
        <f t="shared" si="51"/>
        <v>0</v>
      </c>
      <c r="P741" s="315">
        <f t="shared" si="52"/>
        <v>0</v>
      </c>
      <c r="Q741" s="96" t="str">
        <f t="shared" si="50"/>
        <v/>
      </c>
    </row>
    <row r="742" spans="1:17">
      <c r="A742" s="383" t="str">
        <f>IF(B742="","",COUNT('Diário 1º PA'!$A$4:$A$2000)+COUNT('Diário 2º PA'!$A$4:$A$1998)+ROW()-3)</f>
        <v/>
      </c>
      <c r="B742" s="370"/>
      <c r="C742" s="381"/>
      <c r="D742" s="372"/>
      <c r="E742" s="372"/>
      <c r="F742" s="373"/>
      <c r="G742" s="574"/>
      <c r="H742" s="372"/>
      <c r="I742" s="374"/>
      <c r="J742" s="372"/>
      <c r="K742" s="372"/>
      <c r="L742" s="374"/>
      <c r="M742" s="372"/>
      <c r="N742" s="404"/>
      <c r="O742" s="315">
        <f t="shared" si="51"/>
        <v>0</v>
      </c>
      <c r="P742" s="315">
        <f t="shared" si="52"/>
        <v>0</v>
      </c>
      <c r="Q742" s="96" t="str">
        <f t="shared" si="50"/>
        <v/>
      </c>
    </row>
    <row r="743" spans="1:17">
      <c r="A743" s="383" t="str">
        <f>IF(B743="","",COUNT('Diário 1º PA'!$A$4:$A$2000)+COUNT('Diário 2º PA'!$A$4:$A$1998)+ROW()-3)</f>
        <v/>
      </c>
      <c r="B743" s="370"/>
      <c r="C743" s="381"/>
      <c r="D743" s="372"/>
      <c r="E743" s="372"/>
      <c r="F743" s="373"/>
      <c r="G743" s="574"/>
      <c r="H743" s="372"/>
      <c r="I743" s="374"/>
      <c r="J743" s="372"/>
      <c r="K743" s="372"/>
      <c r="L743" s="374"/>
      <c r="M743" s="372"/>
      <c r="N743" s="404"/>
      <c r="O743" s="315">
        <f t="shared" si="51"/>
        <v>0</v>
      </c>
      <c r="P743" s="315">
        <f t="shared" si="52"/>
        <v>0</v>
      </c>
      <c r="Q743" s="139" t="str">
        <f t="shared" si="50"/>
        <v/>
      </c>
    </row>
    <row r="744" spans="1:17">
      <c r="A744" s="383" t="str">
        <f>IF(B744="","",COUNT('Diário 1º PA'!$A$4:$A$2000)+COUNT('Diário 2º PA'!$A$4:$A$1998)+ROW()-3)</f>
        <v/>
      </c>
      <c r="B744" s="370"/>
      <c r="C744" s="381"/>
      <c r="D744" s="372"/>
      <c r="E744" s="372"/>
      <c r="F744" s="373"/>
      <c r="G744" s="574"/>
      <c r="H744" s="372"/>
      <c r="I744" s="374"/>
      <c r="J744" s="372"/>
      <c r="K744" s="372"/>
      <c r="L744" s="374"/>
      <c r="M744" s="372"/>
      <c r="N744" s="404"/>
      <c r="O744" s="315">
        <f t="shared" si="51"/>
        <v>0</v>
      </c>
      <c r="P744" s="315">
        <f t="shared" si="52"/>
        <v>0</v>
      </c>
      <c r="Q744" s="96" t="str">
        <f t="shared" si="50"/>
        <v/>
      </c>
    </row>
    <row r="745" spans="1:17">
      <c r="A745" s="383" t="str">
        <f>IF(B745="","",COUNT('Diário 1º PA'!$A$4:$A$2000)+COUNT('Diário 2º PA'!$A$4:$A$1998)+ROW()-3)</f>
        <v/>
      </c>
      <c r="B745" s="370"/>
      <c r="C745" s="381"/>
      <c r="D745" s="372"/>
      <c r="E745" s="372"/>
      <c r="F745" s="373"/>
      <c r="G745" s="574"/>
      <c r="H745" s="372"/>
      <c r="I745" s="374"/>
      <c r="J745" s="372"/>
      <c r="K745" s="372"/>
      <c r="L745" s="374"/>
      <c r="M745" s="372"/>
      <c r="N745" s="404"/>
      <c r="O745" s="315">
        <f t="shared" si="51"/>
        <v>0</v>
      </c>
      <c r="P745" s="315">
        <f t="shared" si="52"/>
        <v>0</v>
      </c>
      <c r="Q745" s="96" t="str">
        <f t="shared" si="50"/>
        <v/>
      </c>
    </row>
    <row r="746" spans="1:17">
      <c r="A746" s="383" t="str">
        <f>IF(B746="","",COUNT('Diário 1º PA'!$A$4:$A$2000)+COUNT('Diário 2º PA'!$A$4:$A$1998)+ROW()-3)</f>
        <v/>
      </c>
      <c r="B746" s="370"/>
      <c r="C746" s="381"/>
      <c r="D746" s="372"/>
      <c r="E746" s="372"/>
      <c r="F746" s="373"/>
      <c r="G746" s="574"/>
      <c r="H746" s="372"/>
      <c r="I746" s="374"/>
      <c r="J746" s="372"/>
      <c r="K746" s="372"/>
      <c r="L746" s="374"/>
      <c r="M746" s="372"/>
      <c r="N746" s="404"/>
      <c r="O746" s="315">
        <f t="shared" si="51"/>
        <v>0</v>
      </c>
      <c r="P746" s="315">
        <f t="shared" si="52"/>
        <v>0</v>
      </c>
      <c r="Q746" s="139" t="str">
        <f t="shared" si="50"/>
        <v/>
      </c>
    </row>
    <row r="747" spans="1:17">
      <c r="A747" s="383" t="str">
        <f>IF(B747="","",COUNT('Diário 1º PA'!$A$4:$A$2000)+COUNT('Diário 2º PA'!$A$4:$A$1998)+ROW()-3)</f>
        <v/>
      </c>
      <c r="B747" s="370"/>
      <c r="C747" s="381"/>
      <c r="D747" s="372"/>
      <c r="E747" s="372"/>
      <c r="F747" s="373"/>
      <c r="G747" s="574"/>
      <c r="H747" s="372"/>
      <c r="I747" s="374"/>
      <c r="J747" s="372"/>
      <c r="K747" s="372"/>
      <c r="L747" s="374"/>
      <c r="M747" s="372"/>
      <c r="N747" s="404"/>
      <c r="O747" s="315">
        <f t="shared" si="51"/>
        <v>0</v>
      </c>
      <c r="P747" s="315">
        <f t="shared" si="52"/>
        <v>0</v>
      </c>
      <c r="Q747" s="96" t="str">
        <f t="shared" si="50"/>
        <v/>
      </c>
    </row>
    <row r="748" spans="1:17">
      <c r="A748" s="383" t="str">
        <f>IF(B748="","",COUNT('Diário 1º PA'!$A$4:$A$2000)+COUNT('Diário 2º PA'!$A$4:$A$1998)+ROW()-3)</f>
        <v/>
      </c>
      <c r="B748" s="370"/>
      <c r="C748" s="381"/>
      <c r="D748" s="372"/>
      <c r="E748" s="372"/>
      <c r="F748" s="373"/>
      <c r="G748" s="574"/>
      <c r="H748" s="372"/>
      <c r="I748" s="374"/>
      <c r="J748" s="372"/>
      <c r="K748" s="372"/>
      <c r="L748" s="374"/>
      <c r="M748" s="372"/>
      <c r="N748" s="404"/>
      <c r="O748" s="315">
        <f t="shared" si="51"/>
        <v>0</v>
      </c>
      <c r="P748" s="315">
        <f t="shared" si="52"/>
        <v>0</v>
      </c>
      <c r="Q748" s="96" t="str">
        <f t="shared" si="50"/>
        <v/>
      </c>
    </row>
    <row r="749" spans="1:17">
      <c r="A749" s="383" t="str">
        <f>IF(B749="","",COUNT('Diário 1º PA'!$A$4:$A$2000)+COUNT('Diário 2º PA'!$A$4:$A$1998)+ROW()-3)</f>
        <v/>
      </c>
      <c r="B749" s="370"/>
      <c r="C749" s="381"/>
      <c r="D749" s="372"/>
      <c r="E749" s="372"/>
      <c r="F749" s="373"/>
      <c r="G749" s="574"/>
      <c r="H749" s="372"/>
      <c r="I749" s="374"/>
      <c r="J749" s="372"/>
      <c r="K749" s="372"/>
      <c r="L749" s="374"/>
      <c r="M749" s="372"/>
      <c r="N749" s="404"/>
      <c r="O749" s="315">
        <f t="shared" si="51"/>
        <v>0</v>
      </c>
      <c r="P749" s="315">
        <f t="shared" si="52"/>
        <v>0</v>
      </c>
      <c r="Q749" s="139" t="str">
        <f t="shared" si="50"/>
        <v/>
      </c>
    </row>
    <row r="750" spans="1:17">
      <c r="A750" s="383" t="str">
        <f>IF(B750="","",COUNT('Diário 1º PA'!$A$4:$A$2000)+COUNT('Diário 2º PA'!$A$4:$A$1998)+ROW()-3)</f>
        <v/>
      </c>
      <c r="B750" s="370"/>
      <c r="C750" s="381"/>
      <c r="D750" s="372"/>
      <c r="E750" s="372"/>
      <c r="F750" s="373"/>
      <c r="G750" s="574"/>
      <c r="H750" s="372"/>
      <c r="I750" s="374"/>
      <c r="J750" s="372"/>
      <c r="K750" s="372"/>
      <c r="L750" s="374"/>
      <c r="M750" s="372"/>
      <c r="N750" s="404"/>
      <c r="O750" s="315">
        <f t="shared" si="51"/>
        <v>0</v>
      </c>
      <c r="P750" s="315">
        <f t="shared" si="52"/>
        <v>0</v>
      </c>
      <c r="Q750" s="96" t="str">
        <f>SUBSTITUTE(D750," ","_")</f>
        <v/>
      </c>
    </row>
    <row r="751" spans="1:17">
      <c r="A751" s="383" t="str">
        <f>IF(B751="","",COUNT('Diário 1º PA'!$A$4:$A$2000)+COUNT('Diário 2º PA'!$A$4:$A$1998)+ROW()-3)</f>
        <v/>
      </c>
      <c r="B751" s="370"/>
      <c r="C751" s="381"/>
      <c r="D751" s="372"/>
      <c r="E751" s="372"/>
      <c r="F751" s="373"/>
      <c r="G751" s="574"/>
      <c r="H751" s="372"/>
      <c r="I751" s="374"/>
      <c r="J751" s="372"/>
      <c r="K751" s="372"/>
      <c r="L751" s="374"/>
      <c r="M751" s="372"/>
      <c r="N751" s="404"/>
      <c r="O751" s="315">
        <f t="shared" si="51"/>
        <v>0</v>
      </c>
      <c r="P751" s="315">
        <f t="shared" si="52"/>
        <v>0</v>
      </c>
      <c r="Q751" s="96" t="str">
        <f t="shared" ref="Q751:Q773" si="53">SUBSTITUTE(D751," ","_")</f>
        <v/>
      </c>
    </row>
    <row r="752" spans="1:17">
      <c r="A752" s="383" t="str">
        <f>IF(B752="","",COUNT('Diário 1º PA'!$A$4:$A$2000)+COUNT('Diário 2º PA'!$A$4:$A$1998)+ROW()-3)</f>
        <v/>
      </c>
      <c r="B752" s="370"/>
      <c r="C752" s="381"/>
      <c r="D752" s="372"/>
      <c r="E752" s="372"/>
      <c r="F752" s="373"/>
      <c r="G752" s="574"/>
      <c r="H752" s="372"/>
      <c r="I752" s="374"/>
      <c r="J752" s="372"/>
      <c r="K752" s="372"/>
      <c r="L752" s="374"/>
      <c r="M752" s="372"/>
      <c r="N752" s="404"/>
      <c r="O752" s="315">
        <f t="shared" si="51"/>
        <v>0</v>
      </c>
      <c r="P752" s="315">
        <f t="shared" si="52"/>
        <v>0</v>
      </c>
      <c r="Q752" s="96" t="str">
        <f t="shared" si="53"/>
        <v/>
      </c>
    </row>
    <row r="753" spans="1:17">
      <c r="A753" s="383" t="str">
        <f>IF(B753="","",COUNT('Diário 1º PA'!$A$4:$A$2000)+COUNT('Diário 2º PA'!$A$4:$A$1998)+ROW()-3)</f>
        <v/>
      </c>
      <c r="B753" s="370"/>
      <c r="C753" s="381"/>
      <c r="D753" s="372"/>
      <c r="E753" s="372"/>
      <c r="F753" s="373"/>
      <c r="G753" s="574"/>
      <c r="H753" s="372"/>
      <c r="I753" s="374"/>
      <c r="J753" s="372"/>
      <c r="K753" s="372"/>
      <c r="L753" s="374"/>
      <c r="M753" s="372"/>
      <c r="N753" s="404"/>
      <c r="O753" s="315">
        <f t="shared" si="51"/>
        <v>0</v>
      </c>
      <c r="P753" s="315">
        <f t="shared" si="52"/>
        <v>0</v>
      </c>
      <c r="Q753" s="139" t="str">
        <f t="shared" si="53"/>
        <v/>
      </c>
    </row>
    <row r="754" spans="1:17">
      <c r="A754" s="383" t="str">
        <f>IF(B754="","",COUNT('Diário 1º PA'!$A$4:$A$2000)+COUNT('Diário 2º PA'!$A$4:$A$1998)+ROW()-3)</f>
        <v/>
      </c>
      <c r="B754" s="370"/>
      <c r="C754" s="381"/>
      <c r="D754" s="372"/>
      <c r="E754" s="372"/>
      <c r="F754" s="373"/>
      <c r="G754" s="574"/>
      <c r="H754" s="372"/>
      <c r="I754" s="374"/>
      <c r="J754" s="372"/>
      <c r="K754" s="372"/>
      <c r="L754" s="374"/>
      <c r="M754" s="372"/>
      <c r="N754" s="404"/>
      <c r="O754" s="315">
        <f t="shared" si="51"/>
        <v>0</v>
      </c>
      <c r="P754" s="315">
        <f t="shared" si="52"/>
        <v>0</v>
      </c>
      <c r="Q754" s="96" t="str">
        <f t="shared" si="53"/>
        <v/>
      </c>
    </row>
    <row r="755" spans="1:17">
      <c r="A755" s="383" t="str">
        <f>IF(B755="","",COUNT('Diário 1º PA'!$A$4:$A$2000)+COUNT('Diário 2º PA'!$A$4:$A$1998)+ROW()-3)</f>
        <v/>
      </c>
      <c r="B755" s="370"/>
      <c r="C755" s="381"/>
      <c r="D755" s="372"/>
      <c r="E755" s="372"/>
      <c r="F755" s="373"/>
      <c r="G755" s="574"/>
      <c r="H755" s="372"/>
      <c r="I755" s="374"/>
      <c r="J755" s="372"/>
      <c r="K755" s="372"/>
      <c r="L755" s="374"/>
      <c r="M755" s="372"/>
      <c r="N755" s="404"/>
      <c r="O755" s="315">
        <f t="shared" si="51"/>
        <v>0</v>
      </c>
      <c r="P755" s="315">
        <f t="shared" si="52"/>
        <v>0</v>
      </c>
      <c r="Q755" s="96" t="str">
        <f t="shared" si="53"/>
        <v/>
      </c>
    </row>
    <row r="756" spans="1:17">
      <c r="A756" s="383" t="str">
        <f>IF(B756="","",COUNT('Diário 1º PA'!$A$4:$A$2000)+COUNT('Diário 2º PA'!$A$4:$A$1998)+ROW()-3)</f>
        <v/>
      </c>
      <c r="B756" s="370"/>
      <c r="C756" s="381"/>
      <c r="D756" s="372"/>
      <c r="E756" s="372"/>
      <c r="F756" s="373"/>
      <c r="G756" s="574"/>
      <c r="H756" s="372"/>
      <c r="I756" s="374"/>
      <c r="J756" s="372"/>
      <c r="K756" s="372"/>
      <c r="L756" s="374"/>
      <c r="M756" s="372"/>
      <c r="N756" s="404"/>
      <c r="O756" s="315">
        <f t="shared" si="51"/>
        <v>0</v>
      </c>
      <c r="P756" s="315">
        <f t="shared" si="52"/>
        <v>0</v>
      </c>
      <c r="Q756" s="139" t="str">
        <f t="shared" si="53"/>
        <v/>
      </c>
    </row>
    <row r="757" spans="1:17">
      <c r="A757" s="383" t="str">
        <f>IF(B757="","",COUNT('Diário 1º PA'!$A$4:$A$2000)+COUNT('Diário 2º PA'!$A$4:$A$1998)+ROW()-3)</f>
        <v/>
      </c>
      <c r="B757" s="370"/>
      <c r="C757" s="381"/>
      <c r="D757" s="372"/>
      <c r="E757" s="372"/>
      <c r="F757" s="373"/>
      <c r="G757" s="574"/>
      <c r="H757" s="372"/>
      <c r="I757" s="374"/>
      <c r="J757" s="372"/>
      <c r="K757" s="372"/>
      <c r="L757" s="374"/>
      <c r="M757" s="372"/>
      <c r="N757" s="404"/>
      <c r="O757" s="315">
        <f t="shared" si="51"/>
        <v>0</v>
      </c>
      <c r="P757" s="315">
        <f t="shared" si="52"/>
        <v>0</v>
      </c>
      <c r="Q757" s="96" t="str">
        <f t="shared" si="53"/>
        <v/>
      </c>
    </row>
    <row r="758" spans="1:17">
      <c r="A758" s="383" t="str">
        <f>IF(B758="","",COUNT('Diário 1º PA'!$A$4:$A$2000)+COUNT('Diário 2º PA'!$A$4:$A$1998)+ROW()-3)</f>
        <v/>
      </c>
      <c r="B758" s="370"/>
      <c r="C758" s="381"/>
      <c r="D758" s="372"/>
      <c r="E758" s="372"/>
      <c r="F758" s="373"/>
      <c r="G758" s="574"/>
      <c r="H758" s="372"/>
      <c r="I758" s="374"/>
      <c r="J758" s="372"/>
      <c r="K758" s="372"/>
      <c r="L758" s="374"/>
      <c r="M758" s="372"/>
      <c r="N758" s="404"/>
      <c r="O758" s="315">
        <f t="shared" si="51"/>
        <v>0</v>
      </c>
      <c r="P758" s="315">
        <f t="shared" si="52"/>
        <v>0</v>
      </c>
      <c r="Q758" s="96" t="str">
        <f t="shared" si="53"/>
        <v/>
      </c>
    </row>
    <row r="759" spans="1:17">
      <c r="A759" s="383" t="str">
        <f>IF(B759="","",COUNT('Diário 1º PA'!$A$4:$A$2000)+COUNT('Diário 2º PA'!$A$4:$A$1998)+ROW()-3)</f>
        <v/>
      </c>
      <c r="B759" s="370"/>
      <c r="C759" s="381"/>
      <c r="D759" s="372"/>
      <c r="E759" s="372"/>
      <c r="F759" s="373"/>
      <c r="G759" s="574"/>
      <c r="H759" s="372"/>
      <c r="I759" s="374"/>
      <c r="J759" s="372"/>
      <c r="K759" s="372"/>
      <c r="L759" s="374"/>
      <c r="M759" s="372"/>
      <c r="N759" s="404"/>
      <c r="O759" s="315">
        <f t="shared" si="51"/>
        <v>0</v>
      </c>
      <c r="P759" s="315">
        <f t="shared" si="52"/>
        <v>0</v>
      </c>
      <c r="Q759" s="139" t="str">
        <f t="shared" si="53"/>
        <v/>
      </c>
    </row>
    <row r="760" spans="1:17">
      <c r="A760" s="383" t="str">
        <f>IF(B760="","",COUNT('Diário 1º PA'!$A$4:$A$2000)+COUNT('Diário 2º PA'!$A$4:$A$1998)+ROW()-3)</f>
        <v/>
      </c>
      <c r="B760" s="370"/>
      <c r="C760" s="381"/>
      <c r="D760" s="372"/>
      <c r="E760" s="372"/>
      <c r="F760" s="373"/>
      <c r="G760" s="574"/>
      <c r="H760" s="372"/>
      <c r="I760" s="374"/>
      <c r="J760" s="372"/>
      <c r="K760" s="372"/>
      <c r="L760" s="374"/>
      <c r="M760" s="372"/>
      <c r="N760" s="404"/>
      <c r="O760" s="315">
        <f t="shared" si="51"/>
        <v>0</v>
      </c>
      <c r="P760" s="315">
        <f t="shared" si="52"/>
        <v>0</v>
      </c>
      <c r="Q760" s="96" t="str">
        <f t="shared" si="53"/>
        <v/>
      </c>
    </row>
    <row r="761" spans="1:17">
      <c r="A761" s="383" t="str">
        <f>IF(B761="","",COUNT('Diário 1º PA'!$A$4:$A$2000)+COUNT('Diário 2º PA'!$A$4:$A$1998)+ROW()-3)</f>
        <v/>
      </c>
      <c r="B761" s="370"/>
      <c r="C761" s="381"/>
      <c r="D761" s="372"/>
      <c r="E761" s="372"/>
      <c r="F761" s="373"/>
      <c r="G761" s="574"/>
      <c r="H761" s="372"/>
      <c r="I761" s="374"/>
      <c r="J761" s="372"/>
      <c r="K761" s="372"/>
      <c r="L761" s="374"/>
      <c r="M761" s="372"/>
      <c r="N761" s="404"/>
      <c r="O761" s="315">
        <f t="shared" si="51"/>
        <v>0</v>
      </c>
      <c r="P761" s="315">
        <f t="shared" si="52"/>
        <v>0</v>
      </c>
      <c r="Q761" s="96" t="str">
        <f t="shared" si="53"/>
        <v/>
      </c>
    </row>
    <row r="762" spans="1:17">
      <c r="A762" s="383" t="str">
        <f>IF(B762="","",COUNT('Diário 1º PA'!$A$4:$A$2000)+COUNT('Diário 2º PA'!$A$4:$A$1998)+ROW()-3)</f>
        <v/>
      </c>
      <c r="B762" s="370"/>
      <c r="C762" s="381"/>
      <c r="D762" s="372"/>
      <c r="E762" s="372"/>
      <c r="F762" s="373"/>
      <c r="G762" s="574"/>
      <c r="H762" s="372"/>
      <c r="I762" s="374"/>
      <c r="J762" s="372"/>
      <c r="K762" s="372"/>
      <c r="L762" s="374"/>
      <c r="M762" s="372"/>
      <c r="N762" s="404"/>
      <c r="O762" s="315">
        <f t="shared" si="51"/>
        <v>0</v>
      </c>
      <c r="P762" s="315">
        <f t="shared" si="52"/>
        <v>0</v>
      </c>
      <c r="Q762" s="139" t="str">
        <f t="shared" si="53"/>
        <v/>
      </c>
    </row>
    <row r="763" spans="1:17">
      <c r="A763" s="383" t="str">
        <f>IF(B763="","",COUNT('Diário 1º PA'!$A$4:$A$2000)+COUNT('Diário 2º PA'!$A$4:$A$1998)+ROW()-3)</f>
        <v/>
      </c>
      <c r="B763" s="370"/>
      <c r="C763" s="381"/>
      <c r="D763" s="372"/>
      <c r="E763" s="372"/>
      <c r="F763" s="373"/>
      <c r="G763" s="574"/>
      <c r="H763" s="372"/>
      <c r="I763" s="374"/>
      <c r="J763" s="372"/>
      <c r="K763" s="372"/>
      <c r="L763" s="374"/>
      <c r="M763" s="372"/>
      <c r="N763" s="404"/>
      <c r="O763" s="315">
        <f t="shared" si="51"/>
        <v>0</v>
      </c>
      <c r="P763" s="315">
        <f t="shared" si="52"/>
        <v>0</v>
      </c>
      <c r="Q763" s="96" t="str">
        <f t="shared" si="53"/>
        <v/>
      </c>
    </row>
    <row r="764" spans="1:17">
      <c r="A764" s="383" t="str">
        <f>IF(B764="","",COUNT('Diário 1º PA'!$A$4:$A$2000)+COUNT('Diário 2º PA'!$A$4:$A$1998)+ROW()-3)</f>
        <v/>
      </c>
      <c r="B764" s="370"/>
      <c r="C764" s="381"/>
      <c r="D764" s="372"/>
      <c r="E764" s="372"/>
      <c r="F764" s="373"/>
      <c r="G764" s="574"/>
      <c r="H764" s="372"/>
      <c r="I764" s="374"/>
      <c r="J764" s="372"/>
      <c r="K764" s="372"/>
      <c r="L764" s="374"/>
      <c r="M764" s="372"/>
      <c r="N764" s="404"/>
      <c r="O764" s="315">
        <f t="shared" ref="O764:O827" si="54">IF(B764=0,0,IF(YEAR(B764)=$P$1,MONTH(B764)-$O$1+1,(YEAR(B764)-$P$1)*12-$O$1+1+MONTH(B764)))</f>
        <v>0</v>
      </c>
      <c r="P764" s="315">
        <f t="shared" ref="P764:P827" si="55">IF(C764=0,0,IF(YEAR(C764)=$P$1,MONTH(C764)-$O$1+1,(YEAR(C764)-$P$1)*12-$O$1+1+MONTH(C764)))</f>
        <v>0</v>
      </c>
      <c r="Q764" s="96" t="str">
        <f t="shared" si="53"/>
        <v/>
      </c>
    </row>
    <row r="765" spans="1:17">
      <c r="A765" s="383" t="str">
        <f>IF(B765="","",COUNT('Diário 1º PA'!$A$4:$A$2000)+COUNT('Diário 2º PA'!$A$4:$A$1998)+ROW()-3)</f>
        <v/>
      </c>
      <c r="B765" s="370"/>
      <c r="C765" s="381"/>
      <c r="D765" s="372"/>
      <c r="E765" s="372"/>
      <c r="F765" s="373"/>
      <c r="G765" s="574"/>
      <c r="H765" s="372"/>
      <c r="I765" s="374"/>
      <c r="J765" s="372"/>
      <c r="K765" s="372"/>
      <c r="L765" s="374"/>
      <c r="M765" s="372"/>
      <c r="N765" s="404"/>
      <c r="O765" s="315">
        <f t="shared" si="54"/>
        <v>0</v>
      </c>
      <c r="P765" s="315">
        <f t="shared" si="55"/>
        <v>0</v>
      </c>
      <c r="Q765" s="139" t="str">
        <f t="shared" si="53"/>
        <v/>
      </c>
    </row>
    <row r="766" spans="1:17">
      <c r="A766" s="383" t="str">
        <f>IF(B766="","",COUNT('Diário 1º PA'!$A$4:$A$2000)+COUNT('Diário 2º PA'!$A$4:$A$1998)+ROW()-3)</f>
        <v/>
      </c>
      <c r="B766" s="370"/>
      <c r="C766" s="381"/>
      <c r="D766" s="372"/>
      <c r="E766" s="372"/>
      <c r="F766" s="373"/>
      <c r="G766" s="574"/>
      <c r="H766" s="372"/>
      <c r="I766" s="374"/>
      <c r="J766" s="372"/>
      <c r="K766" s="372"/>
      <c r="L766" s="374"/>
      <c r="M766" s="372"/>
      <c r="N766" s="404"/>
      <c r="O766" s="315">
        <f t="shared" si="54"/>
        <v>0</v>
      </c>
      <c r="P766" s="315">
        <f t="shared" si="55"/>
        <v>0</v>
      </c>
      <c r="Q766" s="96" t="str">
        <f t="shared" si="53"/>
        <v/>
      </c>
    </row>
    <row r="767" spans="1:17">
      <c r="A767" s="383" t="str">
        <f>IF(B767="","",COUNT('Diário 1º PA'!$A$4:$A$2000)+COUNT('Diário 2º PA'!$A$4:$A$1998)+ROW()-3)</f>
        <v/>
      </c>
      <c r="B767" s="370"/>
      <c r="C767" s="381"/>
      <c r="D767" s="372"/>
      <c r="E767" s="372"/>
      <c r="F767" s="373"/>
      <c r="G767" s="574"/>
      <c r="H767" s="372"/>
      <c r="I767" s="374"/>
      <c r="J767" s="372"/>
      <c r="K767" s="372"/>
      <c r="L767" s="374"/>
      <c r="M767" s="372"/>
      <c r="N767" s="404"/>
      <c r="O767" s="315">
        <f t="shared" si="54"/>
        <v>0</v>
      </c>
      <c r="P767" s="315">
        <f t="shared" si="55"/>
        <v>0</v>
      </c>
      <c r="Q767" s="96" t="str">
        <f t="shared" si="53"/>
        <v/>
      </c>
    </row>
    <row r="768" spans="1:17">
      <c r="A768" s="383" t="str">
        <f>IF(B768="","",COUNT('Diário 1º PA'!$A$4:$A$2000)+COUNT('Diário 2º PA'!$A$4:$A$1998)+ROW()-3)</f>
        <v/>
      </c>
      <c r="B768" s="370"/>
      <c r="C768" s="381"/>
      <c r="D768" s="372"/>
      <c r="E768" s="372"/>
      <c r="F768" s="373"/>
      <c r="G768" s="574"/>
      <c r="H768" s="372"/>
      <c r="I768" s="374"/>
      <c r="J768" s="372"/>
      <c r="K768" s="372"/>
      <c r="L768" s="374"/>
      <c r="M768" s="372"/>
      <c r="N768" s="404"/>
      <c r="O768" s="315">
        <f t="shared" si="54"/>
        <v>0</v>
      </c>
      <c r="P768" s="315">
        <f t="shared" si="55"/>
        <v>0</v>
      </c>
      <c r="Q768" s="139" t="str">
        <f t="shared" si="53"/>
        <v/>
      </c>
    </row>
    <row r="769" spans="1:17">
      <c r="A769" s="383" t="str">
        <f>IF(B769="","",COUNT('Diário 1º PA'!$A$4:$A$2000)+COUNT('Diário 2º PA'!$A$4:$A$1998)+ROW()-3)</f>
        <v/>
      </c>
      <c r="B769" s="370"/>
      <c r="C769" s="381"/>
      <c r="D769" s="372"/>
      <c r="E769" s="372"/>
      <c r="F769" s="373"/>
      <c r="G769" s="574"/>
      <c r="H769" s="372"/>
      <c r="I769" s="374"/>
      <c r="J769" s="372"/>
      <c r="K769" s="372"/>
      <c r="L769" s="374"/>
      <c r="M769" s="372"/>
      <c r="N769" s="404"/>
      <c r="O769" s="315">
        <f t="shared" si="54"/>
        <v>0</v>
      </c>
      <c r="P769" s="315">
        <f t="shared" si="55"/>
        <v>0</v>
      </c>
      <c r="Q769" s="96" t="str">
        <f t="shared" si="53"/>
        <v/>
      </c>
    </row>
    <row r="770" spans="1:17">
      <c r="A770" s="383" t="str">
        <f>IF(B770="","",COUNT('Diário 1º PA'!$A$4:$A$2000)+COUNT('Diário 2º PA'!$A$4:$A$1998)+ROW()-3)</f>
        <v/>
      </c>
      <c r="B770" s="370"/>
      <c r="C770" s="381"/>
      <c r="D770" s="372"/>
      <c r="E770" s="372"/>
      <c r="F770" s="373"/>
      <c r="G770" s="574"/>
      <c r="H770" s="372"/>
      <c r="I770" s="374"/>
      <c r="J770" s="372"/>
      <c r="K770" s="372"/>
      <c r="L770" s="374"/>
      <c r="M770" s="372"/>
      <c r="N770" s="404"/>
      <c r="O770" s="315">
        <f t="shared" si="54"/>
        <v>0</v>
      </c>
      <c r="P770" s="315">
        <f t="shared" si="55"/>
        <v>0</v>
      </c>
      <c r="Q770" s="96" t="str">
        <f t="shared" si="53"/>
        <v/>
      </c>
    </row>
    <row r="771" spans="1:17">
      <c r="A771" s="383" t="str">
        <f>IF(B771="","",COUNT('Diário 1º PA'!$A$4:$A$2000)+COUNT('Diário 2º PA'!$A$4:$A$1998)+ROW()-3)</f>
        <v/>
      </c>
      <c r="B771" s="370"/>
      <c r="C771" s="381"/>
      <c r="D771" s="372"/>
      <c r="E771" s="372"/>
      <c r="F771" s="373"/>
      <c r="G771" s="574"/>
      <c r="H771" s="372"/>
      <c r="I771" s="374"/>
      <c r="J771" s="372"/>
      <c r="K771" s="372"/>
      <c r="L771" s="374"/>
      <c r="M771" s="372"/>
      <c r="N771" s="404"/>
      <c r="O771" s="315">
        <f t="shared" si="54"/>
        <v>0</v>
      </c>
      <c r="P771" s="315">
        <f t="shared" si="55"/>
        <v>0</v>
      </c>
      <c r="Q771" s="139" t="str">
        <f t="shared" si="53"/>
        <v/>
      </c>
    </row>
    <row r="772" spans="1:17">
      <c r="A772" s="383" t="str">
        <f>IF(B772="","",COUNT('Diário 1º PA'!$A$4:$A$2000)+COUNT('Diário 2º PA'!$A$4:$A$1998)+ROW()-3)</f>
        <v/>
      </c>
      <c r="B772" s="370"/>
      <c r="C772" s="381"/>
      <c r="D772" s="372"/>
      <c r="E772" s="372"/>
      <c r="F772" s="373"/>
      <c r="G772" s="574"/>
      <c r="H772" s="372"/>
      <c r="I772" s="374"/>
      <c r="J772" s="372"/>
      <c r="K772" s="372"/>
      <c r="L772" s="374"/>
      <c r="M772" s="372"/>
      <c r="N772" s="404"/>
      <c r="O772" s="315">
        <f t="shared" si="54"/>
        <v>0</v>
      </c>
      <c r="P772" s="315">
        <f t="shared" si="55"/>
        <v>0</v>
      </c>
      <c r="Q772" s="96" t="str">
        <f t="shared" si="53"/>
        <v/>
      </c>
    </row>
    <row r="773" spans="1:17">
      <c r="A773" s="383" t="str">
        <f>IF(B773="","",COUNT('Diário 1º PA'!$A$4:$A$2000)+COUNT('Diário 2º PA'!$A$4:$A$1998)+ROW()-3)</f>
        <v/>
      </c>
      <c r="B773" s="370"/>
      <c r="C773" s="381"/>
      <c r="D773" s="372"/>
      <c r="E773" s="372"/>
      <c r="F773" s="373"/>
      <c r="G773" s="574"/>
      <c r="H773" s="372"/>
      <c r="I773" s="374"/>
      <c r="J773" s="372"/>
      <c r="K773" s="372"/>
      <c r="L773" s="374"/>
      <c r="M773" s="372"/>
      <c r="N773" s="404"/>
      <c r="O773" s="315">
        <f t="shared" si="54"/>
        <v>0</v>
      </c>
      <c r="P773" s="315">
        <f t="shared" si="55"/>
        <v>0</v>
      </c>
      <c r="Q773" s="96" t="str">
        <f t="shared" si="53"/>
        <v/>
      </c>
    </row>
    <row r="774" spans="1:17">
      <c r="A774" s="383" t="str">
        <f>IF(B774="","",COUNT('Diário 1º PA'!$A$4:$A$2000)+COUNT('Diário 2º PA'!$A$4:$A$1998)+ROW()-3)</f>
        <v/>
      </c>
      <c r="B774" s="370"/>
      <c r="C774" s="381"/>
      <c r="D774" s="372"/>
      <c r="E774" s="372"/>
      <c r="F774" s="373"/>
      <c r="G774" s="574"/>
      <c r="H774" s="372"/>
      <c r="I774" s="374"/>
      <c r="J774" s="372"/>
      <c r="K774" s="372"/>
      <c r="L774" s="374"/>
      <c r="M774" s="372"/>
      <c r="N774" s="404"/>
      <c r="O774" s="315">
        <f t="shared" si="54"/>
        <v>0</v>
      </c>
      <c r="P774" s="315">
        <f t="shared" si="55"/>
        <v>0</v>
      </c>
      <c r="Q774" s="139" t="str">
        <f t="shared" ref="Q774:Q837" si="56">SUBSTITUTE(D774," ","_")</f>
        <v/>
      </c>
    </row>
    <row r="775" spans="1:17">
      <c r="A775" s="383" t="str">
        <f>IF(B775="","",COUNT('Diário 1º PA'!$A$4:$A$2000)+COUNT('Diário 2º PA'!$A$4:$A$1998)+ROW()-3)</f>
        <v/>
      </c>
      <c r="B775" s="370"/>
      <c r="C775" s="381"/>
      <c r="D775" s="372"/>
      <c r="E775" s="372"/>
      <c r="F775" s="373"/>
      <c r="G775" s="574"/>
      <c r="H775" s="372"/>
      <c r="I775" s="374"/>
      <c r="J775" s="372"/>
      <c r="K775" s="372"/>
      <c r="L775" s="374"/>
      <c r="M775" s="372"/>
      <c r="N775" s="404"/>
      <c r="O775" s="315">
        <f t="shared" si="54"/>
        <v>0</v>
      </c>
      <c r="P775" s="315">
        <f t="shared" si="55"/>
        <v>0</v>
      </c>
      <c r="Q775" s="96" t="str">
        <f t="shared" si="56"/>
        <v/>
      </c>
    </row>
    <row r="776" spans="1:17">
      <c r="A776" s="383" t="str">
        <f>IF(B776="","",COUNT('Diário 1º PA'!$A$4:$A$2000)+COUNT('Diário 2º PA'!$A$4:$A$1998)+ROW()-3)</f>
        <v/>
      </c>
      <c r="B776" s="370"/>
      <c r="C776" s="381"/>
      <c r="D776" s="372"/>
      <c r="E776" s="372"/>
      <c r="F776" s="373"/>
      <c r="G776" s="574"/>
      <c r="H776" s="372"/>
      <c r="I776" s="374"/>
      <c r="J776" s="372"/>
      <c r="K776" s="372"/>
      <c r="L776" s="374"/>
      <c r="M776" s="372"/>
      <c r="N776" s="404"/>
      <c r="O776" s="315">
        <f t="shared" si="54"/>
        <v>0</v>
      </c>
      <c r="P776" s="315">
        <f t="shared" si="55"/>
        <v>0</v>
      </c>
      <c r="Q776" s="96" t="str">
        <f t="shared" si="56"/>
        <v/>
      </c>
    </row>
    <row r="777" spans="1:17">
      <c r="A777" s="383" t="str">
        <f>IF(B777="","",COUNT('Diário 1º PA'!$A$4:$A$2000)+COUNT('Diário 2º PA'!$A$4:$A$1998)+ROW()-3)</f>
        <v/>
      </c>
      <c r="B777" s="370"/>
      <c r="C777" s="381"/>
      <c r="D777" s="372"/>
      <c r="E777" s="372"/>
      <c r="F777" s="373"/>
      <c r="G777" s="574"/>
      <c r="H777" s="372"/>
      <c r="I777" s="374"/>
      <c r="J777" s="372"/>
      <c r="K777" s="372"/>
      <c r="L777" s="374"/>
      <c r="M777" s="372"/>
      <c r="N777" s="404"/>
      <c r="O777" s="315">
        <f t="shared" si="54"/>
        <v>0</v>
      </c>
      <c r="P777" s="315">
        <f t="shared" si="55"/>
        <v>0</v>
      </c>
      <c r="Q777" s="139" t="str">
        <f t="shared" si="56"/>
        <v/>
      </c>
    </row>
    <row r="778" spans="1:17">
      <c r="A778" s="383" t="str">
        <f>IF(B778="","",COUNT('Diário 1º PA'!$A$4:$A$2000)+COUNT('Diário 2º PA'!$A$4:$A$1998)+ROW()-3)</f>
        <v/>
      </c>
      <c r="B778" s="370"/>
      <c r="C778" s="381"/>
      <c r="D778" s="372"/>
      <c r="E778" s="372"/>
      <c r="F778" s="373"/>
      <c r="G778" s="574"/>
      <c r="H778" s="372"/>
      <c r="I778" s="374"/>
      <c r="J778" s="372"/>
      <c r="K778" s="372"/>
      <c r="L778" s="374"/>
      <c r="M778" s="372"/>
      <c r="N778" s="404"/>
      <c r="O778" s="315">
        <f t="shared" si="54"/>
        <v>0</v>
      </c>
      <c r="P778" s="315">
        <f t="shared" si="55"/>
        <v>0</v>
      </c>
      <c r="Q778" s="96" t="str">
        <f t="shared" si="56"/>
        <v/>
      </c>
    </row>
    <row r="779" spans="1:17">
      <c r="A779" s="383" t="str">
        <f>IF(B779="","",COUNT('Diário 1º PA'!$A$4:$A$2000)+COUNT('Diário 2º PA'!$A$4:$A$1998)+ROW()-3)</f>
        <v/>
      </c>
      <c r="B779" s="370"/>
      <c r="C779" s="381"/>
      <c r="D779" s="372"/>
      <c r="E779" s="372"/>
      <c r="F779" s="373"/>
      <c r="G779" s="574"/>
      <c r="H779" s="372"/>
      <c r="I779" s="374"/>
      <c r="J779" s="372"/>
      <c r="K779" s="372"/>
      <c r="L779" s="374"/>
      <c r="M779" s="372"/>
      <c r="N779" s="404"/>
      <c r="O779" s="315">
        <f t="shared" si="54"/>
        <v>0</v>
      </c>
      <c r="P779" s="315">
        <f t="shared" si="55"/>
        <v>0</v>
      </c>
      <c r="Q779" s="96" t="str">
        <f t="shared" si="56"/>
        <v/>
      </c>
    </row>
    <row r="780" spans="1:17">
      <c r="A780" s="383" t="str">
        <f>IF(B780="","",COUNT('Diário 1º PA'!$A$4:$A$2000)+COUNT('Diário 2º PA'!$A$4:$A$1998)+ROW()-3)</f>
        <v/>
      </c>
      <c r="B780" s="370"/>
      <c r="C780" s="381"/>
      <c r="D780" s="372"/>
      <c r="E780" s="372"/>
      <c r="F780" s="373"/>
      <c r="G780" s="574"/>
      <c r="H780" s="372"/>
      <c r="I780" s="374"/>
      <c r="J780" s="372"/>
      <c r="K780" s="372"/>
      <c r="L780" s="374"/>
      <c r="M780" s="372"/>
      <c r="N780" s="404"/>
      <c r="O780" s="315">
        <f t="shared" si="54"/>
        <v>0</v>
      </c>
      <c r="P780" s="315">
        <f t="shared" si="55"/>
        <v>0</v>
      </c>
      <c r="Q780" s="139" t="str">
        <f t="shared" si="56"/>
        <v/>
      </c>
    </row>
    <row r="781" spans="1:17">
      <c r="A781" s="383" t="str">
        <f>IF(B781="","",COUNT('Diário 1º PA'!$A$4:$A$2000)+COUNT('Diário 2º PA'!$A$4:$A$1998)+ROW()-3)</f>
        <v/>
      </c>
      <c r="B781" s="370"/>
      <c r="C781" s="381"/>
      <c r="D781" s="372"/>
      <c r="E781" s="372"/>
      <c r="F781" s="373"/>
      <c r="G781" s="574"/>
      <c r="H781" s="372"/>
      <c r="I781" s="374"/>
      <c r="J781" s="372"/>
      <c r="K781" s="372"/>
      <c r="L781" s="374"/>
      <c r="M781" s="372"/>
      <c r="N781" s="404"/>
      <c r="O781" s="315">
        <f t="shared" si="54"/>
        <v>0</v>
      </c>
      <c r="P781" s="315">
        <f t="shared" si="55"/>
        <v>0</v>
      </c>
      <c r="Q781" s="96" t="str">
        <f t="shared" si="56"/>
        <v/>
      </c>
    </row>
    <row r="782" spans="1:17">
      <c r="A782" s="383" t="str">
        <f>IF(B782="","",COUNT('Diário 1º PA'!$A$4:$A$2000)+COUNT('Diário 2º PA'!$A$4:$A$1998)+ROW()-3)</f>
        <v/>
      </c>
      <c r="B782" s="370"/>
      <c r="C782" s="381"/>
      <c r="D782" s="372"/>
      <c r="E782" s="372"/>
      <c r="F782" s="373"/>
      <c r="G782" s="574"/>
      <c r="H782" s="372"/>
      <c r="I782" s="374"/>
      <c r="J782" s="372"/>
      <c r="K782" s="372"/>
      <c r="L782" s="374"/>
      <c r="M782" s="372"/>
      <c r="N782" s="404"/>
      <c r="O782" s="315">
        <f t="shared" si="54"/>
        <v>0</v>
      </c>
      <c r="P782" s="315">
        <f t="shared" si="55"/>
        <v>0</v>
      </c>
      <c r="Q782" s="96" t="str">
        <f t="shared" si="56"/>
        <v/>
      </c>
    </row>
    <row r="783" spans="1:17">
      <c r="A783" s="383" t="str">
        <f>IF(B783="","",COUNT('Diário 1º PA'!$A$4:$A$2000)+COUNT('Diário 2º PA'!$A$4:$A$1998)+ROW()-3)</f>
        <v/>
      </c>
      <c r="B783" s="370"/>
      <c r="C783" s="381"/>
      <c r="D783" s="372"/>
      <c r="E783" s="372"/>
      <c r="F783" s="373"/>
      <c r="G783" s="574"/>
      <c r="H783" s="372"/>
      <c r="I783" s="374"/>
      <c r="J783" s="372"/>
      <c r="K783" s="372"/>
      <c r="L783" s="374"/>
      <c r="M783" s="372"/>
      <c r="N783" s="404"/>
      <c r="O783" s="315">
        <f t="shared" si="54"/>
        <v>0</v>
      </c>
      <c r="P783" s="315">
        <f t="shared" si="55"/>
        <v>0</v>
      </c>
      <c r="Q783" s="139" t="str">
        <f t="shared" si="56"/>
        <v/>
      </c>
    </row>
    <row r="784" spans="1:17">
      <c r="A784" s="383" t="str">
        <f>IF(B784="","",COUNT('Diário 1º PA'!$A$4:$A$2000)+COUNT('Diário 2º PA'!$A$4:$A$1998)+ROW()-3)</f>
        <v/>
      </c>
      <c r="B784" s="370"/>
      <c r="C784" s="381"/>
      <c r="D784" s="372"/>
      <c r="E784" s="372"/>
      <c r="F784" s="373"/>
      <c r="G784" s="574"/>
      <c r="H784" s="372"/>
      <c r="I784" s="374"/>
      <c r="J784" s="372"/>
      <c r="K784" s="372"/>
      <c r="L784" s="374"/>
      <c r="M784" s="372"/>
      <c r="N784" s="404"/>
      <c r="O784" s="315">
        <f t="shared" si="54"/>
        <v>0</v>
      </c>
      <c r="P784" s="315">
        <f t="shared" si="55"/>
        <v>0</v>
      </c>
      <c r="Q784" s="96" t="str">
        <f t="shared" si="56"/>
        <v/>
      </c>
    </row>
    <row r="785" spans="1:17">
      <c r="A785" s="383" t="str">
        <f>IF(B785="","",COUNT('Diário 1º PA'!$A$4:$A$2000)+COUNT('Diário 2º PA'!$A$4:$A$1998)+ROW()-3)</f>
        <v/>
      </c>
      <c r="B785" s="370"/>
      <c r="C785" s="381"/>
      <c r="D785" s="372"/>
      <c r="E785" s="372"/>
      <c r="F785" s="373"/>
      <c r="G785" s="574"/>
      <c r="H785" s="372"/>
      <c r="I785" s="374"/>
      <c r="J785" s="372"/>
      <c r="K785" s="372"/>
      <c r="L785" s="374"/>
      <c r="M785" s="372"/>
      <c r="N785" s="404"/>
      <c r="O785" s="315">
        <f t="shared" si="54"/>
        <v>0</v>
      </c>
      <c r="P785" s="315">
        <f t="shared" si="55"/>
        <v>0</v>
      </c>
      <c r="Q785" s="96" t="str">
        <f t="shared" si="56"/>
        <v/>
      </c>
    </row>
    <row r="786" spans="1:17">
      <c r="A786" s="383" t="str">
        <f>IF(B786="","",COUNT('Diário 1º PA'!$A$4:$A$2000)+COUNT('Diário 2º PA'!$A$4:$A$1998)+ROW()-3)</f>
        <v/>
      </c>
      <c r="B786" s="370"/>
      <c r="C786" s="381"/>
      <c r="D786" s="372"/>
      <c r="E786" s="372"/>
      <c r="F786" s="373"/>
      <c r="G786" s="574"/>
      <c r="H786" s="372"/>
      <c r="I786" s="374"/>
      <c r="J786" s="372"/>
      <c r="K786" s="372"/>
      <c r="L786" s="374"/>
      <c r="M786" s="372"/>
      <c r="N786" s="404"/>
      <c r="O786" s="315">
        <f t="shared" si="54"/>
        <v>0</v>
      </c>
      <c r="P786" s="315">
        <f t="shared" si="55"/>
        <v>0</v>
      </c>
      <c r="Q786" s="139" t="str">
        <f t="shared" si="56"/>
        <v/>
      </c>
    </row>
    <row r="787" spans="1:17">
      <c r="A787" s="383" t="str">
        <f>IF(B787="","",COUNT('Diário 1º PA'!$A$4:$A$2000)+COUNT('Diário 2º PA'!$A$4:$A$1998)+ROW()-3)</f>
        <v/>
      </c>
      <c r="B787" s="370"/>
      <c r="C787" s="381"/>
      <c r="D787" s="372"/>
      <c r="E787" s="372"/>
      <c r="F787" s="373"/>
      <c r="G787" s="574"/>
      <c r="H787" s="372"/>
      <c r="I787" s="374"/>
      <c r="J787" s="372"/>
      <c r="K787" s="372"/>
      <c r="L787" s="374"/>
      <c r="M787" s="372"/>
      <c r="N787" s="404"/>
      <c r="O787" s="315">
        <f t="shared" si="54"/>
        <v>0</v>
      </c>
      <c r="P787" s="315">
        <f t="shared" si="55"/>
        <v>0</v>
      </c>
      <c r="Q787" s="96" t="str">
        <f t="shared" si="56"/>
        <v/>
      </c>
    </row>
    <row r="788" spans="1:17">
      <c r="A788" s="383" t="str">
        <f>IF(B788="","",COUNT('Diário 1º PA'!$A$4:$A$2000)+COUNT('Diário 2º PA'!$A$4:$A$1998)+ROW()-3)</f>
        <v/>
      </c>
      <c r="B788" s="370"/>
      <c r="C788" s="381"/>
      <c r="D788" s="372"/>
      <c r="E788" s="372"/>
      <c r="F788" s="373"/>
      <c r="G788" s="574"/>
      <c r="H788" s="372"/>
      <c r="I788" s="374"/>
      <c r="J788" s="372"/>
      <c r="K788" s="372"/>
      <c r="L788" s="374"/>
      <c r="M788" s="372"/>
      <c r="N788" s="404"/>
      <c r="O788" s="315">
        <f t="shared" si="54"/>
        <v>0</v>
      </c>
      <c r="P788" s="315">
        <f t="shared" si="55"/>
        <v>0</v>
      </c>
      <c r="Q788" s="96" t="str">
        <f t="shared" si="56"/>
        <v/>
      </c>
    </row>
    <row r="789" spans="1:17">
      <c r="A789" s="383" t="str">
        <f>IF(B789="","",COUNT('Diário 1º PA'!$A$4:$A$2000)+COUNT('Diário 2º PA'!$A$4:$A$1998)+ROW()-3)</f>
        <v/>
      </c>
      <c r="B789" s="370"/>
      <c r="C789" s="381"/>
      <c r="D789" s="372"/>
      <c r="E789" s="372"/>
      <c r="F789" s="373"/>
      <c r="G789" s="574"/>
      <c r="H789" s="372"/>
      <c r="I789" s="374"/>
      <c r="J789" s="372"/>
      <c r="K789" s="372"/>
      <c r="L789" s="374"/>
      <c r="M789" s="372"/>
      <c r="N789" s="404"/>
      <c r="O789" s="315">
        <f t="shared" si="54"/>
        <v>0</v>
      </c>
      <c r="P789" s="315">
        <f t="shared" si="55"/>
        <v>0</v>
      </c>
      <c r="Q789" s="139" t="str">
        <f t="shared" si="56"/>
        <v/>
      </c>
    </row>
    <row r="790" spans="1:17">
      <c r="A790" s="383" t="str">
        <f>IF(B790="","",COUNT('Diário 1º PA'!$A$4:$A$2000)+COUNT('Diário 2º PA'!$A$4:$A$1998)+ROW()-3)</f>
        <v/>
      </c>
      <c r="B790" s="370"/>
      <c r="C790" s="381"/>
      <c r="D790" s="372"/>
      <c r="E790" s="372"/>
      <c r="F790" s="373"/>
      <c r="G790" s="574"/>
      <c r="H790" s="372"/>
      <c r="I790" s="374"/>
      <c r="J790" s="372"/>
      <c r="K790" s="372"/>
      <c r="L790" s="374"/>
      <c r="M790" s="372"/>
      <c r="N790" s="404"/>
      <c r="O790" s="315">
        <f t="shared" si="54"/>
        <v>0</v>
      </c>
      <c r="P790" s="315">
        <f t="shared" si="55"/>
        <v>0</v>
      </c>
      <c r="Q790" s="96" t="str">
        <f t="shared" si="56"/>
        <v/>
      </c>
    </row>
    <row r="791" spans="1:17">
      <c r="A791" s="383" t="str">
        <f>IF(B791="","",COUNT('Diário 1º PA'!$A$4:$A$2000)+COUNT('Diário 2º PA'!$A$4:$A$1998)+ROW()-3)</f>
        <v/>
      </c>
      <c r="B791" s="370"/>
      <c r="C791" s="381"/>
      <c r="D791" s="372"/>
      <c r="E791" s="372"/>
      <c r="F791" s="373"/>
      <c r="G791" s="574"/>
      <c r="H791" s="372"/>
      <c r="I791" s="374"/>
      <c r="J791" s="372"/>
      <c r="K791" s="372"/>
      <c r="L791" s="374"/>
      <c r="M791" s="372"/>
      <c r="N791" s="404"/>
      <c r="O791" s="315">
        <f t="shared" si="54"/>
        <v>0</v>
      </c>
      <c r="P791" s="315">
        <f t="shared" si="55"/>
        <v>0</v>
      </c>
      <c r="Q791" s="96" t="str">
        <f t="shared" si="56"/>
        <v/>
      </c>
    </row>
    <row r="792" spans="1:17">
      <c r="A792" s="383" t="str">
        <f>IF(B792="","",COUNT('Diário 1º PA'!$A$4:$A$2000)+COUNT('Diário 2º PA'!$A$4:$A$1998)+ROW()-3)</f>
        <v/>
      </c>
      <c r="B792" s="370"/>
      <c r="C792" s="381"/>
      <c r="D792" s="372"/>
      <c r="E792" s="372"/>
      <c r="F792" s="373"/>
      <c r="G792" s="574"/>
      <c r="H792" s="372"/>
      <c r="I792" s="374"/>
      <c r="J792" s="372"/>
      <c r="K792" s="372"/>
      <c r="L792" s="374"/>
      <c r="M792" s="372"/>
      <c r="N792" s="404"/>
      <c r="O792" s="315">
        <f t="shared" si="54"/>
        <v>0</v>
      </c>
      <c r="P792" s="315">
        <f t="shared" si="55"/>
        <v>0</v>
      </c>
      <c r="Q792" s="139" t="str">
        <f t="shared" si="56"/>
        <v/>
      </c>
    </row>
    <row r="793" spans="1:17">
      <c r="A793" s="383" t="str">
        <f>IF(B793="","",COUNT('Diário 1º PA'!$A$4:$A$2000)+COUNT('Diário 2º PA'!$A$4:$A$1998)+ROW()-3)</f>
        <v/>
      </c>
      <c r="B793" s="370"/>
      <c r="C793" s="381"/>
      <c r="D793" s="372"/>
      <c r="E793" s="372"/>
      <c r="F793" s="373"/>
      <c r="G793" s="574"/>
      <c r="H793" s="372"/>
      <c r="I793" s="374"/>
      <c r="J793" s="372"/>
      <c r="K793" s="372"/>
      <c r="L793" s="374"/>
      <c r="M793" s="372"/>
      <c r="N793" s="404"/>
      <c r="O793" s="315">
        <f t="shared" si="54"/>
        <v>0</v>
      </c>
      <c r="P793" s="315">
        <f t="shared" si="55"/>
        <v>0</v>
      </c>
      <c r="Q793" s="96" t="str">
        <f t="shared" si="56"/>
        <v/>
      </c>
    </row>
    <row r="794" spans="1:17">
      <c r="A794" s="383" t="str">
        <f>IF(B794="","",COUNT('Diário 1º PA'!$A$4:$A$2000)+COUNT('Diário 2º PA'!$A$4:$A$1998)+ROW()-3)</f>
        <v/>
      </c>
      <c r="B794" s="370"/>
      <c r="C794" s="381"/>
      <c r="D794" s="372"/>
      <c r="E794" s="372"/>
      <c r="F794" s="373"/>
      <c r="G794" s="574"/>
      <c r="H794" s="372"/>
      <c r="I794" s="374"/>
      <c r="J794" s="372"/>
      <c r="K794" s="372"/>
      <c r="L794" s="374"/>
      <c r="M794" s="372"/>
      <c r="N794" s="404"/>
      <c r="O794" s="315">
        <f t="shared" si="54"/>
        <v>0</v>
      </c>
      <c r="P794" s="315">
        <f t="shared" si="55"/>
        <v>0</v>
      </c>
      <c r="Q794" s="96" t="str">
        <f t="shared" si="56"/>
        <v/>
      </c>
    </row>
    <row r="795" spans="1:17">
      <c r="A795" s="383" t="str">
        <f>IF(B795="","",COUNT('Diário 1º PA'!$A$4:$A$2000)+COUNT('Diário 2º PA'!$A$4:$A$1998)+ROW()-3)</f>
        <v/>
      </c>
      <c r="B795" s="370"/>
      <c r="C795" s="381"/>
      <c r="D795" s="372"/>
      <c r="E795" s="372"/>
      <c r="F795" s="373"/>
      <c r="G795" s="574"/>
      <c r="H795" s="372"/>
      <c r="I795" s="374"/>
      <c r="J795" s="372"/>
      <c r="K795" s="372"/>
      <c r="L795" s="374"/>
      <c r="M795" s="372"/>
      <c r="N795" s="404"/>
      <c r="O795" s="315">
        <f t="shared" si="54"/>
        <v>0</v>
      </c>
      <c r="P795" s="315">
        <f t="shared" si="55"/>
        <v>0</v>
      </c>
      <c r="Q795" s="139" t="str">
        <f t="shared" si="56"/>
        <v/>
      </c>
    </row>
    <row r="796" spans="1:17">
      <c r="A796" s="383" t="str">
        <f>IF(B796="","",COUNT('Diário 1º PA'!$A$4:$A$2000)+COUNT('Diário 2º PA'!$A$4:$A$1998)+ROW()-3)</f>
        <v/>
      </c>
      <c r="B796" s="370"/>
      <c r="C796" s="381"/>
      <c r="D796" s="372"/>
      <c r="E796" s="372"/>
      <c r="F796" s="373"/>
      <c r="G796" s="574"/>
      <c r="H796" s="372"/>
      <c r="I796" s="374"/>
      <c r="J796" s="372"/>
      <c r="K796" s="372"/>
      <c r="L796" s="374"/>
      <c r="M796" s="372"/>
      <c r="N796" s="404"/>
      <c r="O796" s="315">
        <f t="shared" si="54"/>
        <v>0</v>
      </c>
      <c r="P796" s="315">
        <f t="shared" si="55"/>
        <v>0</v>
      </c>
      <c r="Q796" s="96" t="str">
        <f t="shared" si="56"/>
        <v/>
      </c>
    </row>
    <row r="797" spans="1:17">
      <c r="A797" s="383" t="str">
        <f>IF(B797="","",COUNT('Diário 1º PA'!$A$4:$A$2000)+COUNT('Diário 2º PA'!$A$4:$A$1998)+ROW()-3)</f>
        <v/>
      </c>
      <c r="B797" s="370"/>
      <c r="C797" s="381"/>
      <c r="D797" s="372"/>
      <c r="E797" s="372"/>
      <c r="F797" s="373"/>
      <c r="G797" s="574"/>
      <c r="H797" s="372"/>
      <c r="I797" s="374"/>
      <c r="J797" s="372"/>
      <c r="K797" s="372"/>
      <c r="L797" s="374"/>
      <c r="M797" s="372"/>
      <c r="N797" s="404"/>
      <c r="O797" s="315">
        <f t="shared" si="54"/>
        <v>0</v>
      </c>
      <c r="P797" s="315">
        <f t="shared" si="55"/>
        <v>0</v>
      </c>
      <c r="Q797" s="96" t="str">
        <f t="shared" si="56"/>
        <v/>
      </c>
    </row>
    <row r="798" spans="1:17">
      <c r="A798" s="383" t="str">
        <f>IF(B798="","",COUNT('Diário 1º PA'!$A$4:$A$2000)+COUNT('Diário 2º PA'!$A$4:$A$1998)+ROW()-3)</f>
        <v/>
      </c>
      <c r="B798" s="370"/>
      <c r="C798" s="381"/>
      <c r="D798" s="372"/>
      <c r="E798" s="372"/>
      <c r="F798" s="373"/>
      <c r="G798" s="574"/>
      <c r="H798" s="372"/>
      <c r="I798" s="374"/>
      <c r="J798" s="372"/>
      <c r="K798" s="372"/>
      <c r="L798" s="374"/>
      <c r="M798" s="372"/>
      <c r="N798" s="404"/>
      <c r="O798" s="315">
        <f t="shared" si="54"/>
        <v>0</v>
      </c>
      <c r="P798" s="315">
        <f t="shared" si="55"/>
        <v>0</v>
      </c>
      <c r="Q798" s="139" t="str">
        <f t="shared" si="56"/>
        <v/>
      </c>
    </row>
    <row r="799" spans="1:17">
      <c r="A799" s="383" t="str">
        <f>IF(B799="","",COUNT('Diário 1º PA'!$A$4:$A$2000)+COUNT('Diário 2º PA'!$A$4:$A$1998)+ROW()-3)</f>
        <v/>
      </c>
      <c r="B799" s="370"/>
      <c r="C799" s="381"/>
      <c r="D799" s="372"/>
      <c r="E799" s="372"/>
      <c r="F799" s="373"/>
      <c r="G799" s="574"/>
      <c r="H799" s="372"/>
      <c r="I799" s="374"/>
      <c r="J799" s="372"/>
      <c r="K799" s="372"/>
      <c r="L799" s="374"/>
      <c r="M799" s="372"/>
      <c r="N799" s="404"/>
      <c r="O799" s="315">
        <f t="shared" si="54"/>
        <v>0</v>
      </c>
      <c r="P799" s="315">
        <f t="shared" si="55"/>
        <v>0</v>
      </c>
      <c r="Q799" s="96" t="str">
        <f t="shared" si="56"/>
        <v/>
      </c>
    </row>
    <row r="800" spans="1:17">
      <c r="A800" s="383" t="str">
        <f>IF(B800="","",COUNT('Diário 1º PA'!$A$4:$A$2000)+COUNT('Diário 2º PA'!$A$4:$A$1998)+ROW()-3)</f>
        <v/>
      </c>
      <c r="B800" s="370"/>
      <c r="C800" s="381"/>
      <c r="D800" s="372"/>
      <c r="E800" s="372"/>
      <c r="F800" s="373"/>
      <c r="G800" s="574"/>
      <c r="H800" s="372"/>
      <c r="I800" s="374"/>
      <c r="J800" s="372"/>
      <c r="K800" s="372"/>
      <c r="L800" s="374"/>
      <c r="M800" s="372"/>
      <c r="N800" s="404"/>
      <c r="O800" s="315">
        <f t="shared" si="54"/>
        <v>0</v>
      </c>
      <c r="P800" s="315">
        <f t="shared" si="55"/>
        <v>0</v>
      </c>
      <c r="Q800" s="96" t="str">
        <f t="shared" si="56"/>
        <v/>
      </c>
    </row>
    <row r="801" spans="1:17">
      <c r="A801" s="383" t="str">
        <f>IF(B801="","",COUNT('Diário 1º PA'!$A$4:$A$2000)+COUNT('Diário 2º PA'!$A$4:$A$1998)+ROW()-3)</f>
        <v/>
      </c>
      <c r="B801" s="370"/>
      <c r="C801" s="381"/>
      <c r="D801" s="372"/>
      <c r="E801" s="372"/>
      <c r="F801" s="373"/>
      <c r="G801" s="574"/>
      <c r="H801" s="372"/>
      <c r="I801" s="374"/>
      <c r="J801" s="372"/>
      <c r="K801" s="372"/>
      <c r="L801" s="374"/>
      <c r="M801" s="372"/>
      <c r="N801" s="404"/>
      <c r="O801" s="315">
        <f t="shared" si="54"/>
        <v>0</v>
      </c>
      <c r="P801" s="315">
        <f t="shared" si="55"/>
        <v>0</v>
      </c>
      <c r="Q801" s="139" t="str">
        <f t="shared" si="56"/>
        <v/>
      </c>
    </row>
    <row r="802" spans="1:17">
      <c r="A802" s="383" t="str">
        <f>IF(B802="","",COUNT('Diário 1º PA'!$A$4:$A$2000)+COUNT('Diário 2º PA'!$A$4:$A$1998)+ROW()-3)</f>
        <v/>
      </c>
      <c r="B802" s="370"/>
      <c r="C802" s="381"/>
      <c r="D802" s="372"/>
      <c r="E802" s="372"/>
      <c r="F802" s="373"/>
      <c r="G802" s="574"/>
      <c r="H802" s="372"/>
      <c r="I802" s="374"/>
      <c r="J802" s="372"/>
      <c r="K802" s="372"/>
      <c r="L802" s="374"/>
      <c r="M802" s="372"/>
      <c r="N802" s="404"/>
      <c r="O802" s="315">
        <f t="shared" si="54"/>
        <v>0</v>
      </c>
      <c r="P802" s="315">
        <f t="shared" si="55"/>
        <v>0</v>
      </c>
      <c r="Q802" s="96" t="str">
        <f t="shared" si="56"/>
        <v/>
      </c>
    </row>
    <row r="803" spans="1:17">
      <c r="A803" s="383" t="str">
        <f>IF(B803="","",COUNT('Diário 1º PA'!$A$4:$A$2000)+COUNT('Diário 2º PA'!$A$4:$A$1998)+ROW()-3)</f>
        <v/>
      </c>
      <c r="B803" s="370"/>
      <c r="C803" s="381"/>
      <c r="D803" s="372"/>
      <c r="E803" s="372"/>
      <c r="F803" s="373"/>
      <c r="G803" s="574"/>
      <c r="H803" s="372"/>
      <c r="I803" s="374"/>
      <c r="J803" s="372"/>
      <c r="K803" s="372"/>
      <c r="L803" s="374"/>
      <c r="M803" s="372"/>
      <c r="N803" s="404"/>
      <c r="O803" s="315">
        <f t="shared" si="54"/>
        <v>0</v>
      </c>
      <c r="P803" s="315">
        <f t="shared" si="55"/>
        <v>0</v>
      </c>
      <c r="Q803" s="96" t="str">
        <f t="shared" si="56"/>
        <v/>
      </c>
    </row>
    <row r="804" spans="1:17">
      <c r="A804" s="383" t="str">
        <f>IF(B804="","",COUNT('Diário 1º PA'!$A$4:$A$2000)+COUNT('Diário 2º PA'!$A$4:$A$1998)+ROW()-3)</f>
        <v/>
      </c>
      <c r="B804" s="370"/>
      <c r="C804" s="381"/>
      <c r="D804" s="372"/>
      <c r="E804" s="372"/>
      <c r="F804" s="373"/>
      <c r="G804" s="574"/>
      <c r="H804" s="372"/>
      <c r="I804" s="374"/>
      <c r="J804" s="372"/>
      <c r="K804" s="372"/>
      <c r="L804" s="374"/>
      <c r="M804" s="372"/>
      <c r="N804" s="404"/>
      <c r="O804" s="315">
        <f t="shared" si="54"/>
        <v>0</v>
      </c>
      <c r="P804" s="315">
        <f t="shared" si="55"/>
        <v>0</v>
      </c>
      <c r="Q804" s="139" t="str">
        <f t="shared" si="56"/>
        <v/>
      </c>
    </row>
    <row r="805" spans="1:17">
      <c r="A805" s="383" t="str">
        <f>IF(B805="","",COUNT('Diário 1º PA'!$A$4:$A$2000)+COUNT('Diário 2º PA'!$A$4:$A$1998)+ROW()-3)</f>
        <v/>
      </c>
      <c r="B805" s="370"/>
      <c r="C805" s="381"/>
      <c r="D805" s="372"/>
      <c r="E805" s="372"/>
      <c r="F805" s="373"/>
      <c r="G805" s="574"/>
      <c r="H805" s="372"/>
      <c r="I805" s="374"/>
      <c r="J805" s="372"/>
      <c r="K805" s="372"/>
      <c r="L805" s="374"/>
      <c r="M805" s="372"/>
      <c r="N805" s="404"/>
      <c r="O805" s="315">
        <f t="shared" si="54"/>
        <v>0</v>
      </c>
      <c r="P805" s="315">
        <f t="shared" si="55"/>
        <v>0</v>
      </c>
      <c r="Q805" s="96" t="str">
        <f t="shared" si="56"/>
        <v/>
      </c>
    </row>
    <row r="806" spans="1:17">
      <c r="A806" s="383" t="str">
        <f>IF(B806="","",COUNT('Diário 1º PA'!$A$4:$A$2000)+COUNT('Diário 2º PA'!$A$4:$A$1998)+ROW()-3)</f>
        <v/>
      </c>
      <c r="B806" s="370"/>
      <c r="C806" s="381"/>
      <c r="D806" s="372"/>
      <c r="E806" s="372"/>
      <c r="F806" s="373"/>
      <c r="G806" s="574"/>
      <c r="H806" s="372"/>
      <c r="I806" s="374"/>
      <c r="J806" s="372"/>
      <c r="K806" s="372"/>
      <c r="L806" s="374"/>
      <c r="M806" s="372"/>
      <c r="N806" s="404"/>
      <c r="O806" s="315">
        <f t="shared" si="54"/>
        <v>0</v>
      </c>
      <c r="P806" s="315">
        <f t="shared" si="55"/>
        <v>0</v>
      </c>
      <c r="Q806" s="96" t="str">
        <f t="shared" si="56"/>
        <v/>
      </c>
    </row>
    <row r="807" spans="1:17">
      <c r="A807" s="383" t="str">
        <f>IF(B807="","",COUNT('Diário 1º PA'!$A$4:$A$2000)+COUNT('Diário 2º PA'!$A$4:$A$1998)+ROW()-3)</f>
        <v/>
      </c>
      <c r="B807" s="370"/>
      <c r="C807" s="381"/>
      <c r="D807" s="372"/>
      <c r="E807" s="372"/>
      <c r="F807" s="373"/>
      <c r="G807" s="574"/>
      <c r="H807" s="372"/>
      <c r="I807" s="374"/>
      <c r="J807" s="372"/>
      <c r="K807" s="372"/>
      <c r="L807" s="374"/>
      <c r="M807" s="372"/>
      <c r="N807" s="404"/>
      <c r="O807" s="315">
        <f t="shared" si="54"/>
        <v>0</v>
      </c>
      <c r="P807" s="315">
        <f t="shared" si="55"/>
        <v>0</v>
      </c>
      <c r="Q807" s="139" t="str">
        <f t="shared" si="56"/>
        <v/>
      </c>
    </row>
    <row r="808" spans="1:17">
      <c r="A808" s="383" t="str">
        <f>IF(B808="","",COUNT('Diário 1º PA'!$A$4:$A$2000)+COUNT('Diário 2º PA'!$A$4:$A$1998)+ROW()-3)</f>
        <v/>
      </c>
      <c r="B808" s="370"/>
      <c r="C808" s="381"/>
      <c r="D808" s="372"/>
      <c r="E808" s="372"/>
      <c r="F808" s="373"/>
      <c r="G808" s="574"/>
      <c r="H808" s="372"/>
      <c r="I808" s="374"/>
      <c r="J808" s="372"/>
      <c r="K808" s="372"/>
      <c r="L808" s="374"/>
      <c r="M808" s="372"/>
      <c r="N808" s="404"/>
      <c r="O808" s="315">
        <f t="shared" si="54"/>
        <v>0</v>
      </c>
      <c r="P808" s="315">
        <f t="shared" si="55"/>
        <v>0</v>
      </c>
      <c r="Q808" s="96" t="str">
        <f t="shared" si="56"/>
        <v/>
      </c>
    </row>
    <row r="809" spans="1:17">
      <c r="A809" s="383" t="str">
        <f>IF(B809="","",COUNT('Diário 1º PA'!$A$4:$A$2000)+COUNT('Diário 2º PA'!$A$4:$A$1998)+ROW()-3)</f>
        <v/>
      </c>
      <c r="B809" s="370"/>
      <c r="C809" s="381"/>
      <c r="D809" s="372"/>
      <c r="E809" s="372"/>
      <c r="F809" s="373"/>
      <c r="G809" s="574"/>
      <c r="H809" s="372"/>
      <c r="I809" s="374"/>
      <c r="J809" s="372"/>
      <c r="K809" s="372"/>
      <c r="L809" s="374"/>
      <c r="M809" s="372"/>
      <c r="N809" s="404"/>
      <c r="O809" s="315">
        <f t="shared" si="54"/>
        <v>0</v>
      </c>
      <c r="P809" s="315">
        <f t="shared" si="55"/>
        <v>0</v>
      </c>
      <c r="Q809" s="96" t="str">
        <f t="shared" si="56"/>
        <v/>
      </c>
    </row>
    <row r="810" spans="1:17">
      <c r="A810" s="383" t="str">
        <f>IF(B810="","",COUNT('Diário 1º PA'!$A$4:$A$2000)+COUNT('Diário 2º PA'!$A$4:$A$1998)+ROW()-3)</f>
        <v/>
      </c>
      <c r="B810" s="370"/>
      <c r="C810" s="381"/>
      <c r="D810" s="372"/>
      <c r="E810" s="372"/>
      <c r="F810" s="373"/>
      <c r="G810" s="574"/>
      <c r="H810" s="372"/>
      <c r="I810" s="374"/>
      <c r="J810" s="372"/>
      <c r="K810" s="372"/>
      <c r="L810" s="374"/>
      <c r="M810" s="372"/>
      <c r="N810" s="404"/>
      <c r="O810" s="315">
        <f t="shared" si="54"/>
        <v>0</v>
      </c>
      <c r="P810" s="315">
        <f t="shared" si="55"/>
        <v>0</v>
      </c>
      <c r="Q810" s="139" t="str">
        <f t="shared" si="56"/>
        <v/>
      </c>
    </row>
    <row r="811" spans="1:17">
      <c r="A811" s="383" t="str">
        <f>IF(B811="","",COUNT('Diário 1º PA'!$A$4:$A$2000)+COUNT('Diário 2º PA'!$A$4:$A$1998)+ROW()-3)</f>
        <v/>
      </c>
      <c r="B811" s="370"/>
      <c r="C811" s="381"/>
      <c r="D811" s="372"/>
      <c r="E811" s="372"/>
      <c r="F811" s="373"/>
      <c r="G811" s="574"/>
      <c r="H811" s="372"/>
      <c r="I811" s="374"/>
      <c r="J811" s="372"/>
      <c r="K811" s="372"/>
      <c r="L811" s="374"/>
      <c r="M811" s="372"/>
      <c r="N811" s="404"/>
      <c r="O811" s="315">
        <f t="shared" si="54"/>
        <v>0</v>
      </c>
      <c r="P811" s="315">
        <f t="shared" si="55"/>
        <v>0</v>
      </c>
      <c r="Q811" s="96" t="str">
        <f t="shared" si="56"/>
        <v/>
      </c>
    </row>
    <row r="812" spans="1:17">
      <c r="A812" s="383" t="str">
        <f>IF(B812="","",COUNT('Diário 1º PA'!$A$4:$A$2000)+COUNT('Diário 2º PA'!$A$4:$A$1998)+ROW()-3)</f>
        <v/>
      </c>
      <c r="B812" s="370"/>
      <c r="C812" s="381"/>
      <c r="D812" s="372"/>
      <c r="E812" s="372"/>
      <c r="F812" s="373"/>
      <c r="G812" s="574"/>
      <c r="H812" s="372"/>
      <c r="I812" s="374"/>
      <c r="J812" s="372"/>
      <c r="K812" s="372"/>
      <c r="L812" s="374"/>
      <c r="M812" s="372"/>
      <c r="N812" s="404"/>
      <c r="O812" s="315">
        <f t="shared" si="54"/>
        <v>0</v>
      </c>
      <c r="P812" s="315">
        <f t="shared" si="55"/>
        <v>0</v>
      </c>
      <c r="Q812" s="96" t="str">
        <f t="shared" si="56"/>
        <v/>
      </c>
    </row>
    <row r="813" spans="1:17">
      <c r="A813" s="383" t="str">
        <f>IF(B813="","",COUNT('Diário 1º PA'!$A$4:$A$2000)+COUNT('Diário 2º PA'!$A$4:$A$1998)+ROW()-3)</f>
        <v/>
      </c>
      <c r="B813" s="370"/>
      <c r="C813" s="381"/>
      <c r="D813" s="372"/>
      <c r="E813" s="372"/>
      <c r="F813" s="373"/>
      <c r="G813" s="574"/>
      <c r="H813" s="372"/>
      <c r="I813" s="374"/>
      <c r="J813" s="372"/>
      <c r="K813" s="372"/>
      <c r="L813" s="374"/>
      <c r="M813" s="372"/>
      <c r="N813" s="404"/>
      <c r="O813" s="315">
        <f t="shared" si="54"/>
        <v>0</v>
      </c>
      <c r="P813" s="315">
        <f t="shared" si="55"/>
        <v>0</v>
      </c>
      <c r="Q813" s="139" t="str">
        <f t="shared" si="56"/>
        <v/>
      </c>
    </row>
    <row r="814" spans="1:17">
      <c r="A814" s="383" t="str">
        <f>IF(B814="","",COUNT('Diário 1º PA'!$A$4:$A$2000)+COUNT('Diário 2º PA'!$A$4:$A$1998)+ROW()-3)</f>
        <v/>
      </c>
      <c r="B814" s="370"/>
      <c r="C814" s="381"/>
      <c r="D814" s="372"/>
      <c r="E814" s="372"/>
      <c r="F814" s="373"/>
      <c r="G814" s="574"/>
      <c r="H814" s="372"/>
      <c r="I814" s="374"/>
      <c r="J814" s="372"/>
      <c r="K814" s="372"/>
      <c r="L814" s="374"/>
      <c r="M814" s="372"/>
      <c r="N814" s="404"/>
      <c r="O814" s="315">
        <f t="shared" si="54"/>
        <v>0</v>
      </c>
      <c r="P814" s="315">
        <f t="shared" si="55"/>
        <v>0</v>
      </c>
      <c r="Q814" s="96" t="str">
        <f t="shared" si="56"/>
        <v/>
      </c>
    </row>
    <row r="815" spans="1:17">
      <c r="A815" s="383" t="str">
        <f>IF(B815="","",COUNT('Diário 1º PA'!$A$4:$A$2000)+COUNT('Diário 2º PA'!$A$4:$A$1998)+ROW()-3)</f>
        <v/>
      </c>
      <c r="B815" s="370"/>
      <c r="C815" s="381"/>
      <c r="D815" s="372"/>
      <c r="E815" s="372"/>
      <c r="F815" s="373"/>
      <c r="G815" s="574"/>
      <c r="H815" s="372"/>
      <c r="I815" s="374"/>
      <c r="J815" s="372"/>
      <c r="K815" s="372"/>
      <c r="L815" s="374"/>
      <c r="M815" s="372"/>
      <c r="N815" s="404"/>
      <c r="O815" s="315">
        <f t="shared" si="54"/>
        <v>0</v>
      </c>
      <c r="P815" s="315">
        <f t="shared" si="55"/>
        <v>0</v>
      </c>
      <c r="Q815" s="96" t="str">
        <f t="shared" si="56"/>
        <v/>
      </c>
    </row>
    <row r="816" spans="1:17">
      <c r="A816" s="383" t="str">
        <f>IF(B816="","",COUNT('Diário 1º PA'!$A$4:$A$2000)+COUNT('Diário 2º PA'!$A$4:$A$1998)+ROW()-3)</f>
        <v/>
      </c>
      <c r="B816" s="370"/>
      <c r="C816" s="381"/>
      <c r="D816" s="372"/>
      <c r="E816" s="372"/>
      <c r="F816" s="373"/>
      <c r="G816" s="574"/>
      <c r="H816" s="372"/>
      <c r="I816" s="374"/>
      <c r="J816" s="372"/>
      <c r="K816" s="372"/>
      <c r="L816" s="374"/>
      <c r="M816" s="372"/>
      <c r="N816" s="404"/>
      <c r="O816" s="315">
        <f t="shared" si="54"/>
        <v>0</v>
      </c>
      <c r="P816" s="315">
        <f t="shared" si="55"/>
        <v>0</v>
      </c>
      <c r="Q816" s="139" t="str">
        <f t="shared" si="56"/>
        <v/>
      </c>
    </row>
    <row r="817" spans="1:17">
      <c r="A817" s="383" t="str">
        <f>IF(B817="","",COUNT('Diário 1º PA'!$A$4:$A$2000)+COUNT('Diário 2º PA'!$A$4:$A$1998)+ROW()-3)</f>
        <v/>
      </c>
      <c r="B817" s="370"/>
      <c r="C817" s="381"/>
      <c r="D817" s="372"/>
      <c r="E817" s="372"/>
      <c r="F817" s="373"/>
      <c r="G817" s="574"/>
      <c r="H817" s="372"/>
      <c r="I817" s="374"/>
      <c r="J817" s="372"/>
      <c r="K817" s="372"/>
      <c r="L817" s="374"/>
      <c r="M817" s="372"/>
      <c r="N817" s="404"/>
      <c r="O817" s="315">
        <f t="shared" si="54"/>
        <v>0</v>
      </c>
      <c r="P817" s="315">
        <f t="shared" si="55"/>
        <v>0</v>
      </c>
      <c r="Q817" s="96" t="str">
        <f t="shared" si="56"/>
        <v/>
      </c>
    </row>
    <row r="818" spans="1:17">
      <c r="A818" s="383" t="str">
        <f>IF(B818="","",COUNT('Diário 1º PA'!$A$4:$A$2000)+COUNT('Diário 2º PA'!$A$4:$A$1998)+ROW()-3)</f>
        <v/>
      </c>
      <c r="B818" s="370"/>
      <c r="C818" s="381"/>
      <c r="D818" s="372"/>
      <c r="E818" s="372"/>
      <c r="F818" s="373"/>
      <c r="G818" s="574"/>
      <c r="H818" s="372"/>
      <c r="I818" s="374"/>
      <c r="J818" s="372"/>
      <c r="K818" s="372"/>
      <c r="L818" s="374"/>
      <c r="M818" s="372"/>
      <c r="N818" s="404"/>
      <c r="O818" s="315">
        <f t="shared" si="54"/>
        <v>0</v>
      </c>
      <c r="P818" s="315">
        <f t="shared" si="55"/>
        <v>0</v>
      </c>
      <c r="Q818" s="96" t="str">
        <f t="shared" si="56"/>
        <v/>
      </c>
    </row>
    <row r="819" spans="1:17">
      <c r="A819" s="383" t="str">
        <f>IF(B819="","",COUNT('Diário 1º PA'!$A$4:$A$2000)+COUNT('Diário 2º PA'!$A$4:$A$1998)+ROW()-3)</f>
        <v/>
      </c>
      <c r="B819" s="370"/>
      <c r="C819" s="381"/>
      <c r="D819" s="372"/>
      <c r="E819" s="372"/>
      <c r="F819" s="373"/>
      <c r="G819" s="574"/>
      <c r="H819" s="372"/>
      <c r="I819" s="374"/>
      <c r="J819" s="372"/>
      <c r="K819" s="372"/>
      <c r="L819" s="374"/>
      <c r="M819" s="372"/>
      <c r="N819" s="404"/>
      <c r="O819" s="315">
        <f t="shared" si="54"/>
        <v>0</v>
      </c>
      <c r="P819" s="315">
        <f t="shared" si="55"/>
        <v>0</v>
      </c>
      <c r="Q819" s="139" t="str">
        <f t="shared" si="56"/>
        <v/>
      </c>
    </row>
    <row r="820" spans="1:17">
      <c r="A820" s="383" t="str">
        <f>IF(B820="","",COUNT('Diário 1º PA'!$A$4:$A$2000)+COUNT('Diário 2º PA'!$A$4:$A$1998)+ROW()-3)</f>
        <v/>
      </c>
      <c r="B820" s="370"/>
      <c r="C820" s="381"/>
      <c r="D820" s="372"/>
      <c r="E820" s="372"/>
      <c r="F820" s="373"/>
      <c r="G820" s="574"/>
      <c r="H820" s="372"/>
      <c r="I820" s="374"/>
      <c r="J820" s="372"/>
      <c r="K820" s="372"/>
      <c r="L820" s="374"/>
      <c r="M820" s="372"/>
      <c r="N820" s="404"/>
      <c r="O820" s="315">
        <f t="shared" si="54"/>
        <v>0</v>
      </c>
      <c r="P820" s="315">
        <f t="shared" si="55"/>
        <v>0</v>
      </c>
      <c r="Q820" s="96" t="str">
        <f t="shared" si="56"/>
        <v/>
      </c>
    </row>
    <row r="821" spans="1:17">
      <c r="A821" s="383" t="str">
        <f>IF(B821="","",COUNT('Diário 1º PA'!$A$4:$A$2000)+COUNT('Diário 2º PA'!$A$4:$A$1998)+ROW()-3)</f>
        <v/>
      </c>
      <c r="B821" s="370"/>
      <c r="C821" s="381"/>
      <c r="D821" s="372"/>
      <c r="E821" s="372"/>
      <c r="F821" s="373"/>
      <c r="G821" s="574"/>
      <c r="H821" s="372"/>
      <c r="I821" s="374"/>
      <c r="J821" s="372"/>
      <c r="K821" s="372"/>
      <c r="L821" s="374"/>
      <c r="M821" s="372"/>
      <c r="N821" s="404"/>
      <c r="O821" s="315">
        <f t="shared" si="54"/>
        <v>0</v>
      </c>
      <c r="P821" s="315">
        <f t="shared" si="55"/>
        <v>0</v>
      </c>
      <c r="Q821" s="96" t="str">
        <f t="shared" si="56"/>
        <v/>
      </c>
    </row>
    <row r="822" spans="1:17">
      <c r="A822" s="383" t="str">
        <f>IF(B822="","",COUNT('Diário 1º PA'!$A$4:$A$2000)+COUNT('Diário 2º PA'!$A$4:$A$1998)+ROW()-3)</f>
        <v/>
      </c>
      <c r="B822" s="370"/>
      <c r="C822" s="381"/>
      <c r="D822" s="372"/>
      <c r="E822" s="372"/>
      <c r="F822" s="373"/>
      <c r="G822" s="574"/>
      <c r="H822" s="372"/>
      <c r="I822" s="374"/>
      <c r="J822" s="372"/>
      <c r="K822" s="372"/>
      <c r="L822" s="374"/>
      <c r="M822" s="372"/>
      <c r="N822" s="404"/>
      <c r="O822" s="315">
        <f t="shared" si="54"/>
        <v>0</v>
      </c>
      <c r="P822" s="315">
        <f t="shared" si="55"/>
        <v>0</v>
      </c>
      <c r="Q822" s="139" t="str">
        <f t="shared" si="56"/>
        <v/>
      </c>
    </row>
    <row r="823" spans="1:17">
      <c r="A823" s="383" t="str">
        <f>IF(B823="","",COUNT('Diário 1º PA'!$A$4:$A$2000)+COUNT('Diário 2º PA'!$A$4:$A$1998)+ROW()-3)</f>
        <v/>
      </c>
      <c r="B823" s="370"/>
      <c r="C823" s="381"/>
      <c r="D823" s="372"/>
      <c r="E823" s="372"/>
      <c r="F823" s="373"/>
      <c r="G823" s="574"/>
      <c r="H823" s="372"/>
      <c r="I823" s="374"/>
      <c r="J823" s="372"/>
      <c r="K823" s="372"/>
      <c r="L823" s="374"/>
      <c r="M823" s="372"/>
      <c r="N823" s="404"/>
      <c r="O823" s="315">
        <f t="shared" si="54"/>
        <v>0</v>
      </c>
      <c r="P823" s="315">
        <f t="shared" si="55"/>
        <v>0</v>
      </c>
      <c r="Q823" s="96" t="str">
        <f t="shared" si="56"/>
        <v/>
      </c>
    </row>
    <row r="824" spans="1:17">
      <c r="A824" s="383" t="str">
        <f>IF(B824="","",COUNT('Diário 1º PA'!$A$4:$A$2000)+COUNT('Diário 2º PA'!$A$4:$A$1998)+ROW()-3)</f>
        <v/>
      </c>
      <c r="B824" s="370"/>
      <c r="C824" s="381"/>
      <c r="D824" s="372"/>
      <c r="E824" s="372"/>
      <c r="F824" s="373"/>
      <c r="G824" s="574"/>
      <c r="H824" s="372"/>
      <c r="I824" s="374"/>
      <c r="J824" s="372"/>
      <c r="K824" s="372"/>
      <c r="L824" s="374"/>
      <c r="M824" s="372"/>
      <c r="N824" s="404"/>
      <c r="O824" s="315">
        <f t="shared" si="54"/>
        <v>0</v>
      </c>
      <c r="P824" s="315">
        <f t="shared" si="55"/>
        <v>0</v>
      </c>
      <c r="Q824" s="96" t="str">
        <f t="shared" si="56"/>
        <v/>
      </c>
    </row>
    <row r="825" spans="1:17">
      <c r="A825" s="383" t="str">
        <f>IF(B825="","",COUNT('Diário 1º PA'!$A$4:$A$2000)+COUNT('Diário 2º PA'!$A$4:$A$1998)+ROW()-3)</f>
        <v/>
      </c>
      <c r="B825" s="370"/>
      <c r="C825" s="381"/>
      <c r="D825" s="372"/>
      <c r="E825" s="372"/>
      <c r="F825" s="373"/>
      <c r="G825" s="574"/>
      <c r="H825" s="372"/>
      <c r="I825" s="374"/>
      <c r="J825" s="372"/>
      <c r="K825" s="372"/>
      <c r="L825" s="374"/>
      <c r="M825" s="372"/>
      <c r="N825" s="404"/>
      <c r="O825" s="315">
        <f t="shared" si="54"/>
        <v>0</v>
      </c>
      <c r="P825" s="315">
        <f t="shared" si="55"/>
        <v>0</v>
      </c>
      <c r="Q825" s="139" t="str">
        <f t="shared" si="56"/>
        <v/>
      </c>
    </row>
    <row r="826" spans="1:17">
      <c r="A826" s="383" t="str">
        <f>IF(B826="","",COUNT('Diário 1º PA'!$A$4:$A$2000)+COUNT('Diário 2º PA'!$A$4:$A$1998)+ROW()-3)</f>
        <v/>
      </c>
      <c r="B826" s="370"/>
      <c r="C826" s="381"/>
      <c r="D826" s="372"/>
      <c r="E826" s="372"/>
      <c r="F826" s="373"/>
      <c r="G826" s="574"/>
      <c r="H826" s="372"/>
      <c r="I826" s="374"/>
      <c r="J826" s="372"/>
      <c r="K826" s="372"/>
      <c r="L826" s="374"/>
      <c r="M826" s="372"/>
      <c r="N826" s="404"/>
      <c r="O826" s="315">
        <f t="shared" si="54"/>
        <v>0</v>
      </c>
      <c r="P826" s="315">
        <f t="shared" si="55"/>
        <v>0</v>
      </c>
      <c r="Q826" s="96" t="str">
        <f t="shared" si="56"/>
        <v/>
      </c>
    </row>
    <row r="827" spans="1:17">
      <c r="A827" s="383" t="str">
        <f>IF(B827="","",COUNT('Diário 1º PA'!$A$4:$A$2000)+COUNT('Diário 2º PA'!$A$4:$A$1998)+ROW()-3)</f>
        <v/>
      </c>
      <c r="B827" s="370"/>
      <c r="C827" s="381"/>
      <c r="D827" s="372"/>
      <c r="E827" s="372"/>
      <c r="F827" s="373"/>
      <c r="G827" s="574"/>
      <c r="H827" s="372"/>
      <c r="I827" s="374"/>
      <c r="J827" s="372"/>
      <c r="K827" s="372"/>
      <c r="L827" s="374"/>
      <c r="M827" s="372"/>
      <c r="N827" s="404"/>
      <c r="O827" s="315">
        <f t="shared" si="54"/>
        <v>0</v>
      </c>
      <c r="P827" s="315">
        <f t="shared" si="55"/>
        <v>0</v>
      </c>
      <c r="Q827" s="96" t="str">
        <f t="shared" si="56"/>
        <v/>
      </c>
    </row>
    <row r="828" spans="1:17">
      <c r="A828" s="383" t="str">
        <f>IF(B828="","",COUNT('Diário 1º PA'!$A$4:$A$2000)+COUNT('Diário 2º PA'!$A$4:$A$1998)+ROW()-3)</f>
        <v/>
      </c>
      <c r="B828" s="370"/>
      <c r="C828" s="381"/>
      <c r="D828" s="372"/>
      <c r="E828" s="372"/>
      <c r="F828" s="373"/>
      <c r="G828" s="574"/>
      <c r="H828" s="372"/>
      <c r="I828" s="374"/>
      <c r="J828" s="372"/>
      <c r="K828" s="372"/>
      <c r="L828" s="374"/>
      <c r="M828" s="372"/>
      <c r="N828" s="404"/>
      <c r="O828" s="315">
        <f t="shared" ref="O828:O891" si="57">IF(B828=0,0,IF(YEAR(B828)=$P$1,MONTH(B828)-$O$1+1,(YEAR(B828)-$P$1)*12-$O$1+1+MONTH(B828)))</f>
        <v>0</v>
      </c>
      <c r="P828" s="315">
        <f t="shared" ref="P828:P891" si="58">IF(C828=0,0,IF(YEAR(C828)=$P$1,MONTH(C828)-$O$1+1,(YEAR(C828)-$P$1)*12-$O$1+1+MONTH(C828)))</f>
        <v>0</v>
      </c>
      <c r="Q828" s="139" t="str">
        <f t="shared" si="56"/>
        <v/>
      </c>
    </row>
    <row r="829" spans="1:17">
      <c r="A829" s="383" t="str">
        <f>IF(B829="","",COUNT('Diário 1º PA'!$A$4:$A$2000)+COUNT('Diário 2º PA'!$A$4:$A$1998)+ROW()-3)</f>
        <v/>
      </c>
      <c r="B829" s="370"/>
      <c r="C829" s="381"/>
      <c r="D829" s="372"/>
      <c r="E829" s="372"/>
      <c r="F829" s="373"/>
      <c r="G829" s="574"/>
      <c r="H829" s="372"/>
      <c r="I829" s="374"/>
      <c r="J829" s="372"/>
      <c r="K829" s="372"/>
      <c r="L829" s="374"/>
      <c r="M829" s="372"/>
      <c r="N829" s="404"/>
      <c r="O829" s="315">
        <f t="shared" si="57"/>
        <v>0</v>
      </c>
      <c r="P829" s="315">
        <f t="shared" si="58"/>
        <v>0</v>
      </c>
      <c r="Q829" s="96" t="str">
        <f t="shared" si="56"/>
        <v/>
      </c>
    </row>
    <row r="830" spans="1:17">
      <c r="A830" s="383" t="str">
        <f>IF(B830="","",COUNT('Diário 1º PA'!$A$4:$A$2000)+COUNT('Diário 2º PA'!$A$4:$A$1998)+ROW()-3)</f>
        <v/>
      </c>
      <c r="B830" s="370"/>
      <c r="C830" s="381"/>
      <c r="D830" s="372"/>
      <c r="E830" s="372"/>
      <c r="F830" s="373"/>
      <c r="G830" s="574"/>
      <c r="H830" s="372"/>
      <c r="I830" s="374"/>
      <c r="J830" s="372"/>
      <c r="K830" s="372"/>
      <c r="L830" s="374"/>
      <c r="M830" s="372"/>
      <c r="N830" s="404"/>
      <c r="O830" s="315">
        <f t="shared" si="57"/>
        <v>0</v>
      </c>
      <c r="P830" s="315">
        <f t="shared" si="58"/>
        <v>0</v>
      </c>
      <c r="Q830" s="96" t="str">
        <f t="shared" si="56"/>
        <v/>
      </c>
    </row>
    <row r="831" spans="1:17">
      <c r="A831" s="383" t="str">
        <f>IF(B831="","",COUNT('Diário 1º PA'!$A$4:$A$2000)+COUNT('Diário 2º PA'!$A$4:$A$1998)+ROW()-3)</f>
        <v/>
      </c>
      <c r="B831" s="370"/>
      <c r="C831" s="381"/>
      <c r="D831" s="372"/>
      <c r="E831" s="372"/>
      <c r="F831" s="373"/>
      <c r="G831" s="574"/>
      <c r="H831" s="372"/>
      <c r="I831" s="374"/>
      <c r="J831" s="372"/>
      <c r="K831" s="372"/>
      <c r="L831" s="374"/>
      <c r="M831" s="372"/>
      <c r="N831" s="404"/>
      <c r="O831" s="315">
        <f t="shared" si="57"/>
        <v>0</v>
      </c>
      <c r="P831" s="315">
        <f t="shared" si="58"/>
        <v>0</v>
      </c>
      <c r="Q831" s="139" t="str">
        <f t="shared" si="56"/>
        <v/>
      </c>
    </row>
    <row r="832" spans="1:17">
      <c r="A832" s="383" t="str">
        <f>IF(B832="","",COUNT('Diário 1º PA'!$A$4:$A$2000)+COUNT('Diário 2º PA'!$A$4:$A$1998)+ROW()-3)</f>
        <v/>
      </c>
      <c r="B832" s="370"/>
      <c r="C832" s="381"/>
      <c r="D832" s="372"/>
      <c r="E832" s="372"/>
      <c r="F832" s="373"/>
      <c r="G832" s="574"/>
      <c r="H832" s="372"/>
      <c r="I832" s="374"/>
      <c r="J832" s="372"/>
      <c r="K832" s="372"/>
      <c r="L832" s="374"/>
      <c r="M832" s="372"/>
      <c r="N832" s="404"/>
      <c r="O832" s="315">
        <f t="shared" si="57"/>
        <v>0</v>
      </c>
      <c r="P832" s="315">
        <f t="shared" si="58"/>
        <v>0</v>
      </c>
      <c r="Q832" s="96" t="str">
        <f t="shared" si="56"/>
        <v/>
      </c>
    </row>
    <row r="833" spans="1:17">
      <c r="A833" s="383" t="str">
        <f>IF(B833="","",COUNT('Diário 1º PA'!$A$4:$A$2000)+COUNT('Diário 2º PA'!$A$4:$A$1998)+ROW()-3)</f>
        <v/>
      </c>
      <c r="B833" s="370"/>
      <c r="C833" s="381"/>
      <c r="D833" s="372"/>
      <c r="E833" s="372"/>
      <c r="F833" s="373"/>
      <c r="G833" s="574"/>
      <c r="H833" s="372"/>
      <c r="I833" s="374"/>
      <c r="J833" s="372"/>
      <c r="K833" s="372"/>
      <c r="L833" s="374"/>
      <c r="M833" s="372"/>
      <c r="N833" s="404"/>
      <c r="O833" s="315">
        <f t="shared" si="57"/>
        <v>0</v>
      </c>
      <c r="P833" s="315">
        <f t="shared" si="58"/>
        <v>0</v>
      </c>
      <c r="Q833" s="96" t="str">
        <f t="shared" si="56"/>
        <v/>
      </c>
    </row>
    <row r="834" spans="1:17">
      <c r="A834" s="383" t="str">
        <f>IF(B834="","",COUNT('Diário 1º PA'!$A$4:$A$2000)+COUNT('Diário 2º PA'!$A$4:$A$1998)+ROW()-3)</f>
        <v/>
      </c>
      <c r="B834" s="370"/>
      <c r="C834" s="381"/>
      <c r="D834" s="372"/>
      <c r="E834" s="372"/>
      <c r="F834" s="373"/>
      <c r="G834" s="574"/>
      <c r="H834" s="372"/>
      <c r="I834" s="374"/>
      <c r="J834" s="372"/>
      <c r="K834" s="372"/>
      <c r="L834" s="374"/>
      <c r="M834" s="372"/>
      <c r="N834" s="404"/>
      <c r="O834" s="315">
        <f t="shared" si="57"/>
        <v>0</v>
      </c>
      <c r="P834" s="315">
        <f t="shared" si="58"/>
        <v>0</v>
      </c>
      <c r="Q834" s="139" t="str">
        <f t="shared" si="56"/>
        <v/>
      </c>
    </row>
    <row r="835" spans="1:17">
      <c r="A835" s="383" t="str">
        <f>IF(B835="","",COUNT('Diário 1º PA'!$A$4:$A$2000)+COUNT('Diário 2º PA'!$A$4:$A$1998)+ROW()-3)</f>
        <v/>
      </c>
      <c r="B835" s="370"/>
      <c r="C835" s="381"/>
      <c r="D835" s="372"/>
      <c r="E835" s="372"/>
      <c r="F835" s="373"/>
      <c r="G835" s="574"/>
      <c r="H835" s="372"/>
      <c r="I835" s="374"/>
      <c r="J835" s="372"/>
      <c r="K835" s="372"/>
      <c r="L835" s="374"/>
      <c r="M835" s="372"/>
      <c r="N835" s="404"/>
      <c r="O835" s="315">
        <f t="shared" si="57"/>
        <v>0</v>
      </c>
      <c r="P835" s="315">
        <f t="shared" si="58"/>
        <v>0</v>
      </c>
      <c r="Q835" s="96" t="str">
        <f t="shared" si="56"/>
        <v/>
      </c>
    </row>
    <row r="836" spans="1:17">
      <c r="A836" s="383" t="str">
        <f>IF(B836="","",COUNT('Diário 1º PA'!$A$4:$A$2000)+COUNT('Diário 2º PA'!$A$4:$A$1998)+ROW()-3)</f>
        <v/>
      </c>
      <c r="B836" s="370"/>
      <c r="C836" s="381"/>
      <c r="D836" s="372"/>
      <c r="E836" s="372"/>
      <c r="F836" s="373"/>
      <c r="G836" s="574"/>
      <c r="H836" s="372"/>
      <c r="I836" s="374"/>
      <c r="J836" s="372"/>
      <c r="K836" s="372"/>
      <c r="L836" s="374"/>
      <c r="M836" s="372"/>
      <c r="N836" s="404"/>
      <c r="O836" s="315">
        <f t="shared" si="57"/>
        <v>0</v>
      </c>
      <c r="P836" s="315">
        <f t="shared" si="58"/>
        <v>0</v>
      </c>
      <c r="Q836" s="96" t="str">
        <f t="shared" si="56"/>
        <v/>
      </c>
    </row>
    <row r="837" spans="1:17">
      <c r="A837" s="383" t="str">
        <f>IF(B837="","",COUNT('Diário 1º PA'!$A$4:$A$2000)+COUNT('Diário 2º PA'!$A$4:$A$1998)+ROW()-3)</f>
        <v/>
      </c>
      <c r="B837" s="370"/>
      <c r="C837" s="381"/>
      <c r="D837" s="372"/>
      <c r="E837" s="372"/>
      <c r="F837" s="373"/>
      <c r="G837" s="574"/>
      <c r="H837" s="372"/>
      <c r="I837" s="374"/>
      <c r="J837" s="372"/>
      <c r="K837" s="372"/>
      <c r="L837" s="374"/>
      <c r="M837" s="372"/>
      <c r="N837" s="404"/>
      <c r="O837" s="315">
        <f t="shared" si="57"/>
        <v>0</v>
      </c>
      <c r="P837" s="315">
        <f t="shared" si="58"/>
        <v>0</v>
      </c>
      <c r="Q837" s="139" t="str">
        <f t="shared" si="56"/>
        <v/>
      </c>
    </row>
    <row r="838" spans="1:17">
      <c r="A838" s="383" t="str">
        <f>IF(B838="","",COUNT('Diário 1º PA'!$A$4:$A$2000)+COUNT('Diário 2º PA'!$A$4:$A$1998)+ROW()-3)</f>
        <v/>
      </c>
      <c r="B838" s="370"/>
      <c r="C838" s="381"/>
      <c r="D838" s="372"/>
      <c r="E838" s="372"/>
      <c r="F838" s="373"/>
      <c r="G838" s="574"/>
      <c r="H838" s="372"/>
      <c r="I838" s="374"/>
      <c r="J838" s="372"/>
      <c r="K838" s="372"/>
      <c r="L838" s="374"/>
      <c r="M838" s="372"/>
      <c r="N838" s="404"/>
      <c r="O838" s="315">
        <f t="shared" si="57"/>
        <v>0</v>
      </c>
      <c r="P838" s="315">
        <f t="shared" si="58"/>
        <v>0</v>
      </c>
      <c r="Q838" s="96" t="str">
        <f t="shared" ref="Q838:Q901" si="59">SUBSTITUTE(D838," ","_")</f>
        <v/>
      </c>
    </row>
    <row r="839" spans="1:17">
      <c r="A839" s="383" t="str">
        <f>IF(B839="","",COUNT('Diário 1º PA'!$A$4:$A$2000)+COUNT('Diário 2º PA'!$A$4:$A$1998)+ROW()-3)</f>
        <v/>
      </c>
      <c r="B839" s="370"/>
      <c r="C839" s="381"/>
      <c r="D839" s="372"/>
      <c r="E839" s="372"/>
      <c r="F839" s="373"/>
      <c r="G839" s="574"/>
      <c r="H839" s="372"/>
      <c r="I839" s="374"/>
      <c r="J839" s="372"/>
      <c r="K839" s="372"/>
      <c r="L839" s="374"/>
      <c r="M839" s="372"/>
      <c r="N839" s="404"/>
      <c r="O839" s="315">
        <f t="shared" si="57"/>
        <v>0</v>
      </c>
      <c r="P839" s="315">
        <f t="shared" si="58"/>
        <v>0</v>
      </c>
      <c r="Q839" s="96" t="str">
        <f t="shared" si="59"/>
        <v/>
      </c>
    </row>
    <row r="840" spans="1:17">
      <c r="A840" s="383" t="str">
        <f>IF(B840="","",COUNT('Diário 1º PA'!$A$4:$A$2000)+COUNT('Diário 2º PA'!$A$4:$A$1998)+ROW()-3)</f>
        <v/>
      </c>
      <c r="B840" s="370"/>
      <c r="C840" s="381"/>
      <c r="D840" s="372"/>
      <c r="E840" s="372"/>
      <c r="F840" s="373"/>
      <c r="G840" s="574"/>
      <c r="H840" s="372"/>
      <c r="I840" s="374"/>
      <c r="J840" s="372"/>
      <c r="K840" s="372"/>
      <c r="L840" s="374"/>
      <c r="M840" s="372"/>
      <c r="N840" s="404"/>
      <c r="O840" s="315">
        <f t="shared" si="57"/>
        <v>0</v>
      </c>
      <c r="P840" s="315">
        <f t="shared" si="58"/>
        <v>0</v>
      </c>
      <c r="Q840" s="139" t="str">
        <f t="shared" si="59"/>
        <v/>
      </c>
    </row>
    <row r="841" spans="1:17">
      <c r="A841" s="383" t="str">
        <f>IF(B841="","",COUNT('Diário 1º PA'!$A$4:$A$2000)+COUNT('Diário 2º PA'!$A$4:$A$1998)+ROW()-3)</f>
        <v/>
      </c>
      <c r="B841" s="370"/>
      <c r="C841" s="381"/>
      <c r="D841" s="372"/>
      <c r="E841" s="372"/>
      <c r="F841" s="373"/>
      <c r="G841" s="574"/>
      <c r="H841" s="372"/>
      <c r="I841" s="374"/>
      <c r="J841" s="372"/>
      <c r="K841" s="372"/>
      <c r="L841" s="374"/>
      <c r="M841" s="372"/>
      <c r="N841" s="404"/>
      <c r="O841" s="315">
        <f t="shared" si="57"/>
        <v>0</v>
      </c>
      <c r="P841" s="315">
        <f t="shared" si="58"/>
        <v>0</v>
      </c>
      <c r="Q841" s="96" t="str">
        <f t="shared" si="59"/>
        <v/>
      </c>
    </row>
    <row r="842" spans="1:17">
      <c r="A842" s="383" t="str">
        <f>IF(B842="","",COUNT('Diário 1º PA'!$A$4:$A$2000)+COUNT('Diário 2º PA'!$A$4:$A$1998)+ROW()-3)</f>
        <v/>
      </c>
      <c r="B842" s="370"/>
      <c r="C842" s="381"/>
      <c r="D842" s="372"/>
      <c r="E842" s="372"/>
      <c r="F842" s="373"/>
      <c r="G842" s="574"/>
      <c r="H842" s="372"/>
      <c r="I842" s="374"/>
      <c r="J842" s="372"/>
      <c r="K842" s="372"/>
      <c r="L842" s="374"/>
      <c r="M842" s="372"/>
      <c r="N842" s="404"/>
      <c r="O842" s="315">
        <f t="shared" si="57"/>
        <v>0</v>
      </c>
      <c r="P842" s="315">
        <f t="shared" si="58"/>
        <v>0</v>
      </c>
      <c r="Q842" s="96" t="str">
        <f t="shared" si="59"/>
        <v/>
      </c>
    </row>
    <row r="843" spans="1:17">
      <c r="A843" s="383" t="str">
        <f>IF(B843="","",COUNT('Diário 1º PA'!$A$4:$A$2000)+COUNT('Diário 2º PA'!$A$4:$A$1998)+ROW()-3)</f>
        <v/>
      </c>
      <c r="B843" s="370"/>
      <c r="C843" s="381"/>
      <c r="D843" s="372"/>
      <c r="E843" s="372"/>
      <c r="F843" s="373"/>
      <c r="G843" s="574"/>
      <c r="H843" s="372"/>
      <c r="I843" s="374"/>
      <c r="J843" s="372"/>
      <c r="K843" s="372"/>
      <c r="L843" s="374"/>
      <c r="M843" s="372"/>
      <c r="N843" s="404"/>
      <c r="O843" s="315">
        <f t="shared" si="57"/>
        <v>0</v>
      </c>
      <c r="P843" s="315">
        <f t="shared" si="58"/>
        <v>0</v>
      </c>
      <c r="Q843" s="139" t="str">
        <f t="shared" si="59"/>
        <v/>
      </c>
    </row>
    <row r="844" spans="1:17">
      <c r="A844" s="383" t="str">
        <f>IF(B844="","",COUNT('Diário 1º PA'!$A$4:$A$2000)+COUNT('Diário 2º PA'!$A$4:$A$1998)+ROW()-3)</f>
        <v/>
      </c>
      <c r="B844" s="370"/>
      <c r="C844" s="381"/>
      <c r="D844" s="372"/>
      <c r="E844" s="372"/>
      <c r="F844" s="373"/>
      <c r="G844" s="574"/>
      <c r="H844" s="372"/>
      <c r="I844" s="374"/>
      <c r="J844" s="372"/>
      <c r="K844" s="372"/>
      <c r="L844" s="374"/>
      <c r="M844" s="372"/>
      <c r="N844" s="404"/>
      <c r="O844" s="315">
        <f t="shared" si="57"/>
        <v>0</v>
      </c>
      <c r="P844" s="315">
        <f t="shared" si="58"/>
        <v>0</v>
      </c>
      <c r="Q844" s="96" t="str">
        <f t="shared" si="59"/>
        <v/>
      </c>
    </row>
    <row r="845" spans="1:17">
      <c r="A845" s="383" t="str">
        <f>IF(B845="","",COUNT('Diário 1º PA'!$A$4:$A$2000)+COUNT('Diário 2º PA'!$A$4:$A$1998)+ROW()-3)</f>
        <v/>
      </c>
      <c r="B845" s="370"/>
      <c r="C845" s="381"/>
      <c r="D845" s="372"/>
      <c r="E845" s="372"/>
      <c r="F845" s="373"/>
      <c r="G845" s="574"/>
      <c r="H845" s="372"/>
      <c r="I845" s="374"/>
      <c r="J845" s="372"/>
      <c r="K845" s="372"/>
      <c r="L845" s="374"/>
      <c r="M845" s="372"/>
      <c r="N845" s="404"/>
      <c r="O845" s="315">
        <f t="shared" si="57"/>
        <v>0</v>
      </c>
      <c r="P845" s="315">
        <f t="shared" si="58"/>
        <v>0</v>
      </c>
      <c r="Q845" s="96" t="str">
        <f t="shared" si="59"/>
        <v/>
      </c>
    </row>
    <row r="846" spans="1:17">
      <c r="A846" s="383" t="str">
        <f>IF(B846="","",COUNT('Diário 1º PA'!$A$4:$A$2000)+COUNT('Diário 2º PA'!$A$4:$A$1998)+ROW()-3)</f>
        <v/>
      </c>
      <c r="B846" s="370"/>
      <c r="C846" s="381"/>
      <c r="D846" s="372"/>
      <c r="E846" s="372"/>
      <c r="F846" s="373"/>
      <c r="G846" s="574"/>
      <c r="H846" s="372"/>
      <c r="I846" s="374"/>
      <c r="J846" s="372"/>
      <c r="K846" s="372"/>
      <c r="L846" s="374"/>
      <c r="M846" s="372"/>
      <c r="N846" s="404"/>
      <c r="O846" s="315">
        <f t="shared" si="57"/>
        <v>0</v>
      </c>
      <c r="P846" s="315">
        <f t="shared" si="58"/>
        <v>0</v>
      </c>
      <c r="Q846" s="139" t="str">
        <f t="shared" si="59"/>
        <v/>
      </c>
    </row>
    <row r="847" spans="1:17">
      <c r="A847" s="383" t="str">
        <f>IF(B847="","",COUNT('Diário 1º PA'!$A$4:$A$2000)+COUNT('Diário 2º PA'!$A$4:$A$1998)+ROW()-3)</f>
        <v/>
      </c>
      <c r="B847" s="370"/>
      <c r="C847" s="381"/>
      <c r="D847" s="372"/>
      <c r="E847" s="372"/>
      <c r="F847" s="373"/>
      <c r="G847" s="574"/>
      <c r="H847" s="372"/>
      <c r="I847" s="374"/>
      <c r="J847" s="372"/>
      <c r="K847" s="372"/>
      <c r="L847" s="374"/>
      <c r="M847" s="372"/>
      <c r="N847" s="404"/>
      <c r="O847" s="315">
        <f t="shared" si="57"/>
        <v>0</v>
      </c>
      <c r="P847" s="315">
        <f t="shared" si="58"/>
        <v>0</v>
      </c>
      <c r="Q847" s="96" t="str">
        <f t="shared" si="59"/>
        <v/>
      </c>
    </row>
    <row r="848" spans="1:17">
      <c r="A848" s="383" t="str">
        <f>IF(B848="","",COUNT('Diário 1º PA'!$A$4:$A$2000)+COUNT('Diário 2º PA'!$A$4:$A$1998)+ROW()-3)</f>
        <v/>
      </c>
      <c r="B848" s="370"/>
      <c r="C848" s="381"/>
      <c r="D848" s="372"/>
      <c r="E848" s="372"/>
      <c r="F848" s="373"/>
      <c r="G848" s="574"/>
      <c r="H848" s="372"/>
      <c r="I848" s="374"/>
      <c r="J848" s="372"/>
      <c r="K848" s="372"/>
      <c r="L848" s="374"/>
      <c r="M848" s="372"/>
      <c r="N848" s="404"/>
      <c r="O848" s="315">
        <f t="shared" si="57"/>
        <v>0</v>
      </c>
      <c r="P848" s="315">
        <f t="shared" si="58"/>
        <v>0</v>
      </c>
      <c r="Q848" s="96" t="str">
        <f t="shared" si="59"/>
        <v/>
      </c>
    </row>
    <row r="849" spans="1:17">
      <c r="A849" s="383" t="str">
        <f>IF(B849="","",COUNT('Diário 1º PA'!$A$4:$A$2000)+COUNT('Diário 2º PA'!$A$4:$A$1998)+ROW()-3)</f>
        <v/>
      </c>
      <c r="B849" s="370"/>
      <c r="C849" s="381"/>
      <c r="D849" s="372"/>
      <c r="E849" s="372"/>
      <c r="F849" s="373"/>
      <c r="G849" s="574"/>
      <c r="H849" s="372"/>
      <c r="I849" s="374"/>
      <c r="J849" s="372"/>
      <c r="K849" s="372"/>
      <c r="L849" s="374"/>
      <c r="M849" s="372"/>
      <c r="N849" s="404"/>
      <c r="O849" s="315">
        <f t="shared" si="57"/>
        <v>0</v>
      </c>
      <c r="P849" s="315">
        <f t="shared" si="58"/>
        <v>0</v>
      </c>
      <c r="Q849" s="139" t="str">
        <f t="shared" si="59"/>
        <v/>
      </c>
    </row>
    <row r="850" spans="1:17">
      <c r="A850" s="383" t="str">
        <f>IF(B850="","",COUNT('Diário 1º PA'!$A$4:$A$2000)+COUNT('Diário 2º PA'!$A$4:$A$1998)+ROW()-3)</f>
        <v/>
      </c>
      <c r="B850" s="370"/>
      <c r="C850" s="381"/>
      <c r="D850" s="372"/>
      <c r="E850" s="372"/>
      <c r="F850" s="373"/>
      <c r="G850" s="574"/>
      <c r="H850" s="372"/>
      <c r="I850" s="374"/>
      <c r="J850" s="372"/>
      <c r="K850" s="372"/>
      <c r="L850" s="374"/>
      <c r="M850" s="372"/>
      <c r="N850" s="404"/>
      <c r="O850" s="315">
        <f t="shared" si="57"/>
        <v>0</v>
      </c>
      <c r="P850" s="315">
        <f t="shared" si="58"/>
        <v>0</v>
      </c>
      <c r="Q850" s="96" t="str">
        <f t="shared" si="59"/>
        <v/>
      </c>
    </row>
    <row r="851" spans="1:17">
      <c r="A851" s="383" t="str">
        <f>IF(B851="","",COUNT('Diário 1º PA'!$A$4:$A$2000)+COUNT('Diário 2º PA'!$A$4:$A$1998)+ROW()-3)</f>
        <v/>
      </c>
      <c r="B851" s="370"/>
      <c r="C851" s="381"/>
      <c r="D851" s="372"/>
      <c r="E851" s="372"/>
      <c r="F851" s="373"/>
      <c r="G851" s="574"/>
      <c r="H851" s="372"/>
      <c r="I851" s="374"/>
      <c r="J851" s="372"/>
      <c r="K851" s="372"/>
      <c r="L851" s="374"/>
      <c r="M851" s="372"/>
      <c r="N851" s="404"/>
      <c r="O851" s="315">
        <f t="shared" si="57"/>
        <v>0</v>
      </c>
      <c r="P851" s="315">
        <f t="shared" si="58"/>
        <v>0</v>
      </c>
      <c r="Q851" s="96" t="str">
        <f t="shared" si="59"/>
        <v/>
      </c>
    </row>
    <row r="852" spans="1:17">
      <c r="A852" s="383" t="str">
        <f>IF(B852="","",COUNT('Diário 1º PA'!$A$4:$A$2000)+COUNT('Diário 2º PA'!$A$4:$A$1998)+ROW()-3)</f>
        <v/>
      </c>
      <c r="B852" s="370"/>
      <c r="C852" s="381"/>
      <c r="D852" s="372"/>
      <c r="E852" s="372"/>
      <c r="F852" s="373"/>
      <c r="G852" s="574"/>
      <c r="H852" s="372"/>
      <c r="I852" s="374"/>
      <c r="J852" s="372"/>
      <c r="K852" s="372"/>
      <c r="L852" s="374"/>
      <c r="M852" s="372"/>
      <c r="N852" s="404"/>
      <c r="O852" s="315">
        <f t="shared" si="57"/>
        <v>0</v>
      </c>
      <c r="P852" s="315">
        <f t="shared" si="58"/>
        <v>0</v>
      </c>
      <c r="Q852" s="139" t="str">
        <f t="shared" si="59"/>
        <v/>
      </c>
    </row>
    <row r="853" spans="1:17">
      <c r="A853" s="383" t="str">
        <f>IF(B853="","",COUNT('Diário 1º PA'!$A$4:$A$2000)+COUNT('Diário 2º PA'!$A$4:$A$1998)+ROW()-3)</f>
        <v/>
      </c>
      <c r="B853" s="370"/>
      <c r="C853" s="381"/>
      <c r="D853" s="372"/>
      <c r="E853" s="372"/>
      <c r="F853" s="373"/>
      <c r="G853" s="574"/>
      <c r="H853" s="372"/>
      <c r="I853" s="374"/>
      <c r="J853" s="372"/>
      <c r="K853" s="372"/>
      <c r="L853" s="374"/>
      <c r="M853" s="372"/>
      <c r="N853" s="404"/>
      <c r="O853" s="315">
        <f t="shared" si="57"/>
        <v>0</v>
      </c>
      <c r="P853" s="315">
        <f t="shared" si="58"/>
        <v>0</v>
      </c>
      <c r="Q853" s="96" t="str">
        <f t="shared" si="59"/>
        <v/>
      </c>
    </row>
    <row r="854" spans="1:17">
      <c r="A854" s="383" t="str">
        <f>IF(B854="","",COUNT('Diário 1º PA'!$A$4:$A$2000)+COUNT('Diário 2º PA'!$A$4:$A$1998)+ROW()-3)</f>
        <v/>
      </c>
      <c r="B854" s="370"/>
      <c r="C854" s="381"/>
      <c r="D854" s="372"/>
      <c r="E854" s="372"/>
      <c r="F854" s="373"/>
      <c r="G854" s="574"/>
      <c r="H854" s="372"/>
      <c r="I854" s="374"/>
      <c r="J854" s="372"/>
      <c r="K854" s="372"/>
      <c r="L854" s="374"/>
      <c r="M854" s="372"/>
      <c r="N854" s="404"/>
      <c r="O854" s="315">
        <f t="shared" si="57"/>
        <v>0</v>
      </c>
      <c r="P854" s="315">
        <f t="shared" si="58"/>
        <v>0</v>
      </c>
      <c r="Q854" s="96" t="str">
        <f t="shared" si="59"/>
        <v/>
      </c>
    </row>
    <row r="855" spans="1:17">
      <c r="A855" s="383" t="str">
        <f>IF(B855="","",COUNT('Diário 1º PA'!$A$4:$A$2000)+COUNT('Diário 2º PA'!$A$4:$A$1998)+ROW()-3)</f>
        <v/>
      </c>
      <c r="B855" s="370"/>
      <c r="C855" s="381"/>
      <c r="D855" s="372"/>
      <c r="E855" s="372"/>
      <c r="F855" s="373"/>
      <c r="G855" s="574"/>
      <c r="H855" s="372"/>
      <c r="I855" s="374"/>
      <c r="J855" s="372"/>
      <c r="K855" s="372"/>
      <c r="L855" s="374"/>
      <c r="M855" s="372"/>
      <c r="N855" s="404"/>
      <c r="O855" s="315">
        <f t="shared" si="57"/>
        <v>0</v>
      </c>
      <c r="P855" s="315">
        <f t="shared" si="58"/>
        <v>0</v>
      </c>
      <c r="Q855" s="139" t="str">
        <f t="shared" si="59"/>
        <v/>
      </c>
    </row>
    <row r="856" spans="1:17">
      <c r="A856" s="383" t="str">
        <f>IF(B856="","",COUNT('Diário 1º PA'!$A$4:$A$2000)+COUNT('Diário 2º PA'!$A$4:$A$1998)+ROW()-3)</f>
        <v/>
      </c>
      <c r="B856" s="370"/>
      <c r="C856" s="381"/>
      <c r="D856" s="372"/>
      <c r="E856" s="372"/>
      <c r="F856" s="373"/>
      <c r="G856" s="574"/>
      <c r="H856" s="372"/>
      <c r="I856" s="374"/>
      <c r="J856" s="372"/>
      <c r="K856" s="372"/>
      <c r="L856" s="374"/>
      <c r="M856" s="372"/>
      <c r="N856" s="404"/>
      <c r="O856" s="315">
        <f t="shared" si="57"/>
        <v>0</v>
      </c>
      <c r="P856" s="315">
        <f t="shared" si="58"/>
        <v>0</v>
      </c>
      <c r="Q856" s="96" t="str">
        <f t="shared" si="59"/>
        <v/>
      </c>
    </row>
    <row r="857" spans="1:17">
      <c r="A857" s="383" t="str">
        <f>IF(B857="","",COUNT('Diário 1º PA'!$A$4:$A$2000)+COUNT('Diário 2º PA'!$A$4:$A$1998)+ROW()-3)</f>
        <v/>
      </c>
      <c r="B857" s="370"/>
      <c r="C857" s="381"/>
      <c r="D857" s="372"/>
      <c r="E857" s="372"/>
      <c r="F857" s="373"/>
      <c r="G857" s="574"/>
      <c r="H857" s="372"/>
      <c r="I857" s="374"/>
      <c r="J857" s="372"/>
      <c r="K857" s="372"/>
      <c r="L857" s="374"/>
      <c r="M857" s="372"/>
      <c r="N857" s="404"/>
      <c r="O857" s="315">
        <f t="shared" si="57"/>
        <v>0</v>
      </c>
      <c r="P857" s="315">
        <f t="shared" si="58"/>
        <v>0</v>
      </c>
      <c r="Q857" s="96" t="str">
        <f t="shared" si="59"/>
        <v/>
      </c>
    </row>
    <row r="858" spans="1:17">
      <c r="A858" s="383" t="str">
        <f>IF(B858="","",COUNT('Diário 1º PA'!$A$4:$A$2000)+COUNT('Diário 2º PA'!$A$4:$A$1998)+ROW()-3)</f>
        <v/>
      </c>
      <c r="B858" s="370"/>
      <c r="C858" s="381"/>
      <c r="D858" s="372"/>
      <c r="E858" s="372"/>
      <c r="F858" s="373"/>
      <c r="G858" s="574"/>
      <c r="H858" s="372"/>
      <c r="I858" s="374"/>
      <c r="J858" s="372"/>
      <c r="K858" s="372"/>
      <c r="L858" s="374"/>
      <c r="M858" s="372"/>
      <c r="N858" s="404"/>
      <c r="O858" s="315">
        <f t="shared" si="57"/>
        <v>0</v>
      </c>
      <c r="P858" s="315">
        <f t="shared" si="58"/>
        <v>0</v>
      </c>
      <c r="Q858" s="139" t="str">
        <f t="shared" si="59"/>
        <v/>
      </c>
    </row>
    <row r="859" spans="1:17">
      <c r="A859" s="383" t="str">
        <f>IF(B859="","",COUNT('Diário 1º PA'!$A$4:$A$2000)+COUNT('Diário 2º PA'!$A$4:$A$1998)+ROW()-3)</f>
        <v/>
      </c>
      <c r="B859" s="370"/>
      <c r="C859" s="381"/>
      <c r="D859" s="372"/>
      <c r="E859" s="372"/>
      <c r="F859" s="373"/>
      <c r="G859" s="574"/>
      <c r="H859" s="372"/>
      <c r="I859" s="374"/>
      <c r="J859" s="372"/>
      <c r="K859" s="372"/>
      <c r="L859" s="374"/>
      <c r="M859" s="372"/>
      <c r="N859" s="404"/>
      <c r="O859" s="315">
        <f t="shared" si="57"/>
        <v>0</v>
      </c>
      <c r="P859" s="315">
        <f t="shared" si="58"/>
        <v>0</v>
      </c>
      <c r="Q859" s="96" t="str">
        <f t="shared" si="59"/>
        <v/>
      </c>
    </row>
    <row r="860" spans="1:17">
      <c r="A860" s="383" t="str">
        <f>IF(B860="","",COUNT('Diário 1º PA'!$A$4:$A$2000)+COUNT('Diário 2º PA'!$A$4:$A$1998)+ROW()-3)</f>
        <v/>
      </c>
      <c r="B860" s="370"/>
      <c r="C860" s="381"/>
      <c r="D860" s="372"/>
      <c r="E860" s="372"/>
      <c r="F860" s="373"/>
      <c r="G860" s="574"/>
      <c r="H860" s="372"/>
      <c r="I860" s="374"/>
      <c r="J860" s="372"/>
      <c r="K860" s="372"/>
      <c r="L860" s="374"/>
      <c r="M860" s="372"/>
      <c r="N860" s="404"/>
      <c r="O860" s="315">
        <f t="shared" si="57"/>
        <v>0</v>
      </c>
      <c r="P860" s="315">
        <f t="shared" si="58"/>
        <v>0</v>
      </c>
      <c r="Q860" s="96" t="str">
        <f t="shared" si="59"/>
        <v/>
      </c>
    </row>
    <row r="861" spans="1:17">
      <c r="A861" s="383" t="str">
        <f>IF(B861="","",COUNT('Diário 1º PA'!$A$4:$A$2000)+COUNT('Diário 2º PA'!$A$4:$A$1998)+ROW()-3)</f>
        <v/>
      </c>
      <c r="B861" s="370"/>
      <c r="C861" s="381"/>
      <c r="D861" s="372"/>
      <c r="E861" s="372"/>
      <c r="F861" s="373"/>
      <c r="G861" s="574"/>
      <c r="H861" s="372"/>
      <c r="I861" s="374"/>
      <c r="J861" s="372"/>
      <c r="K861" s="372"/>
      <c r="L861" s="374"/>
      <c r="M861" s="372"/>
      <c r="N861" s="404"/>
      <c r="O861" s="315">
        <f t="shared" si="57"/>
        <v>0</v>
      </c>
      <c r="P861" s="315">
        <f t="shared" si="58"/>
        <v>0</v>
      </c>
      <c r="Q861" s="139" t="str">
        <f t="shared" si="59"/>
        <v/>
      </c>
    </row>
    <row r="862" spans="1:17">
      <c r="A862" s="383" t="str">
        <f>IF(B862="","",COUNT('Diário 1º PA'!$A$4:$A$2000)+COUNT('Diário 2º PA'!$A$4:$A$1998)+ROW()-3)</f>
        <v/>
      </c>
      <c r="B862" s="370"/>
      <c r="C862" s="381"/>
      <c r="D862" s="372"/>
      <c r="E862" s="372"/>
      <c r="F862" s="373"/>
      <c r="G862" s="574"/>
      <c r="H862" s="372"/>
      <c r="I862" s="374"/>
      <c r="J862" s="372"/>
      <c r="K862" s="372"/>
      <c r="L862" s="374"/>
      <c r="M862" s="372"/>
      <c r="N862" s="404"/>
      <c r="O862" s="315">
        <f t="shared" si="57"/>
        <v>0</v>
      </c>
      <c r="P862" s="315">
        <f t="shared" si="58"/>
        <v>0</v>
      </c>
      <c r="Q862" s="96" t="str">
        <f t="shared" si="59"/>
        <v/>
      </c>
    </row>
    <row r="863" spans="1:17">
      <c r="A863" s="383" t="str">
        <f>IF(B863="","",COUNT('Diário 1º PA'!$A$4:$A$2000)+COUNT('Diário 2º PA'!$A$4:$A$1998)+ROW()-3)</f>
        <v/>
      </c>
      <c r="B863" s="370"/>
      <c r="C863" s="381"/>
      <c r="D863" s="372"/>
      <c r="E863" s="372"/>
      <c r="F863" s="373"/>
      <c r="G863" s="574"/>
      <c r="H863" s="372"/>
      <c r="I863" s="374"/>
      <c r="J863" s="372"/>
      <c r="K863" s="372"/>
      <c r="L863" s="374"/>
      <c r="M863" s="372"/>
      <c r="N863" s="404"/>
      <c r="O863" s="315">
        <f t="shared" si="57"/>
        <v>0</v>
      </c>
      <c r="P863" s="315">
        <f t="shared" si="58"/>
        <v>0</v>
      </c>
      <c r="Q863" s="96" t="str">
        <f t="shared" si="59"/>
        <v/>
      </c>
    </row>
    <row r="864" spans="1:17">
      <c r="A864" s="383" t="str">
        <f>IF(B864="","",COUNT('Diário 1º PA'!$A$4:$A$2000)+COUNT('Diário 2º PA'!$A$4:$A$1998)+ROW()-3)</f>
        <v/>
      </c>
      <c r="B864" s="370"/>
      <c r="C864" s="381"/>
      <c r="D864" s="372"/>
      <c r="E864" s="372"/>
      <c r="F864" s="373"/>
      <c r="G864" s="574"/>
      <c r="H864" s="372"/>
      <c r="I864" s="374"/>
      <c r="J864" s="372"/>
      <c r="K864" s="372"/>
      <c r="L864" s="374"/>
      <c r="M864" s="372"/>
      <c r="N864" s="404"/>
      <c r="O864" s="315">
        <f t="shared" si="57"/>
        <v>0</v>
      </c>
      <c r="P864" s="315">
        <f t="shared" si="58"/>
        <v>0</v>
      </c>
      <c r="Q864" s="139" t="str">
        <f t="shared" si="59"/>
        <v/>
      </c>
    </row>
    <row r="865" spans="1:17">
      <c r="A865" s="383" t="str">
        <f>IF(B865="","",COUNT('Diário 1º PA'!$A$4:$A$2000)+COUNT('Diário 2º PA'!$A$4:$A$1998)+ROW()-3)</f>
        <v/>
      </c>
      <c r="B865" s="370"/>
      <c r="C865" s="381"/>
      <c r="D865" s="372"/>
      <c r="E865" s="372"/>
      <c r="F865" s="373"/>
      <c r="G865" s="574"/>
      <c r="H865" s="372"/>
      <c r="I865" s="374"/>
      <c r="J865" s="372"/>
      <c r="K865" s="372"/>
      <c r="L865" s="374"/>
      <c r="M865" s="372"/>
      <c r="N865" s="404"/>
      <c r="O865" s="315">
        <f t="shared" si="57"/>
        <v>0</v>
      </c>
      <c r="P865" s="315">
        <f t="shared" si="58"/>
        <v>0</v>
      </c>
      <c r="Q865" s="96" t="str">
        <f t="shared" si="59"/>
        <v/>
      </c>
    </row>
    <row r="866" spans="1:17">
      <c r="A866" s="383" t="str">
        <f>IF(B866="","",COUNT('Diário 1º PA'!$A$4:$A$2000)+COUNT('Diário 2º PA'!$A$4:$A$1998)+ROW()-3)</f>
        <v/>
      </c>
      <c r="B866" s="370"/>
      <c r="C866" s="381"/>
      <c r="D866" s="372"/>
      <c r="E866" s="372"/>
      <c r="F866" s="373"/>
      <c r="G866" s="574"/>
      <c r="H866" s="372"/>
      <c r="I866" s="374"/>
      <c r="J866" s="372"/>
      <c r="K866" s="372"/>
      <c r="L866" s="374"/>
      <c r="M866" s="372"/>
      <c r="N866" s="404"/>
      <c r="O866" s="315">
        <f t="shared" si="57"/>
        <v>0</v>
      </c>
      <c r="P866" s="315">
        <f t="shared" si="58"/>
        <v>0</v>
      </c>
      <c r="Q866" s="96" t="str">
        <f t="shared" si="59"/>
        <v/>
      </c>
    </row>
    <row r="867" spans="1:17">
      <c r="A867" s="383" t="str">
        <f>IF(B867="","",COUNT('Diário 1º PA'!$A$4:$A$2000)+COUNT('Diário 2º PA'!$A$4:$A$1998)+ROW()-3)</f>
        <v/>
      </c>
      <c r="B867" s="370"/>
      <c r="C867" s="381"/>
      <c r="D867" s="372"/>
      <c r="E867" s="372"/>
      <c r="F867" s="373"/>
      <c r="G867" s="574"/>
      <c r="H867" s="372"/>
      <c r="I867" s="374"/>
      <c r="J867" s="372"/>
      <c r="K867" s="372"/>
      <c r="L867" s="374"/>
      <c r="M867" s="372"/>
      <c r="N867" s="404"/>
      <c r="O867" s="315">
        <f t="shared" si="57"/>
        <v>0</v>
      </c>
      <c r="P867" s="315">
        <f t="shared" si="58"/>
        <v>0</v>
      </c>
      <c r="Q867" s="139" t="str">
        <f t="shared" si="59"/>
        <v/>
      </c>
    </row>
    <row r="868" spans="1:17">
      <c r="A868" s="383" t="str">
        <f>IF(B868="","",COUNT('Diário 1º PA'!$A$4:$A$2000)+COUNT('Diário 2º PA'!$A$4:$A$1998)+ROW()-3)</f>
        <v/>
      </c>
      <c r="B868" s="370"/>
      <c r="C868" s="381"/>
      <c r="D868" s="372"/>
      <c r="E868" s="372"/>
      <c r="F868" s="373"/>
      <c r="G868" s="574"/>
      <c r="H868" s="372"/>
      <c r="I868" s="374"/>
      <c r="J868" s="372"/>
      <c r="K868" s="372"/>
      <c r="L868" s="374"/>
      <c r="M868" s="372"/>
      <c r="N868" s="404"/>
      <c r="O868" s="315">
        <f t="shared" si="57"/>
        <v>0</v>
      </c>
      <c r="P868" s="315">
        <f t="shared" si="58"/>
        <v>0</v>
      </c>
      <c r="Q868" s="96" t="str">
        <f t="shared" si="59"/>
        <v/>
      </c>
    </row>
    <row r="869" spans="1:17">
      <c r="A869" s="383" t="str">
        <f>IF(B869="","",COUNT('Diário 1º PA'!$A$4:$A$2000)+COUNT('Diário 2º PA'!$A$4:$A$1998)+ROW()-3)</f>
        <v/>
      </c>
      <c r="B869" s="370"/>
      <c r="C869" s="381"/>
      <c r="D869" s="372"/>
      <c r="E869" s="372"/>
      <c r="F869" s="373"/>
      <c r="G869" s="574"/>
      <c r="H869" s="372"/>
      <c r="I869" s="374"/>
      <c r="J869" s="372"/>
      <c r="K869" s="372"/>
      <c r="L869" s="374"/>
      <c r="M869" s="372"/>
      <c r="N869" s="404"/>
      <c r="O869" s="315">
        <f t="shared" si="57"/>
        <v>0</v>
      </c>
      <c r="P869" s="315">
        <f t="shared" si="58"/>
        <v>0</v>
      </c>
      <c r="Q869" s="96" t="str">
        <f t="shared" si="59"/>
        <v/>
      </c>
    </row>
    <row r="870" spans="1:17">
      <c r="A870" s="383" t="str">
        <f>IF(B870="","",COUNT('Diário 1º PA'!$A$4:$A$2000)+COUNT('Diário 2º PA'!$A$4:$A$1998)+ROW()-3)</f>
        <v/>
      </c>
      <c r="B870" s="370"/>
      <c r="C870" s="381"/>
      <c r="D870" s="372"/>
      <c r="E870" s="372"/>
      <c r="F870" s="373"/>
      <c r="G870" s="574"/>
      <c r="H870" s="372"/>
      <c r="I870" s="374"/>
      <c r="J870" s="372"/>
      <c r="K870" s="372"/>
      <c r="L870" s="374"/>
      <c r="M870" s="372"/>
      <c r="N870" s="404"/>
      <c r="O870" s="315">
        <f t="shared" si="57"/>
        <v>0</v>
      </c>
      <c r="P870" s="315">
        <f t="shared" si="58"/>
        <v>0</v>
      </c>
      <c r="Q870" s="139" t="str">
        <f t="shared" si="59"/>
        <v/>
      </c>
    </row>
    <row r="871" spans="1:17">
      <c r="A871" s="383" t="str">
        <f>IF(B871="","",COUNT('Diário 1º PA'!$A$4:$A$2000)+COUNT('Diário 2º PA'!$A$4:$A$1998)+ROW()-3)</f>
        <v/>
      </c>
      <c r="B871" s="370"/>
      <c r="C871" s="381"/>
      <c r="D871" s="372"/>
      <c r="E871" s="372"/>
      <c r="F871" s="373"/>
      <c r="G871" s="574"/>
      <c r="H871" s="372"/>
      <c r="I871" s="374"/>
      <c r="J871" s="372"/>
      <c r="K871" s="372"/>
      <c r="L871" s="374"/>
      <c r="M871" s="372"/>
      <c r="N871" s="404"/>
      <c r="O871" s="315">
        <f t="shared" si="57"/>
        <v>0</v>
      </c>
      <c r="P871" s="315">
        <f t="shared" si="58"/>
        <v>0</v>
      </c>
      <c r="Q871" s="96" t="str">
        <f t="shared" si="59"/>
        <v/>
      </c>
    </row>
    <row r="872" spans="1:17">
      <c r="A872" s="383" t="str">
        <f>IF(B872="","",COUNT('Diário 1º PA'!$A$4:$A$2000)+COUNT('Diário 2º PA'!$A$4:$A$1998)+ROW()-3)</f>
        <v/>
      </c>
      <c r="B872" s="370"/>
      <c r="C872" s="381"/>
      <c r="D872" s="372"/>
      <c r="E872" s="372"/>
      <c r="F872" s="373"/>
      <c r="G872" s="574"/>
      <c r="H872" s="372"/>
      <c r="I872" s="374"/>
      <c r="J872" s="372"/>
      <c r="K872" s="372"/>
      <c r="L872" s="374"/>
      <c r="M872" s="372"/>
      <c r="N872" s="404"/>
      <c r="O872" s="315">
        <f t="shared" si="57"/>
        <v>0</v>
      </c>
      <c r="P872" s="315">
        <f t="shared" si="58"/>
        <v>0</v>
      </c>
      <c r="Q872" s="96" t="str">
        <f t="shared" si="59"/>
        <v/>
      </c>
    </row>
    <row r="873" spans="1:17">
      <c r="A873" s="383" t="str">
        <f>IF(B873="","",COUNT('Diário 1º PA'!$A$4:$A$2000)+COUNT('Diário 2º PA'!$A$4:$A$1998)+ROW()-3)</f>
        <v/>
      </c>
      <c r="B873" s="370"/>
      <c r="C873" s="381"/>
      <c r="D873" s="372"/>
      <c r="E873" s="372"/>
      <c r="F873" s="373"/>
      <c r="G873" s="574"/>
      <c r="H873" s="372"/>
      <c r="I873" s="374"/>
      <c r="J873" s="372"/>
      <c r="K873" s="372"/>
      <c r="L873" s="374"/>
      <c r="M873" s="372"/>
      <c r="N873" s="404"/>
      <c r="O873" s="315">
        <f t="shared" si="57"/>
        <v>0</v>
      </c>
      <c r="P873" s="315">
        <f t="shared" si="58"/>
        <v>0</v>
      </c>
      <c r="Q873" s="139" t="str">
        <f t="shared" si="59"/>
        <v/>
      </c>
    </row>
    <row r="874" spans="1:17">
      <c r="A874" s="383" t="str">
        <f>IF(B874="","",COUNT('Diário 1º PA'!$A$4:$A$2000)+COUNT('Diário 2º PA'!$A$4:$A$1998)+ROW()-3)</f>
        <v/>
      </c>
      <c r="B874" s="370"/>
      <c r="C874" s="381"/>
      <c r="D874" s="372"/>
      <c r="E874" s="372"/>
      <c r="F874" s="373"/>
      <c r="G874" s="574"/>
      <c r="H874" s="372"/>
      <c r="I874" s="374"/>
      <c r="J874" s="372"/>
      <c r="K874" s="372"/>
      <c r="L874" s="374"/>
      <c r="M874" s="372"/>
      <c r="N874" s="404"/>
      <c r="O874" s="315">
        <f t="shared" si="57"/>
        <v>0</v>
      </c>
      <c r="P874" s="315">
        <f t="shared" si="58"/>
        <v>0</v>
      </c>
      <c r="Q874" s="96" t="str">
        <f t="shared" si="59"/>
        <v/>
      </c>
    </row>
    <row r="875" spans="1:17">
      <c r="A875" s="383" t="str">
        <f>IF(B875="","",COUNT('Diário 1º PA'!$A$4:$A$2000)+COUNT('Diário 2º PA'!$A$4:$A$1998)+ROW()-3)</f>
        <v/>
      </c>
      <c r="B875" s="370"/>
      <c r="C875" s="381"/>
      <c r="D875" s="372"/>
      <c r="E875" s="372"/>
      <c r="F875" s="373"/>
      <c r="G875" s="574"/>
      <c r="H875" s="372"/>
      <c r="I875" s="374"/>
      <c r="J875" s="372"/>
      <c r="K875" s="372"/>
      <c r="L875" s="374"/>
      <c r="M875" s="372"/>
      <c r="N875" s="404"/>
      <c r="O875" s="315">
        <f t="shared" si="57"/>
        <v>0</v>
      </c>
      <c r="P875" s="315">
        <f t="shared" si="58"/>
        <v>0</v>
      </c>
      <c r="Q875" s="96" t="str">
        <f t="shared" si="59"/>
        <v/>
      </c>
    </row>
    <row r="876" spans="1:17">
      <c r="A876" s="383" t="str">
        <f>IF(B876="","",COUNT('Diário 1º PA'!$A$4:$A$2000)+COUNT('Diário 2º PA'!$A$4:$A$1998)+ROW()-3)</f>
        <v/>
      </c>
      <c r="B876" s="370"/>
      <c r="C876" s="381"/>
      <c r="D876" s="372"/>
      <c r="E876" s="372"/>
      <c r="F876" s="373"/>
      <c r="G876" s="574"/>
      <c r="H876" s="372"/>
      <c r="I876" s="374"/>
      <c r="J876" s="372"/>
      <c r="K876" s="372"/>
      <c r="L876" s="374"/>
      <c r="M876" s="372"/>
      <c r="N876" s="404"/>
      <c r="O876" s="315">
        <f t="shared" si="57"/>
        <v>0</v>
      </c>
      <c r="P876" s="315">
        <f t="shared" si="58"/>
        <v>0</v>
      </c>
      <c r="Q876" s="139" t="str">
        <f t="shared" si="59"/>
        <v/>
      </c>
    </row>
    <row r="877" spans="1:17">
      <c r="A877" s="383" t="str">
        <f>IF(B877="","",COUNT('Diário 1º PA'!$A$4:$A$2000)+COUNT('Diário 2º PA'!$A$4:$A$1998)+ROW()-3)</f>
        <v/>
      </c>
      <c r="B877" s="370"/>
      <c r="C877" s="381"/>
      <c r="D877" s="372"/>
      <c r="E877" s="372"/>
      <c r="F877" s="373"/>
      <c r="G877" s="574"/>
      <c r="H877" s="372"/>
      <c r="I877" s="374"/>
      <c r="J877" s="372"/>
      <c r="K877" s="372"/>
      <c r="L877" s="374"/>
      <c r="M877" s="372"/>
      <c r="N877" s="404"/>
      <c r="O877" s="315">
        <f t="shared" si="57"/>
        <v>0</v>
      </c>
      <c r="P877" s="315">
        <f t="shared" si="58"/>
        <v>0</v>
      </c>
      <c r="Q877" s="96" t="str">
        <f t="shared" si="59"/>
        <v/>
      </c>
    </row>
    <row r="878" spans="1:17">
      <c r="A878" s="383" t="str">
        <f>IF(B878="","",COUNT('Diário 1º PA'!$A$4:$A$2000)+COUNT('Diário 2º PA'!$A$4:$A$1998)+ROW()-3)</f>
        <v/>
      </c>
      <c r="B878" s="370"/>
      <c r="C878" s="381"/>
      <c r="D878" s="372"/>
      <c r="E878" s="372"/>
      <c r="F878" s="373"/>
      <c r="G878" s="574"/>
      <c r="H878" s="372"/>
      <c r="I878" s="374"/>
      <c r="J878" s="372"/>
      <c r="K878" s="372"/>
      <c r="L878" s="374"/>
      <c r="M878" s="372"/>
      <c r="N878" s="404"/>
      <c r="O878" s="315">
        <f t="shared" si="57"/>
        <v>0</v>
      </c>
      <c r="P878" s="315">
        <f t="shared" si="58"/>
        <v>0</v>
      </c>
      <c r="Q878" s="96" t="str">
        <f t="shared" si="59"/>
        <v/>
      </c>
    </row>
    <row r="879" spans="1:17">
      <c r="A879" s="383" t="str">
        <f>IF(B879="","",COUNT('Diário 1º PA'!$A$4:$A$2000)+COUNT('Diário 2º PA'!$A$4:$A$1998)+ROW()-3)</f>
        <v/>
      </c>
      <c r="B879" s="370"/>
      <c r="C879" s="381"/>
      <c r="D879" s="372"/>
      <c r="E879" s="372"/>
      <c r="F879" s="373"/>
      <c r="G879" s="574"/>
      <c r="H879" s="372"/>
      <c r="I879" s="374"/>
      <c r="J879" s="372"/>
      <c r="K879" s="372"/>
      <c r="L879" s="374"/>
      <c r="M879" s="372"/>
      <c r="N879" s="404"/>
      <c r="O879" s="315">
        <f t="shared" si="57"/>
        <v>0</v>
      </c>
      <c r="P879" s="315">
        <f t="shared" si="58"/>
        <v>0</v>
      </c>
      <c r="Q879" s="139" t="str">
        <f t="shared" si="59"/>
        <v/>
      </c>
    </row>
    <row r="880" spans="1:17">
      <c r="A880" s="383" t="str">
        <f>IF(B880="","",COUNT('Diário 1º PA'!$A$4:$A$2000)+COUNT('Diário 2º PA'!$A$4:$A$1998)+ROW()-3)</f>
        <v/>
      </c>
      <c r="B880" s="370"/>
      <c r="C880" s="381"/>
      <c r="D880" s="372"/>
      <c r="E880" s="372"/>
      <c r="F880" s="373"/>
      <c r="G880" s="574"/>
      <c r="H880" s="372"/>
      <c r="I880" s="374"/>
      <c r="J880" s="372"/>
      <c r="K880" s="372"/>
      <c r="L880" s="374"/>
      <c r="M880" s="372"/>
      <c r="N880" s="404"/>
      <c r="O880" s="315">
        <f t="shared" si="57"/>
        <v>0</v>
      </c>
      <c r="P880" s="315">
        <f t="shared" si="58"/>
        <v>0</v>
      </c>
      <c r="Q880" s="96" t="str">
        <f t="shared" si="59"/>
        <v/>
      </c>
    </row>
    <row r="881" spans="1:17">
      <c r="A881" s="383" t="str">
        <f>IF(B881="","",COUNT('Diário 1º PA'!$A$4:$A$2000)+COUNT('Diário 2º PA'!$A$4:$A$1998)+ROW()-3)</f>
        <v/>
      </c>
      <c r="B881" s="370"/>
      <c r="C881" s="381"/>
      <c r="D881" s="372"/>
      <c r="E881" s="372"/>
      <c r="F881" s="373"/>
      <c r="G881" s="574"/>
      <c r="H881" s="372"/>
      <c r="I881" s="374"/>
      <c r="J881" s="372"/>
      <c r="K881" s="372"/>
      <c r="L881" s="374"/>
      <c r="M881" s="372"/>
      <c r="N881" s="404"/>
      <c r="O881" s="315">
        <f t="shared" si="57"/>
        <v>0</v>
      </c>
      <c r="P881" s="315">
        <f t="shared" si="58"/>
        <v>0</v>
      </c>
      <c r="Q881" s="96" t="str">
        <f t="shared" si="59"/>
        <v/>
      </c>
    </row>
    <row r="882" spans="1:17">
      <c r="A882" s="383" t="str">
        <f>IF(B882="","",COUNT('Diário 1º PA'!$A$4:$A$2000)+COUNT('Diário 2º PA'!$A$4:$A$1998)+ROW()-3)</f>
        <v/>
      </c>
      <c r="B882" s="370"/>
      <c r="C882" s="381"/>
      <c r="D882" s="372"/>
      <c r="E882" s="372"/>
      <c r="F882" s="373"/>
      <c r="G882" s="574"/>
      <c r="H882" s="372"/>
      <c r="I882" s="374"/>
      <c r="J882" s="372"/>
      <c r="K882" s="372"/>
      <c r="L882" s="374"/>
      <c r="M882" s="372"/>
      <c r="N882" s="404"/>
      <c r="O882" s="315">
        <f t="shared" si="57"/>
        <v>0</v>
      </c>
      <c r="P882" s="315">
        <f t="shared" si="58"/>
        <v>0</v>
      </c>
      <c r="Q882" s="139" t="str">
        <f t="shared" si="59"/>
        <v/>
      </c>
    </row>
    <row r="883" spans="1:17">
      <c r="A883" s="383" t="str">
        <f>IF(B883="","",COUNT('Diário 1º PA'!$A$4:$A$2000)+COUNT('Diário 2º PA'!$A$4:$A$1998)+ROW()-3)</f>
        <v/>
      </c>
      <c r="B883" s="370"/>
      <c r="C883" s="381"/>
      <c r="D883" s="372"/>
      <c r="E883" s="372"/>
      <c r="F883" s="373"/>
      <c r="G883" s="574"/>
      <c r="H883" s="372"/>
      <c r="I883" s="374"/>
      <c r="J883" s="372"/>
      <c r="K883" s="372"/>
      <c r="L883" s="374"/>
      <c r="M883" s="372"/>
      <c r="N883" s="404"/>
      <c r="O883" s="315">
        <f t="shared" si="57"/>
        <v>0</v>
      </c>
      <c r="P883" s="315">
        <f t="shared" si="58"/>
        <v>0</v>
      </c>
      <c r="Q883" s="96" t="str">
        <f t="shared" si="59"/>
        <v/>
      </c>
    </row>
    <row r="884" spans="1:17">
      <c r="A884" s="383" t="str">
        <f>IF(B884="","",COUNT('Diário 1º PA'!$A$4:$A$2000)+COUNT('Diário 2º PA'!$A$4:$A$1998)+ROW()-3)</f>
        <v/>
      </c>
      <c r="B884" s="370"/>
      <c r="C884" s="381"/>
      <c r="D884" s="372"/>
      <c r="E884" s="372"/>
      <c r="F884" s="373"/>
      <c r="G884" s="574"/>
      <c r="H884" s="372"/>
      <c r="I884" s="374"/>
      <c r="J884" s="372"/>
      <c r="K884" s="372"/>
      <c r="L884" s="374"/>
      <c r="M884" s="372"/>
      <c r="N884" s="404"/>
      <c r="O884" s="315">
        <f t="shared" si="57"/>
        <v>0</v>
      </c>
      <c r="P884" s="315">
        <f t="shared" si="58"/>
        <v>0</v>
      </c>
      <c r="Q884" s="96" t="str">
        <f t="shared" si="59"/>
        <v/>
      </c>
    </row>
    <row r="885" spans="1:17">
      <c r="A885" s="383" t="str">
        <f>IF(B885="","",COUNT('Diário 1º PA'!$A$4:$A$2000)+COUNT('Diário 2º PA'!$A$4:$A$1998)+ROW()-3)</f>
        <v/>
      </c>
      <c r="B885" s="370"/>
      <c r="C885" s="381"/>
      <c r="D885" s="372"/>
      <c r="E885" s="372"/>
      <c r="F885" s="373"/>
      <c r="G885" s="574"/>
      <c r="H885" s="372"/>
      <c r="I885" s="374"/>
      <c r="J885" s="372"/>
      <c r="K885" s="372"/>
      <c r="L885" s="374"/>
      <c r="M885" s="372"/>
      <c r="N885" s="404"/>
      <c r="O885" s="315">
        <f t="shared" si="57"/>
        <v>0</v>
      </c>
      <c r="P885" s="315">
        <f t="shared" si="58"/>
        <v>0</v>
      </c>
      <c r="Q885" s="139" t="str">
        <f t="shared" si="59"/>
        <v/>
      </c>
    </row>
    <row r="886" spans="1:17">
      <c r="A886" s="383" t="str">
        <f>IF(B886="","",COUNT('Diário 1º PA'!$A$4:$A$2000)+COUNT('Diário 2º PA'!$A$4:$A$1998)+ROW()-3)</f>
        <v/>
      </c>
      <c r="B886" s="370"/>
      <c r="C886" s="381"/>
      <c r="D886" s="372"/>
      <c r="E886" s="372"/>
      <c r="F886" s="373"/>
      <c r="G886" s="574"/>
      <c r="H886" s="372"/>
      <c r="I886" s="374"/>
      <c r="J886" s="372"/>
      <c r="K886" s="372"/>
      <c r="L886" s="374"/>
      <c r="M886" s="372"/>
      <c r="N886" s="404"/>
      <c r="O886" s="315">
        <f t="shared" si="57"/>
        <v>0</v>
      </c>
      <c r="P886" s="315">
        <f t="shared" si="58"/>
        <v>0</v>
      </c>
      <c r="Q886" s="96" t="str">
        <f t="shared" si="59"/>
        <v/>
      </c>
    </row>
    <row r="887" spans="1:17">
      <c r="A887" s="383" t="str">
        <f>IF(B887="","",COUNT('Diário 1º PA'!$A$4:$A$2000)+COUNT('Diário 2º PA'!$A$4:$A$1998)+ROW()-3)</f>
        <v/>
      </c>
      <c r="B887" s="370"/>
      <c r="C887" s="381"/>
      <c r="D887" s="372"/>
      <c r="E887" s="372"/>
      <c r="F887" s="373"/>
      <c r="G887" s="574"/>
      <c r="H887" s="372"/>
      <c r="I887" s="374"/>
      <c r="J887" s="372"/>
      <c r="K887" s="372"/>
      <c r="L887" s="374"/>
      <c r="M887" s="372"/>
      <c r="N887" s="404"/>
      <c r="O887" s="315">
        <f t="shared" si="57"/>
        <v>0</v>
      </c>
      <c r="P887" s="315">
        <f t="shared" si="58"/>
        <v>0</v>
      </c>
      <c r="Q887" s="96" t="str">
        <f t="shared" si="59"/>
        <v/>
      </c>
    </row>
    <row r="888" spans="1:17">
      <c r="A888" s="383" t="str">
        <f>IF(B888="","",COUNT('Diário 1º PA'!$A$4:$A$2000)+COUNT('Diário 2º PA'!$A$4:$A$1998)+ROW()-3)</f>
        <v/>
      </c>
      <c r="B888" s="370"/>
      <c r="C888" s="381"/>
      <c r="D888" s="372"/>
      <c r="E888" s="372"/>
      <c r="F888" s="373"/>
      <c r="G888" s="574"/>
      <c r="H888" s="372"/>
      <c r="I888" s="374"/>
      <c r="J888" s="372"/>
      <c r="K888" s="372"/>
      <c r="L888" s="374"/>
      <c r="M888" s="372"/>
      <c r="N888" s="404"/>
      <c r="O888" s="315">
        <f t="shared" si="57"/>
        <v>0</v>
      </c>
      <c r="P888" s="315">
        <f t="shared" si="58"/>
        <v>0</v>
      </c>
      <c r="Q888" s="139" t="str">
        <f t="shared" si="59"/>
        <v/>
      </c>
    </row>
    <row r="889" spans="1:17">
      <c r="A889" s="383" t="str">
        <f>IF(B889="","",COUNT('Diário 1º PA'!$A$4:$A$2000)+COUNT('Diário 2º PA'!$A$4:$A$1998)+ROW()-3)</f>
        <v/>
      </c>
      <c r="B889" s="370"/>
      <c r="C889" s="381"/>
      <c r="D889" s="372"/>
      <c r="E889" s="372"/>
      <c r="F889" s="373"/>
      <c r="G889" s="574"/>
      <c r="H889" s="372"/>
      <c r="I889" s="374"/>
      <c r="J889" s="372"/>
      <c r="K889" s="372"/>
      <c r="L889" s="374"/>
      <c r="M889" s="372"/>
      <c r="N889" s="404"/>
      <c r="O889" s="315">
        <f t="shared" si="57"/>
        <v>0</v>
      </c>
      <c r="P889" s="315">
        <f t="shared" si="58"/>
        <v>0</v>
      </c>
      <c r="Q889" s="96" t="str">
        <f t="shared" si="59"/>
        <v/>
      </c>
    </row>
    <row r="890" spans="1:17">
      <c r="A890" s="383" t="str">
        <f>IF(B890="","",COUNT('Diário 1º PA'!$A$4:$A$2000)+COUNT('Diário 2º PA'!$A$4:$A$1998)+ROW()-3)</f>
        <v/>
      </c>
      <c r="B890" s="370"/>
      <c r="C890" s="381"/>
      <c r="D890" s="372"/>
      <c r="E890" s="372"/>
      <c r="F890" s="373"/>
      <c r="G890" s="574"/>
      <c r="H890" s="372"/>
      <c r="I890" s="374"/>
      <c r="J890" s="372"/>
      <c r="K890" s="372"/>
      <c r="L890" s="374"/>
      <c r="M890" s="372"/>
      <c r="N890" s="404"/>
      <c r="O890" s="315">
        <f t="shared" si="57"/>
        <v>0</v>
      </c>
      <c r="P890" s="315">
        <f t="shared" si="58"/>
        <v>0</v>
      </c>
      <c r="Q890" s="96" t="str">
        <f t="shared" si="59"/>
        <v/>
      </c>
    </row>
    <row r="891" spans="1:17">
      <c r="A891" s="383" t="str">
        <f>IF(B891="","",COUNT('Diário 1º PA'!$A$4:$A$2000)+COUNT('Diário 2º PA'!$A$4:$A$1998)+ROW()-3)</f>
        <v/>
      </c>
      <c r="B891" s="370"/>
      <c r="C891" s="381"/>
      <c r="D891" s="372"/>
      <c r="E891" s="372"/>
      <c r="F891" s="373"/>
      <c r="G891" s="574"/>
      <c r="H891" s="372"/>
      <c r="I891" s="374"/>
      <c r="J891" s="372"/>
      <c r="K891" s="372"/>
      <c r="L891" s="374"/>
      <c r="M891" s="372"/>
      <c r="N891" s="404"/>
      <c r="O891" s="315">
        <f t="shared" si="57"/>
        <v>0</v>
      </c>
      <c r="P891" s="315">
        <f t="shared" si="58"/>
        <v>0</v>
      </c>
      <c r="Q891" s="139" t="str">
        <f t="shared" si="59"/>
        <v/>
      </c>
    </row>
    <row r="892" spans="1:17">
      <c r="A892" s="383" t="str">
        <f>IF(B892="","",COUNT('Diário 1º PA'!$A$4:$A$2000)+COUNT('Diário 2º PA'!$A$4:$A$1998)+ROW()-3)</f>
        <v/>
      </c>
      <c r="B892" s="370"/>
      <c r="C892" s="381"/>
      <c r="D892" s="372"/>
      <c r="E892" s="372"/>
      <c r="F892" s="373"/>
      <c r="G892" s="574"/>
      <c r="H892" s="372"/>
      <c r="I892" s="374"/>
      <c r="J892" s="372"/>
      <c r="K892" s="372"/>
      <c r="L892" s="374"/>
      <c r="M892" s="372"/>
      <c r="N892" s="404"/>
      <c r="O892" s="315">
        <f t="shared" ref="O892:O955" si="60">IF(B892=0,0,IF(YEAR(B892)=$P$1,MONTH(B892)-$O$1+1,(YEAR(B892)-$P$1)*12-$O$1+1+MONTH(B892)))</f>
        <v>0</v>
      </c>
      <c r="P892" s="315">
        <f t="shared" ref="P892:P955" si="61">IF(C892=0,0,IF(YEAR(C892)=$P$1,MONTH(C892)-$O$1+1,(YEAR(C892)-$P$1)*12-$O$1+1+MONTH(C892)))</f>
        <v>0</v>
      </c>
      <c r="Q892" s="96" t="str">
        <f t="shared" si="59"/>
        <v/>
      </c>
    </row>
    <row r="893" spans="1:17">
      <c r="A893" s="383" t="str">
        <f>IF(B893="","",COUNT('Diário 1º PA'!$A$4:$A$2000)+COUNT('Diário 2º PA'!$A$4:$A$1998)+ROW()-3)</f>
        <v/>
      </c>
      <c r="B893" s="370"/>
      <c r="C893" s="381"/>
      <c r="D893" s="372"/>
      <c r="E893" s="372"/>
      <c r="F893" s="373"/>
      <c r="G893" s="574"/>
      <c r="H893" s="372"/>
      <c r="I893" s="374"/>
      <c r="J893" s="372"/>
      <c r="K893" s="372"/>
      <c r="L893" s="374"/>
      <c r="M893" s="372"/>
      <c r="N893" s="404"/>
      <c r="O893" s="315">
        <f t="shared" si="60"/>
        <v>0</v>
      </c>
      <c r="P893" s="315">
        <f t="shared" si="61"/>
        <v>0</v>
      </c>
      <c r="Q893" s="96" t="str">
        <f t="shared" si="59"/>
        <v/>
      </c>
    </row>
    <row r="894" spans="1:17">
      <c r="A894" s="383" t="str">
        <f>IF(B894="","",COUNT('Diário 1º PA'!$A$4:$A$2000)+COUNT('Diário 2º PA'!$A$4:$A$1998)+ROW()-3)</f>
        <v/>
      </c>
      <c r="B894" s="370"/>
      <c r="C894" s="381"/>
      <c r="D894" s="372"/>
      <c r="E894" s="372"/>
      <c r="F894" s="373"/>
      <c r="G894" s="574"/>
      <c r="H894" s="372"/>
      <c r="I894" s="374"/>
      <c r="J894" s="372"/>
      <c r="K894" s="372"/>
      <c r="L894" s="374"/>
      <c r="M894" s="372"/>
      <c r="N894" s="404"/>
      <c r="O894" s="315">
        <f t="shared" si="60"/>
        <v>0</v>
      </c>
      <c r="P894" s="315">
        <f t="shared" si="61"/>
        <v>0</v>
      </c>
      <c r="Q894" s="139" t="str">
        <f t="shared" si="59"/>
        <v/>
      </c>
    </row>
    <row r="895" spans="1:17">
      <c r="A895" s="383" t="str">
        <f>IF(B895="","",COUNT('Diário 1º PA'!$A$4:$A$2000)+COUNT('Diário 2º PA'!$A$4:$A$1998)+ROW()-3)</f>
        <v/>
      </c>
      <c r="B895" s="370"/>
      <c r="C895" s="381"/>
      <c r="D895" s="372"/>
      <c r="E895" s="372"/>
      <c r="F895" s="373"/>
      <c r="G895" s="574"/>
      <c r="H895" s="372"/>
      <c r="I895" s="374"/>
      <c r="J895" s="372"/>
      <c r="K895" s="372"/>
      <c r="L895" s="374"/>
      <c r="M895" s="372"/>
      <c r="N895" s="404"/>
      <c r="O895" s="315">
        <f t="shared" si="60"/>
        <v>0</v>
      </c>
      <c r="P895" s="315">
        <f t="shared" si="61"/>
        <v>0</v>
      </c>
      <c r="Q895" s="96" t="str">
        <f t="shared" si="59"/>
        <v/>
      </c>
    </row>
    <row r="896" spans="1:17">
      <c r="A896" s="383" t="str">
        <f>IF(B896="","",COUNT('Diário 1º PA'!$A$4:$A$2000)+COUNT('Diário 2º PA'!$A$4:$A$1998)+ROW()-3)</f>
        <v/>
      </c>
      <c r="B896" s="370"/>
      <c r="C896" s="381"/>
      <c r="D896" s="372"/>
      <c r="E896" s="372"/>
      <c r="F896" s="373"/>
      <c r="G896" s="574"/>
      <c r="H896" s="372"/>
      <c r="I896" s="374"/>
      <c r="J896" s="372"/>
      <c r="K896" s="372"/>
      <c r="L896" s="374"/>
      <c r="M896" s="372"/>
      <c r="N896" s="404"/>
      <c r="O896" s="315">
        <f t="shared" si="60"/>
        <v>0</v>
      </c>
      <c r="P896" s="315">
        <f t="shared" si="61"/>
        <v>0</v>
      </c>
      <c r="Q896" s="96" t="str">
        <f t="shared" si="59"/>
        <v/>
      </c>
    </row>
    <row r="897" spans="1:17">
      <c r="A897" s="383" t="str">
        <f>IF(B897="","",COUNT('Diário 1º PA'!$A$4:$A$2000)+COUNT('Diário 2º PA'!$A$4:$A$1998)+ROW()-3)</f>
        <v/>
      </c>
      <c r="B897" s="370"/>
      <c r="C897" s="381"/>
      <c r="D897" s="372"/>
      <c r="E897" s="372"/>
      <c r="F897" s="373"/>
      <c r="G897" s="574"/>
      <c r="H897" s="372"/>
      <c r="I897" s="374"/>
      <c r="J897" s="372"/>
      <c r="K897" s="372"/>
      <c r="L897" s="374"/>
      <c r="M897" s="372"/>
      <c r="N897" s="404"/>
      <c r="O897" s="315">
        <f t="shared" si="60"/>
        <v>0</v>
      </c>
      <c r="P897" s="315">
        <f t="shared" si="61"/>
        <v>0</v>
      </c>
      <c r="Q897" s="139" t="str">
        <f t="shared" si="59"/>
        <v/>
      </c>
    </row>
    <row r="898" spans="1:17">
      <c r="A898" s="383" t="str">
        <f>IF(B898="","",COUNT('Diário 1º PA'!$A$4:$A$2000)+COUNT('Diário 2º PA'!$A$4:$A$1998)+ROW()-3)</f>
        <v/>
      </c>
      <c r="B898" s="370"/>
      <c r="C898" s="381"/>
      <c r="D898" s="372"/>
      <c r="E898" s="372"/>
      <c r="F898" s="373"/>
      <c r="G898" s="574"/>
      <c r="H898" s="372"/>
      <c r="I898" s="374"/>
      <c r="J898" s="372"/>
      <c r="K898" s="372"/>
      <c r="L898" s="374"/>
      <c r="M898" s="372"/>
      <c r="N898" s="404"/>
      <c r="O898" s="315">
        <f t="shared" si="60"/>
        <v>0</v>
      </c>
      <c r="P898" s="315">
        <f t="shared" si="61"/>
        <v>0</v>
      </c>
      <c r="Q898" s="96" t="str">
        <f t="shared" si="59"/>
        <v/>
      </c>
    </row>
    <row r="899" spans="1:17">
      <c r="A899" s="383" t="str">
        <f>IF(B899="","",COUNT('Diário 1º PA'!$A$4:$A$2000)+COUNT('Diário 2º PA'!$A$4:$A$1998)+ROW()-3)</f>
        <v/>
      </c>
      <c r="B899" s="370"/>
      <c r="C899" s="381"/>
      <c r="D899" s="372"/>
      <c r="E899" s="372"/>
      <c r="F899" s="373"/>
      <c r="G899" s="574"/>
      <c r="H899" s="372"/>
      <c r="I899" s="374"/>
      <c r="J899" s="372"/>
      <c r="K899" s="372"/>
      <c r="L899" s="374"/>
      <c r="M899" s="372"/>
      <c r="N899" s="404"/>
      <c r="O899" s="315">
        <f t="shared" si="60"/>
        <v>0</v>
      </c>
      <c r="P899" s="315">
        <f t="shared" si="61"/>
        <v>0</v>
      </c>
      <c r="Q899" s="96" t="str">
        <f t="shared" si="59"/>
        <v/>
      </c>
    </row>
    <row r="900" spans="1:17">
      <c r="A900" s="383" t="str">
        <f>IF(B900="","",COUNT('Diário 1º PA'!$A$4:$A$2000)+COUNT('Diário 2º PA'!$A$4:$A$1998)+ROW()-3)</f>
        <v/>
      </c>
      <c r="B900" s="370"/>
      <c r="C900" s="381"/>
      <c r="D900" s="372"/>
      <c r="E900" s="372"/>
      <c r="F900" s="373"/>
      <c r="G900" s="574"/>
      <c r="H900" s="372"/>
      <c r="I900" s="374"/>
      <c r="J900" s="372"/>
      <c r="K900" s="372"/>
      <c r="L900" s="374"/>
      <c r="M900" s="372"/>
      <c r="N900" s="404"/>
      <c r="O900" s="315">
        <f t="shared" si="60"/>
        <v>0</v>
      </c>
      <c r="P900" s="315">
        <f t="shared" si="61"/>
        <v>0</v>
      </c>
      <c r="Q900" s="139" t="str">
        <f t="shared" si="59"/>
        <v/>
      </c>
    </row>
    <row r="901" spans="1:17">
      <c r="A901" s="383" t="str">
        <f>IF(B901="","",COUNT('Diário 1º PA'!$A$4:$A$2000)+COUNT('Diário 2º PA'!$A$4:$A$1998)+ROW()-3)</f>
        <v/>
      </c>
      <c r="B901" s="370"/>
      <c r="C901" s="381"/>
      <c r="D901" s="372"/>
      <c r="E901" s="372"/>
      <c r="F901" s="373"/>
      <c r="G901" s="574"/>
      <c r="H901" s="372"/>
      <c r="I901" s="374"/>
      <c r="J901" s="372"/>
      <c r="K901" s="372"/>
      <c r="L901" s="374"/>
      <c r="M901" s="372"/>
      <c r="N901" s="404"/>
      <c r="O901" s="315">
        <f t="shared" si="60"/>
        <v>0</v>
      </c>
      <c r="P901" s="315">
        <f t="shared" si="61"/>
        <v>0</v>
      </c>
      <c r="Q901" s="96" t="str">
        <f t="shared" si="59"/>
        <v/>
      </c>
    </row>
    <row r="902" spans="1:17">
      <c r="A902" s="383" t="str">
        <f>IF(B902="","",COUNT('Diário 1º PA'!$A$4:$A$2000)+COUNT('Diário 2º PA'!$A$4:$A$1998)+ROW()-3)</f>
        <v/>
      </c>
      <c r="B902" s="370"/>
      <c r="C902" s="381"/>
      <c r="D902" s="372"/>
      <c r="E902" s="372"/>
      <c r="F902" s="373"/>
      <c r="G902" s="574"/>
      <c r="H902" s="372"/>
      <c r="I902" s="374"/>
      <c r="J902" s="372"/>
      <c r="K902" s="372"/>
      <c r="L902" s="374"/>
      <c r="M902" s="372"/>
      <c r="N902" s="404"/>
      <c r="O902" s="315">
        <f t="shared" si="60"/>
        <v>0</v>
      </c>
      <c r="P902" s="315">
        <f t="shared" si="61"/>
        <v>0</v>
      </c>
      <c r="Q902" s="96" t="str">
        <f t="shared" ref="Q902:Q965" si="62">SUBSTITUTE(D902," ","_")</f>
        <v/>
      </c>
    </row>
    <row r="903" spans="1:17">
      <c r="A903" s="383" t="str">
        <f>IF(B903="","",COUNT('Diário 1º PA'!$A$4:$A$2000)+COUNT('Diário 2º PA'!$A$4:$A$1998)+ROW()-3)</f>
        <v/>
      </c>
      <c r="B903" s="370"/>
      <c r="C903" s="381"/>
      <c r="D903" s="372"/>
      <c r="E903" s="372"/>
      <c r="F903" s="373"/>
      <c r="G903" s="574"/>
      <c r="H903" s="372"/>
      <c r="I903" s="374"/>
      <c r="J903" s="372"/>
      <c r="K903" s="372"/>
      <c r="L903" s="374"/>
      <c r="M903" s="372"/>
      <c r="N903" s="404"/>
      <c r="O903" s="315">
        <f t="shared" si="60"/>
        <v>0</v>
      </c>
      <c r="P903" s="315">
        <f t="shared" si="61"/>
        <v>0</v>
      </c>
      <c r="Q903" s="139" t="str">
        <f t="shared" si="62"/>
        <v/>
      </c>
    </row>
    <row r="904" spans="1:17">
      <c r="A904" s="383" t="str">
        <f>IF(B904="","",COUNT('Diário 1º PA'!$A$4:$A$2000)+COUNT('Diário 2º PA'!$A$4:$A$1998)+ROW()-3)</f>
        <v/>
      </c>
      <c r="B904" s="370"/>
      <c r="C904" s="381"/>
      <c r="D904" s="372"/>
      <c r="E904" s="372"/>
      <c r="F904" s="373"/>
      <c r="G904" s="574"/>
      <c r="H904" s="372"/>
      <c r="I904" s="374"/>
      <c r="J904" s="372"/>
      <c r="K904" s="372"/>
      <c r="L904" s="374"/>
      <c r="M904" s="372"/>
      <c r="N904" s="404"/>
      <c r="O904" s="315">
        <f t="shared" si="60"/>
        <v>0</v>
      </c>
      <c r="P904" s="315">
        <f t="shared" si="61"/>
        <v>0</v>
      </c>
      <c r="Q904" s="96" t="str">
        <f t="shared" si="62"/>
        <v/>
      </c>
    </row>
    <row r="905" spans="1:17">
      <c r="A905" s="383" t="str">
        <f>IF(B905="","",COUNT('Diário 1º PA'!$A$4:$A$2000)+COUNT('Diário 2º PA'!$A$4:$A$1998)+ROW()-3)</f>
        <v/>
      </c>
      <c r="B905" s="370"/>
      <c r="C905" s="381"/>
      <c r="D905" s="372"/>
      <c r="E905" s="372"/>
      <c r="F905" s="373"/>
      <c r="G905" s="574"/>
      <c r="H905" s="372"/>
      <c r="I905" s="374"/>
      <c r="J905" s="372"/>
      <c r="K905" s="372"/>
      <c r="L905" s="374"/>
      <c r="M905" s="372"/>
      <c r="N905" s="404"/>
      <c r="O905" s="315">
        <f t="shared" si="60"/>
        <v>0</v>
      </c>
      <c r="P905" s="315">
        <f t="shared" si="61"/>
        <v>0</v>
      </c>
      <c r="Q905" s="96" t="str">
        <f t="shared" si="62"/>
        <v/>
      </c>
    </row>
    <row r="906" spans="1:17">
      <c r="A906" s="383" t="str">
        <f>IF(B906="","",COUNT('Diário 1º PA'!$A$4:$A$2000)+COUNT('Diário 2º PA'!$A$4:$A$1998)+ROW()-3)</f>
        <v/>
      </c>
      <c r="B906" s="370"/>
      <c r="C906" s="381"/>
      <c r="D906" s="372"/>
      <c r="E906" s="372"/>
      <c r="F906" s="373"/>
      <c r="G906" s="574"/>
      <c r="H906" s="372"/>
      <c r="I906" s="374"/>
      <c r="J906" s="372"/>
      <c r="K906" s="372"/>
      <c r="L906" s="374"/>
      <c r="M906" s="372"/>
      <c r="N906" s="404"/>
      <c r="O906" s="315">
        <f t="shared" si="60"/>
        <v>0</v>
      </c>
      <c r="P906" s="315">
        <f t="shared" si="61"/>
        <v>0</v>
      </c>
      <c r="Q906" s="139" t="str">
        <f t="shared" si="62"/>
        <v/>
      </c>
    </row>
    <row r="907" spans="1:17">
      <c r="A907" s="383" t="str">
        <f>IF(B907="","",COUNT('Diário 1º PA'!$A$4:$A$2000)+COUNT('Diário 2º PA'!$A$4:$A$1998)+ROW()-3)</f>
        <v/>
      </c>
      <c r="B907" s="370"/>
      <c r="C907" s="381"/>
      <c r="D907" s="372"/>
      <c r="E907" s="372"/>
      <c r="F907" s="373"/>
      <c r="G907" s="574"/>
      <c r="H907" s="372"/>
      <c r="I907" s="374"/>
      <c r="J907" s="372"/>
      <c r="K907" s="372"/>
      <c r="L907" s="374"/>
      <c r="M907" s="372"/>
      <c r="N907" s="404"/>
      <c r="O907" s="315">
        <f t="shared" si="60"/>
        <v>0</v>
      </c>
      <c r="P907" s="315">
        <f t="shared" si="61"/>
        <v>0</v>
      </c>
      <c r="Q907" s="96" t="str">
        <f t="shared" si="62"/>
        <v/>
      </c>
    </row>
    <row r="908" spans="1:17">
      <c r="A908" s="383" t="str">
        <f>IF(B908="","",COUNT('Diário 1º PA'!$A$4:$A$2000)+COUNT('Diário 2º PA'!$A$4:$A$1998)+ROW()-3)</f>
        <v/>
      </c>
      <c r="B908" s="370"/>
      <c r="C908" s="381"/>
      <c r="D908" s="372"/>
      <c r="E908" s="372"/>
      <c r="F908" s="373"/>
      <c r="G908" s="574"/>
      <c r="H908" s="372"/>
      <c r="I908" s="374"/>
      <c r="J908" s="372"/>
      <c r="K908" s="372"/>
      <c r="L908" s="374"/>
      <c r="M908" s="372"/>
      <c r="N908" s="404"/>
      <c r="O908" s="315">
        <f t="shared" si="60"/>
        <v>0</v>
      </c>
      <c r="P908" s="315">
        <f t="shared" si="61"/>
        <v>0</v>
      </c>
      <c r="Q908" s="96" t="str">
        <f t="shared" si="62"/>
        <v/>
      </c>
    </row>
    <row r="909" spans="1:17">
      <c r="A909" s="383" t="str">
        <f>IF(B909="","",COUNT('Diário 1º PA'!$A$4:$A$2000)+COUNT('Diário 2º PA'!$A$4:$A$1998)+ROW()-3)</f>
        <v/>
      </c>
      <c r="B909" s="370"/>
      <c r="C909" s="381"/>
      <c r="D909" s="372"/>
      <c r="E909" s="372"/>
      <c r="F909" s="373"/>
      <c r="G909" s="574"/>
      <c r="H909" s="372"/>
      <c r="I909" s="374"/>
      <c r="J909" s="372"/>
      <c r="K909" s="372"/>
      <c r="L909" s="374"/>
      <c r="M909" s="372"/>
      <c r="N909" s="404"/>
      <c r="O909" s="315">
        <f t="shared" si="60"/>
        <v>0</v>
      </c>
      <c r="P909" s="315">
        <f t="shared" si="61"/>
        <v>0</v>
      </c>
      <c r="Q909" s="139" t="str">
        <f t="shared" si="62"/>
        <v/>
      </c>
    </row>
    <row r="910" spans="1:17">
      <c r="A910" s="383" t="str">
        <f>IF(B910="","",COUNT('Diário 1º PA'!$A$4:$A$2000)+COUNT('Diário 2º PA'!$A$4:$A$1998)+ROW()-3)</f>
        <v/>
      </c>
      <c r="B910" s="370"/>
      <c r="C910" s="381"/>
      <c r="D910" s="372"/>
      <c r="E910" s="372"/>
      <c r="F910" s="373"/>
      <c r="G910" s="574"/>
      <c r="H910" s="372"/>
      <c r="I910" s="374"/>
      <c r="J910" s="372"/>
      <c r="K910" s="372"/>
      <c r="L910" s="374"/>
      <c r="M910" s="372"/>
      <c r="N910" s="404"/>
      <c r="O910" s="315">
        <f t="shared" si="60"/>
        <v>0</v>
      </c>
      <c r="P910" s="315">
        <f t="shared" si="61"/>
        <v>0</v>
      </c>
      <c r="Q910" s="96" t="str">
        <f t="shared" si="62"/>
        <v/>
      </c>
    </row>
    <row r="911" spans="1:17">
      <c r="A911" s="383" t="str">
        <f>IF(B911="","",COUNT('Diário 1º PA'!$A$4:$A$2000)+COUNT('Diário 2º PA'!$A$4:$A$1998)+ROW()-3)</f>
        <v/>
      </c>
      <c r="B911" s="370"/>
      <c r="C911" s="381"/>
      <c r="D911" s="372"/>
      <c r="E911" s="372"/>
      <c r="F911" s="373"/>
      <c r="G911" s="574"/>
      <c r="H911" s="372"/>
      <c r="I911" s="374"/>
      <c r="J911" s="372"/>
      <c r="K911" s="372"/>
      <c r="L911" s="374"/>
      <c r="M911" s="372"/>
      <c r="N911" s="404"/>
      <c r="O911" s="315">
        <f t="shared" si="60"/>
        <v>0</v>
      </c>
      <c r="P911" s="315">
        <f t="shared" si="61"/>
        <v>0</v>
      </c>
      <c r="Q911" s="96" t="str">
        <f t="shared" si="62"/>
        <v/>
      </c>
    </row>
    <row r="912" spans="1:17">
      <c r="A912" s="383" t="str">
        <f>IF(B912="","",COUNT('Diário 1º PA'!$A$4:$A$2000)+COUNT('Diário 2º PA'!$A$4:$A$1998)+ROW()-3)</f>
        <v/>
      </c>
      <c r="B912" s="370"/>
      <c r="C912" s="381"/>
      <c r="D912" s="372"/>
      <c r="E912" s="372"/>
      <c r="F912" s="373"/>
      <c r="G912" s="574"/>
      <c r="H912" s="372"/>
      <c r="I912" s="374"/>
      <c r="J912" s="372"/>
      <c r="K912" s="372"/>
      <c r="L912" s="374"/>
      <c r="M912" s="372"/>
      <c r="N912" s="404"/>
      <c r="O912" s="315">
        <f t="shared" si="60"/>
        <v>0</v>
      </c>
      <c r="P912" s="315">
        <f t="shared" si="61"/>
        <v>0</v>
      </c>
      <c r="Q912" s="139" t="str">
        <f t="shared" si="62"/>
        <v/>
      </c>
    </row>
    <row r="913" spans="1:17">
      <c r="A913" s="383" t="str">
        <f>IF(B913="","",COUNT('Diário 1º PA'!$A$4:$A$2000)+COUNT('Diário 2º PA'!$A$4:$A$1998)+ROW()-3)</f>
        <v/>
      </c>
      <c r="B913" s="370"/>
      <c r="C913" s="381"/>
      <c r="D913" s="372"/>
      <c r="E913" s="372"/>
      <c r="F913" s="373"/>
      <c r="G913" s="574"/>
      <c r="H913" s="372"/>
      <c r="I913" s="374"/>
      <c r="J913" s="372"/>
      <c r="K913" s="372"/>
      <c r="L913" s="374"/>
      <c r="M913" s="372"/>
      <c r="N913" s="404"/>
      <c r="O913" s="315">
        <f t="shared" si="60"/>
        <v>0</v>
      </c>
      <c r="P913" s="315">
        <f t="shared" si="61"/>
        <v>0</v>
      </c>
      <c r="Q913" s="96" t="str">
        <f t="shared" si="62"/>
        <v/>
      </c>
    </row>
    <row r="914" spans="1:17">
      <c r="A914" s="383" t="str">
        <f>IF(B914="","",COUNT('Diário 1º PA'!$A$4:$A$2000)+COUNT('Diário 2º PA'!$A$4:$A$1998)+ROW()-3)</f>
        <v/>
      </c>
      <c r="B914" s="370"/>
      <c r="C914" s="381"/>
      <c r="D914" s="372"/>
      <c r="E914" s="372"/>
      <c r="F914" s="373"/>
      <c r="G914" s="574"/>
      <c r="H914" s="372"/>
      <c r="I914" s="374"/>
      <c r="J914" s="372"/>
      <c r="K914" s="372"/>
      <c r="L914" s="374"/>
      <c r="M914" s="372"/>
      <c r="N914" s="404"/>
      <c r="O914" s="315">
        <f t="shared" si="60"/>
        <v>0</v>
      </c>
      <c r="P914" s="315">
        <f t="shared" si="61"/>
        <v>0</v>
      </c>
      <c r="Q914" s="96" t="str">
        <f t="shared" si="62"/>
        <v/>
      </c>
    </row>
    <row r="915" spans="1:17">
      <c r="A915" s="383" t="str">
        <f>IF(B915="","",COUNT('Diário 1º PA'!$A$4:$A$2000)+COUNT('Diário 2º PA'!$A$4:$A$1998)+ROW()-3)</f>
        <v/>
      </c>
      <c r="B915" s="370"/>
      <c r="C915" s="381"/>
      <c r="D915" s="372"/>
      <c r="E915" s="372"/>
      <c r="F915" s="373"/>
      <c r="G915" s="574"/>
      <c r="H915" s="372"/>
      <c r="I915" s="374"/>
      <c r="J915" s="372"/>
      <c r="K915" s="372"/>
      <c r="L915" s="374"/>
      <c r="M915" s="372"/>
      <c r="N915" s="404"/>
      <c r="O915" s="315">
        <f t="shared" si="60"/>
        <v>0</v>
      </c>
      <c r="P915" s="315">
        <f t="shared" si="61"/>
        <v>0</v>
      </c>
      <c r="Q915" s="139" t="str">
        <f t="shared" si="62"/>
        <v/>
      </c>
    </row>
    <row r="916" spans="1:17">
      <c r="A916" s="383" t="str">
        <f>IF(B916="","",COUNT('Diário 1º PA'!$A$4:$A$2000)+COUNT('Diário 2º PA'!$A$4:$A$1998)+ROW()-3)</f>
        <v/>
      </c>
      <c r="B916" s="370"/>
      <c r="C916" s="381"/>
      <c r="D916" s="372"/>
      <c r="E916" s="372"/>
      <c r="F916" s="373"/>
      <c r="G916" s="574"/>
      <c r="H916" s="372"/>
      <c r="I916" s="374"/>
      <c r="J916" s="372"/>
      <c r="K916" s="372"/>
      <c r="L916" s="374"/>
      <c r="M916" s="372"/>
      <c r="N916" s="404"/>
      <c r="O916" s="315">
        <f t="shared" si="60"/>
        <v>0</v>
      </c>
      <c r="P916" s="315">
        <f t="shared" si="61"/>
        <v>0</v>
      </c>
      <c r="Q916" s="96" t="str">
        <f t="shared" si="62"/>
        <v/>
      </c>
    </row>
    <row r="917" spans="1:17">
      <c r="A917" s="383" t="str">
        <f>IF(B917="","",COUNT('Diário 1º PA'!$A$4:$A$2000)+COUNT('Diário 2º PA'!$A$4:$A$1998)+ROW()-3)</f>
        <v/>
      </c>
      <c r="B917" s="370"/>
      <c r="C917" s="381"/>
      <c r="D917" s="372"/>
      <c r="E917" s="372"/>
      <c r="F917" s="373"/>
      <c r="G917" s="574"/>
      <c r="H917" s="372"/>
      <c r="I917" s="374"/>
      <c r="J917" s="372"/>
      <c r="K917" s="372"/>
      <c r="L917" s="374"/>
      <c r="M917" s="372"/>
      <c r="N917" s="404"/>
      <c r="O917" s="315">
        <f t="shared" si="60"/>
        <v>0</v>
      </c>
      <c r="P917" s="315">
        <f t="shared" si="61"/>
        <v>0</v>
      </c>
      <c r="Q917" s="96" t="str">
        <f t="shared" si="62"/>
        <v/>
      </c>
    </row>
    <row r="918" spans="1:17">
      <c r="A918" s="383" t="str">
        <f>IF(B918="","",COUNT('Diário 1º PA'!$A$4:$A$2000)+COUNT('Diário 2º PA'!$A$4:$A$1998)+ROW()-3)</f>
        <v/>
      </c>
      <c r="B918" s="370"/>
      <c r="C918" s="381"/>
      <c r="D918" s="372"/>
      <c r="E918" s="372"/>
      <c r="F918" s="373"/>
      <c r="G918" s="574"/>
      <c r="H918" s="372"/>
      <c r="I918" s="374"/>
      <c r="J918" s="372"/>
      <c r="K918" s="372"/>
      <c r="L918" s="374"/>
      <c r="M918" s="372"/>
      <c r="N918" s="404"/>
      <c r="O918" s="315">
        <f t="shared" si="60"/>
        <v>0</v>
      </c>
      <c r="P918" s="315">
        <f t="shared" si="61"/>
        <v>0</v>
      </c>
      <c r="Q918" s="139" t="str">
        <f t="shared" si="62"/>
        <v/>
      </c>
    </row>
    <row r="919" spans="1:17">
      <c r="A919" s="383" t="str">
        <f>IF(B919="","",COUNT('Diário 1º PA'!$A$4:$A$2000)+COUNT('Diário 2º PA'!$A$4:$A$1998)+ROW()-3)</f>
        <v/>
      </c>
      <c r="B919" s="370"/>
      <c r="C919" s="381"/>
      <c r="D919" s="372"/>
      <c r="E919" s="372"/>
      <c r="F919" s="373"/>
      <c r="G919" s="574"/>
      <c r="H919" s="372"/>
      <c r="I919" s="374"/>
      <c r="J919" s="372"/>
      <c r="K919" s="372"/>
      <c r="L919" s="374"/>
      <c r="M919" s="372"/>
      <c r="N919" s="404"/>
      <c r="O919" s="315">
        <f t="shared" si="60"/>
        <v>0</v>
      </c>
      <c r="P919" s="315">
        <f t="shared" si="61"/>
        <v>0</v>
      </c>
      <c r="Q919" s="96" t="str">
        <f t="shared" si="62"/>
        <v/>
      </c>
    </row>
    <row r="920" spans="1:17">
      <c r="A920" s="383" t="str">
        <f>IF(B920="","",COUNT('Diário 1º PA'!$A$4:$A$2000)+COUNT('Diário 2º PA'!$A$4:$A$1998)+ROW()-3)</f>
        <v/>
      </c>
      <c r="B920" s="370"/>
      <c r="C920" s="381"/>
      <c r="D920" s="372"/>
      <c r="E920" s="372"/>
      <c r="F920" s="373"/>
      <c r="G920" s="574"/>
      <c r="H920" s="372"/>
      <c r="I920" s="374"/>
      <c r="J920" s="372"/>
      <c r="K920" s="372"/>
      <c r="L920" s="374"/>
      <c r="M920" s="372"/>
      <c r="N920" s="404"/>
      <c r="O920" s="315">
        <f t="shared" si="60"/>
        <v>0</v>
      </c>
      <c r="P920" s="315">
        <f t="shared" si="61"/>
        <v>0</v>
      </c>
      <c r="Q920" s="96" t="str">
        <f t="shared" si="62"/>
        <v/>
      </c>
    </row>
    <row r="921" spans="1:17">
      <c r="A921" s="383" t="str">
        <f>IF(B921="","",COUNT('Diário 1º PA'!$A$4:$A$2000)+COUNT('Diário 2º PA'!$A$4:$A$1998)+ROW()-3)</f>
        <v/>
      </c>
      <c r="B921" s="370"/>
      <c r="C921" s="381"/>
      <c r="D921" s="372"/>
      <c r="E921" s="372"/>
      <c r="F921" s="373"/>
      <c r="G921" s="574"/>
      <c r="H921" s="372"/>
      <c r="I921" s="374"/>
      <c r="J921" s="372"/>
      <c r="K921" s="372"/>
      <c r="L921" s="374"/>
      <c r="M921" s="372"/>
      <c r="N921" s="404"/>
      <c r="O921" s="315">
        <f t="shared" si="60"/>
        <v>0</v>
      </c>
      <c r="P921" s="315">
        <f t="shared" si="61"/>
        <v>0</v>
      </c>
      <c r="Q921" s="139" t="str">
        <f t="shared" si="62"/>
        <v/>
      </c>
    </row>
    <row r="922" spans="1:17">
      <c r="A922" s="383" t="str">
        <f>IF(B922="","",COUNT('Diário 1º PA'!$A$4:$A$2000)+COUNT('Diário 2º PA'!$A$4:$A$1998)+ROW()-3)</f>
        <v/>
      </c>
      <c r="B922" s="370"/>
      <c r="C922" s="381"/>
      <c r="D922" s="372"/>
      <c r="E922" s="372"/>
      <c r="F922" s="373"/>
      <c r="G922" s="574"/>
      <c r="H922" s="372"/>
      <c r="I922" s="374"/>
      <c r="J922" s="372"/>
      <c r="K922" s="372"/>
      <c r="L922" s="374"/>
      <c r="M922" s="372"/>
      <c r="N922" s="404"/>
      <c r="O922" s="315">
        <f t="shared" si="60"/>
        <v>0</v>
      </c>
      <c r="P922" s="315">
        <f t="shared" si="61"/>
        <v>0</v>
      </c>
      <c r="Q922" s="96" t="str">
        <f t="shared" si="62"/>
        <v/>
      </c>
    </row>
    <row r="923" spans="1:17">
      <c r="A923" s="383" t="str">
        <f>IF(B923="","",COUNT('Diário 1º PA'!$A$4:$A$2000)+COUNT('Diário 2º PA'!$A$4:$A$1998)+ROW()-3)</f>
        <v/>
      </c>
      <c r="B923" s="370"/>
      <c r="C923" s="381"/>
      <c r="D923" s="372"/>
      <c r="E923" s="372"/>
      <c r="F923" s="373"/>
      <c r="G923" s="574"/>
      <c r="H923" s="372"/>
      <c r="I923" s="374"/>
      <c r="J923" s="372"/>
      <c r="K923" s="372"/>
      <c r="L923" s="374"/>
      <c r="M923" s="372"/>
      <c r="N923" s="404"/>
      <c r="O923" s="315">
        <f t="shared" si="60"/>
        <v>0</v>
      </c>
      <c r="P923" s="315">
        <f t="shared" si="61"/>
        <v>0</v>
      </c>
      <c r="Q923" s="96" t="str">
        <f t="shared" si="62"/>
        <v/>
      </c>
    </row>
    <row r="924" spans="1:17">
      <c r="A924" s="383" t="str">
        <f>IF(B924="","",COUNT('Diário 1º PA'!$A$4:$A$2000)+COUNT('Diário 2º PA'!$A$4:$A$1998)+ROW()-3)</f>
        <v/>
      </c>
      <c r="B924" s="370"/>
      <c r="C924" s="381"/>
      <c r="D924" s="372"/>
      <c r="E924" s="372"/>
      <c r="F924" s="373"/>
      <c r="G924" s="574"/>
      <c r="H924" s="372"/>
      <c r="I924" s="374"/>
      <c r="J924" s="372"/>
      <c r="K924" s="372"/>
      <c r="L924" s="374"/>
      <c r="M924" s="372"/>
      <c r="N924" s="404"/>
      <c r="O924" s="315">
        <f t="shared" si="60"/>
        <v>0</v>
      </c>
      <c r="P924" s="315">
        <f t="shared" si="61"/>
        <v>0</v>
      </c>
      <c r="Q924" s="139" t="str">
        <f t="shared" si="62"/>
        <v/>
      </c>
    </row>
    <row r="925" spans="1:17">
      <c r="A925" s="383" t="str">
        <f>IF(B925="","",COUNT('Diário 1º PA'!$A$4:$A$2000)+COUNT('Diário 2º PA'!$A$4:$A$1998)+ROW()-3)</f>
        <v/>
      </c>
      <c r="B925" s="370"/>
      <c r="C925" s="381"/>
      <c r="D925" s="372"/>
      <c r="E925" s="372"/>
      <c r="F925" s="373"/>
      <c r="G925" s="574"/>
      <c r="H925" s="372"/>
      <c r="I925" s="374"/>
      <c r="J925" s="372"/>
      <c r="K925" s="372"/>
      <c r="L925" s="374"/>
      <c r="M925" s="372"/>
      <c r="N925" s="404"/>
      <c r="O925" s="315">
        <f t="shared" si="60"/>
        <v>0</v>
      </c>
      <c r="P925" s="315">
        <f t="shared" si="61"/>
        <v>0</v>
      </c>
      <c r="Q925" s="96" t="str">
        <f t="shared" si="62"/>
        <v/>
      </c>
    </row>
    <row r="926" spans="1:17">
      <c r="A926" s="383" t="str">
        <f>IF(B926="","",COUNT('Diário 1º PA'!$A$4:$A$2000)+COUNT('Diário 2º PA'!$A$4:$A$1998)+ROW()-3)</f>
        <v/>
      </c>
      <c r="B926" s="370"/>
      <c r="C926" s="381"/>
      <c r="D926" s="372"/>
      <c r="E926" s="372"/>
      <c r="F926" s="373"/>
      <c r="G926" s="574"/>
      <c r="H926" s="372"/>
      <c r="I926" s="374"/>
      <c r="J926" s="372"/>
      <c r="K926" s="372"/>
      <c r="L926" s="374"/>
      <c r="M926" s="372"/>
      <c r="N926" s="404"/>
      <c r="O926" s="315">
        <f t="shared" si="60"/>
        <v>0</v>
      </c>
      <c r="P926" s="315">
        <f t="shared" si="61"/>
        <v>0</v>
      </c>
      <c r="Q926" s="96" t="str">
        <f t="shared" si="62"/>
        <v/>
      </c>
    </row>
    <row r="927" spans="1:17">
      <c r="A927" s="383" t="str">
        <f>IF(B927="","",COUNT('Diário 1º PA'!$A$4:$A$2000)+COUNT('Diário 2º PA'!$A$4:$A$1998)+ROW()-3)</f>
        <v/>
      </c>
      <c r="B927" s="370"/>
      <c r="C927" s="381"/>
      <c r="D927" s="372"/>
      <c r="E927" s="372"/>
      <c r="F927" s="373"/>
      <c r="G927" s="574"/>
      <c r="H927" s="372"/>
      <c r="I927" s="374"/>
      <c r="J927" s="372"/>
      <c r="K927" s="372"/>
      <c r="L927" s="374"/>
      <c r="M927" s="372"/>
      <c r="N927" s="404"/>
      <c r="O927" s="315">
        <f t="shared" si="60"/>
        <v>0</v>
      </c>
      <c r="P927" s="315">
        <f t="shared" si="61"/>
        <v>0</v>
      </c>
      <c r="Q927" s="139" t="str">
        <f t="shared" si="62"/>
        <v/>
      </c>
    </row>
    <row r="928" spans="1:17">
      <c r="A928" s="383" t="str">
        <f>IF(B928="","",COUNT('Diário 1º PA'!$A$4:$A$2000)+COUNT('Diário 2º PA'!$A$4:$A$1998)+ROW()-3)</f>
        <v/>
      </c>
      <c r="B928" s="370"/>
      <c r="C928" s="381"/>
      <c r="D928" s="372"/>
      <c r="E928" s="372"/>
      <c r="F928" s="373"/>
      <c r="G928" s="574"/>
      <c r="H928" s="372"/>
      <c r="I928" s="374"/>
      <c r="J928" s="372"/>
      <c r="K928" s="372"/>
      <c r="L928" s="374"/>
      <c r="M928" s="372"/>
      <c r="N928" s="404"/>
      <c r="O928" s="315">
        <f t="shared" si="60"/>
        <v>0</v>
      </c>
      <c r="P928" s="315">
        <f t="shared" si="61"/>
        <v>0</v>
      </c>
      <c r="Q928" s="96" t="str">
        <f t="shared" si="62"/>
        <v/>
      </c>
    </row>
    <row r="929" spans="1:17">
      <c r="A929" s="383" t="str">
        <f>IF(B929="","",COUNT('Diário 1º PA'!$A$4:$A$2000)+COUNT('Diário 2º PA'!$A$4:$A$1998)+ROW()-3)</f>
        <v/>
      </c>
      <c r="B929" s="370"/>
      <c r="C929" s="381"/>
      <c r="D929" s="372"/>
      <c r="E929" s="372"/>
      <c r="F929" s="373"/>
      <c r="G929" s="574"/>
      <c r="H929" s="372"/>
      <c r="I929" s="374"/>
      <c r="J929" s="372"/>
      <c r="K929" s="372"/>
      <c r="L929" s="374"/>
      <c r="M929" s="372"/>
      <c r="N929" s="404"/>
      <c r="O929" s="315">
        <f t="shared" si="60"/>
        <v>0</v>
      </c>
      <c r="P929" s="315">
        <f t="shared" si="61"/>
        <v>0</v>
      </c>
      <c r="Q929" s="96" t="str">
        <f t="shared" si="62"/>
        <v/>
      </c>
    </row>
    <row r="930" spans="1:17">
      <c r="A930" s="383" t="str">
        <f>IF(B930="","",COUNT('Diário 1º PA'!$A$4:$A$2000)+COUNT('Diário 2º PA'!$A$4:$A$1998)+ROW()-3)</f>
        <v/>
      </c>
      <c r="B930" s="370"/>
      <c r="C930" s="381"/>
      <c r="D930" s="372"/>
      <c r="E930" s="372"/>
      <c r="F930" s="373"/>
      <c r="G930" s="574"/>
      <c r="H930" s="372"/>
      <c r="I930" s="374"/>
      <c r="J930" s="372"/>
      <c r="K930" s="372"/>
      <c r="L930" s="374"/>
      <c r="M930" s="372"/>
      <c r="N930" s="404"/>
      <c r="O930" s="315">
        <f t="shared" si="60"/>
        <v>0</v>
      </c>
      <c r="P930" s="315">
        <f t="shared" si="61"/>
        <v>0</v>
      </c>
      <c r="Q930" s="139" t="str">
        <f t="shared" si="62"/>
        <v/>
      </c>
    </row>
    <row r="931" spans="1:17">
      <c r="A931" s="383" t="str">
        <f>IF(B931="","",COUNT('Diário 1º PA'!$A$4:$A$2000)+COUNT('Diário 2º PA'!$A$4:$A$1998)+ROW()-3)</f>
        <v/>
      </c>
      <c r="B931" s="370"/>
      <c r="C931" s="381"/>
      <c r="D931" s="372"/>
      <c r="E931" s="372"/>
      <c r="F931" s="373"/>
      <c r="G931" s="574"/>
      <c r="H931" s="372"/>
      <c r="I931" s="374"/>
      <c r="J931" s="372"/>
      <c r="K931" s="372"/>
      <c r="L931" s="374"/>
      <c r="M931" s="372"/>
      <c r="N931" s="404"/>
      <c r="O931" s="315">
        <f t="shared" si="60"/>
        <v>0</v>
      </c>
      <c r="P931" s="315">
        <f t="shared" si="61"/>
        <v>0</v>
      </c>
      <c r="Q931" s="96" t="str">
        <f t="shared" si="62"/>
        <v/>
      </c>
    </row>
    <row r="932" spans="1:17">
      <c r="A932" s="383" t="str">
        <f>IF(B932="","",COUNT('Diário 1º PA'!$A$4:$A$2000)+COUNT('Diário 2º PA'!$A$4:$A$1998)+ROW()-3)</f>
        <v/>
      </c>
      <c r="B932" s="370"/>
      <c r="C932" s="381"/>
      <c r="D932" s="372"/>
      <c r="E932" s="372"/>
      <c r="F932" s="373"/>
      <c r="G932" s="574"/>
      <c r="H932" s="372"/>
      <c r="I932" s="374"/>
      <c r="J932" s="372"/>
      <c r="K932" s="372"/>
      <c r="L932" s="374"/>
      <c r="M932" s="372"/>
      <c r="N932" s="404"/>
      <c r="O932" s="315">
        <f t="shared" si="60"/>
        <v>0</v>
      </c>
      <c r="P932" s="315">
        <f t="shared" si="61"/>
        <v>0</v>
      </c>
      <c r="Q932" s="96" t="str">
        <f t="shared" si="62"/>
        <v/>
      </c>
    </row>
    <row r="933" spans="1:17">
      <c r="A933" s="383" t="str">
        <f>IF(B933="","",COUNT('Diário 1º PA'!$A$4:$A$2000)+COUNT('Diário 2º PA'!$A$4:$A$1998)+ROW()-3)</f>
        <v/>
      </c>
      <c r="B933" s="370"/>
      <c r="C933" s="381"/>
      <c r="D933" s="372"/>
      <c r="E933" s="372"/>
      <c r="F933" s="373"/>
      <c r="G933" s="574"/>
      <c r="H933" s="372"/>
      <c r="I933" s="374"/>
      <c r="J933" s="372"/>
      <c r="K933" s="372"/>
      <c r="L933" s="374"/>
      <c r="M933" s="372"/>
      <c r="N933" s="404"/>
      <c r="O933" s="315">
        <f t="shared" si="60"/>
        <v>0</v>
      </c>
      <c r="P933" s="315">
        <f t="shared" si="61"/>
        <v>0</v>
      </c>
      <c r="Q933" s="139" t="str">
        <f t="shared" si="62"/>
        <v/>
      </c>
    </row>
    <row r="934" spans="1:17">
      <c r="A934" s="383" t="str">
        <f>IF(B934="","",COUNT('Diário 1º PA'!$A$4:$A$2000)+COUNT('Diário 2º PA'!$A$4:$A$1998)+ROW()-3)</f>
        <v/>
      </c>
      <c r="B934" s="370"/>
      <c r="C934" s="381"/>
      <c r="D934" s="372"/>
      <c r="E934" s="372"/>
      <c r="F934" s="373"/>
      <c r="G934" s="574"/>
      <c r="H934" s="372"/>
      <c r="I934" s="374"/>
      <c r="J934" s="372"/>
      <c r="K934" s="372"/>
      <c r="L934" s="374"/>
      <c r="M934" s="372"/>
      <c r="N934" s="404"/>
      <c r="O934" s="315">
        <f t="shared" si="60"/>
        <v>0</v>
      </c>
      <c r="P934" s="315">
        <f t="shared" si="61"/>
        <v>0</v>
      </c>
      <c r="Q934" s="96" t="str">
        <f t="shared" si="62"/>
        <v/>
      </c>
    </row>
    <row r="935" spans="1:17">
      <c r="A935" s="383" t="str">
        <f>IF(B935="","",COUNT('Diário 1º PA'!$A$4:$A$2000)+COUNT('Diário 2º PA'!$A$4:$A$1998)+ROW()-3)</f>
        <v/>
      </c>
      <c r="B935" s="370"/>
      <c r="C935" s="381"/>
      <c r="D935" s="372"/>
      <c r="E935" s="372"/>
      <c r="F935" s="373"/>
      <c r="G935" s="574"/>
      <c r="H935" s="372"/>
      <c r="I935" s="374"/>
      <c r="J935" s="372"/>
      <c r="K935" s="372"/>
      <c r="L935" s="374"/>
      <c r="M935" s="372"/>
      <c r="N935" s="404"/>
      <c r="O935" s="315">
        <f t="shared" si="60"/>
        <v>0</v>
      </c>
      <c r="P935" s="315">
        <f t="shared" si="61"/>
        <v>0</v>
      </c>
      <c r="Q935" s="96" t="str">
        <f t="shared" si="62"/>
        <v/>
      </c>
    </row>
    <row r="936" spans="1:17">
      <c r="A936" s="383" t="str">
        <f>IF(B936="","",COUNT('Diário 1º PA'!$A$4:$A$2000)+COUNT('Diário 2º PA'!$A$4:$A$1998)+ROW()-3)</f>
        <v/>
      </c>
      <c r="B936" s="370"/>
      <c r="C936" s="381"/>
      <c r="D936" s="372"/>
      <c r="E936" s="372"/>
      <c r="F936" s="373"/>
      <c r="G936" s="574"/>
      <c r="H936" s="372"/>
      <c r="I936" s="374"/>
      <c r="J936" s="372"/>
      <c r="K936" s="372"/>
      <c r="L936" s="374"/>
      <c r="M936" s="372"/>
      <c r="N936" s="404"/>
      <c r="O936" s="315">
        <f t="shared" si="60"/>
        <v>0</v>
      </c>
      <c r="P936" s="315">
        <f t="shared" si="61"/>
        <v>0</v>
      </c>
      <c r="Q936" s="139" t="str">
        <f t="shared" si="62"/>
        <v/>
      </c>
    </row>
    <row r="937" spans="1:17">
      <c r="A937" s="383" t="str">
        <f>IF(B937="","",COUNT('Diário 1º PA'!$A$4:$A$2000)+COUNT('Diário 2º PA'!$A$4:$A$1998)+ROW()-3)</f>
        <v/>
      </c>
      <c r="B937" s="370"/>
      <c r="C937" s="381"/>
      <c r="D937" s="372"/>
      <c r="E937" s="372"/>
      <c r="F937" s="373"/>
      <c r="G937" s="574"/>
      <c r="H937" s="372"/>
      <c r="I937" s="374"/>
      <c r="J937" s="372"/>
      <c r="K937" s="372"/>
      <c r="L937" s="374"/>
      <c r="M937" s="372"/>
      <c r="N937" s="404"/>
      <c r="O937" s="315">
        <f t="shared" si="60"/>
        <v>0</v>
      </c>
      <c r="P937" s="315">
        <f t="shared" si="61"/>
        <v>0</v>
      </c>
      <c r="Q937" s="96" t="str">
        <f t="shared" si="62"/>
        <v/>
      </c>
    </row>
    <row r="938" spans="1:17">
      <c r="A938" s="383" t="str">
        <f>IF(B938="","",COUNT('Diário 1º PA'!$A$4:$A$2000)+COUNT('Diário 2º PA'!$A$4:$A$1998)+ROW()-3)</f>
        <v/>
      </c>
      <c r="B938" s="370"/>
      <c r="C938" s="381"/>
      <c r="D938" s="372"/>
      <c r="E938" s="372"/>
      <c r="F938" s="373"/>
      <c r="G938" s="574"/>
      <c r="H938" s="372"/>
      <c r="I938" s="374"/>
      <c r="J938" s="372"/>
      <c r="K938" s="372"/>
      <c r="L938" s="374"/>
      <c r="M938" s="372"/>
      <c r="N938" s="404"/>
      <c r="O938" s="315">
        <f t="shared" si="60"/>
        <v>0</v>
      </c>
      <c r="P938" s="315">
        <f t="shared" si="61"/>
        <v>0</v>
      </c>
      <c r="Q938" s="96" t="str">
        <f t="shared" si="62"/>
        <v/>
      </c>
    </row>
    <row r="939" spans="1:17">
      <c r="A939" s="383" t="str">
        <f>IF(B939="","",COUNT('Diário 1º PA'!$A$4:$A$2000)+COUNT('Diário 2º PA'!$A$4:$A$1998)+ROW()-3)</f>
        <v/>
      </c>
      <c r="B939" s="370"/>
      <c r="C939" s="381"/>
      <c r="D939" s="372"/>
      <c r="E939" s="372"/>
      <c r="F939" s="373"/>
      <c r="G939" s="574"/>
      <c r="H939" s="372"/>
      <c r="I939" s="374"/>
      <c r="J939" s="372"/>
      <c r="K939" s="372"/>
      <c r="L939" s="374"/>
      <c r="M939" s="372"/>
      <c r="N939" s="404"/>
      <c r="O939" s="315">
        <f t="shared" si="60"/>
        <v>0</v>
      </c>
      <c r="P939" s="315">
        <f t="shared" si="61"/>
        <v>0</v>
      </c>
      <c r="Q939" s="139" t="str">
        <f t="shared" si="62"/>
        <v/>
      </c>
    </row>
    <row r="940" spans="1:17">
      <c r="A940" s="383" t="str">
        <f>IF(B940="","",COUNT('Diário 1º PA'!$A$4:$A$2000)+COUNT('Diário 2º PA'!$A$4:$A$1998)+ROW()-3)</f>
        <v/>
      </c>
      <c r="B940" s="370"/>
      <c r="C940" s="381"/>
      <c r="D940" s="372"/>
      <c r="E940" s="372"/>
      <c r="F940" s="373"/>
      <c r="G940" s="574"/>
      <c r="H940" s="372"/>
      <c r="I940" s="374"/>
      <c r="J940" s="372"/>
      <c r="K940" s="372"/>
      <c r="L940" s="374"/>
      <c r="M940" s="372"/>
      <c r="N940" s="404"/>
      <c r="O940" s="315">
        <f t="shared" si="60"/>
        <v>0</v>
      </c>
      <c r="P940" s="315">
        <f t="shared" si="61"/>
        <v>0</v>
      </c>
      <c r="Q940" s="96" t="str">
        <f t="shared" si="62"/>
        <v/>
      </c>
    </row>
    <row r="941" spans="1:17">
      <c r="A941" s="383" t="str">
        <f>IF(B941="","",COUNT('Diário 1º PA'!$A$4:$A$2000)+COUNT('Diário 2º PA'!$A$4:$A$1998)+ROW()-3)</f>
        <v/>
      </c>
      <c r="B941" s="370"/>
      <c r="C941" s="381"/>
      <c r="D941" s="372"/>
      <c r="E941" s="372"/>
      <c r="F941" s="373"/>
      <c r="G941" s="574"/>
      <c r="H941" s="372"/>
      <c r="I941" s="374"/>
      <c r="J941" s="372"/>
      <c r="K941" s="372"/>
      <c r="L941" s="374"/>
      <c r="M941" s="372"/>
      <c r="N941" s="404"/>
      <c r="O941" s="315">
        <f t="shared" si="60"/>
        <v>0</v>
      </c>
      <c r="P941" s="315">
        <f t="shared" si="61"/>
        <v>0</v>
      </c>
      <c r="Q941" s="96" t="str">
        <f t="shared" si="62"/>
        <v/>
      </c>
    </row>
    <row r="942" spans="1:17">
      <c r="A942" s="383" t="str">
        <f>IF(B942="","",COUNT('Diário 1º PA'!$A$4:$A$2000)+COUNT('Diário 2º PA'!$A$4:$A$1998)+ROW()-3)</f>
        <v/>
      </c>
      <c r="B942" s="370"/>
      <c r="C942" s="381"/>
      <c r="D942" s="372"/>
      <c r="E942" s="372"/>
      <c r="F942" s="373"/>
      <c r="G942" s="574"/>
      <c r="H942" s="372"/>
      <c r="I942" s="374"/>
      <c r="J942" s="372"/>
      <c r="K942" s="372"/>
      <c r="L942" s="374"/>
      <c r="M942" s="372"/>
      <c r="N942" s="404"/>
      <c r="O942" s="315">
        <f t="shared" si="60"/>
        <v>0</v>
      </c>
      <c r="P942" s="315">
        <f t="shared" si="61"/>
        <v>0</v>
      </c>
      <c r="Q942" s="139" t="str">
        <f t="shared" si="62"/>
        <v/>
      </c>
    </row>
    <row r="943" spans="1:17">
      <c r="A943" s="383" t="str">
        <f>IF(B943="","",COUNT('Diário 1º PA'!$A$4:$A$2000)+COUNT('Diário 2º PA'!$A$4:$A$1998)+ROW()-3)</f>
        <v/>
      </c>
      <c r="B943" s="370"/>
      <c r="C943" s="381"/>
      <c r="D943" s="372"/>
      <c r="E943" s="372"/>
      <c r="F943" s="373"/>
      <c r="G943" s="574"/>
      <c r="H943" s="372"/>
      <c r="I943" s="374"/>
      <c r="J943" s="372"/>
      <c r="K943" s="372"/>
      <c r="L943" s="374"/>
      <c r="M943" s="372"/>
      <c r="N943" s="404"/>
      <c r="O943" s="315">
        <f t="shared" si="60"/>
        <v>0</v>
      </c>
      <c r="P943" s="315">
        <f t="shared" si="61"/>
        <v>0</v>
      </c>
      <c r="Q943" s="96" t="str">
        <f t="shared" si="62"/>
        <v/>
      </c>
    </row>
    <row r="944" spans="1:17">
      <c r="A944" s="383" t="str">
        <f>IF(B944="","",COUNT('Diário 1º PA'!$A$4:$A$2000)+COUNT('Diário 2º PA'!$A$4:$A$1998)+ROW()-3)</f>
        <v/>
      </c>
      <c r="B944" s="370"/>
      <c r="C944" s="381"/>
      <c r="D944" s="372"/>
      <c r="E944" s="372"/>
      <c r="F944" s="373"/>
      <c r="G944" s="574"/>
      <c r="H944" s="372"/>
      <c r="I944" s="374"/>
      <c r="J944" s="372"/>
      <c r="K944" s="372"/>
      <c r="L944" s="374"/>
      <c r="M944" s="372"/>
      <c r="N944" s="404"/>
      <c r="O944" s="315">
        <f t="shared" si="60"/>
        <v>0</v>
      </c>
      <c r="P944" s="315">
        <f t="shared" si="61"/>
        <v>0</v>
      </c>
      <c r="Q944" s="96" t="str">
        <f t="shared" si="62"/>
        <v/>
      </c>
    </row>
    <row r="945" spans="1:17">
      <c r="A945" s="383" t="str">
        <f>IF(B945="","",COUNT('Diário 1º PA'!$A$4:$A$2000)+COUNT('Diário 2º PA'!$A$4:$A$1998)+ROW()-3)</f>
        <v/>
      </c>
      <c r="B945" s="370"/>
      <c r="C945" s="381"/>
      <c r="D945" s="372"/>
      <c r="E945" s="372"/>
      <c r="F945" s="373"/>
      <c r="G945" s="574"/>
      <c r="H945" s="372"/>
      <c r="I945" s="374"/>
      <c r="J945" s="372"/>
      <c r="K945" s="372"/>
      <c r="L945" s="374"/>
      <c r="M945" s="372"/>
      <c r="N945" s="404"/>
      <c r="O945" s="315">
        <f t="shared" si="60"/>
        <v>0</v>
      </c>
      <c r="P945" s="315">
        <f t="shared" si="61"/>
        <v>0</v>
      </c>
      <c r="Q945" s="139" t="str">
        <f t="shared" si="62"/>
        <v/>
      </c>
    </row>
    <row r="946" spans="1:17">
      <c r="A946" s="383" t="str">
        <f>IF(B946="","",COUNT('Diário 1º PA'!$A$4:$A$2000)+COUNT('Diário 2º PA'!$A$4:$A$1998)+ROW()-3)</f>
        <v/>
      </c>
      <c r="B946" s="370"/>
      <c r="C946" s="381"/>
      <c r="D946" s="372"/>
      <c r="E946" s="372"/>
      <c r="F946" s="373"/>
      <c r="G946" s="574"/>
      <c r="H946" s="372"/>
      <c r="I946" s="374"/>
      <c r="J946" s="372"/>
      <c r="K946" s="372"/>
      <c r="L946" s="374"/>
      <c r="M946" s="372"/>
      <c r="N946" s="404"/>
      <c r="O946" s="315">
        <f t="shared" si="60"/>
        <v>0</v>
      </c>
      <c r="P946" s="315">
        <f t="shared" si="61"/>
        <v>0</v>
      </c>
      <c r="Q946" s="96" t="str">
        <f t="shared" si="62"/>
        <v/>
      </c>
    </row>
    <row r="947" spans="1:17">
      <c r="A947" s="383" t="str">
        <f>IF(B947="","",COUNT('Diário 1º PA'!$A$4:$A$2000)+COUNT('Diário 2º PA'!$A$4:$A$1998)+ROW()-3)</f>
        <v/>
      </c>
      <c r="B947" s="370"/>
      <c r="C947" s="381"/>
      <c r="D947" s="372"/>
      <c r="E947" s="372"/>
      <c r="F947" s="373"/>
      <c r="G947" s="574"/>
      <c r="H947" s="372"/>
      <c r="I947" s="374"/>
      <c r="J947" s="372"/>
      <c r="K947" s="372"/>
      <c r="L947" s="374"/>
      <c r="M947" s="372"/>
      <c r="N947" s="404"/>
      <c r="O947" s="315">
        <f t="shared" si="60"/>
        <v>0</v>
      </c>
      <c r="P947" s="315">
        <f t="shared" si="61"/>
        <v>0</v>
      </c>
      <c r="Q947" s="96" t="str">
        <f t="shared" si="62"/>
        <v/>
      </c>
    </row>
    <row r="948" spans="1:17">
      <c r="A948" s="383" t="str">
        <f>IF(B948="","",COUNT('Diário 1º PA'!$A$4:$A$2000)+COUNT('Diário 2º PA'!$A$4:$A$1998)+ROW()-3)</f>
        <v/>
      </c>
      <c r="B948" s="370"/>
      <c r="C948" s="381"/>
      <c r="D948" s="372"/>
      <c r="E948" s="372"/>
      <c r="F948" s="373"/>
      <c r="G948" s="574"/>
      <c r="H948" s="372"/>
      <c r="I948" s="374"/>
      <c r="J948" s="372"/>
      <c r="K948" s="372"/>
      <c r="L948" s="374"/>
      <c r="M948" s="372"/>
      <c r="N948" s="404"/>
      <c r="O948" s="315">
        <f t="shared" si="60"/>
        <v>0</v>
      </c>
      <c r="P948" s="315">
        <f t="shared" si="61"/>
        <v>0</v>
      </c>
      <c r="Q948" s="139" t="str">
        <f t="shared" si="62"/>
        <v/>
      </c>
    </row>
    <row r="949" spans="1:17">
      <c r="A949" s="383" t="str">
        <f>IF(B949="","",COUNT('Diário 1º PA'!$A$4:$A$2000)+COUNT('Diário 2º PA'!$A$4:$A$1998)+ROW()-3)</f>
        <v/>
      </c>
      <c r="B949" s="370"/>
      <c r="C949" s="381"/>
      <c r="D949" s="372"/>
      <c r="E949" s="372"/>
      <c r="F949" s="373"/>
      <c r="G949" s="574"/>
      <c r="H949" s="372"/>
      <c r="I949" s="374"/>
      <c r="J949" s="372"/>
      <c r="K949" s="372"/>
      <c r="L949" s="374"/>
      <c r="M949" s="372"/>
      <c r="N949" s="404"/>
      <c r="O949" s="315">
        <f t="shared" si="60"/>
        <v>0</v>
      </c>
      <c r="P949" s="315">
        <f t="shared" si="61"/>
        <v>0</v>
      </c>
      <c r="Q949" s="96" t="str">
        <f t="shared" si="62"/>
        <v/>
      </c>
    </row>
    <row r="950" spans="1:17">
      <c r="A950" s="383" t="str">
        <f>IF(B950="","",COUNT('Diário 1º PA'!$A$4:$A$2000)+COUNT('Diário 2º PA'!$A$4:$A$1998)+ROW()-3)</f>
        <v/>
      </c>
      <c r="B950" s="370"/>
      <c r="C950" s="381"/>
      <c r="D950" s="372"/>
      <c r="E950" s="372"/>
      <c r="F950" s="373"/>
      <c r="G950" s="574"/>
      <c r="H950" s="372"/>
      <c r="I950" s="374"/>
      <c r="J950" s="372"/>
      <c r="K950" s="372"/>
      <c r="L950" s="374"/>
      <c r="M950" s="372"/>
      <c r="N950" s="404"/>
      <c r="O950" s="315">
        <f t="shared" si="60"/>
        <v>0</v>
      </c>
      <c r="P950" s="315">
        <f t="shared" si="61"/>
        <v>0</v>
      </c>
      <c r="Q950" s="96" t="str">
        <f t="shared" si="62"/>
        <v/>
      </c>
    </row>
    <row r="951" spans="1:17">
      <c r="A951" s="383" t="str">
        <f>IF(B951="","",COUNT('Diário 1º PA'!$A$4:$A$2000)+COUNT('Diário 2º PA'!$A$4:$A$1998)+ROW()-3)</f>
        <v/>
      </c>
      <c r="B951" s="370"/>
      <c r="C951" s="381"/>
      <c r="D951" s="372"/>
      <c r="E951" s="372"/>
      <c r="F951" s="373"/>
      <c r="G951" s="574"/>
      <c r="H951" s="372"/>
      <c r="I951" s="374"/>
      <c r="J951" s="372"/>
      <c r="K951" s="372"/>
      <c r="L951" s="374"/>
      <c r="M951" s="372"/>
      <c r="N951" s="404"/>
      <c r="O951" s="315">
        <f t="shared" si="60"/>
        <v>0</v>
      </c>
      <c r="P951" s="315">
        <f t="shared" si="61"/>
        <v>0</v>
      </c>
      <c r="Q951" s="139" t="str">
        <f t="shared" si="62"/>
        <v/>
      </c>
    </row>
    <row r="952" spans="1:17">
      <c r="A952" s="383" t="str">
        <f>IF(B952="","",COUNT('Diário 1º PA'!$A$4:$A$2000)+COUNT('Diário 2º PA'!$A$4:$A$1998)+ROW()-3)</f>
        <v/>
      </c>
      <c r="B952" s="370"/>
      <c r="C952" s="381"/>
      <c r="D952" s="372"/>
      <c r="E952" s="372"/>
      <c r="F952" s="373"/>
      <c r="G952" s="574"/>
      <c r="H952" s="372"/>
      <c r="I952" s="374"/>
      <c r="J952" s="372"/>
      <c r="K952" s="372"/>
      <c r="L952" s="374"/>
      <c r="M952" s="372"/>
      <c r="N952" s="404"/>
      <c r="O952" s="315">
        <f t="shared" si="60"/>
        <v>0</v>
      </c>
      <c r="P952" s="315">
        <f t="shared" si="61"/>
        <v>0</v>
      </c>
      <c r="Q952" s="96" t="str">
        <f t="shared" si="62"/>
        <v/>
      </c>
    </row>
    <row r="953" spans="1:17">
      <c r="A953" s="383" t="str">
        <f>IF(B953="","",COUNT('Diário 1º PA'!$A$4:$A$2000)+COUNT('Diário 2º PA'!$A$4:$A$1998)+ROW()-3)</f>
        <v/>
      </c>
      <c r="B953" s="370"/>
      <c r="C953" s="381"/>
      <c r="D953" s="372"/>
      <c r="E953" s="372"/>
      <c r="F953" s="373"/>
      <c r="G953" s="574"/>
      <c r="H953" s="372"/>
      <c r="I953" s="374"/>
      <c r="J953" s="372"/>
      <c r="K953" s="372"/>
      <c r="L953" s="374"/>
      <c r="M953" s="372"/>
      <c r="N953" s="404"/>
      <c r="O953" s="315">
        <f t="shared" si="60"/>
        <v>0</v>
      </c>
      <c r="P953" s="315">
        <f t="shared" si="61"/>
        <v>0</v>
      </c>
      <c r="Q953" s="96" t="str">
        <f t="shared" si="62"/>
        <v/>
      </c>
    </row>
    <row r="954" spans="1:17">
      <c r="A954" s="383" t="str">
        <f>IF(B954="","",COUNT('Diário 1º PA'!$A$4:$A$2000)+COUNT('Diário 2º PA'!$A$4:$A$1998)+ROW()-3)</f>
        <v/>
      </c>
      <c r="B954" s="370"/>
      <c r="C954" s="381"/>
      <c r="D954" s="372"/>
      <c r="E954" s="372"/>
      <c r="F954" s="373"/>
      <c r="G954" s="574"/>
      <c r="H954" s="372"/>
      <c r="I954" s="374"/>
      <c r="J954" s="372"/>
      <c r="K954" s="372"/>
      <c r="L954" s="374"/>
      <c r="M954" s="372"/>
      <c r="N954" s="404"/>
      <c r="O954" s="315">
        <f t="shared" si="60"/>
        <v>0</v>
      </c>
      <c r="P954" s="315">
        <f t="shared" si="61"/>
        <v>0</v>
      </c>
      <c r="Q954" s="139" t="str">
        <f t="shared" si="62"/>
        <v/>
      </c>
    </row>
    <row r="955" spans="1:17">
      <c r="A955" s="383" t="str">
        <f>IF(B955="","",COUNT('Diário 1º PA'!$A$4:$A$2000)+COUNT('Diário 2º PA'!$A$4:$A$1998)+ROW()-3)</f>
        <v/>
      </c>
      <c r="B955" s="370"/>
      <c r="C955" s="381"/>
      <c r="D955" s="372"/>
      <c r="E955" s="372"/>
      <c r="F955" s="373"/>
      <c r="G955" s="574"/>
      <c r="H955" s="372"/>
      <c r="I955" s="374"/>
      <c r="J955" s="372"/>
      <c r="K955" s="372"/>
      <c r="L955" s="374"/>
      <c r="M955" s="372"/>
      <c r="N955" s="404"/>
      <c r="O955" s="315">
        <f t="shared" si="60"/>
        <v>0</v>
      </c>
      <c r="P955" s="315">
        <f t="shared" si="61"/>
        <v>0</v>
      </c>
      <c r="Q955" s="96" t="str">
        <f t="shared" si="62"/>
        <v/>
      </c>
    </row>
    <row r="956" spans="1:17">
      <c r="A956" s="383" t="str">
        <f>IF(B956="","",COUNT('Diário 1º PA'!$A$4:$A$2000)+COUNT('Diário 2º PA'!$A$4:$A$1998)+ROW()-3)</f>
        <v/>
      </c>
      <c r="B956" s="370"/>
      <c r="C956" s="381"/>
      <c r="D956" s="372"/>
      <c r="E956" s="372"/>
      <c r="F956" s="373"/>
      <c r="G956" s="574"/>
      <c r="H956" s="372"/>
      <c r="I956" s="374"/>
      <c r="J956" s="372"/>
      <c r="K956" s="372"/>
      <c r="L956" s="374"/>
      <c r="M956" s="372"/>
      <c r="N956" s="404"/>
      <c r="O956" s="315">
        <f t="shared" ref="O956:O1019" si="63">IF(B956=0,0,IF(YEAR(B956)=$P$1,MONTH(B956)-$O$1+1,(YEAR(B956)-$P$1)*12-$O$1+1+MONTH(B956)))</f>
        <v>0</v>
      </c>
      <c r="P956" s="315">
        <f t="shared" ref="P956:P1019" si="64">IF(C956=0,0,IF(YEAR(C956)=$P$1,MONTH(C956)-$O$1+1,(YEAR(C956)-$P$1)*12-$O$1+1+MONTH(C956)))</f>
        <v>0</v>
      </c>
      <c r="Q956" s="96" t="str">
        <f t="shared" si="62"/>
        <v/>
      </c>
    </row>
    <row r="957" spans="1:17">
      <c r="A957" s="383" t="str">
        <f>IF(B957="","",COUNT('Diário 1º PA'!$A$4:$A$2000)+COUNT('Diário 2º PA'!$A$4:$A$1998)+ROW()-3)</f>
        <v/>
      </c>
      <c r="B957" s="370"/>
      <c r="C957" s="381"/>
      <c r="D957" s="372"/>
      <c r="E957" s="372"/>
      <c r="F957" s="373"/>
      <c r="G957" s="574"/>
      <c r="H957" s="372"/>
      <c r="I957" s="374"/>
      <c r="J957" s="372"/>
      <c r="K957" s="372"/>
      <c r="L957" s="374"/>
      <c r="M957" s="372"/>
      <c r="N957" s="404"/>
      <c r="O957" s="315">
        <f t="shared" si="63"/>
        <v>0</v>
      </c>
      <c r="P957" s="315">
        <f t="shared" si="64"/>
        <v>0</v>
      </c>
      <c r="Q957" s="139" t="str">
        <f t="shared" si="62"/>
        <v/>
      </c>
    </row>
    <row r="958" spans="1:17">
      <c r="A958" s="383" t="str">
        <f>IF(B958="","",COUNT('Diário 1º PA'!$A$4:$A$2000)+COUNT('Diário 2º PA'!$A$4:$A$1998)+ROW()-3)</f>
        <v/>
      </c>
      <c r="B958" s="370"/>
      <c r="C958" s="381"/>
      <c r="D958" s="372"/>
      <c r="E958" s="372"/>
      <c r="F958" s="373"/>
      <c r="G958" s="574"/>
      <c r="H958" s="372"/>
      <c r="I958" s="374"/>
      <c r="J958" s="372"/>
      <c r="K958" s="372"/>
      <c r="L958" s="374"/>
      <c r="M958" s="372"/>
      <c r="N958" s="404"/>
      <c r="O958" s="315">
        <f t="shared" si="63"/>
        <v>0</v>
      </c>
      <c r="P958" s="315">
        <f t="shared" si="64"/>
        <v>0</v>
      </c>
      <c r="Q958" s="96" t="str">
        <f t="shared" si="62"/>
        <v/>
      </c>
    </row>
    <row r="959" spans="1:17">
      <c r="A959" s="383" t="str">
        <f>IF(B959="","",COUNT('Diário 1º PA'!$A$4:$A$2000)+COUNT('Diário 2º PA'!$A$4:$A$1998)+ROW()-3)</f>
        <v/>
      </c>
      <c r="B959" s="370"/>
      <c r="C959" s="381"/>
      <c r="D959" s="372"/>
      <c r="E959" s="372"/>
      <c r="F959" s="373"/>
      <c r="G959" s="574"/>
      <c r="H959" s="372"/>
      <c r="I959" s="374"/>
      <c r="J959" s="372"/>
      <c r="K959" s="372"/>
      <c r="L959" s="374"/>
      <c r="M959" s="372"/>
      <c r="N959" s="404"/>
      <c r="O959" s="315">
        <f t="shared" si="63"/>
        <v>0</v>
      </c>
      <c r="P959" s="315">
        <f t="shared" si="64"/>
        <v>0</v>
      </c>
      <c r="Q959" s="96" t="str">
        <f t="shared" si="62"/>
        <v/>
      </c>
    </row>
    <row r="960" spans="1:17">
      <c r="A960" s="383" t="str">
        <f>IF(B960="","",COUNT('Diário 1º PA'!$A$4:$A$2000)+COUNT('Diário 2º PA'!$A$4:$A$1998)+ROW()-3)</f>
        <v/>
      </c>
      <c r="B960" s="370"/>
      <c r="C960" s="381"/>
      <c r="D960" s="372"/>
      <c r="E960" s="372"/>
      <c r="F960" s="373"/>
      <c r="G960" s="574"/>
      <c r="H960" s="372"/>
      <c r="I960" s="374"/>
      <c r="J960" s="372"/>
      <c r="K960" s="372"/>
      <c r="L960" s="374"/>
      <c r="M960" s="372"/>
      <c r="N960" s="404"/>
      <c r="O960" s="315">
        <f t="shared" si="63"/>
        <v>0</v>
      </c>
      <c r="P960" s="315">
        <f t="shared" si="64"/>
        <v>0</v>
      </c>
      <c r="Q960" s="139" t="str">
        <f t="shared" si="62"/>
        <v/>
      </c>
    </row>
    <row r="961" spans="1:17">
      <c r="A961" s="383" t="str">
        <f>IF(B961="","",COUNT('Diário 1º PA'!$A$4:$A$2000)+COUNT('Diário 2º PA'!$A$4:$A$1998)+ROW()-3)</f>
        <v/>
      </c>
      <c r="B961" s="370"/>
      <c r="C961" s="381"/>
      <c r="D961" s="372"/>
      <c r="E961" s="372"/>
      <c r="F961" s="373"/>
      <c r="G961" s="574"/>
      <c r="H961" s="372"/>
      <c r="I961" s="374"/>
      <c r="J961" s="372"/>
      <c r="K961" s="372"/>
      <c r="L961" s="374"/>
      <c r="M961" s="372"/>
      <c r="N961" s="404"/>
      <c r="O961" s="315">
        <f t="shared" si="63"/>
        <v>0</v>
      </c>
      <c r="P961" s="315">
        <f t="shared" si="64"/>
        <v>0</v>
      </c>
      <c r="Q961" s="96" t="str">
        <f t="shared" si="62"/>
        <v/>
      </c>
    </row>
    <row r="962" spans="1:17">
      <c r="A962" s="383" t="str">
        <f>IF(B962="","",COUNT('Diário 1º PA'!$A$4:$A$2000)+COUNT('Diário 2º PA'!$A$4:$A$1998)+ROW()-3)</f>
        <v/>
      </c>
      <c r="B962" s="370"/>
      <c r="C962" s="381"/>
      <c r="D962" s="372"/>
      <c r="E962" s="372"/>
      <c r="F962" s="373"/>
      <c r="G962" s="574"/>
      <c r="H962" s="372"/>
      <c r="I962" s="374"/>
      <c r="J962" s="372"/>
      <c r="K962" s="372"/>
      <c r="L962" s="374"/>
      <c r="M962" s="372"/>
      <c r="N962" s="404"/>
      <c r="O962" s="315">
        <f t="shared" si="63"/>
        <v>0</v>
      </c>
      <c r="P962" s="315">
        <f t="shared" si="64"/>
        <v>0</v>
      </c>
      <c r="Q962" s="96" t="str">
        <f t="shared" si="62"/>
        <v/>
      </c>
    </row>
    <row r="963" spans="1:17">
      <c r="A963" s="383" t="str">
        <f>IF(B963="","",COUNT('Diário 1º PA'!$A$4:$A$2000)+COUNT('Diário 2º PA'!$A$4:$A$1998)+ROW()-3)</f>
        <v/>
      </c>
      <c r="B963" s="370"/>
      <c r="C963" s="381"/>
      <c r="D963" s="372"/>
      <c r="E963" s="372"/>
      <c r="F963" s="373"/>
      <c r="G963" s="574"/>
      <c r="H963" s="372"/>
      <c r="I963" s="374"/>
      <c r="J963" s="372"/>
      <c r="K963" s="372"/>
      <c r="L963" s="374"/>
      <c r="M963" s="372"/>
      <c r="N963" s="404"/>
      <c r="O963" s="315">
        <f t="shared" si="63"/>
        <v>0</v>
      </c>
      <c r="P963" s="315">
        <f t="shared" si="64"/>
        <v>0</v>
      </c>
      <c r="Q963" s="139" t="str">
        <f t="shared" si="62"/>
        <v/>
      </c>
    </row>
    <row r="964" spans="1:17">
      <c r="A964" s="383" t="str">
        <f>IF(B964="","",COUNT('Diário 1º PA'!$A$4:$A$2000)+COUNT('Diário 2º PA'!$A$4:$A$1998)+ROW()-3)</f>
        <v/>
      </c>
      <c r="B964" s="370"/>
      <c r="C964" s="381"/>
      <c r="D964" s="372"/>
      <c r="E964" s="372"/>
      <c r="F964" s="373"/>
      <c r="G964" s="574"/>
      <c r="H964" s="372"/>
      <c r="I964" s="374"/>
      <c r="J964" s="372"/>
      <c r="K964" s="372"/>
      <c r="L964" s="374"/>
      <c r="M964" s="372"/>
      <c r="N964" s="404"/>
      <c r="O964" s="315">
        <f t="shared" si="63"/>
        <v>0</v>
      </c>
      <c r="P964" s="315">
        <f t="shared" si="64"/>
        <v>0</v>
      </c>
      <c r="Q964" s="96" t="str">
        <f t="shared" si="62"/>
        <v/>
      </c>
    </row>
    <row r="965" spans="1:17">
      <c r="A965" s="383" t="str">
        <f>IF(B965="","",COUNT('Diário 1º PA'!$A$4:$A$2000)+COUNT('Diário 2º PA'!$A$4:$A$1998)+ROW()-3)</f>
        <v/>
      </c>
      <c r="B965" s="370"/>
      <c r="C965" s="381"/>
      <c r="D965" s="372"/>
      <c r="E965" s="372"/>
      <c r="F965" s="373"/>
      <c r="G965" s="574"/>
      <c r="H965" s="372"/>
      <c r="I965" s="374"/>
      <c r="J965" s="372"/>
      <c r="K965" s="372"/>
      <c r="L965" s="374"/>
      <c r="M965" s="372"/>
      <c r="N965" s="404"/>
      <c r="O965" s="315">
        <f t="shared" si="63"/>
        <v>0</v>
      </c>
      <c r="P965" s="315">
        <f t="shared" si="64"/>
        <v>0</v>
      </c>
      <c r="Q965" s="96" t="str">
        <f t="shared" si="62"/>
        <v/>
      </c>
    </row>
    <row r="966" spans="1:17">
      <c r="A966" s="383" t="str">
        <f>IF(B966="","",COUNT('Diário 1º PA'!$A$4:$A$2000)+COUNT('Diário 2º PA'!$A$4:$A$1998)+ROW()-3)</f>
        <v/>
      </c>
      <c r="B966" s="370"/>
      <c r="C966" s="381"/>
      <c r="D966" s="372"/>
      <c r="E966" s="372"/>
      <c r="F966" s="373"/>
      <c r="G966" s="574"/>
      <c r="H966" s="372"/>
      <c r="I966" s="374"/>
      <c r="J966" s="372"/>
      <c r="K966" s="372"/>
      <c r="L966" s="374"/>
      <c r="M966" s="372"/>
      <c r="N966" s="404"/>
      <c r="O966" s="315">
        <f t="shared" si="63"/>
        <v>0</v>
      </c>
      <c r="P966" s="315">
        <f t="shared" si="64"/>
        <v>0</v>
      </c>
      <c r="Q966" s="139" t="str">
        <f t="shared" ref="Q966:Q1029" si="65">SUBSTITUTE(D966," ","_")</f>
        <v/>
      </c>
    </row>
    <row r="967" spans="1:17">
      <c r="A967" s="383" t="str">
        <f>IF(B967="","",COUNT('Diário 1º PA'!$A$4:$A$2000)+COUNT('Diário 2º PA'!$A$4:$A$1998)+ROW()-3)</f>
        <v/>
      </c>
      <c r="B967" s="370"/>
      <c r="C967" s="381"/>
      <c r="D967" s="372"/>
      <c r="E967" s="372"/>
      <c r="F967" s="373"/>
      <c r="G967" s="574"/>
      <c r="H967" s="372"/>
      <c r="I967" s="374"/>
      <c r="J967" s="372"/>
      <c r="K967" s="372"/>
      <c r="L967" s="374"/>
      <c r="M967" s="372"/>
      <c r="N967" s="404"/>
      <c r="O967" s="315">
        <f t="shared" si="63"/>
        <v>0</v>
      </c>
      <c r="P967" s="315">
        <f t="shared" si="64"/>
        <v>0</v>
      </c>
      <c r="Q967" s="96" t="str">
        <f t="shared" si="65"/>
        <v/>
      </c>
    </row>
    <row r="968" spans="1:17">
      <c r="A968" s="383" t="str">
        <f>IF(B968="","",COUNT('Diário 1º PA'!$A$4:$A$2000)+COUNT('Diário 2º PA'!$A$4:$A$1998)+ROW()-3)</f>
        <v/>
      </c>
      <c r="B968" s="370"/>
      <c r="C968" s="381"/>
      <c r="D968" s="372"/>
      <c r="E968" s="372"/>
      <c r="F968" s="373"/>
      <c r="G968" s="574"/>
      <c r="H968" s="372"/>
      <c r="I968" s="374"/>
      <c r="J968" s="372"/>
      <c r="K968" s="372"/>
      <c r="L968" s="374"/>
      <c r="M968" s="372"/>
      <c r="N968" s="404"/>
      <c r="O968" s="315">
        <f t="shared" si="63"/>
        <v>0</v>
      </c>
      <c r="P968" s="315">
        <f t="shared" si="64"/>
        <v>0</v>
      </c>
      <c r="Q968" s="96" t="str">
        <f t="shared" si="65"/>
        <v/>
      </c>
    </row>
    <row r="969" spans="1:17">
      <c r="A969" s="383" t="str">
        <f>IF(B969="","",COUNT('Diário 1º PA'!$A$4:$A$2000)+COUNT('Diário 2º PA'!$A$4:$A$1998)+ROW()-3)</f>
        <v/>
      </c>
      <c r="B969" s="370"/>
      <c r="C969" s="381"/>
      <c r="D969" s="372"/>
      <c r="E969" s="372"/>
      <c r="F969" s="373"/>
      <c r="G969" s="574"/>
      <c r="H969" s="372"/>
      <c r="I969" s="374"/>
      <c r="J969" s="372"/>
      <c r="K969" s="372"/>
      <c r="L969" s="374"/>
      <c r="M969" s="372"/>
      <c r="N969" s="404"/>
      <c r="O969" s="315">
        <f t="shared" si="63"/>
        <v>0</v>
      </c>
      <c r="P969" s="315">
        <f t="shared" si="64"/>
        <v>0</v>
      </c>
      <c r="Q969" s="139" t="str">
        <f t="shared" si="65"/>
        <v/>
      </c>
    </row>
    <row r="970" spans="1:17">
      <c r="A970" s="383" t="str">
        <f>IF(B970="","",COUNT('Diário 1º PA'!$A$4:$A$2000)+COUNT('Diário 2º PA'!$A$4:$A$1998)+ROW()-3)</f>
        <v/>
      </c>
      <c r="B970" s="370"/>
      <c r="C970" s="381"/>
      <c r="D970" s="372"/>
      <c r="E970" s="372"/>
      <c r="F970" s="373"/>
      <c r="G970" s="574"/>
      <c r="H970" s="372"/>
      <c r="I970" s="374"/>
      <c r="J970" s="372"/>
      <c r="K970" s="372"/>
      <c r="L970" s="374"/>
      <c r="M970" s="372"/>
      <c r="N970" s="404"/>
      <c r="O970" s="315">
        <f t="shared" si="63"/>
        <v>0</v>
      </c>
      <c r="P970" s="315">
        <f t="shared" si="64"/>
        <v>0</v>
      </c>
      <c r="Q970" s="96" t="str">
        <f t="shared" si="65"/>
        <v/>
      </c>
    </row>
    <row r="971" spans="1:17">
      <c r="A971" s="383" t="str">
        <f>IF(B971="","",COUNT('Diário 1º PA'!$A$4:$A$2000)+COUNT('Diário 2º PA'!$A$4:$A$1998)+ROW()-3)</f>
        <v/>
      </c>
      <c r="B971" s="370"/>
      <c r="C971" s="381"/>
      <c r="D971" s="372"/>
      <c r="E971" s="372"/>
      <c r="F971" s="373"/>
      <c r="G971" s="574"/>
      <c r="H971" s="372"/>
      <c r="I971" s="374"/>
      <c r="J971" s="372"/>
      <c r="K971" s="372"/>
      <c r="L971" s="374"/>
      <c r="M971" s="372"/>
      <c r="N971" s="404"/>
      <c r="O971" s="315">
        <f t="shared" si="63"/>
        <v>0</v>
      </c>
      <c r="P971" s="315">
        <f t="shared" si="64"/>
        <v>0</v>
      </c>
      <c r="Q971" s="96" t="str">
        <f t="shared" si="65"/>
        <v/>
      </c>
    </row>
    <row r="972" spans="1:17">
      <c r="A972" s="383" t="str">
        <f>IF(B972="","",COUNT('Diário 1º PA'!$A$4:$A$2000)+COUNT('Diário 2º PA'!$A$4:$A$1998)+ROW()-3)</f>
        <v/>
      </c>
      <c r="B972" s="370"/>
      <c r="C972" s="381"/>
      <c r="D972" s="372"/>
      <c r="E972" s="372"/>
      <c r="F972" s="373"/>
      <c r="G972" s="574"/>
      <c r="H972" s="372"/>
      <c r="I972" s="374"/>
      <c r="J972" s="372"/>
      <c r="K972" s="372"/>
      <c r="L972" s="374"/>
      <c r="M972" s="372"/>
      <c r="N972" s="404"/>
      <c r="O972" s="315">
        <f t="shared" si="63"/>
        <v>0</v>
      </c>
      <c r="P972" s="315">
        <f t="shared" si="64"/>
        <v>0</v>
      </c>
      <c r="Q972" s="139" t="str">
        <f t="shared" si="65"/>
        <v/>
      </c>
    </row>
    <row r="973" spans="1:17">
      <c r="A973" s="383" t="str">
        <f>IF(B973="","",COUNT('Diário 1º PA'!$A$4:$A$2000)+COUNT('Diário 2º PA'!$A$4:$A$1998)+ROW()-3)</f>
        <v/>
      </c>
      <c r="B973" s="370"/>
      <c r="C973" s="381"/>
      <c r="D973" s="372"/>
      <c r="E973" s="372"/>
      <c r="F973" s="373"/>
      <c r="G973" s="574"/>
      <c r="H973" s="372"/>
      <c r="I973" s="374"/>
      <c r="J973" s="372"/>
      <c r="K973" s="372"/>
      <c r="L973" s="374"/>
      <c r="M973" s="372"/>
      <c r="N973" s="404"/>
      <c r="O973" s="315">
        <f t="shared" si="63"/>
        <v>0</v>
      </c>
      <c r="P973" s="315">
        <f t="shared" si="64"/>
        <v>0</v>
      </c>
      <c r="Q973" s="96" t="str">
        <f t="shared" si="65"/>
        <v/>
      </c>
    </row>
    <row r="974" spans="1:17">
      <c r="A974" s="383" t="str">
        <f>IF(B974="","",COUNT('Diário 1º PA'!$A$4:$A$2000)+COUNT('Diário 2º PA'!$A$4:$A$1998)+ROW()-3)</f>
        <v/>
      </c>
      <c r="B974" s="370"/>
      <c r="C974" s="381"/>
      <c r="D974" s="372"/>
      <c r="E974" s="372"/>
      <c r="F974" s="373"/>
      <c r="G974" s="574"/>
      <c r="H974" s="372"/>
      <c r="I974" s="374"/>
      <c r="J974" s="372"/>
      <c r="K974" s="372"/>
      <c r="L974" s="374"/>
      <c r="M974" s="372"/>
      <c r="N974" s="404"/>
      <c r="O974" s="315">
        <f t="shared" si="63"/>
        <v>0</v>
      </c>
      <c r="P974" s="315">
        <f t="shared" si="64"/>
        <v>0</v>
      </c>
      <c r="Q974" s="96" t="str">
        <f t="shared" si="65"/>
        <v/>
      </c>
    </row>
    <row r="975" spans="1:17">
      <c r="A975" s="383" t="str">
        <f>IF(B975="","",COUNT('Diário 1º PA'!$A$4:$A$2000)+COUNT('Diário 2º PA'!$A$4:$A$1998)+ROW()-3)</f>
        <v/>
      </c>
      <c r="B975" s="370"/>
      <c r="C975" s="381"/>
      <c r="D975" s="372"/>
      <c r="E975" s="372"/>
      <c r="F975" s="373"/>
      <c r="G975" s="574"/>
      <c r="H975" s="372"/>
      <c r="I975" s="374"/>
      <c r="J975" s="372"/>
      <c r="K975" s="372"/>
      <c r="L975" s="374"/>
      <c r="M975" s="372"/>
      <c r="N975" s="404"/>
      <c r="O975" s="315">
        <f t="shared" si="63"/>
        <v>0</v>
      </c>
      <c r="P975" s="315">
        <f t="shared" si="64"/>
        <v>0</v>
      </c>
      <c r="Q975" s="139" t="str">
        <f t="shared" si="65"/>
        <v/>
      </c>
    </row>
    <row r="976" spans="1:17">
      <c r="A976" s="383" t="str">
        <f>IF(B976="","",COUNT('Diário 1º PA'!$A$4:$A$2000)+COUNT('Diário 2º PA'!$A$4:$A$1998)+ROW()-3)</f>
        <v/>
      </c>
      <c r="B976" s="370"/>
      <c r="C976" s="381"/>
      <c r="D976" s="372"/>
      <c r="E976" s="372"/>
      <c r="F976" s="373"/>
      <c r="G976" s="574"/>
      <c r="H976" s="372"/>
      <c r="I976" s="374"/>
      <c r="J976" s="372"/>
      <c r="K976" s="372"/>
      <c r="L976" s="374"/>
      <c r="M976" s="372"/>
      <c r="N976" s="404"/>
      <c r="O976" s="315">
        <f t="shared" si="63"/>
        <v>0</v>
      </c>
      <c r="P976" s="315">
        <f t="shared" si="64"/>
        <v>0</v>
      </c>
      <c r="Q976" s="96" t="str">
        <f t="shared" si="65"/>
        <v/>
      </c>
    </row>
    <row r="977" spans="1:17">
      <c r="A977" s="383" t="str">
        <f>IF(B977="","",COUNT('Diário 1º PA'!$A$4:$A$2000)+COUNT('Diário 2º PA'!$A$4:$A$1998)+ROW()-3)</f>
        <v/>
      </c>
      <c r="B977" s="370"/>
      <c r="C977" s="381"/>
      <c r="D977" s="372"/>
      <c r="E977" s="372"/>
      <c r="F977" s="373"/>
      <c r="G977" s="574"/>
      <c r="H977" s="372"/>
      <c r="I977" s="374"/>
      <c r="J977" s="372"/>
      <c r="K977" s="372"/>
      <c r="L977" s="374"/>
      <c r="M977" s="372"/>
      <c r="N977" s="404"/>
      <c r="O977" s="315">
        <f t="shared" si="63"/>
        <v>0</v>
      </c>
      <c r="P977" s="315">
        <f t="shared" si="64"/>
        <v>0</v>
      </c>
      <c r="Q977" s="96" t="str">
        <f t="shared" si="65"/>
        <v/>
      </c>
    </row>
    <row r="978" spans="1:17">
      <c r="A978" s="383" t="str">
        <f>IF(B978="","",COUNT('Diário 1º PA'!$A$4:$A$2000)+COUNT('Diário 2º PA'!$A$4:$A$1998)+ROW()-3)</f>
        <v/>
      </c>
      <c r="B978" s="370"/>
      <c r="C978" s="381"/>
      <c r="D978" s="372"/>
      <c r="E978" s="372"/>
      <c r="F978" s="373"/>
      <c r="G978" s="574"/>
      <c r="H978" s="372"/>
      <c r="I978" s="374"/>
      <c r="J978" s="372"/>
      <c r="K978" s="372"/>
      <c r="L978" s="374"/>
      <c r="M978" s="372"/>
      <c r="N978" s="404"/>
      <c r="O978" s="315">
        <f t="shared" si="63"/>
        <v>0</v>
      </c>
      <c r="P978" s="315">
        <f t="shared" si="64"/>
        <v>0</v>
      </c>
      <c r="Q978" s="139" t="str">
        <f t="shared" si="65"/>
        <v/>
      </c>
    </row>
    <row r="979" spans="1:17">
      <c r="A979" s="383" t="str">
        <f>IF(B979="","",COUNT('Diário 1º PA'!$A$4:$A$2000)+COUNT('Diário 2º PA'!$A$4:$A$1998)+ROW()-3)</f>
        <v/>
      </c>
      <c r="B979" s="370"/>
      <c r="C979" s="381"/>
      <c r="D979" s="372"/>
      <c r="E979" s="372"/>
      <c r="F979" s="373"/>
      <c r="G979" s="574"/>
      <c r="H979" s="372"/>
      <c r="I979" s="374"/>
      <c r="J979" s="372"/>
      <c r="K979" s="372"/>
      <c r="L979" s="374"/>
      <c r="M979" s="372"/>
      <c r="N979" s="404"/>
      <c r="O979" s="315">
        <f t="shared" si="63"/>
        <v>0</v>
      </c>
      <c r="P979" s="315">
        <f t="shared" si="64"/>
        <v>0</v>
      </c>
      <c r="Q979" s="96" t="str">
        <f t="shared" si="65"/>
        <v/>
      </c>
    </row>
    <row r="980" spans="1:17">
      <c r="A980" s="383" t="str">
        <f>IF(B980="","",COUNT('Diário 1º PA'!$A$4:$A$2000)+COUNT('Diário 2º PA'!$A$4:$A$1998)+ROW()-3)</f>
        <v/>
      </c>
      <c r="B980" s="370"/>
      <c r="C980" s="381"/>
      <c r="D980" s="372"/>
      <c r="E980" s="372"/>
      <c r="F980" s="373"/>
      <c r="G980" s="574"/>
      <c r="H980" s="372"/>
      <c r="I980" s="374"/>
      <c r="J980" s="372"/>
      <c r="K980" s="372"/>
      <c r="L980" s="374"/>
      <c r="M980" s="372"/>
      <c r="N980" s="404"/>
      <c r="O980" s="315">
        <f t="shared" si="63"/>
        <v>0</v>
      </c>
      <c r="P980" s="315">
        <f t="shared" si="64"/>
        <v>0</v>
      </c>
      <c r="Q980" s="96" t="str">
        <f t="shared" si="65"/>
        <v/>
      </c>
    </row>
    <row r="981" spans="1:17">
      <c r="A981" s="383" t="str">
        <f>IF(B981="","",COUNT('Diário 1º PA'!$A$4:$A$2000)+COUNT('Diário 2º PA'!$A$4:$A$1998)+ROW()-3)</f>
        <v/>
      </c>
      <c r="B981" s="370"/>
      <c r="C981" s="381"/>
      <c r="D981" s="372"/>
      <c r="E981" s="372"/>
      <c r="F981" s="373"/>
      <c r="G981" s="574"/>
      <c r="H981" s="372"/>
      <c r="I981" s="374"/>
      <c r="J981" s="372"/>
      <c r="K981" s="372"/>
      <c r="L981" s="374"/>
      <c r="M981" s="372"/>
      <c r="N981" s="404"/>
      <c r="O981" s="315">
        <f t="shared" si="63"/>
        <v>0</v>
      </c>
      <c r="P981" s="315">
        <f t="shared" si="64"/>
        <v>0</v>
      </c>
      <c r="Q981" s="139" t="str">
        <f t="shared" si="65"/>
        <v/>
      </c>
    </row>
    <row r="982" spans="1:17">
      <c r="A982" s="383" t="str">
        <f>IF(B982="","",COUNT('Diário 1º PA'!$A$4:$A$2000)+COUNT('Diário 2º PA'!$A$4:$A$1998)+ROW()-3)</f>
        <v/>
      </c>
      <c r="B982" s="370"/>
      <c r="C982" s="381"/>
      <c r="D982" s="372"/>
      <c r="E982" s="372"/>
      <c r="F982" s="373"/>
      <c r="G982" s="574"/>
      <c r="H982" s="372"/>
      <c r="I982" s="374"/>
      <c r="J982" s="372"/>
      <c r="K982" s="372"/>
      <c r="L982" s="374"/>
      <c r="M982" s="372"/>
      <c r="N982" s="404"/>
      <c r="O982" s="315">
        <f t="shared" si="63"/>
        <v>0</v>
      </c>
      <c r="P982" s="315">
        <f t="shared" si="64"/>
        <v>0</v>
      </c>
      <c r="Q982" s="96" t="str">
        <f t="shared" si="65"/>
        <v/>
      </c>
    </row>
    <row r="983" spans="1:17">
      <c r="A983" s="383" t="str">
        <f>IF(B983="","",COUNT('Diário 1º PA'!$A$4:$A$2000)+COUNT('Diário 2º PA'!$A$4:$A$1998)+ROW()-3)</f>
        <v/>
      </c>
      <c r="B983" s="370"/>
      <c r="C983" s="381"/>
      <c r="D983" s="372"/>
      <c r="E983" s="372"/>
      <c r="F983" s="373"/>
      <c r="G983" s="574"/>
      <c r="H983" s="372"/>
      <c r="I983" s="374"/>
      <c r="J983" s="372"/>
      <c r="K983" s="372"/>
      <c r="L983" s="374"/>
      <c r="M983" s="372"/>
      <c r="N983" s="404"/>
      <c r="O983" s="315">
        <f t="shared" si="63"/>
        <v>0</v>
      </c>
      <c r="P983" s="315">
        <f t="shared" si="64"/>
        <v>0</v>
      </c>
      <c r="Q983" s="96" t="str">
        <f t="shared" si="65"/>
        <v/>
      </c>
    </row>
    <row r="984" spans="1:17">
      <c r="A984" s="383" t="str">
        <f>IF(B984="","",COUNT('Diário 1º PA'!$A$4:$A$2000)+COUNT('Diário 2º PA'!$A$4:$A$1998)+ROW()-3)</f>
        <v/>
      </c>
      <c r="B984" s="370"/>
      <c r="C984" s="381"/>
      <c r="D984" s="372"/>
      <c r="E984" s="372"/>
      <c r="F984" s="373"/>
      <c r="G984" s="574"/>
      <c r="H984" s="372"/>
      <c r="I984" s="374"/>
      <c r="J984" s="372"/>
      <c r="K984" s="372"/>
      <c r="L984" s="374"/>
      <c r="M984" s="372"/>
      <c r="N984" s="404"/>
      <c r="O984" s="315">
        <f t="shared" si="63"/>
        <v>0</v>
      </c>
      <c r="P984" s="315">
        <f t="shared" si="64"/>
        <v>0</v>
      </c>
      <c r="Q984" s="139" t="str">
        <f t="shared" si="65"/>
        <v/>
      </c>
    </row>
    <row r="985" spans="1:17">
      <c r="A985" s="383" t="str">
        <f>IF(B985="","",COUNT('Diário 1º PA'!$A$4:$A$2000)+COUNT('Diário 2º PA'!$A$4:$A$1998)+ROW()-3)</f>
        <v/>
      </c>
      <c r="B985" s="370"/>
      <c r="C985" s="381"/>
      <c r="D985" s="372"/>
      <c r="E985" s="372"/>
      <c r="F985" s="373"/>
      <c r="G985" s="574"/>
      <c r="H985" s="372"/>
      <c r="I985" s="374"/>
      <c r="J985" s="372"/>
      <c r="K985" s="372"/>
      <c r="L985" s="374"/>
      <c r="M985" s="372"/>
      <c r="N985" s="404"/>
      <c r="O985" s="315">
        <f t="shared" si="63"/>
        <v>0</v>
      </c>
      <c r="P985" s="315">
        <f t="shared" si="64"/>
        <v>0</v>
      </c>
      <c r="Q985" s="96" t="str">
        <f t="shared" si="65"/>
        <v/>
      </c>
    </row>
    <row r="986" spans="1:17">
      <c r="A986" s="383" t="str">
        <f>IF(B986="","",COUNT('Diário 1º PA'!$A$4:$A$2000)+COUNT('Diário 2º PA'!$A$4:$A$1998)+ROW()-3)</f>
        <v/>
      </c>
      <c r="B986" s="370"/>
      <c r="C986" s="381"/>
      <c r="D986" s="372"/>
      <c r="E986" s="372"/>
      <c r="F986" s="373"/>
      <c r="G986" s="574"/>
      <c r="H986" s="372"/>
      <c r="I986" s="374"/>
      <c r="J986" s="372"/>
      <c r="K986" s="372"/>
      <c r="L986" s="374"/>
      <c r="M986" s="372"/>
      <c r="N986" s="404"/>
      <c r="O986" s="315">
        <f t="shared" si="63"/>
        <v>0</v>
      </c>
      <c r="P986" s="315">
        <f t="shared" si="64"/>
        <v>0</v>
      </c>
      <c r="Q986" s="96" t="str">
        <f t="shared" si="65"/>
        <v/>
      </c>
    </row>
    <row r="987" spans="1:17">
      <c r="A987" s="383" t="str">
        <f>IF(B987="","",COUNT('Diário 1º PA'!$A$4:$A$2000)+COUNT('Diário 2º PA'!$A$4:$A$1998)+ROW()-3)</f>
        <v/>
      </c>
      <c r="B987" s="370"/>
      <c r="C987" s="381"/>
      <c r="D987" s="372"/>
      <c r="E987" s="372"/>
      <c r="F987" s="373"/>
      <c r="G987" s="574"/>
      <c r="H987" s="372"/>
      <c r="I987" s="374"/>
      <c r="J987" s="372"/>
      <c r="K987" s="372"/>
      <c r="L987" s="374"/>
      <c r="M987" s="372"/>
      <c r="N987" s="404"/>
      <c r="O987" s="315">
        <f t="shared" si="63"/>
        <v>0</v>
      </c>
      <c r="P987" s="315">
        <f t="shared" si="64"/>
        <v>0</v>
      </c>
      <c r="Q987" s="139" t="str">
        <f t="shared" si="65"/>
        <v/>
      </c>
    </row>
    <row r="988" spans="1:17">
      <c r="A988" s="383" t="str">
        <f>IF(B988="","",COUNT('Diário 1º PA'!$A$4:$A$2000)+COUNT('Diário 2º PA'!$A$4:$A$1998)+ROW()-3)</f>
        <v/>
      </c>
      <c r="B988" s="370"/>
      <c r="C988" s="381"/>
      <c r="D988" s="372"/>
      <c r="E988" s="372"/>
      <c r="F988" s="373"/>
      <c r="G988" s="574"/>
      <c r="H988" s="372"/>
      <c r="I988" s="374"/>
      <c r="J988" s="372"/>
      <c r="K988" s="372"/>
      <c r="L988" s="374"/>
      <c r="M988" s="372"/>
      <c r="N988" s="404"/>
      <c r="O988" s="315">
        <f t="shared" si="63"/>
        <v>0</v>
      </c>
      <c r="P988" s="315">
        <f t="shared" si="64"/>
        <v>0</v>
      </c>
      <c r="Q988" s="96" t="str">
        <f t="shared" si="65"/>
        <v/>
      </c>
    </row>
    <row r="989" spans="1:17">
      <c r="A989" s="383" t="str">
        <f>IF(B989="","",COUNT('Diário 1º PA'!$A$4:$A$2000)+COUNT('Diário 2º PA'!$A$4:$A$1998)+ROW()-3)</f>
        <v/>
      </c>
      <c r="B989" s="370"/>
      <c r="C989" s="381"/>
      <c r="D989" s="372"/>
      <c r="E989" s="372"/>
      <c r="F989" s="373"/>
      <c r="G989" s="574"/>
      <c r="H989" s="372"/>
      <c r="I989" s="374"/>
      <c r="J989" s="372"/>
      <c r="K989" s="372"/>
      <c r="L989" s="374"/>
      <c r="M989" s="372"/>
      <c r="N989" s="404"/>
      <c r="O989" s="315">
        <f t="shared" si="63"/>
        <v>0</v>
      </c>
      <c r="P989" s="315">
        <f t="shared" si="64"/>
        <v>0</v>
      </c>
      <c r="Q989" s="96" t="str">
        <f t="shared" si="65"/>
        <v/>
      </c>
    </row>
    <row r="990" spans="1:17">
      <c r="A990" s="383" t="str">
        <f>IF(B990="","",COUNT('Diário 1º PA'!$A$4:$A$2000)+COUNT('Diário 2º PA'!$A$4:$A$1998)+ROW()-3)</f>
        <v/>
      </c>
      <c r="B990" s="370"/>
      <c r="C990" s="381"/>
      <c r="D990" s="372"/>
      <c r="E990" s="372"/>
      <c r="F990" s="373"/>
      <c r="G990" s="574"/>
      <c r="H990" s="372"/>
      <c r="I990" s="374"/>
      <c r="J990" s="372"/>
      <c r="K990" s="372"/>
      <c r="L990" s="374"/>
      <c r="M990" s="372"/>
      <c r="N990" s="404"/>
      <c r="O990" s="315">
        <f t="shared" si="63"/>
        <v>0</v>
      </c>
      <c r="P990" s="315">
        <f t="shared" si="64"/>
        <v>0</v>
      </c>
      <c r="Q990" s="139" t="str">
        <f t="shared" si="65"/>
        <v/>
      </c>
    </row>
    <row r="991" spans="1:17">
      <c r="A991" s="383" t="str">
        <f>IF(B991="","",COUNT('Diário 1º PA'!$A$4:$A$2000)+COUNT('Diário 2º PA'!$A$4:$A$1998)+ROW()-3)</f>
        <v/>
      </c>
      <c r="B991" s="370"/>
      <c r="C991" s="381"/>
      <c r="D991" s="372"/>
      <c r="E991" s="372"/>
      <c r="F991" s="373"/>
      <c r="G991" s="574"/>
      <c r="H991" s="372"/>
      <c r="I991" s="374"/>
      <c r="J991" s="372"/>
      <c r="K991" s="372"/>
      <c r="L991" s="374"/>
      <c r="M991" s="372"/>
      <c r="N991" s="404"/>
      <c r="O991" s="315">
        <f t="shared" si="63"/>
        <v>0</v>
      </c>
      <c r="P991" s="315">
        <f t="shared" si="64"/>
        <v>0</v>
      </c>
      <c r="Q991" s="96" t="str">
        <f t="shared" si="65"/>
        <v/>
      </c>
    </row>
    <row r="992" spans="1:17">
      <c r="A992" s="383" t="str">
        <f>IF(B992="","",COUNT('Diário 1º PA'!$A$4:$A$2000)+COUNT('Diário 2º PA'!$A$4:$A$1998)+ROW()-3)</f>
        <v/>
      </c>
      <c r="B992" s="370"/>
      <c r="C992" s="381"/>
      <c r="D992" s="372"/>
      <c r="E992" s="372"/>
      <c r="F992" s="373"/>
      <c r="G992" s="574"/>
      <c r="H992" s="372"/>
      <c r="I992" s="374"/>
      <c r="J992" s="372"/>
      <c r="K992" s="372"/>
      <c r="L992" s="374"/>
      <c r="M992" s="372"/>
      <c r="N992" s="404"/>
      <c r="O992" s="315">
        <f t="shared" si="63"/>
        <v>0</v>
      </c>
      <c r="P992" s="315">
        <f t="shared" si="64"/>
        <v>0</v>
      </c>
      <c r="Q992" s="96" t="str">
        <f t="shared" si="65"/>
        <v/>
      </c>
    </row>
    <row r="993" spans="1:17">
      <c r="A993" s="383" t="str">
        <f>IF(B993="","",COUNT('Diário 1º PA'!$A$4:$A$2000)+COUNT('Diário 2º PA'!$A$4:$A$1998)+ROW()-3)</f>
        <v/>
      </c>
      <c r="B993" s="370"/>
      <c r="C993" s="381"/>
      <c r="D993" s="372"/>
      <c r="E993" s="372"/>
      <c r="F993" s="373"/>
      <c r="G993" s="574"/>
      <c r="H993" s="372"/>
      <c r="I993" s="374"/>
      <c r="J993" s="372"/>
      <c r="K993" s="372"/>
      <c r="L993" s="374"/>
      <c r="M993" s="372"/>
      <c r="N993" s="404"/>
      <c r="O993" s="315">
        <f t="shared" si="63"/>
        <v>0</v>
      </c>
      <c r="P993" s="315">
        <f t="shared" si="64"/>
        <v>0</v>
      </c>
      <c r="Q993" s="139" t="str">
        <f t="shared" si="65"/>
        <v/>
      </c>
    </row>
    <row r="994" spans="1:17">
      <c r="A994" s="383" t="str">
        <f>IF(B994="","",COUNT('Diário 1º PA'!$A$4:$A$2000)+COUNT('Diário 2º PA'!$A$4:$A$1998)+ROW()-3)</f>
        <v/>
      </c>
      <c r="B994" s="370"/>
      <c r="C994" s="381"/>
      <c r="D994" s="372"/>
      <c r="E994" s="372"/>
      <c r="F994" s="373"/>
      <c r="G994" s="574"/>
      <c r="H994" s="372"/>
      <c r="I994" s="374"/>
      <c r="J994" s="372"/>
      <c r="K994" s="372"/>
      <c r="L994" s="374"/>
      <c r="M994" s="372"/>
      <c r="N994" s="404"/>
      <c r="O994" s="315">
        <f t="shared" si="63"/>
        <v>0</v>
      </c>
      <c r="P994" s="315">
        <f t="shared" si="64"/>
        <v>0</v>
      </c>
      <c r="Q994" s="96" t="str">
        <f t="shared" si="65"/>
        <v/>
      </c>
    </row>
    <row r="995" spans="1:17">
      <c r="A995" s="383" t="str">
        <f>IF(B995="","",COUNT('Diário 1º PA'!$A$4:$A$2000)+COUNT('Diário 2º PA'!$A$4:$A$1998)+ROW()-3)</f>
        <v/>
      </c>
      <c r="B995" s="370"/>
      <c r="C995" s="381"/>
      <c r="D995" s="372"/>
      <c r="E995" s="372"/>
      <c r="F995" s="373"/>
      <c r="G995" s="574"/>
      <c r="H995" s="372"/>
      <c r="I995" s="374"/>
      <c r="J995" s="372"/>
      <c r="K995" s="372"/>
      <c r="L995" s="374"/>
      <c r="M995" s="372"/>
      <c r="N995" s="404"/>
      <c r="O995" s="315">
        <f t="shared" si="63"/>
        <v>0</v>
      </c>
      <c r="P995" s="315">
        <f t="shared" si="64"/>
        <v>0</v>
      </c>
      <c r="Q995" s="96" t="str">
        <f t="shared" si="65"/>
        <v/>
      </c>
    </row>
    <row r="996" spans="1:17">
      <c r="A996" s="383" t="str">
        <f>IF(B996="","",COUNT('Diário 1º PA'!$A$4:$A$2000)+COUNT('Diário 2º PA'!$A$4:$A$1998)+ROW()-3)</f>
        <v/>
      </c>
      <c r="B996" s="370"/>
      <c r="C996" s="381"/>
      <c r="D996" s="372"/>
      <c r="E996" s="372"/>
      <c r="F996" s="373"/>
      <c r="G996" s="574"/>
      <c r="H996" s="372"/>
      <c r="I996" s="374"/>
      <c r="J996" s="372"/>
      <c r="K996" s="372"/>
      <c r="L996" s="374"/>
      <c r="M996" s="372"/>
      <c r="N996" s="404"/>
      <c r="O996" s="315">
        <f t="shared" si="63"/>
        <v>0</v>
      </c>
      <c r="P996" s="315">
        <f t="shared" si="64"/>
        <v>0</v>
      </c>
      <c r="Q996" s="139" t="str">
        <f t="shared" si="65"/>
        <v/>
      </c>
    </row>
    <row r="997" spans="1:17">
      <c r="A997" s="383" t="str">
        <f>IF(B997="","",COUNT('Diário 1º PA'!$A$4:$A$2000)+COUNT('Diário 2º PA'!$A$4:$A$1998)+ROW()-3)</f>
        <v/>
      </c>
      <c r="B997" s="370"/>
      <c r="C997" s="381"/>
      <c r="D997" s="372"/>
      <c r="E997" s="372"/>
      <c r="F997" s="373"/>
      <c r="G997" s="574"/>
      <c r="H997" s="372"/>
      <c r="I997" s="374"/>
      <c r="J997" s="372"/>
      <c r="K997" s="372"/>
      <c r="L997" s="374"/>
      <c r="M997" s="372"/>
      <c r="N997" s="404"/>
      <c r="O997" s="315">
        <f t="shared" si="63"/>
        <v>0</v>
      </c>
      <c r="P997" s="315">
        <f t="shared" si="64"/>
        <v>0</v>
      </c>
      <c r="Q997" s="96" t="str">
        <f t="shared" si="65"/>
        <v/>
      </c>
    </row>
    <row r="998" spans="1:17">
      <c r="A998" s="383" t="str">
        <f>IF(B998="","",COUNT('Diário 1º PA'!$A$4:$A$2000)+COUNT('Diário 2º PA'!$A$4:$A$1998)+ROW()-3)</f>
        <v/>
      </c>
      <c r="B998" s="370"/>
      <c r="C998" s="381"/>
      <c r="D998" s="372"/>
      <c r="E998" s="372"/>
      <c r="F998" s="373"/>
      <c r="G998" s="574"/>
      <c r="H998" s="372"/>
      <c r="I998" s="374"/>
      <c r="J998" s="372"/>
      <c r="K998" s="372"/>
      <c r="L998" s="374"/>
      <c r="M998" s="372"/>
      <c r="N998" s="404"/>
      <c r="O998" s="315">
        <f t="shared" si="63"/>
        <v>0</v>
      </c>
      <c r="P998" s="315">
        <f t="shared" si="64"/>
        <v>0</v>
      </c>
      <c r="Q998" s="96" t="str">
        <f t="shared" si="65"/>
        <v/>
      </c>
    </row>
    <row r="999" spans="1:17">
      <c r="A999" s="383" t="str">
        <f>IF(B999="","",COUNT('Diário 1º PA'!$A$4:$A$2000)+COUNT('Diário 2º PA'!$A$4:$A$1998)+ROW()-3)</f>
        <v/>
      </c>
      <c r="B999" s="370"/>
      <c r="C999" s="381"/>
      <c r="D999" s="372"/>
      <c r="E999" s="372"/>
      <c r="F999" s="373"/>
      <c r="G999" s="574"/>
      <c r="H999" s="372"/>
      <c r="I999" s="374"/>
      <c r="J999" s="372"/>
      <c r="K999" s="372"/>
      <c r="L999" s="374"/>
      <c r="M999" s="372"/>
      <c r="N999" s="404"/>
      <c r="O999" s="315">
        <f t="shared" si="63"/>
        <v>0</v>
      </c>
      <c r="P999" s="315">
        <f t="shared" si="64"/>
        <v>0</v>
      </c>
      <c r="Q999" s="139" t="str">
        <f t="shared" si="65"/>
        <v/>
      </c>
    </row>
    <row r="1000" spans="1:17">
      <c r="A1000" s="383" t="str">
        <f>IF(B1000="","",COUNT('Diário 1º PA'!$A$4:$A$2000)+COUNT('Diário 2º PA'!$A$4:$A$1998)+ROW()-3)</f>
        <v/>
      </c>
      <c r="B1000" s="370"/>
      <c r="C1000" s="381"/>
      <c r="D1000" s="372"/>
      <c r="E1000" s="372"/>
      <c r="F1000" s="373"/>
      <c r="G1000" s="574"/>
      <c r="H1000" s="372"/>
      <c r="I1000" s="374"/>
      <c r="J1000" s="372"/>
      <c r="K1000" s="372"/>
      <c r="L1000" s="374"/>
      <c r="M1000" s="372"/>
      <c r="N1000" s="404"/>
      <c r="O1000" s="315">
        <f t="shared" si="63"/>
        <v>0</v>
      </c>
      <c r="P1000" s="315">
        <f t="shared" si="64"/>
        <v>0</v>
      </c>
      <c r="Q1000" s="96" t="str">
        <f t="shared" si="65"/>
        <v/>
      </c>
    </row>
    <row r="1001" spans="1:17">
      <c r="A1001" s="383" t="str">
        <f>IF(B1001="","",COUNT('Diário 1º PA'!$A$4:$A$2000)+COUNT('Diário 2º PA'!$A$4:$A$1998)+ROW()-3)</f>
        <v/>
      </c>
      <c r="B1001" s="370"/>
      <c r="C1001" s="381"/>
      <c r="D1001" s="372"/>
      <c r="E1001" s="372"/>
      <c r="F1001" s="373"/>
      <c r="G1001" s="574"/>
      <c r="H1001" s="372"/>
      <c r="I1001" s="374"/>
      <c r="J1001" s="372"/>
      <c r="K1001" s="372"/>
      <c r="L1001" s="374"/>
      <c r="M1001" s="372"/>
      <c r="N1001" s="404"/>
      <c r="O1001" s="315">
        <f t="shared" si="63"/>
        <v>0</v>
      </c>
      <c r="P1001" s="315">
        <f t="shared" si="64"/>
        <v>0</v>
      </c>
      <c r="Q1001" s="96" t="str">
        <f t="shared" si="65"/>
        <v/>
      </c>
    </row>
    <row r="1002" spans="1:17">
      <c r="A1002" s="383" t="str">
        <f>IF(B1002="","",COUNT('Diário 1º PA'!$A$4:$A$2000)+COUNT('Diário 2º PA'!$A$4:$A$1998)+ROW()-3)</f>
        <v/>
      </c>
      <c r="B1002" s="370"/>
      <c r="C1002" s="381"/>
      <c r="D1002" s="372"/>
      <c r="E1002" s="372"/>
      <c r="F1002" s="373"/>
      <c r="G1002" s="574"/>
      <c r="H1002" s="372"/>
      <c r="I1002" s="374"/>
      <c r="J1002" s="372"/>
      <c r="K1002" s="372"/>
      <c r="L1002" s="374"/>
      <c r="M1002" s="372"/>
      <c r="N1002" s="404"/>
      <c r="O1002" s="315">
        <f t="shared" si="63"/>
        <v>0</v>
      </c>
      <c r="P1002" s="315">
        <f t="shared" si="64"/>
        <v>0</v>
      </c>
      <c r="Q1002" s="139" t="str">
        <f t="shared" si="65"/>
        <v/>
      </c>
    </row>
    <row r="1003" spans="1:17">
      <c r="A1003" s="383" t="str">
        <f>IF(B1003="","",COUNT('Diário 1º PA'!$A$4:$A$2000)+COUNT('Diário 2º PA'!$A$4:$A$1998)+ROW()-3)</f>
        <v/>
      </c>
      <c r="B1003" s="370"/>
      <c r="C1003" s="381"/>
      <c r="D1003" s="372"/>
      <c r="E1003" s="372"/>
      <c r="F1003" s="373"/>
      <c r="G1003" s="574"/>
      <c r="H1003" s="372"/>
      <c r="I1003" s="374"/>
      <c r="J1003" s="372"/>
      <c r="K1003" s="372"/>
      <c r="L1003" s="374"/>
      <c r="M1003" s="372"/>
      <c r="N1003" s="404"/>
      <c r="O1003" s="315">
        <f t="shared" si="63"/>
        <v>0</v>
      </c>
      <c r="P1003" s="315">
        <f t="shared" si="64"/>
        <v>0</v>
      </c>
      <c r="Q1003" s="96" t="str">
        <f t="shared" si="65"/>
        <v/>
      </c>
    </row>
    <row r="1004" spans="1:17">
      <c r="A1004" s="383" t="str">
        <f>IF(B1004="","",COUNT('Diário 1º PA'!$A$4:$A$2000)+COUNT('Diário 2º PA'!$A$4:$A$1998)+ROW()-3)</f>
        <v/>
      </c>
      <c r="B1004" s="370"/>
      <c r="C1004" s="381"/>
      <c r="D1004" s="372"/>
      <c r="E1004" s="372"/>
      <c r="F1004" s="373"/>
      <c r="G1004" s="574"/>
      <c r="H1004" s="372"/>
      <c r="I1004" s="374"/>
      <c r="J1004" s="372"/>
      <c r="K1004" s="372"/>
      <c r="L1004" s="374"/>
      <c r="M1004" s="372"/>
      <c r="N1004" s="404"/>
      <c r="O1004" s="315">
        <f t="shared" si="63"/>
        <v>0</v>
      </c>
      <c r="P1004" s="315">
        <f t="shared" si="64"/>
        <v>0</v>
      </c>
      <c r="Q1004" s="96" t="str">
        <f t="shared" si="65"/>
        <v/>
      </c>
    </row>
    <row r="1005" spans="1:17">
      <c r="A1005" s="383" t="str">
        <f>IF(B1005="","",COUNT('Diário 1º PA'!$A$4:$A$2000)+COUNT('Diário 2º PA'!$A$4:$A$1998)+ROW()-3)</f>
        <v/>
      </c>
      <c r="B1005" s="370"/>
      <c r="C1005" s="381"/>
      <c r="D1005" s="372"/>
      <c r="E1005" s="372"/>
      <c r="F1005" s="373"/>
      <c r="G1005" s="574"/>
      <c r="H1005" s="372"/>
      <c r="I1005" s="374"/>
      <c r="J1005" s="372"/>
      <c r="K1005" s="372"/>
      <c r="L1005" s="374"/>
      <c r="M1005" s="372"/>
      <c r="N1005" s="404"/>
      <c r="O1005" s="315">
        <f t="shared" si="63"/>
        <v>0</v>
      </c>
      <c r="P1005" s="315">
        <f t="shared" si="64"/>
        <v>0</v>
      </c>
      <c r="Q1005" s="139" t="str">
        <f t="shared" si="65"/>
        <v/>
      </c>
    </row>
    <row r="1006" spans="1:17">
      <c r="A1006" s="383" t="str">
        <f>IF(B1006="","",COUNT('Diário 1º PA'!$A$4:$A$2000)+COUNT('Diário 2º PA'!$A$4:$A$1998)+ROW()-3)</f>
        <v/>
      </c>
      <c r="B1006" s="370"/>
      <c r="C1006" s="381"/>
      <c r="D1006" s="372"/>
      <c r="E1006" s="372"/>
      <c r="F1006" s="373"/>
      <c r="G1006" s="574"/>
      <c r="H1006" s="372"/>
      <c r="I1006" s="374"/>
      <c r="J1006" s="372"/>
      <c r="K1006" s="372"/>
      <c r="L1006" s="374"/>
      <c r="M1006" s="372"/>
      <c r="N1006" s="404"/>
      <c r="O1006" s="315">
        <f t="shared" si="63"/>
        <v>0</v>
      </c>
      <c r="P1006" s="315">
        <f t="shared" si="64"/>
        <v>0</v>
      </c>
      <c r="Q1006" s="96" t="str">
        <f t="shared" si="65"/>
        <v/>
      </c>
    </row>
    <row r="1007" spans="1:17">
      <c r="A1007" s="383" t="str">
        <f>IF(B1007="","",COUNT('Diário 1º PA'!$A$4:$A$2000)+COUNT('Diário 2º PA'!$A$4:$A$1998)+ROW()-3)</f>
        <v/>
      </c>
      <c r="B1007" s="370"/>
      <c r="C1007" s="381"/>
      <c r="D1007" s="372"/>
      <c r="E1007" s="372"/>
      <c r="F1007" s="373"/>
      <c r="G1007" s="574"/>
      <c r="H1007" s="372"/>
      <c r="I1007" s="374"/>
      <c r="J1007" s="372"/>
      <c r="K1007" s="372"/>
      <c r="L1007" s="374"/>
      <c r="M1007" s="372"/>
      <c r="N1007" s="404"/>
      <c r="O1007" s="315">
        <f t="shared" si="63"/>
        <v>0</v>
      </c>
      <c r="P1007" s="315">
        <f t="shared" si="64"/>
        <v>0</v>
      </c>
      <c r="Q1007" s="96" t="str">
        <f t="shared" si="65"/>
        <v/>
      </c>
    </row>
    <row r="1008" spans="1:17">
      <c r="A1008" s="383" t="str">
        <f>IF(B1008="","",COUNT('Diário 1º PA'!$A$4:$A$2000)+COUNT('Diário 2º PA'!$A$4:$A$1998)+ROW()-3)</f>
        <v/>
      </c>
      <c r="B1008" s="370"/>
      <c r="C1008" s="381"/>
      <c r="D1008" s="372"/>
      <c r="E1008" s="372"/>
      <c r="F1008" s="373"/>
      <c r="G1008" s="574"/>
      <c r="H1008" s="372"/>
      <c r="I1008" s="374"/>
      <c r="J1008" s="372"/>
      <c r="K1008" s="372"/>
      <c r="L1008" s="374"/>
      <c r="M1008" s="372"/>
      <c r="N1008" s="404"/>
      <c r="O1008" s="315">
        <f t="shared" si="63"/>
        <v>0</v>
      </c>
      <c r="P1008" s="315">
        <f t="shared" si="64"/>
        <v>0</v>
      </c>
      <c r="Q1008" s="139" t="str">
        <f t="shared" si="65"/>
        <v/>
      </c>
    </row>
    <row r="1009" spans="1:17">
      <c r="A1009" s="383" t="str">
        <f>IF(B1009="","",COUNT('Diário 1º PA'!$A$4:$A$2000)+COUNT('Diário 2º PA'!$A$4:$A$1998)+ROW()-3)</f>
        <v/>
      </c>
      <c r="B1009" s="370"/>
      <c r="C1009" s="381"/>
      <c r="D1009" s="372"/>
      <c r="E1009" s="372"/>
      <c r="F1009" s="373"/>
      <c r="G1009" s="574"/>
      <c r="H1009" s="372"/>
      <c r="I1009" s="374"/>
      <c r="J1009" s="372"/>
      <c r="K1009" s="372"/>
      <c r="L1009" s="374"/>
      <c r="M1009" s="372"/>
      <c r="N1009" s="404"/>
      <c r="O1009" s="315">
        <f t="shared" si="63"/>
        <v>0</v>
      </c>
      <c r="P1009" s="315">
        <f t="shared" si="64"/>
        <v>0</v>
      </c>
      <c r="Q1009" s="96" t="str">
        <f t="shared" si="65"/>
        <v/>
      </c>
    </row>
    <row r="1010" spans="1:17">
      <c r="A1010" s="383" t="str">
        <f>IF(B1010="","",COUNT('Diário 1º PA'!$A$4:$A$2000)+COUNT('Diário 2º PA'!$A$4:$A$1998)+ROW()-3)</f>
        <v/>
      </c>
      <c r="B1010" s="370"/>
      <c r="C1010" s="381"/>
      <c r="D1010" s="372"/>
      <c r="E1010" s="372"/>
      <c r="F1010" s="373"/>
      <c r="G1010" s="574"/>
      <c r="H1010" s="372"/>
      <c r="I1010" s="374"/>
      <c r="J1010" s="372"/>
      <c r="K1010" s="372"/>
      <c r="L1010" s="374"/>
      <c r="M1010" s="372"/>
      <c r="N1010" s="404"/>
      <c r="O1010" s="315">
        <f t="shared" si="63"/>
        <v>0</v>
      </c>
      <c r="P1010" s="315">
        <f t="shared" si="64"/>
        <v>0</v>
      </c>
      <c r="Q1010" s="96" t="str">
        <f t="shared" si="65"/>
        <v/>
      </c>
    </row>
    <row r="1011" spans="1:17">
      <c r="A1011" s="383" t="str">
        <f>IF(B1011="","",COUNT('Diário 1º PA'!$A$4:$A$2000)+COUNT('Diário 2º PA'!$A$4:$A$1998)+ROW()-3)</f>
        <v/>
      </c>
      <c r="B1011" s="370"/>
      <c r="C1011" s="381"/>
      <c r="D1011" s="372"/>
      <c r="E1011" s="372"/>
      <c r="F1011" s="373"/>
      <c r="G1011" s="574"/>
      <c r="H1011" s="372"/>
      <c r="I1011" s="374"/>
      <c r="J1011" s="372"/>
      <c r="K1011" s="372"/>
      <c r="L1011" s="374"/>
      <c r="M1011" s="372"/>
      <c r="N1011" s="404"/>
      <c r="O1011" s="315">
        <f t="shared" si="63"/>
        <v>0</v>
      </c>
      <c r="P1011" s="315">
        <f t="shared" si="64"/>
        <v>0</v>
      </c>
      <c r="Q1011" s="139" t="str">
        <f t="shared" si="65"/>
        <v/>
      </c>
    </row>
    <row r="1012" spans="1:17">
      <c r="A1012" s="383" t="str">
        <f>IF(B1012="","",COUNT('Diário 1º PA'!$A$4:$A$2000)+COUNT('Diário 2º PA'!$A$4:$A$1998)+ROW()-3)</f>
        <v/>
      </c>
      <c r="B1012" s="370"/>
      <c r="C1012" s="381"/>
      <c r="D1012" s="372"/>
      <c r="E1012" s="372"/>
      <c r="F1012" s="373"/>
      <c r="G1012" s="574"/>
      <c r="H1012" s="372"/>
      <c r="I1012" s="374"/>
      <c r="J1012" s="372"/>
      <c r="K1012" s="372"/>
      <c r="L1012" s="374"/>
      <c r="M1012" s="372"/>
      <c r="N1012" s="404"/>
      <c r="O1012" s="315">
        <f t="shared" si="63"/>
        <v>0</v>
      </c>
      <c r="P1012" s="315">
        <f t="shared" si="64"/>
        <v>0</v>
      </c>
      <c r="Q1012" s="96" t="str">
        <f t="shared" si="65"/>
        <v/>
      </c>
    </row>
    <row r="1013" spans="1:17">
      <c r="A1013" s="383" t="str">
        <f>IF(B1013="","",COUNT('Diário 1º PA'!$A$4:$A$2000)+COUNT('Diário 2º PA'!$A$4:$A$1998)+ROW()-3)</f>
        <v/>
      </c>
      <c r="B1013" s="370"/>
      <c r="C1013" s="381"/>
      <c r="D1013" s="372"/>
      <c r="E1013" s="372"/>
      <c r="F1013" s="373"/>
      <c r="G1013" s="574"/>
      <c r="H1013" s="372"/>
      <c r="I1013" s="374"/>
      <c r="J1013" s="372"/>
      <c r="K1013" s="372"/>
      <c r="L1013" s="374"/>
      <c r="M1013" s="372"/>
      <c r="N1013" s="404"/>
      <c r="O1013" s="315">
        <f t="shared" si="63"/>
        <v>0</v>
      </c>
      <c r="P1013" s="315">
        <f t="shared" si="64"/>
        <v>0</v>
      </c>
      <c r="Q1013" s="96" t="str">
        <f t="shared" si="65"/>
        <v/>
      </c>
    </row>
    <row r="1014" spans="1:17">
      <c r="A1014" s="383" t="str">
        <f>IF(B1014="","",COUNT('Diário 1º PA'!$A$4:$A$2000)+COUNT('Diário 2º PA'!$A$4:$A$1998)+ROW()-3)</f>
        <v/>
      </c>
      <c r="B1014" s="370"/>
      <c r="C1014" s="381"/>
      <c r="D1014" s="372"/>
      <c r="E1014" s="372"/>
      <c r="F1014" s="373"/>
      <c r="G1014" s="574"/>
      <c r="H1014" s="372"/>
      <c r="I1014" s="374"/>
      <c r="J1014" s="372"/>
      <c r="K1014" s="372"/>
      <c r="L1014" s="374"/>
      <c r="M1014" s="372"/>
      <c r="N1014" s="404"/>
      <c r="O1014" s="315">
        <f t="shared" si="63"/>
        <v>0</v>
      </c>
      <c r="P1014" s="315">
        <f t="shared" si="64"/>
        <v>0</v>
      </c>
      <c r="Q1014" s="139" t="str">
        <f t="shared" si="65"/>
        <v/>
      </c>
    </row>
    <row r="1015" spans="1:17">
      <c r="A1015" s="383" t="str">
        <f>IF(B1015="","",COUNT('Diário 1º PA'!$A$4:$A$2000)+COUNT('Diário 2º PA'!$A$4:$A$1998)+ROW()-3)</f>
        <v/>
      </c>
      <c r="B1015" s="370"/>
      <c r="C1015" s="381"/>
      <c r="D1015" s="372"/>
      <c r="E1015" s="372"/>
      <c r="F1015" s="373"/>
      <c r="G1015" s="574"/>
      <c r="H1015" s="372"/>
      <c r="I1015" s="374"/>
      <c r="J1015" s="372"/>
      <c r="K1015" s="372"/>
      <c r="L1015" s="374"/>
      <c r="M1015" s="372"/>
      <c r="N1015" s="404"/>
      <c r="O1015" s="315">
        <f t="shared" si="63"/>
        <v>0</v>
      </c>
      <c r="P1015" s="315">
        <f t="shared" si="64"/>
        <v>0</v>
      </c>
      <c r="Q1015" s="96" t="str">
        <f t="shared" si="65"/>
        <v/>
      </c>
    </row>
    <row r="1016" spans="1:17">
      <c r="A1016" s="383" t="str">
        <f>IF(B1016="","",COUNT('Diário 1º PA'!$A$4:$A$2000)+COUNT('Diário 2º PA'!$A$4:$A$1998)+ROW()-3)</f>
        <v/>
      </c>
      <c r="B1016" s="370"/>
      <c r="C1016" s="381"/>
      <c r="D1016" s="372"/>
      <c r="E1016" s="372"/>
      <c r="F1016" s="373"/>
      <c r="G1016" s="574"/>
      <c r="H1016" s="372"/>
      <c r="I1016" s="374"/>
      <c r="J1016" s="372"/>
      <c r="K1016" s="372"/>
      <c r="L1016" s="374"/>
      <c r="M1016" s="372"/>
      <c r="N1016" s="404"/>
      <c r="O1016" s="315">
        <f t="shared" si="63"/>
        <v>0</v>
      </c>
      <c r="P1016" s="315">
        <f t="shared" si="64"/>
        <v>0</v>
      </c>
      <c r="Q1016" s="96" t="str">
        <f t="shared" si="65"/>
        <v/>
      </c>
    </row>
    <row r="1017" spans="1:17">
      <c r="A1017" s="383" t="str">
        <f>IF(B1017="","",COUNT('Diário 1º PA'!$A$4:$A$2000)+COUNT('Diário 2º PA'!$A$4:$A$1998)+ROW()-3)</f>
        <v/>
      </c>
      <c r="B1017" s="370"/>
      <c r="C1017" s="381"/>
      <c r="D1017" s="372"/>
      <c r="E1017" s="372"/>
      <c r="F1017" s="373"/>
      <c r="G1017" s="574"/>
      <c r="H1017" s="372"/>
      <c r="I1017" s="374"/>
      <c r="J1017" s="372"/>
      <c r="K1017" s="372"/>
      <c r="L1017" s="374"/>
      <c r="M1017" s="372"/>
      <c r="N1017" s="404"/>
      <c r="O1017" s="315">
        <f t="shared" si="63"/>
        <v>0</v>
      </c>
      <c r="P1017" s="315">
        <f t="shared" si="64"/>
        <v>0</v>
      </c>
      <c r="Q1017" s="139" t="str">
        <f t="shared" si="65"/>
        <v/>
      </c>
    </row>
    <row r="1018" spans="1:17">
      <c r="A1018" s="383" t="str">
        <f>IF(B1018="","",COUNT('Diário 1º PA'!$A$4:$A$2000)+COUNT('Diário 2º PA'!$A$4:$A$1998)+ROW()-3)</f>
        <v/>
      </c>
      <c r="B1018" s="370"/>
      <c r="C1018" s="381"/>
      <c r="D1018" s="372"/>
      <c r="E1018" s="372"/>
      <c r="F1018" s="373"/>
      <c r="G1018" s="574"/>
      <c r="H1018" s="372"/>
      <c r="I1018" s="374"/>
      <c r="J1018" s="372"/>
      <c r="K1018" s="372"/>
      <c r="L1018" s="374"/>
      <c r="M1018" s="372"/>
      <c r="N1018" s="404"/>
      <c r="O1018" s="315">
        <f t="shared" si="63"/>
        <v>0</v>
      </c>
      <c r="P1018" s="315">
        <f t="shared" si="64"/>
        <v>0</v>
      </c>
      <c r="Q1018" s="96" t="str">
        <f t="shared" si="65"/>
        <v/>
      </c>
    </row>
    <row r="1019" spans="1:17">
      <c r="A1019" s="383" t="str">
        <f>IF(B1019="","",COUNT('Diário 1º PA'!$A$4:$A$2000)+COUNT('Diário 2º PA'!$A$4:$A$1998)+ROW()-3)</f>
        <v/>
      </c>
      <c r="B1019" s="370"/>
      <c r="C1019" s="381"/>
      <c r="D1019" s="372"/>
      <c r="E1019" s="372"/>
      <c r="F1019" s="373"/>
      <c r="G1019" s="574"/>
      <c r="H1019" s="372"/>
      <c r="I1019" s="374"/>
      <c r="J1019" s="372"/>
      <c r="K1019" s="372"/>
      <c r="L1019" s="374"/>
      <c r="M1019" s="372"/>
      <c r="N1019" s="404"/>
      <c r="O1019" s="315">
        <f t="shared" si="63"/>
        <v>0</v>
      </c>
      <c r="P1019" s="315">
        <f t="shared" si="64"/>
        <v>0</v>
      </c>
      <c r="Q1019" s="96" t="str">
        <f t="shared" si="65"/>
        <v/>
      </c>
    </row>
    <row r="1020" spans="1:17">
      <c r="A1020" s="383" t="str">
        <f>IF(B1020="","",COUNT('Diário 1º PA'!$A$4:$A$2000)+COUNT('Diário 2º PA'!$A$4:$A$1998)+ROW()-3)</f>
        <v/>
      </c>
      <c r="B1020" s="370"/>
      <c r="C1020" s="381"/>
      <c r="D1020" s="372"/>
      <c r="E1020" s="372"/>
      <c r="F1020" s="373"/>
      <c r="G1020" s="574"/>
      <c r="H1020" s="372"/>
      <c r="I1020" s="374"/>
      <c r="J1020" s="372"/>
      <c r="K1020" s="372"/>
      <c r="L1020" s="374"/>
      <c r="M1020" s="372"/>
      <c r="N1020" s="404"/>
      <c r="O1020" s="315">
        <f t="shared" ref="O1020:O1083" si="66">IF(B1020=0,0,IF(YEAR(B1020)=$P$1,MONTH(B1020)-$O$1+1,(YEAR(B1020)-$P$1)*12-$O$1+1+MONTH(B1020)))</f>
        <v>0</v>
      </c>
      <c r="P1020" s="315">
        <f t="shared" ref="P1020:P1083" si="67">IF(C1020=0,0,IF(YEAR(C1020)=$P$1,MONTH(C1020)-$O$1+1,(YEAR(C1020)-$P$1)*12-$O$1+1+MONTH(C1020)))</f>
        <v>0</v>
      </c>
      <c r="Q1020" s="139" t="str">
        <f t="shared" si="65"/>
        <v/>
      </c>
    </row>
    <row r="1021" spans="1:17">
      <c r="A1021" s="383" t="str">
        <f>IF(B1021="","",COUNT('Diário 1º PA'!$A$4:$A$2000)+COUNT('Diário 2º PA'!$A$4:$A$1998)+ROW()-3)</f>
        <v/>
      </c>
      <c r="B1021" s="370"/>
      <c r="C1021" s="381"/>
      <c r="D1021" s="372"/>
      <c r="E1021" s="372"/>
      <c r="F1021" s="373"/>
      <c r="G1021" s="574"/>
      <c r="H1021" s="372"/>
      <c r="I1021" s="374"/>
      <c r="J1021" s="372"/>
      <c r="K1021" s="372"/>
      <c r="L1021" s="374"/>
      <c r="M1021" s="372"/>
      <c r="N1021" s="404"/>
      <c r="O1021" s="315">
        <f t="shared" si="66"/>
        <v>0</v>
      </c>
      <c r="P1021" s="315">
        <f t="shared" si="67"/>
        <v>0</v>
      </c>
      <c r="Q1021" s="96" t="str">
        <f t="shared" si="65"/>
        <v/>
      </c>
    </row>
    <row r="1022" spans="1:17">
      <c r="A1022" s="383" t="str">
        <f>IF(B1022="","",COUNT('Diário 1º PA'!$A$4:$A$2000)+COUNT('Diário 2º PA'!$A$4:$A$1998)+ROW()-3)</f>
        <v/>
      </c>
      <c r="B1022" s="370"/>
      <c r="C1022" s="381"/>
      <c r="D1022" s="372"/>
      <c r="E1022" s="372"/>
      <c r="F1022" s="373"/>
      <c r="G1022" s="574"/>
      <c r="H1022" s="372"/>
      <c r="I1022" s="374"/>
      <c r="J1022" s="372"/>
      <c r="K1022" s="372"/>
      <c r="L1022" s="374"/>
      <c r="M1022" s="372"/>
      <c r="N1022" s="404"/>
      <c r="O1022" s="315">
        <f t="shared" si="66"/>
        <v>0</v>
      </c>
      <c r="P1022" s="315">
        <f t="shared" si="67"/>
        <v>0</v>
      </c>
      <c r="Q1022" s="96" t="str">
        <f t="shared" si="65"/>
        <v/>
      </c>
    </row>
    <row r="1023" spans="1:17">
      <c r="A1023" s="383" t="str">
        <f>IF(B1023="","",COUNT('Diário 1º PA'!$A$4:$A$2000)+COUNT('Diário 2º PA'!$A$4:$A$1998)+ROW()-3)</f>
        <v/>
      </c>
      <c r="B1023" s="370"/>
      <c r="C1023" s="381"/>
      <c r="D1023" s="372"/>
      <c r="E1023" s="372"/>
      <c r="F1023" s="373"/>
      <c r="G1023" s="574"/>
      <c r="H1023" s="372"/>
      <c r="I1023" s="374"/>
      <c r="J1023" s="372"/>
      <c r="K1023" s="372"/>
      <c r="L1023" s="374"/>
      <c r="M1023" s="372"/>
      <c r="N1023" s="404"/>
      <c r="O1023" s="315">
        <f t="shared" si="66"/>
        <v>0</v>
      </c>
      <c r="P1023" s="315">
        <f t="shared" si="67"/>
        <v>0</v>
      </c>
      <c r="Q1023" s="139" t="str">
        <f t="shared" si="65"/>
        <v/>
      </c>
    </row>
    <row r="1024" spans="1:17">
      <c r="A1024" s="383" t="str">
        <f>IF(B1024="","",COUNT('Diário 1º PA'!$A$4:$A$2000)+COUNT('Diário 2º PA'!$A$4:$A$1998)+ROW()-3)</f>
        <v/>
      </c>
      <c r="B1024" s="370"/>
      <c r="C1024" s="381"/>
      <c r="D1024" s="372"/>
      <c r="E1024" s="372"/>
      <c r="F1024" s="373"/>
      <c r="G1024" s="574"/>
      <c r="H1024" s="372"/>
      <c r="I1024" s="374"/>
      <c r="J1024" s="372"/>
      <c r="K1024" s="372"/>
      <c r="L1024" s="374"/>
      <c r="M1024" s="372"/>
      <c r="N1024" s="404"/>
      <c r="O1024" s="315">
        <f t="shared" si="66"/>
        <v>0</v>
      </c>
      <c r="P1024" s="315">
        <f t="shared" si="67"/>
        <v>0</v>
      </c>
      <c r="Q1024" s="96" t="str">
        <f t="shared" si="65"/>
        <v/>
      </c>
    </row>
    <row r="1025" spans="1:17">
      <c r="A1025" s="383" t="str">
        <f>IF(B1025="","",COUNT('Diário 1º PA'!$A$4:$A$2000)+COUNT('Diário 2º PA'!$A$4:$A$1998)+ROW()-3)</f>
        <v/>
      </c>
      <c r="B1025" s="370"/>
      <c r="C1025" s="381"/>
      <c r="D1025" s="372"/>
      <c r="E1025" s="372"/>
      <c r="F1025" s="373"/>
      <c r="G1025" s="574"/>
      <c r="H1025" s="372"/>
      <c r="I1025" s="374"/>
      <c r="J1025" s="372"/>
      <c r="K1025" s="372"/>
      <c r="L1025" s="374"/>
      <c r="M1025" s="372"/>
      <c r="N1025" s="404"/>
      <c r="O1025" s="315">
        <f t="shared" si="66"/>
        <v>0</v>
      </c>
      <c r="P1025" s="315">
        <f t="shared" si="67"/>
        <v>0</v>
      </c>
      <c r="Q1025" s="96" t="str">
        <f t="shared" si="65"/>
        <v/>
      </c>
    </row>
    <row r="1026" spans="1:17">
      <c r="A1026" s="383" t="str">
        <f>IF(B1026="","",COUNT('Diário 1º PA'!$A$4:$A$2000)+COUNT('Diário 2º PA'!$A$4:$A$1998)+ROW()-3)</f>
        <v/>
      </c>
      <c r="B1026" s="370"/>
      <c r="C1026" s="381"/>
      <c r="D1026" s="372"/>
      <c r="E1026" s="372"/>
      <c r="F1026" s="373"/>
      <c r="G1026" s="574"/>
      <c r="H1026" s="372"/>
      <c r="I1026" s="374"/>
      <c r="J1026" s="372"/>
      <c r="K1026" s="372"/>
      <c r="L1026" s="374"/>
      <c r="M1026" s="372"/>
      <c r="N1026" s="404"/>
      <c r="O1026" s="315">
        <f t="shared" si="66"/>
        <v>0</v>
      </c>
      <c r="P1026" s="315">
        <f t="shared" si="67"/>
        <v>0</v>
      </c>
      <c r="Q1026" s="139" t="str">
        <f t="shared" si="65"/>
        <v/>
      </c>
    </row>
    <row r="1027" spans="1:17">
      <c r="A1027" s="383" t="str">
        <f>IF(B1027="","",COUNT('Diário 1º PA'!$A$4:$A$2000)+COUNT('Diário 2º PA'!$A$4:$A$1998)+ROW()-3)</f>
        <v/>
      </c>
      <c r="B1027" s="370"/>
      <c r="C1027" s="381"/>
      <c r="D1027" s="372"/>
      <c r="E1027" s="372"/>
      <c r="F1027" s="373"/>
      <c r="G1027" s="574"/>
      <c r="H1027" s="372"/>
      <c r="I1027" s="374"/>
      <c r="J1027" s="372"/>
      <c r="K1027" s="372"/>
      <c r="L1027" s="374"/>
      <c r="M1027" s="372"/>
      <c r="N1027" s="404"/>
      <c r="O1027" s="315">
        <f t="shared" si="66"/>
        <v>0</v>
      </c>
      <c r="P1027" s="315">
        <f t="shared" si="67"/>
        <v>0</v>
      </c>
      <c r="Q1027" s="96" t="str">
        <f t="shared" si="65"/>
        <v/>
      </c>
    </row>
    <row r="1028" spans="1:17">
      <c r="A1028" s="383" t="str">
        <f>IF(B1028="","",COUNT('Diário 1º PA'!$A$4:$A$2000)+COUNT('Diário 2º PA'!$A$4:$A$1998)+ROW()-3)</f>
        <v/>
      </c>
      <c r="B1028" s="370"/>
      <c r="C1028" s="392"/>
      <c r="D1028" s="372"/>
      <c r="E1028" s="372"/>
      <c r="F1028" s="373"/>
      <c r="G1028" s="574"/>
      <c r="H1028" s="372"/>
      <c r="I1028" s="374"/>
      <c r="J1028" s="372"/>
      <c r="K1028" s="372"/>
      <c r="L1028" s="374"/>
      <c r="M1028" s="372"/>
      <c r="N1028" s="404"/>
      <c r="O1028" s="315">
        <f t="shared" si="66"/>
        <v>0</v>
      </c>
      <c r="P1028" s="315">
        <f t="shared" si="67"/>
        <v>0</v>
      </c>
      <c r="Q1028" s="96" t="str">
        <f t="shared" si="65"/>
        <v/>
      </c>
    </row>
    <row r="1029" spans="1:17">
      <c r="A1029" s="383" t="str">
        <f>IF(B1029="","",COUNT('Diário 1º PA'!$A$4:$A$2000)+COUNT('Diário 2º PA'!$A$4:$A$1998)+ROW()-3)</f>
        <v/>
      </c>
      <c r="B1029" s="370"/>
      <c r="C1029" s="392"/>
      <c r="D1029" s="372"/>
      <c r="E1029" s="372"/>
      <c r="F1029" s="373"/>
      <c r="G1029" s="574"/>
      <c r="H1029" s="372"/>
      <c r="I1029" s="374"/>
      <c r="J1029" s="372"/>
      <c r="K1029" s="372"/>
      <c r="L1029" s="374"/>
      <c r="M1029" s="372"/>
      <c r="N1029" s="404"/>
      <c r="O1029" s="315">
        <f t="shared" si="66"/>
        <v>0</v>
      </c>
      <c r="P1029" s="315">
        <f t="shared" si="67"/>
        <v>0</v>
      </c>
      <c r="Q1029" s="139" t="str">
        <f t="shared" si="65"/>
        <v/>
      </c>
    </row>
    <row r="1030" spans="1:17">
      <c r="A1030" s="383" t="str">
        <f>IF(B1030="","",COUNT('Diário 1º PA'!$A$4:$A$2000)+COUNT('Diário 2º PA'!$A$4:$A$1998)+ROW()-3)</f>
        <v/>
      </c>
      <c r="B1030" s="370"/>
      <c r="C1030" s="392"/>
      <c r="D1030" s="372"/>
      <c r="E1030" s="372"/>
      <c r="F1030" s="373"/>
      <c r="G1030" s="574"/>
      <c r="H1030" s="372"/>
      <c r="I1030" s="374"/>
      <c r="J1030" s="372"/>
      <c r="K1030" s="372"/>
      <c r="L1030" s="374"/>
      <c r="M1030" s="372"/>
      <c r="N1030" s="404"/>
      <c r="O1030" s="315">
        <f t="shared" si="66"/>
        <v>0</v>
      </c>
      <c r="P1030" s="315">
        <f t="shared" si="67"/>
        <v>0</v>
      </c>
      <c r="Q1030" s="96" t="str">
        <f t="shared" ref="Q1030:Q1093" si="68">SUBSTITUTE(D1030," ","_")</f>
        <v/>
      </c>
    </row>
    <row r="1031" spans="1:17">
      <c r="A1031" s="383" t="str">
        <f>IF(B1031="","",COUNT('Diário 1º PA'!$A$4:$A$2000)+COUNT('Diário 2º PA'!$A$4:$A$1998)+ROW()-3)</f>
        <v/>
      </c>
      <c r="B1031" s="370"/>
      <c r="C1031" s="392"/>
      <c r="D1031" s="372"/>
      <c r="E1031" s="372"/>
      <c r="F1031" s="373"/>
      <c r="G1031" s="574"/>
      <c r="H1031" s="372"/>
      <c r="I1031" s="374"/>
      <c r="J1031" s="372"/>
      <c r="K1031" s="372"/>
      <c r="L1031" s="374"/>
      <c r="M1031" s="372"/>
      <c r="N1031" s="404"/>
      <c r="O1031" s="315">
        <f t="shared" si="66"/>
        <v>0</v>
      </c>
      <c r="P1031" s="315">
        <f t="shared" si="67"/>
        <v>0</v>
      </c>
      <c r="Q1031" s="96" t="str">
        <f t="shared" si="68"/>
        <v/>
      </c>
    </row>
    <row r="1032" spans="1:17">
      <c r="A1032" s="383" t="str">
        <f>IF(B1032="","",COUNT('Diário 1º PA'!$A$4:$A$2000)+COUNT('Diário 2º PA'!$A$4:$A$1998)+ROW()-3)</f>
        <v/>
      </c>
      <c r="B1032" s="370"/>
      <c r="C1032" s="392"/>
      <c r="D1032" s="372"/>
      <c r="E1032" s="372"/>
      <c r="F1032" s="373"/>
      <c r="G1032" s="574"/>
      <c r="H1032" s="372"/>
      <c r="I1032" s="374"/>
      <c r="J1032" s="372"/>
      <c r="K1032" s="372"/>
      <c r="L1032" s="374"/>
      <c r="M1032" s="372"/>
      <c r="N1032" s="391"/>
      <c r="O1032" s="315">
        <f t="shared" si="66"/>
        <v>0</v>
      </c>
      <c r="P1032" s="315">
        <f t="shared" si="67"/>
        <v>0</v>
      </c>
      <c r="Q1032" s="139" t="str">
        <f t="shared" si="68"/>
        <v/>
      </c>
    </row>
    <row r="1033" spans="1:17">
      <c r="A1033" s="383" t="str">
        <f>IF(B1033="","",COUNT('Diário 1º PA'!$A$4:$A$2000)+COUNT('Diário 2º PA'!$A$4:$A$1998)+ROW()-3)</f>
        <v/>
      </c>
      <c r="B1033" s="370"/>
      <c r="C1033" s="392"/>
      <c r="D1033" s="372"/>
      <c r="E1033" s="372"/>
      <c r="F1033" s="373"/>
      <c r="G1033" s="574"/>
      <c r="H1033" s="372"/>
      <c r="I1033" s="374"/>
      <c r="J1033" s="372"/>
      <c r="K1033" s="372"/>
      <c r="L1033" s="374"/>
      <c r="M1033" s="372"/>
      <c r="N1033" s="391"/>
      <c r="O1033" s="315">
        <f t="shared" si="66"/>
        <v>0</v>
      </c>
      <c r="P1033" s="315">
        <f t="shared" si="67"/>
        <v>0</v>
      </c>
      <c r="Q1033" s="96" t="str">
        <f t="shared" si="68"/>
        <v/>
      </c>
    </row>
    <row r="1034" spans="1:17">
      <c r="A1034" s="383" t="str">
        <f>IF(B1034="","",COUNT('Diário 1º PA'!$A$4:$A$2000)+COUNT('Diário 2º PA'!$A$4:$A$1998)+ROW()-3)</f>
        <v/>
      </c>
      <c r="B1034" s="370"/>
      <c r="C1034" s="392"/>
      <c r="D1034" s="372"/>
      <c r="E1034" s="372"/>
      <c r="F1034" s="373"/>
      <c r="G1034" s="574"/>
      <c r="H1034" s="372"/>
      <c r="I1034" s="374"/>
      <c r="J1034" s="372"/>
      <c r="K1034" s="372"/>
      <c r="L1034" s="374"/>
      <c r="M1034" s="372"/>
      <c r="N1034" s="391"/>
      <c r="O1034" s="315">
        <f t="shared" si="66"/>
        <v>0</v>
      </c>
      <c r="P1034" s="315">
        <f t="shared" si="67"/>
        <v>0</v>
      </c>
      <c r="Q1034" s="96" t="str">
        <f t="shared" si="68"/>
        <v/>
      </c>
    </row>
    <row r="1035" spans="1:17">
      <c r="A1035" s="383" t="str">
        <f>IF(B1035="","",COUNT('Diário 1º PA'!$A$4:$A$2000)+COUNT('Diário 2º PA'!$A$4:$A$1998)+ROW()-3)</f>
        <v/>
      </c>
      <c r="B1035" s="370"/>
      <c r="C1035" s="392"/>
      <c r="D1035" s="372"/>
      <c r="E1035" s="372"/>
      <c r="F1035" s="373"/>
      <c r="G1035" s="574"/>
      <c r="H1035" s="372"/>
      <c r="I1035" s="374"/>
      <c r="J1035" s="372"/>
      <c r="K1035" s="372"/>
      <c r="L1035" s="374"/>
      <c r="M1035" s="372"/>
      <c r="N1035" s="391"/>
      <c r="O1035" s="315">
        <f t="shared" si="66"/>
        <v>0</v>
      </c>
      <c r="P1035" s="315">
        <f t="shared" si="67"/>
        <v>0</v>
      </c>
      <c r="Q1035" s="139" t="str">
        <f t="shared" si="68"/>
        <v/>
      </c>
    </row>
    <row r="1036" spans="1:17">
      <c r="A1036" s="383" t="str">
        <f>IF(B1036="","",COUNT('Diário 1º PA'!$A$4:$A$2000)+COUNT('Diário 2º PA'!$A$4:$A$1998)+ROW()-3)</f>
        <v/>
      </c>
      <c r="B1036" s="370"/>
      <c r="C1036" s="392"/>
      <c r="D1036" s="372"/>
      <c r="E1036" s="372"/>
      <c r="F1036" s="373"/>
      <c r="G1036" s="574"/>
      <c r="H1036" s="372"/>
      <c r="I1036" s="374"/>
      <c r="J1036" s="372"/>
      <c r="K1036" s="372"/>
      <c r="L1036" s="374"/>
      <c r="M1036" s="372"/>
      <c r="N1036" s="391"/>
      <c r="O1036" s="315">
        <f t="shared" si="66"/>
        <v>0</v>
      </c>
      <c r="P1036" s="315">
        <f t="shared" si="67"/>
        <v>0</v>
      </c>
      <c r="Q1036" s="96" t="str">
        <f t="shared" si="68"/>
        <v/>
      </c>
    </row>
    <row r="1037" spans="1:17">
      <c r="A1037" s="383" t="str">
        <f>IF(B1037="","",COUNT('Diário 1º PA'!$A$4:$A$2000)+COUNT('Diário 2º PA'!$A$4:$A$1998)+ROW()-3)</f>
        <v/>
      </c>
      <c r="B1037" s="370"/>
      <c r="C1037" s="392"/>
      <c r="D1037" s="372"/>
      <c r="E1037" s="372"/>
      <c r="F1037" s="373"/>
      <c r="G1037" s="574"/>
      <c r="H1037" s="372"/>
      <c r="I1037" s="374"/>
      <c r="J1037" s="372"/>
      <c r="K1037" s="372"/>
      <c r="L1037" s="374"/>
      <c r="M1037" s="372"/>
      <c r="N1037" s="391"/>
      <c r="O1037" s="315">
        <f t="shared" si="66"/>
        <v>0</v>
      </c>
      <c r="P1037" s="315">
        <f t="shared" si="67"/>
        <v>0</v>
      </c>
      <c r="Q1037" s="96" t="str">
        <f t="shared" si="68"/>
        <v/>
      </c>
    </row>
    <row r="1038" spans="1:17">
      <c r="A1038" s="383" t="str">
        <f>IF(B1038="","",COUNT('Diário 1º PA'!$A$4:$A$2000)+COUNT('Diário 2º PA'!$A$4:$A$1998)+ROW()-3)</f>
        <v/>
      </c>
      <c r="B1038" s="370"/>
      <c r="C1038" s="392"/>
      <c r="D1038" s="372"/>
      <c r="E1038" s="372"/>
      <c r="F1038" s="373"/>
      <c r="G1038" s="574"/>
      <c r="H1038" s="372"/>
      <c r="I1038" s="374"/>
      <c r="J1038" s="372"/>
      <c r="K1038" s="372"/>
      <c r="L1038" s="374"/>
      <c r="M1038" s="372"/>
      <c r="N1038" s="391"/>
      <c r="O1038" s="315">
        <f t="shared" si="66"/>
        <v>0</v>
      </c>
      <c r="P1038" s="315">
        <f t="shared" si="67"/>
        <v>0</v>
      </c>
      <c r="Q1038" s="139" t="str">
        <f t="shared" si="68"/>
        <v/>
      </c>
    </row>
    <row r="1039" spans="1:17">
      <c r="A1039" s="383" t="str">
        <f>IF(B1039="","",COUNT('Diário 1º PA'!$A$4:$A$2000)+COUNT('Diário 2º PA'!$A$4:$A$1998)+ROW()-3)</f>
        <v/>
      </c>
      <c r="B1039" s="370"/>
      <c r="C1039" s="392"/>
      <c r="D1039" s="372"/>
      <c r="E1039" s="372"/>
      <c r="F1039" s="373"/>
      <c r="G1039" s="574"/>
      <c r="H1039" s="372"/>
      <c r="I1039" s="374"/>
      <c r="J1039" s="372"/>
      <c r="K1039" s="372"/>
      <c r="L1039" s="374"/>
      <c r="M1039" s="372"/>
      <c r="N1039" s="391"/>
      <c r="O1039" s="315">
        <f t="shared" si="66"/>
        <v>0</v>
      </c>
      <c r="P1039" s="315">
        <f t="shared" si="67"/>
        <v>0</v>
      </c>
      <c r="Q1039" s="96" t="str">
        <f t="shared" si="68"/>
        <v/>
      </c>
    </row>
    <row r="1040" spans="1:17">
      <c r="A1040" s="383" t="str">
        <f>IF(B1040="","",COUNT('Diário 1º PA'!$A$4:$A$2000)+COUNT('Diário 2º PA'!$A$4:$A$1998)+ROW()-3)</f>
        <v/>
      </c>
      <c r="B1040" s="370"/>
      <c r="C1040" s="392"/>
      <c r="D1040" s="372"/>
      <c r="E1040" s="372"/>
      <c r="F1040" s="373"/>
      <c r="G1040" s="574"/>
      <c r="H1040" s="372"/>
      <c r="I1040" s="374"/>
      <c r="J1040" s="372"/>
      <c r="K1040" s="372"/>
      <c r="L1040" s="374"/>
      <c r="M1040" s="372"/>
      <c r="N1040" s="391"/>
      <c r="O1040" s="315">
        <f t="shared" si="66"/>
        <v>0</v>
      </c>
      <c r="P1040" s="315">
        <f t="shared" si="67"/>
        <v>0</v>
      </c>
      <c r="Q1040" s="96" t="str">
        <f t="shared" si="68"/>
        <v/>
      </c>
    </row>
    <row r="1041" spans="1:17">
      <c r="A1041" s="383" t="str">
        <f>IF(B1041="","",COUNT('Diário 1º PA'!$A$4:$A$2000)+COUNT('Diário 2º PA'!$A$4:$A$1998)+ROW()-3)</f>
        <v/>
      </c>
      <c r="B1041" s="370"/>
      <c r="C1041" s="392"/>
      <c r="D1041" s="372"/>
      <c r="E1041" s="372"/>
      <c r="F1041" s="373"/>
      <c r="G1041" s="574"/>
      <c r="H1041" s="372"/>
      <c r="I1041" s="374"/>
      <c r="J1041" s="372"/>
      <c r="K1041" s="372"/>
      <c r="L1041" s="374"/>
      <c r="M1041" s="372"/>
      <c r="N1041" s="391"/>
      <c r="O1041" s="315">
        <f t="shared" si="66"/>
        <v>0</v>
      </c>
      <c r="P1041" s="315">
        <f t="shared" si="67"/>
        <v>0</v>
      </c>
      <c r="Q1041" s="139" t="str">
        <f t="shared" si="68"/>
        <v/>
      </c>
    </row>
    <row r="1042" spans="1:17">
      <c r="A1042" s="383" t="str">
        <f>IF(B1042="","",COUNT('Diário 1º PA'!$A$4:$A$2000)+COUNT('Diário 2º PA'!$A$4:$A$1998)+ROW()-3)</f>
        <v/>
      </c>
      <c r="B1042" s="370"/>
      <c r="C1042" s="392"/>
      <c r="D1042" s="372"/>
      <c r="E1042" s="372"/>
      <c r="F1042" s="373"/>
      <c r="G1042" s="574"/>
      <c r="H1042" s="372"/>
      <c r="I1042" s="374"/>
      <c r="J1042" s="372"/>
      <c r="K1042" s="372"/>
      <c r="L1042" s="374"/>
      <c r="M1042" s="372"/>
      <c r="N1042" s="391"/>
      <c r="O1042" s="315">
        <f t="shared" si="66"/>
        <v>0</v>
      </c>
      <c r="P1042" s="315">
        <f t="shared" si="67"/>
        <v>0</v>
      </c>
      <c r="Q1042" s="96" t="str">
        <f t="shared" si="68"/>
        <v/>
      </c>
    </row>
    <row r="1043" spans="1:17">
      <c r="A1043" s="383" t="str">
        <f>IF(B1043="","",COUNT('Diário 1º PA'!$A$4:$A$2000)+COUNT('Diário 2º PA'!$A$4:$A$1998)+ROW()-3)</f>
        <v/>
      </c>
      <c r="B1043" s="370"/>
      <c r="C1043" s="392"/>
      <c r="D1043" s="372"/>
      <c r="E1043" s="372"/>
      <c r="F1043" s="373"/>
      <c r="G1043" s="574"/>
      <c r="H1043" s="372"/>
      <c r="I1043" s="374"/>
      <c r="J1043" s="372"/>
      <c r="K1043" s="372"/>
      <c r="L1043" s="374"/>
      <c r="M1043" s="372"/>
      <c r="N1043" s="391"/>
      <c r="O1043" s="315">
        <f t="shared" si="66"/>
        <v>0</v>
      </c>
      <c r="P1043" s="315">
        <f t="shared" si="67"/>
        <v>0</v>
      </c>
      <c r="Q1043" s="96" t="str">
        <f t="shared" si="68"/>
        <v/>
      </c>
    </row>
    <row r="1044" spans="1:17">
      <c r="A1044" s="383" t="str">
        <f>IF(B1044="","",COUNT('Diário 1º PA'!$A$4:$A$2000)+COUNT('Diário 2º PA'!$A$4:$A$1998)+ROW()-3)</f>
        <v/>
      </c>
      <c r="B1044" s="370"/>
      <c r="C1044" s="392"/>
      <c r="D1044" s="372"/>
      <c r="E1044" s="372"/>
      <c r="F1044" s="373"/>
      <c r="G1044" s="574"/>
      <c r="H1044" s="372"/>
      <c r="I1044" s="374"/>
      <c r="J1044" s="372"/>
      <c r="K1044" s="372"/>
      <c r="L1044" s="374"/>
      <c r="M1044" s="372"/>
      <c r="N1044" s="391"/>
      <c r="O1044" s="315">
        <f t="shared" si="66"/>
        <v>0</v>
      </c>
      <c r="P1044" s="315">
        <f t="shared" si="67"/>
        <v>0</v>
      </c>
      <c r="Q1044" s="139" t="str">
        <f t="shared" si="68"/>
        <v/>
      </c>
    </row>
    <row r="1045" spans="1:17">
      <c r="A1045" s="383" t="str">
        <f>IF(B1045="","",COUNT('Diário 1º PA'!$A$4:$A$2000)+COUNT('Diário 2º PA'!$A$4:$A$1998)+ROW()-3)</f>
        <v/>
      </c>
      <c r="B1045" s="370"/>
      <c r="C1045" s="392"/>
      <c r="D1045" s="372"/>
      <c r="E1045" s="372"/>
      <c r="F1045" s="373"/>
      <c r="G1045" s="574"/>
      <c r="H1045" s="372"/>
      <c r="I1045" s="374"/>
      <c r="J1045" s="372"/>
      <c r="K1045" s="372"/>
      <c r="L1045" s="374"/>
      <c r="M1045" s="372"/>
      <c r="N1045" s="391"/>
      <c r="O1045" s="315">
        <f t="shared" si="66"/>
        <v>0</v>
      </c>
      <c r="P1045" s="315">
        <f t="shared" si="67"/>
        <v>0</v>
      </c>
      <c r="Q1045" s="96" t="str">
        <f t="shared" si="68"/>
        <v/>
      </c>
    </row>
    <row r="1046" spans="1:17">
      <c r="A1046" s="383" t="str">
        <f>IF(B1046="","",COUNT('Diário 1º PA'!$A$4:$A$2000)+COUNT('Diário 2º PA'!$A$4:$A$1998)+ROW()-3)</f>
        <v/>
      </c>
      <c r="B1046" s="370"/>
      <c r="C1046" s="392"/>
      <c r="D1046" s="372"/>
      <c r="E1046" s="372"/>
      <c r="F1046" s="373"/>
      <c r="G1046" s="574"/>
      <c r="H1046" s="372"/>
      <c r="I1046" s="374"/>
      <c r="J1046" s="372"/>
      <c r="K1046" s="372"/>
      <c r="L1046" s="374"/>
      <c r="M1046" s="372"/>
      <c r="N1046" s="391"/>
      <c r="O1046" s="315">
        <f t="shared" si="66"/>
        <v>0</v>
      </c>
      <c r="P1046" s="315">
        <f t="shared" si="67"/>
        <v>0</v>
      </c>
      <c r="Q1046" s="96" t="str">
        <f t="shared" si="68"/>
        <v/>
      </c>
    </row>
    <row r="1047" spans="1:17">
      <c r="A1047" s="383" t="str">
        <f>IF(B1047="","",COUNT('Diário 1º PA'!$A$4:$A$2000)+COUNT('Diário 2º PA'!$A$4:$A$1998)+ROW()-3)</f>
        <v/>
      </c>
      <c r="B1047" s="370"/>
      <c r="C1047" s="392"/>
      <c r="D1047" s="372"/>
      <c r="E1047" s="372"/>
      <c r="F1047" s="373"/>
      <c r="G1047" s="574"/>
      <c r="H1047" s="372"/>
      <c r="I1047" s="374"/>
      <c r="J1047" s="372"/>
      <c r="K1047" s="372"/>
      <c r="L1047" s="374"/>
      <c r="M1047" s="372"/>
      <c r="N1047" s="391"/>
      <c r="O1047" s="315">
        <f t="shared" si="66"/>
        <v>0</v>
      </c>
      <c r="P1047" s="315">
        <f t="shared" si="67"/>
        <v>0</v>
      </c>
      <c r="Q1047" s="139" t="str">
        <f t="shared" si="68"/>
        <v/>
      </c>
    </row>
    <row r="1048" spans="1:17">
      <c r="A1048" s="383" t="str">
        <f>IF(B1048="","",COUNT('Diário 1º PA'!$A$4:$A$2000)+COUNT('Diário 2º PA'!$A$4:$A$1998)+ROW()-3)</f>
        <v/>
      </c>
      <c r="B1048" s="370"/>
      <c r="C1048" s="392"/>
      <c r="D1048" s="372"/>
      <c r="E1048" s="372"/>
      <c r="F1048" s="373"/>
      <c r="G1048" s="574"/>
      <c r="H1048" s="372"/>
      <c r="I1048" s="374"/>
      <c r="J1048" s="372"/>
      <c r="K1048" s="372"/>
      <c r="L1048" s="374"/>
      <c r="M1048" s="372"/>
      <c r="N1048" s="391"/>
      <c r="O1048" s="315">
        <f t="shared" si="66"/>
        <v>0</v>
      </c>
      <c r="P1048" s="315">
        <f t="shared" si="67"/>
        <v>0</v>
      </c>
      <c r="Q1048" s="96" t="str">
        <f t="shared" si="68"/>
        <v/>
      </c>
    </row>
    <row r="1049" spans="1:17">
      <c r="A1049" s="383" t="str">
        <f>IF(B1049="","",COUNT('Diário 1º PA'!$A$4:$A$2000)+COUNT('Diário 2º PA'!$A$4:$A$1998)+ROW()-3)</f>
        <v/>
      </c>
      <c r="B1049" s="370"/>
      <c r="C1049" s="392"/>
      <c r="D1049" s="372"/>
      <c r="E1049" s="372"/>
      <c r="F1049" s="373"/>
      <c r="G1049" s="574"/>
      <c r="H1049" s="372"/>
      <c r="I1049" s="374"/>
      <c r="J1049" s="372"/>
      <c r="K1049" s="372"/>
      <c r="L1049" s="374"/>
      <c r="M1049" s="372"/>
      <c r="N1049" s="391"/>
      <c r="O1049" s="315">
        <f t="shared" si="66"/>
        <v>0</v>
      </c>
      <c r="P1049" s="315">
        <f t="shared" si="67"/>
        <v>0</v>
      </c>
      <c r="Q1049" s="96" t="str">
        <f t="shared" si="68"/>
        <v/>
      </c>
    </row>
    <row r="1050" spans="1:17">
      <c r="A1050" s="383" t="str">
        <f>IF(B1050="","",COUNT('Diário 1º PA'!$A$4:$A$2000)+COUNT('Diário 2º PA'!$A$4:$A$1998)+ROW()-3)</f>
        <v/>
      </c>
      <c r="B1050" s="370"/>
      <c r="C1050" s="392"/>
      <c r="D1050" s="372"/>
      <c r="E1050" s="372"/>
      <c r="F1050" s="373"/>
      <c r="G1050" s="574"/>
      <c r="H1050" s="372"/>
      <c r="I1050" s="374"/>
      <c r="J1050" s="372"/>
      <c r="K1050" s="372"/>
      <c r="L1050" s="374"/>
      <c r="M1050" s="372"/>
      <c r="N1050" s="391"/>
      <c r="O1050" s="315">
        <f t="shared" si="66"/>
        <v>0</v>
      </c>
      <c r="P1050" s="315">
        <f t="shared" si="67"/>
        <v>0</v>
      </c>
      <c r="Q1050" s="139" t="str">
        <f t="shared" si="68"/>
        <v/>
      </c>
    </row>
    <row r="1051" spans="1:17">
      <c r="A1051" s="383" t="str">
        <f>IF(B1051="","",COUNT('Diário 1º PA'!$A$4:$A$2000)+COUNT('Diário 2º PA'!$A$4:$A$1998)+ROW()-3)</f>
        <v/>
      </c>
      <c r="B1051" s="370"/>
      <c r="C1051" s="392"/>
      <c r="D1051" s="372"/>
      <c r="E1051" s="372"/>
      <c r="F1051" s="373"/>
      <c r="G1051" s="574"/>
      <c r="H1051" s="372"/>
      <c r="I1051" s="374"/>
      <c r="J1051" s="372"/>
      <c r="K1051" s="372"/>
      <c r="L1051" s="374"/>
      <c r="M1051" s="372"/>
      <c r="N1051" s="391"/>
      <c r="O1051" s="315">
        <f t="shared" si="66"/>
        <v>0</v>
      </c>
      <c r="P1051" s="315">
        <f t="shared" si="67"/>
        <v>0</v>
      </c>
      <c r="Q1051" s="96" t="str">
        <f t="shared" si="68"/>
        <v/>
      </c>
    </row>
    <row r="1052" spans="1:17">
      <c r="A1052" s="383" t="str">
        <f>IF(B1052="","",COUNT('Diário 1º PA'!$A$4:$A$2000)+COUNT('Diário 2º PA'!$A$4:$A$1998)+ROW()-3)</f>
        <v/>
      </c>
      <c r="B1052" s="370"/>
      <c r="C1052" s="392"/>
      <c r="D1052" s="372"/>
      <c r="E1052" s="372"/>
      <c r="F1052" s="373"/>
      <c r="G1052" s="574"/>
      <c r="H1052" s="372"/>
      <c r="I1052" s="374"/>
      <c r="J1052" s="372"/>
      <c r="K1052" s="372"/>
      <c r="L1052" s="374"/>
      <c r="M1052" s="372"/>
      <c r="N1052" s="391"/>
      <c r="O1052" s="315">
        <f t="shared" si="66"/>
        <v>0</v>
      </c>
      <c r="P1052" s="315">
        <f t="shared" si="67"/>
        <v>0</v>
      </c>
      <c r="Q1052" s="96" t="str">
        <f t="shared" si="68"/>
        <v/>
      </c>
    </row>
    <row r="1053" spans="1:17">
      <c r="A1053" s="383" t="str">
        <f>IF(B1053="","",COUNT('Diário 1º PA'!$A$4:$A$2000)+COUNT('Diário 2º PA'!$A$4:$A$1998)+ROW()-3)</f>
        <v/>
      </c>
      <c r="B1053" s="370"/>
      <c r="C1053" s="392"/>
      <c r="D1053" s="372"/>
      <c r="E1053" s="372"/>
      <c r="F1053" s="373"/>
      <c r="G1053" s="574"/>
      <c r="H1053" s="372"/>
      <c r="I1053" s="374"/>
      <c r="J1053" s="372"/>
      <c r="K1053" s="372"/>
      <c r="L1053" s="374"/>
      <c r="M1053" s="372"/>
      <c r="N1053" s="391"/>
      <c r="O1053" s="315">
        <f t="shared" si="66"/>
        <v>0</v>
      </c>
      <c r="P1053" s="315">
        <f t="shared" si="67"/>
        <v>0</v>
      </c>
      <c r="Q1053" s="139" t="str">
        <f t="shared" si="68"/>
        <v/>
      </c>
    </row>
    <row r="1054" spans="1:17">
      <c r="A1054" s="383" t="str">
        <f>IF(B1054="","",COUNT('Diário 1º PA'!$A$4:$A$2000)+COUNT('Diário 2º PA'!$A$4:$A$1998)+ROW()-3)</f>
        <v/>
      </c>
      <c r="B1054" s="370"/>
      <c r="C1054" s="392"/>
      <c r="D1054" s="372"/>
      <c r="E1054" s="372"/>
      <c r="F1054" s="373"/>
      <c r="G1054" s="574"/>
      <c r="H1054" s="372"/>
      <c r="I1054" s="374"/>
      <c r="J1054" s="372"/>
      <c r="K1054" s="372"/>
      <c r="L1054" s="374"/>
      <c r="M1054" s="372"/>
      <c r="N1054" s="391"/>
      <c r="O1054" s="315">
        <f t="shared" si="66"/>
        <v>0</v>
      </c>
      <c r="P1054" s="315">
        <f t="shared" si="67"/>
        <v>0</v>
      </c>
      <c r="Q1054" s="96" t="str">
        <f t="shared" si="68"/>
        <v/>
      </c>
    </row>
    <row r="1055" spans="1:17">
      <c r="A1055" s="383" t="str">
        <f>IF(B1055="","",COUNT('Diário 1º PA'!$A$4:$A$2000)+COUNT('Diário 2º PA'!$A$4:$A$1998)+ROW()-3)</f>
        <v/>
      </c>
      <c r="B1055" s="370"/>
      <c r="C1055" s="392"/>
      <c r="D1055" s="372"/>
      <c r="E1055" s="372"/>
      <c r="F1055" s="373"/>
      <c r="G1055" s="574"/>
      <c r="H1055" s="372"/>
      <c r="I1055" s="374"/>
      <c r="J1055" s="372"/>
      <c r="K1055" s="372"/>
      <c r="L1055" s="374"/>
      <c r="M1055" s="372"/>
      <c r="N1055" s="391"/>
      <c r="O1055" s="315">
        <f t="shared" si="66"/>
        <v>0</v>
      </c>
      <c r="P1055" s="315">
        <f t="shared" si="67"/>
        <v>0</v>
      </c>
      <c r="Q1055" s="96" t="str">
        <f t="shared" si="68"/>
        <v/>
      </c>
    </row>
    <row r="1056" spans="1:17">
      <c r="A1056" s="383" t="str">
        <f>IF(B1056="","",COUNT('Diário 1º PA'!$A$4:$A$2000)+COUNT('Diário 2º PA'!$A$4:$A$1998)+ROW()-3)</f>
        <v/>
      </c>
      <c r="B1056" s="370"/>
      <c r="C1056" s="392"/>
      <c r="D1056" s="372"/>
      <c r="E1056" s="372"/>
      <c r="F1056" s="373"/>
      <c r="G1056" s="574"/>
      <c r="H1056" s="372"/>
      <c r="I1056" s="374"/>
      <c r="J1056" s="372"/>
      <c r="K1056" s="372"/>
      <c r="L1056" s="374"/>
      <c r="M1056" s="372"/>
      <c r="N1056" s="391"/>
      <c r="O1056" s="315">
        <f t="shared" si="66"/>
        <v>0</v>
      </c>
      <c r="P1056" s="315">
        <f t="shared" si="67"/>
        <v>0</v>
      </c>
      <c r="Q1056" s="139" t="str">
        <f t="shared" si="68"/>
        <v/>
      </c>
    </row>
    <row r="1057" spans="1:17">
      <c r="A1057" s="383" t="str">
        <f>IF(B1057="","",COUNT('Diário 1º PA'!$A$4:$A$2000)+COUNT('Diário 2º PA'!$A$4:$A$1998)+ROW()-3)</f>
        <v/>
      </c>
      <c r="B1057" s="370"/>
      <c r="C1057" s="392"/>
      <c r="D1057" s="372"/>
      <c r="E1057" s="372"/>
      <c r="F1057" s="373"/>
      <c r="G1057" s="574"/>
      <c r="H1057" s="372"/>
      <c r="I1057" s="374"/>
      <c r="J1057" s="372"/>
      <c r="K1057" s="372"/>
      <c r="L1057" s="374"/>
      <c r="M1057" s="372"/>
      <c r="N1057" s="391"/>
      <c r="O1057" s="315">
        <f t="shared" si="66"/>
        <v>0</v>
      </c>
      <c r="P1057" s="315">
        <f t="shared" si="67"/>
        <v>0</v>
      </c>
      <c r="Q1057" s="96" t="str">
        <f t="shared" si="68"/>
        <v/>
      </c>
    </row>
    <row r="1058" spans="1:17">
      <c r="A1058" s="383" t="str">
        <f>IF(B1058="","",COUNT('Diário 1º PA'!$A$4:$A$2000)+COUNT('Diário 2º PA'!$A$4:$A$1998)+ROW()-3)</f>
        <v/>
      </c>
      <c r="B1058" s="370"/>
      <c r="C1058" s="392"/>
      <c r="D1058" s="372"/>
      <c r="E1058" s="372"/>
      <c r="F1058" s="373"/>
      <c r="G1058" s="574"/>
      <c r="H1058" s="372"/>
      <c r="I1058" s="374"/>
      <c r="J1058" s="372"/>
      <c r="K1058" s="372"/>
      <c r="L1058" s="374"/>
      <c r="M1058" s="372"/>
      <c r="N1058" s="404"/>
      <c r="O1058" s="315">
        <f t="shared" si="66"/>
        <v>0</v>
      </c>
      <c r="P1058" s="315">
        <f t="shared" si="67"/>
        <v>0</v>
      </c>
      <c r="Q1058" s="96" t="str">
        <f t="shared" si="68"/>
        <v/>
      </c>
    </row>
    <row r="1059" spans="1:17">
      <c r="A1059" s="383" t="str">
        <f>IF(B1059="","",COUNT('Diário 1º PA'!$A$4:$A$2000)+COUNT('Diário 2º PA'!$A$4:$A$1998)+ROW()-3)</f>
        <v/>
      </c>
      <c r="B1059" s="370"/>
      <c r="C1059" s="392"/>
      <c r="D1059" s="372"/>
      <c r="E1059" s="372"/>
      <c r="F1059" s="373"/>
      <c r="G1059" s="574"/>
      <c r="H1059" s="372"/>
      <c r="I1059" s="374"/>
      <c r="J1059" s="372"/>
      <c r="K1059" s="372"/>
      <c r="L1059" s="374"/>
      <c r="M1059" s="372"/>
      <c r="N1059" s="404"/>
      <c r="O1059" s="315">
        <f t="shared" si="66"/>
        <v>0</v>
      </c>
      <c r="P1059" s="315">
        <f t="shared" si="67"/>
        <v>0</v>
      </c>
      <c r="Q1059" s="139" t="str">
        <f t="shared" si="68"/>
        <v/>
      </c>
    </row>
    <row r="1060" spans="1:17">
      <c r="A1060" s="383" t="str">
        <f>IF(B1060="","",COUNT('Diário 1º PA'!$A$4:$A$2000)+COUNT('Diário 2º PA'!$A$4:$A$1998)+ROW()-3)</f>
        <v/>
      </c>
      <c r="B1060" s="370"/>
      <c r="C1060" s="392"/>
      <c r="D1060" s="372"/>
      <c r="E1060" s="372"/>
      <c r="F1060" s="373"/>
      <c r="G1060" s="574"/>
      <c r="H1060" s="372"/>
      <c r="I1060" s="374"/>
      <c r="J1060" s="372"/>
      <c r="K1060" s="372"/>
      <c r="L1060" s="374"/>
      <c r="M1060" s="372"/>
      <c r="N1060" s="404"/>
      <c r="O1060" s="315">
        <f t="shared" si="66"/>
        <v>0</v>
      </c>
      <c r="P1060" s="315">
        <f t="shared" si="67"/>
        <v>0</v>
      </c>
      <c r="Q1060" s="96" t="str">
        <f t="shared" si="68"/>
        <v/>
      </c>
    </row>
    <row r="1061" spans="1:17">
      <c r="A1061" s="383" t="str">
        <f>IF(B1061="","",COUNT('Diário 1º PA'!$A$4:$A$2000)+COUNT('Diário 2º PA'!$A$4:$A$1998)+ROW()-3)</f>
        <v/>
      </c>
      <c r="B1061" s="370"/>
      <c r="C1061" s="392"/>
      <c r="D1061" s="372"/>
      <c r="E1061" s="372"/>
      <c r="F1061" s="373"/>
      <c r="G1061" s="574"/>
      <c r="H1061" s="372"/>
      <c r="I1061" s="374"/>
      <c r="J1061" s="372"/>
      <c r="K1061" s="372"/>
      <c r="L1061" s="374"/>
      <c r="M1061" s="372"/>
      <c r="N1061" s="404"/>
      <c r="O1061" s="315">
        <f t="shared" si="66"/>
        <v>0</v>
      </c>
      <c r="P1061" s="315">
        <f t="shared" si="67"/>
        <v>0</v>
      </c>
      <c r="Q1061" s="96" t="str">
        <f t="shared" si="68"/>
        <v/>
      </c>
    </row>
    <row r="1062" spans="1:17">
      <c r="A1062" s="383" t="str">
        <f>IF(B1062="","",COUNT('Diário 1º PA'!$A$4:$A$2000)+COUNT('Diário 2º PA'!$A$4:$A$1998)+ROW()-3)</f>
        <v/>
      </c>
      <c r="B1062" s="370"/>
      <c r="C1062" s="392"/>
      <c r="D1062" s="372"/>
      <c r="E1062" s="372"/>
      <c r="F1062" s="373"/>
      <c r="G1062" s="574"/>
      <c r="H1062" s="372"/>
      <c r="I1062" s="374"/>
      <c r="J1062" s="372"/>
      <c r="K1062" s="372"/>
      <c r="L1062" s="374"/>
      <c r="M1062" s="372"/>
      <c r="N1062" s="404"/>
      <c r="O1062" s="315">
        <f t="shared" si="66"/>
        <v>0</v>
      </c>
      <c r="P1062" s="315">
        <f t="shared" si="67"/>
        <v>0</v>
      </c>
      <c r="Q1062" s="139" t="str">
        <f t="shared" si="68"/>
        <v/>
      </c>
    </row>
    <row r="1063" spans="1:17">
      <c r="A1063" s="383" t="str">
        <f>IF(B1063="","",COUNT('Diário 1º PA'!$A$4:$A$2000)+COUNT('Diário 2º PA'!$A$4:$A$1998)+ROW()-3)</f>
        <v/>
      </c>
      <c r="B1063" s="370"/>
      <c r="C1063" s="392"/>
      <c r="D1063" s="372"/>
      <c r="E1063" s="372"/>
      <c r="F1063" s="373"/>
      <c r="G1063" s="574"/>
      <c r="H1063" s="372"/>
      <c r="I1063" s="374"/>
      <c r="J1063" s="372"/>
      <c r="K1063" s="372"/>
      <c r="L1063" s="374"/>
      <c r="M1063" s="372"/>
      <c r="N1063" s="404"/>
      <c r="O1063" s="315">
        <f t="shared" si="66"/>
        <v>0</v>
      </c>
      <c r="P1063" s="315">
        <f t="shared" si="67"/>
        <v>0</v>
      </c>
      <c r="Q1063" s="96" t="str">
        <f t="shared" si="68"/>
        <v/>
      </c>
    </row>
    <row r="1064" spans="1:17">
      <c r="A1064" s="383" t="str">
        <f>IF(B1064="","",COUNT('Diário 1º PA'!$A$4:$A$2000)+COUNT('Diário 2º PA'!$A$4:$A$1998)+ROW()-3)</f>
        <v/>
      </c>
      <c r="B1064" s="370"/>
      <c r="C1064" s="392"/>
      <c r="D1064" s="372"/>
      <c r="E1064" s="372"/>
      <c r="F1064" s="373"/>
      <c r="G1064" s="574"/>
      <c r="H1064" s="372"/>
      <c r="I1064" s="374"/>
      <c r="J1064" s="372"/>
      <c r="K1064" s="372"/>
      <c r="L1064" s="374"/>
      <c r="M1064" s="372"/>
      <c r="N1064" s="404"/>
      <c r="O1064" s="315">
        <f t="shared" si="66"/>
        <v>0</v>
      </c>
      <c r="P1064" s="315">
        <f t="shared" si="67"/>
        <v>0</v>
      </c>
      <c r="Q1064" s="96" t="str">
        <f t="shared" si="68"/>
        <v/>
      </c>
    </row>
    <row r="1065" spans="1:17">
      <c r="A1065" s="383" t="str">
        <f>IF(B1065="","",COUNT('Diário 1º PA'!$A$4:$A$2000)+COUNT('Diário 2º PA'!$A$4:$A$1998)+ROW()-3)</f>
        <v/>
      </c>
      <c r="B1065" s="370"/>
      <c r="C1065" s="392"/>
      <c r="D1065" s="372"/>
      <c r="E1065" s="372"/>
      <c r="F1065" s="373"/>
      <c r="G1065" s="574"/>
      <c r="H1065" s="372"/>
      <c r="I1065" s="374"/>
      <c r="J1065" s="372"/>
      <c r="K1065" s="372"/>
      <c r="L1065" s="374"/>
      <c r="M1065" s="372"/>
      <c r="N1065" s="404"/>
      <c r="O1065" s="315">
        <f t="shared" si="66"/>
        <v>0</v>
      </c>
      <c r="P1065" s="315">
        <f t="shared" si="67"/>
        <v>0</v>
      </c>
      <c r="Q1065" s="139" t="str">
        <f t="shared" si="68"/>
        <v/>
      </c>
    </row>
    <row r="1066" spans="1:17">
      <c r="A1066" s="383" t="str">
        <f>IF(B1066="","",COUNT('Diário 1º PA'!$A$4:$A$2000)+COUNT('Diário 2º PA'!$A$4:$A$1998)+ROW()-3)</f>
        <v/>
      </c>
      <c r="B1066" s="370"/>
      <c r="C1066" s="392"/>
      <c r="D1066" s="372"/>
      <c r="E1066" s="372"/>
      <c r="F1066" s="373"/>
      <c r="G1066" s="574"/>
      <c r="H1066" s="372"/>
      <c r="I1066" s="374"/>
      <c r="J1066" s="372"/>
      <c r="K1066" s="372"/>
      <c r="L1066" s="374"/>
      <c r="M1066" s="372"/>
      <c r="N1066" s="404"/>
      <c r="O1066" s="315">
        <f t="shared" si="66"/>
        <v>0</v>
      </c>
      <c r="P1066" s="315">
        <f t="shared" si="67"/>
        <v>0</v>
      </c>
      <c r="Q1066" s="96" t="str">
        <f t="shared" si="68"/>
        <v/>
      </c>
    </row>
    <row r="1067" spans="1:17">
      <c r="A1067" s="383" t="str">
        <f>IF(B1067="","",COUNT('Diário 1º PA'!$A$4:$A$2000)+COUNT('Diário 2º PA'!$A$4:$A$1998)+ROW()-3)</f>
        <v/>
      </c>
      <c r="B1067" s="370"/>
      <c r="C1067" s="392"/>
      <c r="D1067" s="372"/>
      <c r="E1067" s="372"/>
      <c r="F1067" s="373"/>
      <c r="G1067" s="574"/>
      <c r="H1067" s="372"/>
      <c r="I1067" s="374"/>
      <c r="J1067" s="372"/>
      <c r="K1067" s="372"/>
      <c r="L1067" s="374"/>
      <c r="M1067" s="372"/>
      <c r="N1067" s="404"/>
      <c r="O1067" s="315">
        <f t="shared" si="66"/>
        <v>0</v>
      </c>
      <c r="P1067" s="315">
        <f t="shared" si="67"/>
        <v>0</v>
      </c>
      <c r="Q1067" s="96" t="str">
        <f t="shared" si="68"/>
        <v/>
      </c>
    </row>
    <row r="1068" spans="1:17">
      <c r="A1068" s="383" t="str">
        <f>IF(B1068="","",COUNT('Diário 1º PA'!$A$4:$A$2000)+COUNT('Diário 2º PA'!$A$4:$A$1998)+ROW()-3)</f>
        <v/>
      </c>
      <c r="B1068" s="370"/>
      <c r="C1068" s="392"/>
      <c r="D1068" s="372"/>
      <c r="E1068" s="372"/>
      <c r="F1068" s="373"/>
      <c r="G1068" s="574"/>
      <c r="H1068" s="372"/>
      <c r="I1068" s="374"/>
      <c r="J1068" s="372"/>
      <c r="K1068" s="372"/>
      <c r="L1068" s="374"/>
      <c r="M1068" s="372"/>
      <c r="N1068" s="404"/>
      <c r="O1068" s="315">
        <f t="shared" si="66"/>
        <v>0</v>
      </c>
      <c r="P1068" s="315">
        <f t="shared" si="67"/>
        <v>0</v>
      </c>
      <c r="Q1068" s="139" t="str">
        <f t="shared" si="68"/>
        <v/>
      </c>
    </row>
    <row r="1069" spans="1:17">
      <c r="A1069" s="383" t="str">
        <f>IF(B1069="","",COUNT('Diário 1º PA'!$A$4:$A$2000)+COUNT('Diário 2º PA'!$A$4:$A$1998)+ROW()-3)</f>
        <v/>
      </c>
      <c r="B1069" s="370"/>
      <c r="C1069" s="392"/>
      <c r="D1069" s="372"/>
      <c r="E1069" s="372"/>
      <c r="F1069" s="373"/>
      <c r="G1069" s="574"/>
      <c r="H1069" s="372"/>
      <c r="I1069" s="374"/>
      <c r="J1069" s="372"/>
      <c r="K1069" s="372"/>
      <c r="L1069" s="374"/>
      <c r="M1069" s="372"/>
      <c r="N1069" s="404"/>
      <c r="O1069" s="315">
        <f t="shared" si="66"/>
        <v>0</v>
      </c>
      <c r="P1069" s="315">
        <f t="shared" si="67"/>
        <v>0</v>
      </c>
      <c r="Q1069" s="96" t="str">
        <f t="shared" si="68"/>
        <v/>
      </c>
    </row>
    <row r="1070" spans="1:17">
      <c r="A1070" s="383" t="str">
        <f>IF(B1070="","",COUNT('Diário 1º PA'!$A$4:$A$2000)+COUNT('Diário 2º PA'!$A$4:$A$1998)+ROW()-3)</f>
        <v/>
      </c>
      <c r="B1070" s="370"/>
      <c r="C1070" s="392"/>
      <c r="D1070" s="372"/>
      <c r="E1070" s="372"/>
      <c r="F1070" s="373"/>
      <c r="G1070" s="574"/>
      <c r="H1070" s="372"/>
      <c r="I1070" s="374"/>
      <c r="J1070" s="372"/>
      <c r="K1070" s="372"/>
      <c r="L1070" s="374"/>
      <c r="M1070" s="372"/>
      <c r="N1070" s="404"/>
      <c r="O1070" s="315">
        <f t="shared" si="66"/>
        <v>0</v>
      </c>
      <c r="P1070" s="315">
        <f t="shared" si="67"/>
        <v>0</v>
      </c>
      <c r="Q1070" s="96" t="str">
        <f t="shared" si="68"/>
        <v/>
      </c>
    </row>
    <row r="1071" spans="1:17">
      <c r="A1071" s="383" t="str">
        <f>IF(B1071="","",COUNT('Diário 1º PA'!$A$4:$A$2000)+COUNT('Diário 2º PA'!$A$4:$A$1998)+ROW()-3)</f>
        <v/>
      </c>
      <c r="B1071" s="370"/>
      <c r="C1071" s="392"/>
      <c r="D1071" s="372"/>
      <c r="E1071" s="372"/>
      <c r="F1071" s="373"/>
      <c r="G1071" s="574"/>
      <c r="H1071" s="372"/>
      <c r="I1071" s="374"/>
      <c r="J1071" s="372"/>
      <c r="K1071" s="372"/>
      <c r="L1071" s="374"/>
      <c r="M1071" s="372"/>
      <c r="N1071" s="404"/>
      <c r="O1071" s="315">
        <f t="shared" si="66"/>
        <v>0</v>
      </c>
      <c r="P1071" s="315">
        <f t="shared" si="67"/>
        <v>0</v>
      </c>
      <c r="Q1071" s="139" t="str">
        <f t="shared" si="68"/>
        <v/>
      </c>
    </row>
    <row r="1072" spans="1:17">
      <c r="A1072" s="383" t="str">
        <f>IF(B1072="","",COUNT('Diário 1º PA'!$A$4:$A$2000)+COUNT('Diário 2º PA'!$A$4:$A$1998)+ROW()-3)</f>
        <v/>
      </c>
      <c r="B1072" s="370"/>
      <c r="C1072" s="392"/>
      <c r="D1072" s="372"/>
      <c r="E1072" s="372"/>
      <c r="F1072" s="373"/>
      <c r="G1072" s="574"/>
      <c r="H1072" s="372"/>
      <c r="I1072" s="374"/>
      <c r="J1072" s="372"/>
      <c r="K1072" s="372"/>
      <c r="L1072" s="374"/>
      <c r="M1072" s="372"/>
      <c r="N1072" s="404"/>
      <c r="O1072" s="315">
        <f t="shared" si="66"/>
        <v>0</v>
      </c>
      <c r="P1072" s="315">
        <f t="shared" si="67"/>
        <v>0</v>
      </c>
      <c r="Q1072" s="96" t="str">
        <f t="shared" si="68"/>
        <v/>
      </c>
    </row>
    <row r="1073" spans="1:17">
      <c r="A1073" s="383" t="str">
        <f>IF(B1073="","",COUNT('Diário 1º PA'!$A$4:$A$2000)+COUNT('Diário 2º PA'!$A$4:$A$1998)+ROW()-3)</f>
        <v/>
      </c>
      <c r="B1073" s="370"/>
      <c r="C1073" s="392"/>
      <c r="D1073" s="372"/>
      <c r="E1073" s="372"/>
      <c r="F1073" s="373"/>
      <c r="G1073" s="574"/>
      <c r="H1073" s="372"/>
      <c r="I1073" s="374"/>
      <c r="J1073" s="372"/>
      <c r="K1073" s="372"/>
      <c r="L1073" s="374"/>
      <c r="M1073" s="372"/>
      <c r="N1073" s="404"/>
      <c r="O1073" s="315">
        <f t="shared" si="66"/>
        <v>0</v>
      </c>
      <c r="P1073" s="315">
        <f t="shared" si="67"/>
        <v>0</v>
      </c>
      <c r="Q1073" s="96" t="str">
        <f t="shared" si="68"/>
        <v/>
      </c>
    </row>
    <row r="1074" spans="1:17">
      <c r="A1074" s="383" t="str">
        <f>IF(B1074="","",COUNT('Diário 1º PA'!$A$4:$A$2000)+COUNT('Diário 2º PA'!$A$4:$A$1998)+ROW()-3)</f>
        <v/>
      </c>
      <c r="B1074" s="370"/>
      <c r="C1074" s="392"/>
      <c r="D1074" s="372"/>
      <c r="E1074" s="372"/>
      <c r="F1074" s="373"/>
      <c r="G1074" s="574"/>
      <c r="H1074" s="372"/>
      <c r="I1074" s="374"/>
      <c r="J1074" s="372"/>
      <c r="K1074" s="372"/>
      <c r="L1074" s="374"/>
      <c r="M1074" s="372"/>
      <c r="N1074" s="404"/>
      <c r="O1074" s="315">
        <f t="shared" si="66"/>
        <v>0</v>
      </c>
      <c r="P1074" s="315">
        <f t="shared" si="67"/>
        <v>0</v>
      </c>
      <c r="Q1074" s="139" t="str">
        <f t="shared" si="68"/>
        <v/>
      </c>
    </row>
    <row r="1075" spans="1:17">
      <c r="A1075" s="383" t="str">
        <f>IF(B1075="","",COUNT('Diário 1º PA'!$A$4:$A$2000)+COUNT('Diário 2º PA'!$A$4:$A$1998)+ROW()-3)</f>
        <v/>
      </c>
      <c r="B1075" s="370"/>
      <c r="C1075" s="392"/>
      <c r="D1075" s="372"/>
      <c r="E1075" s="372"/>
      <c r="F1075" s="373"/>
      <c r="G1075" s="574"/>
      <c r="H1075" s="372"/>
      <c r="I1075" s="374"/>
      <c r="J1075" s="372"/>
      <c r="K1075" s="372"/>
      <c r="L1075" s="374"/>
      <c r="M1075" s="372"/>
      <c r="N1075" s="404"/>
      <c r="O1075" s="315">
        <f t="shared" si="66"/>
        <v>0</v>
      </c>
      <c r="P1075" s="315">
        <f t="shared" si="67"/>
        <v>0</v>
      </c>
      <c r="Q1075" s="96" t="str">
        <f t="shared" si="68"/>
        <v/>
      </c>
    </row>
    <row r="1076" spans="1:17">
      <c r="A1076" s="383" t="str">
        <f>IF(B1076="","",COUNT('Diário 1º PA'!$A$4:$A$2000)+COUNT('Diário 2º PA'!$A$4:$A$1998)+ROW()-3)</f>
        <v/>
      </c>
      <c r="B1076" s="370"/>
      <c r="C1076" s="392"/>
      <c r="D1076" s="372"/>
      <c r="E1076" s="372"/>
      <c r="F1076" s="373"/>
      <c r="G1076" s="574"/>
      <c r="H1076" s="372"/>
      <c r="I1076" s="374"/>
      <c r="J1076" s="372"/>
      <c r="K1076" s="372"/>
      <c r="L1076" s="374"/>
      <c r="M1076" s="372"/>
      <c r="N1076" s="404"/>
      <c r="O1076" s="315">
        <f t="shared" si="66"/>
        <v>0</v>
      </c>
      <c r="P1076" s="315">
        <f t="shared" si="67"/>
        <v>0</v>
      </c>
      <c r="Q1076" s="96" t="str">
        <f t="shared" si="68"/>
        <v/>
      </c>
    </row>
    <row r="1077" spans="1:17">
      <c r="A1077" s="383" t="str">
        <f>IF(B1077="","",COUNT('Diário 1º PA'!$A$4:$A$2000)+COUNT('Diário 2º PA'!$A$4:$A$1998)+ROW()-3)</f>
        <v/>
      </c>
      <c r="B1077" s="370"/>
      <c r="C1077" s="392"/>
      <c r="D1077" s="372"/>
      <c r="E1077" s="372"/>
      <c r="F1077" s="373"/>
      <c r="G1077" s="574"/>
      <c r="H1077" s="372"/>
      <c r="I1077" s="374"/>
      <c r="J1077" s="372"/>
      <c r="K1077" s="372"/>
      <c r="L1077" s="374"/>
      <c r="M1077" s="372"/>
      <c r="N1077" s="404"/>
      <c r="O1077" s="315">
        <f t="shared" si="66"/>
        <v>0</v>
      </c>
      <c r="P1077" s="315">
        <f t="shared" si="67"/>
        <v>0</v>
      </c>
      <c r="Q1077" s="139" t="str">
        <f t="shared" si="68"/>
        <v/>
      </c>
    </row>
    <row r="1078" spans="1:17">
      <c r="A1078" s="383" t="str">
        <f>IF(B1078="","",COUNT('Diário 1º PA'!$A$4:$A$2000)+COUNT('Diário 2º PA'!$A$4:$A$1998)+ROW()-3)</f>
        <v/>
      </c>
      <c r="B1078" s="370"/>
      <c r="C1078" s="392"/>
      <c r="D1078" s="372"/>
      <c r="E1078" s="372"/>
      <c r="F1078" s="373"/>
      <c r="G1078" s="574"/>
      <c r="H1078" s="372"/>
      <c r="I1078" s="374"/>
      <c r="J1078" s="372"/>
      <c r="K1078" s="372"/>
      <c r="L1078" s="374"/>
      <c r="M1078" s="372"/>
      <c r="N1078" s="404"/>
      <c r="O1078" s="315">
        <f t="shared" si="66"/>
        <v>0</v>
      </c>
      <c r="P1078" s="315">
        <f t="shared" si="67"/>
        <v>0</v>
      </c>
      <c r="Q1078" s="96" t="str">
        <f t="shared" si="68"/>
        <v/>
      </c>
    </row>
    <row r="1079" spans="1:17">
      <c r="A1079" s="383" t="str">
        <f>IF(B1079="","",COUNT('Diário 1º PA'!$A$4:$A$2000)+COUNT('Diário 2º PA'!$A$4:$A$1998)+ROW()-3)</f>
        <v/>
      </c>
      <c r="B1079" s="370"/>
      <c r="C1079" s="392"/>
      <c r="D1079" s="372"/>
      <c r="E1079" s="372"/>
      <c r="F1079" s="373"/>
      <c r="G1079" s="574"/>
      <c r="H1079" s="372"/>
      <c r="I1079" s="374"/>
      <c r="J1079" s="372"/>
      <c r="K1079" s="372"/>
      <c r="L1079" s="374"/>
      <c r="M1079" s="372"/>
      <c r="N1079" s="404"/>
      <c r="O1079" s="315">
        <f t="shared" si="66"/>
        <v>0</v>
      </c>
      <c r="P1079" s="315">
        <f t="shared" si="67"/>
        <v>0</v>
      </c>
      <c r="Q1079" s="96" t="str">
        <f t="shared" si="68"/>
        <v/>
      </c>
    </row>
    <row r="1080" spans="1:17">
      <c r="A1080" s="383" t="str">
        <f>IF(B1080="","",COUNT('Diário 1º PA'!$A$4:$A$2000)+COUNT('Diário 2º PA'!$A$4:$A$1998)+ROW()-3)</f>
        <v/>
      </c>
      <c r="B1080" s="370"/>
      <c r="C1080" s="392"/>
      <c r="D1080" s="372"/>
      <c r="E1080" s="372"/>
      <c r="F1080" s="373"/>
      <c r="G1080" s="574"/>
      <c r="H1080" s="372"/>
      <c r="I1080" s="374"/>
      <c r="J1080" s="372"/>
      <c r="K1080" s="372"/>
      <c r="L1080" s="374"/>
      <c r="M1080" s="372"/>
      <c r="N1080" s="404"/>
      <c r="O1080" s="315">
        <f t="shared" si="66"/>
        <v>0</v>
      </c>
      <c r="P1080" s="315">
        <f t="shared" si="67"/>
        <v>0</v>
      </c>
      <c r="Q1080" s="139" t="str">
        <f t="shared" si="68"/>
        <v/>
      </c>
    </row>
    <row r="1081" spans="1:17">
      <c r="A1081" s="383" t="str">
        <f>IF(B1081="","",COUNT('Diário 1º PA'!$A$4:$A$2000)+COUNT('Diário 2º PA'!$A$4:$A$1998)+ROW()-3)</f>
        <v/>
      </c>
      <c r="B1081" s="370"/>
      <c r="C1081" s="392"/>
      <c r="D1081" s="372"/>
      <c r="E1081" s="372"/>
      <c r="F1081" s="373"/>
      <c r="G1081" s="574"/>
      <c r="H1081" s="372"/>
      <c r="I1081" s="374"/>
      <c r="J1081" s="372"/>
      <c r="K1081" s="372"/>
      <c r="L1081" s="374"/>
      <c r="M1081" s="372"/>
      <c r="N1081" s="404"/>
      <c r="O1081" s="315">
        <f t="shared" si="66"/>
        <v>0</v>
      </c>
      <c r="P1081" s="315">
        <f t="shared" si="67"/>
        <v>0</v>
      </c>
      <c r="Q1081" s="96" t="str">
        <f t="shared" si="68"/>
        <v/>
      </c>
    </row>
    <row r="1082" spans="1:17">
      <c r="A1082" s="383" t="str">
        <f>IF(B1082="","",COUNT('Diário 1º PA'!$A$4:$A$2000)+COUNT('Diário 2º PA'!$A$4:$A$1998)+ROW()-3)</f>
        <v/>
      </c>
      <c r="B1082" s="370"/>
      <c r="C1082" s="392"/>
      <c r="D1082" s="372"/>
      <c r="E1082" s="372"/>
      <c r="F1082" s="373"/>
      <c r="G1082" s="574"/>
      <c r="H1082" s="372"/>
      <c r="I1082" s="374"/>
      <c r="J1082" s="372"/>
      <c r="K1082" s="372"/>
      <c r="L1082" s="374"/>
      <c r="M1082" s="372"/>
      <c r="N1082" s="404"/>
      <c r="O1082" s="315">
        <f t="shared" si="66"/>
        <v>0</v>
      </c>
      <c r="P1082" s="315">
        <f t="shared" si="67"/>
        <v>0</v>
      </c>
      <c r="Q1082" s="96" t="str">
        <f t="shared" si="68"/>
        <v/>
      </c>
    </row>
    <row r="1083" spans="1:17">
      <c r="A1083" s="383" t="str">
        <f>IF(B1083="","",COUNT('Diário 1º PA'!$A$4:$A$2000)+COUNT('Diário 2º PA'!$A$4:$A$1998)+ROW()-3)</f>
        <v/>
      </c>
      <c r="B1083" s="370"/>
      <c r="C1083" s="392"/>
      <c r="D1083" s="372"/>
      <c r="E1083" s="372"/>
      <c r="F1083" s="373"/>
      <c r="G1083" s="574"/>
      <c r="H1083" s="372"/>
      <c r="I1083" s="374"/>
      <c r="J1083" s="372"/>
      <c r="K1083" s="372"/>
      <c r="L1083" s="374"/>
      <c r="M1083" s="372"/>
      <c r="N1083" s="404"/>
      <c r="O1083" s="315">
        <f t="shared" si="66"/>
        <v>0</v>
      </c>
      <c r="P1083" s="315">
        <f t="shared" si="67"/>
        <v>0</v>
      </c>
      <c r="Q1083" s="139" t="str">
        <f t="shared" si="68"/>
        <v/>
      </c>
    </row>
    <row r="1084" spans="1:17">
      <c r="A1084" s="383" t="str">
        <f>IF(B1084="","",COUNT('Diário 1º PA'!$A$4:$A$2000)+COUNT('Diário 2º PA'!$A$4:$A$1998)+ROW()-3)</f>
        <v/>
      </c>
      <c r="B1084" s="370"/>
      <c r="C1084" s="392"/>
      <c r="D1084" s="372"/>
      <c r="E1084" s="372"/>
      <c r="F1084" s="373"/>
      <c r="G1084" s="574"/>
      <c r="H1084" s="372"/>
      <c r="I1084" s="374"/>
      <c r="J1084" s="372"/>
      <c r="K1084" s="372"/>
      <c r="L1084" s="374"/>
      <c r="M1084" s="372"/>
      <c r="N1084" s="404"/>
      <c r="O1084" s="315">
        <f t="shared" ref="O1084:O1147" si="69">IF(B1084=0,0,IF(YEAR(B1084)=$P$1,MONTH(B1084)-$O$1+1,(YEAR(B1084)-$P$1)*12-$O$1+1+MONTH(B1084)))</f>
        <v>0</v>
      </c>
      <c r="P1084" s="315">
        <f t="shared" ref="P1084:P1147" si="70">IF(C1084=0,0,IF(YEAR(C1084)=$P$1,MONTH(C1084)-$O$1+1,(YEAR(C1084)-$P$1)*12-$O$1+1+MONTH(C1084)))</f>
        <v>0</v>
      </c>
      <c r="Q1084" s="96" t="str">
        <f t="shared" si="68"/>
        <v/>
      </c>
    </row>
    <row r="1085" spans="1:17">
      <c r="A1085" s="383" t="str">
        <f>IF(B1085="","",COUNT('Diário 1º PA'!$A$4:$A$2000)+COUNT('Diário 2º PA'!$A$4:$A$1998)+ROW()-3)</f>
        <v/>
      </c>
      <c r="B1085" s="370"/>
      <c r="C1085" s="392"/>
      <c r="D1085" s="372"/>
      <c r="E1085" s="372"/>
      <c r="F1085" s="373"/>
      <c r="G1085" s="574"/>
      <c r="H1085" s="372"/>
      <c r="I1085" s="374"/>
      <c r="J1085" s="372"/>
      <c r="K1085" s="372"/>
      <c r="L1085" s="374"/>
      <c r="M1085" s="372"/>
      <c r="N1085" s="404"/>
      <c r="O1085" s="315">
        <f t="shared" si="69"/>
        <v>0</v>
      </c>
      <c r="P1085" s="315">
        <f t="shared" si="70"/>
        <v>0</v>
      </c>
      <c r="Q1085" s="96" t="str">
        <f t="shared" si="68"/>
        <v/>
      </c>
    </row>
    <row r="1086" spans="1:17">
      <c r="A1086" s="383" t="str">
        <f>IF(B1086="","",COUNT('Diário 1º PA'!$A$4:$A$2000)+COUNT('Diário 2º PA'!$A$4:$A$1998)+ROW()-3)</f>
        <v/>
      </c>
      <c r="B1086" s="370"/>
      <c r="C1086" s="392"/>
      <c r="D1086" s="372"/>
      <c r="E1086" s="372"/>
      <c r="F1086" s="373"/>
      <c r="G1086" s="574"/>
      <c r="H1086" s="372"/>
      <c r="I1086" s="374"/>
      <c r="J1086" s="372"/>
      <c r="K1086" s="372"/>
      <c r="L1086" s="374"/>
      <c r="M1086" s="372"/>
      <c r="N1086" s="404"/>
      <c r="O1086" s="315">
        <f t="shared" si="69"/>
        <v>0</v>
      </c>
      <c r="P1086" s="315">
        <f t="shared" si="70"/>
        <v>0</v>
      </c>
      <c r="Q1086" s="139" t="str">
        <f t="shared" si="68"/>
        <v/>
      </c>
    </row>
    <row r="1087" spans="1:17">
      <c r="A1087" s="383" t="str">
        <f>IF(B1087="","",COUNT('Diário 1º PA'!$A$4:$A$2000)+COUNT('Diário 2º PA'!$A$4:$A$1998)+ROW()-3)</f>
        <v/>
      </c>
      <c r="B1087" s="370"/>
      <c r="C1087" s="392"/>
      <c r="D1087" s="372"/>
      <c r="E1087" s="372"/>
      <c r="F1087" s="373"/>
      <c r="G1087" s="574"/>
      <c r="H1087" s="372"/>
      <c r="I1087" s="374"/>
      <c r="J1087" s="372"/>
      <c r="K1087" s="372"/>
      <c r="L1087" s="374"/>
      <c r="M1087" s="372"/>
      <c r="N1087" s="404"/>
      <c r="O1087" s="315">
        <f t="shared" si="69"/>
        <v>0</v>
      </c>
      <c r="P1087" s="315">
        <f t="shared" si="70"/>
        <v>0</v>
      </c>
      <c r="Q1087" s="96" t="str">
        <f t="shared" si="68"/>
        <v/>
      </c>
    </row>
    <row r="1088" spans="1:17">
      <c r="A1088" s="383" t="str">
        <f>IF(B1088="","",COUNT('Diário 1º PA'!$A$4:$A$2000)+COUNT('Diário 2º PA'!$A$4:$A$1998)+ROW()-3)</f>
        <v/>
      </c>
      <c r="B1088" s="370"/>
      <c r="C1088" s="392"/>
      <c r="D1088" s="372"/>
      <c r="E1088" s="372"/>
      <c r="F1088" s="373"/>
      <c r="G1088" s="574"/>
      <c r="H1088" s="372"/>
      <c r="I1088" s="374"/>
      <c r="J1088" s="372"/>
      <c r="K1088" s="372"/>
      <c r="L1088" s="374"/>
      <c r="M1088" s="372"/>
      <c r="N1088" s="404"/>
      <c r="O1088" s="315">
        <f t="shared" si="69"/>
        <v>0</v>
      </c>
      <c r="P1088" s="315">
        <f t="shared" si="70"/>
        <v>0</v>
      </c>
      <c r="Q1088" s="96" t="str">
        <f t="shared" si="68"/>
        <v/>
      </c>
    </row>
    <row r="1089" spans="1:17">
      <c r="A1089" s="383" t="str">
        <f>IF(B1089="","",COUNT('Diário 1º PA'!$A$4:$A$2000)+COUNT('Diário 2º PA'!$A$4:$A$1998)+ROW()-3)</f>
        <v/>
      </c>
      <c r="B1089" s="370"/>
      <c r="C1089" s="392"/>
      <c r="D1089" s="372"/>
      <c r="E1089" s="372"/>
      <c r="F1089" s="373"/>
      <c r="G1089" s="574"/>
      <c r="H1089" s="372"/>
      <c r="I1089" s="374"/>
      <c r="J1089" s="372"/>
      <c r="K1089" s="372"/>
      <c r="L1089" s="374"/>
      <c r="M1089" s="372"/>
      <c r="N1089" s="404"/>
      <c r="O1089" s="315">
        <f t="shared" si="69"/>
        <v>0</v>
      </c>
      <c r="P1089" s="315">
        <f t="shared" si="70"/>
        <v>0</v>
      </c>
      <c r="Q1089" s="139" t="str">
        <f t="shared" si="68"/>
        <v/>
      </c>
    </row>
    <row r="1090" spans="1:17">
      <c r="A1090" s="383" t="str">
        <f>IF(B1090="","",COUNT('Diário 1º PA'!$A$4:$A$2000)+COUNT('Diário 2º PA'!$A$4:$A$1998)+ROW()-3)</f>
        <v/>
      </c>
      <c r="B1090" s="370"/>
      <c r="C1090" s="392"/>
      <c r="D1090" s="372"/>
      <c r="E1090" s="372"/>
      <c r="F1090" s="373"/>
      <c r="G1090" s="574"/>
      <c r="H1090" s="372"/>
      <c r="I1090" s="374"/>
      <c r="J1090" s="372"/>
      <c r="K1090" s="372"/>
      <c r="L1090" s="374"/>
      <c r="M1090" s="372"/>
      <c r="N1090" s="404"/>
      <c r="O1090" s="315">
        <f t="shared" si="69"/>
        <v>0</v>
      </c>
      <c r="P1090" s="315">
        <f t="shared" si="70"/>
        <v>0</v>
      </c>
      <c r="Q1090" s="96" t="str">
        <f t="shared" si="68"/>
        <v/>
      </c>
    </row>
    <row r="1091" spans="1:17">
      <c r="A1091" s="383" t="str">
        <f>IF(B1091="","",COUNT('Diário 1º PA'!$A$4:$A$2000)+COUNT('Diário 2º PA'!$A$4:$A$1998)+ROW()-3)</f>
        <v/>
      </c>
      <c r="B1091" s="370"/>
      <c r="C1091" s="392"/>
      <c r="D1091" s="372"/>
      <c r="E1091" s="372"/>
      <c r="F1091" s="373"/>
      <c r="G1091" s="574"/>
      <c r="H1091" s="372"/>
      <c r="I1091" s="374"/>
      <c r="J1091" s="372"/>
      <c r="K1091" s="372"/>
      <c r="L1091" s="374"/>
      <c r="M1091" s="372"/>
      <c r="N1091" s="404"/>
      <c r="O1091" s="315">
        <f t="shared" si="69"/>
        <v>0</v>
      </c>
      <c r="P1091" s="315">
        <f t="shared" si="70"/>
        <v>0</v>
      </c>
      <c r="Q1091" s="96" t="str">
        <f t="shared" si="68"/>
        <v/>
      </c>
    </row>
    <row r="1092" spans="1:17">
      <c r="A1092" s="383" t="str">
        <f>IF(B1092="","",COUNT('Diário 1º PA'!$A$4:$A$2000)+COUNT('Diário 2º PA'!$A$4:$A$1998)+ROW()-3)</f>
        <v/>
      </c>
      <c r="B1092" s="370"/>
      <c r="C1092" s="392"/>
      <c r="D1092" s="372"/>
      <c r="E1092" s="372"/>
      <c r="F1092" s="373"/>
      <c r="G1092" s="574"/>
      <c r="H1092" s="372"/>
      <c r="I1092" s="374"/>
      <c r="J1092" s="372"/>
      <c r="K1092" s="372"/>
      <c r="L1092" s="374"/>
      <c r="M1092" s="372"/>
      <c r="N1092" s="404"/>
      <c r="O1092" s="315">
        <f t="shared" si="69"/>
        <v>0</v>
      </c>
      <c r="P1092" s="315">
        <f t="shared" si="70"/>
        <v>0</v>
      </c>
      <c r="Q1092" s="139" t="str">
        <f t="shared" si="68"/>
        <v/>
      </c>
    </row>
    <row r="1093" spans="1:17">
      <c r="A1093" s="383" t="str">
        <f>IF(B1093="","",COUNT('Diário 1º PA'!$A$4:$A$2000)+COUNT('Diário 2º PA'!$A$4:$A$1998)+ROW()-3)</f>
        <v/>
      </c>
      <c r="B1093" s="370"/>
      <c r="C1093" s="392"/>
      <c r="D1093" s="372"/>
      <c r="E1093" s="372"/>
      <c r="F1093" s="373"/>
      <c r="G1093" s="574"/>
      <c r="H1093" s="372"/>
      <c r="I1093" s="374"/>
      <c r="J1093" s="372"/>
      <c r="K1093" s="372"/>
      <c r="L1093" s="374"/>
      <c r="M1093" s="372"/>
      <c r="N1093" s="404"/>
      <c r="O1093" s="315">
        <f t="shared" si="69"/>
        <v>0</v>
      </c>
      <c r="P1093" s="315">
        <f t="shared" si="70"/>
        <v>0</v>
      </c>
      <c r="Q1093" s="96" t="str">
        <f t="shared" si="68"/>
        <v/>
      </c>
    </row>
    <row r="1094" spans="1:17">
      <c r="A1094" s="383" t="str">
        <f>IF(B1094="","",COUNT('Diário 1º PA'!$A$4:$A$2000)+COUNT('Diário 2º PA'!$A$4:$A$1998)+ROW()-3)</f>
        <v/>
      </c>
      <c r="B1094" s="370"/>
      <c r="C1094" s="392"/>
      <c r="D1094" s="372"/>
      <c r="E1094" s="372"/>
      <c r="F1094" s="373"/>
      <c r="G1094" s="574"/>
      <c r="H1094" s="372"/>
      <c r="I1094" s="374"/>
      <c r="J1094" s="372"/>
      <c r="K1094" s="372"/>
      <c r="L1094" s="374"/>
      <c r="M1094" s="372"/>
      <c r="N1094" s="404"/>
      <c r="O1094" s="315">
        <f t="shared" si="69"/>
        <v>0</v>
      </c>
      <c r="P1094" s="315">
        <f t="shared" si="70"/>
        <v>0</v>
      </c>
      <c r="Q1094" s="96" t="str">
        <f t="shared" ref="Q1094:Q1157" si="71">SUBSTITUTE(D1094," ","_")</f>
        <v/>
      </c>
    </row>
    <row r="1095" spans="1:17">
      <c r="A1095" s="383" t="str">
        <f>IF(B1095="","",COUNT('Diário 1º PA'!$A$4:$A$2000)+COUNT('Diário 2º PA'!$A$4:$A$1998)+ROW()-3)</f>
        <v/>
      </c>
      <c r="B1095" s="370"/>
      <c r="C1095" s="392"/>
      <c r="D1095" s="372"/>
      <c r="E1095" s="372"/>
      <c r="F1095" s="373"/>
      <c r="G1095" s="574"/>
      <c r="H1095" s="372"/>
      <c r="I1095" s="374"/>
      <c r="J1095" s="372"/>
      <c r="K1095" s="372"/>
      <c r="L1095" s="374"/>
      <c r="M1095" s="372"/>
      <c r="N1095" s="404"/>
      <c r="O1095" s="315">
        <f t="shared" si="69"/>
        <v>0</v>
      </c>
      <c r="P1095" s="315">
        <f t="shared" si="70"/>
        <v>0</v>
      </c>
      <c r="Q1095" s="139" t="str">
        <f t="shared" si="71"/>
        <v/>
      </c>
    </row>
    <row r="1096" spans="1:17">
      <c r="A1096" s="383" t="str">
        <f>IF(B1096="","",COUNT('Diário 1º PA'!$A$4:$A$2000)+COUNT('Diário 2º PA'!$A$4:$A$1998)+ROW()-3)</f>
        <v/>
      </c>
      <c r="B1096" s="370"/>
      <c r="C1096" s="392"/>
      <c r="D1096" s="372"/>
      <c r="E1096" s="372"/>
      <c r="F1096" s="373"/>
      <c r="G1096" s="574"/>
      <c r="H1096" s="372"/>
      <c r="I1096" s="374"/>
      <c r="J1096" s="372"/>
      <c r="K1096" s="372"/>
      <c r="L1096" s="374"/>
      <c r="M1096" s="372"/>
      <c r="N1096" s="404"/>
      <c r="O1096" s="315">
        <f t="shared" si="69"/>
        <v>0</v>
      </c>
      <c r="P1096" s="315">
        <f t="shared" si="70"/>
        <v>0</v>
      </c>
      <c r="Q1096" s="96" t="str">
        <f t="shared" si="71"/>
        <v/>
      </c>
    </row>
    <row r="1097" spans="1:17">
      <c r="A1097" s="383" t="str">
        <f>IF(B1097="","",COUNT('Diário 1º PA'!$A$4:$A$2000)+COUNT('Diário 2º PA'!$A$4:$A$1998)+ROW()-3)</f>
        <v/>
      </c>
      <c r="B1097" s="370"/>
      <c r="C1097" s="392"/>
      <c r="D1097" s="372"/>
      <c r="E1097" s="372"/>
      <c r="F1097" s="373"/>
      <c r="G1097" s="574"/>
      <c r="H1097" s="372"/>
      <c r="I1097" s="374"/>
      <c r="J1097" s="372"/>
      <c r="K1097" s="372"/>
      <c r="L1097" s="374"/>
      <c r="M1097" s="372"/>
      <c r="N1097" s="404"/>
      <c r="O1097" s="315">
        <f t="shared" si="69"/>
        <v>0</v>
      </c>
      <c r="P1097" s="315">
        <f t="shared" si="70"/>
        <v>0</v>
      </c>
      <c r="Q1097" s="96" t="str">
        <f t="shared" si="71"/>
        <v/>
      </c>
    </row>
    <row r="1098" spans="1:17">
      <c r="A1098" s="383" t="str">
        <f>IF(B1098="","",COUNT('Diário 1º PA'!$A$4:$A$2000)+COUNT('Diário 2º PA'!$A$4:$A$1998)+ROW()-3)</f>
        <v/>
      </c>
      <c r="B1098" s="370"/>
      <c r="C1098" s="392"/>
      <c r="D1098" s="372"/>
      <c r="E1098" s="372"/>
      <c r="F1098" s="373"/>
      <c r="G1098" s="574"/>
      <c r="H1098" s="372"/>
      <c r="I1098" s="374"/>
      <c r="J1098" s="372"/>
      <c r="K1098" s="372"/>
      <c r="L1098" s="374"/>
      <c r="M1098" s="372"/>
      <c r="N1098" s="404"/>
      <c r="O1098" s="315">
        <f t="shared" si="69"/>
        <v>0</v>
      </c>
      <c r="P1098" s="315">
        <f t="shared" si="70"/>
        <v>0</v>
      </c>
      <c r="Q1098" s="139" t="str">
        <f t="shared" si="71"/>
        <v/>
      </c>
    </row>
    <row r="1099" spans="1:17">
      <c r="A1099" s="383" t="str">
        <f>IF(B1099="","",COUNT('Diário 1º PA'!$A$4:$A$2000)+COUNT('Diário 2º PA'!$A$4:$A$1998)+ROW()-3)</f>
        <v/>
      </c>
      <c r="B1099" s="370"/>
      <c r="C1099" s="392"/>
      <c r="D1099" s="372"/>
      <c r="E1099" s="372"/>
      <c r="F1099" s="373"/>
      <c r="G1099" s="574"/>
      <c r="H1099" s="372"/>
      <c r="I1099" s="374"/>
      <c r="J1099" s="372"/>
      <c r="K1099" s="372"/>
      <c r="L1099" s="374"/>
      <c r="M1099" s="372"/>
      <c r="N1099" s="404"/>
      <c r="O1099" s="315">
        <f t="shared" si="69"/>
        <v>0</v>
      </c>
      <c r="P1099" s="315">
        <f t="shared" si="70"/>
        <v>0</v>
      </c>
      <c r="Q1099" s="96" t="str">
        <f t="shared" si="71"/>
        <v/>
      </c>
    </row>
    <row r="1100" spans="1:17">
      <c r="A1100" s="383" t="str">
        <f>IF(B1100="","",COUNT('Diário 1º PA'!$A$4:$A$2000)+COUNT('Diário 2º PA'!$A$4:$A$1998)+ROW()-3)</f>
        <v/>
      </c>
      <c r="B1100" s="370"/>
      <c r="C1100" s="392"/>
      <c r="D1100" s="372"/>
      <c r="E1100" s="372"/>
      <c r="F1100" s="373"/>
      <c r="G1100" s="574"/>
      <c r="H1100" s="372"/>
      <c r="I1100" s="374"/>
      <c r="J1100" s="372"/>
      <c r="K1100" s="372"/>
      <c r="L1100" s="374"/>
      <c r="M1100" s="372"/>
      <c r="N1100" s="404"/>
      <c r="O1100" s="315">
        <f t="shared" si="69"/>
        <v>0</v>
      </c>
      <c r="P1100" s="315">
        <f t="shared" si="70"/>
        <v>0</v>
      </c>
      <c r="Q1100" s="96" t="str">
        <f t="shared" si="71"/>
        <v/>
      </c>
    </row>
    <row r="1101" spans="1:17">
      <c r="A1101" s="383" t="str">
        <f>IF(B1101="","",COUNT('Diário 1º PA'!$A$4:$A$2000)+COUNT('Diário 2º PA'!$A$4:$A$1998)+ROW()-3)</f>
        <v/>
      </c>
      <c r="B1101" s="370"/>
      <c r="C1101" s="392"/>
      <c r="D1101" s="372"/>
      <c r="E1101" s="372"/>
      <c r="F1101" s="373"/>
      <c r="G1101" s="574"/>
      <c r="H1101" s="372"/>
      <c r="I1101" s="374"/>
      <c r="J1101" s="372"/>
      <c r="K1101" s="372"/>
      <c r="L1101" s="374"/>
      <c r="M1101" s="372"/>
      <c r="N1101" s="404"/>
      <c r="O1101" s="315">
        <f t="shared" si="69"/>
        <v>0</v>
      </c>
      <c r="P1101" s="315">
        <f t="shared" si="70"/>
        <v>0</v>
      </c>
      <c r="Q1101" s="139" t="str">
        <f t="shared" si="71"/>
        <v/>
      </c>
    </row>
    <row r="1102" spans="1:17">
      <c r="A1102" s="383" t="str">
        <f>IF(B1102="","",COUNT('Diário 1º PA'!$A$4:$A$2000)+COUNT('Diário 2º PA'!$A$4:$A$1998)+ROW()-3)</f>
        <v/>
      </c>
      <c r="B1102" s="370"/>
      <c r="C1102" s="392"/>
      <c r="D1102" s="372"/>
      <c r="E1102" s="372"/>
      <c r="F1102" s="373"/>
      <c r="G1102" s="574"/>
      <c r="H1102" s="372"/>
      <c r="I1102" s="374"/>
      <c r="J1102" s="372"/>
      <c r="K1102" s="372"/>
      <c r="L1102" s="374"/>
      <c r="M1102" s="372"/>
      <c r="N1102" s="404"/>
      <c r="O1102" s="315">
        <f t="shared" si="69"/>
        <v>0</v>
      </c>
      <c r="P1102" s="315">
        <f t="shared" si="70"/>
        <v>0</v>
      </c>
      <c r="Q1102" s="96" t="str">
        <f t="shared" si="71"/>
        <v/>
      </c>
    </row>
    <row r="1103" spans="1:17">
      <c r="A1103" s="383" t="str">
        <f>IF(B1103="","",COUNT('Diário 1º PA'!$A$4:$A$2000)+COUNT('Diário 2º PA'!$A$4:$A$1998)+ROW()-3)</f>
        <v/>
      </c>
      <c r="B1103" s="370"/>
      <c r="C1103" s="392"/>
      <c r="D1103" s="372"/>
      <c r="E1103" s="372"/>
      <c r="F1103" s="373"/>
      <c r="G1103" s="574"/>
      <c r="H1103" s="372"/>
      <c r="I1103" s="374"/>
      <c r="J1103" s="372"/>
      <c r="K1103" s="372"/>
      <c r="L1103" s="374"/>
      <c r="M1103" s="372"/>
      <c r="N1103" s="404"/>
      <c r="O1103" s="315">
        <f t="shared" si="69"/>
        <v>0</v>
      </c>
      <c r="P1103" s="315">
        <f t="shared" si="70"/>
        <v>0</v>
      </c>
      <c r="Q1103" s="96" t="str">
        <f t="shared" si="71"/>
        <v/>
      </c>
    </row>
    <row r="1104" spans="1:17">
      <c r="A1104" s="383" t="str">
        <f>IF(B1104="","",COUNT('Diário 1º PA'!$A$4:$A$2000)+COUNT('Diário 2º PA'!$A$4:$A$1998)+ROW()-3)</f>
        <v/>
      </c>
      <c r="B1104" s="370"/>
      <c r="C1104" s="392"/>
      <c r="D1104" s="372"/>
      <c r="E1104" s="372"/>
      <c r="F1104" s="373"/>
      <c r="G1104" s="574"/>
      <c r="H1104" s="372"/>
      <c r="I1104" s="374"/>
      <c r="J1104" s="372"/>
      <c r="K1104" s="372"/>
      <c r="L1104" s="374"/>
      <c r="M1104" s="372"/>
      <c r="N1104" s="404"/>
      <c r="O1104" s="315">
        <f t="shared" si="69"/>
        <v>0</v>
      </c>
      <c r="P1104" s="315">
        <f t="shared" si="70"/>
        <v>0</v>
      </c>
      <c r="Q1104" s="139" t="str">
        <f t="shared" si="71"/>
        <v/>
      </c>
    </row>
    <row r="1105" spans="1:17">
      <c r="A1105" s="383" t="str">
        <f>IF(B1105="","",COUNT('Diário 1º PA'!$A$4:$A$2000)+COUNT('Diário 2º PA'!$A$4:$A$1998)+ROW()-3)</f>
        <v/>
      </c>
      <c r="B1105" s="370"/>
      <c r="C1105" s="392"/>
      <c r="D1105" s="372"/>
      <c r="E1105" s="372"/>
      <c r="F1105" s="373"/>
      <c r="G1105" s="574"/>
      <c r="H1105" s="372"/>
      <c r="I1105" s="374"/>
      <c r="J1105" s="372"/>
      <c r="K1105" s="372"/>
      <c r="L1105" s="374"/>
      <c r="M1105" s="372"/>
      <c r="N1105" s="404"/>
      <c r="O1105" s="315">
        <f t="shared" si="69"/>
        <v>0</v>
      </c>
      <c r="P1105" s="315">
        <f t="shared" si="70"/>
        <v>0</v>
      </c>
      <c r="Q1105" s="96" t="str">
        <f t="shared" si="71"/>
        <v/>
      </c>
    </row>
    <row r="1106" spans="1:17">
      <c r="A1106" s="383" t="str">
        <f>IF(B1106="","",COUNT('Diário 1º PA'!$A$4:$A$2000)+COUNT('Diário 2º PA'!$A$4:$A$1998)+ROW()-3)</f>
        <v/>
      </c>
      <c r="B1106" s="370"/>
      <c r="C1106" s="392"/>
      <c r="D1106" s="372"/>
      <c r="E1106" s="372"/>
      <c r="F1106" s="373"/>
      <c r="G1106" s="574"/>
      <c r="H1106" s="372"/>
      <c r="I1106" s="374"/>
      <c r="J1106" s="372"/>
      <c r="K1106" s="372"/>
      <c r="L1106" s="374"/>
      <c r="M1106" s="372"/>
      <c r="N1106" s="404"/>
      <c r="O1106" s="315">
        <f t="shared" si="69"/>
        <v>0</v>
      </c>
      <c r="P1106" s="315">
        <f t="shared" si="70"/>
        <v>0</v>
      </c>
      <c r="Q1106" s="96" t="str">
        <f t="shared" si="71"/>
        <v/>
      </c>
    </row>
    <row r="1107" spans="1:17">
      <c r="A1107" s="383" t="str">
        <f>IF(B1107="","",COUNT('Diário 1º PA'!$A$4:$A$2000)+COUNT('Diário 2º PA'!$A$4:$A$1998)+ROW()-3)</f>
        <v/>
      </c>
      <c r="B1107" s="370"/>
      <c r="C1107" s="392"/>
      <c r="D1107" s="372"/>
      <c r="E1107" s="372"/>
      <c r="F1107" s="373"/>
      <c r="G1107" s="574"/>
      <c r="H1107" s="372"/>
      <c r="I1107" s="374"/>
      <c r="J1107" s="372"/>
      <c r="K1107" s="372"/>
      <c r="L1107" s="374"/>
      <c r="M1107" s="372"/>
      <c r="N1107" s="404"/>
      <c r="O1107" s="315">
        <f t="shared" si="69"/>
        <v>0</v>
      </c>
      <c r="P1107" s="315">
        <f t="shared" si="70"/>
        <v>0</v>
      </c>
      <c r="Q1107" s="139" t="str">
        <f t="shared" si="71"/>
        <v/>
      </c>
    </row>
    <row r="1108" spans="1:17">
      <c r="A1108" s="383" t="str">
        <f>IF(B1108="","",COUNT('Diário 1º PA'!$A$4:$A$2000)+COUNT('Diário 2º PA'!$A$4:$A$1998)+ROW()-3)</f>
        <v/>
      </c>
      <c r="B1108" s="370"/>
      <c r="C1108" s="392"/>
      <c r="D1108" s="372"/>
      <c r="E1108" s="372"/>
      <c r="F1108" s="373"/>
      <c r="G1108" s="574"/>
      <c r="H1108" s="372"/>
      <c r="I1108" s="374"/>
      <c r="J1108" s="372"/>
      <c r="K1108" s="372"/>
      <c r="L1108" s="374"/>
      <c r="M1108" s="372"/>
      <c r="N1108" s="404"/>
      <c r="O1108" s="315">
        <f t="shared" si="69"/>
        <v>0</v>
      </c>
      <c r="P1108" s="315">
        <f t="shared" si="70"/>
        <v>0</v>
      </c>
      <c r="Q1108" s="96" t="str">
        <f t="shared" si="71"/>
        <v/>
      </c>
    </row>
    <row r="1109" spans="1:17">
      <c r="A1109" s="383" t="str">
        <f>IF(B1109="","",COUNT('Diário 1º PA'!$A$4:$A$2000)+COUNT('Diário 2º PA'!$A$4:$A$1998)+ROW()-3)</f>
        <v/>
      </c>
      <c r="B1109" s="370"/>
      <c r="C1109" s="392"/>
      <c r="D1109" s="372"/>
      <c r="E1109" s="372"/>
      <c r="F1109" s="373"/>
      <c r="G1109" s="574"/>
      <c r="H1109" s="372"/>
      <c r="I1109" s="374"/>
      <c r="J1109" s="372"/>
      <c r="K1109" s="372"/>
      <c r="L1109" s="374"/>
      <c r="M1109" s="372"/>
      <c r="N1109" s="404"/>
      <c r="O1109" s="315">
        <f t="shared" si="69"/>
        <v>0</v>
      </c>
      <c r="P1109" s="315">
        <f t="shared" si="70"/>
        <v>0</v>
      </c>
      <c r="Q1109" s="96" t="str">
        <f t="shared" si="71"/>
        <v/>
      </c>
    </row>
    <row r="1110" spans="1:17">
      <c r="A1110" s="383" t="str">
        <f>IF(B1110="","",COUNT('Diário 1º PA'!$A$4:$A$2000)+COUNT('Diário 2º PA'!$A$4:$A$1998)+ROW()-3)</f>
        <v/>
      </c>
      <c r="B1110" s="370"/>
      <c r="C1110" s="392"/>
      <c r="D1110" s="372"/>
      <c r="E1110" s="372"/>
      <c r="F1110" s="373"/>
      <c r="G1110" s="574"/>
      <c r="H1110" s="372"/>
      <c r="I1110" s="374"/>
      <c r="J1110" s="372"/>
      <c r="K1110" s="372"/>
      <c r="L1110" s="374"/>
      <c r="M1110" s="372"/>
      <c r="N1110" s="404"/>
      <c r="O1110" s="315">
        <f t="shared" si="69"/>
        <v>0</v>
      </c>
      <c r="P1110" s="315">
        <f t="shared" si="70"/>
        <v>0</v>
      </c>
      <c r="Q1110" s="139" t="str">
        <f t="shared" si="71"/>
        <v/>
      </c>
    </row>
    <row r="1111" spans="1:17">
      <c r="A1111" s="383" t="str">
        <f>IF(B1111="","",COUNT('Diário 1º PA'!$A$4:$A$2000)+COUNT('Diário 2º PA'!$A$4:$A$1998)+ROW()-3)</f>
        <v/>
      </c>
      <c r="B1111" s="370"/>
      <c r="C1111" s="392"/>
      <c r="D1111" s="372"/>
      <c r="E1111" s="372"/>
      <c r="F1111" s="373"/>
      <c r="G1111" s="574"/>
      <c r="H1111" s="372"/>
      <c r="I1111" s="374"/>
      <c r="J1111" s="372"/>
      <c r="K1111" s="372"/>
      <c r="L1111" s="374"/>
      <c r="M1111" s="372"/>
      <c r="N1111" s="404"/>
      <c r="O1111" s="315">
        <f t="shared" si="69"/>
        <v>0</v>
      </c>
      <c r="P1111" s="315">
        <f t="shared" si="70"/>
        <v>0</v>
      </c>
      <c r="Q1111" s="96" t="str">
        <f t="shared" si="71"/>
        <v/>
      </c>
    </row>
    <row r="1112" spans="1:17">
      <c r="A1112" s="383" t="str">
        <f>IF(B1112="","",COUNT('Diário 1º PA'!$A$4:$A$2000)+COUNT('Diário 2º PA'!$A$4:$A$1998)+ROW()-3)</f>
        <v/>
      </c>
      <c r="B1112" s="370"/>
      <c r="C1112" s="392"/>
      <c r="D1112" s="372"/>
      <c r="E1112" s="372"/>
      <c r="F1112" s="373"/>
      <c r="G1112" s="574"/>
      <c r="H1112" s="372"/>
      <c r="I1112" s="374"/>
      <c r="J1112" s="372"/>
      <c r="K1112" s="372"/>
      <c r="L1112" s="374"/>
      <c r="M1112" s="372"/>
      <c r="N1112" s="404"/>
      <c r="O1112" s="315">
        <f t="shared" si="69"/>
        <v>0</v>
      </c>
      <c r="P1112" s="315">
        <f t="shared" si="70"/>
        <v>0</v>
      </c>
      <c r="Q1112" s="96" t="str">
        <f t="shared" si="71"/>
        <v/>
      </c>
    </row>
    <row r="1113" spans="1:17">
      <c r="A1113" s="383" t="str">
        <f>IF(B1113="","",COUNT('Diário 1º PA'!$A$4:$A$2000)+COUNT('Diário 2º PA'!$A$4:$A$1998)+ROW()-3)</f>
        <v/>
      </c>
      <c r="B1113" s="370"/>
      <c r="C1113" s="392"/>
      <c r="D1113" s="372"/>
      <c r="E1113" s="372"/>
      <c r="F1113" s="373"/>
      <c r="G1113" s="574"/>
      <c r="H1113" s="372"/>
      <c r="I1113" s="374"/>
      <c r="J1113" s="372"/>
      <c r="K1113" s="372"/>
      <c r="L1113" s="374"/>
      <c r="M1113" s="372"/>
      <c r="N1113" s="404"/>
      <c r="O1113" s="315">
        <f t="shared" si="69"/>
        <v>0</v>
      </c>
      <c r="P1113" s="315">
        <f t="shared" si="70"/>
        <v>0</v>
      </c>
      <c r="Q1113" s="139" t="str">
        <f t="shared" si="71"/>
        <v/>
      </c>
    </row>
    <row r="1114" spans="1:17">
      <c r="A1114" s="383" t="str">
        <f>IF(B1114="","",COUNT('Diário 1º PA'!$A$4:$A$2000)+COUNT('Diário 2º PA'!$A$4:$A$1998)+ROW()-3)</f>
        <v/>
      </c>
      <c r="B1114" s="370"/>
      <c r="C1114" s="392"/>
      <c r="D1114" s="372"/>
      <c r="E1114" s="372"/>
      <c r="F1114" s="373"/>
      <c r="G1114" s="574"/>
      <c r="H1114" s="372"/>
      <c r="I1114" s="374"/>
      <c r="J1114" s="372"/>
      <c r="K1114" s="372"/>
      <c r="L1114" s="374"/>
      <c r="M1114" s="372"/>
      <c r="N1114" s="404"/>
      <c r="O1114" s="315">
        <f t="shared" si="69"/>
        <v>0</v>
      </c>
      <c r="P1114" s="315">
        <f t="shared" si="70"/>
        <v>0</v>
      </c>
      <c r="Q1114" s="96" t="str">
        <f t="shared" si="71"/>
        <v/>
      </c>
    </row>
    <row r="1115" spans="1:17">
      <c r="A1115" s="383" t="str">
        <f>IF(B1115="","",COUNT('Diário 1º PA'!$A$4:$A$2000)+COUNT('Diário 2º PA'!$A$4:$A$1998)+ROW()-3)</f>
        <v/>
      </c>
      <c r="B1115" s="370"/>
      <c r="C1115" s="392"/>
      <c r="D1115" s="372"/>
      <c r="E1115" s="372"/>
      <c r="F1115" s="373"/>
      <c r="G1115" s="574"/>
      <c r="H1115" s="372"/>
      <c r="I1115" s="374"/>
      <c r="J1115" s="372"/>
      <c r="K1115" s="372"/>
      <c r="L1115" s="374"/>
      <c r="M1115" s="372"/>
      <c r="N1115" s="404"/>
      <c r="O1115" s="315">
        <f t="shared" si="69"/>
        <v>0</v>
      </c>
      <c r="P1115" s="315">
        <f t="shared" si="70"/>
        <v>0</v>
      </c>
      <c r="Q1115" s="96" t="str">
        <f t="shared" si="71"/>
        <v/>
      </c>
    </row>
    <row r="1116" spans="1:17">
      <c r="A1116" s="383" t="str">
        <f>IF(B1116="","",COUNT('Diário 1º PA'!$A$4:$A$2000)+COUNT('Diário 2º PA'!$A$4:$A$1998)+ROW()-3)</f>
        <v/>
      </c>
      <c r="B1116" s="370"/>
      <c r="C1116" s="392"/>
      <c r="D1116" s="372"/>
      <c r="E1116" s="372"/>
      <c r="F1116" s="373"/>
      <c r="G1116" s="574"/>
      <c r="H1116" s="372"/>
      <c r="I1116" s="374"/>
      <c r="J1116" s="372"/>
      <c r="K1116" s="372"/>
      <c r="L1116" s="374"/>
      <c r="M1116" s="372"/>
      <c r="N1116" s="404"/>
      <c r="O1116" s="315">
        <f t="shared" si="69"/>
        <v>0</v>
      </c>
      <c r="P1116" s="315">
        <f t="shared" si="70"/>
        <v>0</v>
      </c>
      <c r="Q1116" s="139" t="str">
        <f t="shared" si="71"/>
        <v/>
      </c>
    </row>
    <row r="1117" spans="1:17">
      <c r="A1117" s="383" t="str">
        <f>IF(B1117="","",COUNT('Diário 1º PA'!$A$4:$A$2000)+COUNT('Diário 2º PA'!$A$4:$A$1998)+ROW()-3)</f>
        <v/>
      </c>
      <c r="B1117" s="370"/>
      <c r="C1117" s="392"/>
      <c r="D1117" s="372"/>
      <c r="E1117" s="372"/>
      <c r="F1117" s="373"/>
      <c r="G1117" s="574"/>
      <c r="H1117" s="372"/>
      <c r="I1117" s="374"/>
      <c r="J1117" s="372"/>
      <c r="K1117" s="372"/>
      <c r="L1117" s="374"/>
      <c r="M1117" s="372"/>
      <c r="N1117" s="404"/>
      <c r="O1117" s="315">
        <f t="shared" si="69"/>
        <v>0</v>
      </c>
      <c r="P1117" s="315">
        <f t="shared" si="70"/>
        <v>0</v>
      </c>
      <c r="Q1117" s="96" t="str">
        <f t="shared" si="71"/>
        <v/>
      </c>
    </row>
    <row r="1118" spans="1:17">
      <c r="A1118" s="383" t="str">
        <f>IF(B1118="","",COUNT('Diário 1º PA'!$A$4:$A$2000)+COUNT('Diário 2º PA'!$A$4:$A$1998)+ROW()-3)</f>
        <v/>
      </c>
      <c r="B1118" s="370"/>
      <c r="C1118" s="392"/>
      <c r="D1118" s="372"/>
      <c r="E1118" s="372"/>
      <c r="F1118" s="373"/>
      <c r="G1118" s="574"/>
      <c r="H1118" s="372"/>
      <c r="I1118" s="374"/>
      <c r="J1118" s="372"/>
      <c r="K1118" s="372"/>
      <c r="L1118" s="374"/>
      <c r="M1118" s="372"/>
      <c r="N1118" s="404"/>
      <c r="O1118" s="315">
        <f t="shared" si="69"/>
        <v>0</v>
      </c>
      <c r="P1118" s="315">
        <f t="shared" si="70"/>
        <v>0</v>
      </c>
      <c r="Q1118" s="96" t="str">
        <f t="shared" si="71"/>
        <v/>
      </c>
    </row>
    <row r="1119" spans="1:17">
      <c r="A1119" s="383" t="str">
        <f>IF(B1119="","",COUNT('Diário 1º PA'!$A$4:$A$2000)+COUNT('Diário 2º PA'!$A$4:$A$1998)+ROW()-3)</f>
        <v/>
      </c>
      <c r="B1119" s="370"/>
      <c r="C1119" s="392"/>
      <c r="D1119" s="372"/>
      <c r="E1119" s="372"/>
      <c r="F1119" s="373"/>
      <c r="G1119" s="574"/>
      <c r="H1119" s="372"/>
      <c r="I1119" s="374"/>
      <c r="J1119" s="372"/>
      <c r="K1119" s="372"/>
      <c r="L1119" s="374"/>
      <c r="M1119" s="372"/>
      <c r="N1119" s="404"/>
      <c r="O1119" s="315">
        <f t="shared" si="69"/>
        <v>0</v>
      </c>
      <c r="P1119" s="315">
        <f t="shared" si="70"/>
        <v>0</v>
      </c>
      <c r="Q1119" s="139" t="str">
        <f t="shared" si="71"/>
        <v/>
      </c>
    </row>
    <row r="1120" spans="1:17">
      <c r="A1120" s="383" t="str">
        <f>IF(B1120="","",COUNT('Diário 1º PA'!$A$4:$A$2000)+COUNT('Diário 2º PA'!$A$4:$A$1998)+ROW()-3)</f>
        <v/>
      </c>
      <c r="B1120" s="370"/>
      <c r="C1120" s="392"/>
      <c r="D1120" s="372"/>
      <c r="E1120" s="372"/>
      <c r="F1120" s="373"/>
      <c r="G1120" s="574"/>
      <c r="H1120" s="372"/>
      <c r="I1120" s="374"/>
      <c r="J1120" s="372"/>
      <c r="K1120" s="372"/>
      <c r="L1120" s="374"/>
      <c r="M1120" s="372"/>
      <c r="N1120" s="404"/>
      <c r="O1120" s="315">
        <f t="shared" si="69"/>
        <v>0</v>
      </c>
      <c r="P1120" s="315">
        <f t="shared" si="70"/>
        <v>0</v>
      </c>
      <c r="Q1120" s="96" t="str">
        <f t="shared" si="71"/>
        <v/>
      </c>
    </row>
    <row r="1121" spans="1:17">
      <c r="A1121" s="383" t="str">
        <f>IF(B1121="","",COUNT('Diário 1º PA'!$A$4:$A$2000)+COUNT('Diário 2º PA'!$A$4:$A$1998)+ROW()-3)</f>
        <v/>
      </c>
      <c r="B1121" s="370"/>
      <c r="C1121" s="392"/>
      <c r="D1121" s="372"/>
      <c r="E1121" s="372"/>
      <c r="F1121" s="373"/>
      <c r="G1121" s="574"/>
      <c r="H1121" s="372"/>
      <c r="I1121" s="374"/>
      <c r="J1121" s="372"/>
      <c r="K1121" s="372"/>
      <c r="L1121" s="374"/>
      <c r="M1121" s="372"/>
      <c r="N1121" s="404"/>
      <c r="O1121" s="315">
        <f t="shared" si="69"/>
        <v>0</v>
      </c>
      <c r="P1121" s="315">
        <f t="shared" si="70"/>
        <v>0</v>
      </c>
      <c r="Q1121" s="96" t="str">
        <f t="shared" si="71"/>
        <v/>
      </c>
    </row>
    <row r="1122" spans="1:17">
      <c r="A1122" s="383" t="str">
        <f>IF(B1122="","",COUNT('Diário 1º PA'!$A$4:$A$2000)+COUNT('Diário 2º PA'!$A$4:$A$1998)+ROW()-3)</f>
        <v/>
      </c>
      <c r="B1122" s="370"/>
      <c r="C1122" s="392"/>
      <c r="D1122" s="372"/>
      <c r="E1122" s="372"/>
      <c r="F1122" s="373"/>
      <c r="G1122" s="574"/>
      <c r="H1122" s="372"/>
      <c r="I1122" s="374"/>
      <c r="J1122" s="372"/>
      <c r="K1122" s="372"/>
      <c r="L1122" s="374"/>
      <c r="M1122" s="372"/>
      <c r="N1122" s="404"/>
      <c r="O1122" s="315">
        <f t="shared" si="69"/>
        <v>0</v>
      </c>
      <c r="P1122" s="315">
        <f t="shared" si="70"/>
        <v>0</v>
      </c>
      <c r="Q1122" s="139" t="str">
        <f t="shared" si="71"/>
        <v/>
      </c>
    </row>
    <row r="1123" spans="1:17">
      <c r="A1123" s="383" t="str">
        <f>IF(B1123="","",COUNT('Diário 1º PA'!$A$4:$A$2000)+COUNT('Diário 2º PA'!$A$4:$A$1998)+ROW()-3)</f>
        <v/>
      </c>
      <c r="B1123" s="370"/>
      <c r="C1123" s="392"/>
      <c r="D1123" s="372"/>
      <c r="E1123" s="372"/>
      <c r="F1123" s="373"/>
      <c r="G1123" s="574"/>
      <c r="H1123" s="372"/>
      <c r="I1123" s="374"/>
      <c r="J1123" s="372"/>
      <c r="K1123" s="372"/>
      <c r="L1123" s="374"/>
      <c r="M1123" s="372"/>
      <c r="N1123" s="404"/>
      <c r="O1123" s="315">
        <f t="shared" si="69"/>
        <v>0</v>
      </c>
      <c r="P1123" s="315">
        <f t="shared" si="70"/>
        <v>0</v>
      </c>
      <c r="Q1123" s="96" t="str">
        <f t="shared" si="71"/>
        <v/>
      </c>
    </row>
    <row r="1124" spans="1:17">
      <c r="A1124" s="383" t="str">
        <f>IF(B1124="","",COUNT('Diário 1º PA'!$A$4:$A$2000)+COUNT('Diário 2º PA'!$A$4:$A$1998)+ROW()-3)</f>
        <v/>
      </c>
      <c r="B1124" s="370"/>
      <c r="C1124" s="392"/>
      <c r="D1124" s="372"/>
      <c r="E1124" s="372"/>
      <c r="F1124" s="373"/>
      <c r="G1124" s="574"/>
      <c r="H1124" s="372"/>
      <c r="I1124" s="374"/>
      <c r="J1124" s="372"/>
      <c r="K1124" s="372"/>
      <c r="L1124" s="374"/>
      <c r="M1124" s="372"/>
      <c r="N1124" s="404"/>
      <c r="O1124" s="315">
        <f t="shared" si="69"/>
        <v>0</v>
      </c>
      <c r="P1124" s="315">
        <f t="shared" si="70"/>
        <v>0</v>
      </c>
      <c r="Q1124" s="96" t="str">
        <f t="shared" si="71"/>
        <v/>
      </c>
    </row>
    <row r="1125" spans="1:17">
      <c r="A1125" s="383" t="str">
        <f>IF(B1125="","",COUNT('Diário 1º PA'!$A$4:$A$2000)+COUNT('Diário 2º PA'!$A$4:$A$1998)+ROW()-3)</f>
        <v/>
      </c>
      <c r="B1125" s="370"/>
      <c r="C1125" s="392"/>
      <c r="D1125" s="372"/>
      <c r="E1125" s="372"/>
      <c r="F1125" s="373"/>
      <c r="G1125" s="574"/>
      <c r="H1125" s="372"/>
      <c r="I1125" s="374"/>
      <c r="J1125" s="372"/>
      <c r="K1125" s="372"/>
      <c r="L1125" s="374"/>
      <c r="M1125" s="372"/>
      <c r="N1125" s="404"/>
      <c r="O1125" s="315">
        <f t="shared" si="69"/>
        <v>0</v>
      </c>
      <c r="P1125" s="315">
        <f t="shared" si="70"/>
        <v>0</v>
      </c>
      <c r="Q1125" s="139" t="str">
        <f t="shared" si="71"/>
        <v/>
      </c>
    </row>
    <row r="1126" spans="1:17">
      <c r="A1126" s="383" t="str">
        <f>IF(B1126="","",COUNT('Diário 1º PA'!$A$4:$A$2000)+COUNT('Diário 2º PA'!$A$4:$A$1998)+ROW()-3)</f>
        <v/>
      </c>
      <c r="B1126" s="370"/>
      <c r="C1126" s="392"/>
      <c r="D1126" s="372"/>
      <c r="E1126" s="372"/>
      <c r="F1126" s="373"/>
      <c r="G1126" s="574"/>
      <c r="H1126" s="372"/>
      <c r="I1126" s="374"/>
      <c r="J1126" s="372"/>
      <c r="K1126" s="372"/>
      <c r="L1126" s="374"/>
      <c r="M1126" s="372"/>
      <c r="N1126" s="404"/>
      <c r="O1126" s="315">
        <f t="shared" si="69"/>
        <v>0</v>
      </c>
      <c r="P1126" s="315">
        <f t="shared" si="70"/>
        <v>0</v>
      </c>
      <c r="Q1126" s="96" t="str">
        <f t="shared" si="71"/>
        <v/>
      </c>
    </row>
    <row r="1127" spans="1:17">
      <c r="A1127" s="383" t="str">
        <f>IF(B1127="","",COUNT('Diário 1º PA'!$A$4:$A$2000)+COUNT('Diário 2º PA'!$A$4:$A$1998)+ROW()-3)</f>
        <v/>
      </c>
      <c r="B1127" s="370"/>
      <c r="C1127" s="392"/>
      <c r="D1127" s="372"/>
      <c r="E1127" s="372"/>
      <c r="F1127" s="373"/>
      <c r="G1127" s="574"/>
      <c r="H1127" s="372"/>
      <c r="I1127" s="374"/>
      <c r="J1127" s="372"/>
      <c r="K1127" s="372"/>
      <c r="L1127" s="374"/>
      <c r="M1127" s="372"/>
      <c r="N1127" s="404"/>
      <c r="O1127" s="315">
        <f t="shared" si="69"/>
        <v>0</v>
      </c>
      <c r="P1127" s="315">
        <f t="shared" si="70"/>
        <v>0</v>
      </c>
      <c r="Q1127" s="96" t="str">
        <f t="shared" si="71"/>
        <v/>
      </c>
    </row>
    <row r="1128" spans="1:17">
      <c r="A1128" s="383" t="str">
        <f>IF(B1128="","",COUNT('Diário 1º PA'!$A$4:$A$2000)+COUNT('Diário 2º PA'!$A$4:$A$1998)+ROW()-3)</f>
        <v/>
      </c>
      <c r="B1128" s="370"/>
      <c r="C1128" s="392"/>
      <c r="D1128" s="372"/>
      <c r="E1128" s="372"/>
      <c r="F1128" s="373"/>
      <c r="G1128" s="574"/>
      <c r="H1128" s="372"/>
      <c r="I1128" s="374"/>
      <c r="J1128" s="372"/>
      <c r="K1128" s="372"/>
      <c r="L1128" s="374"/>
      <c r="M1128" s="372"/>
      <c r="N1128" s="404"/>
      <c r="O1128" s="315">
        <f t="shared" si="69"/>
        <v>0</v>
      </c>
      <c r="P1128" s="315">
        <f t="shared" si="70"/>
        <v>0</v>
      </c>
      <c r="Q1128" s="139" t="str">
        <f t="shared" si="71"/>
        <v/>
      </c>
    </row>
    <row r="1129" spans="1:17">
      <c r="A1129" s="383" t="str">
        <f>IF(B1129="","",COUNT('Diário 1º PA'!$A$4:$A$2000)+COUNT('Diário 2º PA'!$A$4:$A$1998)+ROW()-3)</f>
        <v/>
      </c>
      <c r="B1129" s="370"/>
      <c r="C1129" s="392"/>
      <c r="D1129" s="372"/>
      <c r="E1129" s="372"/>
      <c r="F1129" s="373"/>
      <c r="G1129" s="574"/>
      <c r="H1129" s="372"/>
      <c r="I1129" s="374"/>
      <c r="J1129" s="372"/>
      <c r="K1129" s="372"/>
      <c r="L1129" s="374"/>
      <c r="M1129" s="372"/>
      <c r="N1129" s="404"/>
      <c r="O1129" s="315">
        <f t="shared" si="69"/>
        <v>0</v>
      </c>
      <c r="P1129" s="315">
        <f t="shared" si="70"/>
        <v>0</v>
      </c>
      <c r="Q1129" s="96" t="str">
        <f t="shared" si="71"/>
        <v/>
      </c>
    </row>
    <row r="1130" spans="1:17">
      <c r="A1130" s="383" t="str">
        <f>IF(B1130="","",COUNT('Diário 1º PA'!$A$4:$A$2000)+COUNT('Diário 2º PA'!$A$4:$A$1998)+ROW()-3)</f>
        <v/>
      </c>
      <c r="B1130" s="370"/>
      <c r="C1130" s="392"/>
      <c r="D1130" s="372"/>
      <c r="E1130" s="372"/>
      <c r="F1130" s="373"/>
      <c r="G1130" s="574"/>
      <c r="H1130" s="372"/>
      <c r="I1130" s="374"/>
      <c r="J1130" s="372"/>
      <c r="K1130" s="372"/>
      <c r="L1130" s="374"/>
      <c r="M1130" s="372"/>
      <c r="N1130" s="404"/>
      <c r="O1130" s="315">
        <f t="shared" si="69"/>
        <v>0</v>
      </c>
      <c r="P1130" s="315">
        <f t="shared" si="70"/>
        <v>0</v>
      </c>
      <c r="Q1130" s="96" t="str">
        <f t="shared" si="71"/>
        <v/>
      </c>
    </row>
    <row r="1131" spans="1:17">
      <c r="A1131" s="383" t="str">
        <f>IF(B1131="","",COUNT('Diário 1º PA'!$A$4:$A$2000)+COUNT('Diário 2º PA'!$A$4:$A$1998)+ROW()-3)</f>
        <v/>
      </c>
      <c r="B1131" s="370"/>
      <c r="C1131" s="392"/>
      <c r="D1131" s="372"/>
      <c r="E1131" s="372"/>
      <c r="F1131" s="373"/>
      <c r="G1131" s="574"/>
      <c r="H1131" s="372"/>
      <c r="I1131" s="374"/>
      <c r="J1131" s="372"/>
      <c r="K1131" s="372"/>
      <c r="L1131" s="374"/>
      <c r="M1131" s="372"/>
      <c r="N1131" s="404"/>
      <c r="O1131" s="315">
        <f t="shared" si="69"/>
        <v>0</v>
      </c>
      <c r="P1131" s="315">
        <f t="shared" si="70"/>
        <v>0</v>
      </c>
      <c r="Q1131" s="139" t="str">
        <f t="shared" si="71"/>
        <v/>
      </c>
    </row>
    <row r="1132" spans="1:17">
      <c r="A1132" s="383" t="str">
        <f>IF(B1132="","",COUNT('Diário 1º PA'!$A$4:$A$2000)+COUNT('Diário 2º PA'!$A$4:$A$1998)+ROW()-3)</f>
        <v/>
      </c>
      <c r="B1132" s="370"/>
      <c r="C1132" s="392"/>
      <c r="D1132" s="372"/>
      <c r="E1132" s="372"/>
      <c r="F1132" s="373"/>
      <c r="G1132" s="574"/>
      <c r="H1132" s="372"/>
      <c r="I1132" s="374"/>
      <c r="J1132" s="372"/>
      <c r="K1132" s="372"/>
      <c r="L1132" s="374"/>
      <c r="M1132" s="372"/>
      <c r="N1132" s="404"/>
      <c r="O1132" s="315">
        <f t="shared" si="69"/>
        <v>0</v>
      </c>
      <c r="P1132" s="315">
        <f t="shared" si="70"/>
        <v>0</v>
      </c>
      <c r="Q1132" s="96" t="str">
        <f t="shared" si="71"/>
        <v/>
      </c>
    </row>
    <row r="1133" spans="1:17">
      <c r="A1133" s="383" t="str">
        <f>IF(B1133="","",COUNT('Diário 1º PA'!$A$4:$A$2000)+COUNT('Diário 2º PA'!$A$4:$A$1998)+ROW()-3)</f>
        <v/>
      </c>
      <c r="B1133" s="370"/>
      <c r="C1133" s="392"/>
      <c r="D1133" s="372"/>
      <c r="E1133" s="372"/>
      <c r="F1133" s="373"/>
      <c r="G1133" s="574"/>
      <c r="H1133" s="372"/>
      <c r="I1133" s="374"/>
      <c r="J1133" s="372"/>
      <c r="K1133" s="372"/>
      <c r="L1133" s="374"/>
      <c r="M1133" s="372"/>
      <c r="N1133" s="404"/>
      <c r="O1133" s="315">
        <f t="shared" si="69"/>
        <v>0</v>
      </c>
      <c r="P1133" s="315">
        <f t="shared" si="70"/>
        <v>0</v>
      </c>
      <c r="Q1133" s="96" t="str">
        <f t="shared" si="71"/>
        <v/>
      </c>
    </row>
    <row r="1134" spans="1:17">
      <c r="A1134" s="383" t="str">
        <f>IF(B1134="","",COUNT('Diário 1º PA'!$A$4:$A$2000)+COUNT('Diário 2º PA'!$A$4:$A$1998)+ROW()-3)</f>
        <v/>
      </c>
      <c r="B1134" s="370"/>
      <c r="C1134" s="392"/>
      <c r="D1134" s="372"/>
      <c r="E1134" s="372"/>
      <c r="F1134" s="373"/>
      <c r="G1134" s="574"/>
      <c r="H1134" s="372"/>
      <c r="I1134" s="374"/>
      <c r="J1134" s="372"/>
      <c r="K1134" s="372"/>
      <c r="L1134" s="374"/>
      <c r="M1134" s="372"/>
      <c r="N1134" s="404"/>
      <c r="O1134" s="315">
        <f t="shared" si="69"/>
        <v>0</v>
      </c>
      <c r="P1134" s="315">
        <f t="shared" si="70"/>
        <v>0</v>
      </c>
      <c r="Q1134" s="139" t="str">
        <f t="shared" si="71"/>
        <v/>
      </c>
    </row>
    <row r="1135" spans="1:17">
      <c r="A1135" s="383" t="str">
        <f>IF(B1135="","",COUNT('Diário 1º PA'!$A$4:$A$2000)+COUNT('Diário 2º PA'!$A$4:$A$1998)+ROW()-3)</f>
        <v/>
      </c>
      <c r="B1135" s="370"/>
      <c r="C1135" s="392"/>
      <c r="D1135" s="372"/>
      <c r="E1135" s="372"/>
      <c r="F1135" s="373"/>
      <c r="G1135" s="574"/>
      <c r="H1135" s="372"/>
      <c r="I1135" s="374"/>
      <c r="J1135" s="372"/>
      <c r="K1135" s="372"/>
      <c r="L1135" s="374"/>
      <c r="M1135" s="372"/>
      <c r="N1135" s="404"/>
      <c r="O1135" s="315">
        <f t="shared" si="69"/>
        <v>0</v>
      </c>
      <c r="P1135" s="315">
        <f t="shared" si="70"/>
        <v>0</v>
      </c>
      <c r="Q1135" s="96" t="str">
        <f t="shared" si="71"/>
        <v/>
      </c>
    </row>
    <row r="1136" spans="1:17">
      <c r="A1136" s="383" t="str">
        <f>IF(B1136="","",COUNT('Diário 1º PA'!$A$4:$A$2000)+COUNT('Diário 2º PA'!$A$4:$A$1998)+ROW()-3)</f>
        <v/>
      </c>
      <c r="B1136" s="370"/>
      <c r="C1136" s="392"/>
      <c r="D1136" s="372"/>
      <c r="E1136" s="372"/>
      <c r="F1136" s="373"/>
      <c r="G1136" s="574"/>
      <c r="H1136" s="372"/>
      <c r="I1136" s="374"/>
      <c r="J1136" s="372"/>
      <c r="K1136" s="372"/>
      <c r="L1136" s="374"/>
      <c r="M1136" s="372"/>
      <c r="N1136" s="404"/>
      <c r="O1136" s="315">
        <f t="shared" si="69"/>
        <v>0</v>
      </c>
      <c r="P1136" s="315">
        <f t="shared" si="70"/>
        <v>0</v>
      </c>
      <c r="Q1136" s="96" t="str">
        <f t="shared" si="71"/>
        <v/>
      </c>
    </row>
    <row r="1137" spans="1:17">
      <c r="A1137" s="383" t="str">
        <f>IF(B1137="","",COUNT('Diário 1º PA'!$A$4:$A$2000)+COUNT('Diário 2º PA'!$A$4:$A$1998)+ROW()-3)</f>
        <v/>
      </c>
      <c r="B1137" s="370"/>
      <c r="C1137" s="392"/>
      <c r="D1137" s="372"/>
      <c r="E1137" s="372"/>
      <c r="F1137" s="373"/>
      <c r="G1137" s="574"/>
      <c r="H1137" s="372"/>
      <c r="I1137" s="374"/>
      <c r="J1137" s="372"/>
      <c r="K1137" s="372"/>
      <c r="L1137" s="374"/>
      <c r="M1137" s="372"/>
      <c r="N1137" s="404"/>
      <c r="O1137" s="315">
        <f t="shared" si="69"/>
        <v>0</v>
      </c>
      <c r="P1137" s="315">
        <f t="shared" si="70"/>
        <v>0</v>
      </c>
      <c r="Q1137" s="139" t="str">
        <f t="shared" si="71"/>
        <v/>
      </c>
    </row>
    <row r="1138" spans="1:17">
      <c r="A1138" s="383" t="str">
        <f>IF(B1138="","",COUNT('Diário 1º PA'!$A$4:$A$2000)+COUNT('Diário 2º PA'!$A$4:$A$1998)+ROW()-3)</f>
        <v/>
      </c>
      <c r="B1138" s="370"/>
      <c r="C1138" s="392"/>
      <c r="D1138" s="372"/>
      <c r="E1138" s="372"/>
      <c r="F1138" s="373"/>
      <c r="G1138" s="574"/>
      <c r="H1138" s="372"/>
      <c r="I1138" s="374"/>
      <c r="J1138" s="372"/>
      <c r="K1138" s="372"/>
      <c r="L1138" s="374"/>
      <c r="M1138" s="372"/>
      <c r="N1138" s="404"/>
      <c r="O1138" s="315">
        <f t="shared" si="69"/>
        <v>0</v>
      </c>
      <c r="P1138" s="315">
        <f t="shared" si="70"/>
        <v>0</v>
      </c>
      <c r="Q1138" s="96" t="str">
        <f t="shared" si="71"/>
        <v/>
      </c>
    </row>
    <row r="1139" spans="1:17">
      <c r="A1139" s="383" t="str">
        <f>IF(B1139="","",COUNT('Diário 1º PA'!$A$4:$A$2000)+COUNT('Diário 2º PA'!$A$4:$A$1998)+ROW()-3)</f>
        <v/>
      </c>
      <c r="B1139" s="370"/>
      <c r="C1139" s="392"/>
      <c r="D1139" s="372"/>
      <c r="E1139" s="372"/>
      <c r="F1139" s="373"/>
      <c r="G1139" s="574"/>
      <c r="H1139" s="372"/>
      <c r="I1139" s="374"/>
      <c r="J1139" s="372"/>
      <c r="K1139" s="372"/>
      <c r="L1139" s="374"/>
      <c r="M1139" s="372"/>
      <c r="N1139" s="404"/>
      <c r="O1139" s="315">
        <f t="shared" si="69"/>
        <v>0</v>
      </c>
      <c r="P1139" s="315">
        <f t="shared" si="70"/>
        <v>0</v>
      </c>
      <c r="Q1139" s="96" t="str">
        <f t="shared" si="71"/>
        <v/>
      </c>
    </row>
    <row r="1140" spans="1:17">
      <c r="A1140" s="383" t="str">
        <f>IF(B1140="","",COUNT('Diário 1º PA'!$A$4:$A$2000)+COUNT('Diário 2º PA'!$A$4:$A$1998)+ROW()-3)</f>
        <v/>
      </c>
      <c r="B1140" s="370"/>
      <c r="C1140" s="392"/>
      <c r="D1140" s="372"/>
      <c r="E1140" s="372"/>
      <c r="F1140" s="373"/>
      <c r="G1140" s="574"/>
      <c r="H1140" s="372"/>
      <c r="I1140" s="374"/>
      <c r="J1140" s="372"/>
      <c r="K1140" s="372"/>
      <c r="L1140" s="374"/>
      <c r="M1140" s="372"/>
      <c r="N1140" s="404"/>
      <c r="O1140" s="315">
        <f t="shared" si="69"/>
        <v>0</v>
      </c>
      <c r="P1140" s="315">
        <f t="shared" si="70"/>
        <v>0</v>
      </c>
      <c r="Q1140" s="139" t="str">
        <f t="shared" si="71"/>
        <v/>
      </c>
    </row>
    <row r="1141" spans="1:17">
      <c r="A1141" s="383" t="str">
        <f>IF(B1141="","",COUNT('Diário 1º PA'!$A$4:$A$2000)+COUNT('Diário 2º PA'!$A$4:$A$1998)+ROW()-3)</f>
        <v/>
      </c>
      <c r="B1141" s="370"/>
      <c r="C1141" s="392"/>
      <c r="D1141" s="372"/>
      <c r="E1141" s="372"/>
      <c r="F1141" s="373"/>
      <c r="G1141" s="574"/>
      <c r="H1141" s="372"/>
      <c r="I1141" s="374"/>
      <c r="J1141" s="372"/>
      <c r="K1141" s="372"/>
      <c r="L1141" s="374"/>
      <c r="M1141" s="372"/>
      <c r="N1141" s="404"/>
      <c r="O1141" s="315">
        <f t="shared" si="69"/>
        <v>0</v>
      </c>
      <c r="P1141" s="315">
        <f t="shared" si="70"/>
        <v>0</v>
      </c>
      <c r="Q1141" s="96" t="str">
        <f t="shared" si="71"/>
        <v/>
      </c>
    </row>
    <row r="1142" spans="1:17">
      <c r="A1142" s="383" t="str">
        <f>IF(B1142="","",COUNT('Diário 1º PA'!$A$4:$A$2000)+COUNT('Diário 2º PA'!$A$4:$A$1998)+ROW()-3)</f>
        <v/>
      </c>
      <c r="B1142" s="370"/>
      <c r="C1142" s="392"/>
      <c r="D1142" s="372"/>
      <c r="E1142" s="372"/>
      <c r="F1142" s="373"/>
      <c r="G1142" s="574"/>
      <c r="H1142" s="372"/>
      <c r="I1142" s="374"/>
      <c r="J1142" s="372"/>
      <c r="K1142" s="372"/>
      <c r="L1142" s="374"/>
      <c r="M1142" s="372"/>
      <c r="N1142" s="404"/>
      <c r="O1142" s="315">
        <f t="shared" si="69"/>
        <v>0</v>
      </c>
      <c r="P1142" s="315">
        <f t="shared" si="70"/>
        <v>0</v>
      </c>
      <c r="Q1142" s="96" t="str">
        <f t="shared" si="71"/>
        <v/>
      </c>
    </row>
    <row r="1143" spans="1:17">
      <c r="A1143" s="383" t="str">
        <f>IF(B1143="","",COUNT('Diário 1º PA'!$A$4:$A$2000)+COUNT('Diário 2º PA'!$A$4:$A$1998)+ROW()-3)</f>
        <v/>
      </c>
      <c r="B1143" s="370"/>
      <c r="C1143" s="392"/>
      <c r="D1143" s="372"/>
      <c r="E1143" s="372"/>
      <c r="F1143" s="373"/>
      <c r="G1143" s="574"/>
      <c r="H1143" s="372"/>
      <c r="I1143" s="374"/>
      <c r="J1143" s="372"/>
      <c r="K1143" s="372"/>
      <c r="L1143" s="374"/>
      <c r="M1143" s="372"/>
      <c r="N1143" s="404"/>
      <c r="O1143" s="315">
        <f t="shared" si="69"/>
        <v>0</v>
      </c>
      <c r="P1143" s="315">
        <f t="shared" si="70"/>
        <v>0</v>
      </c>
      <c r="Q1143" s="139" t="str">
        <f t="shared" si="71"/>
        <v/>
      </c>
    </row>
    <row r="1144" spans="1:17">
      <c r="A1144" s="383" t="str">
        <f>IF(B1144="","",COUNT('Diário 1º PA'!$A$4:$A$2000)+COUNT('Diário 2º PA'!$A$4:$A$1998)+ROW()-3)</f>
        <v/>
      </c>
      <c r="B1144" s="370"/>
      <c r="C1144" s="392"/>
      <c r="D1144" s="372"/>
      <c r="E1144" s="372"/>
      <c r="F1144" s="373"/>
      <c r="G1144" s="574"/>
      <c r="H1144" s="372"/>
      <c r="I1144" s="374"/>
      <c r="J1144" s="372"/>
      <c r="K1144" s="372"/>
      <c r="L1144" s="374"/>
      <c r="M1144" s="372"/>
      <c r="N1144" s="404"/>
      <c r="O1144" s="315">
        <f t="shared" si="69"/>
        <v>0</v>
      </c>
      <c r="P1144" s="315">
        <f t="shared" si="70"/>
        <v>0</v>
      </c>
      <c r="Q1144" s="96" t="str">
        <f t="shared" si="71"/>
        <v/>
      </c>
    </row>
    <row r="1145" spans="1:17">
      <c r="A1145" s="383" t="str">
        <f>IF(B1145="","",COUNT('Diário 1º PA'!$A$4:$A$2000)+COUNT('Diário 2º PA'!$A$4:$A$1998)+ROW()-3)</f>
        <v/>
      </c>
      <c r="B1145" s="370"/>
      <c r="C1145" s="392"/>
      <c r="D1145" s="372"/>
      <c r="E1145" s="372"/>
      <c r="F1145" s="373"/>
      <c r="G1145" s="574"/>
      <c r="H1145" s="372"/>
      <c r="I1145" s="374"/>
      <c r="J1145" s="372"/>
      <c r="K1145" s="372"/>
      <c r="L1145" s="374"/>
      <c r="M1145" s="372"/>
      <c r="N1145" s="404"/>
      <c r="O1145" s="315">
        <f t="shared" si="69"/>
        <v>0</v>
      </c>
      <c r="P1145" s="315">
        <f t="shared" si="70"/>
        <v>0</v>
      </c>
      <c r="Q1145" s="96" t="str">
        <f t="shared" si="71"/>
        <v/>
      </c>
    </row>
    <row r="1146" spans="1:17">
      <c r="A1146" s="383" t="str">
        <f>IF(B1146="","",COUNT('Diário 1º PA'!$A$4:$A$2000)+COUNT('Diário 2º PA'!$A$4:$A$1998)+ROW()-3)</f>
        <v/>
      </c>
      <c r="B1146" s="370"/>
      <c r="C1146" s="392"/>
      <c r="D1146" s="372"/>
      <c r="E1146" s="372"/>
      <c r="F1146" s="373"/>
      <c r="G1146" s="574"/>
      <c r="H1146" s="372"/>
      <c r="I1146" s="374"/>
      <c r="J1146" s="372"/>
      <c r="K1146" s="372"/>
      <c r="L1146" s="374"/>
      <c r="M1146" s="372"/>
      <c r="N1146" s="404"/>
      <c r="O1146" s="315">
        <f t="shared" si="69"/>
        <v>0</v>
      </c>
      <c r="P1146" s="315">
        <f t="shared" si="70"/>
        <v>0</v>
      </c>
      <c r="Q1146" s="139" t="str">
        <f t="shared" si="71"/>
        <v/>
      </c>
    </row>
    <row r="1147" spans="1:17">
      <c r="A1147" s="383" t="str">
        <f>IF(B1147="","",COUNT('Diário 1º PA'!$A$4:$A$2000)+COUNT('Diário 2º PA'!$A$4:$A$1998)+ROW()-3)</f>
        <v/>
      </c>
      <c r="B1147" s="370"/>
      <c r="C1147" s="392"/>
      <c r="D1147" s="372"/>
      <c r="E1147" s="372"/>
      <c r="F1147" s="373"/>
      <c r="G1147" s="574"/>
      <c r="H1147" s="372"/>
      <c r="I1147" s="374"/>
      <c r="J1147" s="372"/>
      <c r="K1147" s="372"/>
      <c r="L1147" s="374"/>
      <c r="M1147" s="372"/>
      <c r="N1147" s="404"/>
      <c r="O1147" s="315">
        <f t="shared" si="69"/>
        <v>0</v>
      </c>
      <c r="P1147" s="315">
        <f t="shared" si="70"/>
        <v>0</v>
      </c>
      <c r="Q1147" s="96" t="str">
        <f t="shared" si="71"/>
        <v/>
      </c>
    </row>
    <row r="1148" spans="1:17">
      <c r="A1148" s="383" t="str">
        <f>IF(B1148="","",COUNT('Diário 1º PA'!$A$4:$A$2000)+COUNT('Diário 2º PA'!$A$4:$A$1998)+ROW()-3)</f>
        <v/>
      </c>
      <c r="B1148" s="370"/>
      <c r="C1148" s="392"/>
      <c r="D1148" s="372"/>
      <c r="E1148" s="372"/>
      <c r="F1148" s="373"/>
      <c r="G1148" s="574"/>
      <c r="H1148" s="372"/>
      <c r="I1148" s="374"/>
      <c r="J1148" s="372"/>
      <c r="K1148" s="372"/>
      <c r="L1148" s="374"/>
      <c r="M1148" s="372"/>
      <c r="N1148" s="404"/>
      <c r="O1148" s="315">
        <f t="shared" ref="O1148:O1211" si="72">IF(B1148=0,0,IF(YEAR(B1148)=$P$1,MONTH(B1148)-$O$1+1,(YEAR(B1148)-$P$1)*12-$O$1+1+MONTH(B1148)))</f>
        <v>0</v>
      </c>
      <c r="P1148" s="315">
        <f t="shared" ref="P1148:P1211" si="73">IF(C1148=0,0,IF(YEAR(C1148)=$P$1,MONTH(C1148)-$O$1+1,(YEAR(C1148)-$P$1)*12-$O$1+1+MONTH(C1148)))</f>
        <v>0</v>
      </c>
      <c r="Q1148" s="96" t="str">
        <f t="shared" si="71"/>
        <v/>
      </c>
    </row>
    <row r="1149" spans="1:17">
      <c r="A1149" s="383" t="str">
        <f>IF(B1149="","",COUNT('Diário 1º PA'!$A$4:$A$2000)+COUNT('Diário 2º PA'!$A$4:$A$1998)+ROW()-3)</f>
        <v/>
      </c>
      <c r="B1149" s="370"/>
      <c r="C1149" s="392"/>
      <c r="D1149" s="372"/>
      <c r="E1149" s="372"/>
      <c r="F1149" s="373"/>
      <c r="G1149" s="574"/>
      <c r="H1149" s="372"/>
      <c r="I1149" s="374"/>
      <c r="J1149" s="372"/>
      <c r="K1149" s="372"/>
      <c r="L1149" s="374"/>
      <c r="M1149" s="372"/>
      <c r="N1149" s="404"/>
      <c r="O1149" s="315">
        <f t="shared" si="72"/>
        <v>0</v>
      </c>
      <c r="P1149" s="315">
        <f t="shared" si="73"/>
        <v>0</v>
      </c>
      <c r="Q1149" s="139" t="str">
        <f t="shared" si="71"/>
        <v/>
      </c>
    </row>
    <row r="1150" spans="1:17">
      <c r="A1150" s="383" t="str">
        <f>IF(B1150="","",COUNT('Diário 1º PA'!$A$4:$A$2000)+COUNT('Diário 2º PA'!$A$4:$A$1998)+ROW()-3)</f>
        <v/>
      </c>
      <c r="B1150" s="370"/>
      <c r="C1150" s="392"/>
      <c r="D1150" s="372"/>
      <c r="E1150" s="372"/>
      <c r="F1150" s="373"/>
      <c r="G1150" s="574"/>
      <c r="H1150" s="372"/>
      <c r="I1150" s="374"/>
      <c r="J1150" s="372"/>
      <c r="K1150" s="372"/>
      <c r="L1150" s="374"/>
      <c r="M1150" s="372"/>
      <c r="N1150" s="404"/>
      <c r="O1150" s="315">
        <f t="shared" si="72"/>
        <v>0</v>
      </c>
      <c r="P1150" s="315">
        <f t="shared" si="73"/>
        <v>0</v>
      </c>
      <c r="Q1150" s="96" t="str">
        <f t="shared" si="71"/>
        <v/>
      </c>
    </row>
    <row r="1151" spans="1:17">
      <c r="A1151" s="383" t="str">
        <f>IF(B1151="","",COUNT('Diário 1º PA'!$A$4:$A$2000)+COUNT('Diário 2º PA'!$A$4:$A$1998)+ROW()-3)</f>
        <v/>
      </c>
      <c r="B1151" s="370"/>
      <c r="C1151" s="392"/>
      <c r="D1151" s="372"/>
      <c r="E1151" s="372"/>
      <c r="F1151" s="373"/>
      <c r="G1151" s="574"/>
      <c r="H1151" s="372"/>
      <c r="I1151" s="374"/>
      <c r="J1151" s="372"/>
      <c r="K1151" s="372"/>
      <c r="L1151" s="374"/>
      <c r="M1151" s="372"/>
      <c r="N1151" s="404"/>
      <c r="O1151" s="315">
        <f t="shared" si="72"/>
        <v>0</v>
      </c>
      <c r="P1151" s="315">
        <f t="shared" si="73"/>
        <v>0</v>
      </c>
      <c r="Q1151" s="96" t="str">
        <f t="shared" si="71"/>
        <v/>
      </c>
    </row>
    <row r="1152" spans="1:17">
      <c r="A1152" s="383" t="str">
        <f>IF(B1152="","",COUNT('Diário 1º PA'!$A$4:$A$2000)+COUNT('Diário 2º PA'!$A$4:$A$1998)+ROW()-3)</f>
        <v/>
      </c>
      <c r="B1152" s="370"/>
      <c r="C1152" s="392"/>
      <c r="D1152" s="372"/>
      <c r="E1152" s="372"/>
      <c r="F1152" s="373"/>
      <c r="G1152" s="574"/>
      <c r="H1152" s="372"/>
      <c r="I1152" s="374"/>
      <c r="J1152" s="372"/>
      <c r="K1152" s="372"/>
      <c r="L1152" s="374"/>
      <c r="M1152" s="372"/>
      <c r="N1152" s="404"/>
      <c r="O1152" s="315">
        <f t="shared" si="72"/>
        <v>0</v>
      </c>
      <c r="P1152" s="315">
        <f t="shared" si="73"/>
        <v>0</v>
      </c>
      <c r="Q1152" s="139" t="str">
        <f t="shared" si="71"/>
        <v/>
      </c>
    </row>
    <row r="1153" spans="1:17">
      <c r="A1153" s="383" t="str">
        <f>IF(B1153="","",COUNT('Diário 1º PA'!$A$4:$A$2000)+COUNT('Diário 2º PA'!$A$4:$A$1998)+ROW()-3)</f>
        <v/>
      </c>
      <c r="B1153" s="370"/>
      <c r="C1153" s="392"/>
      <c r="D1153" s="372"/>
      <c r="E1153" s="372"/>
      <c r="F1153" s="373"/>
      <c r="G1153" s="574"/>
      <c r="H1153" s="372"/>
      <c r="I1153" s="374"/>
      <c r="J1153" s="372"/>
      <c r="K1153" s="372"/>
      <c r="L1153" s="374"/>
      <c r="M1153" s="372"/>
      <c r="N1153" s="404"/>
      <c r="O1153" s="315">
        <f t="shared" si="72"/>
        <v>0</v>
      </c>
      <c r="P1153" s="315">
        <f t="shared" si="73"/>
        <v>0</v>
      </c>
      <c r="Q1153" s="96" t="str">
        <f t="shared" si="71"/>
        <v/>
      </c>
    </row>
    <row r="1154" spans="1:17">
      <c r="A1154" s="383" t="str">
        <f>IF(B1154="","",COUNT('Diário 1º PA'!$A$4:$A$2000)+COUNT('Diário 2º PA'!$A$4:$A$1998)+ROW()-3)</f>
        <v/>
      </c>
      <c r="B1154" s="370"/>
      <c r="C1154" s="392"/>
      <c r="D1154" s="372"/>
      <c r="E1154" s="372"/>
      <c r="F1154" s="373"/>
      <c r="G1154" s="574"/>
      <c r="H1154" s="372"/>
      <c r="I1154" s="374"/>
      <c r="J1154" s="372"/>
      <c r="K1154" s="372"/>
      <c r="L1154" s="374"/>
      <c r="M1154" s="372"/>
      <c r="N1154" s="404"/>
      <c r="O1154" s="315">
        <f t="shared" si="72"/>
        <v>0</v>
      </c>
      <c r="P1154" s="315">
        <f t="shared" si="73"/>
        <v>0</v>
      </c>
      <c r="Q1154" s="96" t="str">
        <f t="shared" si="71"/>
        <v/>
      </c>
    </row>
    <row r="1155" spans="1:17">
      <c r="A1155" s="383" t="str">
        <f>IF(B1155="","",COUNT('Diário 1º PA'!$A$4:$A$2000)+COUNT('Diário 2º PA'!$A$4:$A$1998)+ROW()-3)</f>
        <v/>
      </c>
      <c r="B1155" s="370"/>
      <c r="C1155" s="392"/>
      <c r="D1155" s="372"/>
      <c r="E1155" s="372"/>
      <c r="F1155" s="373"/>
      <c r="G1155" s="574"/>
      <c r="H1155" s="372"/>
      <c r="I1155" s="374"/>
      <c r="J1155" s="372"/>
      <c r="K1155" s="372"/>
      <c r="L1155" s="374"/>
      <c r="M1155" s="372"/>
      <c r="N1155" s="404"/>
      <c r="O1155" s="315">
        <f t="shared" si="72"/>
        <v>0</v>
      </c>
      <c r="P1155" s="315">
        <f t="shared" si="73"/>
        <v>0</v>
      </c>
      <c r="Q1155" s="139" t="str">
        <f t="shared" si="71"/>
        <v/>
      </c>
    </row>
    <row r="1156" spans="1:17">
      <c r="A1156" s="383" t="str">
        <f>IF(B1156="","",COUNT('Diário 1º PA'!$A$4:$A$2000)+COUNT('Diário 2º PA'!$A$4:$A$1998)+ROW()-3)</f>
        <v/>
      </c>
      <c r="B1156" s="370"/>
      <c r="C1156" s="392"/>
      <c r="D1156" s="372"/>
      <c r="E1156" s="372"/>
      <c r="F1156" s="373"/>
      <c r="G1156" s="574"/>
      <c r="H1156" s="372"/>
      <c r="I1156" s="374"/>
      <c r="J1156" s="372"/>
      <c r="K1156" s="372"/>
      <c r="L1156" s="374"/>
      <c r="M1156" s="372"/>
      <c r="N1156" s="404"/>
      <c r="O1156" s="315">
        <f t="shared" si="72"/>
        <v>0</v>
      </c>
      <c r="P1156" s="315">
        <f t="shared" si="73"/>
        <v>0</v>
      </c>
      <c r="Q1156" s="96" t="str">
        <f t="shared" si="71"/>
        <v/>
      </c>
    </row>
    <row r="1157" spans="1:17">
      <c r="A1157" s="383" t="str">
        <f>IF(B1157="","",COUNT('Diário 1º PA'!$A$4:$A$2000)+COUNT('Diário 2º PA'!$A$4:$A$1998)+ROW()-3)</f>
        <v/>
      </c>
      <c r="B1157" s="370"/>
      <c r="C1157" s="392"/>
      <c r="D1157" s="372"/>
      <c r="E1157" s="372"/>
      <c r="F1157" s="373"/>
      <c r="G1157" s="574"/>
      <c r="H1157" s="372"/>
      <c r="I1157" s="374"/>
      <c r="J1157" s="372"/>
      <c r="K1157" s="372"/>
      <c r="L1157" s="374"/>
      <c r="M1157" s="372"/>
      <c r="N1157" s="404"/>
      <c r="O1157" s="315">
        <f t="shared" si="72"/>
        <v>0</v>
      </c>
      <c r="P1157" s="315">
        <f t="shared" si="73"/>
        <v>0</v>
      </c>
      <c r="Q1157" s="96" t="str">
        <f t="shared" si="71"/>
        <v/>
      </c>
    </row>
    <row r="1158" spans="1:17">
      <c r="A1158" s="383" t="str">
        <f>IF(B1158="","",COUNT('Diário 1º PA'!$A$4:$A$2000)+COUNT('Diário 2º PA'!$A$4:$A$1998)+ROW()-3)</f>
        <v/>
      </c>
      <c r="B1158" s="370"/>
      <c r="C1158" s="392"/>
      <c r="D1158" s="372"/>
      <c r="E1158" s="372"/>
      <c r="F1158" s="373"/>
      <c r="G1158" s="574"/>
      <c r="H1158" s="372"/>
      <c r="I1158" s="374"/>
      <c r="J1158" s="372"/>
      <c r="K1158" s="372"/>
      <c r="L1158" s="374"/>
      <c r="M1158" s="372"/>
      <c r="N1158" s="404"/>
      <c r="O1158" s="315">
        <f t="shared" si="72"/>
        <v>0</v>
      </c>
      <c r="P1158" s="315">
        <f t="shared" si="73"/>
        <v>0</v>
      </c>
      <c r="Q1158" s="139" t="str">
        <f t="shared" ref="Q1158:Q1221" si="74">SUBSTITUTE(D1158," ","_")</f>
        <v/>
      </c>
    </row>
    <row r="1159" spans="1:17">
      <c r="A1159" s="383" t="str">
        <f>IF(B1159="","",COUNT('Diário 1º PA'!$A$4:$A$2000)+COUNT('Diário 2º PA'!$A$4:$A$1998)+ROW()-3)</f>
        <v/>
      </c>
      <c r="B1159" s="370"/>
      <c r="C1159" s="392"/>
      <c r="D1159" s="372"/>
      <c r="E1159" s="372"/>
      <c r="F1159" s="373"/>
      <c r="G1159" s="574"/>
      <c r="H1159" s="372"/>
      <c r="I1159" s="374"/>
      <c r="J1159" s="372"/>
      <c r="K1159" s="372"/>
      <c r="L1159" s="374"/>
      <c r="M1159" s="372"/>
      <c r="N1159" s="404"/>
      <c r="O1159" s="315">
        <f t="shared" si="72"/>
        <v>0</v>
      </c>
      <c r="P1159" s="315">
        <f t="shared" si="73"/>
        <v>0</v>
      </c>
      <c r="Q1159" s="96" t="str">
        <f t="shared" si="74"/>
        <v/>
      </c>
    </row>
    <row r="1160" spans="1:17">
      <c r="A1160" s="383" t="str">
        <f>IF(B1160="","",COUNT('Diário 1º PA'!$A$4:$A$2000)+COUNT('Diário 2º PA'!$A$4:$A$1998)+ROW()-3)</f>
        <v/>
      </c>
      <c r="B1160" s="370"/>
      <c r="C1160" s="392"/>
      <c r="D1160" s="372"/>
      <c r="E1160" s="372"/>
      <c r="F1160" s="373"/>
      <c r="G1160" s="574"/>
      <c r="H1160" s="372"/>
      <c r="I1160" s="374"/>
      <c r="J1160" s="372"/>
      <c r="K1160" s="372"/>
      <c r="L1160" s="374"/>
      <c r="M1160" s="372"/>
      <c r="N1160" s="404"/>
      <c r="O1160" s="315">
        <f t="shared" si="72"/>
        <v>0</v>
      </c>
      <c r="P1160" s="315">
        <f t="shared" si="73"/>
        <v>0</v>
      </c>
      <c r="Q1160" s="96" t="str">
        <f t="shared" si="74"/>
        <v/>
      </c>
    </row>
    <row r="1161" spans="1:17">
      <c r="A1161" s="383" t="str">
        <f>IF(B1161="","",COUNT('Diário 1º PA'!$A$4:$A$2000)+COUNT('Diário 2º PA'!$A$4:$A$1998)+ROW()-3)</f>
        <v/>
      </c>
      <c r="B1161" s="370"/>
      <c r="C1161" s="392"/>
      <c r="D1161" s="372"/>
      <c r="E1161" s="372"/>
      <c r="F1161" s="373"/>
      <c r="G1161" s="574"/>
      <c r="H1161" s="372"/>
      <c r="I1161" s="374"/>
      <c r="J1161" s="372"/>
      <c r="K1161" s="372"/>
      <c r="L1161" s="374"/>
      <c r="M1161" s="372"/>
      <c r="N1161" s="404"/>
      <c r="O1161" s="315">
        <f t="shared" si="72"/>
        <v>0</v>
      </c>
      <c r="P1161" s="315">
        <f t="shared" si="73"/>
        <v>0</v>
      </c>
      <c r="Q1161" s="139" t="str">
        <f t="shared" si="74"/>
        <v/>
      </c>
    </row>
    <row r="1162" spans="1:17">
      <c r="A1162" s="383" t="str">
        <f>IF(B1162="","",COUNT('Diário 1º PA'!$A$4:$A$2000)+COUNT('Diário 2º PA'!$A$4:$A$1998)+ROW()-3)</f>
        <v/>
      </c>
      <c r="B1162" s="370"/>
      <c r="C1162" s="392"/>
      <c r="D1162" s="372"/>
      <c r="E1162" s="372"/>
      <c r="F1162" s="373"/>
      <c r="G1162" s="574"/>
      <c r="H1162" s="372"/>
      <c r="I1162" s="374"/>
      <c r="J1162" s="372"/>
      <c r="K1162" s="372"/>
      <c r="L1162" s="374"/>
      <c r="M1162" s="372"/>
      <c r="N1162" s="404"/>
      <c r="O1162" s="315">
        <f t="shared" si="72"/>
        <v>0</v>
      </c>
      <c r="P1162" s="315">
        <f t="shared" si="73"/>
        <v>0</v>
      </c>
      <c r="Q1162" s="96" t="str">
        <f t="shared" si="74"/>
        <v/>
      </c>
    </row>
    <row r="1163" spans="1:17">
      <c r="A1163" s="383" t="str">
        <f>IF(B1163="","",COUNT('Diário 1º PA'!$A$4:$A$2000)+COUNT('Diário 2º PA'!$A$4:$A$1998)+ROW()-3)</f>
        <v/>
      </c>
      <c r="B1163" s="370"/>
      <c r="C1163" s="392"/>
      <c r="D1163" s="372"/>
      <c r="E1163" s="372"/>
      <c r="F1163" s="373"/>
      <c r="G1163" s="574"/>
      <c r="H1163" s="372"/>
      <c r="I1163" s="374"/>
      <c r="J1163" s="372"/>
      <c r="K1163" s="372"/>
      <c r="L1163" s="374"/>
      <c r="M1163" s="372"/>
      <c r="N1163" s="404"/>
      <c r="O1163" s="315">
        <f t="shared" si="72"/>
        <v>0</v>
      </c>
      <c r="P1163" s="315">
        <f t="shared" si="73"/>
        <v>0</v>
      </c>
      <c r="Q1163" s="96" t="str">
        <f t="shared" si="74"/>
        <v/>
      </c>
    </row>
    <row r="1164" spans="1:17">
      <c r="A1164" s="383" t="str">
        <f>IF(B1164="","",COUNT('Diário 1º PA'!$A$4:$A$2000)+COUNT('Diário 2º PA'!$A$4:$A$1998)+ROW()-3)</f>
        <v/>
      </c>
      <c r="B1164" s="370"/>
      <c r="C1164" s="392"/>
      <c r="D1164" s="372"/>
      <c r="E1164" s="372"/>
      <c r="F1164" s="373"/>
      <c r="G1164" s="574"/>
      <c r="H1164" s="372"/>
      <c r="I1164" s="374"/>
      <c r="J1164" s="372"/>
      <c r="K1164" s="372"/>
      <c r="L1164" s="374"/>
      <c r="M1164" s="372"/>
      <c r="N1164" s="404"/>
      <c r="O1164" s="315">
        <f t="shared" si="72"/>
        <v>0</v>
      </c>
      <c r="P1164" s="315">
        <f t="shared" si="73"/>
        <v>0</v>
      </c>
      <c r="Q1164" s="139" t="str">
        <f t="shared" si="74"/>
        <v/>
      </c>
    </row>
    <row r="1165" spans="1:17">
      <c r="A1165" s="383" t="str">
        <f>IF(B1165="","",COUNT('Diário 1º PA'!$A$4:$A$2000)+COUNT('Diário 2º PA'!$A$4:$A$1998)+ROW()-3)</f>
        <v/>
      </c>
      <c r="B1165" s="370"/>
      <c r="C1165" s="392"/>
      <c r="D1165" s="372"/>
      <c r="E1165" s="372"/>
      <c r="F1165" s="373"/>
      <c r="G1165" s="574"/>
      <c r="H1165" s="372"/>
      <c r="I1165" s="374"/>
      <c r="J1165" s="372"/>
      <c r="K1165" s="372"/>
      <c r="L1165" s="374"/>
      <c r="M1165" s="372"/>
      <c r="N1165" s="404"/>
      <c r="O1165" s="315">
        <f t="shared" si="72"/>
        <v>0</v>
      </c>
      <c r="P1165" s="315">
        <f t="shared" si="73"/>
        <v>0</v>
      </c>
      <c r="Q1165" s="96" t="str">
        <f t="shared" si="74"/>
        <v/>
      </c>
    </row>
    <row r="1166" spans="1:17">
      <c r="A1166" s="383" t="str">
        <f>IF(B1166="","",COUNT('Diário 1º PA'!$A$4:$A$2000)+COUNT('Diário 2º PA'!$A$4:$A$1998)+ROW()-3)</f>
        <v/>
      </c>
      <c r="B1166" s="370"/>
      <c r="C1166" s="392"/>
      <c r="D1166" s="372"/>
      <c r="E1166" s="372"/>
      <c r="F1166" s="373"/>
      <c r="G1166" s="574"/>
      <c r="H1166" s="372"/>
      <c r="I1166" s="374"/>
      <c r="J1166" s="372"/>
      <c r="K1166" s="372"/>
      <c r="L1166" s="374"/>
      <c r="M1166" s="372"/>
      <c r="N1166" s="404"/>
      <c r="O1166" s="315">
        <f t="shared" si="72"/>
        <v>0</v>
      </c>
      <c r="P1166" s="315">
        <f t="shared" si="73"/>
        <v>0</v>
      </c>
      <c r="Q1166" s="96" t="str">
        <f t="shared" si="74"/>
        <v/>
      </c>
    </row>
    <row r="1167" spans="1:17">
      <c r="A1167" s="383" t="str">
        <f>IF(B1167="","",COUNT('Diário 1º PA'!$A$4:$A$2000)+COUNT('Diário 2º PA'!$A$4:$A$1998)+ROW()-3)</f>
        <v/>
      </c>
      <c r="B1167" s="370"/>
      <c r="C1167" s="392"/>
      <c r="D1167" s="372"/>
      <c r="E1167" s="372"/>
      <c r="F1167" s="373"/>
      <c r="G1167" s="574"/>
      <c r="H1167" s="372"/>
      <c r="I1167" s="374"/>
      <c r="J1167" s="372"/>
      <c r="K1167" s="372"/>
      <c r="L1167" s="374"/>
      <c r="M1167" s="372"/>
      <c r="N1167" s="404"/>
      <c r="O1167" s="315">
        <f t="shared" si="72"/>
        <v>0</v>
      </c>
      <c r="P1167" s="315">
        <f t="shared" si="73"/>
        <v>0</v>
      </c>
      <c r="Q1167" s="139" t="str">
        <f t="shared" si="74"/>
        <v/>
      </c>
    </row>
    <row r="1168" spans="1:17">
      <c r="A1168" s="383" t="str">
        <f>IF(B1168="","",COUNT('Diário 1º PA'!$A$4:$A$2000)+COUNT('Diário 2º PA'!$A$4:$A$1998)+ROW()-3)</f>
        <v/>
      </c>
      <c r="B1168" s="370"/>
      <c r="C1168" s="392"/>
      <c r="D1168" s="372"/>
      <c r="E1168" s="372"/>
      <c r="F1168" s="373"/>
      <c r="G1168" s="574"/>
      <c r="H1168" s="372"/>
      <c r="I1168" s="374"/>
      <c r="J1168" s="372"/>
      <c r="K1168" s="372"/>
      <c r="L1168" s="374"/>
      <c r="M1168" s="372"/>
      <c r="N1168" s="404"/>
      <c r="O1168" s="315">
        <f t="shared" si="72"/>
        <v>0</v>
      </c>
      <c r="P1168" s="315">
        <f t="shared" si="73"/>
        <v>0</v>
      </c>
      <c r="Q1168" s="96" t="str">
        <f t="shared" si="74"/>
        <v/>
      </c>
    </row>
    <row r="1169" spans="1:17">
      <c r="A1169" s="383" t="str">
        <f>IF(B1169="","",COUNT('Diário 1º PA'!$A$4:$A$2000)+COUNT('Diário 2º PA'!$A$4:$A$1998)+ROW()-3)</f>
        <v/>
      </c>
      <c r="B1169" s="370"/>
      <c r="C1169" s="392"/>
      <c r="D1169" s="372"/>
      <c r="E1169" s="372"/>
      <c r="F1169" s="373"/>
      <c r="G1169" s="574"/>
      <c r="H1169" s="372"/>
      <c r="I1169" s="374"/>
      <c r="J1169" s="372"/>
      <c r="K1169" s="372"/>
      <c r="L1169" s="374"/>
      <c r="M1169" s="372"/>
      <c r="N1169" s="404"/>
      <c r="O1169" s="315">
        <f t="shared" si="72"/>
        <v>0</v>
      </c>
      <c r="P1169" s="315">
        <f t="shared" si="73"/>
        <v>0</v>
      </c>
      <c r="Q1169" s="96" t="str">
        <f t="shared" si="74"/>
        <v/>
      </c>
    </row>
    <row r="1170" spans="1:17">
      <c r="A1170" s="383" t="str">
        <f>IF(B1170="","",COUNT('Diário 1º PA'!$A$4:$A$2000)+COUNT('Diário 2º PA'!$A$4:$A$1998)+ROW()-3)</f>
        <v/>
      </c>
      <c r="B1170" s="370"/>
      <c r="C1170" s="392"/>
      <c r="D1170" s="372"/>
      <c r="E1170" s="372"/>
      <c r="F1170" s="373"/>
      <c r="G1170" s="574"/>
      <c r="H1170" s="372"/>
      <c r="I1170" s="374"/>
      <c r="J1170" s="372"/>
      <c r="K1170" s="372"/>
      <c r="L1170" s="374"/>
      <c r="M1170" s="372"/>
      <c r="N1170" s="404"/>
      <c r="O1170" s="315">
        <f t="shared" si="72"/>
        <v>0</v>
      </c>
      <c r="P1170" s="315">
        <f t="shared" si="73"/>
        <v>0</v>
      </c>
      <c r="Q1170" s="139" t="str">
        <f t="shared" si="74"/>
        <v/>
      </c>
    </row>
    <row r="1171" spans="1:17">
      <c r="A1171" s="383" t="str">
        <f>IF(B1171="","",COUNT('Diário 1º PA'!$A$4:$A$2000)+COUNT('Diário 2º PA'!$A$4:$A$1998)+ROW()-3)</f>
        <v/>
      </c>
      <c r="B1171" s="370"/>
      <c r="C1171" s="392"/>
      <c r="D1171" s="372"/>
      <c r="E1171" s="372"/>
      <c r="F1171" s="373"/>
      <c r="G1171" s="574"/>
      <c r="H1171" s="372"/>
      <c r="I1171" s="374"/>
      <c r="J1171" s="372"/>
      <c r="K1171" s="372"/>
      <c r="L1171" s="374"/>
      <c r="M1171" s="372"/>
      <c r="N1171" s="404"/>
      <c r="O1171" s="315">
        <f t="shared" si="72"/>
        <v>0</v>
      </c>
      <c r="P1171" s="315">
        <f t="shared" si="73"/>
        <v>0</v>
      </c>
      <c r="Q1171" s="96" t="str">
        <f t="shared" si="74"/>
        <v/>
      </c>
    </row>
    <row r="1172" spans="1:17">
      <c r="A1172" s="383" t="str">
        <f>IF(B1172="","",COUNT('Diário 1º PA'!$A$4:$A$2000)+COUNT('Diário 2º PA'!$A$4:$A$1998)+ROW()-3)</f>
        <v/>
      </c>
      <c r="B1172" s="370"/>
      <c r="C1172" s="392"/>
      <c r="D1172" s="372"/>
      <c r="E1172" s="372"/>
      <c r="F1172" s="373"/>
      <c r="G1172" s="574"/>
      <c r="H1172" s="372"/>
      <c r="I1172" s="374"/>
      <c r="J1172" s="372"/>
      <c r="K1172" s="372"/>
      <c r="L1172" s="374"/>
      <c r="M1172" s="372"/>
      <c r="N1172" s="404"/>
      <c r="O1172" s="315">
        <f t="shared" si="72"/>
        <v>0</v>
      </c>
      <c r="P1172" s="315">
        <f t="shared" si="73"/>
        <v>0</v>
      </c>
      <c r="Q1172" s="96" t="str">
        <f t="shared" si="74"/>
        <v/>
      </c>
    </row>
    <row r="1173" spans="1:17">
      <c r="A1173" s="383" t="str">
        <f>IF(B1173="","",COUNT('Diário 1º PA'!$A$4:$A$2000)+COUNT('Diário 2º PA'!$A$4:$A$1998)+ROW()-3)</f>
        <v/>
      </c>
      <c r="B1173" s="370"/>
      <c r="C1173" s="392"/>
      <c r="D1173" s="372"/>
      <c r="E1173" s="372"/>
      <c r="F1173" s="373"/>
      <c r="G1173" s="574"/>
      <c r="H1173" s="372"/>
      <c r="I1173" s="374"/>
      <c r="J1173" s="372"/>
      <c r="K1173" s="372"/>
      <c r="L1173" s="374"/>
      <c r="M1173" s="372"/>
      <c r="N1173" s="404"/>
      <c r="O1173" s="315">
        <f t="shared" si="72"/>
        <v>0</v>
      </c>
      <c r="P1173" s="315">
        <f t="shared" si="73"/>
        <v>0</v>
      </c>
      <c r="Q1173" s="139" t="str">
        <f t="shared" si="74"/>
        <v/>
      </c>
    </row>
    <row r="1174" spans="1:17">
      <c r="A1174" s="383" t="str">
        <f>IF(B1174="","",COUNT('Diário 1º PA'!$A$4:$A$2000)+COUNT('Diário 2º PA'!$A$4:$A$1998)+ROW()-3)</f>
        <v/>
      </c>
      <c r="B1174" s="370"/>
      <c r="C1174" s="392"/>
      <c r="D1174" s="372"/>
      <c r="E1174" s="372"/>
      <c r="F1174" s="373"/>
      <c r="G1174" s="574"/>
      <c r="H1174" s="372"/>
      <c r="I1174" s="374"/>
      <c r="J1174" s="372"/>
      <c r="K1174" s="372"/>
      <c r="L1174" s="374"/>
      <c r="M1174" s="372"/>
      <c r="N1174" s="404"/>
      <c r="O1174" s="315">
        <f t="shared" si="72"/>
        <v>0</v>
      </c>
      <c r="P1174" s="315">
        <f t="shared" si="73"/>
        <v>0</v>
      </c>
      <c r="Q1174" s="96" t="str">
        <f t="shared" si="74"/>
        <v/>
      </c>
    </row>
    <row r="1175" spans="1:17">
      <c r="A1175" s="383" t="str">
        <f>IF(B1175="","",COUNT('Diário 1º PA'!$A$4:$A$2000)+COUNT('Diário 2º PA'!$A$4:$A$1998)+ROW()-3)</f>
        <v/>
      </c>
      <c r="B1175" s="370"/>
      <c r="C1175" s="392"/>
      <c r="D1175" s="372"/>
      <c r="E1175" s="372"/>
      <c r="F1175" s="373"/>
      <c r="G1175" s="574"/>
      <c r="H1175" s="372"/>
      <c r="I1175" s="374"/>
      <c r="J1175" s="372"/>
      <c r="K1175" s="372"/>
      <c r="L1175" s="374"/>
      <c r="M1175" s="372"/>
      <c r="N1175" s="404"/>
      <c r="O1175" s="315">
        <f t="shared" si="72"/>
        <v>0</v>
      </c>
      <c r="P1175" s="315">
        <f t="shared" si="73"/>
        <v>0</v>
      </c>
      <c r="Q1175" s="96" t="str">
        <f t="shared" si="74"/>
        <v/>
      </c>
    </row>
    <row r="1176" spans="1:17">
      <c r="A1176" s="383" t="str">
        <f>IF(B1176="","",COUNT('Diário 1º PA'!$A$4:$A$2000)+COUNT('Diário 2º PA'!$A$4:$A$1998)+ROW()-3)</f>
        <v/>
      </c>
      <c r="B1176" s="370"/>
      <c r="C1176" s="392"/>
      <c r="D1176" s="372"/>
      <c r="E1176" s="372"/>
      <c r="F1176" s="373"/>
      <c r="G1176" s="574"/>
      <c r="H1176" s="372"/>
      <c r="I1176" s="374"/>
      <c r="J1176" s="372"/>
      <c r="K1176" s="372"/>
      <c r="L1176" s="374"/>
      <c r="M1176" s="372"/>
      <c r="N1176" s="404"/>
      <c r="O1176" s="315">
        <f t="shared" si="72"/>
        <v>0</v>
      </c>
      <c r="P1176" s="315">
        <f t="shared" si="73"/>
        <v>0</v>
      </c>
      <c r="Q1176" s="139" t="str">
        <f t="shared" si="74"/>
        <v/>
      </c>
    </row>
    <row r="1177" spans="1:17">
      <c r="A1177" s="383" t="str">
        <f>IF(B1177="","",COUNT('Diário 1º PA'!$A$4:$A$2000)+COUNT('Diário 2º PA'!$A$4:$A$1998)+ROW()-3)</f>
        <v/>
      </c>
      <c r="B1177" s="370"/>
      <c r="C1177" s="392"/>
      <c r="D1177" s="372"/>
      <c r="E1177" s="372"/>
      <c r="F1177" s="373"/>
      <c r="G1177" s="574"/>
      <c r="H1177" s="372"/>
      <c r="I1177" s="374"/>
      <c r="J1177" s="372"/>
      <c r="K1177" s="372"/>
      <c r="L1177" s="374"/>
      <c r="M1177" s="372"/>
      <c r="N1177" s="404"/>
      <c r="O1177" s="315">
        <f t="shared" si="72"/>
        <v>0</v>
      </c>
      <c r="P1177" s="315">
        <f t="shared" si="73"/>
        <v>0</v>
      </c>
      <c r="Q1177" s="96" t="str">
        <f t="shared" si="74"/>
        <v/>
      </c>
    </row>
    <row r="1178" spans="1:17">
      <c r="A1178" s="383" t="str">
        <f>IF(B1178="","",COUNT('Diário 1º PA'!$A$4:$A$2000)+COUNT('Diário 2º PA'!$A$4:$A$1998)+ROW()-3)</f>
        <v/>
      </c>
      <c r="B1178" s="370"/>
      <c r="C1178" s="392"/>
      <c r="D1178" s="372"/>
      <c r="E1178" s="372"/>
      <c r="F1178" s="373"/>
      <c r="G1178" s="574"/>
      <c r="H1178" s="372"/>
      <c r="I1178" s="374"/>
      <c r="J1178" s="372"/>
      <c r="K1178" s="372"/>
      <c r="L1178" s="374"/>
      <c r="M1178" s="372"/>
      <c r="N1178" s="404"/>
      <c r="O1178" s="315">
        <f t="shared" si="72"/>
        <v>0</v>
      </c>
      <c r="P1178" s="315">
        <f t="shared" si="73"/>
        <v>0</v>
      </c>
      <c r="Q1178" s="96" t="str">
        <f t="shared" si="74"/>
        <v/>
      </c>
    </row>
    <row r="1179" spans="1:17">
      <c r="A1179" s="383" t="str">
        <f>IF(B1179="","",COUNT('Diário 1º PA'!$A$4:$A$2000)+COUNT('Diário 2º PA'!$A$4:$A$1998)+ROW()-3)</f>
        <v/>
      </c>
      <c r="B1179" s="370"/>
      <c r="C1179" s="392"/>
      <c r="D1179" s="372"/>
      <c r="E1179" s="372"/>
      <c r="F1179" s="373"/>
      <c r="G1179" s="574"/>
      <c r="H1179" s="372"/>
      <c r="I1179" s="374"/>
      <c r="J1179" s="372"/>
      <c r="K1179" s="372"/>
      <c r="L1179" s="374"/>
      <c r="M1179" s="372"/>
      <c r="N1179" s="404"/>
      <c r="O1179" s="315">
        <f t="shared" si="72"/>
        <v>0</v>
      </c>
      <c r="P1179" s="315">
        <f t="shared" si="73"/>
        <v>0</v>
      </c>
      <c r="Q1179" s="139" t="str">
        <f t="shared" si="74"/>
        <v/>
      </c>
    </row>
    <row r="1180" spans="1:17">
      <c r="A1180" s="383" t="str">
        <f>IF(B1180="","",COUNT('Diário 1º PA'!$A$4:$A$2000)+COUNT('Diário 2º PA'!$A$4:$A$1998)+ROW()-3)</f>
        <v/>
      </c>
      <c r="B1180" s="370"/>
      <c r="C1180" s="392"/>
      <c r="D1180" s="372"/>
      <c r="E1180" s="372"/>
      <c r="F1180" s="373"/>
      <c r="G1180" s="574"/>
      <c r="H1180" s="372"/>
      <c r="I1180" s="374"/>
      <c r="J1180" s="372"/>
      <c r="K1180" s="372"/>
      <c r="L1180" s="374"/>
      <c r="M1180" s="372"/>
      <c r="N1180" s="404"/>
      <c r="O1180" s="315">
        <f t="shared" si="72"/>
        <v>0</v>
      </c>
      <c r="P1180" s="315">
        <f t="shared" si="73"/>
        <v>0</v>
      </c>
      <c r="Q1180" s="96" t="str">
        <f t="shared" si="74"/>
        <v/>
      </c>
    </row>
    <row r="1181" spans="1:17">
      <c r="A1181" s="383" t="str">
        <f>IF(B1181="","",COUNT('Diário 1º PA'!$A$4:$A$2000)+COUNT('Diário 2º PA'!$A$4:$A$1998)+ROW()-3)</f>
        <v/>
      </c>
      <c r="B1181" s="370"/>
      <c r="C1181" s="392"/>
      <c r="D1181" s="372"/>
      <c r="E1181" s="372"/>
      <c r="F1181" s="373"/>
      <c r="G1181" s="574"/>
      <c r="H1181" s="372"/>
      <c r="I1181" s="374"/>
      <c r="J1181" s="372"/>
      <c r="K1181" s="372"/>
      <c r="L1181" s="374"/>
      <c r="M1181" s="372"/>
      <c r="N1181" s="404"/>
      <c r="O1181" s="315">
        <f t="shared" si="72"/>
        <v>0</v>
      </c>
      <c r="P1181" s="315">
        <f t="shared" si="73"/>
        <v>0</v>
      </c>
      <c r="Q1181" s="96" t="str">
        <f t="shared" si="74"/>
        <v/>
      </c>
    </row>
    <row r="1182" spans="1:17">
      <c r="A1182" s="383" t="str">
        <f>IF(B1182="","",COUNT('Diário 1º PA'!$A$4:$A$2000)+COUNT('Diário 2º PA'!$A$4:$A$1998)+ROW()-3)</f>
        <v/>
      </c>
      <c r="B1182" s="370"/>
      <c r="C1182" s="392"/>
      <c r="D1182" s="372"/>
      <c r="E1182" s="372"/>
      <c r="F1182" s="373"/>
      <c r="G1182" s="574"/>
      <c r="H1182" s="372"/>
      <c r="I1182" s="374"/>
      <c r="J1182" s="372"/>
      <c r="K1182" s="372"/>
      <c r="L1182" s="374"/>
      <c r="M1182" s="372"/>
      <c r="N1182" s="404"/>
      <c r="O1182" s="315">
        <f t="shared" si="72"/>
        <v>0</v>
      </c>
      <c r="P1182" s="315">
        <f t="shared" si="73"/>
        <v>0</v>
      </c>
      <c r="Q1182" s="139" t="str">
        <f t="shared" si="74"/>
        <v/>
      </c>
    </row>
    <row r="1183" spans="1:17">
      <c r="A1183" s="383" t="str">
        <f>IF(B1183="","",COUNT('Diário 1º PA'!$A$4:$A$2000)+COUNT('Diário 2º PA'!$A$4:$A$1998)+ROW()-3)</f>
        <v/>
      </c>
      <c r="B1183" s="370"/>
      <c r="C1183" s="392"/>
      <c r="D1183" s="372"/>
      <c r="E1183" s="372"/>
      <c r="F1183" s="373"/>
      <c r="G1183" s="574"/>
      <c r="H1183" s="372"/>
      <c r="I1183" s="374"/>
      <c r="J1183" s="372"/>
      <c r="K1183" s="372"/>
      <c r="L1183" s="374"/>
      <c r="M1183" s="372"/>
      <c r="N1183" s="404"/>
      <c r="O1183" s="315">
        <f t="shared" si="72"/>
        <v>0</v>
      </c>
      <c r="P1183" s="315">
        <f t="shared" si="73"/>
        <v>0</v>
      </c>
      <c r="Q1183" s="96" t="str">
        <f t="shared" si="74"/>
        <v/>
      </c>
    </row>
    <row r="1184" spans="1:17">
      <c r="A1184" s="383" t="str">
        <f>IF(B1184="","",COUNT('Diário 1º PA'!$A$4:$A$2000)+COUNT('Diário 2º PA'!$A$4:$A$1998)+ROW()-3)</f>
        <v/>
      </c>
      <c r="B1184" s="370"/>
      <c r="C1184" s="392"/>
      <c r="D1184" s="372"/>
      <c r="E1184" s="372"/>
      <c r="F1184" s="373"/>
      <c r="G1184" s="574"/>
      <c r="H1184" s="372"/>
      <c r="I1184" s="374"/>
      <c r="J1184" s="372"/>
      <c r="K1184" s="372"/>
      <c r="L1184" s="374"/>
      <c r="M1184" s="372"/>
      <c r="N1184" s="404"/>
      <c r="O1184" s="315">
        <f t="shared" si="72"/>
        <v>0</v>
      </c>
      <c r="P1184" s="315">
        <f t="shared" si="73"/>
        <v>0</v>
      </c>
      <c r="Q1184" s="96" t="str">
        <f t="shared" si="74"/>
        <v/>
      </c>
    </row>
    <row r="1185" spans="1:17">
      <c r="A1185" s="383" t="str">
        <f>IF(B1185="","",COUNT('Diário 1º PA'!$A$4:$A$2000)+COUNT('Diário 2º PA'!$A$4:$A$1998)+ROW()-3)</f>
        <v/>
      </c>
      <c r="B1185" s="370"/>
      <c r="C1185" s="392"/>
      <c r="D1185" s="372"/>
      <c r="E1185" s="372"/>
      <c r="F1185" s="373"/>
      <c r="G1185" s="574"/>
      <c r="H1185" s="372"/>
      <c r="I1185" s="374"/>
      <c r="J1185" s="372"/>
      <c r="K1185" s="372"/>
      <c r="L1185" s="374"/>
      <c r="M1185" s="372"/>
      <c r="N1185" s="404"/>
      <c r="O1185" s="315">
        <f t="shared" si="72"/>
        <v>0</v>
      </c>
      <c r="P1185" s="315">
        <f t="shared" si="73"/>
        <v>0</v>
      </c>
      <c r="Q1185" s="139" t="str">
        <f t="shared" si="74"/>
        <v/>
      </c>
    </row>
    <row r="1186" spans="1:17">
      <c r="A1186" s="383" t="str">
        <f>IF(B1186="","",COUNT('Diário 1º PA'!$A$4:$A$2000)+COUNT('Diário 2º PA'!$A$4:$A$1998)+ROW()-3)</f>
        <v/>
      </c>
      <c r="B1186" s="370"/>
      <c r="C1186" s="392"/>
      <c r="D1186" s="372"/>
      <c r="E1186" s="372"/>
      <c r="F1186" s="373"/>
      <c r="G1186" s="574"/>
      <c r="H1186" s="372"/>
      <c r="I1186" s="374"/>
      <c r="J1186" s="372"/>
      <c r="K1186" s="372"/>
      <c r="L1186" s="374"/>
      <c r="M1186" s="372"/>
      <c r="N1186" s="404"/>
      <c r="O1186" s="315">
        <f t="shared" si="72"/>
        <v>0</v>
      </c>
      <c r="P1186" s="315">
        <f t="shared" si="73"/>
        <v>0</v>
      </c>
      <c r="Q1186" s="96" t="str">
        <f t="shared" si="74"/>
        <v/>
      </c>
    </row>
    <row r="1187" spans="1:17">
      <c r="A1187" s="383" t="str">
        <f>IF(B1187="","",COUNT('Diário 1º PA'!$A$4:$A$2000)+COUNT('Diário 2º PA'!$A$4:$A$1998)+ROW()-3)</f>
        <v/>
      </c>
      <c r="B1187" s="370"/>
      <c r="C1187" s="392"/>
      <c r="D1187" s="372"/>
      <c r="E1187" s="372"/>
      <c r="F1187" s="373"/>
      <c r="G1187" s="574"/>
      <c r="H1187" s="372"/>
      <c r="I1187" s="374"/>
      <c r="J1187" s="372"/>
      <c r="K1187" s="372"/>
      <c r="L1187" s="374"/>
      <c r="M1187" s="372"/>
      <c r="N1187" s="404"/>
      <c r="O1187" s="315">
        <f t="shared" si="72"/>
        <v>0</v>
      </c>
      <c r="P1187" s="315">
        <f t="shared" si="73"/>
        <v>0</v>
      </c>
      <c r="Q1187" s="96" t="str">
        <f t="shared" si="74"/>
        <v/>
      </c>
    </row>
    <row r="1188" spans="1:17">
      <c r="A1188" s="383" t="str">
        <f>IF(B1188="","",COUNT('Diário 1º PA'!$A$4:$A$2000)+COUNT('Diário 2º PA'!$A$4:$A$1998)+ROW()-3)</f>
        <v/>
      </c>
      <c r="B1188" s="370"/>
      <c r="C1188" s="392"/>
      <c r="D1188" s="372"/>
      <c r="E1188" s="372"/>
      <c r="F1188" s="373"/>
      <c r="G1188" s="574"/>
      <c r="H1188" s="372"/>
      <c r="I1188" s="374"/>
      <c r="J1188" s="372"/>
      <c r="K1188" s="372"/>
      <c r="L1188" s="374"/>
      <c r="M1188" s="372"/>
      <c r="N1188" s="404"/>
      <c r="O1188" s="315">
        <f t="shared" si="72"/>
        <v>0</v>
      </c>
      <c r="P1188" s="315">
        <f t="shared" si="73"/>
        <v>0</v>
      </c>
      <c r="Q1188" s="139" t="str">
        <f t="shared" si="74"/>
        <v/>
      </c>
    </row>
    <row r="1189" spans="1:17">
      <c r="A1189" s="383" t="str">
        <f>IF(B1189="","",COUNT('Diário 1º PA'!$A$4:$A$2000)+COUNT('Diário 2º PA'!$A$4:$A$1998)+ROW()-3)</f>
        <v/>
      </c>
      <c r="B1189" s="370"/>
      <c r="C1189" s="392"/>
      <c r="D1189" s="372"/>
      <c r="E1189" s="372"/>
      <c r="F1189" s="373"/>
      <c r="G1189" s="574"/>
      <c r="H1189" s="372"/>
      <c r="I1189" s="374"/>
      <c r="J1189" s="372"/>
      <c r="K1189" s="372"/>
      <c r="L1189" s="374"/>
      <c r="M1189" s="372"/>
      <c r="N1189" s="404"/>
      <c r="O1189" s="315">
        <f t="shared" si="72"/>
        <v>0</v>
      </c>
      <c r="P1189" s="315">
        <f t="shared" si="73"/>
        <v>0</v>
      </c>
      <c r="Q1189" s="96" t="str">
        <f t="shared" si="74"/>
        <v/>
      </c>
    </row>
    <row r="1190" spans="1:17">
      <c r="A1190" s="383" t="str">
        <f>IF(B1190="","",COUNT('Diário 1º PA'!$A$4:$A$2000)+COUNT('Diário 2º PA'!$A$4:$A$1998)+ROW()-3)</f>
        <v/>
      </c>
      <c r="B1190" s="370"/>
      <c r="C1190" s="392"/>
      <c r="D1190" s="372"/>
      <c r="E1190" s="372"/>
      <c r="F1190" s="373"/>
      <c r="G1190" s="574"/>
      <c r="H1190" s="372"/>
      <c r="I1190" s="374"/>
      <c r="J1190" s="372"/>
      <c r="K1190" s="372"/>
      <c r="L1190" s="374"/>
      <c r="M1190" s="372"/>
      <c r="N1190" s="404"/>
      <c r="O1190" s="315">
        <f t="shared" si="72"/>
        <v>0</v>
      </c>
      <c r="P1190" s="315">
        <f t="shared" si="73"/>
        <v>0</v>
      </c>
      <c r="Q1190" s="96" t="str">
        <f t="shared" si="74"/>
        <v/>
      </c>
    </row>
    <row r="1191" spans="1:17">
      <c r="A1191" s="383" t="str">
        <f>IF(B1191="","",COUNT('Diário 1º PA'!$A$4:$A$2000)+COUNT('Diário 2º PA'!$A$4:$A$1998)+ROW()-3)</f>
        <v/>
      </c>
      <c r="B1191" s="370"/>
      <c r="C1191" s="392"/>
      <c r="D1191" s="372"/>
      <c r="E1191" s="372"/>
      <c r="F1191" s="373"/>
      <c r="G1191" s="574"/>
      <c r="H1191" s="372"/>
      <c r="I1191" s="374"/>
      <c r="J1191" s="372"/>
      <c r="K1191" s="372"/>
      <c r="L1191" s="374"/>
      <c r="M1191" s="372"/>
      <c r="N1191" s="404"/>
      <c r="O1191" s="315">
        <f t="shared" si="72"/>
        <v>0</v>
      </c>
      <c r="P1191" s="315">
        <f t="shared" si="73"/>
        <v>0</v>
      </c>
      <c r="Q1191" s="139" t="str">
        <f t="shared" si="74"/>
        <v/>
      </c>
    </row>
    <row r="1192" spans="1:17">
      <c r="A1192" s="383" t="str">
        <f>IF(B1192="","",COUNT('Diário 1º PA'!$A$4:$A$2000)+COUNT('Diário 2º PA'!$A$4:$A$1998)+ROW()-3)</f>
        <v/>
      </c>
      <c r="B1192" s="370"/>
      <c r="C1192" s="392"/>
      <c r="D1192" s="372"/>
      <c r="E1192" s="372"/>
      <c r="F1192" s="373"/>
      <c r="G1192" s="574"/>
      <c r="H1192" s="372"/>
      <c r="I1192" s="374"/>
      <c r="J1192" s="372"/>
      <c r="K1192" s="372"/>
      <c r="L1192" s="374"/>
      <c r="M1192" s="372"/>
      <c r="N1192" s="404"/>
      <c r="O1192" s="315">
        <f t="shared" si="72"/>
        <v>0</v>
      </c>
      <c r="P1192" s="315">
        <f t="shared" si="73"/>
        <v>0</v>
      </c>
      <c r="Q1192" s="96" t="str">
        <f t="shared" si="74"/>
        <v/>
      </c>
    </row>
    <row r="1193" spans="1:17">
      <c r="A1193" s="383" t="str">
        <f>IF(B1193="","",COUNT('Diário 1º PA'!$A$4:$A$2000)+COUNT('Diário 2º PA'!$A$4:$A$1998)+ROW()-3)</f>
        <v/>
      </c>
      <c r="B1193" s="370"/>
      <c r="C1193" s="392"/>
      <c r="D1193" s="372"/>
      <c r="E1193" s="372"/>
      <c r="F1193" s="373"/>
      <c r="G1193" s="574"/>
      <c r="H1193" s="372"/>
      <c r="I1193" s="374"/>
      <c r="J1193" s="372"/>
      <c r="K1193" s="372"/>
      <c r="L1193" s="374"/>
      <c r="M1193" s="372"/>
      <c r="N1193" s="404"/>
      <c r="O1193" s="315">
        <f t="shared" si="72"/>
        <v>0</v>
      </c>
      <c r="P1193" s="315">
        <f t="shared" si="73"/>
        <v>0</v>
      </c>
      <c r="Q1193" s="96" t="str">
        <f t="shared" si="74"/>
        <v/>
      </c>
    </row>
    <row r="1194" spans="1:17">
      <c r="A1194" s="383" t="str">
        <f>IF(B1194="","",COUNT('Diário 1º PA'!$A$4:$A$2000)+COUNT('Diário 2º PA'!$A$4:$A$1998)+ROW()-3)</f>
        <v/>
      </c>
      <c r="B1194" s="370"/>
      <c r="C1194" s="392"/>
      <c r="D1194" s="372"/>
      <c r="E1194" s="372"/>
      <c r="F1194" s="373"/>
      <c r="G1194" s="574"/>
      <c r="H1194" s="372"/>
      <c r="I1194" s="374"/>
      <c r="J1194" s="372"/>
      <c r="K1194" s="372"/>
      <c r="L1194" s="374"/>
      <c r="M1194" s="372"/>
      <c r="N1194" s="404"/>
      <c r="O1194" s="315">
        <f t="shared" si="72"/>
        <v>0</v>
      </c>
      <c r="P1194" s="315">
        <f t="shared" si="73"/>
        <v>0</v>
      </c>
      <c r="Q1194" s="139" t="str">
        <f t="shared" si="74"/>
        <v/>
      </c>
    </row>
    <row r="1195" spans="1:17">
      <c r="A1195" s="383" t="str">
        <f>IF(B1195="","",COUNT('Diário 1º PA'!$A$4:$A$2000)+COUNT('Diário 2º PA'!$A$4:$A$1998)+ROW()-3)</f>
        <v/>
      </c>
      <c r="B1195" s="370"/>
      <c r="C1195" s="392"/>
      <c r="D1195" s="372"/>
      <c r="E1195" s="372"/>
      <c r="F1195" s="373"/>
      <c r="G1195" s="574"/>
      <c r="H1195" s="372"/>
      <c r="I1195" s="374"/>
      <c r="J1195" s="372"/>
      <c r="K1195" s="372"/>
      <c r="L1195" s="374"/>
      <c r="M1195" s="372"/>
      <c r="N1195" s="404"/>
      <c r="O1195" s="315">
        <f t="shared" si="72"/>
        <v>0</v>
      </c>
      <c r="P1195" s="315">
        <f t="shared" si="73"/>
        <v>0</v>
      </c>
      <c r="Q1195" s="96" t="str">
        <f t="shared" si="74"/>
        <v/>
      </c>
    </row>
    <row r="1196" spans="1:17">
      <c r="A1196" s="383" t="str">
        <f>IF(B1196="","",COUNT('Diário 1º PA'!$A$4:$A$2000)+COUNT('Diário 2º PA'!$A$4:$A$1998)+ROW()-3)</f>
        <v/>
      </c>
      <c r="B1196" s="370"/>
      <c r="C1196" s="392"/>
      <c r="D1196" s="372"/>
      <c r="E1196" s="372"/>
      <c r="F1196" s="373"/>
      <c r="G1196" s="574"/>
      <c r="H1196" s="372"/>
      <c r="I1196" s="374"/>
      <c r="J1196" s="372"/>
      <c r="K1196" s="372"/>
      <c r="L1196" s="374"/>
      <c r="M1196" s="372"/>
      <c r="N1196" s="404"/>
      <c r="O1196" s="315">
        <f t="shared" si="72"/>
        <v>0</v>
      </c>
      <c r="P1196" s="315">
        <f t="shared" si="73"/>
        <v>0</v>
      </c>
      <c r="Q1196" s="96" t="str">
        <f t="shared" si="74"/>
        <v/>
      </c>
    </row>
    <row r="1197" spans="1:17">
      <c r="A1197" s="383" t="str">
        <f>IF(B1197="","",COUNT('Diário 1º PA'!$A$4:$A$2000)+COUNT('Diário 2º PA'!$A$4:$A$1998)+ROW()-3)</f>
        <v/>
      </c>
      <c r="B1197" s="370"/>
      <c r="C1197" s="392"/>
      <c r="D1197" s="372"/>
      <c r="E1197" s="372"/>
      <c r="F1197" s="373"/>
      <c r="G1197" s="574"/>
      <c r="H1197" s="372"/>
      <c r="I1197" s="374"/>
      <c r="J1197" s="372"/>
      <c r="K1197" s="372"/>
      <c r="L1197" s="374"/>
      <c r="M1197" s="372"/>
      <c r="N1197" s="404"/>
      <c r="O1197" s="315">
        <f t="shared" si="72"/>
        <v>0</v>
      </c>
      <c r="P1197" s="315">
        <f t="shared" si="73"/>
        <v>0</v>
      </c>
      <c r="Q1197" s="139" t="str">
        <f t="shared" si="74"/>
        <v/>
      </c>
    </row>
    <row r="1198" spans="1:17">
      <c r="A1198" s="383" t="str">
        <f>IF(B1198="","",COUNT('Diário 1º PA'!$A$4:$A$2000)+COUNT('Diário 2º PA'!$A$4:$A$1998)+ROW()-3)</f>
        <v/>
      </c>
      <c r="B1198" s="370"/>
      <c r="C1198" s="392"/>
      <c r="D1198" s="372"/>
      <c r="E1198" s="372"/>
      <c r="F1198" s="373"/>
      <c r="G1198" s="574"/>
      <c r="H1198" s="372"/>
      <c r="I1198" s="374"/>
      <c r="J1198" s="372"/>
      <c r="K1198" s="372"/>
      <c r="L1198" s="374"/>
      <c r="M1198" s="372"/>
      <c r="N1198" s="404"/>
      <c r="O1198" s="315">
        <f t="shared" si="72"/>
        <v>0</v>
      </c>
      <c r="P1198" s="315">
        <f t="shared" si="73"/>
        <v>0</v>
      </c>
      <c r="Q1198" s="96" t="str">
        <f t="shared" si="74"/>
        <v/>
      </c>
    </row>
    <row r="1199" spans="1:17">
      <c r="A1199" s="383" t="str">
        <f>IF(B1199="","",COUNT('Diário 1º PA'!$A$4:$A$2000)+COUNT('Diário 2º PA'!$A$4:$A$1998)+ROW()-3)</f>
        <v/>
      </c>
      <c r="B1199" s="370"/>
      <c r="C1199" s="392"/>
      <c r="D1199" s="372"/>
      <c r="E1199" s="372"/>
      <c r="F1199" s="373"/>
      <c r="G1199" s="574"/>
      <c r="H1199" s="372"/>
      <c r="I1199" s="374"/>
      <c r="J1199" s="372"/>
      <c r="K1199" s="372"/>
      <c r="L1199" s="374"/>
      <c r="M1199" s="372"/>
      <c r="N1199" s="404"/>
      <c r="O1199" s="315">
        <f t="shared" si="72"/>
        <v>0</v>
      </c>
      <c r="P1199" s="315">
        <f t="shared" si="73"/>
        <v>0</v>
      </c>
      <c r="Q1199" s="96" t="str">
        <f t="shared" si="74"/>
        <v/>
      </c>
    </row>
    <row r="1200" spans="1:17">
      <c r="A1200" s="383" t="str">
        <f>IF(B1200="","",COUNT('Diário 1º PA'!$A$4:$A$2000)+COUNT('Diário 2º PA'!$A$4:$A$1998)+ROW()-3)</f>
        <v/>
      </c>
      <c r="B1200" s="370"/>
      <c r="C1200" s="392"/>
      <c r="D1200" s="372"/>
      <c r="E1200" s="372"/>
      <c r="F1200" s="373"/>
      <c r="G1200" s="574"/>
      <c r="H1200" s="372"/>
      <c r="I1200" s="374"/>
      <c r="J1200" s="372"/>
      <c r="K1200" s="372"/>
      <c r="L1200" s="374"/>
      <c r="M1200" s="372"/>
      <c r="N1200" s="404"/>
      <c r="O1200" s="315">
        <f t="shared" si="72"/>
        <v>0</v>
      </c>
      <c r="P1200" s="315">
        <f t="shared" si="73"/>
        <v>0</v>
      </c>
      <c r="Q1200" s="139" t="str">
        <f t="shared" si="74"/>
        <v/>
      </c>
    </row>
    <row r="1201" spans="1:17">
      <c r="A1201" s="383" t="str">
        <f>IF(B1201="","",COUNT('Diário 1º PA'!$A$4:$A$2000)+COUNT('Diário 2º PA'!$A$4:$A$1998)+ROW()-3)</f>
        <v/>
      </c>
      <c r="B1201" s="370"/>
      <c r="C1201" s="392"/>
      <c r="D1201" s="372"/>
      <c r="E1201" s="372"/>
      <c r="F1201" s="373"/>
      <c r="G1201" s="574"/>
      <c r="H1201" s="372"/>
      <c r="I1201" s="374"/>
      <c r="J1201" s="372"/>
      <c r="K1201" s="372"/>
      <c r="L1201" s="374"/>
      <c r="M1201" s="372"/>
      <c r="N1201" s="404"/>
      <c r="O1201" s="315">
        <f t="shared" si="72"/>
        <v>0</v>
      </c>
      <c r="P1201" s="315">
        <f t="shared" si="73"/>
        <v>0</v>
      </c>
      <c r="Q1201" s="96" t="str">
        <f t="shared" si="74"/>
        <v/>
      </c>
    </row>
    <row r="1202" spans="1:17">
      <c r="A1202" s="383" t="str">
        <f>IF(B1202="","",COUNT('Diário 1º PA'!$A$4:$A$2000)+COUNT('Diário 2º PA'!$A$4:$A$1998)+ROW()-3)</f>
        <v/>
      </c>
      <c r="B1202" s="370"/>
      <c r="C1202" s="392"/>
      <c r="D1202" s="372"/>
      <c r="E1202" s="372"/>
      <c r="F1202" s="373"/>
      <c r="G1202" s="574"/>
      <c r="H1202" s="372"/>
      <c r="I1202" s="374"/>
      <c r="J1202" s="372"/>
      <c r="K1202" s="372"/>
      <c r="L1202" s="374"/>
      <c r="M1202" s="372"/>
      <c r="N1202" s="404"/>
      <c r="O1202" s="315">
        <f t="shared" si="72"/>
        <v>0</v>
      </c>
      <c r="P1202" s="315">
        <f t="shared" si="73"/>
        <v>0</v>
      </c>
      <c r="Q1202" s="96" t="str">
        <f t="shared" si="74"/>
        <v/>
      </c>
    </row>
    <row r="1203" spans="1:17">
      <c r="A1203" s="383" t="str">
        <f>IF(B1203="","",COUNT('Diário 1º PA'!$A$4:$A$2000)+COUNT('Diário 2º PA'!$A$4:$A$1998)+ROW()-3)</f>
        <v/>
      </c>
      <c r="B1203" s="370"/>
      <c r="C1203" s="392"/>
      <c r="D1203" s="372"/>
      <c r="E1203" s="372"/>
      <c r="F1203" s="373"/>
      <c r="G1203" s="574"/>
      <c r="H1203" s="372"/>
      <c r="I1203" s="374"/>
      <c r="J1203" s="372"/>
      <c r="K1203" s="372"/>
      <c r="L1203" s="374"/>
      <c r="M1203" s="372"/>
      <c r="N1203" s="404"/>
      <c r="O1203" s="315">
        <f t="shared" si="72"/>
        <v>0</v>
      </c>
      <c r="P1203" s="315">
        <f t="shared" si="73"/>
        <v>0</v>
      </c>
      <c r="Q1203" s="139" t="str">
        <f t="shared" si="74"/>
        <v/>
      </c>
    </row>
    <row r="1204" spans="1:17">
      <c r="A1204" s="383" t="str">
        <f>IF(B1204="","",COUNT('Diário 1º PA'!$A$4:$A$2000)+COUNT('Diário 2º PA'!$A$4:$A$1998)+ROW()-3)</f>
        <v/>
      </c>
      <c r="B1204" s="370"/>
      <c r="C1204" s="392"/>
      <c r="D1204" s="372"/>
      <c r="E1204" s="372"/>
      <c r="F1204" s="373"/>
      <c r="G1204" s="574"/>
      <c r="H1204" s="372"/>
      <c r="I1204" s="374"/>
      <c r="J1204" s="372"/>
      <c r="K1204" s="372"/>
      <c r="L1204" s="374"/>
      <c r="M1204" s="372"/>
      <c r="N1204" s="404"/>
      <c r="O1204" s="315">
        <f t="shared" si="72"/>
        <v>0</v>
      </c>
      <c r="P1204" s="315">
        <f t="shared" si="73"/>
        <v>0</v>
      </c>
      <c r="Q1204" s="96" t="str">
        <f t="shared" si="74"/>
        <v/>
      </c>
    </row>
    <row r="1205" spans="1:17">
      <c r="A1205" s="383" t="str">
        <f>IF(B1205="","",COUNT('Diário 1º PA'!$A$4:$A$2000)+COUNT('Diário 2º PA'!$A$4:$A$1998)+ROW()-3)</f>
        <v/>
      </c>
      <c r="B1205" s="370"/>
      <c r="C1205" s="392"/>
      <c r="D1205" s="372"/>
      <c r="E1205" s="372"/>
      <c r="F1205" s="373"/>
      <c r="G1205" s="574"/>
      <c r="H1205" s="372"/>
      <c r="I1205" s="374"/>
      <c r="J1205" s="372"/>
      <c r="K1205" s="372"/>
      <c r="L1205" s="374"/>
      <c r="M1205" s="372"/>
      <c r="N1205" s="404"/>
      <c r="O1205" s="315">
        <f t="shared" si="72"/>
        <v>0</v>
      </c>
      <c r="P1205" s="315">
        <f t="shared" si="73"/>
        <v>0</v>
      </c>
      <c r="Q1205" s="96" t="str">
        <f t="shared" si="74"/>
        <v/>
      </c>
    </row>
    <row r="1206" spans="1:17">
      <c r="A1206" s="383" t="str">
        <f>IF(B1206="","",COUNT('Diário 1º PA'!$A$4:$A$2000)+COUNT('Diário 2º PA'!$A$4:$A$1998)+ROW()-3)</f>
        <v/>
      </c>
      <c r="B1206" s="370"/>
      <c r="C1206" s="392"/>
      <c r="D1206" s="372"/>
      <c r="E1206" s="372"/>
      <c r="F1206" s="373"/>
      <c r="G1206" s="574"/>
      <c r="H1206" s="372"/>
      <c r="I1206" s="374"/>
      <c r="J1206" s="372"/>
      <c r="K1206" s="372"/>
      <c r="L1206" s="374"/>
      <c r="M1206" s="372"/>
      <c r="N1206" s="404"/>
      <c r="O1206" s="315">
        <f t="shared" si="72"/>
        <v>0</v>
      </c>
      <c r="P1206" s="315">
        <f t="shared" si="73"/>
        <v>0</v>
      </c>
      <c r="Q1206" s="139" t="str">
        <f t="shared" si="74"/>
        <v/>
      </c>
    </row>
    <row r="1207" spans="1:17">
      <c r="A1207" s="383" t="str">
        <f>IF(B1207="","",COUNT('Diário 1º PA'!$A$4:$A$2000)+COUNT('Diário 2º PA'!$A$4:$A$1998)+ROW()-3)</f>
        <v/>
      </c>
      <c r="B1207" s="370"/>
      <c r="C1207" s="392"/>
      <c r="D1207" s="372"/>
      <c r="E1207" s="372"/>
      <c r="F1207" s="373"/>
      <c r="G1207" s="574"/>
      <c r="H1207" s="372"/>
      <c r="I1207" s="374"/>
      <c r="J1207" s="372"/>
      <c r="K1207" s="372"/>
      <c r="L1207" s="374"/>
      <c r="M1207" s="372"/>
      <c r="N1207" s="404"/>
      <c r="O1207" s="315">
        <f t="shared" si="72"/>
        <v>0</v>
      </c>
      <c r="P1207" s="315">
        <f t="shared" si="73"/>
        <v>0</v>
      </c>
      <c r="Q1207" s="96" t="str">
        <f t="shared" si="74"/>
        <v/>
      </c>
    </row>
    <row r="1208" spans="1:17">
      <c r="A1208" s="383" t="str">
        <f>IF(B1208="","",COUNT('Diário 1º PA'!$A$4:$A$2000)+COUNT('Diário 2º PA'!$A$4:$A$1998)+ROW()-3)</f>
        <v/>
      </c>
      <c r="B1208" s="370"/>
      <c r="C1208" s="392"/>
      <c r="D1208" s="372"/>
      <c r="E1208" s="372"/>
      <c r="F1208" s="373"/>
      <c r="G1208" s="574"/>
      <c r="H1208" s="372"/>
      <c r="I1208" s="374"/>
      <c r="J1208" s="372"/>
      <c r="K1208" s="372"/>
      <c r="L1208" s="374"/>
      <c r="M1208" s="372"/>
      <c r="N1208" s="404"/>
      <c r="O1208" s="315">
        <f t="shared" si="72"/>
        <v>0</v>
      </c>
      <c r="P1208" s="315">
        <f t="shared" si="73"/>
        <v>0</v>
      </c>
      <c r="Q1208" s="96" t="str">
        <f t="shared" si="74"/>
        <v/>
      </c>
    </row>
    <row r="1209" spans="1:17">
      <c r="A1209" s="383" t="str">
        <f>IF(B1209="","",COUNT('Diário 1º PA'!$A$4:$A$2000)+COUNT('Diário 2º PA'!$A$4:$A$1998)+ROW()-3)</f>
        <v/>
      </c>
      <c r="B1209" s="370"/>
      <c r="C1209" s="392"/>
      <c r="D1209" s="372"/>
      <c r="E1209" s="372"/>
      <c r="F1209" s="373"/>
      <c r="G1209" s="574"/>
      <c r="H1209" s="372"/>
      <c r="I1209" s="374"/>
      <c r="J1209" s="372"/>
      <c r="K1209" s="372"/>
      <c r="L1209" s="374"/>
      <c r="M1209" s="372"/>
      <c r="N1209" s="404"/>
      <c r="O1209" s="315">
        <f t="shared" si="72"/>
        <v>0</v>
      </c>
      <c r="P1209" s="315">
        <f t="shared" si="73"/>
        <v>0</v>
      </c>
      <c r="Q1209" s="139" t="str">
        <f t="shared" si="74"/>
        <v/>
      </c>
    </row>
    <row r="1210" spans="1:17">
      <c r="A1210" s="383" t="str">
        <f>IF(B1210="","",COUNT('Diário 1º PA'!$A$4:$A$2000)+COUNT('Diário 2º PA'!$A$4:$A$1998)+ROW()-3)</f>
        <v/>
      </c>
      <c r="B1210" s="370"/>
      <c r="C1210" s="392"/>
      <c r="D1210" s="372"/>
      <c r="E1210" s="372"/>
      <c r="F1210" s="373"/>
      <c r="G1210" s="574"/>
      <c r="H1210" s="372"/>
      <c r="I1210" s="374"/>
      <c r="J1210" s="372"/>
      <c r="K1210" s="372"/>
      <c r="L1210" s="374"/>
      <c r="M1210" s="372"/>
      <c r="N1210" s="404"/>
      <c r="O1210" s="315">
        <f t="shared" si="72"/>
        <v>0</v>
      </c>
      <c r="P1210" s="315">
        <f t="shared" si="73"/>
        <v>0</v>
      </c>
      <c r="Q1210" s="96" t="str">
        <f t="shared" si="74"/>
        <v/>
      </c>
    </row>
    <row r="1211" spans="1:17">
      <c r="A1211" s="383" t="str">
        <f>IF(B1211="","",COUNT('Diário 1º PA'!$A$4:$A$2000)+COUNT('Diário 2º PA'!$A$4:$A$1998)+ROW()-3)</f>
        <v/>
      </c>
      <c r="B1211" s="370"/>
      <c r="C1211" s="392"/>
      <c r="D1211" s="372"/>
      <c r="E1211" s="372"/>
      <c r="F1211" s="373"/>
      <c r="G1211" s="574"/>
      <c r="H1211" s="372"/>
      <c r="I1211" s="374"/>
      <c r="J1211" s="372"/>
      <c r="K1211" s="372"/>
      <c r="L1211" s="374"/>
      <c r="M1211" s="372"/>
      <c r="N1211" s="404"/>
      <c r="O1211" s="315">
        <f t="shared" si="72"/>
        <v>0</v>
      </c>
      <c r="P1211" s="315">
        <f t="shared" si="73"/>
        <v>0</v>
      </c>
      <c r="Q1211" s="96" t="str">
        <f t="shared" si="74"/>
        <v/>
      </c>
    </row>
    <row r="1212" spans="1:17">
      <c r="A1212" s="383" t="str">
        <f>IF(B1212="","",COUNT('Diário 1º PA'!$A$4:$A$2000)+COUNT('Diário 2º PA'!$A$4:$A$1998)+ROW()-3)</f>
        <v/>
      </c>
      <c r="B1212" s="370"/>
      <c r="C1212" s="392"/>
      <c r="D1212" s="372"/>
      <c r="E1212" s="372"/>
      <c r="F1212" s="373"/>
      <c r="G1212" s="574"/>
      <c r="H1212" s="372"/>
      <c r="I1212" s="374"/>
      <c r="J1212" s="372"/>
      <c r="K1212" s="372"/>
      <c r="L1212" s="374"/>
      <c r="M1212" s="372"/>
      <c r="N1212" s="404"/>
      <c r="O1212" s="315">
        <f t="shared" ref="O1212:O1263" si="75">IF(B1212=0,0,IF(YEAR(B1212)=$P$1,MONTH(B1212)-$O$1+1,(YEAR(B1212)-$P$1)*12-$O$1+1+MONTH(B1212)))</f>
        <v>0</v>
      </c>
      <c r="P1212" s="315">
        <f t="shared" ref="P1212:P1263" si="76">IF(C1212=0,0,IF(YEAR(C1212)=$P$1,MONTH(C1212)-$O$1+1,(YEAR(C1212)-$P$1)*12-$O$1+1+MONTH(C1212)))</f>
        <v>0</v>
      </c>
      <c r="Q1212" s="139" t="str">
        <f t="shared" si="74"/>
        <v/>
      </c>
    </row>
    <row r="1213" spans="1:17">
      <c r="A1213" s="383" t="str">
        <f>IF(B1213="","",COUNT('Diário 1º PA'!$A$4:$A$2000)+COUNT('Diário 2º PA'!$A$4:$A$1998)+ROW()-3)</f>
        <v/>
      </c>
      <c r="B1213" s="370"/>
      <c r="C1213" s="392"/>
      <c r="D1213" s="372"/>
      <c r="E1213" s="372"/>
      <c r="F1213" s="373"/>
      <c r="G1213" s="574"/>
      <c r="H1213" s="372"/>
      <c r="I1213" s="374"/>
      <c r="J1213" s="372"/>
      <c r="K1213" s="372"/>
      <c r="L1213" s="374"/>
      <c r="M1213" s="372"/>
      <c r="N1213" s="404"/>
      <c r="O1213" s="315">
        <f t="shared" si="75"/>
        <v>0</v>
      </c>
      <c r="P1213" s="315">
        <f t="shared" si="76"/>
        <v>0</v>
      </c>
      <c r="Q1213" s="96" t="str">
        <f t="shared" si="74"/>
        <v/>
      </c>
    </row>
    <row r="1214" spans="1:17">
      <c r="A1214" s="383" t="str">
        <f>IF(B1214="","",COUNT('Diário 1º PA'!$A$4:$A$2000)+COUNT('Diário 2º PA'!$A$4:$A$1998)+ROW()-3)</f>
        <v/>
      </c>
      <c r="B1214" s="370"/>
      <c r="C1214" s="392"/>
      <c r="D1214" s="372"/>
      <c r="E1214" s="372"/>
      <c r="F1214" s="373"/>
      <c r="G1214" s="574"/>
      <c r="H1214" s="372"/>
      <c r="I1214" s="374"/>
      <c r="J1214" s="372"/>
      <c r="K1214" s="372"/>
      <c r="L1214" s="374"/>
      <c r="M1214" s="372"/>
      <c r="N1214" s="404"/>
      <c r="O1214" s="315">
        <f t="shared" si="75"/>
        <v>0</v>
      </c>
      <c r="P1214" s="315">
        <f t="shared" si="76"/>
        <v>0</v>
      </c>
      <c r="Q1214" s="96" t="str">
        <f t="shared" si="74"/>
        <v/>
      </c>
    </row>
    <row r="1215" spans="1:17">
      <c r="A1215" s="383" t="str">
        <f>IF(B1215="","",COUNT('Diário 1º PA'!$A$4:$A$2000)+COUNT('Diário 2º PA'!$A$4:$A$1998)+ROW()-3)</f>
        <v/>
      </c>
      <c r="B1215" s="370"/>
      <c r="C1215" s="392"/>
      <c r="D1215" s="372"/>
      <c r="E1215" s="372"/>
      <c r="F1215" s="373"/>
      <c r="G1215" s="574"/>
      <c r="H1215" s="372"/>
      <c r="I1215" s="374"/>
      <c r="J1215" s="372"/>
      <c r="K1215" s="372"/>
      <c r="L1215" s="374"/>
      <c r="M1215" s="372"/>
      <c r="N1215" s="404"/>
      <c r="O1215" s="315">
        <f t="shared" si="75"/>
        <v>0</v>
      </c>
      <c r="P1215" s="315">
        <f t="shared" si="76"/>
        <v>0</v>
      </c>
      <c r="Q1215" s="139" t="str">
        <f t="shared" si="74"/>
        <v/>
      </c>
    </row>
    <row r="1216" spans="1:17">
      <c r="A1216" s="383" t="str">
        <f>IF(B1216="","",COUNT('Diário 1º PA'!$A$4:$A$2000)+COUNT('Diário 2º PA'!$A$4:$A$1998)+ROW()-3)</f>
        <v/>
      </c>
      <c r="B1216" s="370"/>
      <c r="C1216" s="392"/>
      <c r="D1216" s="372"/>
      <c r="E1216" s="372"/>
      <c r="F1216" s="373"/>
      <c r="G1216" s="574"/>
      <c r="H1216" s="372"/>
      <c r="I1216" s="374"/>
      <c r="J1216" s="372"/>
      <c r="K1216" s="372"/>
      <c r="L1216" s="374"/>
      <c r="M1216" s="372"/>
      <c r="N1216" s="404"/>
      <c r="O1216" s="315">
        <f t="shared" si="75"/>
        <v>0</v>
      </c>
      <c r="P1216" s="315">
        <f t="shared" si="76"/>
        <v>0</v>
      </c>
      <c r="Q1216" s="96" t="str">
        <f t="shared" si="74"/>
        <v/>
      </c>
    </row>
    <row r="1217" spans="1:17">
      <c r="A1217" s="383" t="str">
        <f>IF(B1217="","",COUNT('Diário 1º PA'!$A$4:$A$2000)+COUNT('Diário 2º PA'!$A$4:$A$1998)+ROW()-3)</f>
        <v/>
      </c>
      <c r="B1217" s="370"/>
      <c r="C1217" s="392"/>
      <c r="D1217" s="372"/>
      <c r="E1217" s="372"/>
      <c r="F1217" s="373"/>
      <c r="G1217" s="574"/>
      <c r="H1217" s="372"/>
      <c r="I1217" s="374"/>
      <c r="J1217" s="372"/>
      <c r="K1217" s="372"/>
      <c r="L1217" s="374"/>
      <c r="M1217" s="372"/>
      <c r="N1217" s="404"/>
      <c r="O1217" s="315">
        <f t="shared" si="75"/>
        <v>0</v>
      </c>
      <c r="P1217" s="315">
        <f t="shared" si="76"/>
        <v>0</v>
      </c>
      <c r="Q1217" s="96" t="str">
        <f t="shared" si="74"/>
        <v/>
      </c>
    </row>
    <row r="1218" spans="1:17">
      <c r="A1218" s="383" t="str">
        <f>IF(B1218="","",COUNT('Diário 1º PA'!$A$4:$A$2000)+COUNT('Diário 2º PA'!$A$4:$A$1998)+ROW()-3)</f>
        <v/>
      </c>
      <c r="B1218" s="370"/>
      <c r="C1218" s="392"/>
      <c r="D1218" s="372"/>
      <c r="E1218" s="372"/>
      <c r="F1218" s="373"/>
      <c r="G1218" s="574"/>
      <c r="H1218" s="372"/>
      <c r="I1218" s="374"/>
      <c r="J1218" s="372"/>
      <c r="K1218" s="372"/>
      <c r="L1218" s="374"/>
      <c r="M1218" s="372"/>
      <c r="N1218" s="404"/>
      <c r="O1218" s="315">
        <f t="shared" si="75"/>
        <v>0</v>
      </c>
      <c r="P1218" s="315">
        <f t="shared" si="76"/>
        <v>0</v>
      </c>
      <c r="Q1218" s="139" t="str">
        <f t="shared" si="74"/>
        <v/>
      </c>
    </row>
    <row r="1219" spans="1:17">
      <c r="A1219" s="383" t="str">
        <f>IF(B1219="","",COUNT('Diário 1º PA'!$A$4:$A$2000)+COUNT('Diário 2º PA'!$A$4:$A$1998)+ROW()-3)</f>
        <v/>
      </c>
      <c r="B1219" s="370"/>
      <c r="C1219" s="392"/>
      <c r="D1219" s="372"/>
      <c r="E1219" s="372"/>
      <c r="F1219" s="373"/>
      <c r="G1219" s="574"/>
      <c r="H1219" s="372"/>
      <c r="I1219" s="374"/>
      <c r="J1219" s="372"/>
      <c r="K1219" s="372"/>
      <c r="L1219" s="374"/>
      <c r="M1219" s="372"/>
      <c r="N1219" s="404"/>
      <c r="O1219" s="315">
        <f t="shared" si="75"/>
        <v>0</v>
      </c>
      <c r="P1219" s="315">
        <f t="shared" si="76"/>
        <v>0</v>
      </c>
      <c r="Q1219" s="96" t="str">
        <f t="shared" si="74"/>
        <v/>
      </c>
    </row>
    <row r="1220" spans="1:17">
      <c r="A1220" s="383" t="str">
        <f>IF(B1220="","",COUNT('Diário 1º PA'!$A$4:$A$2000)+COUNT('Diário 2º PA'!$A$4:$A$1998)+ROW()-3)</f>
        <v/>
      </c>
      <c r="B1220" s="370"/>
      <c r="C1220" s="392"/>
      <c r="D1220" s="372"/>
      <c r="E1220" s="372"/>
      <c r="F1220" s="373"/>
      <c r="G1220" s="574"/>
      <c r="H1220" s="372"/>
      <c r="I1220" s="374"/>
      <c r="J1220" s="372"/>
      <c r="K1220" s="372"/>
      <c r="L1220" s="374"/>
      <c r="M1220" s="372"/>
      <c r="N1220" s="404"/>
      <c r="O1220" s="315">
        <f t="shared" si="75"/>
        <v>0</v>
      </c>
      <c r="P1220" s="315">
        <f t="shared" si="76"/>
        <v>0</v>
      </c>
      <c r="Q1220" s="96" t="str">
        <f t="shared" si="74"/>
        <v/>
      </c>
    </row>
    <row r="1221" spans="1:17">
      <c r="A1221" s="383" t="str">
        <f>IF(B1221="","",COUNT('Diário 1º PA'!$A$4:$A$2000)+COUNT('Diário 2º PA'!$A$4:$A$1998)+ROW()-3)</f>
        <v/>
      </c>
      <c r="B1221" s="370"/>
      <c r="C1221" s="392"/>
      <c r="D1221" s="372"/>
      <c r="E1221" s="372"/>
      <c r="F1221" s="373"/>
      <c r="G1221" s="574"/>
      <c r="H1221" s="372"/>
      <c r="I1221" s="374"/>
      <c r="J1221" s="372"/>
      <c r="K1221" s="372"/>
      <c r="L1221" s="374"/>
      <c r="M1221" s="372"/>
      <c r="N1221" s="404"/>
      <c r="O1221" s="315">
        <f t="shared" si="75"/>
        <v>0</v>
      </c>
      <c r="P1221" s="315">
        <f t="shared" si="76"/>
        <v>0</v>
      </c>
      <c r="Q1221" s="139" t="str">
        <f t="shared" si="74"/>
        <v/>
      </c>
    </row>
    <row r="1222" spans="1:17">
      <c r="A1222" s="383" t="str">
        <f>IF(B1222="","",COUNT('Diário 1º PA'!$A$4:$A$2000)+COUNT('Diário 2º PA'!$A$4:$A$1998)+ROW()-3)</f>
        <v/>
      </c>
      <c r="B1222" s="370"/>
      <c r="C1222" s="392"/>
      <c r="D1222" s="372"/>
      <c r="E1222" s="372"/>
      <c r="F1222" s="373"/>
      <c r="G1222" s="574"/>
      <c r="H1222" s="372"/>
      <c r="I1222" s="374"/>
      <c r="J1222" s="372"/>
      <c r="K1222" s="372"/>
      <c r="L1222" s="374"/>
      <c r="M1222" s="372"/>
      <c r="N1222" s="404"/>
      <c r="O1222" s="315">
        <f t="shared" si="75"/>
        <v>0</v>
      </c>
      <c r="P1222" s="315">
        <f t="shared" si="76"/>
        <v>0</v>
      </c>
      <c r="Q1222" s="96" t="str">
        <f t="shared" ref="Q1222:Q1285" si="77">SUBSTITUTE(D1222," ","_")</f>
        <v/>
      </c>
    </row>
    <row r="1223" spans="1:17">
      <c r="A1223" s="383" t="str">
        <f>IF(B1223="","",COUNT('Diário 1º PA'!$A$4:$A$2000)+COUNT('Diário 2º PA'!$A$4:$A$1998)+ROW()-3)</f>
        <v/>
      </c>
      <c r="B1223" s="370"/>
      <c r="C1223" s="392"/>
      <c r="D1223" s="372"/>
      <c r="E1223" s="372"/>
      <c r="F1223" s="373"/>
      <c r="G1223" s="574"/>
      <c r="H1223" s="372"/>
      <c r="I1223" s="374"/>
      <c r="J1223" s="372"/>
      <c r="K1223" s="372"/>
      <c r="L1223" s="374"/>
      <c r="M1223" s="372"/>
      <c r="N1223" s="404"/>
      <c r="O1223" s="315">
        <f t="shared" si="75"/>
        <v>0</v>
      </c>
      <c r="P1223" s="315">
        <f t="shared" si="76"/>
        <v>0</v>
      </c>
      <c r="Q1223" s="96" t="str">
        <f t="shared" si="77"/>
        <v/>
      </c>
    </row>
    <row r="1224" spans="1:17">
      <c r="A1224" s="383" t="str">
        <f>IF(B1224="","",COUNT('Diário 1º PA'!$A$4:$A$2000)+COUNT('Diário 2º PA'!$A$4:$A$1998)+ROW()-3)</f>
        <v/>
      </c>
      <c r="B1224" s="370"/>
      <c r="C1224" s="392"/>
      <c r="D1224" s="372"/>
      <c r="E1224" s="372"/>
      <c r="F1224" s="373"/>
      <c r="G1224" s="574"/>
      <c r="H1224" s="372"/>
      <c r="I1224" s="374"/>
      <c r="J1224" s="372"/>
      <c r="K1224" s="372"/>
      <c r="L1224" s="374"/>
      <c r="M1224" s="372"/>
      <c r="N1224" s="404"/>
      <c r="O1224" s="315">
        <f t="shared" si="75"/>
        <v>0</v>
      </c>
      <c r="P1224" s="315">
        <f t="shared" si="76"/>
        <v>0</v>
      </c>
      <c r="Q1224" s="139" t="str">
        <f t="shared" si="77"/>
        <v/>
      </c>
    </row>
    <row r="1225" spans="1:17">
      <c r="A1225" s="383" t="str">
        <f>IF(B1225="","",COUNT('Diário 1º PA'!$A$4:$A$2000)+COUNT('Diário 2º PA'!$A$4:$A$1998)+ROW()-3)</f>
        <v/>
      </c>
      <c r="B1225" s="370"/>
      <c r="C1225" s="392"/>
      <c r="D1225" s="372"/>
      <c r="E1225" s="372"/>
      <c r="F1225" s="373"/>
      <c r="G1225" s="574"/>
      <c r="H1225" s="372"/>
      <c r="I1225" s="374"/>
      <c r="J1225" s="372"/>
      <c r="K1225" s="372"/>
      <c r="L1225" s="374"/>
      <c r="M1225" s="372"/>
      <c r="N1225" s="404"/>
      <c r="O1225" s="315">
        <f t="shared" si="75"/>
        <v>0</v>
      </c>
      <c r="P1225" s="315">
        <f t="shared" si="76"/>
        <v>0</v>
      </c>
      <c r="Q1225" s="96" t="str">
        <f t="shared" si="77"/>
        <v/>
      </c>
    </row>
    <row r="1226" spans="1:17">
      <c r="A1226" s="383" t="str">
        <f>IF(B1226="","",COUNT('Diário 1º PA'!$A$4:$A$2000)+COUNT('Diário 2º PA'!$A$4:$A$1998)+ROW()-3)</f>
        <v/>
      </c>
      <c r="B1226" s="370"/>
      <c r="C1226" s="392"/>
      <c r="D1226" s="372"/>
      <c r="E1226" s="372"/>
      <c r="F1226" s="373"/>
      <c r="G1226" s="574"/>
      <c r="H1226" s="372"/>
      <c r="I1226" s="374"/>
      <c r="J1226" s="372"/>
      <c r="K1226" s="372"/>
      <c r="L1226" s="374"/>
      <c r="M1226" s="372"/>
      <c r="N1226" s="404"/>
      <c r="O1226" s="315">
        <f t="shared" si="75"/>
        <v>0</v>
      </c>
      <c r="P1226" s="315">
        <f t="shared" si="76"/>
        <v>0</v>
      </c>
      <c r="Q1226" s="96" t="str">
        <f t="shared" si="77"/>
        <v/>
      </c>
    </row>
    <row r="1227" spans="1:17">
      <c r="A1227" s="383" t="str">
        <f>IF(B1227="","",COUNT('Diário 1º PA'!$A$4:$A$2000)+COUNT('Diário 2º PA'!$A$4:$A$1998)+ROW()-3)</f>
        <v/>
      </c>
      <c r="B1227" s="370"/>
      <c r="C1227" s="392"/>
      <c r="D1227" s="372"/>
      <c r="E1227" s="372"/>
      <c r="F1227" s="373"/>
      <c r="G1227" s="574"/>
      <c r="H1227" s="372"/>
      <c r="I1227" s="374"/>
      <c r="J1227" s="372"/>
      <c r="K1227" s="372"/>
      <c r="L1227" s="374"/>
      <c r="M1227" s="372"/>
      <c r="N1227" s="404"/>
      <c r="O1227" s="315">
        <f t="shared" si="75"/>
        <v>0</v>
      </c>
      <c r="P1227" s="315">
        <f t="shared" si="76"/>
        <v>0</v>
      </c>
      <c r="Q1227" s="139" t="str">
        <f t="shared" si="77"/>
        <v/>
      </c>
    </row>
    <row r="1228" spans="1:17">
      <c r="A1228" s="383" t="str">
        <f>IF(B1228="","",COUNT('Diário 1º PA'!$A$4:$A$2000)+COUNT('Diário 2º PA'!$A$4:$A$1998)+ROW()-3)</f>
        <v/>
      </c>
      <c r="B1228" s="370"/>
      <c r="C1228" s="392"/>
      <c r="D1228" s="372"/>
      <c r="E1228" s="372"/>
      <c r="F1228" s="373"/>
      <c r="G1228" s="574"/>
      <c r="H1228" s="372"/>
      <c r="I1228" s="374"/>
      <c r="J1228" s="372"/>
      <c r="K1228" s="372"/>
      <c r="L1228" s="374"/>
      <c r="M1228" s="372"/>
      <c r="N1228" s="404"/>
      <c r="O1228" s="315">
        <f t="shared" si="75"/>
        <v>0</v>
      </c>
      <c r="P1228" s="315">
        <f t="shared" si="76"/>
        <v>0</v>
      </c>
      <c r="Q1228" s="96" t="str">
        <f t="shared" si="77"/>
        <v/>
      </c>
    </row>
    <row r="1229" spans="1:17">
      <c r="A1229" s="383" t="str">
        <f>IF(B1229="","",COUNT('Diário 1º PA'!$A$4:$A$2000)+COUNT('Diário 2º PA'!$A$4:$A$1998)+ROW()-3)</f>
        <v/>
      </c>
      <c r="B1229" s="370"/>
      <c r="C1229" s="392"/>
      <c r="D1229" s="372"/>
      <c r="E1229" s="372"/>
      <c r="F1229" s="373"/>
      <c r="G1229" s="574"/>
      <c r="H1229" s="372"/>
      <c r="I1229" s="374"/>
      <c r="J1229" s="372"/>
      <c r="K1229" s="372"/>
      <c r="L1229" s="374"/>
      <c r="M1229" s="372"/>
      <c r="N1229" s="404"/>
      <c r="O1229" s="315">
        <f t="shared" si="75"/>
        <v>0</v>
      </c>
      <c r="P1229" s="315">
        <f t="shared" si="76"/>
        <v>0</v>
      </c>
      <c r="Q1229" s="96" t="str">
        <f t="shared" si="77"/>
        <v/>
      </c>
    </row>
    <row r="1230" spans="1:17">
      <c r="A1230" s="383" t="str">
        <f>IF(B1230="","",COUNT('Diário 1º PA'!$A$4:$A$2000)+COUNT('Diário 2º PA'!$A$4:$A$1998)+ROW()-3)</f>
        <v/>
      </c>
      <c r="B1230" s="370"/>
      <c r="C1230" s="392"/>
      <c r="D1230" s="372"/>
      <c r="E1230" s="372"/>
      <c r="F1230" s="373"/>
      <c r="G1230" s="574"/>
      <c r="H1230" s="372"/>
      <c r="I1230" s="374"/>
      <c r="J1230" s="372"/>
      <c r="K1230" s="372"/>
      <c r="L1230" s="374"/>
      <c r="M1230" s="372"/>
      <c r="N1230" s="404"/>
      <c r="O1230" s="315">
        <f t="shared" si="75"/>
        <v>0</v>
      </c>
      <c r="P1230" s="315">
        <f t="shared" si="76"/>
        <v>0</v>
      </c>
      <c r="Q1230" s="139" t="str">
        <f t="shared" si="77"/>
        <v/>
      </c>
    </row>
    <row r="1231" spans="1:17">
      <c r="A1231" s="383" t="str">
        <f>IF(B1231="","",COUNT('Diário 1º PA'!$A$4:$A$2000)+COUNT('Diário 2º PA'!$A$4:$A$1998)+ROW()-3)</f>
        <v/>
      </c>
      <c r="B1231" s="370"/>
      <c r="C1231" s="392"/>
      <c r="D1231" s="372"/>
      <c r="E1231" s="372"/>
      <c r="F1231" s="373"/>
      <c r="G1231" s="574"/>
      <c r="H1231" s="372"/>
      <c r="I1231" s="374"/>
      <c r="J1231" s="372"/>
      <c r="K1231" s="372"/>
      <c r="L1231" s="374"/>
      <c r="M1231" s="372"/>
      <c r="N1231" s="404"/>
      <c r="O1231" s="315">
        <f t="shared" si="75"/>
        <v>0</v>
      </c>
      <c r="P1231" s="315">
        <f t="shared" si="76"/>
        <v>0</v>
      </c>
      <c r="Q1231" s="96" t="str">
        <f t="shared" si="77"/>
        <v/>
      </c>
    </row>
    <row r="1232" spans="1:17">
      <c r="A1232" s="383" t="str">
        <f>IF(B1232="","",COUNT('Diário 1º PA'!$A$4:$A$2000)+COUNT('Diário 2º PA'!$A$4:$A$1998)+ROW()-3)</f>
        <v/>
      </c>
      <c r="B1232" s="370"/>
      <c r="C1232" s="392"/>
      <c r="D1232" s="372"/>
      <c r="E1232" s="372"/>
      <c r="F1232" s="373"/>
      <c r="G1232" s="574"/>
      <c r="H1232" s="372"/>
      <c r="I1232" s="374"/>
      <c r="J1232" s="372"/>
      <c r="K1232" s="372"/>
      <c r="L1232" s="374"/>
      <c r="M1232" s="372"/>
      <c r="N1232" s="404"/>
      <c r="O1232" s="315">
        <f t="shared" si="75"/>
        <v>0</v>
      </c>
      <c r="P1232" s="315">
        <f t="shared" si="76"/>
        <v>0</v>
      </c>
      <c r="Q1232" s="96" t="str">
        <f t="shared" si="77"/>
        <v/>
      </c>
    </row>
    <row r="1233" spans="1:17">
      <c r="A1233" s="383" t="str">
        <f>IF(B1233="","",COUNT('Diário 1º PA'!$A$4:$A$2000)+COUNT('Diário 2º PA'!$A$4:$A$1998)+ROW()-3)</f>
        <v/>
      </c>
      <c r="B1233" s="370"/>
      <c r="C1233" s="392"/>
      <c r="D1233" s="372"/>
      <c r="E1233" s="372"/>
      <c r="F1233" s="373"/>
      <c r="G1233" s="574"/>
      <c r="H1233" s="372"/>
      <c r="I1233" s="374"/>
      <c r="J1233" s="372"/>
      <c r="K1233" s="372"/>
      <c r="L1233" s="374"/>
      <c r="M1233" s="372"/>
      <c r="N1233" s="404"/>
      <c r="O1233" s="315">
        <f t="shared" si="75"/>
        <v>0</v>
      </c>
      <c r="P1233" s="315">
        <f t="shared" si="76"/>
        <v>0</v>
      </c>
      <c r="Q1233" s="139" t="str">
        <f t="shared" si="77"/>
        <v/>
      </c>
    </row>
    <row r="1234" spans="1:17">
      <c r="A1234" s="383" t="str">
        <f>IF(B1234="","",COUNT('Diário 1º PA'!$A$4:$A$2000)+COUNT('Diário 2º PA'!$A$4:$A$1998)+ROW()-3)</f>
        <v/>
      </c>
      <c r="B1234" s="370"/>
      <c r="C1234" s="392"/>
      <c r="D1234" s="372"/>
      <c r="E1234" s="372"/>
      <c r="F1234" s="373"/>
      <c r="G1234" s="574"/>
      <c r="H1234" s="372"/>
      <c r="I1234" s="374"/>
      <c r="J1234" s="372"/>
      <c r="K1234" s="372"/>
      <c r="L1234" s="374"/>
      <c r="M1234" s="372"/>
      <c r="N1234" s="404"/>
      <c r="O1234" s="315">
        <f t="shared" si="75"/>
        <v>0</v>
      </c>
      <c r="P1234" s="315">
        <f t="shared" si="76"/>
        <v>0</v>
      </c>
      <c r="Q1234" s="96" t="str">
        <f t="shared" si="77"/>
        <v/>
      </c>
    </row>
    <row r="1235" spans="1:17">
      <c r="A1235" s="383" t="str">
        <f>IF(B1235="","",COUNT('Diário 1º PA'!$A$4:$A$2000)+COUNT('Diário 2º PA'!$A$4:$A$1998)+ROW()-3)</f>
        <v/>
      </c>
      <c r="B1235" s="370"/>
      <c r="C1235" s="392"/>
      <c r="D1235" s="372"/>
      <c r="E1235" s="372"/>
      <c r="F1235" s="373"/>
      <c r="G1235" s="574"/>
      <c r="H1235" s="372"/>
      <c r="I1235" s="374"/>
      <c r="J1235" s="372"/>
      <c r="K1235" s="372"/>
      <c r="L1235" s="374"/>
      <c r="M1235" s="372"/>
      <c r="N1235" s="404"/>
      <c r="O1235" s="315">
        <f t="shared" si="75"/>
        <v>0</v>
      </c>
      <c r="P1235" s="315">
        <f t="shared" si="76"/>
        <v>0</v>
      </c>
      <c r="Q1235" s="96" t="str">
        <f t="shared" si="77"/>
        <v/>
      </c>
    </row>
    <row r="1236" spans="1:17">
      <c r="A1236" s="383" t="str">
        <f>IF(B1236="","",COUNT('Diário 1º PA'!$A$4:$A$2000)+COUNT('Diário 2º PA'!$A$4:$A$1998)+ROW()-3)</f>
        <v/>
      </c>
      <c r="B1236" s="370"/>
      <c r="C1236" s="392"/>
      <c r="D1236" s="372"/>
      <c r="E1236" s="372"/>
      <c r="F1236" s="373"/>
      <c r="G1236" s="574"/>
      <c r="H1236" s="372"/>
      <c r="I1236" s="374"/>
      <c r="J1236" s="372"/>
      <c r="K1236" s="372"/>
      <c r="L1236" s="374"/>
      <c r="M1236" s="372"/>
      <c r="N1236" s="404"/>
      <c r="O1236" s="315">
        <f t="shared" si="75"/>
        <v>0</v>
      </c>
      <c r="P1236" s="315">
        <f t="shared" si="76"/>
        <v>0</v>
      </c>
      <c r="Q1236" s="139" t="str">
        <f t="shared" si="77"/>
        <v/>
      </c>
    </row>
    <row r="1237" spans="1:17">
      <c r="A1237" s="383" t="str">
        <f>IF(B1237="","",COUNT('Diário 1º PA'!$A$4:$A$2000)+COUNT('Diário 2º PA'!$A$4:$A$1998)+ROW()-3)</f>
        <v/>
      </c>
      <c r="B1237" s="370"/>
      <c r="C1237" s="392"/>
      <c r="D1237" s="372"/>
      <c r="E1237" s="372"/>
      <c r="F1237" s="373"/>
      <c r="G1237" s="574"/>
      <c r="H1237" s="372"/>
      <c r="I1237" s="374"/>
      <c r="J1237" s="372"/>
      <c r="K1237" s="372"/>
      <c r="L1237" s="374"/>
      <c r="M1237" s="372"/>
      <c r="N1237" s="404"/>
      <c r="O1237" s="315">
        <f t="shared" si="75"/>
        <v>0</v>
      </c>
      <c r="P1237" s="315">
        <f t="shared" si="76"/>
        <v>0</v>
      </c>
      <c r="Q1237" s="96" t="str">
        <f t="shared" si="77"/>
        <v/>
      </c>
    </row>
    <row r="1238" spans="1:17">
      <c r="A1238" s="383" t="str">
        <f>IF(B1238="","",COUNT('Diário 1º PA'!$A$4:$A$2000)+COUNT('Diário 2º PA'!$A$4:$A$1998)+ROW()-3)</f>
        <v/>
      </c>
      <c r="B1238" s="370"/>
      <c r="C1238" s="392"/>
      <c r="D1238" s="372"/>
      <c r="E1238" s="372"/>
      <c r="F1238" s="373"/>
      <c r="G1238" s="574"/>
      <c r="H1238" s="372"/>
      <c r="I1238" s="374"/>
      <c r="J1238" s="372"/>
      <c r="K1238" s="372"/>
      <c r="L1238" s="374"/>
      <c r="M1238" s="372"/>
      <c r="N1238" s="404"/>
      <c r="O1238" s="315">
        <f t="shared" si="75"/>
        <v>0</v>
      </c>
      <c r="P1238" s="315">
        <f t="shared" si="76"/>
        <v>0</v>
      </c>
      <c r="Q1238" s="96" t="str">
        <f t="shared" si="77"/>
        <v/>
      </c>
    </row>
    <row r="1239" spans="1:17">
      <c r="A1239" s="383" t="str">
        <f>IF(B1239="","",COUNT('Diário 1º PA'!$A$4:$A$2000)+COUNT('Diário 2º PA'!$A$4:$A$1998)+ROW()-3)</f>
        <v/>
      </c>
      <c r="B1239" s="370"/>
      <c r="C1239" s="392"/>
      <c r="D1239" s="372"/>
      <c r="E1239" s="372"/>
      <c r="F1239" s="373"/>
      <c r="G1239" s="574"/>
      <c r="H1239" s="372"/>
      <c r="I1239" s="374"/>
      <c r="J1239" s="372"/>
      <c r="K1239" s="372"/>
      <c r="L1239" s="374"/>
      <c r="M1239" s="372"/>
      <c r="N1239" s="404"/>
      <c r="O1239" s="315">
        <f t="shared" si="75"/>
        <v>0</v>
      </c>
      <c r="P1239" s="315">
        <f t="shared" si="76"/>
        <v>0</v>
      </c>
      <c r="Q1239" s="139" t="str">
        <f t="shared" si="77"/>
        <v/>
      </c>
    </row>
    <row r="1240" spans="1:17">
      <c r="A1240" s="383" t="str">
        <f>IF(B1240="","",COUNT('Diário 1º PA'!$A$4:$A$2000)+COUNT('Diário 2º PA'!$A$4:$A$1998)+ROW()-3)</f>
        <v/>
      </c>
      <c r="B1240" s="370"/>
      <c r="C1240" s="392"/>
      <c r="D1240" s="372"/>
      <c r="E1240" s="372"/>
      <c r="F1240" s="373"/>
      <c r="G1240" s="574"/>
      <c r="H1240" s="372"/>
      <c r="I1240" s="374"/>
      <c r="J1240" s="372"/>
      <c r="K1240" s="372"/>
      <c r="L1240" s="374"/>
      <c r="M1240" s="372"/>
      <c r="N1240" s="404"/>
      <c r="O1240" s="315">
        <f t="shared" si="75"/>
        <v>0</v>
      </c>
      <c r="P1240" s="315">
        <f t="shared" si="76"/>
        <v>0</v>
      </c>
      <c r="Q1240" s="96" t="str">
        <f t="shared" si="77"/>
        <v/>
      </c>
    </row>
    <row r="1241" spans="1:17">
      <c r="A1241" s="383" t="str">
        <f>IF(B1241="","",COUNT('Diário 1º PA'!$A$4:$A$2000)+COUNT('Diário 2º PA'!$A$4:$A$1998)+ROW()-3)</f>
        <v/>
      </c>
      <c r="B1241" s="370"/>
      <c r="C1241" s="392"/>
      <c r="D1241" s="372"/>
      <c r="E1241" s="372"/>
      <c r="F1241" s="373"/>
      <c r="G1241" s="574"/>
      <c r="H1241" s="372"/>
      <c r="I1241" s="374"/>
      <c r="J1241" s="372"/>
      <c r="K1241" s="372"/>
      <c r="L1241" s="374"/>
      <c r="M1241" s="372"/>
      <c r="N1241" s="404"/>
      <c r="O1241" s="315">
        <f t="shared" si="75"/>
        <v>0</v>
      </c>
      <c r="P1241" s="315">
        <f t="shared" si="76"/>
        <v>0</v>
      </c>
      <c r="Q1241" s="96" t="str">
        <f t="shared" si="77"/>
        <v/>
      </c>
    </row>
    <row r="1242" spans="1:17">
      <c r="A1242" s="383" t="str">
        <f>IF(B1242="","",COUNT('Diário 1º PA'!$A$4:$A$2000)+COUNT('Diário 2º PA'!$A$4:$A$1998)+ROW()-3)</f>
        <v/>
      </c>
      <c r="B1242" s="370"/>
      <c r="C1242" s="392"/>
      <c r="D1242" s="372"/>
      <c r="E1242" s="372"/>
      <c r="F1242" s="373"/>
      <c r="G1242" s="574"/>
      <c r="H1242" s="372"/>
      <c r="I1242" s="374"/>
      <c r="J1242" s="372"/>
      <c r="K1242" s="372"/>
      <c r="L1242" s="374"/>
      <c r="M1242" s="372"/>
      <c r="N1242" s="404"/>
      <c r="O1242" s="315">
        <f t="shared" si="75"/>
        <v>0</v>
      </c>
      <c r="P1242" s="315">
        <f t="shared" si="76"/>
        <v>0</v>
      </c>
      <c r="Q1242" s="139" t="str">
        <f t="shared" si="77"/>
        <v/>
      </c>
    </row>
    <row r="1243" spans="1:17">
      <c r="A1243" s="383" t="str">
        <f>IF(B1243="","",COUNT('Diário 1º PA'!$A$4:$A$2000)+COUNT('Diário 2º PA'!$A$4:$A$1998)+ROW()-3)</f>
        <v/>
      </c>
      <c r="B1243" s="370"/>
      <c r="C1243" s="392"/>
      <c r="D1243" s="372"/>
      <c r="E1243" s="372"/>
      <c r="F1243" s="373"/>
      <c r="G1243" s="574"/>
      <c r="H1243" s="372"/>
      <c r="I1243" s="374"/>
      <c r="J1243" s="372"/>
      <c r="K1243" s="372"/>
      <c r="L1243" s="374"/>
      <c r="M1243" s="372"/>
      <c r="N1243" s="404"/>
      <c r="O1243" s="315">
        <f t="shared" si="75"/>
        <v>0</v>
      </c>
      <c r="P1243" s="315">
        <f t="shared" si="76"/>
        <v>0</v>
      </c>
      <c r="Q1243" s="96" t="str">
        <f t="shared" si="77"/>
        <v/>
      </c>
    </row>
    <row r="1244" spans="1:17">
      <c r="A1244" s="383" t="str">
        <f>IF(B1244="","",COUNT('Diário 1º PA'!$A$4:$A$2000)+COUNT('Diário 2º PA'!$A$4:$A$1998)+ROW()-3)</f>
        <v/>
      </c>
      <c r="B1244" s="370"/>
      <c r="C1244" s="392"/>
      <c r="D1244" s="372"/>
      <c r="E1244" s="372"/>
      <c r="F1244" s="373"/>
      <c r="G1244" s="574"/>
      <c r="H1244" s="372"/>
      <c r="I1244" s="374"/>
      <c r="J1244" s="372"/>
      <c r="K1244" s="372"/>
      <c r="L1244" s="374"/>
      <c r="M1244" s="372"/>
      <c r="N1244" s="404"/>
      <c r="O1244" s="315">
        <f t="shared" si="75"/>
        <v>0</v>
      </c>
      <c r="P1244" s="315">
        <f t="shared" si="76"/>
        <v>0</v>
      </c>
      <c r="Q1244" s="96" t="str">
        <f t="shared" si="77"/>
        <v/>
      </c>
    </row>
    <row r="1245" spans="1:17">
      <c r="A1245" s="383" t="str">
        <f>IF(B1245="","",COUNT('Diário 1º PA'!$A$4:$A$2000)+COUNT('Diário 2º PA'!$A$4:$A$1998)+ROW()-3)</f>
        <v/>
      </c>
      <c r="B1245" s="370"/>
      <c r="C1245" s="392"/>
      <c r="D1245" s="372"/>
      <c r="E1245" s="372"/>
      <c r="F1245" s="373"/>
      <c r="G1245" s="574"/>
      <c r="H1245" s="372"/>
      <c r="I1245" s="374"/>
      <c r="J1245" s="372"/>
      <c r="K1245" s="372"/>
      <c r="L1245" s="374"/>
      <c r="M1245" s="372"/>
      <c r="N1245" s="404"/>
      <c r="O1245" s="315">
        <f t="shared" si="75"/>
        <v>0</v>
      </c>
      <c r="P1245" s="315">
        <f t="shared" si="76"/>
        <v>0</v>
      </c>
      <c r="Q1245" s="139" t="str">
        <f t="shared" si="77"/>
        <v/>
      </c>
    </row>
    <row r="1246" spans="1:17">
      <c r="A1246" s="383" t="str">
        <f>IF(B1246="","",COUNT('Diário 1º PA'!$A$4:$A$2000)+COUNT('Diário 2º PA'!$A$4:$A$1998)+ROW()-3)</f>
        <v/>
      </c>
      <c r="B1246" s="370"/>
      <c r="C1246" s="392"/>
      <c r="D1246" s="372"/>
      <c r="E1246" s="372"/>
      <c r="F1246" s="373"/>
      <c r="G1246" s="574"/>
      <c r="H1246" s="372"/>
      <c r="I1246" s="374"/>
      <c r="J1246" s="372"/>
      <c r="K1246" s="372"/>
      <c r="L1246" s="374"/>
      <c r="M1246" s="372"/>
      <c r="N1246" s="404"/>
      <c r="O1246" s="315">
        <f t="shared" si="75"/>
        <v>0</v>
      </c>
      <c r="P1246" s="315">
        <f t="shared" si="76"/>
        <v>0</v>
      </c>
      <c r="Q1246" s="96" t="str">
        <f t="shared" si="77"/>
        <v/>
      </c>
    </row>
    <row r="1247" spans="1:17">
      <c r="A1247" s="383" t="str">
        <f>IF(B1247="","",COUNT('Diário 1º PA'!$A$4:$A$2000)+COUNT('Diário 2º PA'!$A$4:$A$1998)+ROW()-3)</f>
        <v/>
      </c>
      <c r="B1247" s="370"/>
      <c r="C1247" s="392"/>
      <c r="D1247" s="372"/>
      <c r="E1247" s="372"/>
      <c r="F1247" s="373"/>
      <c r="G1247" s="574"/>
      <c r="H1247" s="372"/>
      <c r="I1247" s="374"/>
      <c r="J1247" s="372"/>
      <c r="K1247" s="372"/>
      <c r="L1247" s="374"/>
      <c r="M1247" s="372"/>
      <c r="N1247" s="404"/>
      <c r="O1247" s="315">
        <f t="shared" si="75"/>
        <v>0</v>
      </c>
      <c r="P1247" s="315">
        <f t="shared" si="76"/>
        <v>0</v>
      </c>
      <c r="Q1247" s="96" t="str">
        <f t="shared" si="77"/>
        <v/>
      </c>
    </row>
    <row r="1248" spans="1:17">
      <c r="A1248" s="383" t="str">
        <f>IF(B1248="","",COUNT('Diário 1º PA'!$A$4:$A$2000)+COUNT('Diário 2º PA'!$A$4:$A$1998)+ROW()-3)</f>
        <v/>
      </c>
      <c r="B1248" s="370"/>
      <c r="C1248" s="392"/>
      <c r="D1248" s="372"/>
      <c r="E1248" s="372"/>
      <c r="F1248" s="373"/>
      <c r="G1248" s="574"/>
      <c r="H1248" s="372"/>
      <c r="I1248" s="374"/>
      <c r="J1248" s="372"/>
      <c r="K1248" s="372"/>
      <c r="L1248" s="374"/>
      <c r="M1248" s="372"/>
      <c r="N1248" s="404"/>
      <c r="O1248" s="315">
        <f t="shared" si="75"/>
        <v>0</v>
      </c>
      <c r="P1248" s="315">
        <f t="shared" si="76"/>
        <v>0</v>
      </c>
      <c r="Q1248" s="139" t="str">
        <f t="shared" si="77"/>
        <v/>
      </c>
    </row>
    <row r="1249" spans="1:17">
      <c r="A1249" s="383" t="str">
        <f>IF(B1249="","",COUNT('Diário 1º PA'!$A$4:$A$2000)+COUNT('Diário 2º PA'!$A$4:$A$1998)+ROW()-3)</f>
        <v/>
      </c>
      <c r="B1249" s="370"/>
      <c r="C1249" s="392"/>
      <c r="D1249" s="372"/>
      <c r="E1249" s="372"/>
      <c r="F1249" s="373"/>
      <c r="G1249" s="574"/>
      <c r="H1249" s="372"/>
      <c r="I1249" s="374"/>
      <c r="J1249" s="372"/>
      <c r="K1249" s="372"/>
      <c r="L1249" s="374"/>
      <c r="M1249" s="372"/>
      <c r="N1249" s="404"/>
      <c r="O1249" s="315">
        <f t="shared" si="75"/>
        <v>0</v>
      </c>
      <c r="P1249" s="315">
        <f t="shared" si="76"/>
        <v>0</v>
      </c>
      <c r="Q1249" s="96" t="str">
        <f t="shared" si="77"/>
        <v/>
      </c>
    </row>
    <row r="1250" spans="1:17">
      <c r="A1250" s="383" t="str">
        <f>IF(B1250="","",COUNT('Diário 1º PA'!$A$4:$A$2000)+COUNT('Diário 2º PA'!$A$4:$A$1998)+ROW()-3)</f>
        <v/>
      </c>
      <c r="B1250" s="370"/>
      <c r="C1250" s="392"/>
      <c r="D1250" s="372"/>
      <c r="E1250" s="372"/>
      <c r="F1250" s="373"/>
      <c r="G1250" s="574"/>
      <c r="H1250" s="372"/>
      <c r="I1250" s="374"/>
      <c r="J1250" s="372"/>
      <c r="K1250" s="372"/>
      <c r="L1250" s="374"/>
      <c r="M1250" s="372"/>
      <c r="N1250" s="404"/>
      <c r="O1250" s="315">
        <f t="shared" si="75"/>
        <v>0</v>
      </c>
      <c r="P1250" s="315">
        <f t="shared" si="76"/>
        <v>0</v>
      </c>
      <c r="Q1250" s="96" t="str">
        <f t="shared" si="77"/>
        <v/>
      </c>
    </row>
    <row r="1251" spans="1:17">
      <c r="A1251" s="383" t="str">
        <f>IF(B1251="","",COUNT('Diário 1º PA'!$A$4:$A$2000)+COUNT('Diário 2º PA'!$A$4:$A$1998)+ROW()-3)</f>
        <v/>
      </c>
      <c r="B1251" s="370"/>
      <c r="C1251" s="392"/>
      <c r="D1251" s="372"/>
      <c r="E1251" s="372"/>
      <c r="F1251" s="373"/>
      <c r="G1251" s="574"/>
      <c r="H1251" s="372"/>
      <c r="I1251" s="374"/>
      <c r="J1251" s="372"/>
      <c r="K1251" s="372"/>
      <c r="L1251" s="374"/>
      <c r="M1251" s="372"/>
      <c r="N1251" s="404"/>
      <c r="O1251" s="315">
        <f t="shared" si="75"/>
        <v>0</v>
      </c>
      <c r="P1251" s="315">
        <f t="shared" si="76"/>
        <v>0</v>
      </c>
      <c r="Q1251" s="139" t="str">
        <f t="shared" si="77"/>
        <v/>
      </c>
    </row>
    <row r="1252" spans="1:17">
      <c r="A1252" s="383" t="str">
        <f>IF(B1252="","",COUNT('Diário 1º PA'!$A$4:$A$2000)+COUNT('Diário 2º PA'!$A$4:$A$1998)+ROW()-3)</f>
        <v/>
      </c>
      <c r="B1252" s="370"/>
      <c r="C1252" s="392"/>
      <c r="D1252" s="372"/>
      <c r="E1252" s="372"/>
      <c r="F1252" s="373"/>
      <c r="G1252" s="574"/>
      <c r="H1252" s="372"/>
      <c r="I1252" s="374"/>
      <c r="J1252" s="372"/>
      <c r="K1252" s="372"/>
      <c r="L1252" s="374"/>
      <c r="M1252" s="372"/>
      <c r="N1252" s="404"/>
      <c r="O1252" s="315">
        <f t="shared" si="75"/>
        <v>0</v>
      </c>
      <c r="P1252" s="315">
        <f t="shared" si="76"/>
        <v>0</v>
      </c>
      <c r="Q1252" s="96" t="str">
        <f t="shared" si="77"/>
        <v/>
      </c>
    </row>
    <row r="1253" spans="1:17">
      <c r="A1253" s="383" t="str">
        <f>IF(B1253="","",COUNT('Diário 1º PA'!$A$4:$A$2000)+COUNT('Diário 2º PA'!$A$4:$A$1998)+ROW()-3)</f>
        <v/>
      </c>
      <c r="B1253" s="370"/>
      <c r="C1253" s="392"/>
      <c r="D1253" s="372"/>
      <c r="E1253" s="372"/>
      <c r="F1253" s="373"/>
      <c r="G1253" s="574"/>
      <c r="H1253" s="372"/>
      <c r="I1253" s="374"/>
      <c r="J1253" s="372"/>
      <c r="K1253" s="372"/>
      <c r="L1253" s="374"/>
      <c r="M1253" s="372"/>
      <c r="N1253" s="404"/>
      <c r="O1253" s="315">
        <f t="shared" si="75"/>
        <v>0</v>
      </c>
      <c r="P1253" s="315">
        <f t="shared" si="76"/>
        <v>0</v>
      </c>
      <c r="Q1253" s="96" t="str">
        <f t="shared" si="77"/>
        <v/>
      </c>
    </row>
    <row r="1254" spans="1:17">
      <c r="A1254" s="383" t="str">
        <f>IF(B1254="","",COUNT('Diário 1º PA'!$A$4:$A$2000)+COUNT('Diário 2º PA'!$A$4:$A$1998)+ROW()-3)</f>
        <v/>
      </c>
      <c r="B1254" s="370"/>
      <c r="C1254" s="392"/>
      <c r="D1254" s="372"/>
      <c r="E1254" s="372"/>
      <c r="F1254" s="373"/>
      <c r="G1254" s="574"/>
      <c r="H1254" s="372"/>
      <c r="I1254" s="374"/>
      <c r="J1254" s="372"/>
      <c r="K1254" s="372"/>
      <c r="L1254" s="374"/>
      <c r="M1254" s="372"/>
      <c r="N1254" s="404"/>
      <c r="O1254" s="315">
        <f t="shared" si="75"/>
        <v>0</v>
      </c>
      <c r="P1254" s="315">
        <f t="shared" si="76"/>
        <v>0</v>
      </c>
      <c r="Q1254" s="139" t="str">
        <f t="shared" si="77"/>
        <v/>
      </c>
    </row>
    <row r="1255" spans="1:17">
      <c r="A1255" s="383" t="str">
        <f>IF(B1255="","",COUNT('Diário 1º PA'!$A$4:$A$2000)+COUNT('Diário 2º PA'!$A$4:$A$1998)+ROW()-3)</f>
        <v/>
      </c>
      <c r="B1255" s="370"/>
      <c r="C1255" s="392"/>
      <c r="D1255" s="372"/>
      <c r="E1255" s="372"/>
      <c r="F1255" s="373"/>
      <c r="G1255" s="574"/>
      <c r="H1255" s="372"/>
      <c r="I1255" s="374"/>
      <c r="J1255" s="372"/>
      <c r="K1255" s="372"/>
      <c r="L1255" s="374"/>
      <c r="M1255" s="372"/>
      <c r="N1255" s="404"/>
      <c r="O1255" s="315">
        <f t="shared" si="75"/>
        <v>0</v>
      </c>
      <c r="P1255" s="315">
        <f t="shared" si="76"/>
        <v>0</v>
      </c>
      <c r="Q1255" s="96" t="str">
        <f t="shared" si="77"/>
        <v/>
      </c>
    </row>
    <row r="1256" spans="1:17">
      <c r="A1256" s="383" t="str">
        <f>IF(B1256="","",COUNT('Diário 1º PA'!$A$4:$A$2000)+COUNT('Diário 2º PA'!$A$4:$A$1998)+ROW()-3)</f>
        <v/>
      </c>
      <c r="B1256" s="370"/>
      <c r="C1256" s="392"/>
      <c r="D1256" s="372"/>
      <c r="E1256" s="372"/>
      <c r="F1256" s="373"/>
      <c r="G1256" s="574"/>
      <c r="H1256" s="372"/>
      <c r="I1256" s="374"/>
      <c r="J1256" s="372"/>
      <c r="K1256" s="372"/>
      <c r="L1256" s="374"/>
      <c r="M1256" s="372"/>
      <c r="N1256" s="404"/>
      <c r="O1256" s="315">
        <f t="shared" si="75"/>
        <v>0</v>
      </c>
      <c r="P1256" s="315">
        <f t="shared" si="76"/>
        <v>0</v>
      </c>
      <c r="Q1256" s="96" t="str">
        <f t="shared" si="77"/>
        <v/>
      </c>
    </row>
    <row r="1257" spans="1:17">
      <c r="A1257" s="383" t="str">
        <f>IF(B1257="","",COUNT('Diário 1º PA'!$A$4:$A$2000)+COUNT('Diário 2º PA'!$A$4:$A$1998)+ROW()-3)</f>
        <v/>
      </c>
      <c r="B1257" s="370"/>
      <c r="C1257" s="392"/>
      <c r="D1257" s="372"/>
      <c r="E1257" s="372"/>
      <c r="F1257" s="373"/>
      <c r="G1257" s="574"/>
      <c r="H1257" s="372"/>
      <c r="I1257" s="374"/>
      <c r="J1257" s="372"/>
      <c r="K1257" s="372"/>
      <c r="L1257" s="374"/>
      <c r="M1257" s="372"/>
      <c r="N1257" s="404"/>
      <c r="O1257" s="315">
        <f t="shared" si="75"/>
        <v>0</v>
      </c>
      <c r="P1257" s="315">
        <f t="shared" si="76"/>
        <v>0</v>
      </c>
      <c r="Q1257" s="139" t="str">
        <f t="shared" si="77"/>
        <v/>
      </c>
    </row>
    <row r="1258" spans="1:17">
      <c r="A1258" s="383" t="str">
        <f>IF(B1258="","",COUNT('Diário 1º PA'!$A$4:$A$2000)+COUNT('Diário 2º PA'!$A$4:$A$1998)+ROW()-3)</f>
        <v/>
      </c>
      <c r="B1258" s="370"/>
      <c r="C1258" s="392"/>
      <c r="D1258" s="372"/>
      <c r="E1258" s="372"/>
      <c r="F1258" s="373"/>
      <c r="G1258" s="574"/>
      <c r="H1258" s="372"/>
      <c r="I1258" s="374"/>
      <c r="J1258" s="372"/>
      <c r="K1258" s="372"/>
      <c r="L1258" s="374"/>
      <c r="M1258" s="372"/>
      <c r="N1258" s="404"/>
      <c r="O1258" s="315">
        <f t="shared" si="75"/>
        <v>0</v>
      </c>
      <c r="P1258" s="315">
        <f t="shared" si="76"/>
        <v>0</v>
      </c>
      <c r="Q1258" s="96" t="str">
        <f t="shared" si="77"/>
        <v/>
      </c>
    </row>
    <row r="1259" spans="1:17">
      <c r="A1259" s="383" t="str">
        <f>IF(B1259="","",COUNT('Diário 1º PA'!$A$4:$A$2000)+COUNT('Diário 2º PA'!$A$4:$A$1998)+ROW()-3)</f>
        <v/>
      </c>
      <c r="B1259" s="370"/>
      <c r="C1259" s="392"/>
      <c r="D1259" s="372"/>
      <c r="E1259" s="372"/>
      <c r="F1259" s="373"/>
      <c r="G1259" s="574"/>
      <c r="H1259" s="372"/>
      <c r="I1259" s="374"/>
      <c r="J1259" s="372"/>
      <c r="K1259" s="372"/>
      <c r="L1259" s="374"/>
      <c r="M1259" s="372"/>
      <c r="N1259" s="404"/>
      <c r="O1259" s="315">
        <f t="shared" si="75"/>
        <v>0</v>
      </c>
      <c r="P1259" s="315">
        <f t="shared" si="76"/>
        <v>0</v>
      </c>
      <c r="Q1259" s="96" t="str">
        <f t="shared" si="77"/>
        <v/>
      </c>
    </row>
    <row r="1260" spans="1:17">
      <c r="A1260" s="383" t="str">
        <f>IF(B1260="","",COUNT('Diário 1º PA'!$A$4:$A$2000)+COUNT('Diário 2º PA'!$A$4:$A$1998)+ROW()-3)</f>
        <v/>
      </c>
      <c r="B1260" s="370"/>
      <c r="C1260" s="392"/>
      <c r="D1260" s="372"/>
      <c r="E1260" s="372"/>
      <c r="F1260" s="373"/>
      <c r="G1260" s="574"/>
      <c r="H1260" s="372"/>
      <c r="I1260" s="374"/>
      <c r="J1260" s="372"/>
      <c r="K1260" s="372"/>
      <c r="L1260" s="374"/>
      <c r="M1260" s="372"/>
      <c r="N1260" s="404"/>
      <c r="O1260" s="315">
        <f t="shared" si="75"/>
        <v>0</v>
      </c>
      <c r="P1260" s="315">
        <f t="shared" si="76"/>
        <v>0</v>
      </c>
      <c r="Q1260" s="139" t="str">
        <f t="shared" si="77"/>
        <v/>
      </c>
    </row>
    <row r="1261" spans="1:17">
      <c r="A1261" s="383" t="str">
        <f>IF(B1261="","",COUNT('Diário 1º PA'!$A$4:$A$2000)+COUNT('Diário 2º PA'!$A$4:$A$1998)+ROW()-3)</f>
        <v/>
      </c>
      <c r="B1261" s="370"/>
      <c r="C1261" s="392"/>
      <c r="D1261" s="372"/>
      <c r="E1261" s="372"/>
      <c r="F1261" s="373"/>
      <c r="G1261" s="574"/>
      <c r="H1261" s="372"/>
      <c r="I1261" s="374"/>
      <c r="J1261" s="372"/>
      <c r="K1261" s="372"/>
      <c r="L1261" s="374"/>
      <c r="M1261" s="372"/>
      <c r="N1261" s="404"/>
      <c r="O1261" s="315">
        <f t="shared" si="75"/>
        <v>0</v>
      </c>
      <c r="P1261" s="315">
        <f t="shared" si="76"/>
        <v>0</v>
      </c>
      <c r="Q1261" s="96" t="str">
        <f t="shared" si="77"/>
        <v/>
      </c>
    </row>
    <row r="1262" spans="1:17">
      <c r="A1262" s="383" t="str">
        <f>IF(B1262="","",COUNT('Diário 1º PA'!$A$4:$A$2000)+COUNT('Diário 2º PA'!$A$4:$A$1998)+ROW()-3)</f>
        <v/>
      </c>
      <c r="B1262" s="370"/>
      <c r="C1262" s="392"/>
      <c r="D1262" s="372"/>
      <c r="E1262" s="372"/>
      <c r="F1262" s="373"/>
      <c r="G1262" s="574"/>
      <c r="H1262" s="372"/>
      <c r="I1262" s="374"/>
      <c r="J1262" s="372"/>
      <c r="K1262" s="372"/>
      <c r="L1262" s="374"/>
      <c r="M1262" s="372"/>
      <c r="N1262" s="404"/>
      <c r="O1262" s="315">
        <f t="shared" si="75"/>
        <v>0</v>
      </c>
      <c r="P1262" s="315">
        <f t="shared" si="76"/>
        <v>0</v>
      </c>
      <c r="Q1262" s="96" t="str">
        <f t="shared" si="77"/>
        <v/>
      </c>
    </row>
    <row r="1263" spans="1:17">
      <c r="A1263" s="383" t="str">
        <f>IF(B1263="","",COUNT('Diário 1º PA'!$A$4:$A$2000)+COUNT('Diário 2º PA'!$A$4:$A$1998)+ROW()-3)</f>
        <v/>
      </c>
      <c r="B1263" s="370"/>
      <c r="C1263" s="392"/>
      <c r="D1263" s="372"/>
      <c r="E1263" s="372"/>
      <c r="F1263" s="373"/>
      <c r="G1263" s="574"/>
      <c r="H1263" s="372"/>
      <c r="I1263" s="374"/>
      <c r="J1263" s="372"/>
      <c r="K1263" s="372"/>
      <c r="L1263" s="374"/>
      <c r="M1263" s="372"/>
      <c r="N1263" s="404"/>
      <c r="O1263" s="315">
        <f t="shared" si="75"/>
        <v>0</v>
      </c>
      <c r="P1263" s="315">
        <f t="shared" si="76"/>
        <v>0</v>
      </c>
      <c r="Q1263" s="139" t="str">
        <f t="shared" si="77"/>
        <v/>
      </c>
    </row>
    <row r="1264" spans="1:17">
      <c r="A1264" s="383" t="str">
        <f>IF(B1264="","",COUNT('Diário 1º PA'!$A$4:$A$2000)+COUNT('Diário 2º PA'!$A$4:$A$1998)+ROW()-3)</f>
        <v/>
      </c>
      <c r="B1264" s="370"/>
      <c r="C1264" s="392"/>
      <c r="D1264" s="372"/>
      <c r="E1264" s="372"/>
      <c r="F1264" s="373"/>
      <c r="G1264" s="574"/>
      <c r="H1264" s="372"/>
      <c r="I1264" s="374"/>
      <c r="J1264" s="372"/>
      <c r="K1264" s="372"/>
      <c r="L1264" s="374"/>
      <c r="M1264" s="372"/>
      <c r="N1264" s="404"/>
      <c r="O1264" s="74">
        <f t="shared" ref="O1264:O1285" si="78">IF(B1264=0,0,IF(YEAR(B1264)=$P$1,MONTH(B1264)-$O$1+1,(YEAR(B1264)-$P$1)*12-$O$1+1+MONTH(B1264)))</f>
        <v>0</v>
      </c>
      <c r="P1264" s="74">
        <f t="shared" ref="P1264:P1285" si="79">IF(C1264=0,0,IF(YEAR(C1264)=$P$1,MONTH(C1264)-$O$1+1,(YEAR(C1264)-$P$1)*12-$O$1+1+MONTH(C1264)))</f>
        <v>0</v>
      </c>
      <c r="Q1264" s="96" t="str">
        <f t="shared" si="77"/>
        <v/>
      </c>
    </row>
    <row r="1265" spans="1:17">
      <c r="A1265" s="383" t="str">
        <f>IF(B1265="","",COUNT('Diário 1º PA'!$A$4:$A$2000)+COUNT('Diário 2º PA'!$A$4:$A$1998)+ROW()-3)</f>
        <v/>
      </c>
      <c r="B1265" s="370"/>
      <c r="C1265" s="392"/>
      <c r="D1265" s="372"/>
      <c r="E1265" s="372"/>
      <c r="F1265" s="373"/>
      <c r="G1265" s="574"/>
      <c r="H1265" s="372"/>
      <c r="I1265" s="374"/>
      <c r="J1265" s="372"/>
      <c r="K1265" s="372"/>
      <c r="L1265" s="374"/>
      <c r="M1265" s="372"/>
      <c r="N1265" s="404"/>
      <c r="O1265" s="74">
        <f t="shared" si="78"/>
        <v>0</v>
      </c>
      <c r="P1265" s="74">
        <f t="shared" si="79"/>
        <v>0</v>
      </c>
      <c r="Q1265" s="96" t="str">
        <f t="shared" si="77"/>
        <v/>
      </c>
    </row>
    <row r="1266" spans="1:17">
      <c r="A1266" s="383" t="str">
        <f>IF(B1266="","",COUNT('Diário 1º PA'!$A$4:$A$2000)+COUNT('Diário 2º PA'!$A$4:$A$1998)+ROW()-3)</f>
        <v/>
      </c>
      <c r="B1266" s="370"/>
      <c r="C1266" s="392"/>
      <c r="D1266" s="372"/>
      <c r="E1266" s="372"/>
      <c r="F1266" s="373"/>
      <c r="G1266" s="574"/>
      <c r="H1266" s="372"/>
      <c r="I1266" s="374"/>
      <c r="J1266" s="372"/>
      <c r="K1266" s="372"/>
      <c r="L1266" s="374"/>
      <c r="M1266" s="372"/>
      <c r="N1266" s="404"/>
      <c r="O1266" s="74">
        <f t="shared" si="78"/>
        <v>0</v>
      </c>
      <c r="P1266" s="74">
        <f t="shared" si="79"/>
        <v>0</v>
      </c>
      <c r="Q1266" s="139" t="str">
        <f t="shared" si="77"/>
        <v/>
      </c>
    </row>
    <row r="1267" spans="1:17">
      <c r="A1267" s="383" t="str">
        <f>IF(B1267="","",COUNT('Diário 1º PA'!$A$4:$A$2000)+COUNT('Diário 2º PA'!$A$4:$A$1998)+ROW()-3)</f>
        <v/>
      </c>
      <c r="B1267" s="370"/>
      <c r="C1267" s="392"/>
      <c r="D1267" s="372"/>
      <c r="E1267" s="372"/>
      <c r="F1267" s="373"/>
      <c r="G1267" s="574"/>
      <c r="H1267" s="372"/>
      <c r="I1267" s="374"/>
      <c r="J1267" s="372"/>
      <c r="K1267" s="372"/>
      <c r="L1267" s="374"/>
      <c r="M1267" s="372"/>
      <c r="N1267" s="404"/>
      <c r="O1267" s="74">
        <f t="shared" si="78"/>
        <v>0</v>
      </c>
      <c r="P1267" s="74">
        <f t="shared" si="79"/>
        <v>0</v>
      </c>
      <c r="Q1267" s="96" t="str">
        <f t="shared" si="77"/>
        <v/>
      </c>
    </row>
    <row r="1268" spans="1:17">
      <c r="A1268" s="383" t="str">
        <f>IF(B1268="","",COUNT('Diário 1º PA'!$A$4:$A$2000)+COUNT('Diário 2º PA'!$A$4:$A$1998)+ROW()-3)</f>
        <v/>
      </c>
      <c r="B1268" s="370"/>
      <c r="C1268" s="392"/>
      <c r="D1268" s="372"/>
      <c r="E1268" s="372"/>
      <c r="F1268" s="373"/>
      <c r="G1268" s="574"/>
      <c r="H1268" s="372"/>
      <c r="I1268" s="374"/>
      <c r="J1268" s="372"/>
      <c r="K1268" s="372"/>
      <c r="L1268" s="374"/>
      <c r="M1268" s="372"/>
      <c r="N1268" s="404"/>
      <c r="O1268" s="74">
        <f t="shared" si="78"/>
        <v>0</v>
      </c>
      <c r="P1268" s="74">
        <f t="shared" si="79"/>
        <v>0</v>
      </c>
      <c r="Q1268" s="96" t="str">
        <f t="shared" si="77"/>
        <v/>
      </c>
    </row>
    <row r="1269" spans="1:17">
      <c r="A1269" s="383" t="str">
        <f>IF(B1269="","",COUNT('Diário 1º PA'!$A$4:$A$2000)+COUNT('Diário 2º PA'!$A$4:$A$1998)+ROW()-3)</f>
        <v/>
      </c>
      <c r="B1269" s="370"/>
      <c r="C1269" s="392"/>
      <c r="D1269" s="372"/>
      <c r="E1269" s="372"/>
      <c r="F1269" s="373"/>
      <c r="G1269" s="574"/>
      <c r="H1269" s="372"/>
      <c r="I1269" s="374"/>
      <c r="J1269" s="372"/>
      <c r="K1269" s="372"/>
      <c r="L1269" s="374"/>
      <c r="M1269" s="372"/>
      <c r="N1269" s="404"/>
      <c r="O1269" s="74">
        <f t="shared" si="78"/>
        <v>0</v>
      </c>
      <c r="P1269" s="74">
        <f t="shared" si="79"/>
        <v>0</v>
      </c>
      <c r="Q1269" s="139" t="str">
        <f t="shared" si="77"/>
        <v/>
      </c>
    </row>
    <row r="1270" spans="1:17">
      <c r="A1270" s="383" t="str">
        <f>IF(B1270="","",COUNT('Diário 1º PA'!$A$4:$A$2000)+COUNT('Diário 2º PA'!$A$4:$A$1998)+ROW()-3)</f>
        <v/>
      </c>
      <c r="B1270" s="370"/>
      <c r="C1270" s="392"/>
      <c r="D1270" s="372"/>
      <c r="E1270" s="372"/>
      <c r="F1270" s="373"/>
      <c r="G1270" s="574"/>
      <c r="H1270" s="372"/>
      <c r="I1270" s="374"/>
      <c r="J1270" s="372"/>
      <c r="K1270" s="372"/>
      <c r="L1270" s="374"/>
      <c r="M1270" s="372"/>
      <c r="N1270" s="404"/>
      <c r="O1270" s="74">
        <f t="shared" si="78"/>
        <v>0</v>
      </c>
      <c r="P1270" s="74">
        <f t="shared" si="79"/>
        <v>0</v>
      </c>
      <c r="Q1270" s="96" t="str">
        <f t="shared" si="77"/>
        <v/>
      </c>
    </row>
    <row r="1271" spans="1:17">
      <c r="A1271" s="383" t="str">
        <f>IF(B1271="","",COUNT('Diário 1º PA'!$A$4:$A$2000)+COUNT('Diário 2º PA'!$A$4:$A$1998)+ROW()-3)</f>
        <v/>
      </c>
      <c r="B1271" s="370"/>
      <c r="C1271" s="392"/>
      <c r="D1271" s="372"/>
      <c r="E1271" s="372"/>
      <c r="F1271" s="373"/>
      <c r="G1271" s="574"/>
      <c r="H1271" s="372"/>
      <c r="I1271" s="374"/>
      <c r="J1271" s="372"/>
      <c r="K1271" s="372"/>
      <c r="L1271" s="374"/>
      <c r="M1271" s="372"/>
      <c r="N1271" s="404"/>
      <c r="O1271" s="74">
        <f t="shared" si="78"/>
        <v>0</v>
      </c>
      <c r="P1271" s="74">
        <f t="shared" si="79"/>
        <v>0</v>
      </c>
      <c r="Q1271" s="96" t="str">
        <f t="shared" si="77"/>
        <v/>
      </c>
    </row>
    <row r="1272" spans="1:17">
      <c r="A1272" s="383" t="str">
        <f>IF(B1272="","",COUNT('Diário 1º PA'!$A$4:$A$2000)+COUNT('Diário 2º PA'!$A$4:$A$1998)+ROW()-3)</f>
        <v/>
      </c>
      <c r="B1272" s="370"/>
      <c r="C1272" s="392"/>
      <c r="D1272" s="372"/>
      <c r="E1272" s="372"/>
      <c r="F1272" s="373"/>
      <c r="G1272" s="574"/>
      <c r="H1272" s="372"/>
      <c r="I1272" s="374"/>
      <c r="J1272" s="372"/>
      <c r="K1272" s="372"/>
      <c r="L1272" s="374"/>
      <c r="M1272" s="372"/>
      <c r="N1272" s="404"/>
      <c r="O1272" s="74">
        <f t="shared" si="78"/>
        <v>0</v>
      </c>
      <c r="P1272" s="74">
        <f t="shared" si="79"/>
        <v>0</v>
      </c>
      <c r="Q1272" s="139" t="str">
        <f t="shared" si="77"/>
        <v/>
      </c>
    </row>
    <row r="1273" spans="1:17">
      <c r="A1273" s="383" t="str">
        <f>IF(B1273="","",COUNT('Diário 1º PA'!$A$4:$A$2000)+COUNT('Diário 2º PA'!$A$4:$A$1998)+ROW()-3)</f>
        <v/>
      </c>
      <c r="B1273" s="370"/>
      <c r="C1273" s="392"/>
      <c r="D1273" s="372"/>
      <c r="E1273" s="372"/>
      <c r="F1273" s="373"/>
      <c r="G1273" s="574"/>
      <c r="H1273" s="372"/>
      <c r="I1273" s="374"/>
      <c r="J1273" s="372"/>
      <c r="K1273" s="372"/>
      <c r="L1273" s="374"/>
      <c r="M1273" s="372"/>
      <c r="N1273" s="404"/>
      <c r="O1273" s="74">
        <f t="shared" si="78"/>
        <v>0</v>
      </c>
      <c r="P1273" s="74">
        <f t="shared" si="79"/>
        <v>0</v>
      </c>
      <c r="Q1273" s="96" t="str">
        <f t="shared" si="77"/>
        <v/>
      </c>
    </row>
    <row r="1274" spans="1:17">
      <c r="A1274" s="383" t="str">
        <f>IF(B1274="","",COUNT('Diário 1º PA'!$A$4:$A$2000)+COUNT('Diário 2º PA'!$A$4:$A$1998)+ROW()-3)</f>
        <v/>
      </c>
      <c r="B1274" s="370"/>
      <c r="C1274" s="392"/>
      <c r="D1274" s="372"/>
      <c r="E1274" s="372"/>
      <c r="F1274" s="373"/>
      <c r="G1274" s="574"/>
      <c r="H1274" s="372"/>
      <c r="I1274" s="374"/>
      <c r="J1274" s="372"/>
      <c r="K1274" s="372"/>
      <c r="L1274" s="374"/>
      <c r="M1274" s="372"/>
      <c r="N1274" s="404"/>
      <c r="O1274" s="74">
        <f t="shared" si="78"/>
        <v>0</v>
      </c>
      <c r="P1274" s="74">
        <f t="shared" si="79"/>
        <v>0</v>
      </c>
      <c r="Q1274" s="96" t="str">
        <f t="shared" si="77"/>
        <v/>
      </c>
    </row>
    <row r="1275" spans="1:17">
      <c r="A1275" s="383" t="str">
        <f>IF(B1275="","",COUNT('Diário 1º PA'!$A$4:$A$2000)+COUNT('Diário 2º PA'!$A$4:$A$1998)+ROW()-3)</f>
        <v/>
      </c>
      <c r="B1275" s="370"/>
      <c r="C1275" s="392"/>
      <c r="D1275" s="372"/>
      <c r="E1275" s="372"/>
      <c r="F1275" s="373"/>
      <c r="G1275" s="574"/>
      <c r="H1275" s="372"/>
      <c r="I1275" s="374"/>
      <c r="J1275" s="372"/>
      <c r="K1275" s="372"/>
      <c r="L1275" s="374"/>
      <c r="M1275" s="372"/>
      <c r="N1275" s="404"/>
      <c r="O1275" s="74">
        <f t="shared" si="78"/>
        <v>0</v>
      </c>
      <c r="P1275" s="74">
        <f t="shared" si="79"/>
        <v>0</v>
      </c>
      <c r="Q1275" s="139" t="str">
        <f t="shared" si="77"/>
        <v/>
      </c>
    </row>
    <row r="1276" spans="1:17">
      <c r="A1276" s="383" t="str">
        <f>IF(B1276="","",COUNT('Diário 1º PA'!$A$4:$A$2000)+COUNT('Diário 2º PA'!$A$4:$A$1998)+ROW()-3)</f>
        <v/>
      </c>
      <c r="B1276" s="370"/>
      <c r="C1276" s="392"/>
      <c r="D1276" s="372"/>
      <c r="E1276" s="372"/>
      <c r="F1276" s="373"/>
      <c r="G1276" s="574"/>
      <c r="H1276" s="372"/>
      <c r="I1276" s="374"/>
      <c r="J1276" s="372"/>
      <c r="K1276" s="372"/>
      <c r="L1276" s="374"/>
      <c r="M1276" s="372"/>
      <c r="N1276" s="404"/>
      <c r="O1276" s="74">
        <f t="shared" si="78"/>
        <v>0</v>
      </c>
      <c r="P1276" s="74">
        <f t="shared" si="79"/>
        <v>0</v>
      </c>
      <c r="Q1276" s="96" t="str">
        <f t="shared" si="77"/>
        <v/>
      </c>
    </row>
    <row r="1277" spans="1:17">
      <c r="A1277" s="383" t="str">
        <f>IF(B1277="","",COUNT('Diário 1º PA'!$A$4:$A$2000)+COUNT('Diário 2º PA'!$A$4:$A$1998)+ROW()-3)</f>
        <v/>
      </c>
      <c r="B1277" s="370"/>
      <c r="C1277" s="392"/>
      <c r="D1277" s="372"/>
      <c r="E1277" s="372"/>
      <c r="F1277" s="373"/>
      <c r="G1277" s="574"/>
      <c r="H1277" s="372"/>
      <c r="I1277" s="374"/>
      <c r="J1277" s="372"/>
      <c r="K1277" s="372"/>
      <c r="L1277" s="374"/>
      <c r="M1277" s="372"/>
      <c r="N1277" s="404"/>
      <c r="O1277" s="74">
        <f t="shared" si="78"/>
        <v>0</v>
      </c>
      <c r="P1277" s="74">
        <f t="shared" si="79"/>
        <v>0</v>
      </c>
      <c r="Q1277" s="96" t="str">
        <f t="shared" si="77"/>
        <v/>
      </c>
    </row>
    <row r="1278" spans="1:17">
      <c r="A1278" s="383" t="str">
        <f>IF(B1278="","",COUNT('Diário 1º PA'!$A$4:$A$2000)+COUNT('Diário 2º PA'!$A$4:$A$1998)+ROW()-3)</f>
        <v/>
      </c>
      <c r="B1278" s="370"/>
      <c r="C1278" s="392"/>
      <c r="D1278" s="372"/>
      <c r="E1278" s="372"/>
      <c r="F1278" s="373"/>
      <c r="G1278" s="574"/>
      <c r="H1278" s="372"/>
      <c r="I1278" s="374"/>
      <c r="J1278" s="372"/>
      <c r="K1278" s="372"/>
      <c r="L1278" s="374"/>
      <c r="M1278" s="372"/>
      <c r="N1278" s="404"/>
      <c r="O1278" s="74">
        <f t="shared" si="78"/>
        <v>0</v>
      </c>
      <c r="P1278" s="74">
        <f t="shared" si="79"/>
        <v>0</v>
      </c>
      <c r="Q1278" s="139" t="str">
        <f t="shared" si="77"/>
        <v/>
      </c>
    </row>
    <row r="1279" spans="1:17">
      <c r="A1279" s="383" t="str">
        <f>IF(B1279="","",COUNT('Diário 1º PA'!$A$4:$A$2000)+COUNT('Diário 2º PA'!$A$4:$A$1998)+ROW()-3)</f>
        <v/>
      </c>
      <c r="B1279" s="370"/>
      <c r="C1279" s="392"/>
      <c r="D1279" s="372"/>
      <c r="E1279" s="372"/>
      <c r="F1279" s="373"/>
      <c r="G1279" s="574"/>
      <c r="H1279" s="372"/>
      <c r="I1279" s="374"/>
      <c r="J1279" s="372"/>
      <c r="K1279" s="372"/>
      <c r="L1279" s="374"/>
      <c r="M1279" s="372"/>
      <c r="N1279" s="404"/>
      <c r="O1279" s="74">
        <f t="shared" si="78"/>
        <v>0</v>
      </c>
      <c r="P1279" s="74">
        <f t="shared" si="79"/>
        <v>0</v>
      </c>
      <c r="Q1279" s="96" t="str">
        <f t="shared" si="77"/>
        <v/>
      </c>
    </row>
    <row r="1280" spans="1:17">
      <c r="A1280" s="383" t="str">
        <f>IF(B1280="","",COUNT('Diário 1º PA'!$A$4:$A$2000)+COUNT('Diário 2º PA'!$A$4:$A$1998)+ROW()-3)</f>
        <v/>
      </c>
      <c r="B1280" s="370"/>
      <c r="C1280" s="392"/>
      <c r="D1280" s="372"/>
      <c r="E1280" s="372"/>
      <c r="F1280" s="373"/>
      <c r="G1280" s="574"/>
      <c r="H1280" s="372"/>
      <c r="I1280" s="374"/>
      <c r="J1280" s="372"/>
      <c r="K1280" s="372"/>
      <c r="L1280" s="374"/>
      <c r="M1280" s="372"/>
      <c r="N1280" s="404"/>
      <c r="O1280" s="74">
        <f t="shared" si="78"/>
        <v>0</v>
      </c>
      <c r="P1280" s="74">
        <f t="shared" si="79"/>
        <v>0</v>
      </c>
      <c r="Q1280" s="96" t="str">
        <f t="shared" si="77"/>
        <v/>
      </c>
    </row>
    <row r="1281" spans="1:17">
      <c r="A1281" s="383" t="str">
        <f>IF(B1281="","",COUNT('Diário 1º PA'!$A$4:$A$2000)+COUNT('Diário 2º PA'!$A$4:$A$1998)+ROW()-3)</f>
        <v/>
      </c>
      <c r="B1281" s="370"/>
      <c r="C1281" s="392"/>
      <c r="D1281" s="372"/>
      <c r="E1281" s="372"/>
      <c r="F1281" s="373"/>
      <c r="G1281" s="574"/>
      <c r="H1281" s="372"/>
      <c r="I1281" s="374"/>
      <c r="J1281" s="372"/>
      <c r="K1281" s="372"/>
      <c r="L1281" s="374"/>
      <c r="M1281" s="372"/>
      <c r="N1281" s="404"/>
      <c r="O1281" s="74">
        <f t="shared" si="78"/>
        <v>0</v>
      </c>
      <c r="P1281" s="74">
        <f t="shared" si="79"/>
        <v>0</v>
      </c>
      <c r="Q1281" s="139" t="str">
        <f t="shared" si="77"/>
        <v/>
      </c>
    </row>
    <row r="1282" spans="1:17">
      <c r="A1282" s="383" t="str">
        <f>IF(B1282="","",COUNT('Diário 1º PA'!$A$4:$A$2000)+COUNT('Diário 2º PA'!$A$4:$A$1998)+ROW()-3)</f>
        <v/>
      </c>
      <c r="B1282" s="370"/>
      <c r="C1282" s="392"/>
      <c r="D1282" s="372"/>
      <c r="E1282" s="372"/>
      <c r="F1282" s="373"/>
      <c r="G1282" s="574"/>
      <c r="H1282" s="372"/>
      <c r="I1282" s="374"/>
      <c r="J1282" s="372"/>
      <c r="K1282" s="372"/>
      <c r="L1282" s="374"/>
      <c r="M1282" s="372"/>
      <c r="N1282" s="404"/>
      <c r="O1282" s="74">
        <f t="shared" si="78"/>
        <v>0</v>
      </c>
      <c r="P1282" s="74">
        <f t="shared" si="79"/>
        <v>0</v>
      </c>
      <c r="Q1282" s="96" t="str">
        <f t="shared" si="77"/>
        <v/>
      </c>
    </row>
    <row r="1283" spans="1:17">
      <c r="A1283" s="383" t="str">
        <f>IF(B1283="","",COUNT('Diário 1º PA'!$A$4:$A$2000)+COUNT('Diário 2º PA'!$A$4:$A$1998)+ROW()-3)</f>
        <v/>
      </c>
      <c r="B1283" s="370"/>
      <c r="C1283" s="392"/>
      <c r="D1283" s="372"/>
      <c r="E1283" s="372"/>
      <c r="F1283" s="373"/>
      <c r="G1283" s="574"/>
      <c r="H1283" s="372"/>
      <c r="I1283" s="374"/>
      <c r="J1283" s="372"/>
      <c r="K1283" s="372"/>
      <c r="L1283" s="374"/>
      <c r="M1283" s="372"/>
      <c r="N1283" s="404"/>
      <c r="O1283" s="74">
        <f t="shared" si="78"/>
        <v>0</v>
      </c>
      <c r="P1283" s="74">
        <f t="shared" si="79"/>
        <v>0</v>
      </c>
      <c r="Q1283" s="96" t="str">
        <f t="shared" si="77"/>
        <v/>
      </c>
    </row>
    <row r="1284" spans="1:17">
      <c r="A1284" s="383" t="str">
        <f>IF(B1284="","",COUNT('Diário 1º PA'!$A$4:$A$2000)+COUNT('Diário 2º PA'!$A$4:$A$1998)+ROW()-3)</f>
        <v/>
      </c>
      <c r="B1284" s="370"/>
      <c r="C1284" s="392"/>
      <c r="D1284" s="372"/>
      <c r="E1284" s="372"/>
      <c r="F1284" s="373"/>
      <c r="G1284" s="574"/>
      <c r="H1284" s="372"/>
      <c r="I1284" s="374"/>
      <c r="J1284" s="372"/>
      <c r="K1284" s="372"/>
      <c r="L1284" s="374"/>
      <c r="M1284" s="372"/>
      <c r="N1284" s="404"/>
      <c r="O1284" s="74">
        <f t="shared" si="78"/>
        <v>0</v>
      </c>
      <c r="P1284" s="74">
        <f t="shared" si="79"/>
        <v>0</v>
      </c>
      <c r="Q1284" s="139" t="str">
        <f t="shared" si="77"/>
        <v/>
      </c>
    </row>
    <row r="1285" spans="1:17">
      <c r="A1285" s="383" t="str">
        <f>IF(B1285="","",COUNT('Diário 1º PA'!$A$4:$A$2000)+COUNT('Diário 2º PA'!$A$4:$A$1998)+ROW()-3)</f>
        <v/>
      </c>
      <c r="B1285" s="370"/>
      <c r="C1285" s="392"/>
      <c r="D1285" s="372"/>
      <c r="E1285" s="372"/>
      <c r="F1285" s="373"/>
      <c r="G1285" s="574"/>
      <c r="H1285" s="372"/>
      <c r="I1285" s="374"/>
      <c r="J1285" s="372"/>
      <c r="K1285" s="372"/>
      <c r="L1285" s="374"/>
      <c r="M1285" s="372"/>
      <c r="N1285" s="404"/>
      <c r="O1285" s="74">
        <f t="shared" si="78"/>
        <v>0</v>
      </c>
      <c r="P1285" s="74">
        <f t="shared" si="79"/>
        <v>0</v>
      </c>
      <c r="Q1285" s="96" t="str">
        <f t="shared" si="77"/>
        <v/>
      </c>
    </row>
    <row r="1286" spans="1:17">
      <c r="A1286" s="383" t="str">
        <f>IF(B1286="","",COUNT('Diário 1º PA'!$A$4:$A$2000)+COUNT('Diário 2º PA'!$A$4:$A$1998)+ROW()-3)</f>
        <v/>
      </c>
      <c r="B1286" s="370"/>
      <c r="C1286" s="392"/>
      <c r="D1286" s="372"/>
      <c r="E1286" s="372"/>
      <c r="F1286" s="373"/>
      <c r="G1286" s="574"/>
      <c r="H1286" s="372"/>
      <c r="I1286" s="374"/>
      <c r="J1286" s="372"/>
      <c r="K1286" s="372"/>
      <c r="L1286" s="374"/>
      <c r="M1286" s="372"/>
      <c r="N1286" s="404"/>
      <c r="O1286" s="74">
        <f t="shared" ref="O1286:P1312" si="80">IF(B1286=0,0,IF(YEAR(B1286)=$P$1,MONTH(B1286)-$O$1+1,(YEAR(B1286)-$P$1)*12-$O$1+1+MONTH(B1286)))</f>
        <v>0</v>
      </c>
      <c r="P1286" s="74">
        <f t="shared" si="80"/>
        <v>0</v>
      </c>
      <c r="Q1286" s="96" t="str">
        <f t="shared" ref="Q1286:Q1311" si="81">SUBSTITUTE(D1286," ","_")</f>
        <v/>
      </c>
    </row>
    <row r="1287" spans="1:17">
      <c r="A1287" s="383" t="str">
        <f>IF(B1287="","",COUNT('Diário 1º PA'!$A$4:$A$2000)+COUNT('Diário 2º PA'!$A$4:$A$1998)+ROW()-3)</f>
        <v/>
      </c>
      <c r="B1287" s="370"/>
      <c r="C1287" s="392"/>
      <c r="D1287" s="372"/>
      <c r="E1287" s="372"/>
      <c r="F1287" s="373"/>
      <c r="G1287" s="574"/>
      <c r="H1287" s="372"/>
      <c r="I1287" s="374"/>
      <c r="J1287" s="372"/>
      <c r="K1287" s="372"/>
      <c r="L1287" s="374"/>
      <c r="M1287" s="372"/>
      <c r="N1287" s="404"/>
      <c r="O1287" s="74">
        <f t="shared" si="80"/>
        <v>0</v>
      </c>
      <c r="P1287" s="74">
        <f t="shared" si="80"/>
        <v>0</v>
      </c>
      <c r="Q1287" s="96" t="str">
        <f t="shared" si="81"/>
        <v/>
      </c>
    </row>
    <row r="1288" spans="1:17">
      <c r="A1288" s="383" t="str">
        <f>IF(B1288="","",COUNT('Diário 1º PA'!$A$4:$A$2000)+COUNT('Diário 2º PA'!$A$4:$A$1998)+ROW()-3)</f>
        <v/>
      </c>
      <c r="B1288" s="370"/>
      <c r="C1288" s="392"/>
      <c r="D1288" s="372"/>
      <c r="E1288" s="372"/>
      <c r="F1288" s="373"/>
      <c r="G1288" s="574"/>
      <c r="H1288" s="372"/>
      <c r="I1288" s="374"/>
      <c r="J1288" s="372"/>
      <c r="K1288" s="372"/>
      <c r="L1288" s="374"/>
      <c r="M1288" s="372"/>
      <c r="N1288" s="404"/>
      <c r="O1288" s="74">
        <f t="shared" si="80"/>
        <v>0</v>
      </c>
      <c r="P1288" s="74">
        <f t="shared" si="80"/>
        <v>0</v>
      </c>
      <c r="Q1288" s="96" t="str">
        <f t="shared" si="81"/>
        <v/>
      </c>
    </row>
    <row r="1289" spans="1:17">
      <c r="A1289" s="383" t="str">
        <f>IF(B1289="","",COUNT('Diário 1º PA'!$A$4:$A$2000)+COUNT('Diário 2º PA'!$A$4:$A$1998)+ROW()-3)</f>
        <v/>
      </c>
      <c r="B1289" s="370"/>
      <c r="C1289" s="392"/>
      <c r="D1289" s="372"/>
      <c r="E1289" s="372"/>
      <c r="F1289" s="373"/>
      <c r="G1289" s="574"/>
      <c r="H1289" s="372"/>
      <c r="I1289" s="374"/>
      <c r="J1289" s="372"/>
      <c r="K1289" s="372"/>
      <c r="L1289" s="374"/>
      <c r="M1289" s="372"/>
      <c r="N1289" s="404"/>
      <c r="O1289" s="74">
        <f t="shared" si="80"/>
        <v>0</v>
      </c>
      <c r="P1289" s="74">
        <f t="shared" si="80"/>
        <v>0</v>
      </c>
      <c r="Q1289" s="96" t="str">
        <f t="shared" si="81"/>
        <v/>
      </c>
    </row>
    <row r="1290" spans="1:17">
      <c r="A1290" s="383" t="str">
        <f>IF(B1290="","",COUNT('Diário 1º PA'!$A$4:$A$2000)+COUNT('Diário 2º PA'!$A$4:$A$1998)+ROW()-3)</f>
        <v/>
      </c>
      <c r="B1290" s="370"/>
      <c r="C1290" s="392"/>
      <c r="D1290" s="372"/>
      <c r="E1290" s="372"/>
      <c r="F1290" s="373"/>
      <c r="G1290" s="574"/>
      <c r="H1290" s="372"/>
      <c r="I1290" s="374"/>
      <c r="J1290" s="372"/>
      <c r="K1290" s="372"/>
      <c r="L1290" s="374"/>
      <c r="M1290" s="372"/>
      <c r="N1290" s="404"/>
      <c r="O1290" s="74">
        <f t="shared" si="80"/>
        <v>0</v>
      </c>
      <c r="P1290" s="74">
        <f t="shared" si="80"/>
        <v>0</v>
      </c>
      <c r="Q1290" s="96" t="str">
        <f t="shared" si="81"/>
        <v/>
      </c>
    </row>
    <row r="1291" spans="1:17">
      <c r="A1291" s="383" t="str">
        <f>IF(B1291="","",COUNT('Diário 1º PA'!$A$4:$A$2000)+COUNT('Diário 2º PA'!$A$4:$A$1998)+ROW()-3)</f>
        <v/>
      </c>
      <c r="B1291" s="370"/>
      <c r="C1291" s="392"/>
      <c r="D1291" s="372"/>
      <c r="E1291" s="372"/>
      <c r="F1291" s="373"/>
      <c r="G1291" s="574"/>
      <c r="H1291" s="372"/>
      <c r="I1291" s="374"/>
      <c r="J1291" s="372"/>
      <c r="K1291" s="372"/>
      <c r="L1291" s="374"/>
      <c r="M1291" s="372"/>
      <c r="N1291" s="404"/>
      <c r="O1291" s="74">
        <f t="shared" si="80"/>
        <v>0</v>
      </c>
      <c r="P1291" s="74">
        <f t="shared" si="80"/>
        <v>0</v>
      </c>
      <c r="Q1291" s="96" t="str">
        <f t="shared" si="81"/>
        <v/>
      </c>
    </row>
    <row r="1292" spans="1:17">
      <c r="A1292" s="383" t="str">
        <f>IF(B1292="","",COUNT('Diário 1º PA'!$A$4:$A$2000)+COUNT('Diário 2º PA'!$A$4:$A$1998)+ROW()-3)</f>
        <v/>
      </c>
      <c r="B1292" s="370"/>
      <c r="C1292" s="392"/>
      <c r="D1292" s="372"/>
      <c r="E1292" s="372"/>
      <c r="F1292" s="373"/>
      <c r="G1292" s="574"/>
      <c r="H1292" s="372"/>
      <c r="I1292" s="374"/>
      <c r="J1292" s="372"/>
      <c r="K1292" s="372"/>
      <c r="L1292" s="374"/>
      <c r="M1292" s="372"/>
      <c r="N1292" s="404"/>
      <c r="O1292" s="74">
        <f t="shared" si="80"/>
        <v>0</v>
      </c>
      <c r="P1292" s="74">
        <f t="shared" si="80"/>
        <v>0</v>
      </c>
      <c r="Q1292" s="96" t="str">
        <f t="shared" si="81"/>
        <v/>
      </c>
    </row>
    <row r="1293" spans="1:17">
      <c r="A1293" s="383" t="str">
        <f>IF(B1293="","",COUNT('Diário 1º PA'!$A$4:$A$2000)+COUNT('Diário 2º PA'!$A$4:$A$1998)+ROW()-3)</f>
        <v/>
      </c>
      <c r="B1293" s="370"/>
      <c r="C1293" s="392"/>
      <c r="D1293" s="372"/>
      <c r="E1293" s="372"/>
      <c r="F1293" s="373"/>
      <c r="G1293" s="574"/>
      <c r="H1293" s="372"/>
      <c r="I1293" s="374"/>
      <c r="J1293" s="372"/>
      <c r="K1293" s="372"/>
      <c r="L1293" s="374"/>
      <c r="M1293" s="372"/>
      <c r="N1293" s="404"/>
      <c r="O1293" s="74">
        <f t="shared" si="80"/>
        <v>0</v>
      </c>
      <c r="P1293" s="74">
        <f t="shared" si="80"/>
        <v>0</v>
      </c>
      <c r="Q1293" s="96" t="str">
        <f t="shared" si="81"/>
        <v/>
      </c>
    </row>
    <row r="1294" spans="1:17">
      <c r="A1294" s="383" t="str">
        <f>IF(B1294="","",COUNT('Diário 1º PA'!$A$4:$A$2000)+COUNT('Diário 2º PA'!$A$4:$A$1998)+ROW()-3)</f>
        <v/>
      </c>
      <c r="B1294" s="370"/>
      <c r="C1294" s="392"/>
      <c r="D1294" s="372"/>
      <c r="E1294" s="372"/>
      <c r="F1294" s="373"/>
      <c r="G1294" s="574"/>
      <c r="H1294" s="372"/>
      <c r="I1294" s="374"/>
      <c r="J1294" s="372"/>
      <c r="K1294" s="372"/>
      <c r="L1294" s="374"/>
      <c r="M1294" s="372"/>
      <c r="N1294" s="404"/>
      <c r="O1294" s="74">
        <f t="shared" si="80"/>
        <v>0</v>
      </c>
      <c r="P1294" s="74">
        <f t="shared" si="80"/>
        <v>0</v>
      </c>
      <c r="Q1294" s="96" t="str">
        <f t="shared" si="81"/>
        <v/>
      </c>
    </row>
    <row r="1295" spans="1:17">
      <c r="A1295" s="383" t="str">
        <f>IF(B1295="","",COUNT('Diário 1º PA'!$A$4:$A$2000)+COUNT('Diário 2º PA'!$A$4:$A$1998)+ROW()-3)</f>
        <v/>
      </c>
      <c r="B1295" s="370"/>
      <c r="C1295" s="392"/>
      <c r="D1295" s="372"/>
      <c r="E1295" s="372"/>
      <c r="F1295" s="373"/>
      <c r="G1295" s="574"/>
      <c r="H1295" s="372"/>
      <c r="I1295" s="374"/>
      <c r="J1295" s="372"/>
      <c r="K1295" s="372"/>
      <c r="L1295" s="374"/>
      <c r="M1295" s="372"/>
      <c r="N1295" s="404"/>
      <c r="O1295" s="74">
        <f t="shared" si="80"/>
        <v>0</v>
      </c>
      <c r="P1295" s="74">
        <f t="shared" si="80"/>
        <v>0</v>
      </c>
      <c r="Q1295" s="96" t="str">
        <f t="shared" si="81"/>
        <v/>
      </c>
    </row>
    <row r="1296" spans="1:17">
      <c r="A1296" s="383" t="str">
        <f>IF(B1296="","",COUNT('Diário 1º PA'!$A$4:$A$2000)+COUNT('Diário 2º PA'!$A$4:$A$1998)+ROW()-3)</f>
        <v/>
      </c>
      <c r="B1296" s="370"/>
      <c r="C1296" s="392"/>
      <c r="D1296" s="372"/>
      <c r="E1296" s="372"/>
      <c r="F1296" s="373"/>
      <c r="G1296" s="574"/>
      <c r="H1296" s="372"/>
      <c r="I1296" s="374"/>
      <c r="J1296" s="372"/>
      <c r="K1296" s="372"/>
      <c r="L1296" s="374"/>
      <c r="M1296" s="372"/>
      <c r="N1296" s="404"/>
      <c r="O1296" s="74">
        <f t="shared" si="80"/>
        <v>0</v>
      </c>
      <c r="P1296" s="74">
        <f t="shared" si="80"/>
        <v>0</v>
      </c>
      <c r="Q1296" s="96" t="str">
        <f t="shared" si="81"/>
        <v/>
      </c>
    </row>
    <row r="1297" spans="1:17">
      <c r="A1297" s="383" t="str">
        <f>IF(B1297="","",COUNT('Diário 1º PA'!$A$4:$A$2000)+COUNT('Diário 2º PA'!$A$4:$A$1998)+ROW()-3)</f>
        <v/>
      </c>
      <c r="B1297" s="370"/>
      <c r="C1297" s="392"/>
      <c r="D1297" s="372"/>
      <c r="E1297" s="372"/>
      <c r="F1297" s="373"/>
      <c r="G1297" s="574"/>
      <c r="H1297" s="372"/>
      <c r="I1297" s="374"/>
      <c r="J1297" s="372"/>
      <c r="K1297" s="372"/>
      <c r="L1297" s="374"/>
      <c r="M1297" s="372"/>
      <c r="N1297" s="404"/>
      <c r="O1297" s="74">
        <f t="shared" si="80"/>
        <v>0</v>
      </c>
      <c r="P1297" s="74">
        <f t="shared" si="80"/>
        <v>0</v>
      </c>
      <c r="Q1297" s="96" t="str">
        <f t="shared" si="81"/>
        <v/>
      </c>
    </row>
    <row r="1298" spans="1:17">
      <c r="A1298" s="383" t="str">
        <f>IF(B1298="","",COUNT('Diário 1º PA'!$A$4:$A$2000)+COUNT('Diário 2º PA'!$A$4:$A$1998)+ROW()-3)</f>
        <v/>
      </c>
      <c r="B1298" s="370"/>
      <c r="C1298" s="392"/>
      <c r="D1298" s="372"/>
      <c r="E1298" s="372"/>
      <c r="F1298" s="373"/>
      <c r="G1298" s="574"/>
      <c r="H1298" s="372"/>
      <c r="I1298" s="374"/>
      <c r="J1298" s="372"/>
      <c r="K1298" s="372"/>
      <c r="L1298" s="374"/>
      <c r="M1298" s="372"/>
      <c r="N1298" s="404"/>
      <c r="O1298" s="74">
        <f t="shared" si="80"/>
        <v>0</v>
      </c>
      <c r="P1298" s="74">
        <f t="shared" si="80"/>
        <v>0</v>
      </c>
      <c r="Q1298" s="96" t="str">
        <f t="shared" si="81"/>
        <v/>
      </c>
    </row>
    <row r="1299" spans="1:17">
      <c r="A1299" s="383" t="str">
        <f>IF(B1299="","",COUNT('Diário 1º PA'!$A$4:$A$2000)+COUNT('Diário 2º PA'!$A$4:$A$1998)+ROW()-3)</f>
        <v/>
      </c>
      <c r="B1299" s="370"/>
      <c r="C1299" s="392"/>
      <c r="D1299" s="372"/>
      <c r="E1299" s="372"/>
      <c r="F1299" s="373"/>
      <c r="G1299" s="574"/>
      <c r="H1299" s="372"/>
      <c r="I1299" s="374"/>
      <c r="J1299" s="372"/>
      <c r="K1299" s="372"/>
      <c r="L1299" s="374"/>
      <c r="M1299" s="372"/>
      <c r="N1299" s="404"/>
      <c r="O1299" s="74">
        <f t="shared" si="80"/>
        <v>0</v>
      </c>
      <c r="P1299" s="74">
        <f t="shared" si="80"/>
        <v>0</v>
      </c>
      <c r="Q1299" s="96" t="str">
        <f t="shared" si="81"/>
        <v/>
      </c>
    </row>
    <row r="1300" spans="1:17">
      <c r="A1300" s="383" t="str">
        <f>IF(B1300="","",COUNT('Diário 1º PA'!$A$4:$A$2000)+COUNT('Diário 2º PA'!$A$4:$A$1998)+ROW()-3)</f>
        <v/>
      </c>
      <c r="B1300" s="370"/>
      <c r="C1300" s="392"/>
      <c r="D1300" s="372"/>
      <c r="E1300" s="372"/>
      <c r="F1300" s="373"/>
      <c r="G1300" s="574"/>
      <c r="H1300" s="372"/>
      <c r="I1300" s="374"/>
      <c r="J1300" s="372"/>
      <c r="K1300" s="372"/>
      <c r="L1300" s="374"/>
      <c r="M1300" s="372"/>
      <c r="N1300" s="404"/>
      <c r="O1300" s="74">
        <f t="shared" si="80"/>
        <v>0</v>
      </c>
      <c r="P1300" s="74">
        <f t="shared" si="80"/>
        <v>0</v>
      </c>
      <c r="Q1300" s="96" t="str">
        <f t="shared" si="81"/>
        <v/>
      </c>
    </row>
    <row r="1301" spans="1:17">
      <c r="A1301" s="383" t="str">
        <f>IF(B1301="","",COUNT('Diário 1º PA'!$A$4:$A$2000)+COUNT('Diário 2º PA'!$A$4:$A$1998)+ROW()-3)</f>
        <v/>
      </c>
      <c r="B1301" s="370"/>
      <c r="C1301" s="392"/>
      <c r="D1301" s="372"/>
      <c r="E1301" s="372"/>
      <c r="F1301" s="373"/>
      <c r="G1301" s="574"/>
      <c r="H1301" s="372"/>
      <c r="I1301" s="374"/>
      <c r="J1301" s="372"/>
      <c r="K1301" s="372"/>
      <c r="L1301" s="374"/>
      <c r="M1301" s="372"/>
      <c r="N1301" s="404"/>
      <c r="O1301" s="74">
        <f t="shared" si="80"/>
        <v>0</v>
      </c>
      <c r="P1301" s="74">
        <f t="shared" si="80"/>
        <v>0</v>
      </c>
      <c r="Q1301" s="96" t="str">
        <f t="shared" si="81"/>
        <v/>
      </c>
    </row>
    <row r="1302" spans="1:17">
      <c r="A1302" s="383" t="str">
        <f>IF(B1302="","",COUNT('Diário 1º PA'!$A$4:$A$2000)+COUNT('Diário 2º PA'!$A$4:$A$1998)+ROW()-3)</f>
        <v/>
      </c>
      <c r="B1302" s="370"/>
      <c r="C1302" s="392"/>
      <c r="D1302" s="372"/>
      <c r="E1302" s="372"/>
      <c r="F1302" s="373"/>
      <c r="G1302" s="574"/>
      <c r="H1302" s="372"/>
      <c r="I1302" s="374"/>
      <c r="J1302" s="372"/>
      <c r="K1302" s="372"/>
      <c r="L1302" s="374"/>
      <c r="M1302" s="372"/>
      <c r="N1302" s="404"/>
      <c r="O1302" s="74">
        <f t="shared" si="80"/>
        <v>0</v>
      </c>
      <c r="P1302" s="74">
        <f t="shared" si="80"/>
        <v>0</v>
      </c>
      <c r="Q1302" s="96" t="str">
        <f t="shared" si="81"/>
        <v/>
      </c>
    </row>
    <row r="1303" spans="1:17">
      <c r="A1303" s="383" t="str">
        <f>IF(B1303="","",COUNT('Diário 1º PA'!$A$4:$A$2000)+COUNT('Diário 2º PA'!$A$4:$A$1998)+ROW()-3)</f>
        <v/>
      </c>
      <c r="B1303" s="370"/>
      <c r="C1303" s="392"/>
      <c r="D1303" s="372"/>
      <c r="E1303" s="372"/>
      <c r="F1303" s="373"/>
      <c r="G1303" s="574"/>
      <c r="H1303" s="372"/>
      <c r="I1303" s="374"/>
      <c r="J1303" s="372"/>
      <c r="K1303" s="372"/>
      <c r="L1303" s="374"/>
      <c r="M1303" s="372"/>
      <c r="N1303" s="404"/>
      <c r="O1303" s="74">
        <f t="shared" si="80"/>
        <v>0</v>
      </c>
      <c r="P1303" s="74">
        <f t="shared" si="80"/>
        <v>0</v>
      </c>
      <c r="Q1303" s="96" t="str">
        <f t="shared" si="81"/>
        <v/>
      </c>
    </row>
    <row r="1304" spans="1:17">
      <c r="A1304" s="383" t="str">
        <f>IF(B1304="","",COUNT('Diário 1º PA'!$A$4:$A$2000)+COUNT('Diário 2º PA'!$A$4:$A$1998)+ROW()-3)</f>
        <v/>
      </c>
      <c r="B1304" s="370"/>
      <c r="C1304" s="392"/>
      <c r="D1304" s="372"/>
      <c r="E1304" s="372"/>
      <c r="F1304" s="373"/>
      <c r="G1304" s="574"/>
      <c r="H1304" s="372"/>
      <c r="I1304" s="374"/>
      <c r="J1304" s="372"/>
      <c r="K1304" s="372"/>
      <c r="L1304" s="374"/>
      <c r="M1304" s="372"/>
      <c r="N1304" s="404"/>
      <c r="O1304" s="74">
        <f t="shared" si="80"/>
        <v>0</v>
      </c>
      <c r="P1304" s="74">
        <f t="shared" si="80"/>
        <v>0</v>
      </c>
      <c r="Q1304" s="96" t="str">
        <f t="shared" si="81"/>
        <v/>
      </c>
    </row>
    <row r="1305" spans="1:17">
      <c r="A1305" s="383" t="str">
        <f>IF(B1305="","",COUNT('Diário 1º PA'!$A$4:$A$2000)+COUNT('Diário 2º PA'!$A$4:$A$1998)+ROW()-3)</f>
        <v/>
      </c>
      <c r="B1305" s="370"/>
      <c r="C1305" s="392"/>
      <c r="D1305" s="372"/>
      <c r="E1305" s="372"/>
      <c r="F1305" s="373"/>
      <c r="G1305" s="574"/>
      <c r="H1305" s="372"/>
      <c r="I1305" s="374"/>
      <c r="J1305" s="372"/>
      <c r="K1305" s="372"/>
      <c r="L1305" s="374"/>
      <c r="M1305" s="372"/>
      <c r="N1305" s="404"/>
      <c r="O1305" s="74">
        <f t="shared" si="80"/>
        <v>0</v>
      </c>
      <c r="P1305" s="74">
        <f t="shared" si="80"/>
        <v>0</v>
      </c>
      <c r="Q1305" s="96" t="str">
        <f t="shared" si="81"/>
        <v/>
      </c>
    </row>
    <row r="1306" spans="1:17">
      <c r="A1306" s="383" t="str">
        <f>IF(B1306="","",COUNT('Diário 1º PA'!$A$4:$A$2000)+COUNT('Diário 2º PA'!$A$4:$A$1998)+ROW()-3)</f>
        <v/>
      </c>
      <c r="B1306" s="370"/>
      <c r="C1306" s="392"/>
      <c r="D1306" s="372"/>
      <c r="E1306" s="372"/>
      <c r="F1306" s="373"/>
      <c r="G1306" s="574"/>
      <c r="H1306" s="372"/>
      <c r="I1306" s="374"/>
      <c r="J1306" s="372"/>
      <c r="K1306" s="372"/>
      <c r="L1306" s="374"/>
      <c r="M1306" s="372"/>
      <c r="N1306" s="404"/>
      <c r="O1306" s="74">
        <f t="shared" si="80"/>
        <v>0</v>
      </c>
      <c r="P1306" s="74">
        <f t="shared" si="80"/>
        <v>0</v>
      </c>
      <c r="Q1306" s="96" t="str">
        <f t="shared" si="81"/>
        <v/>
      </c>
    </row>
    <row r="1307" spans="1:17">
      <c r="A1307" s="383" t="str">
        <f>IF(B1307="","",COUNT('Diário 1º PA'!$A$4:$A$2000)+COUNT('Diário 2º PA'!$A$4:$A$1998)+ROW()-3)</f>
        <v/>
      </c>
      <c r="B1307" s="370"/>
      <c r="C1307" s="392"/>
      <c r="D1307" s="372"/>
      <c r="E1307" s="372"/>
      <c r="F1307" s="373"/>
      <c r="G1307" s="574"/>
      <c r="H1307" s="372"/>
      <c r="I1307" s="374"/>
      <c r="J1307" s="372"/>
      <c r="K1307" s="372"/>
      <c r="L1307" s="374"/>
      <c r="M1307" s="372"/>
      <c r="N1307" s="404"/>
      <c r="O1307" s="74">
        <f t="shared" si="80"/>
        <v>0</v>
      </c>
      <c r="P1307" s="74">
        <f t="shared" si="80"/>
        <v>0</v>
      </c>
      <c r="Q1307" s="96" t="str">
        <f t="shared" si="81"/>
        <v/>
      </c>
    </row>
    <row r="1308" spans="1:17">
      <c r="A1308" s="383" t="str">
        <f>IF(B1308="","",COUNT('Diário 1º PA'!$A$4:$A$2000)+COUNT('Diário 2º PA'!$A$4:$A$1998)+ROW()-3)</f>
        <v/>
      </c>
      <c r="B1308" s="370"/>
      <c r="C1308" s="392"/>
      <c r="D1308" s="372"/>
      <c r="E1308" s="372"/>
      <c r="F1308" s="373"/>
      <c r="G1308" s="574"/>
      <c r="H1308" s="372"/>
      <c r="I1308" s="374"/>
      <c r="J1308" s="372"/>
      <c r="K1308" s="372"/>
      <c r="L1308" s="374"/>
      <c r="M1308" s="372"/>
      <c r="N1308" s="404"/>
      <c r="O1308" s="74">
        <f t="shared" si="80"/>
        <v>0</v>
      </c>
      <c r="P1308" s="74">
        <f t="shared" si="80"/>
        <v>0</v>
      </c>
      <c r="Q1308" s="96" t="str">
        <f t="shared" si="81"/>
        <v/>
      </c>
    </row>
    <row r="1309" spans="1:17">
      <c r="A1309" s="383" t="str">
        <f>IF(B1309="","",COUNT('Diário 1º PA'!$A$4:$A$2000)+COUNT('Diário 2º PA'!$A$4:$A$1998)+ROW()-3)</f>
        <v/>
      </c>
      <c r="B1309" s="370"/>
      <c r="C1309" s="392"/>
      <c r="D1309" s="372"/>
      <c r="E1309" s="372"/>
      <c r="F1309" s="373"/>
      <c r="G1309" s="574"/>
      <c r="H1309" s="372"/>
      <c r="I1309" s="374"/>
      <c r="J1309" s="372"/>
      <c r="K1309" s="372"/>
      <c r="L1309" s="374"/>
      <c r="M1309" s="372"/>
      <c r="N1309" s="404"/>
      <c r="O1309" s="74">
        <f t="shared" si="80"/>
        <v>0</v>
      </c>
      <c r="P1309" s="74">
        <f t="shared" si="80"/>
        <v>0</v>
      </c>
      <c r="Q1309" s="96" t="str">
        <f t="shared" si="81"/>
        <v/>
      </c>
    </row>
    <row r="1310" spans="1:17">
      <c r="A1310" s="383" t="str">
        <f>IF(B1310="","",COUNT('Diário 1º PA'!$A$4:$A$2000)+COUNT('Diário 2º PA'!$A$4:$A$1998)+ROW()-3)</f>
        <v/>
      </c>
      <c r="B1310" s="370"/>
      <c r="C1310" s="392"/>
      <c r="D1310" s="372"/>
      <c r="E1310" s="372"/>
      <c r="F1310" s="373"/>
      <c r="G1310" s="574"/>
      <c r="H1310" s="372"/>
      <c r="I1310" s="374"/>
      <c r="J1310" s="372"/>
      <c r="K1310" s="372"/>
      <c r="L1310" s="374"/>
      <c r="M1310" s="372"/>
      <c r="N1310" s="404"/>
      <c r="O1310" s="74">
        <f t="shared" si="80"/>
        <v>0</v>
      </c>
      <c r="P1310" s="74">
        <f t="shared" si="80"/>
        <v>0</v>
      </c>
      <c r="Q1310" s="96" t="str">
        <f t="shared" si="81"/>
        <v/>
      </c>
    </row>
    <row r="1311" spans="1:17">
      <c r="A1311" s="383" t="str">
        <f>IF(B1311="","",COUNT('Diário 1º PA'!$A$4:$A$2000)+COUNT('Diário 2º PA'!$A$4:$A$1998)+ROW()-3)</f>
        <v/>
      </c>
      <c r="B1311" s="370"/>
      <c r="C1311" s="392"/>
      <c r="D1311" s="372"/>
      <c r="E1311" s="372"/>
      <c r="F1311" s="373"/>
      <c r="G1311" s="574"/>
      <c r="H1311" s="372"/>
      <c r="I1311" s="374"/>
      <c r="J1311" s="372"/>
      <c r="K1311" s="372"/>
      <c r="L1311" s="374"/>
      <c r="M1311" s="372"/>
      <c r="N1311" s="404"/>
      <c r="O1311" s="74">
        <f t="shared" si="80"/>
        <v>0</v>
      </c>
      <c r="P1311" s="74">
        <f t="shared" si="80"/>
        <v>0</v>
      </c>
      <c r="Q1311" s="96" t="str">
        <f t="shared" si="81"/>
        <v/>
      </c>
    </row>
    <row r="1312" spans="1:17">
      <c r="A1312" s="383" t="str">
        <f>IF(B1312="","",COUNT('Diário 1º PA'!$A$4:$A$2000)+COUNT('Diário 2º PA'!$A$4:$A$1998)+ROW()-3)</f>
        <v/>
      </c>
      <c r="B1312" s="370"/>
      <c r="C1312" s="392"/>
      <c r="D1312" s="372"/>
      <c r="E1312" s="372"/>
      <c r="F1312" s="373"/>
      <c r="G1312" s="574"/>
      <c r="H1312" s="372"/>
      <c r="I1312" s="374"/>
      <c r="J1312" s="372"/>
      <c r="K1312" s="372"/>
      <c r="L1312" s="374"/>
      <c r="M1312" s="372"/>
      <c r="N1312" s="404"/>
      <c r="O1312" s="74">
        <f t="shared" si="80"/>
        <v>0</v>
      </c>
      <c r="P1312" s="74">
        <f t="shared" si="80"/>
        <v>0</v>
      </c>
      <c r="Q1312" s="96" t="str">
        <f t="shared" ref="Q1312:Q1375" si="82">SUBSTITUTE(D1312," ","_")</f>
        <v/>
      </c>
    </row>
    <row r="1313" spans="1:17">
      <c r="A1313" s="383" t="str">
        <f>IF(B1313="","",COUNT('Diário 1º PA'!$A$4:$A$2000)+COUNT('Diário 2º PA'!$A$4:$A$1998)+ROW()-3)</f>
        <v/>
      </c>
      <c r="B1313" s="370"/>
      <c r="C1313" s="392"/>
      <c r="D1313" s="372"/>
      <c r="E1313" s="372"/>
      <c r="F1313" s="373"/>
      <c r="G1313" s="574"/>
      <c r="H1313" s="372"/>
      <c r="I1313" s="374"/>
      <c r="J1313" s="372"/>
      <c r="K1313" s="372"/>
      <c r="L1313" s="374"/>
      <c r="M1313" s="372"/>
      <c r="N1313" s="404"/>
      <c r="O1313" s="74">
        <f t="shared" ref="O1313:P1376" si="83">IF(B1313=0,0,IF(YEAR(B1313)=$P$1,MONTH(B1313)-$O$1+1,(YEAR(B1313)-$P$1)*12-$O$1+1+MONTH(B1313)))</f>
        <v>0</v>
      </c>
      <c r="P1313" s="74">
        <f t="shared" si="83"/>
        <v>0</v>
      </c>
      <c r="Q1313" s="96" t="str">
        <f t="shared" si="82"/>
        <v/>
      </c>
    </row>
    <row r="1314" spans="1:17">
      <c r="A1314" s="383" t="str">
        <f>IF(B1314="","",COUNT('Diário 1º PA'!$A$4:$A$2000)+COUNT('Diário 2º PA'!$A$4:$A$1998)+ROW()-3)</f>
        <v/>
      </c>
      <c r="B1314" s="370"/>
      <c r="C1314" s="392"/>
      <c r="D1314" s="372"/>
      <c r="E1314" s="372"/>
      <c r="F1314" s="373"/>
      <c r="G1314" s="574"/>
      <c r="H1314" s="372"/>
      <c r="I1314" s="374"/>
      <c r="J1314" s="372"/>
      <c r="K1314" s="372"/>
      <c r="L1314" s="374"/>
      <c r="M1314" s="372"/>
      <c r="N1314" s="404"/>
      <c r="O1314" s="74">
        <f t="shared" si="83"/>
        <v>0</v>
      </c>
      <c r="P1314" s="74">
        <f t="shared" si="83"/>
        <v>0</v>
      </c>
      <c r="Q1314" s="96" t="str">
        <f t="shared" si="82"/>
        <v/>
      </c>
    </row>
    <row r="1315" spans="1:17">
      <c r="A1315" s="383" t="str">
        <f>IF(B1315="","",COUNT('Diário 1º PA'!$A$4:$A$2000)+COUNT('Diário 2º PA'!$A$4:$A$1998)+ROW()-3)</f>
        <v/>
      </c>
      <c r="B1315" s="370"/>
      <c r="C1315" s="392"/>
      <c r="D1315" s="372"/>
      <c r="E1315" s="372"/>
      <c r="F1315" s="373"/>
      <c r="G1315" s="574"/>
      <c r="H1315" s="372"/>
      <c r="I1315" s="374"/>
      <c r="J1315" s="372"/>
      <c r="K1315" s="372"/>
      <c r="L1315" s="374"/>
      <c r="M1315" s="372"/>
      <c r="N1315" s="404"/>
      <c r="O1315" s="74">
        <f t="shared" si="83"/>
        <v>0</v>
      </c>
      <c r="P1315" s="74">
        <f t="shared" si="83"/>
        <v>0</v>
      </c>
      <c r="Q1315" s="96" t="str">
        <f t="shared" si="82"/>
        <v/>
      </c>
    </row>
    <row r="1316" spans="1:17">
      <c r="A1316" s="383" t="str">
        <f>IF(B1316="","",COUNT('Diário 1º PA'!$A$4:$A$2000)+COUNT('Diário 2º PA'!$A$4:$A$1998)+ROW()-3)</f>
        <v/>
      </c>
      <c r="B1316" s="370"/>
      <c r="C1316" s="392"/>
      <c r="D1316" s="372"/>
      <c r="E1316" s="372"/>
      <c r="F1316" s="373"/>
      <c r="G1316" s="574"/>
      <c r="H1316" s="372"/>
      <c r="I1316" s="374"/>
      <c r="J1316" s="372"/>
      <c r="K1316" s="372"/>
      <c r="L1316" s="374"/>
      <c r="M1316" s="372"/>
      <c r="N1316" s="404"/>
      <c r="O1316" s="74">
        <f t="shared" si="83"/>
        <v>0</v>
      </c>
      <c r="P1316" s="74">
        <f t="shared" si="83"/>
        <v>0</v>
      </c>
      <c r="Q1316" s="96" t="str">
        <f t="shared" si="82"/>
        <v/>
      </c>
    </row>
    <row r="1317" spans="1:17">
      <c r="A1317" s="383" t="str">
        <f>IF(B1317="","",COUNT('Diário 1º PA'!$A$4:$A$2000)+COUNT('Diário 2º PA'!$A$4:$A$1998)+ROW()-3)</f>
        <v/>
      </c>
      <c r="B1317" s="370"/>
      <c r="C1317" s="392"/>
      <c r="D1317" s="372"/>
      <c r="E1317" s="372"/>
      <c r="F1317" s="373"/>
      <c r="G1317" s="574"/>
      <c r="H1317" s="372"/>
      <c r="I1317" s="374"/>
      <c r="J1317" s="372"/>
      <c r="K1317" s="372"/>
      <c r="L1317" s="374"/>
      <c r="M1317" s="372"/>
      <c r="N1317" s="404"/>
      <c r="O1317" s="74">
        <f t="shared" si="83"/>
        <v>0</v>
      </c>
      <c r="P1317" s="74">
        <f t="shared" si="83"/>
        <v>0</v>
      </c>
      <c r="Q1317" s="96" t="str">
        <f t="shared" si="82"/>
        <v/>
      </c>
    </row>
    <row r="1318" spans="1:17">
      <c r="A1318" s="383" t="str">
        <f>IF(B1318="","",COUNT('Diário 1º PA'!$A$4:$A$2000)+COUNT('Diário 2º PA'!$A$4:$A$1998)+ROW()-3)</f>
        <v/>
      </c>
      <c r="B1318" s="370"/>
      <c r="C1318" s="392"/>
      <c r="D1318" s="372"/>
      <c r="E1318" s="372"/>
      <c r="F1318" s="373"/>
      <c r="G1318" s="574"/>
      <c r="H1318" s="372"/>
      <c r="I1318" s="374"/>
      <c r="J1318" s="372"/>
      <c r="K1318" s="372"/>
      <c r="L1318" s="374"/>
      <c r="M1318" s="372"/>
      <c r="N1318" s="404"/>
      <c r="O1318" s="74">
        <f t="shared" si="83"/>
        <v>0</v>
      </c>
      <c r="P1318" s="74">
        <f t="shared" si="83"/>
        <v>0</v>
      </c>
      <c r="Q1318" s="96" t="str">
        <f t="shared" si="82"/>
        <v/>
      </c>
    </row>
    <row r="1319" spans="1:17">
      <c r="A1319" s="383" t="str">
        <f>IF(B1319="","",COUNT('Diário 1º PA'!$A$4:$A$2000)+COUNT('Diário 2º PA'!$A$4:$A$1998)+ROW()-3)</f>
        <v/>
      </c>
      <c r="B1319" s="370"/>
      <c r="C1319" s="392"/>
      <c r="D1319" s="372"/>
      <c r="E1319" s="372"/>
      <c r="F1319" s="373"/>
      <c r="G1319" s="574"/>
      <c r="H1319" s="372"/>
      <c r="I1319" s="374"/>
      <c r="J1319" s="372"/>
      <c r="K1319" s="372"/>
      <c r="L1319" s="374"/>
      <c r="M1319" s="372"/>
      <c r="N1319" s="404"/>
      <c r="O1319" s="74">
        <f t="shared" si="83"/>
        <v>0</v>
      </c>
      <c r="P1319" s="74">
        <f t="shared" si="83"/>
        <v>0</v>
      </c>
      <c r="Q1319" s="96" t="str">
        <f t="shared" si="82"/>
        <v/>
      </c>
    </row>
    <row r="1320" spans="1:17">
      <c r="A1320" s="383" t="str">
        <f>IF(B1320="","",COUNT('Diário 1º PA'!$A$4:$A$2000)+COUNT('Diário 2º PA'!$A$4:$A$1998)+ROW()-3)</f>
        <v/>
      </c>
      <c r="B1320" s="370"/>
      <c r="C1320" s="392"/>
      <c r="D1320" s="372"/>
      <c r="E1320" s="372"/>
      <c r="F1320" s="373"/>
      <c r="G1320" s="574"/>
      <c r="H1320" s="372"/>
      <c r="I1320" s="374"/>
      <c r="J1320" s="372"/>
      <c r="K1320" s="372"/>
      <c r="L1320" s="374"/>
      <c r="M1320" s="372"/>
      <c r="N1320" s="404"/>
      <c r="O1320" s="74">
        <f t="shared" si="83"/>
        <v>0</v>
      </c>
      <c r="P1320" s="74">
        <f t="shared" si="83"/>
        <v>0</v>
      </c>
      <c r="Q1320" s="96" t="str">
        <f t="shared" si="82"/>
        <v/>
      </c>
    </row>
    <row r="1321" spans="1:17">
      <c r="A1321" s="383" t="str">
        <f>IF(B1321="","",COUNT('Diário 1º PA'!$A$4:$A$2000)+COUNT('Diário 2º PA'!$A$4:$A$1998)+ROW()-3)</f>
        <v/>
      </c>
      <c r="B1321" s="370"/>
      <c r="C1321" s="392"/>
      <c r="D1321" s="372"/>
      <c r="E1321" s="372"/>
      <c r="F1321" s="373"/>
      <c r="G1321" s="574"/>
      <c r="H1321" s="372"/>
      <c r="I1321" s="374"/>
      <c r="J1321" s="372"/>
      <c r="K1321" s="372"/>
      <c r="L1321" s="374"/>
      <c r="M1321" s="372"/>
      <c r="N1321" s="404"/>
      <c r="O1321" s="74">
        <f t="shared" si="83"/>
        <v>0</v>
      </c>
      <c r="P1321" s="74">
        <f t="shared" si="83"/>
        <v>0</v>
      </c>
      <c r="Q1321" s="96" t="str">
        <f t="shared" si="82"/>
        <v/>
      </c>
    </row>
    <row r="1322" spans="1:17">
      <c r="A1322" s="383" t="str">
        <f>IF(B1322="","",COUNT('Diário 1º PA'!$A$4:$A$2000)+COUNT('Diário 2º PA'!$A$4:$A$1998)+ROW()-3)</f>
        <v/>
      </c>
      <c r="B1322" s="370"/>
      <c r="C1322" s="392"/>
      <c r="D1322" s="372"/>
      <c r="E1322" s="372"/>
      <c r="F1322" s="373"/>
      <c r="G1322" s="574"/>
      <c r="H1322" s="372"/>
      <c r="I1322" s="374"/>
      <c r="J1322" s="372"/>
      <c r="K1322" s="372"/>
      <c r="L1322" s="374"/>
      <c r="M1322" s="372"/>
      <c r="N1322" s="404"/>
      <c r="O1322" s="74">
        <f t="shared" si="83"/>
        <v>0</v>
      </c>
      <c r="P1322" s="74">
        <f t="shared" si="83"/>
        <v>0</v>
      </c>
      <c r="Q1322" s="96" t="str">
        <f t="shared" si="82"/>
        <v/>
      </c>
    </row>
    <row r="1323" spans="1:17">
      <c r="A1323" s="383" t="str">
        <f>IF(B1323="","",COUNT('Diário 1º PA'!$A$4:$A$2000)+COUNT('Diário 2º PA'!$A$4:$A$1998)+ROW()-3)</f>
        <v/>
      </c>
      <c r="B1323" s="370"/>
      <c r="C1323" s="392"/>
      <c r="D1323" s="372"/>
      <c r="E1323" s="372"/>
      <c r="F1323" s="373"/>
      <c r="G1323" s="574"/>
      <c r="H1323" s="372"/>
      <c r="I1323" s="374"/>
      <c r="J1323" s="372"/>
      <c r="K1323" s="372"/>
      <c r="L1323" s="374"/>
      <c r="M1323" s="372"/>
      <c r="N1323" s="404"/>
      <c r="O1323" s="74">
        <f t="shared" si="83"/>
        <v>0</v>
      </c>
      <c r="P1323" s="74">
        <f t="shared" si="83"/>
        <v>0</v>
      </c>
      <c r="Q1323" s="96" t="str">
        <f t="shared" si="82"/>
        <v/>
      </c>
    </row>
    <row r="1324" spans="1:17">
      <c r="A1324" s="383" t="str">
        <f>IF(B1324="","",COUNT('Diário 1º PA'!$A$4:$A$2000)+COUNT('Diário 2º PA'!$A$4:$A$1998)+ROW()-3)</f>
        <v/>
      </c>
      <c r="B1324" s="370"/>
      <c r="C1324" s="392"/>
      <c r="D1324" s="372"/>
      <c r="E1324" s="372"/>
      <c r="F1324" s="373"/>
      <c r="G1324" s="574"/>
      <c r="H1324" s="372"/>
      <c r="I1324" s="374"/>
      <c r="J1324" s="372"/>
      <c r="K1324" s="372"/>
      <c r="L1324" s="374"/>
      <c r="M1324" s="372"/>
      <c r="N1324" s="404"/>
      <c r="O1324" s="74">
        <f t="shared" si="83"/>
        <v>0</v>
      </c>
      <c r="P1324" s="74">
        <f t="shared" si="83"/>
        <v>0</v>
      </c>
      <c r="Q1324" s="96" t="str">
        <f t="shared" si="82"/>
        <v/>
      </c>
    </row>
    <row r="1325" spans="1:17">
      <c r="A1325" s="383" t="str">
        <f>IF(B1325="","",COUNT('Diário 1º PA'!$A$4:$A$2000)+COUNT('Diário 2º PA'!$A$4:$A$1998)+ROW()-3)</f>
        <v/>
      </c>
      <c r="B1325" s="370"/>
      <c r="C1325" s="392"/>
      <c r="D1325" s="372"/>
      <c r="E1325" s="372"/>
      <c r="F1325" s="373"/>
      <c r="G1325" s="574"/>
      <c r="H1325" s="372"/>
      <c r="I1325" s="374"/>
      <c r="J1325" s="372"/>
      <c r="K1325" s="372"/>
      <c r="L1325" s="374"/>
      <c r="M1325" s="372"/>
      <c r="N1325" s="404"/>
      <c r="O1325" s="74">
        <f t="shared" si="83"/>
        <v>0</v>
      </c>
      <c r="P1325" s="74">
        <f t="shared" si="83"/>
        <v>0</v>
      </c>
      <c r="Q1325" s="96" t="str">
        <f t="shared" si="82"/>
        <v/>
      </c>
    </row>
    <row r="1326" spans="1:17">
      <c r="A1326" s="383" t="str">
        <f>IF(B1326="","",COUNT('Diário 1º PA'!$A$4:$A$2000)+COUNT('Diário 2º PA'!$A$4:$A$1998)+ROW()-3)</f>
        <v/>
      </c>
      <c r="B1326" s="370"/>
      <c r="C1326" s="392"/>
      <c r="D1326" s="372"/>
      <c r="E1326" s="372"/>
      <c r="F1326" s="373"/>
      <c r="G1326" s="574"/>
      <c r="H1326" s="372"/>
      <c r="I1326" s="374"/>
      <c r="J1326" s="372"/>
      <c r="K1326" s="372"/>
      <c r="L1326" s="374"/>
      <c r="M1326" s="372"/>
      <c r="N1326" s="404"/>
      <c r="O1326" s="74">
        <f t="shared" si="83"/>
        <v>0</v>
      </c>
      <c r="P1326" s="74">
        <f t="shared" si="83"/>
        <v>0</v>
      </c>
      <c r="Q1326" s="96" t="str">
        <f t="shared" si="82"/>
        <v/>
      </c>
    </row>
    <row r="1327" spans="1:17">
      <c r="A1327" s="383" t="str">
        <f>IF(B1327="","",COUNT('Diário 1º PA'!$A$4:$A$2000)+COUNT('Diário 2º PA'!$A$4:$A$1998)+ROW()-3)</f>
        <v/>
      </c>
      <c r="B1327" s="370"/>
      <c r="C1327" s="392"/>
      <c r="D1327" s="372"/>
      <c r="E1327" s="372"/>
      <c r="F1327" s="373"/>
      <c r="G1327" s="574"/>
      <c r="H1327" s="372"/>
      <c r="I1327" s="374"/>
      <c r="J1327" s="372"/>
      <c r="K1327" s="372"/>
      <c r="L1327" s="374"/>
      <c r="M1327" s="372"/>
      <c r="N1327" s="404"/>
      <c r="O1327" s="74">
        <f t="shared" si="83"/>
        <v>0</v>
      </c>
      <c r="P1327" s="74">
        <f t="shared" si="83"/>
        <v>0</v>
      </c>
      <c r="Q1327" s="96" t="str">
        <f t="shared" si="82"/>
        <v/>
      </c>
    </row>
    <row r="1328" spans="1:17">
      <c r="A1328" s="383" t="str">
        <f>IF(B1328="","",COUNT('Diário 1º PA'!$A$4:$A$2000)+COUNT('Diário 2º PA'!$A$4:$A$1998)+ROW()-3)</f>
        <v/>
      </c>
      <c r="B1328" s="370"/>
      <c r="C1328" s="392"/>
      <c r="D1328" s="372"/>
      <c r="E1328" s="372"/>
      <c r="F1328" s="373"/>
      <c r="G1328" s="574"/>
      <c r="H1328" s="372"/>
      <c r="I1328" s="374"/>
      <c r="J1328" s="372"/>
      <c r="K1328" s="372"/>
      <c r="L1328" s="374"/>
      <c r="M1328" s="372"/>
      <c r="N1328" s="404"/>
      <c r="O1328" s="74">
        <f t="shared" si="83"/>
        <v>0</v>
      </c>
      <c r="P1328" s="74">
        <f t="shared" si="83"/>
        <v>0</v>
      </c>
      <c r="Q1328" s="96" t="str">
        <f t="shared" si="82"/>
        <v/>
      </c>
    </row>
    <row r="1329" spans="1:17">
      <c r="A1329" s="383" t="str">
        <f>IF(B1329="","",COUNT('Diário 1º PA'!$A$4:$A$2000)+COUNT('Diário 2º PA'!$A$4:$A$1998)+ROW()-3)</f>
        <v/>
      </c>
      <c r="B1329" s="370"/>
      <c r="C1329" s="392"/>
      <c r="D1329" s="372"/>
      <c r="E1329" s="372"/>
      <c r="F1329" s="373"/>
      <c r="G1329" s="574"/>
      <c r="H1329" s="372"/>
      <c r="I1329" s="374"/>
      <c r="J1329" s="372"/>
      <c r="K1329" s="372"/>
      <c r="L1329" s="374"/>
      <c r="M1329" s="372"/>
      <c r="N1329" s="404"/>
      <c r="O1329" s="74">
        <f t="shared" si="83"/>
        <v>0</v>
      </c>
      <c r="P1329" s="74">
        <f t="shared" si="83"/>
        <v>0</v>
      </c>
      <c r="Q1329" s="96" t="str">
        <f t="shared" si="82"/>
        <v/>
      </c>
    </row>
    <row r="1330" spans="1:17">
      <c r="A1330" s="383" t="str">
        <f>IF(B1330="","",COUNT('Diário 1º PA'!$A$4:$A$2000)+COUNT('Diário 2º PA'!$A$4:$A$1998)+ROW()-3)</f>
        <v/>
      </c>
      <c r="B1330" s="370"/>
      <c r="C1330" s="392"/>
      <c r="D1330" s="372"/>
      <c r="E1330" s="372"/>
      <c r="F1330" s="373"/>
      <c r="G1330" s="574"/>
      <c r="H1330" s="372"/>
      <c r="I1330" s="374"/>
      <c r="J1330" s="372"/>
      <c r="K1330" s="372"/>
      <c r="L1330" s="374"/>
      <c r="M1330" s="372"/>
      <c r="N1330" s="404"/>
      <c r="O1330" s="74">
        <f t="shared" si="83"/>
        <v>0</v>
      </c>
      <c r="P1330" s="74">
        <f t="shared" si="83"/>
        <v>0</v>
      </c>
      <c r="Q1330" s="96" t="str">
        <f t="shared" si="82"/>
        <v/>
      </c>
    </row>
    <row r="1331" spans="1:17">
      <c r="A1331" s="383" t="str">
        <f>IF(B1331="","",COUNT('Diário 1º PA'!$A$4:$A$2000)+COUNT('Diário 2º PA'!$A$4:$A$1998)+ROW()-3)</f>
        <v/>
      </c>
      <c r="B1331" s="370"/>
      <c r="C1331" s="392"/>
      <c r="D1331" s="372"/>
      <c r="E1331" s="372"/>
      <c r="F1331" s="373"/>
      <c r="G1331" s="574"/>
      <c r="H1331" s="372"/>
      <c r="I1331" s="374"/>
      <c r="J1331" s="372"/>
      <c r="K1331" s="372"/>
      <c r="L1331" s="374"/>
      <c r="M1331" s="372"/>
      <c r="N1331" s="404"/>
      <c r="O1331" s="74">
        <f t="shared" si="83"/>
        <v>0</v>
      </c>
      <c r="P1331" s="74">
        <f t="shared" si="83"/>
        <v>0</v>
      </c>
      <c r="Q1331" s="96" t="str">
        <f t="shared" si="82"/>
        <v/>
      </c>
    </row>
    <row r="1332" spans="1:17">
      <c r="A1332" s="383" t="str">
        <f>IF(B1332="","",COUNT('Diário 1º PA'!$A$4:$A$2000)+COUNT('Diário 2º PA'!$A$4:$A$1998)+ROW()-3)</f>
        <v/>
      </c>
      <c r="B1332" s="370"/>
      <c r="C1332" s="392"/>
      <c r="D1332" s="372"/>
      <c r="E1332" s="372"/>
      <c r="F1332" s="373"/>
      <c r="G1332" s="574"/>
      <c r="H1332" s="372"/>
      <c r="I1332" s="374"/>
      <c r="J1332" s="372"/>
      <c r="K1332" s="372"/>
      <c r="L1332" s="374"/>
      <c r="M1332" s="372"/>
      <c r="N1332" s="404"/>
      <c r="O1332" s="74">
        <f t="shared" si="83"/>
        <v>0</v>
      </c>
      <c r="P1332" s="74">
        <f t="shared" si="83"/>
        <v>0</v>
      </c>
      <c r="Q1332" s="96" t="str">
        <f t="shared" si="82"/>
        <v/>
      </c>
    </row>
    <row r="1333" spans="1:17">
      <c r="A1333" s="383" t="str">
        <f>IF(B1333="","",COUNT('Diário 1º PA'!$A$4:$A$2000)+COUNT('Diário 2º PA'!$A$4:$A$1998)+ROW()-3)</f>
        <v/>
      </c>
      <c r="B1333" s="370"/>
      <c r="C1333" s="392"/>
      <c r="D1333" s="372"/>
      <c r="E1333" s="372"/>
      <c r="F1333" s="373"/>
      <c r="G1333" s="574"/>
      <c r="H1333" s="372"/>
      <c r="I1333" s="374"/>
      <c r="J1333" s="372"/>
      <c r="K1333" s="372"/>
      <c r="L1333" s="374"/>
      <c r="M1333" s="372"/>
      <c r="N1333" s="404"/>
      <c r="O1333" s="74">
        <f t="shared" si="83"/>
        <v>0</v>
      </c>
      <c r="P1333" s="74">
        <f t="shared" si="83"/>
        <v>0</v>
      </c>
      <c r="Q1333" s="96" t="str">
        <f t="shared" si="82"/>
        <v/>
      </c>
    </row>
    <row r="1334" spans="1:17">
      <c r="A1334" s="383" t="str">
        <f>IF(B1334="","",COUNT('Diário 1º PA'!$A$4:$A$2000)+COUNT('Diário 2º PA'!$A$4:$A$1998)+ROW()-3)</f>
        <v/>
      </c>
      <c r="B1334" s="370"/>
      <c r="C1334" s="392"/>
      <c r="D1334" s="372"/>
      <c r="E1334" s="372"/>
      <c r="F1334" s="373"/>
      <c r="G1334" s="574"/>
      <c r="H1334" s="372"/>
      <c r="I1334" s="374"/>
      <c r="J1334" s="372"/>
      <c r="K1334" s="372"/>
      <c r="L1334" s="374"/>
      <c r="M1334" s="372"/>
      <c r="N1334" s="404"/>
      <c r="O1334" s="74">
        <f t="shared" si="83"/>
        <v>0</v>
      </c>
      <c r="P1334" s="74">
        <f t="shared" si="83"/>
        <v>0</v>
      </c>
      <c r="Q1334" s="96" t="str">
        <f t="shared" si="82"/>
        <v/>
      </c>
    </row>
    <row r="1335" spans="1:17">
      <c r="A1335" s="383" t="str">
        <f>IF(B1335="","",COUNT('Diário 1º PA'!$A$4:$A$2000)+COUNT('Diário 2º PA'!$A$4:$A$1998)+ROW()-3)</f>
        <v/>
      </c>
      <c r="B1335" s="370"/>
      <c r="C1335" s="392"/>
      <c r="D1335" s="372"/>
      <c r="E1335" s="372"/>
      <c r="F1335" s="373"/>
      <c r="G1335" s="574"/>
      <c r="H1335" s="372"/>
      <c r="I1335" s="374"/>
      <c r="J1335" s="372"/>
      <c r="K1335" s="372"/>
      <c r="L1335" s="374"/>
      <c r="M1335" s="372"/>
      <c r="N1335" s="404"/>
      <c r="O1335" s="74">
        <f t="shared" si="83"/>
        <v>0</v>
      </c>
      <c r="P1335" s="74">
        <f t="shared" si="83"/>
        <v>0</v>
      </c>
      <c r="Q1335" s="96" t="str">
        <f t="shared" si="82"/>
        <v/>
      </c>
    </row>
    <row r="1336" spans="1:17">
      <c r="A1336" s="383" t="str">
        <f>IF(B1336="","",COUNT('Diário 1º PA'!$A$4:$A$2000)+COUNT('Diário 2º PA'!$A$4:$A$1998)+ROW()-3)</f>
        <v/>
      </c>
      <c r="B1336" s="370"/>
      <c r="C1336" s="392"/>
      <c r="D1336" s="372"/>
      <c r="E1336" s="372"/>
      <c r="F1336" s="373"/>
      <c r="G1336" s="574"/>
      <c r="H1336" s="372"/>
      <c r="I1336" s="374"/>
      <c r="J1336" s="372"/>
      <c r="K1336" s="372"/>
      <c r="L1336" s="374"/>
      <c r="M1336" s="372"/>
      <c r="N1336" s="404"/>
      <c r="O1336" s="74">
        <f t="shared" si="83"/>
        <v>0</v>
      </c>
      <c r="P1336" s="74">
        <f t="shared" si="83"/>
        <v>0</v>
      </c>
      <c r="Q1336" s="96" t="str">
        <f t="shared" si="82"/>
        <v/>
      </c>
    </row>
    <row r="1337" spans="1:17">
      <c r="A1337" s="383" t="str">
        <f>IF(B1337="","",COUNT('Diário 1º PA'!$A$4:$A$2000)+COUNT('Diário 2º PA'!$A$4:$A$1998)+ROW()-3)</f>
        <v/>
      </c>
      <c r="B1337" s="370"/>
      <c r="C1337" s="392"/>
      <c r="D1337" s="372"/>
      <c r="E1337" s="372"/>
      <c r="F1337" s="373"/>
      <c r="G1337" s="574"/>
      <c r="H1337" s="372"/>
      <c r="I1337" s="374"/>
      <c r="J1337" s="372"/>
      <c r="K1337" s="372"/>
      <c r="L1337" s="374"/>
      <c r="M1337" s="372"/>
      <c r="N1337" s="404"/>
      <c r="O1337" s="74">
        <f t="shared" si="83"/>
        <v>0</v>
      </c>
      <c r="P1337" s="74">
        <f t="shared" si="83"/>
        <v>0</v>
      </c>
      <c r="Q1337" s="96" t="str">
        <f t="shared" si="82"/>
        <v/>
      </c>
    </row>
    <row r="1338" spans="1:17">
      <c r="A1338" s="383" t="str">
        <f>IF(B1338="","",COUNT('Diário 1º PA'!$A$4:$A$2000)+COUNT('Diário 2º PA'!$A$4:$A$1998)+ROW()-3)</f>
        <v/>
      </c>
      <c r="B1338" s="370"/>
      <c r="C1338" s="392"/>
      <c r="D1338" s="372"/>
      <c r="E1338" s="372"/>
      <c r="F1338" s="373"/>
      <c r="G1338" s="574"/>
      <c r="H1338" s="372"/>
      <c r="I1338" s="374"/>
      <c r="J1338" s="372"/>
      <c r="K1338" s="372"/>
      <c r="L1338" s="374"/>
      <c r="M1338" s="372"/>
      <c r="N1338" s="404"/>
      <c r="O1338" s="74">
        <f t="shared" si="83"/>
        <v>0</v>
      </c>
      <c r="P1338" s="74">
        <f t="shared" si="83"/>
        <v>0</v>
      </c>
      <c r="Q1338" s="96" t="str">
        <f t="shared" si="82"/>
        <v/>
      </c>
    </row>
    <row r="1339" spans="1:17">
      <c r="A1339" s="383" t="str">
        <f>IF(B1339="","",COUNT('Diário 1º PA'!$A$4:$A$2000)+COUNT('Diário 2º PA'!$A$4:$A$1998)+ROW()-3)</f>
        <v/>
      </c>
      <c r="B1339" s="370"/>
      <c r="C1339" s="392"/>
      <c r="D1339" s="372"/>
      <c r="E1339" s="372"/>
      <c r="F1339" s="373"/>
      <c r="G1339" s="574"/>
      <c r="H1339" s="372"/>
      <c r="I1339" s="374"/>
      <c r="J1339" s="372"/>
      <c r="K1339" s="372"/>
      <c r="L1339" s="374"/>
      <c r="M1339" s="372"/>
      <c r="N1339" s="404"/>
      <c r="O1339" s="74">
        <f t="shared" si="83"/>
        <v>0</v>
      </c>
      <c r="P1339" s="74">
        <f t="shared" si="83"/>
        <v>0</v>
      </c>
      <c r="Q1339" s="96" t="str">
        <f t="shared" si="82"/>
        <v/>
      </c>
    </row>
    <row r="1340" spans="1:17">
      <c r="A1340" s="383" t="str">
        <f>IF(B1340="","",COUNT('Diário 1º PA'!$A$4:$A$2000)+COUNT('Diário 2º PA'!$A$4:$A$1998)+ROW()-3)</f>
        <v/>
      </c>
      <c r="B1340" s="370"/>
      <c r="C1340" s="392"/>
      <c r="D1340" s="372"/>
      <c r="E1340" s="372"/>
      <c r="F1340" s="373"/>
      <c r="G1340" s="574"/>
      <c r="H1340" s="372"/>
      <c r="I1340" s="374"/>
      <c r="J1340" s="372"/>
      <c r="K1340" s="372"/>
      <c r="L1340" s="374"/>
      <c r="M1340" s="372"/>
      <c r="N1340" s="404"/>
      <c r="O1340" s="74">
        <f t="shared" si="83"/>
        <v>0</v>
      </c>
      <c r="P1340" s="74">
        <f t="shared" si="83"/>
        <v>0</v>
      </c>
      <c r="Q1340" s="96" t="str">
        <f t="shared" si="82"/>
        <v/>
      </c>
    </row>
    <row r="1341" spans="1:17">
      <c r="A1341" s="383" t="str">
        <f>IF(B1341="","",COUNT('Diário 1º PA'!$A$4:$A$2000)+COUNT('Diário 2º PA'!$A$4:$A$1998)+ROW()-3)</f>
        <v/>
      </c>
      <c r="B1341" s="370"/>
      <c r="C1341" s="392"/>
      <c r="D1341" s="372"/>
      <c r="E1341" s="372"/>
      <c r="F1341" s="373"/>
      <c r="G1341" s="574"/>
      <c r="H1341" s="372"/>
      <c r="I1341" s="374"/>
      <c r="J1341" s="372"/>
      <c r="K1341" s="372"/>
      <c r="L1341" s="374"/>
      <c r="M1341" s="372"/>
      <c r="N1341" s="404"/>
      <c r="O1341" s="74">
        <f t="shared" si="83"/>
        <v>0</v>
      </c>
      <c r="P1341" s="74">
        <f t="shared" si="83"/>
        <v>0</v>
      </c>
      <c r="Q1341" s="96" t="str">
        <f t="shared" si="82"/>
        <v/>
      </c>
    </row>
    <row r="1342" spans="1:17">
      <c r="A1342" s="383" t="str">
        <f>IF(B1342="","",COUNT('Diário 1º PA'!$A$4:$A$2000)+COUNT('Diário 2º PA'!$A$4:$A$1998)+ROW()-3)</f>
        <v/>
      </c>
      <c r="B1342" s="370"/>
      <c r="C1342" s="392"/>
      <c r="D1342" s="372"/>
      <c r="E1342" s="372"/>
      <c r="F1342" s="373"/>
      <c r="G1342" s="574"/>
      <c r="H1342" s="372"/>
      <c r="I1342" s="374"/>
      <c r="J1342" s="372"/>
      <c r="K1342" s="372"/>
      <c r="L1342" s="374"/>
      <c r="M1342" s="372"/>
      <c r="N1342" s="404"/>
      <c r="O1342" s="74">
        <f t="shared" si="83"/>
        <v>0</v>
      </c>
      <c r="P1342" s="74">
        <f t="shared" si="83"/>
        <v>0</v>
      </c>
      <c r="Q1342" s="96" t="str">
        <f t="shared" si="82"/>
        <v/>
      </c>
    </row>
    <row r="1343" spans="1:17">
      <c r="A1343" s="383" t="str">
        <f>IF(B1343="","",COUNT('Diário 1º PA'!$A$4:$A$2000)+COUNT('Diário 2º PA'!$A$4:$A$1998)+ROW()-3)</f>
        <v/>
      </c>
      <c r="B1343" s="370"/>
      <c r="C1343" s="392"/>
      <c r="D1343" s="372"/>
      <c r="E1343" s="372"/>
      <c r="F1343" s="373"/>
      <c r="G1343" s="574"/>
      <c r="H1343" s="372"/>
      <c r="I1343" s="374"/>
      <c r="J1343" s="372"/>
      <c r="K1343" s="372"/>
      <c r="L1343" s="374"/>
      <c r="M1343" s="372"/>
      <c r="N1343" s="404"/>
      <c r="O1343" s="74">
        <f t="shared" si="83"/>
        <v>0</v>
      </c>
      <c r="P1343" s="74">
        <f t="shared" si="83"/>
        <v>0</v>
      </c>
      <c r="Q1343" s="96" t="str">
        <f t="shared" si="82"/>
        <v/>
      </c>
    </row>
    <row r="1344" spans="1:17">
      <c r="A1344" s="383" t="str">
        <f>IF(B1344="","",COUNT('Diário 1º PA'!$A$4:$A$2000)+COUNT('Diário 2º PA'!$A$4:$A$1998)+ROW()-3)</f>
        <v/>
      </c>
      <c r="B1344" s="370"/>
      <c r="C1344" s="392"/>
      <c r="D1344" s="372"/>
      <c r="E1344" s="372"/>
      <c r="F1344" s="373"/>
      <c r="G1344" s="574"/>
      <c r="H1344" s="372"/>
      <c r="I1344" s="374"/>
      <c r="J1344" s="372"/>
      <c r="K1344" s="372"/>
      <c r="L1344" s="374"/>
      <c r="M1344" s="372"/>
      <c r="N1344" s="404"/>
      <c r="O1344" s="74">
        <f t="shared" si="83"/>
        <v>0</v>
      </c>
      <c r="P1344" s="74">
        <f t="shared" si="83"/>
        <v>0</v>
      </c>
      <c r="Q1344" s="96" t="str">
        <f t="shared" si="82"/>
        <v/>
      </c>
    </row>
    <row r="1345" spans="1:17">
      <c r="A1345" s="383" t="str">
        <f>IF(B1345="","",COUNT('Diário 1º PA'!$A$4:$A$2000)+COUNT('Diário 2º PA'!$A$4:$A$1998)+ROW()-3)</f>
        <v/>
      </c>
      <c r="B1345" s="370"/>
      <c r="C1345" s="392"/>
      <c r="D1345" s="372"/>
      <c r="E1345" s="372"/>
      <c r="F1345" s="373"/>
      <c r="G1345" s="574"/>
      <c r="H1345" s="372"/>
      <c r="I1345" s="374"/>
      <c r="J1345" s="372"/>
      <c r="K1345" s="372"/>
      <c r="L1345" s="374"/>
      <c r="M1345" s="372"/>
      <c r="N1345" s="404"/>
      <c r="O1345" s="74">
        <f t="shared" si="83"/>
        <v>0</v>
      </c>
      <c r="P1345" s="74">
        <f t="shared" si="83"/>
        <v>0</v>
      </c>
      <c r="Q1345" s="96" t="str">
        <f t="shared" si="82"/>
        <v/>
      </c>
    </row>
    <row r="1346" spans="1:17">
      <c r="A1346" s="383" t="str">
        <f>IF(B1346="","",COUNT('Diário 1º PA'!$A$4:$A$2000)+COUNT('Diário 2º PA'!$A$4:$A$1998)+ROW()-3)</f>
        <v/>
      </c>
      <c r="B1346" s="370"/>
      <c r="C1346" s="392"/>
      <c r="D1346" s="372"/>
      <c r="E1346" s="372"/>
      <c r="F1346" s="373"/>
      <c r="G1346" s="574"/>
      <c r="H1346" s="372"/>
      <c r="I1346" s="374"/>
      <c r="J1346" s="372"/>
      <c r="K1346" s="372"/>
      <c r="L1346" s="374"/>
      <c r="M1346" s="372"/>
      <c r="N1346" s="404"/>
      <c r="O1346" s="74">
        <f t="shared" si="83"/>
        <v>0</v>
      </c>
      <c r="P1346" s="74">
        <f t="shared" si="83"/>
        <v>0</v>
      </c>
      <c r="Q1346" s="96" t="str">
        <f t="shared" si="82"/>
        <v/>
      </c>
    </row>
    <row r="1347" spans="1:17">
      <c r="A1347" s="383" t="str">
        <f>IF(B1347="","",COUNT('Diário 1º PA'!$A$4:$A$2000)+COUNT('Diário 2º PA'!$A$4:$A$1998)+ROW()-3)</f>
        <v/>
      </c>
      <c r="B1347" s="370"/>
      <c r="C1347" s="392"/>
      <c r="D1347" s="372"/>
      <c r="E1347" s="372"/>
      <c r="F1347" s="373"/>
      <c r="G1347" s="574"/>
      <c r="H1347" s="372"/>
      <c r="I1347" s="374"/>
      <c r="J1347" s="372"/>
      <c r="K1347" s="372"/>
      <c r="L1347" s="374"/>
      <c r="M1347" s="372"/>
      <c r="N1347" s="404"/>
      <c r="O1347" s="74">
        <f t="shared" si="83"/>
        <v>0</v>
      </c>
      <c r="P1347" s="74">
        <f t="shared" si="83"/>
        <v>0</v>
      </c>
      <c r="Q1347" s="96" t="str">
        <f t="shared" si="82"/>
        <v/>
      </c>
    </row>
    <row r="1348" spans="1:17">
      <c r="A1348" s="383" t="str">
        <f>IF(B1348="","",COUNT('Diário 1º PA'!$A$4:$A$2000)+COUNT('Diário 2º PA'!$A$4:$A$1998)+ROW()-3)</f>
        <v/>
      </c>
      <c r="B1348" s="370"/>
      <c r="C1348" s="392"/>
      <c r="D1348" s="372"/>
      <c r="E1348" s="372"/>
      <c r="F1348" s="373"/>
      <c r="G1348" s="574"/>
      <c r="H1348" s="372"/>
      <c r="I1348" s="374"/>
      <c r="J1348" s="372"/>
      <c r="K1348" s="372"/>
      <c r="L1348" s="374"/>
      <c r="M1348" s="372"/>
      <c r="N1348" s="404"/>
      <c r="O1348" s="74">
        <f t="shared" si="83"/>
        <v>0</v>
      </c>
      <c r="P1348" s="74">
        <f t="shared" si="83"/>
        <v>0</v>
      </c>
      <c r="Q1348" s="96" t="str">
        <f t="shared" si="82"/>
        <v/>
      </c>
    </row>
    <row r="1349" spans="1:17">
      <c r="A1349" s="383" t="str">
        <f>IF(B1349="","",COUNT('Diário 1º PA'!$A$4:$A$2000)+COUNT('Diário 2º PA'!$A$4:$A$1998)+ROW()-3)</f>
        <v/>
      </c>
      <c r="B1349" s="370"/>
      <c r="C1349" s="392"/>
      <c r="D1349" s="372"/>
      <c r="E1349" s="372"/>
      <c r="F1349" s="373"/>
      <c r="G1349" s="574"/>
      <c r="H1349" s="372"/>
      <c r="I1349" s="374"/>
      <c r="J1349" s="372"/>
      <c r="K1349" s="372"/>
      <c r="L1349" s="374"/>
      <c r="M1349" s="372"/>
      <c r="N1349" s="404"/>
      <c r="O1349" s="74">
        <f t="shared" si="83"/>
        <v>0</v>
      </c>
      <c r="P1349" s="74">
        <f t="shared" si="83"/>
        <v>0</v>
      </c>
      <c r="Q1349" s="96" t="str">
        <f t="shared" si="82"/>
        <v/>
      </c>
    </row>
    <row r="1350" spans="1:17">
      <c r="A1350" s="383" t="str">
        <f>IF(B1350="","",COUNT('Diário 1º PA'!$A$4:$A$2000)+COUNT('Diário 2º PA'!$A$4:$A$1998)+ROW()-3)</f>
        <v/>
      </c>
      <c r="B1350" s="370"/>
      <c r="C1350" s="392"/>
      <c r="D1350" s="372"/>
      <c r="E1350" s="372"/>
      <c r="F1350" s="373"/>
      <c r="G1350" s="574"/>
      <c r="H1350" s="372"/>
      <c r="I1350" s="374"/>
      <c r="J1350" s="372"/>
      <c r="K1350" s="372"/>
      <c r="L1350" s="374"/>
      <c r="M1350" s="372"/>
      <c r="N1350" s="404"/>
      <c r="O1350" s="74">
        <f t="shared" si="83"/>
        <v>0</v>
      </c>
      <c r="P1350" s="74">
        <f t="shared" si="83"/>
        <v>0</v>
      </c>
      <c r="Q1350" s="96" t="str">
        <f t="shared" si="82"/>
        <v/>
      </c>
    </row>
    <row r="1351" spans="1:17">
      <c r="A1351" s="383" t="str">
        <f>IF(B1351="","",COUNT('Diário 1º PA'!$A$4:$A$2000)+COUNT('Diário 2º PA'!$A$4:$A$1998)+ROW()-3)</f>
        <v/>
      </c>
      <c r="B1351" s="370"/>
      <c r="C1351" s="392"/>
      <c r="D1351" s="372"/>
      <c r="E1351" s="372"/>
      <c r="F1351" s="373"/>
      <c r="G1351" s="574"/>
      <c r="H1351" s="372"/>
      <c r="I1351" s="374"/>
      <c r="J1351" s="372"/>
      <c r="K1351" s="372"/>
      <c r="L1351" s="374"/>
      <c r="M1351" s="372"/>
      <c r="N1351" s="404"/>
      <c r="O1351" s="74">
        <f t="shared" si="83"/>
        <v>0</v>
      </c>
      <c r="P1351" s="74">
        <f t="shared" si="83"/>
        <v>0</v>
      </c>
      <c r="Q1351" s="96" t="str">
        <f t="shared" si="82"/>
        <v/>
      </c>
    </row>
    <row r="1352" spans="1:17">
      <c r="A1352" s="383" t="str">
        <f>IF(B1352="","",COUNT('Diário 1º PA'!$A$4:$A$2000)+COUNT('Diário 2º PA'!$A$4:$A$1998)+ROW()-3)</f>
        <v/>
      </c>
      <c r="B1352" s="370"/>
      <c r="C1352" s="392"/>
      <c r="D1352" s="372"/>
      <c r="E1352" s="372"/>
      <c r="F1352" s="373"/>
      <c r="G1352" s="574"/>
      <c r="H1352" s="372"/>
      <c r="I1352" s="374"/>
      <c r="J1352" s="372"/>
      <c r="K1352" s="372"/>
      <c r="L1352" s="374"/>
      <c r="M1352" s="372"/>
      <c r="N1352" s="404"/>
      <c r="O1352" s="74">
        <f t="shared" si="83"/>
        <v>0</v>
      </c>
      <c r="P1352" s="74">
        <f t="shared" si="83"/>
        <v>0</v>
      </c>
      <c r="Q1352" s="96" t="str">
        <f t="shared" si="82"/>
        <v/>
      </c>
    </row>
    <row r="1353" spans="1:17">
      <c r="A1353" s="383" t="str">
        <f>IF(B1353="","",COUNT('Diário 1º PA'!$A$4:$A$2000)+COUNT('Diário 2º PA'!$A$4:$A$1998)+ROW()-3)</f>
        <v/>
      </c>
      <c r="B1353" s="370"/>
      <c r="C1353" s="392"/>
      <c r="D1353" s="372"/>
      <c r="E1353" s="372"/>
      <c r="F1353" s="373"/>
      <c r="G1353" s="574"/>
      <c r="H1353" s="372"/>
      <c r="I1353" s="374"/>
      <c r="J1353" s="372"/>
      <c r="K1353" s="372"/>
      <c r="L1353" s="374"/>
      <c r="M1353" s="372"/>
      <c r="N1353" s="404"/>
      <c r="O1353" s="74">
        <f t="shared" si="83"/>
        <v>0</v>
      </c>
      <c r="P1353" s="74">
        <f t="shared" si="83"/>
        <v>0</v>
      </c>
      <c r="Q1353" s="96" t="str">
        <f t="shared" si="82"/>
        <v/>
      </c>
    </row>
    <row r="1354" spans="1:17">
      <c r="A1354" s="383" t="str">
        <f>IF(B1354="","",COUNT('Diário 1º PA'!$A$4:$A$2000)+COUNT('Diário 2º PA'!$A$4:$A$1998)+ROW()-3)</f>
        <v/>
      </c>
      <c r="B1354" s="370"/>
      <c r="C1354" s="392"/>
      <c r="D1354" s="372"/>
      <c r="E1354" s="372"/>
      <c r="F1354" s="373"/>
      <c r="G1354" s="574"/>
      <c r="H1354" s="372"/>
      <c r="I1354" s="374"/>
      <c r="J1354" s="372"/>
      <c r="K1354" s="372"/>
      <c r="L1354" s="374"/>
      <c r="M1354" s="372"/>
      <c r="N1354" s="404"/>
      <c r="O1354" s="74">
        <f t="shared" si="83"/>
        <v>0</v>
      </c>
      <c r="P1354" s="74">
        <f t="shared" si="83"/>
        <v>0</v>
      </c>
      <c r="Q1354" s="96" t="str">
        <f t="shared" si="82"/>
        <v/>
      </c>
    </row>
    <row r="1355" spans="1:17">
      <c r="A1355" s="383" t="str">
        <f>IF(B1355="","",COUNT('Diário 1º PA'!$A$4:$A$2000)+COUNT('Diário 2º PA'!$A$4:$A$1998)+ROW()-3)</f>
        <v/>
      </c>
      <c r="B1355" s="370"/>
      <c r="C1355" s="392"/>
      <c r="D1355" s="372"/>
      <c r="E1355" s="372"/>
      <c r="F1355" s="373"/>
      <c r="G1355" s="574"/>
      <c r="H1355" s="372"/>
      <c r="I1355" s="374"/>
      <c r="J1355" s="372"/>
      <c r="K1355" s="372"/>
      <c r="L1355" s="374"/>
      <c r="M1355" s="372"/>
      <c r="N1355" s="404"/>
      <c r="O1355" s="74">
        <f t="shared" si="83"/>
        <v>0</v>
      </c>
      <c r="P1355" s="74">
        <f t="shared" si="83"/>
        <v>0</v>
      </c>
      <c r="Q1355" s="96" t="str">
        <f t="shared" si="82"/>
        <v/>
      </c>
    </row>
    <row r="1356" spans="1:17">
      <c r="A1356" s="383" t="str">
        <f>IF(B1356="","",COUNT('Diário 1º PA'!$A$4:$A$2000)+COUNT('Diário 2º PA'!$A$4:$A$1998)+ROW()-3)</f>
        <v/>
      </c>
      <c r="B1356" s="370"/>
      <c r="C1356" s="392"/>
      <c r="D1356" s="372"/>
      <c r="E1356" s="372"/>
      <c r="F1356" s="373"/>
      <c r="G1356" s="574"/>
      <c r="H1356" s="372"/>
      <c r="I1356" s="374"/>
      <c r="J1356" s="372"/>
      <c r="K1356" s="372"/>
      <c r="L1356" s="374"/>
      <c r="M1356" s="372"/>
      <c r="N1356" s="404"/>
      <c r="O1356" s="74">
        <f t="shared" si="83"/>
        <v>0</v>
      </c>
      <c r="P1356" s="74">
        <f t="shared" si="83"/>
        <v>0</v>
      </c>
      <c r="Q1356" s="96" t="str">
        <f t="shared" si="82"/>
        <v/>
      </c>
    </row>
    <row r="1357" spans="1:17">
      <c r="A1357" s="383" t="str">
        <f>IF(B1357="","",COUNT('Diário 1º PA'!$A$4:$A$2000)+COUNT('Diário 2º PA'!$A$4:$A$1998)+ROW()-3)</f>
        <v/>
      </c>
      <c r="B1357" s="370"/>
      <c r="C1357" s="392"/>
      <c r="D1357" s="372"/>
      <c r="E1357" s="372"/>
      <c r="F1357" s="373"/>
      <c r="G1357" s="574"/>
      <c r="H1357" s="372"/>
      <c r="I1357" s="374"/>
      <c r="J1357" s="372"/>
      <c r="K1357" s="372"/>
      <c r="L1357" s="374"/>
      <c r="M1357" s="372"/>
      <c r="N1357" s="404"/>
      <c r="O1357" s="74">
        <f t="shared" si="83"/>
        <v>0</v>
      </c>
      <c r="P1357" s="74">
        <f t="shared" si="83"/>
        <v>0</v>
      </c>
      <c r="Q1357" s="96" t="str">
        <f t="shared" si="82"/>
        <v/>
      </c>
    </row>
    <row r="1358" spans="1:17">
      <c r="A1358" s="383" t="str">
        <f>IF(B1358="","",COUNT('Diário 1º PA'!$A$4:$A$2000)+COUNT('Diário 2º PA'!$A$4:$A$1998)+ROW()-3)</f>
        <v/>
      </c>
      <c r="B1358" s="370"/>
      <c r="C1358" s="392"/>
      <c r="D1358" s="372"/>
      <c r="E1358" s="372"/>
      <c r="F1358" s="373"/>
      <c r="G1358" s="574"/>
      <c r="H1358" s="372"/>
      <c r="I1358" s="374"/>
      <c r="J1358" s="372"/>
      <c r="K1358" s="372"/>
      <c r="L1358" s="374"/>
      <c r="M1358" s="372"/>
      <c r="N1358" s="404"/>
      <c r="O1358" s="74">
        <f t="shared" si="83"/>
        <v>0</v>
      </c>
      <c r="P1358" s="74">
        <f t="shared" si="83"/>
        <v>0</v>
      </c>
      <c r="Q1358" s="96" t="str">
        <f t="shared" si="82"/>
        <v/>
      </c>
    </row>
    <row r="1359" spans="1:17">
      <c r="A1359" s="383" t="str">
        <f>IF(B1359="","",COUNT('Diário 1º PA'!$A$4:$A$2000)+COUNT('Diário 2º PA'!$A$4:$A$1998)+ROW()-3)</f>
        <v/>
      </c>
      <c r="B1359" s="370"/>
      <c r="C1359" s="392"/>
      <c r="D1359" s="372"/>
      <c r="E1359" s="372"/>
      <c r="F1359" s="373"/>
      <c r="G1359" s="574"/>
      <c r="H1359" s="372"/>
      <c r="I1359" s="374"/>
      <c r="J1359" s="372"/>
      <c r="K1359" s="372"/>
      <c r="L1359" s="374"/>
      <c r="M1359" s="372"/>
      <c r="N1359" s="404"/>
      <c r="O1359" s="74">
        <f t="shared" si="83"/>
        <v>0</v>
      </c>
      <c r="P1359" s="74">
        <f t="shared" si="83"/>
        <v>0</v>
      </c>
      <c r="Q1359" s="96" t="str">
        <f t="shared" si="82"/>
        <v/>
      </c>
    </row>
    <row r="1360" spans="1:17">
      <c r="A1360" s="383" t="str">
        <f>IF(B1360="","",COUNT('Diário 1º PA'!$A$4:$A$2000)+COUNT('Diário 2º PA'!$A$4:$A$1998)+ROW()-3)</f>
        <v/>
      </c>
      <c r="B1360" s="370"/>
      <c r="C1360" s="392"/>
      <c r="D1360" s="372"/>
      <c r="E1360" s="372"/>
      <c r="F1360" s="373"/>
      <c r="G1360" s="574"/>
      <c r="H1360" s="372"/>
      <c r="I1360" s="374"/>
      <c r="J1360" s="372"/>
      <c r="K1360" s="372"/>
      <c r="L1360" s="374"/>
      <c r="M1360" s="372"/>
      <c r="N1360" s="404"/>
      <c r="O1360" s="74">
        <f t="shared" si="83"/>
        <v>0</v>
      </c>
      <c r="P1360" s="74">
        <f t="shared" si="83"/>
        <v>0</v>
      </c>
      <c r="Q1360" s="96" t="str">
        <f t="shared" si="82"/>
        <v/>
      </c>
    </row>
    <row r="1361" spans="1:17">
      <c r="A1361" s="383" t="str">
        <f>IF(B1361="","",COUNT('Diário 1º PA'!$A$4:$A$2000)+COUNT('Diário 2º PA'!$A$4:$A$1998)+ROW()-3)</f>
        <v/>
      </c>
      <c r="B1361" s="370"/>
      <c r="C1361" s="392"/>
      <c r="D1361" s="372"/>
      <c r="E1361" s="372"/>
      <c r="F1361" s="373"/>
      <c r="G1361" s="574"/>
      <c r="H1361" s="372"/>
      <c r="I1361" s="374"/>
      <c r="J1361" s="372"/>
      <c r="K1361" s="372"/>
      <c r="L1361" s="374"/>
      <c r="M1361" s="372"/>
      <c r="N1361" s="404"/>
      <c r="O1361" s="74">
        <f t="shared" si="83"/>
        <v>0</v>
      </c>
      <c r="P1361" s="74">
        <f t="shared" si="83"/>
        <v>0</v>
      </c>
      <c r="Q1361" s="96" t="str">
        <f t="shared" si="82"/>
        <v/>
      </c>
    </row>
    <row r="1362" spans="1:17">
      <c r="A1362" s="383" t="str">
        <f>IF(B1362="","",COUNT('Diário 1º PA'!$A$4:$A$2000)+COUNT('Diário 2º PA'!$A$4:$A$1998)+ROW()-3)</f>
        <v/>
      </c>
      <c r="B1362" s="370"/>
      <c r="C1362" s="392"/>
      <c r="D1362" s="372"/>
      <c r="E1362" s="372"/>
      <c r="F1362" s="373"/>
      <c r="G1362" s="574"/>
      <c r="H1362" s="372"/>
      <c r="I1362" s="374"/>
      <c r="J1362" s="372"/>
      <c r="K1362" s="372"/>
      <c r="L1362" s="374"/>
      <c r="M1362" s="372"/>
      <c r="N1362" s="404"/>
      <c r="O1362" s="74">
        <f t="shared" si="83"/>
        <v>0</v>
      </c>
      <c r="P1362" s="74">
        <f t="shared" si="83"/>
        <v>0</v>
      </c>
      <c r="Q1362" s="96" t="str">
        <f t="shared" si="82"/>
        <v/>
      </c>
    </row>
    <row r="1363" spans="1:17">
      <c r="A1363" s="383" t="str">
        <f>IF(B1363="","",COUNT('Diário 1º PA'!$A$4:$A$2000)+COUNT('Diário 2º PA'!$A$4:$A$1998)+ROW()-3)</f>
        <v/>
      </c>
      <c r="B1363" s="370"/>
      <c r="C1363" s="392"/>
      <c r="D1363" s="372"/>
      <c r="E1363" s="372"/>
      <c r="F1363" s="373"/>
      <c r="G1363" s="574"/>
      <c r="H1363" s="372"/>
      <c r="I1363" s="374"/>
      <c r="J1363" s="372"/>
      <c r="K1363" s="372"/>
      <c r="L1363" s="374"/>
      <c r="M1363" s="372"/>
      <c r="N1363" s="404"/>
      <c r="O1363" s="74">
        <f t="shared" si="83"/>
        <v>0</v>
      </c>
      <c r="P1363" s="74">
        <f t="shared" si="83"/>
        <v>0</v>
      </c>
      <c r="Q1363" s="96" t="str">
        <f t="shared" si="82"/>
        <v/>
      </c>
    </row>
    <row r="1364" spans="1:17">
      <c r="A1364" s="383" t="str">
        <f>IF(B1364="","",COUNT('Diário 1º PA'!$A$4:$A$2000)+COUNT('Diário 2º PA'!$A$4:$A$1998)+ROW()-3)</f>
        <v/>
      </c>
      <c r="B1364" s="370"/>
      <c r="C1364" s="392"/>
      <c r="D1364" s="372"/>
      <c r="E1364" s="372"/>
      <c r="F1364" s="373"/>
      <c r="G1364" s="574"/>
      <c r="H1364" s="372"/>
      <c r="I1364" s="374"/>
      <c r="J1364" s="372"/>
      <c r="K1364" s="372"/>
      <c r="L1364" s="374"/>
      <c r="M1364" s="372"/>
      <c r="N1364" s="404"/>
      <c r="O1364" s="74">
        <f t="shared" si="83"/>
        <v>0</v>
      </c>
      <c r="P1364" s="74">
        <f t="shared" si="83"/>
        <v>0</v>
      </c>
      <c r="Q1364" s="96" t="str">
        <f t="shared" si="82"/>
        <v/>
      </c>
    </row>
    <row r="1365" spans="1:17">
      <c r="A1365" s="383" t="str">
        <f>IF(B1365="","",COUNT('Diário 1º PA'!$A$4:$A$2000)+COUNT('Diário 2º PA'!$A$4:$A$1998)+ROW()-3)</f>
        <v/>
      </c>
      <c r="B1365" s="370"/>
      <c r="C1365" s="392"/>
      <c r="D1365" s="372"/>
      <c r="E1365" s="372"/>
      <c r="F1365" s="373"/>
      <c r="G1365" s="574"/>
      <c r="H1365" s="372"/>
      <c r="I1365" s="374"/>
      <c r="J1365" s="372"/>
      <c r="K1365" s="372"/>
      <c r="L1365" s="374"/>
      <c r="M1365" s="372"/>
      <c r="N1365" s="404"/>
      <c r="O1365" s="74">
        <f t="shared" si="83"/>
        <v>0</v>
      </c>
      <c r="P1365" s="74">
        <f t="shared" si="83"/>
        <v>0</v>
      </c>
      <c r="Q1365" s="96" t="str">
        <f t="shared" si="82"/>
        <v/>
      </c>
    </row>
    <row r="1366" spans="1:17">
      <c r="A1366" s="383" t="str">
        <f>IF(B1366="","",COUNT('Diário 1º PA'!$A$4:$A$2000)+COUNT('Diário 2º PA'!$A$4:$A$1998)+ROW()-3)</f>
        <v/>
      </c>
      <c r="B1366" s="370"/>
      <c r="C1366" s="392"/>
      <c r="D1366" s="372"/>
      <c r="E1366" s="372"/>
      <c r="F1366" s="373"/>
      <c r="G1366" s="574"/>
      <c r="H1366" s="372"/>
      <c r="I1366" s="374"/>
      <c r="J1366" s="372"/>
      <c r="K1366" s="372"/>
      <c r="L1366" s="374"/>
      <c r="M1366" s="372"/>
      <c r="N1366" s="404"/>
      <c r="O1366" s="74">
        <f t="shared" si="83"/>
        <v>0</v>
      </c>
      <c r="P1366" s="74">
        <f t="shared" si="83"/>
        <v>0</v>
      </c>
      <c r="Q1366" s="96" t="str">
        <f t="shared" si="82"/>
        <v/>
      </c>
    </row>
    <row r="1367" spans="1:17">
      <c r="A1367" s="383" t="str">
        <f>IF(B1367="","",COUNT('Diário 1º PA'!$A$4:$A$2000)+COUNT('Diário 2º PA'!$A$4:$A$1998)+ROW()-3)</f>
        <v/>
      </c>
      <c r="B1367" s="370"/>
      <c r="C1367" s="392"/>
      <c r="D1367" s="372"/>
      <c r="E1367" s="372"/>
      <c r="F1367" s="373"/>
      <c r="G1367" s="574"/>
      <c r="H1367" s="372"/>
      <c r="I1367" s="374"/>
      <c r="J1367" s="372"/>
      <c r="K1367" s="372"/>
      <c r="L1367" s="374"/>
      <c r="M1367" s="372"/>
      <c r="N1367" s="404"/>
      <c r="O1367" s="74">
        <f t="shared" si="83"/>
        <v>0</v>
      </c>
      <c r="P1367" s="74">
        <f t="shared" si="83"/>
        <v>0</v>
      </c>
      <c r="Q1367" s="96" t="str">
        <f t="shared" si="82"/>
        <v/>
      </c>
    </row>
    <row r="1368" spans="1:17">
      <c r="A1368" s="383" t="str">
        <f>IF(B1368="","",COUNT('Diário 1º PA'!$A$4:$A$2000)+COUNT('Diário 2º PA'!$A$4:$A$1998)+ROW()-3)</f>
        <v/>
      </c>
      <c r="B1368" s="370"/>
      <c r="C1368" s="392"/>
      <c r="D1368" s="372"/>
      <c r="E1368" s="372"/>
      <c r="F1368" s="373"/>
      <c r="G1368" s="574"/>
      <c r="H1368" s="372"/>
      <c r="I1368" s="374"/>
      <c r="J1368" s="372"/>
      <c r="K1368" s="372"/>
      <c r="L1368" s="374"/>
      <c r="M1368" s="372"/>
      <c r="N1368" s="404"/>
      <c r="O1368" s="74">
        <f t="shared" si="83"/>
        <v>0</v>
      </c>
      <c r="P1368" s="74">
        <f t="shared" si="83"/>
        <v>0</v>
      </c>
      <c r="Q1368" s="96" t="str">
        <f t="shared" si="82"/>
        <v/>
      </c>
    </row>
    <row r="1369" spans="1:17">
      <c r="A1369" s="383" t="str">
        <f>IF(B1369="","",COUNT('Diário 1º PA'!$A$4:$A$2000)+COUNT('Diário 2º PA'!$A$4:$A$1998)+ROW()-3)</f>
        <v/>
      </c>
      <c r="B1369" s="370"/>
      <c r="C1369" s="392"/>
      <c r="D1369" s="372"/>
      <c r="E1369" s="372"/>
      <c r="F1369" s="373"/>
      <c r="G1369" s="574"/>
      <c r="H1369" s="372"/>
      <c r="I1369" s="374"/>
      <c r="J1369" s="372"/>
      <c r="K1369" s="372"/>
      <c r="L1369" s="374"/>
      <c r="M1369" s="372"/>
      <c r="N1369" s="404"/>
      <c r="O1369" s="74">
        <f t="shared" si="83"/>
        <v>0</v>
      </c>
      <c r="P1369" s="74">
        <f t="shared" si="83"/>
        <v>0</v>
      </c>
      <c r="Q1369" s="96" t="str">
        <f t="shared" si="82"/>
        <v/>
      </c>
    </row>
    <row r="1370" spans="1:17">
      <c r="A1370" s="383" t="str">
        <f>IF(B1370="","",COUNT('Diário 1º PA'!$A$4:$A$2000)+COUNT('Diário 2º PA'!$A$4:$A$1998)+ROW()-3)</f>
        <v/>
      </c>
      <c r="B1370" s="370"/>
      <c r="C1370" s="392"/>
      <c r="D1370" s="372"/>
      <c r="E1370" s="372"/>
      <c r="F1370" s="373"/>
      <c r="G1370" s="574"/>
      <c r="H1370" s="372"/>
      <c r="I1370" s="374"/>
      <c r="J1370" s="372"/>
      <c r="K1370" s="372"/>
      <c r="L1370" s="374"/>
      <c r="M1370" s="372"/>
      <c r="N1370" s="404"/>
      <c r="O1370" s="74">
        <f t="shared" si="83"/>
        <v>0</v>
      </c>
      <c r="P1370" s="74">
        <f t="shared" si="83"/>
        <v>0</v>
      </c>
      <c r="Q1370" s="96" t="str">
        <f t="shared" si="82"/>
        <v/>
      </c>
    </row>
    <row r="1371" spans="1:17">
      <c r="A1371" s="383" t="str">
        <f>IF(B1371="","",COUNT('Diário 1º PA'!$A$4:$A$2000)+COUNT('Diário 2º PA'!$A$4:$A$1998)+ROW()-3)</f>
        <v/>
      </c>
      <c r="B1371" s="370"/>
      <c r="C1371" s="392"/>
      <c r="D1371" s="372"/>
      <c r="E1371" s="372"/>
      <c r="F1371" s="373"/>
      <c r="G1371" s="574"/>
      <c r="H1371" s="372"/>
      <c r="I1371" s="374"/>
      <c r="J1371" s="372"/>
      <c r="K1371" s="372"/>
      <c r="L1371" s="374"/>
      <c r="M1371" s="372"/>
      <c r="N1371" s="404"/>
      <c r="O1371" s="74">
        <f t="shared" si="83"/>
        <v>0</v>
      </c>
      <c r="P1371" s="74">
        <f t="shared" si="83"/>
        <v>0</v>
      </c>
      <c r="Q1371" s="96" t="str">
        <f t="shared" si="82"/>
        <v/>
      </c>
    </row>
    <row r="1372" spans="1:17">
      <c r="A1372" s="383" t="str">
        <f>IF(B1372="","",COUNT('Diário 1º PA'!$A$4:$A$2000)+COUNT('Diário 2º PA'!$A$4:$A$1998)+ROW()-3)</f>
        <v/>
      </c>
      <c r="B1372" s="370"/>
      <c r="C1372" s="392"/>
      <c r="D1372" s="372"/>
      <c r="E1372" s="372"/>
      <c r="F1372" s="373"/>
      <c r="G1372" s="574"/>
      <c r="H1372" s="372"/>
      <c r="I1372" s="374"/>
      <c r="J1372" s="372"/>
      <c r="K1372" s="372"/>
      <c r="L1372" s="374"/>
      <c r="M1372" s="372"/>
      <c r="N1372" s="404"/>
      <c r="O1372" s="74">
        <f t="shared" si="83"/>
        <v>0</v>
      </c>
      <c r="P1372" s="74">
        <f t="shared" si="83"/>
        <v>0</v>
      </c>
      <c r="Q1372" s="96" t="str">
        <f t="shared" si="82"/>
        <v/>
      </c>
    </row>
    <row r="1373" spans="1:17">
      <c r="A1373" s="383" t="str">
        <f>IF(B1373="","",COUNT('Diário 1º PA'!$A$4:$A$2000)+COUNT('Diário 2º PA'!$A$4:$A$1998)+ROW()-3)</f>
        <v/>
      </c>
      <c r="B1373" s="370"/>
      <c r="C1373" s="392"/>
      <c r="D1373" s="372"/>
      <c r="E1373" s="372"/>
      <c r="F1373" s="373"/>
      <c r="G1373" s="574"/>
      <c r="H1373" s="372"/>
      <c r="I1373" s="374"/>
      <c r="J1373" s="372"/>
      <c r="K1373" s="372"/>
      <c r="L1373" s="374"/>
      <c r="M1373" s="372"/>
      <c r="N1373" s="404"/>
      <c r="O1373" s="74">
        <f t="shared" si="83"/>
        <v>0</v>
      </c>
      <c r="P1373" s="74">
        <f t="shared" si="83"/>
        <v>0</v>
      </c>
      <c r="Q1373" s="96" t="str">
        <f t="shared" si="82"/>
        <v/>
      </c>
    </row>
    <row r="1374" spans="1:17">
      <c r="A1374" s="383" t="str">
        <f>IF(B1374="","",COUNT('Diário 1º PA'!$A$4:$A$2000)+COUNT('Diário 2º PA'!$A$4:$A$1998)+ROW()-3)</f>
        <v/>
      </c>
      <c r="B1374" s="370"/>
      <c r="C1374" s="392"/>
      <c r="D1374" s="372"/>
      <c r="E1374" s="372"/>
      <c r="F1374" s="373"/>
      <c r="G1374" s="574"/>
      <c r="H1374" s="372"/>
      <c r="I1374" s="374"/>
      <c r="J1374" s="372"/>
      <c r="K1374" s="372"/>
      <c r="L1374" s="374"/>
      <c r="M1374" s="372"/>
      <c r="N1374" s="404"/>
      <c r="O1374" s="74">
        <f t="shared" si="83"/>
        <v>0</v>
      </c>
      <c r="P1374" s="74">
        <f t="shared" si="83"/>
        <v>0</v>
      </c>
      <c r="Q1374" s="96" t="str">
        <f t="shared" si="82"/>
        <v/>
      </c>
    </row>
    <row r="1375" spans="1:17">
      <c r="A1375" s="383" t="str">
        <f>IF(B1375="","",COUNT('Diário 1º PA'!$A$4:$A$2000)+COUNT('Diário 2º PA'!$A$4:$A$1998)+ROW()-3)</f>
        <v/>
      </c>
      <c r="B1375" s="370"/>
      <c r="C1375" s="392"/>
      <c r="D1375" s="372"/>
      <c r="E1375" s="372"/>
      <c r="F1375" s="373"/>
      <c r="G1375" s="574"/>
      <c r="H1375" s="372"/>
      <c r="I1375" s="374"/>
      <c r="J1375" s="372"/>
      <c r="K1375" s="372"/>
      <c r="L1375" s="374"/>
      <c r="M1375" s="372"/>
      <c r="N1375" s="404"/>
      <c r="O1375" s="74">
        <f t="shared" si="83"/>
        <v>0</v>
      </c>
      <c r="P1375" s="74">
        <f t="shared" si="83"/>
        <v>0</v>
      </c>
      <c r="Q1375" s="96" t="str">
        <f t="shared" si="82"/>
        <v/>
      </c>
    </row>
    <row r="1376" spans="1:17">
      <c r="A1376" s="383" t="str">
        <f>IF(B1376="","",COUNT('Diário 1º PA'!$A$4:$A$2000)+COUNT('Diário 2º PA'!$A$4:$A$1998)+ROW()-3)</f>
        <v/>
      </c>
      <c r="B1376" s="370"/>
      <c r="C1376" s="392"/>
      <c r="D1376" s="372"/>
      <c r="E1376" s="372"/>
      <c r="F1376" s="373"/>
      <c r="G1376" s="574"/>
      <c r="H1376" s="372"/>
      <c r="I1376" s="374"/>
      <c r="J1376" s="372"/>
      <c r="K1376" s="372"/>
      <c r="L1376" s="374"/>
      <c r="M1376" s="372"/>
      <c r="N1376" s="404"/>
      <c r="O1376" s="74">
        <f t="shared" si="83"/>
        <v>0</v>
      </c>
      <c r="P1376" s="74">
        <f t="shared" si="83"/>
        <v>0</v>
      </c>
      <c r="Q1376" s="96" t="str">
        <f t="shared" ref="Q1376:Q1439" si="84">SUBSTITUTE(D1376," ","_")</f>
        <v/>
      </c>
    </row>
    <row r="1377" spans="1:17">
      <c r="A1377" s="383" t="str">
        <f>IF(B1377="","",COUNT('Diário 1º PA'!$A$4:$A$2000)+COUNT('Diário 2º PA'!$A$4:$A$1998)+ROW()-3)</f>
        <v/>
      </c>
      <c r="B1377" s="370"/>
      <c r="C1377" s="392"/>
      <c r="D1377" s="372"/>
      <c r="E1377" s="372"/>
      <c r="F1377" s="373"/>
      <c r="G1377" s="574"/>
      <c r="H1377" s="372"/>
      <c r="I1377" s="374"/>
      <c r="J1377" s="372"/>
      <c r="K1377" s="372"/>
      <c r="L1377" s="374"/>
      <c r="M1377" s="372"/>
      <c r="N1377" s="404"/>
      <c r="O1377" s="74">
        <f t="shared" ref="O1377:P1440" si="85">IF(B1377=0,0,IF(YEAR(B1377)=$P$1,MONTH(B1377)-$O$1+1,(YEAR(B1377)-$P$1)*12-$O$1+1+MONTH(B1377)))</f>
        <v>0</v>
      </c>
      <c r="P1377" s="74">
        <f t="shared" si="85"/>
        <v>0</v>
      </c>
      <c r="Q1377" s="96" t="str">
        <f t="shared" si="84"/>
        <v/>
      </c>
    </row>
    <row r="1378" spans="1:17">
      <c r="A1378" s="383" t="str">
        <f>IF(B1378="","",COUNT('Diário 1º PA'!$A$4:$A$2000)+COUNT('Diário 2º PA'!$A$4:$A$1998)+ROW()-3)</f>
        <v/>
      </c>
      <c r="B1378" s="370"/>
      <c r="C1378" s="392"/>
      <c r="D1378" s="372"/>
      <c r="E1378" s="372"/>
      <c r="F1378" s="373"/>
      <c r="G1378" s="574"/>
      <c r="H1378" s="372"/>
      <c r="I1378" s="374"/>
      <c r="J1378" s="372"/>
      <c r="K1378" s="372"/>
      <c r="L1378" s="374"/>
      <c r="M1378" s="372"/>
      <c r="N1378" s="404"/>
      <c r="O1378" s="74">
        <f t="shared" si="85"/>
        <v>0</v>
      </c>
      <c r="P1378" s="74">
        <f t="shared" si="85"/>
        <v>0</v>
      </c>
      <c r="Q1378" s="96" t="str">
        <f t="shared" si="84"/>
        <v/>
      </c>
    </row>
    <row r="1379" spans="1:17">
      <c r="A1379" s="383" t="str">
        <f>IF(B1379="","",COUNT('Diário 1º PA'!$A$4:$A$2000)+COUNT('Diário 2º PA'!$A$4:$A$1998)+ROW()-3)</f>
        <v/>
      </c>
      <c r="B1379" s="370"/>
      <c r="C1379" s="392"/>
      <c r="D1379" s="372"/>
      <c r="E1379" s="372"/>
      <c r="F1379" s="373"/>
      <c r="G1379" s="574"/>
      <c r="H1379" s="372"/>
      <c r="I1379" s="374"/>
      <c r="J1379" s="372"/>
      <c r="K1379" s="372"/>
      <c r="L1379" s="374"/>
      <c r="M1379" s="372"/>
      <c r="N1379" s="404"/>
      <c r="O1379" s="74">
        <f t="shared" si="85"/>
        <v>0</v>
      </c>
      <c r="P1379" s="74">
        <f t="shared" si="85"/>
        <v>0</v>
      </c>
      <c r="Q1379" s="96" t="str">
        <f t="shared" si="84"/>
        <v/>
      </c>
    </row>
    <row r="1380" spans="1:17">
      <c r="A1380" s="383" t="str">
        <f>IF(B1380="","",COUNT('Diário 1º PA'!$A$4:$A$2000)+COUNT('Diário 2º PA'!$A$4:$A$1998)+ROW()-3)</f>
        <v/>
      </c>
      <c r="B1380" s="370"/>
      <c r="C1380" s="392"/>
      <c r="D1380" s="372"/>
      <c r="E1380" s="372"/>
      <c r="F1380" s="373"/>
      <c r="G1380" s="574"/>
      <c r="H1380" s="372"/>
      <c r="I1380" s="374"/>
      <c r="J1380" s="372"/>
      <c r="K1380" s="372"/>
      <c r="L1380" s="374"/>
      <c r="M1380" s="372"/>
      <c r="N1380" s="404"/>
      <c r="O1380" s="74">
        <f t="shared" si="85"/>
        <v>0</v>
      </c>
      <c r="P1380" s="74">
        <f t="shared" si="85"/>
        <v>0</v>
      </c>
      <c r="Q1380" s="96" t="str">
        <f t="shared" si="84"/>
        <v/>
      </c>
    </row>
    <row r="1381" spans="1:17">
      <c r="A1381" s="383" t="str">
        <f>IF(B1381="","",COUNT('Diário 1º PA'!$A$4:$A$2000)+COUNT('Diário 2º PA'!$A$4:$A$1998)+ROW()-3)</f>
        <v/>
      </c>
      <c r="B1381" s="370"/>
      <c r="C1381" s="392"/>
      <c r="D1381" s="372"/>
      <c r="E1381" s="372"/>
      <c r="F1381" s="373"/>
      <c r="G1381" s="574"/>
      <c r="H1381" s="372"/>
      <c r="I1381" s="374"/>
      <c r="J1381" s="372"/>
      <c r="K1381" s="372"/>
      <c r="L1381" s="374"/>
      <c r="M1381" s="372"/>
      <c r="N1381" s="404"/>
      <c r="O1381" s="74">
        <f t="shared" si="85"/>
        <v>0</v>
      </c>
      <c r="P1381" s="74">
        <f t="shared" si="85"/>
        <v>0</v>
      </c>
      <c r="Q1381" s="96" t="str">
        <f t="shared" si="84"/>
        <v/>
      </c>
    </row>
    <row r="1382" spans="1:17">
      <c r="A1382" s="383" t="str">
        <f>IF(B1382="","",COUNT('Diário 1º PA'!$A$4:$A$2000)+COUNT('Diário 2º PA'!$A$4:$A$1998)+ROW()-3)</f>
        <v/>
      </c>
      <c r="B1382" s="370"/>
      <c r="C1382" s="392"/>
      <c r="D1382" s="372"/>
      <c r="E1382" s="372"/>
      <c r="F1382" s="373"/>
      <c r="G1382" s="574"/>
      <c r="H1382" s="372"/>
      <c r="I1382" s="374"/>
      <c r="J1382" s="372"/>
      <c r="K1382" s="372"/>
      <c r="L1382" s="374"/>
      <c r="M1382" s="372"/>
      <c r="N1382" s="404"/>
      <c r="O1382" s="74">
        <f t="shared" si="85"/>
        <v>0</v>
      </c>
      <c r="P1382" s="74">
        <f t="shared" si="85"/>
        <v>0</v>
      </c>
      <c r="Q1382" s="96" t="str">
        <f t="shared" si="84"/>
        <v/>
      </c>
    </row>
    <row r="1383" spans="1:17">
      <c r="A1383" s="383" t="str">
        <f>IF(B1383="","",COUNT('Diário 1º PA'!$A$4:$A$2000)+COUNT('Diário 2º PA'!$A$4:$A$1998)+ROW()-3)</f>
        <v/>
      </c>
      <c r="B1383" s="370"/>
      <c r="C1383" s="392"/>
      <c r="D1383" s="372"/>
      <c r="E1383" s="372"/>
      <c r="F1383" s="373"/>
      <c r="G1383" s="574"/>
      <c r="H1383" s="372"/>
      <c r="I1383" s="374"/>
      <c r="J1383" s="372"/>
      <c r="K1383" s="372"/>
      <c r="L1383" s="374"/>
      <c r="M1383" s="372"/>
      <c r="N1383" s="404"/>
      <c r="O1383" s="74">
        <f t="shared" si="85"/>
        <v>0</v>
      </c>
      <c r="P1383" s="74">
        <f t="shared" si="85"/>
        <v>0</v>
      </c>
      <c r="Q1383" s="96" t="str">
        <f t="shared" si="84"/>
        <v/>
      </c>
    </row>
    <row r="1384" spans="1:17">
      <c r="A1384" s="383" t="str">
        <f>IF(B1384="","",COUNT('Diário 1º PA'!$A$4:$A$2000)+COUNT('Diário 2º PA'!$A$4:$A$1998)+ROW()-3)</f>
        <v/>
      </c>
      <c r="B1384" s="370"/>
      <c r="C1384" s="392"/>
      <c r="D1384" s="372"/>
      <c r="E1384" s="372"/>
      <c r="F1384" s="373"/>
      <c r="G1384" s="574"/>
      <c r="H1384" s="372"/>
      <c r="I1384" s="374"/>
      <c r="J1384" s="372"/>
      <c r="K1384" s="372"/>
      <c r="L1384" s="374"/>
      <c r="M1384" s="372"/>
      <c r="N1384" s="404"/>
      <c r="O1384" s="74">
        <f t="shared" si="85"/>
        <v>0</v>
      </c>
      <c r="P1384" s="74">
        <f t="shared" si="85"/>
        <v>0</v>
      </c>
      <c r="Q1384" s="96" t="str">
        <f t="shared" si="84"/>
        <v/>
      </c>
    </row>
    <row r="1385" spans="1:17">
      <c r="A1385" s="383" t="str">
        <f>IF(B1385="","",COUNT('Diário 1º PA'!$A$4:$A$2000)+COUNT('Diário 2º PA'!$A$4:$A$1998)+ROW()-3)</f>
        <v/>
      </c>
      <c r="B1385" s="370"/>
      <c r="C1385" s="392"/>
      <c r="D1385" s="372"/>
      <c r="E1385" s="372"/>
      <c r="F1385" s="373"/>
      <c r="G1385" s="574"/>
      <c r="H1385" s="372"/>
      <c r="I1385" s="374"/>
      <c r="J1385" s="372"/>
      <c r="K1385" s="372"/>
      <c r="L1385" s="374"/>
      <c r="M1385" s="372"/>
      <c r="N1385" s="404"/>
      <c r="O1385" s="74">
        <f t="shared" si="85"/>
        <v>0</v>
      </c>
      <c r="P1385" s="74">
        <f t="shared" si="85"/>
        <v>0</v>
      </c>
      <c r="Q1385" s="96" t="str">
        <f t="shared" si="84"/>
        <v/>
      </c>
    </row>
    <row r="1386" spans="1:17">
      <c r="A1386" s="383" t="str">
        <f>IF(B1386="","",COUNT('Diário 1º PA'!$A$4:$A$2000)+COUNT('Diário 2º PA'!$A$4:$A$1998)+ROW()-3)</f>
        <v/>
      </c>
      <c r="B1386" s="370"/>
      <c r="C1386" s="392"/>
      <c r="D1386" s="372"/>
      <c r="E1386" s="372"/>
      <c r="F1386" s="373"/>
      <c r="G1386" s="574"/>
      <c r="H1386" s="372"/>
      <c r="I1386" s="374"/>
      <c r="J1386" s="372"/>
      <c r="K1386" s="372"/>
      <c r="L1386" s="374"/>
      <c r="M1386" s="372"/>
      <c r="N1386" s="404"/>
      <c r="O1386" s="74">
        <f t="shared" si="85"/>
        <v>0</v>
      </c>
      <c r="P1386" s="74">
        <f t="shared" si="85"/>
        <v>0</v>
      </c>
      <c r="Q1386" s="96" t="str">
        <f t="shared" si="84"/>
        <v/>
      </c>
    </row>
    <row r="1387" spans="1:17">
      <c r="A1387" s="383" t="str">
        <f>IF(B1387="","",COUNT('Diário 1º PA'!$A$4:$A$2000)+COUNT('Diário 2º PA'!$A$4:$A$1998)+ROW()-3)</f>
        <v/>
      </c>
      <c r="B1387" s="370"/>
      <c r="C1387" s="392"/>
      <c r="D1387" s="372"/>
      <c r="E1387" s="372"/>
      <c r="F1387" s="373"/>
      <c r="G1387" s="574"/>
      <c r="H1387" s="372"/>
      <c r="I1387" s="374"/>
      <c r="J1387" s="372"/>
      <c r="K1387" s="372"/>
      <c r="L1387" s="374"/>
      <c r="M1387" s="372"/>
      <c r="N1387" s="404"/>
      <c r="O1387" s="74">
        <f t="shared" si="85"/>
        <v>0</v>
      </c>
      <c r="P1387" s="74">
        <f t="shared" si="85"/>
        <v>0</v>
      </c>
      <c r="Q1387" s="96" t="str">
        <f t="shared" si="84"/>
        <v/>
      </c>
    </row>
    <row r="1388" spans="1:17">
      <c r="A1388" s="383" t="str">
        <f>IF(B1388="","",COUNT('Diário 1º PA'!$A$4:$A$2000)+COUNT('Diário 2º PA'!$A$4:$A$1998)+ROW()-3)</f>
        <v/>
      </c>
      <c r="B1388" s="370"/>
      <c r="C1388" s="392"/>
      <c r="D1388" s="372"/>
      <c r="E1388" s="372"/>
      <c r="F1388" s="373"/>
      <c r="G1388" s="574"/>
      <c r="H1388" s="372"/>
      <c r="I1388" s="374"/>
      <c r="J1388" s="372"/>
      <c r="K1388" s="372"/>
      <c r="L1388" s="374"/>
      <c r="M1388" s="372"/>
      <c r="N1388" s="404"/>
      <c r="O1388" s="74">
        <f t="shared" si="85"/>
        <v>0</v>
      </c>
      <c r="P1388" s="74">
        <f t="shared" si="85"/>
        <v>0</v>
      </c>
      <c r="Q1388" s="96" t="str">
        <f t="shared" si="84"/>
        <v/>
      </c>
    </row>
    <row r="1389" spans="1:17">
      <c r="A1389" s="383" t="str">
        <f>IF(B1389="","",COUNT('Diário 1º PA'!$A$4:$A$2000)+COUNT('Diário 2º PA'!$A$4:$A$1998)+ROW()-3)</f>
        <v/>
      </c>
      <c r="B1389" s="370"/>
      <c r="C1389" s="392"/>
      <c r="D1389" s="372"/>
      <c r="E1389" s="372"/>
      <c r="F1389" s="373"/>
      <c r="G1389" s="574"/>
      <c r="H1389" s="372"/>
      <c r="I1389" s="374"/>
      <c r="J1389" s="372"/>
      <c r="K1389" s="372"/>
      <c r="L1389" s="374"/>
      <c r="M1389" s="372"/>
      <c r="N1389" s="404"/>
      <c r="O1389" s="74">
        <f t="shared" si="85"/>
        <v>0</v>
      </c>
      <c r="P1389" s="74">
        <f t="shared" si="85"/>
        <v>0</v>
      </c>
      <c r="Q1389" s="96" t="str">
        <f t="shared" si="84"/>
        <v/>
      </c>
    </row>
    <row r="1390" spans="1:17">
      <c r="A1390" s="383" t="str">
        <f>IF(B1390="","",COUNT('Diário 1º PA'!$A$4:$A$2000)+COUNT('Diário 2º PA'!$A$4:$A$1998)+ROW()-3)</f>
        <v/>
      </c>
      <c r="B1390" s="370"/>
      <c r="C1390" s="392"/>
      <c r="D1390" s="372"/>
      <c r="E1390" s="372"/>
      <c r="F1390" s="373"/>
      <c r="G1390" s="574"/>
      <c r="H1390" s="372"/>
      <c r="I1390" s="374"/>
      <c r="J1390" s="372"/>
      <c r="K1390" s="372"/>
      <c r="L1390" s="374"/>
      <c r="M1390" s="372"/>
      <c r="N1390" s="404"/>
      <c r="O1390" s="74">
        <f t="shared" si="85"/>
        <v>0</v>
      </c>
      <c r="P1390" s="74">
        <f t="shared" si="85"/>
        <v>0</v>
      </c>
      <c r="Q1390" s="96" t="str">
        <f t="shared" si="84"/>
        <v/>
      </c>
    </row>
    <row r="1391" spans="1:17">
      <c r="A1391" s="383" t="str">
        <f>IF(B1391="","",COUNT('Diário 1º PA'!$A$4:$A$2000)+COUNT('Diário 2º PA'!$A$4:$A$1998)+ROW()-3)</f>
        <v/>
      </c>
      <c r="B1391" s="370"/>
      <c r="C1391" s="392"/>
      <c r="D1391" s="372"/>
      <c r="E1391" s="372"/>
      <c r="F1391" s="373"/>
      <c r="G1391" s="574"/>
      <c r="H1391" s="372"/>
      <c r="I1391" s="374"/>
      <c r="J1391" s="372"/>
      <c r="K1391" s="372"/>
      <c r="L1391" s="374"/>
      <c r="M1391" s="372"/>
      <c r="N1391" s="404"/>
      <c r="O1391" s="74">
        <f t="shared" si="85"/>
        <v>0</v>
      </c>
      <c r="P1391" s="74">
        <f t="shared" si="85"/>
        <v>0</v>
      </c>
      <c r="Q1391" s="96" t="str">
        <f t="shared" si="84"/>
        <v/>
      </c>
    </row>
    <row r="1392" spans="1:17">
      <c r="A1392" s="383" t="str">
        <f>IF(B1392="","",COUNT('Diário 1º PA'!$A$4:$A$2000)+COUNT('Diário 2º PA'!$A$4:$A$1998)+ROW()-3)</f>
        <v/>
      </c>
      <c r="B1392" s="370"/>
      <c r="C1392" s="392"/>
      <c r="D1392" s="372"/>
      <c r="E1392" s="372"/>
      <c r="F1392" s="373"/>
      <c r="G1392" s="574"/>
      <c r="H1392" s="372"/>
      <c r="I1392" s="374"/>
      <c r="J1392" s="372"/>
      <c r="K1392" s="372"/>
      <c r="L1392" s="374"/>
      <c r="M1392" s="372"/>
      <c r="N1392" s="404"/>
      <c r="O1392" s="74">
        <f t="shared" si="85"/>
        <v>0</v>
      </c>
      <c r="P1392" s="74">
        <f t="shared" si="85"/>
        <v>0</v>
      </c>
      <c r="Q1392" s="96" t="str">
        <f t="shared" si="84"/>
        <v/>
      </c>
    </row>
    <row r="1393" spans="1:17">
      <c r="A1393" s="383" t="str">
        <f>IF(B1393="","",COUNT('Diário 1º PA'!$A$4:$A$2000)+COUNT('Diário 2º PA'!$A$4:$A$1998)+ROW()-3)</f>
        <v/>
      </c>
      <c r="B1393" s="370"/>
      <c r="C1393" s="392"/>
      <c r="D1393" s="372"/>
      <c r="E1393" s="372"/>
      <c r="F1393" s="373"/>
      <c r="G1393" s="574"/>
      <c r="H1393" s="372"/>
      <c r="I1393" s="374"/>
      <c r="J1393" s="372"/>
      <c r="K1393" s="372"/>
      <c r="L1393" s="374"/>
      <c r="M1393" s="372"/>
      <c r="N1393" s="404"/>
      <c r="O1393" s="74">
        <f t="shared" si="85"/>
        <v>0</v>
      </c>
      <c r="P1393" s="74">
        <f t="shared" si="85"/>
        <v>0</v>
      </c>
      <c r="Q1393" s="96" t="str">
        <f t="shared" si="84"/>
        <v/>
      </c>
    </row>
    <row r="1394" spans="1:17">
      <c r="A1394" s="383" t="str">
        <f>IF(B1394="","",COUNT('Diário 1º PA'!$A$4:$A$2000)+COUNT('Diário 2º PA'!$A$4:$A$1998)+ROW()-3)</f>
        <v/>
      </c>
      <c r="B1394" s="370"/>
      <c r="C1394" s="392"/>
      <c r="D1394" s="372"/>
      <c r="E1394" s="372"/>
      <c r="F1394" s="373"/>
      <c r="G1394" s="574"/>
      <c r="H1394" s="372"/>
      <c r="I1394" s="374"/>
      <c r="J1394" s="372"/>
      <c r="K1394" s="372"/>
      <c r="L1394" s="374"/>
      <c r="M1394" s="372"/>
      <c r="N1394" s="404"/>
      <c r="O1394" s="74">
        <f t="shared" si="85"/>
        <v>0</v>
      </c>
      <c r="P1394" s="74">
        <f t="shared" si="85"/>
        <v>0</v>
      </c>
      <c r="Q1394" s="96" t="str">
        <f t="shared" si="84"/>
        <v/>
      </c>
    </row>
    <row r="1395" spans="1:17">
      <c r="A1395" s="383" t="str">
        <f>IF(B1395="","",COUNT('Diário 1º PA'!$A$4:$A$2000)+COUNT('Diário 2º PA'!$A$4:$A$1998)+ROW()-3)</f>
        <v/>
      </c>
      <c r="B1395" s="370"/>
      <c r="C1395" s="392"/>
      <c r="D1395" s="372"/>
      <c r="E1395" s="372"/>
      <c r="F1395" s="373"/>
      <c r="G1395" s="574"/>
      <c r="H1395" s="372"/>
      <c r="I1395" s="374"/>
      <c r="J1395" s="372"/>
      <c r="K1395" s="372"/>
      <c r="L1395" s="374"/>
      <c r="M1395" s="372"/>
      <c r="N1395" s="404"/>
      <c r="O1395" s="74">
        <f t="shared" si="85"/>
        <v>0</v>
      </c>
      <c r="P1395" s="74">
        <f t="shared" si="85"/>
        <v>0</v>
      </c>
      <c r="Q1395" s="96" t="str">
        <f t="shared" si="84"/>
        <v/>
      </c>
    </row>
    <row r="1396" spans="1:17">
      <c r="A1396" s="383" t="str">
        <f>IF(B1396="","",COUNT('Diário 1º PA'!$A$4:$A$2000)+COUNT('Diário 2º PA'!$A$4:$A$1998)+ROW()-3)</f>
        <v/>
      </c>
      <c r="B1396" s="370"/>
      <c r="C1396" s="392"/>
      <c r="D1396" s="372"/>
      <c r="E1396" s="372"/>
      <c r="F1396" s="373"/>
      <c r="G1396" s="574"/>
      <c r="H1396" s="372"/>
      <c r="I1396" s="374"/>
      <c r="J1396" s="372"/>
      <c r="K1396" s="372"/>
      <c r="L1396" s="374"/>
      <c r="M1396" s="372"/>
      <c r="N1396" s="404"/>
      <c r="O1396" s="74">
        <f t="shared" si="85"/>
        <v>0</v>
      </c>
      <c r="P1396" s="74">
        <f t="shared" si="85"/>
        <v>0</v>
      </c>
      <c r="Q1396" s="96" t="str">
        <f t="shared" si="84"/>
        <v/>
      </c>
    </row>
    <row r="1397" spans="1:17">
      <c r="A1397" s="383" t="str">
        <f>IF(B1397="","",COUNT('Diário 1º PA'!$A$4:$A$2000)+COUNT('Diário 2º PA'!$A$4:$A$1998)+ROW()-3)</f>
        <v/>
      </c>
      <c r="B1397" s="370"/>
      <c r="C1397" s="392"/>
      <c r="D1397" s="372"/>
      <c r="E1397" s="372"/>
      <c r="F1397" s="373"/>
      <c r="G1397" s="574"/>
      <c r="H1397" s="372"/>
      <c r="I1397" s="374"/>
      <c r="J1397" s="372"/>
      <c r="K1397" s="372"/>
      <c r="L1397" s="374"/>
      <c r="M1397" s="372"/>
      <c r="N1397" s="404"/>
      <c r="O1397" s="74">
        <f t="shared" si="85"/>
        <v>0</v>
      </c>
      <c r="P1397" s="74">
        <f t="shared" si="85"/>
        <v>0</v>
      </c>
      <c r="Q1397" s="96" t="str">
        <f t="shared" si="84"/>
        <v/>
      </c>
    </row>
    <row r="1398" spans="1:17">
      <c r="A1398" s="383" t="str">
        <f>IF(B1398="","",COUNT('Diário 1º PA'!$A$4:$A$2000)+COUNT('Diário 2º PA'!$A$4:$A$1998)+ROW()-3)</f>
        <v/>
      </c>
      <c r="B1398" s="370"/>
      <c r="C1398" s="392"/>
      <c r="D1398" s="372"/>
      <c r="E1398" s="372"/>
      <c r="F1398" s="373"/>
      <c r="G1398" s="574"/>
      <c r="H1398" s="372"/>
      <c r="I1398" s="374"/>
      <c r="J1398" s="372"/>
      <c r="K1398" s="372"/>
      <c r="L1398" s="374"/>
      <c r="M1398" s="372"/>
      <c r="N1398" s="404"/>
      <c r="O1398" s="74">
        <f t="shared" si="85"/>
        <v>0</v>
      </c>
      <c r="P1398" s="74">
        <f t="shared" si="85"/>
        <v>0</v>
      </c>
      <c r="Q1398" s="96" t="str">
        <f t="shared" si="84"/>
        <v/>
      </c>
    </row>
    <row r="1399" spans="1:17">
      <c r="A1399" s="383" t="str">
        <f>IF(B1399="","",COUNT('Diário 1º PA'!$A$4:$A$2000)+COUNT('Diário 2º PA'!$A$4:$A$1998)+ROW()-3)</f>
        <v/>
      </c>
      <c r="B1399" s="370"/>
      <c r="C1399" s="392"/>
      <c r="D1399" s="372"/>
      <c r="E1399" s="372"/>
      <c r="F1399" s="373"/>
      <c r="G1399" s="574"/>
      <c r="H1399" s="372"/>
      <c r="I1399" s="374"/>
      <c r="J1399" s="372"/>
      <c r="K1399" s="372"/>
      <c r="L1399" s="374"/>
      <c r="M1399" s="372"/>
      <c r="N1399" s="404"/>
      <c r="O1399" s="74">
        <f t="shared" si="85"/>
        <v>0</v>
      </c>
      <c r="P1399" s="74">
        <f t="shared" si="85"/>
        <v>0</v>
      </c>
      <c r="Q1399" s="96" t="str">
        <f t="shared" si="84"/>
        <v/>
      </c>
    </row>
    <row r="1400" spans="1:17">
      <c r="A1400" s="383" t="str">
        <f>IF(B1400="","",COUNT('Diário 1º PA'!$A$4:$A$2000)+COUNT('Diário 2º PA'!$A$4:$A$1998)+ROW()-3)</f>
        <v/>
      </c>
      <c r="B1400" s="370"/>
      <c r="C1400" s="392"/>
      <c r="D1400" s="372"/>
      <c r="E1400" s="372"/>
      <c r="F1400" s="373"/>
      <c r="G1400" s="574"/>
      <c r="H1400" s="372"/>
      <c r="I1400" s="374"/>
      <c r="J1400" s="372"/>
      <c r="K1400" s="372"/>
      <c r="L1400" s="374"/>
      <c r="M1400" s="372"/>
      <c r="N1400" s="404"/>
      <c r="O1400" s="74">
        <f t="shared" si="85"/>
        <v>0</v>
      </c>
      <c r="P1400" s="74">
        <f t="shared" si="85"/>
        <v>0</v>
      </c>
      <c r="Q1400" s="96" t="str">
        <f t="shared" si="84"/>
        <v/>
      </c>
    </row>
    <row r="1401" spans="1:17">
      <c r="A1401" s="383" t="str">
        <f>IF(B1401="","",COUNT('Diário 1º PA'!$A$4:$A$2000)+COUNT('Diário 2º PA'!$A$4:$A$1998)+ROW()-3)</f>
        <v/>
      </c>
      <c r="B1401" s="370"/>
      <c r="C1401" s="392"/>
      <c r="D1401" s="372"/>
      <c r="E1401" s="372"/>
      <c r="F1401" s="373"/>
      <c r="G1401" s="574"/>
      <c r="H1401" s="372"/>
      <c r="I1401" s="374"/>
      <c r="J1401" s="372"/>
      <c r="K1401" s="372"/>
      <c r="L1401" s="374"/>
      <c r="M1401" s="372"/>
      <c r="N1401" s="404"/>
      <c r="O1401" s="74">
        <f t="shared" si="85"/>
        <v>0</v>
      </c>
      <c r="P1401" s="74">
        <f t="shared" si="85"/>
        <v>0</v>
      </c>
      <c r="Q1401" s="96" t="str">
        <f t="shared" si="84"/>
        <v/>
      </c>
    </row>
    <row r="1402" spans="1:17">
      <c r="A1402" s="383" t="str">
        <f>IF(B1402="","",COUNT('Diário 1º PA'!$A$4:$A$2000)+COUNT('Diário 2º PA'!$A$4:$A$1998)+ROW()-3)</f>
        <v/>
      </c>
      <c r="B1402" s="370"/>
      <c r="C1402" s="392"/>
      <c r="D1402" s="372"/>
      <c r="E1402" s="372"/>
      <c r="F1402" s="373"/>
      <c r="G1402" s="574"/>
      <c r="H1402" s="372"/>
      <c r="I1402" s="374"/>
      <c r="J1402" s="372"/>
      <c r="K1402" s="372"/>
      <c r="L1402" s="374"/>
      <c r="M1402" s="372"/>
      <c r="N1402" s="404"/>
      <c r="O1402" s="74">
        <f t="shared" si="85"/>
        <v>0</v>
      </c>
      <c r="P1402" s="74">
        <f t="shared" si="85"/>
        <v>0</v>
      </c>
      <c r="Q1402" s="96" t="str">
        <f t="shared" si="84"/>
        <v/>
      </c>
    </row>
    <row r="1403" spans="1:17">
      <c r="A1403" s="383" t="str">
        <f>IF(B1403="","",COUNT('Diário 1º PA'!$A$4:$A$2000)+COUNT('Diário 2º PA'!$A$4:$A$1998)+ROW()-3)</f>
        <v/>
      </c>
      <c r="B1403" s="370"/>
      <c r="C1403" s="392"/>
      <c r="D1403" s="372"/>
      <c r="E1403" s="372"/>
      <c r="F1403" s="373"/>
      <c r="G1403" s="574"/>
      <c r="H1403" s="372"/>
      <c r="I1403" s="374"/>
      <c r="J1403" s="372"/>
      <c r="K1403" s="372"/>
      <c r="L1403" s="374"/>
      <c r="M1403" s="372"/>
      <c r="N1403" s="404"/>
      <c r="O1403" s="74">
        <f t="shared" si="85"/>
        <v>0</v>
      </c>
      <c r="P1403" s="74">
        <f t="shared" si="85"/>
        <v>0</v>
      </c>
      <c r="Q1403" s="96" t="str">
        <f t="shared" si="84"/>
        <v/>
      </c>
    </row>
    <row r="1404" spans="1:17">
      <c r="A1404" s="383" t="str">
        <f>IF(B1404="","",COUNT('Diário 1º PA'!$A$4:$A$2000)+COUNT('Diário 2º PA'!$A$4:$A$1998)+ROW()-3)</f>
        <v/>
      </c>
      <c r="B1404" s="370"/>
      <c r="C1404" s="392"/>
      <c r="D1404" s="372"/>
      <c r="E1404" s="372"/>
      <c r="F1404" s="373"/>
      <c r="G1404" s="574"/>
      <c r="H1404" s="372"/>
      <c r="I1404" s="374"/>
      <c r="J1404" s="372"/>
      <c r="K1404" s="372"/>
      <c r="L1404" s="374"/>
      <c r="M1404" s="372"/>
      <c r="N1404" s="404"/>
      <c r="O1404" s="74">
        <f t="shared" si="85"/>
        <v>0</v>
      </c>
      <c r="P1404" s="74">
        <f t="shared" si="85"/>
        <v>0</v>
      </c>
      <c r="Q1404" s="96" t="str">
        <f t="shared" si="84"/>
        <v/>
      </c>
    </row>
    <row r="1405" spans="1:17">
      <c r="A1405" s="383" t="str">
        <f>IF(B1405="","",COUNT('Diário 1º PA'!$A$4:$A$2000)+COUNT('Diário 2º PA'!$A$4:$A$1998)+ROW()-3)</f>
        <v/>
      </c>
      <c r="B1405" s="370"/>
      <c r="C1405" s="392"/>
      <c r="D1405" s="372"/>
      <c r="E1405" s="372"/>
      <c r="F1405" s="373"/>
      <c r="G1405" s="574"/>
      <c r="H1405" s="372"/>
      <c r="I1405" s="374"/>
      <c r="J1405" s="372"/>
      <c r="K1405" s="372"/>
      <c r="L1405" s="374"/>
      <c r="M1405" s="372"/>
      <c r="N1405" s="404"/>
      <c r="O1405" s="74">
        <f t="shared" si="85"/>
        <v>0</v>
      </c>
      <c r="P1405" s="74">
        <f t="shared" si="85"/>
        <v>0</v>
      </c>
      <c r="Q1405" s="96" t="str">
        <f t="shared" si="84"/>
        <v/>
      </c>
    </row>
    <row r="1406" spans="1:17">
      <c r="A1406" s="383" t="str">
        <f>IF(B1406="","",COUNT('Diário 1º PA'!$A$4:$A$2000)+COUNT('Diário 2º PA'!$A$4:$A$1998)+ROW()-3)</f>
        <v/>
      </c>
      <c r="B1406" s="370"/>
      <c r="C1406" s="392"/>
      <c r="D1406" s="372"/>
      <c r="E1406" s="372"/>
      <c r="F1406" s="373"/>
      <c r="G1406" s="574"/>
      <c r="H1406" s="372"/>
      <c r="I1406" s="374"/>
      <c r="J1406" s="372"/>
      <c r="K1406" s="372"/>
      <c r="L1406" s="374"/>
      <c r="M1406" s="372"/>
      <c r="N1406" s="404"/>
      <c r="O1406" s="74">
        <f t="shared" si="85"/>
        <v>0</v>
      </c>
      <c r="P1406" s="74">
        <f t="shared" si="85"/>
        <v>0</v>
      </c>
      <c r="Q1406" s="96" t="str">
        <f t="shared" si="84"/>
        <v/>
      </c>
    </row>
    <row r="1407" spans="1:17">
      <c r="A1407" s="383" t="str">
        <f>IF(B1407="","",COUNT('Diário 1º PA'!$A$4:$A$2000)+COUNT('Diário 2º PA'!$A$4:$A$1998)+ROW()-3)</f>
        <v/>
      </c>
      <c r="B1407" s="370"/>
      <c r="C1407" s="392"/>
      <c r="D1407" s="372"/>
      <c r="E1407" s="372"/>
      <c r="F1407" s="373"/>
      <c r="G1407" s="574"/>
      <c r="H1407" s="372"/>
      <c r="I1407" s="374"/>
      <c r="J1407" s="372"/>
      <c r="K1407" s="372"/>
      <c r="L1407" s="374"/>
      <c r="M1407" s="372"/>
      <c r="N1407" s="404"/>
      <c r="O1407" s="74">
        <f t="shared" si="85"/>
        <v>0</v>
      </c>
      <c r="P1407" s="74">
        <f t="shared" si="85"/>
        <v>0</v>
      </c>
      <c r="Q1407" s="96" t="str">
        <f t="shared" si="84"/>
        <v/>
      </c>
    </row>
    <row r="1408" spans="1:17">
      <c r="A1408" s="383" t="str">
        <f>IF(B1408="","",COUNT('Diário 1º PA'!$A$4:$A$2000)+COUNT('Diário 2º PA'!$A$4:$A$1998)+ROW()-3)</f>
        <v/>
      </c>
      <c r="B1408" s="370"/>
      <c r="C1408" s="392"/>
      <c r="D1408" s="372"/>
      <c r="E1408" s="372"/>
      <c r="F1408" s="373"/>
      <c r="G1408" s="574"/>
      <c r="H1408" s="372"/>
      <c r="I1408" s="374"/>
      <c r="J1408" s="372"/>
      <c r="K1408" s="372"/>
      <c r="L1408" s="374"/>
      <c r="M1408" s="372"/>
      <c r="N1408" s="404"/>
      <c r="O1408" s="74">
        <f t="shared" si="85"/>
        <v>0</v>
      </c>
      <c r="P1408" s="74">
        <f t="shared" si="85"/>
        <v>0</v>
      </c>
      <c r="Q1408" s="96" t="str">
        <f t="shared" si="84"/>
        <v/>
      </c>
    </row>
    <row r="1409" spans="1:17">
      <c r="A1409" s="383" t="str">
        <f>IF(B1409="","",COUNT('Diário 1º PA'!$A$4:$A$2000)+COUNT('Diário 2º PA'!$A$4:$A$1998)+ROW()-3)</f>
        <v/>
      </c>
      <c r="B1409" s="370"/>
      <c r="C1409" s="392"/>
      <c r="D1409" s="372"/>
      <c r="E1409" s="372"/>
      <c r="F1409" s="373"/>
      <c r="G1409" s="574"/>
      <c r="H1409" s="372"/>
      <c r="I1409" s="374"/>
      <c r="J1409" s="372"/>
      <c r="K1409" s="372"/>
      <c r="L1409" s="374"/>
      <c r="M1409" s="372"/>
      <c r="N1409" s="404"/>
      <c r="O1409" s="74">
        <f t="shared" si="85"/>
        <v>0</v>
      </c>
      <c r="P1409" s="74">
        <f t="shared" si="85"/>
        <v>0</v>
      </c>
      <c r="Q1409" s="96" t="str">
        <f t="shared" si="84"/>
        <v/>
      </c>
    </row>
    <row r="1410" spans="1:17">
      <c r="A1410" s="383" t="str">
        <f>IF(B1410="","",COUNT('Diário 1º PA'!$A$4:$A$2000)+COUNT('Diário 2º PA'!$A$4:$A$1998)+ROW()-3)</f>
        <v/>
      </c>
      <c r="B1410" s="370"/>
      <c r="C1410" s="392"/>
      <c r="D1410" s="372"/>
      <c r="E1410" s="372"/>
      <c r="F1410" s="373"/>
      <c r="G1410" s="574"/>
      <c r="H1410" s="372"/>
      <c r="I1410" s="374"/>
      <c r="J1410" s="372"/>
      <c r="K1410" s="372"/>
      <c r="L1410" s="374"/>
      <c r="M1410" s="372"/>
      <c r="N1410" s="404"/>
      <c r="O1410" s="74">
        <f t="shared" si="85"/>
        <v>0</v>
      </c>
      <c r="P1410" s="74">
        <f t="shared" si="85"/>
        <v>0</v>
      </c>
      <c r="Q1410" s="96" t="str">
        <f t="shared" si="84"/>
        <v/>
      </c>
    </row>
    <row r="1411" spans="1:17">
      <c r="A1411" s="383" t="str">
        <f>IF(B1411="","",COUNT('Diário 1º PA'!$A$4:$A$2000)+COUNT('Diário 2º PA'!$A$4:$A$1998)+ROW()-3)</f>
        <v/>
      </c>
      <c r="B1411" s="370"/>
      <c r="C1411" s="392"/>
      <c r="D1411" s="372"/>
      <c r="E1411" s="372"/>
      <c r="F1411" s="373"/>
      <c r="G1411" s="574"/>
      <c r="H1411" s="372"/>
      <c r="I1411" s="374"/>
      <c r="J1411" s="372"/>
      <c r="K1411" s="372"/>
      <c r="L1411" s="374"/>
      <c r="M1411" s="372"/>
      <c r="N1411" s="404"/>
      <c r="O1411" s="74">
        <f t="shared" si="85"/>
        <v>0</v>
      </c>
      <c r="P1411" s="74">
        <f t="shared" si="85"/>
        <v>0</v>
      </c>
      <c r="Q1411" s="96" t="str">
        <f t="shared" si="84"/>
        <v/>
      </c>
    </row>
    <row r="1412" spans="1:17">
      <c r="A1412" s="383" t="str">
        <f>IF(B1412="","",COUNT('Diário 1º PA'!$A$4:$A$2000)+COUNT('Diário 2º PA'!$A$4:$A$1998)+ROW()-3)</f>
        <v/>
      </c>
      <c r="B1412" s="370"/>
      <c r="C1412" s="392"/>
      <c r="D1412" s="372"/>
      <c r="E1412" s="372"/>
      <c r="F1412" s="373"/>
      <c r="G1412" s="574"/>
      <c r="H1412" s="372"/>
      <c r="I1412" s="374"/>
      <c r="J1412" s="372"/>
      <c r="K1412" s="372"/>
      <c r="L1412" s="374"/>
      <c r="M1412" s="372"/>
      <c r="N1412" s="404"/>
      <c r="O1412" s="74">
        <f t="shared" si="85"/>
        <v>0</v>
      </c>
      <c r="P1412" s="74">
        <f t="shared" si="85"/>
        <v>0</v>
      </c>
      <c r="Q1412" s="96" t="str">
        <f t="shared" si="84"/>
        <v/>
      </c>
    </row>
    <row r="1413" spans="1:17">
      <c r="A1413" s="383" t="str">
        <f>IF(B1413="","",COUNT('Diário 1º PA'!$A$4:$A$2000)+COUNT('Diário 2º PA'!$A$4:$A$1998)+ROW()-3)</f>
        <v/>
      </c>
      <c r="B1413" s="370"/>
      <c r="C1413" s="392"/>
      <c r="D1413" s="372"/>
      <c r="E1413" s="372"/>
      <c r="F1413" s="373"/>
      <c r="G1413" s="574"/>
      <c r="H1413" s="372"/>
      <c r="I1413" s="374"/>
      <c r="J1413" s="372"/>
      <c r="K1413" s="372"/>
      <c r="L1413" s="374"/>
      <c r="M1413" s="372"/>
      <c r="N1413" s="404"/>
      <c r="O1413" s="74">
        <f t="shared" si="85"/>
        <v>0</v>
      </c>
      <c r="P1413" s="74">
        <f t="shared" si="85"/>
        <v>0</v>
      </c>
      <c r="Q1413" s="96" t="str">
        <f t="shared" si="84"/>
        <v/>
      </c>
    </row>
    <row r="1414" spans="1:17">
      <c r="A1414" s="383" t="str">
        <f>IF(B1414="","",COUNT('Diário 1º PA'!$A$4:$A$2000)+COUNT('Diário 2º PA'!$A$4:$A$1998)+ROW()-3)</f>
        <v/>
      </c>
      <c r="B1414" s="370"/>
      <c r="C1414" s="392"/>
      <c r="D1414" s="372"/>
      <c r="E1414" s="372"/>
      <c r="F1414" s="373"/>
      <c r="G1414" s="574"/>
      <c r="H1414" s="372"/>
      <c r="I1414" s="374"/>
      <c r="J1414" s="372"/>
      <c r="K1414" s="372"/>
      <c r="L1414" s="374"/>
      <c r="M1414" s="372"/>
      <c r="N1414" s="404"/>
      <c r="O1414" s="74">
        <f t="shared" si="85"/>
        <v>0</v>
      </c>
      <c r="P1414" s="74">
        <f t="shared" si="85"/>
        <v>0</v>
      </c>
      <c r="Q1414" s="96" t="str">
        <f t="shared" si="84"/>
        <v/>
      </c>
    </row>
    <row r="1415" spans="1:17">
      <c r="A1415" s="383" t="str">
        <f>IF(B1415="","",COUNT('Diário 1º PA'!$A$4:$A$2000)+COUNT('Diário 2º PA'!$A$4:$A$1998)+ROW()-3)</f>
        <v/>
      </c>
      <c r="B1415" s="370"/>
      <c r="C1415" s="392"/>
      <c r="D1415" s="372"/>
      <c r="E1415" s="372"/>
      <c r="F1415" s="373"/>
      <c r="G1415" s="574"/>
      <c r="H1415" s="372"/>
      <c r="I1415" s="374"/>
      <c r="J1415" s="372"/>
      <c r="K1415" s="372"/>
      <c r="L1415" s="374"/>
      <c r="M1415" s="372"/>
      <c r="N1415" s="404"/>
      <c r="O1415" s="74">
        <f t="shared" si="85"/>
        <v>0</v>
      </c>
      <c r="P1415" s="74">
        <f t="shared" si="85"/>
        <v>0</v>
      </c>
      <c r="Q1415" s="96" t="str">
        <f t="shared" si="84"/>
        <v/>
      </c>
    </row>
    <row r="1416" spans="1:17">
      <c r="A1416" s="383" t="str">
        <f>IF(B1416="","",COUNT('Diário 1º PA'!$A$4:$A$2000)+COUNT('Diário 2º PA'!$A$4:$A$1998)+ROW()-3)</f>
        <v/>
      </c>
      <c r="B1416" s="370"/>
      <c r="C1416" s="392"/>
      <c r="D1416" s="372"/>
      <c r="E1416" s="372"/>
      <c r="F1416" s="373"/>
      <c r="G1416" s="574"/>
      <c r="H1416" s="372"/>
      <c r="I1416" s="374"/>
      <c r="J1416" s="372"/>
      <c r="K1416" s="372"/>
      <c r="L1416" s="374"/>
      <c r="M1416" s="372"/>
      <c r="N1416" s="404"/>
      <c r="O1416" s="74">
        <f t="shared" si="85"/>
        <v>0</v>
      </c>
      <c r="P1416" s="74">
        <f t="shared" si="85"/>
        <v>0</v>
      </c>
      <c r="Q1416" s="96" t="str">
        <f t="shared" si="84"/>
        <v/>
      </c>
    </row>
    <row r="1417" spans="1:17">
      <c r="A1417" s="383" t="str">
        <f>IF(B1417="","",COUNT('Diário 1º PA'!$A$4:$A$2000)+COUNT('Diário 2º PA'!$A$4:$A$1998)+ROW()-3)</f>
        <v/>
      </c>
      <c r="B1417" s="370"/>
      <c r="C1417" s="392"/>
      <c r="D1417" s="372"/>
      <c r="E1417" s="372"/>
      <c r="F1417" s="373"/>
      <c r="G1417" s="574"/>
      <c r="H1417" s="372"/>
      <c r="I1417" s="374"/>
      <c r="J1417" s="372"/>
      <c r="K1417" s="372"/>
      <c r="L1417" s="374"/>
      <c r="M1417" s="372"/>
      <c r="N1417" s="404"/>
      <c r="O1417" s="74">
        <f t="shared" si="85"/>
        <v>0</v>
      </c>
      <c r="P1417" s="74">
        <f t="shared" si="85"/>
        <v>0</v>
      </c>
      <c r="Q1417" s="96" t="str">
        <f t="shared" si="84"/>
        <v/>
      </c>
    </row>
    <row r="1418" spans="1:17">
      <c r="A1418" s="383" t="str">
        <f>IF(B1418="","",COUNT('Diário 1º PA'!$A$4:$A$2000)+COUNT('Diário 2º PA'!$A$4:$A$1998)+ROW()-3)</f>
        <v/>
      </c>
      <c r="B1418" s="370"/>
      <c r="C1418" s="392"/>
      <c r="D1418" s="372"/>
      <c r="E1418" s="372"/>
      <c r="F1418" s="373"/>
      <c r="G1418" s="574"/>
      <c r="H1418" s="372"/>
      <c r="I1418" s="374"/>
      <c r="J1418" s="372"/>
      <c r="K1418" s="372"/>
      <c r="L1418" s="374"/>
      <c r="M1418" s="372"/>
      <c r="N1418" s="404"/>
      <c r="O1418" s="74">
        <f t="shared" si="85"/>
        <v>0</v>
      </c>
      <c r="P1418" s="74">
        <f t="shared" si="85"/>
        <v>0</v>
      </c>
      <c r="Q1418" s="96" t="str">
        <f t="shared" si="84"/>
        <v/>
      </c>
    </row>
    <row r="1419" spans="1:17">
      <c r="A1419" s="383" t="str">
        <f>IF(B1419="","",COUNT('Diário 1º PA'!$A$4:$A$2000)+COUNT('Diário 2º PA'!$A$4:$A$1998)+ROW()-3)</f>
        <v/>
      </c>
      <c r="B1419" s="370"/>
      <c r="C1419" s="392"/>
      <c r="D1419" s="372"/>
      <c r="E1419" s="372"/>
      <c r="F1419" s="373"/>
      <c r="G1419" s="574"/>
      <c r="H1419" s="372"/>
      <c r="I1419" s="374"/>
      <c r="J1419" s="372"/>
      <c r="K1419" s="372"/>
      <c r="L1419" s="374"/>
      <c r="M1419" s="372"/>
      <c r="N1419" s="404"/>
      <c r="O1419" s="74">
        <f t="shared" si="85"/>
        <v>0</v>
      </c>
      <c r="P1419" s="74">
        <f t="shared" si="85"/>
        <v>0</v>
      </c>
      <c r="Q1419" s="96" t="str">
        <f t="shared" si="84"/>
        <v/>
      </c>
    </row>
    <row r="1420" spans="1:17">
      <c r="A1420" s="383" t="str">
        <f>IF(B1420="","",COUNT('Diário 1º PA'!$A$4:$A$2000)+COUNT('Diário 2º PA'!$A$4:$A$1998)+ROW()-3)</f>
        <v/>
      </c>
      <c r="B1420" s="370"/>
      <c r="C1420" s="392"/>
      <c r="D1420" s="372"/>
      <c r="E1420" s="372"/>
      <c r="F1420" s="373"/>
      <c r="G1420" s="574"/>
      <c r="H1420" s="372"/>
      <c r="I1420" s="374"/>
      <c r="J1420" s="372"/>
      <c r="K1420" s="372"/>
      <c r="L1420" s="374"/>
      <c r="M1420" s="372"/>
      <c r="N1420" s="404"/>
      <c r="O1420" s="74">
        <f t="shared" si="85"/>
        <v>0</v>
      </c>
      <c r="P1420" s="74">
        <f t="shared" si="85"/>
        <v>0</v>
      </c>
      <c r="Q1420" s="96" t="str">
        <f t="shared" si="84"/>
        <v/>
      </c>
    </row>
    <row r="1421" spans="1:17">
      <c r="A1421" s="383" t="str">
        <f>IF(B1421="","",COUNT('Diário 1º PA'!$A$4:$A$2000)+COUNT('Diário 2º PA'!$A$4:$A$1998)+ROW()-3)</f>
        <v/>
      </c>
      <c r="B1421" s="370"/>
      <c r="C1421" s="392"/>
      <c r="D1421" s="372"/>
      <c r="E1421" s="372"/>
      <c r="F1421" s="373"/>
      <c r="G1421" s="574"/>
      <c r="H1421" s="372"/>
      <c r="I1421" s="374"/>
      <c r="J1421" s="372"/>
      <c r="K1421" s="372"/>
      <c r="L1421" s="374"/>
      <c r="M1421" s="372"/>
      <c r="N1421" s="404"/>
      <c r="O1421" s="74">
        <f t="shared" si="85"/>
        <v>0</v>
      </c>
      <c r="P1421" s="74">
        <f t="shared" si="85"/>
        <v>0</v>
      </c>
      <c r="Q1421" s="96" t="str">
        <f t="shared" si="84"/>
        <v/>
      </c>
    </row>
    <row r="1422" spans="1:17">
      <c r="A1422" s="383" t="str">
        <f>IF(B1422="","",COUNT('Diário 1º PA'!$A$4:$A$2000)+COUNT('Diário 2º PA'!$A$4:$A$1998)+ROW()-3)</f>
        <v/>
      </c>
      <c r="B1422" s="370"/>
      <c r="C1422" s="392"/>
      <c r="D1422" s="372"/>
      <c r="E1422" s="372"/>
      <c r="F1422" s="373"/>
      <c r="G1422" s="574"/>
      <c r="H1422" s="372"/>
      <c r="I1422" s="374"/>
      <c r="J1422" s="372"/>
      <c r="K1422" s="372"/>
      <c r="L1422" s="374"/>
      <c r="M1422" s="372"/>
      <c r="N1422" s="404"/>
      <c r="O1422" s="74">
        <f t="shared" si="85"/>
        <v>0</v>
      </c>
      <c r="P1422" s="74">
        <f t="shared" si="85"/>
        <v>0</v>
      </c>
      <c r="Q1422" s="96" t="str">
        <f t="shared" si="84"/>
        <v/>
      </c>
    </row>
    <row r="1423" spans="1:17">
      <c r="A1423" s="383" t="str">
        <f>IF(B1423="","",COUNT('Diário 1º PA'!$A$4:$A$2000)+COUNT('Diário 2º PA'!$A$4:$A$1998)+ROW()-3)</f>
        <v/>
      </c>
      <c r="B1423" s="370"/>
      <c r="C1423" s="392"/>
      <c r="D1423" s="372"/>
      <c r="E1423" s="372"/>
      <c r="F1423" s="373"/>
      <c r="G1423" s="574"/>
      <c r="H1423" s="372"/>
      <c r="I1423" s="374"/>
      <c r="J1423" s="372"/>
      <c r="K1423" s="372"/>
      <c r="L1423" s="374"/>
      <c r="M1423" s="372"/>
      <c r="N1423" s="404"/>
      <c r="O1423" s="74">
        <f t="shared" si="85"/>
        <v>0</v>
      </c>
      <c r="P1423" s="74">
        <f t="shared" si="85"/>
        <v>0</v>
      </c>
      <c r="Q1423" s="96" t="str">
        <f t="shared" si="84"/>
        <v/>
      </c>
    </row>
    <row r="1424" spans="1:17">
      <c r="A1424" s="383" t="str">
        <f>IF(B1424="","",COUNT('Diário 1º PA'!$A$4:$A$2000)+COUNT('Diário 2º PA'!$A$4:$A$1998)+ROW()-3)</f>
        <v/>
      </c>
      <c r="B1424" s="370"/>
      <c r="C1424" s="392"/>
      <c r="D1424" s="372"/>
      <c r="E1424" s="372"/>
      <c r="F1424" s="373"/>
      <c r="G1424" s="574"/>
      <c r="H1424" s="372"/>
      <c r="I1424" s="374"/>
      <c r="J1424" s="372"/>
      <c r="K1424" s="372"/>
      <c r="L1424" s="374"/>
      <c r="M1424" s="372"/>
      <c r="N1424" s="404"/>
      <c r="O1424" s="74">
        <f t="shared" si="85"/>
        <v>0</v>
      </c>
      <c r="P1424" s="74">
        <f t="shared" si="85"/>
        <v>0</v>
      </c>
      <c r="Q1424" s="96" t="str">
        <f t="shared" si="84"/>
        <v/>
      </c>
    </row>
    <row r="1425" spans="1:17">
      <c r="A1425" s="383" t="str">
        <f>IF(B1425="","",COUNT('Diário 1º PA'!$A$4:$A$2000)+COUNT('Diário 2º PA'!$A$4:$A$1998)+ROW()-3)</f>
        <v/>
      </c>
      <c r="B1425" s="370"/>
      <c r="C1425" s="392"/>
      <c r="D1425" s="372"/>
      <c r="E1425" s="372"/>
      <c r="F1425" s="373"/>
      <c r="G1425" s="574"/>
      <c r="H1425" s="372"/>
      <c r="I1425" s="374"/>
      <c r="J1425" s="372"/>
      <c r="K1425" s="372"/>
      <c r="L1425" s="374"/>
      <c r="M1425" s="372"/>
      <c r="N1425" s="404"/>
      <c r="O1425" s="74">
        <f t="shared" si="85"/>
        <v>0</v>
      </c>
      <c r="P1425" s="74">
        <f t="shared" si="85"/>
        <v>0</v>
      </c>
      <c r="Q1425" s="96" t="str">
        <f t="shared" si="84"/>
        <v/>
      </c>
    </row>
    <row r="1426" spans="1:17">
      <c r="A1426" s="383" t="str">
        <f>IF(B1426="","",COUNT('Diário 1º PA'!$A$4:$A$2000)+COUNT('Diário 2º PA'!$A$4:$A$1998)+ROW()-3)</f>
        <v/>
      </c>
      <c r="B1426" s="370"/>
      <c r="C1426" s="392"/>
      <c r="D1426" s="372"/>
      <c r="E1426" s="372"/>
      <c r="F1426" s="373"/>
      <c r="G1426" s="574"/>
      <c r="H1426" s="372"/>
      <c r="I1426" s="374"/>
      <c r="J1426" s="372"/>
      <c r="K1426" s="372"/>
      <c r="L1426" s="374"/>
      <c r="M1426" s="372"/>
      <c r="N1426" s="404"/>
      <c r="O1426" s="74">
        <f t="shared" si="85"/>
        <v>0</v>
      </c>
      <c r="P1426" s="74">
        <f t="shared" si="85"/>
        <v>0</v>
      </c>
      <c r="Q1426" s="96" t="str">
        <f t="shared" si="84"/>
        <v/>
      </c>
    </row>
    <row r="1427" spans="1:17">
      <c r="A1427" s="383" t="str">
        <f>IF(B1427="","",COUNT('Diário 1º PA'!$A$4:$A$2000)+COUNT('Diário 2º PA'!$A$4:$A$1998)+ROW()-3)</f>
        <v/>
      </c>
      <c r="B1427" s="370"/>
      <c r="C1427" s="392"/>
      <c r="D1427" s="372"/>
      <c r="E1427" s="372"/>
      <c r="F1427" s="373"/>
      <c r="G1427" s="574"/>
      <c r="H1427" s="372"/>
      <c r="I1427" s="374"/>
      <c r="J1427" s="372"/>
      <c r="K1427" s="372"/>
      <c r="L1427" s="374"/>
      <c r="M1427" s="372"/>
      <c r="N1427" s="404"/>
      <c r="O1427" s="74">
        <f t="shared" si="85"/>
        <v>0</v>
      </c>
      <c r="P1427" s="74">
        <f t="shared" si="85"/>
        <v>0</v>
      </c>
      <c r="Q1427" s="96" t="str">
        <f t="shared" si="84"/>
        <v/>
      </c>
    </row>
    <row r="1428" spans="1:17">
      <c r="A1428" s="383" t="str">
        <f>IF(B1428="","",COUNT('Diário 1º PA'!$A$4:$A$2000)+COUNT('Diário 2º PA'!$A$4:$A$1998)+ROW()-3)</f>
        <v/>
      </c>
      <c r="B1428" s="370"/>
      <c r="C1428" s="392"/>
      <c r="D1428" s="372"/>
      <c r="E1428" s="372"/>
      <c r="F1428" s="373"/>
      <c r="G1428" s="574"/>
      <c r="H1428" s="372"/>
      <c r="I1428" s="374"/>
      <c r="J1428" s="372"/>
      <c r="K1428" s="372"/>
      <c r="L1428" s="374"/>
      <c r="M1428" s="372"/>
      <c r="N1428" s="404"/>
      <c r="O1428" s="74">
        <f t="shared" si="85"/>
        <v>0</v>
      </c>
      <c r="P1428" s="74">
        <f t="shared" si="85"/>
        <v>0</v>
      </c>
      <c r="Q1428" s="96" t="str">
        <f t="shared" si="84"/>
        <v/>
      </c>
    </row>
    <row r="1429" spans="1:17">
      <c r="A1429" s="383" t="str">
        <f>IF(B1429="","",COUNT('Diário 1º PA'!$A$4:$A$2000)+COUNT('Diário 2º PA'!$A$4:$A$1998)+ROW()-3)</f>
        <v/>
      </c>
      <c r="B1429" s="370"/>
      <c r="C1429" s="392"/>
      <c r="D1429" s="372"/>
      <c r="E1429" s="372"/>
      <c r="F1429" s="373"/>
      <c r="G1429" s="574"/>
      <c r="H1429" s="372"/>
      <c r="I1429" s="374"/>
      <c r="J1429" s="372"/>
      <c r="K1429" s="372"/>
      <c r="L1429" s="374"/>
      <c r="M1429" s="372"/>
      <c r="N1429" s="404"/>
      <c r="O1429" s="74">
        <f t="shared" si="85"/>
        <v>0</v>
      </c>
      <c r="P1429" s="74">
        <f t="shared" si="85"/>
        <v>0</v>
      </c>
      <c r="Q1429" s="96" t="str">
        <f t="shared" si="84"/>
        <v/>
      </c>
    </row>
    <row r="1430" spans="1:17">
      <c r="A1430" s="383" t="str">
        <f>IF(B1430="","",COUNT('Diário 1º PA'!$A$4:$A$2000)+COUNT('Diário 2º PA'!$A$4:$A$1998)+ROW()-3)</f>
        <v/>
      </c>
      <c r="B1430" s="370"/>
      <c r="C1430" s="392"/>
      <c r="D1430" s="372"/>
      <c r="E1430" s="372"/>
      <c r="F1430" s="373"/>
      <c r="G1430" s="574"/>
      <c r="H1430" s="372"/>
      <c r="I1430" s="374"/>
      <c r="J1430" s="372"/>
      <c r="K1430" s="372"/>
      <c r="L1430" s="374"/>
      <c r="M1430" s="372"/>
      <c r="N1430" s="404"/>
      <c r="O1430" s="74">
        <f t="shared" si="85"/>
        <v>0</v>
      </c>
      <c r="P1430" s="74">
        <f t="shared" si="85"/>
        <v>0</v>
      </c>
      <c r="Q1430" s="96" t="str">
        <f t="shared" si="84"/>
        <v/>
      </c>
    </row>
    <row r="1431" spans="1:17">
      <c r="A1431" s="383" t="str">
        <f>IF(B1431="","",COUNT('Diário 1º PA'!$A$4:$A$2000)+COUNT('Diário 2º PA'!$A$4:$A$1998)+ROW()-3)</f>
        <v/>
      </c>
      <c r="B1431" s="370"/>
      <c r="C1431" s="392"/>
      <c r="D1431" s="372"/>
      <c r="E1431" s="372"/>
      <c r="F1431" s="373"/>
      <c r="G1431" s="574"/>
      <c r="H1431" s="372"/>
      <c r="I1431" s="374"/>
      <c r="J1431" s="372"/>
      <c r="K1431" s="372"/>
      <c r="L1431" s="374"/>
      <c r="M1431" s="372"/>
      <c r="N1431" s="404"/>
      <c r="O1431" s="74">
        <f t="shared" si="85"/>
        <v>0</v>
      </c>
      <c r="P1431" s="74">
        <f t="shared" si="85"/>
        <v>0</v>
      </c>
      <c r="Q1431" s="96" t="str">
        <f t="shared" si="84"/>
        <v/>
      </c>
    </row>
    <row r="1432" spans="1:17">
      <c r="A1432" s="383" t="str">
        <f>IF(B1432="","",COUNT('Diário 1º PA'!$A$4:$A$2000)+COUNT('Diário 2º PA'!$A$4:$A$1998)+ROW()-3)</f>
        <v/>
      </c>
      <c r="B1432" s="370"/>
      <c r="C1432" s="392"/>
      <c r="D1432" s="372"/>
      <c r="E1432" s="372"/>
      <c r="F1432" s="373"/>
      <c r="G1432" s="574"/>
      <c r="H1432" s="372"/>
      <c r="I1432" s="374"/>
      <c r="J1432" s="372"/>
      <c r="K1432" s="372"/>
      <c r="L1432" s="374"/>
      <c r="M1432" s="372"/>
      <c r="N1432" s="404"/>
      <c r="O1432" s="74">
        <f t="shared" si="85"/>
        <v>0</v>
      </c>
      <c r="P1432" s="74">
        <f t="shared" si="85"/>
        <v>0</v>
      </c>
      <c r="Q1432" s="96" t="str">
        <f t="shared" si="84"/>
        <v/>
      </c>
    </row>
    <row r="1433" spans="1:17">
      <c r="A1433" s="383" t="str">
        <f>IF(B1433="","",COUNT('Diário 1º PA'!$A$4:$A$2000)+COUNT('Diário 2º PA'!$A$4:$A$1998)+ROW()-3)</f>
        <v/>
      </c>
      <c r="B1433" s="370"/>
      <c r="C1433" s="392"/>
      <c r="D1433" s="372"/>
      <c r="E1433" s="372"/>
      <c r="F1433" s="373"/>
      <c r="G1433" s="574"/>
      <c r="H1433" s="372"/>
      <c r="I1433" s="374"/>
      <c r="J1433" s="372"/>
      <c r="K1433" s="372"/>
      <c r="L1433" s="374"/>
      <c r="M1433" s="372"/>
      <c r="N1433" s="404"/>
      <c r="O1433" s="74">
        <f t="shared" si="85"/>
        <v>0</v>
      </c>
      <c r="P1433" s="74">
        <f t="shared" si="85"/>
        <v>0</v>
      </c>
      <c r="Q1433" s="96" t="str">
        <f t="shared" si="84"/>
        <v/>
      </c>
    </row>
    <row r="1434" spans="1:17">
      <c r="A1434" s="383" t="str">
        <f>IF(B1434="","",COUNT('Diário 1º PA'!$A$4:$A$2000)+COUNT('Diário 2º PA'!$A$4:$A$1998)+ROW()-3)</f>
        <v/>
      </c>
      <c r="B1434" s="370"/>
      <c r="C1434" s="392"/>
      <c r="D1434" s="372"/>
      <c r="E1434" s="372"/>
      <c r="F1434" s="373"/>
      <c r="G1434" s="574"/>
      <c r="H1434" s="372"/>
      <c r="I1434" s="374"/>
      <c r="J1434" s="372"/>
      <c r="K1434" s="372"/>
      <c r="L1434" s="374"/>
      <c r="M1434" s="372"/>
      <c r="N1434" s="404"/>
      <c r="O1434" s="74">
        <f t="shared" si="85"/>
        <v>0</v>
      </c>
      <c r="P1434" s="74">
        <f t="shared" si="85"/>
        <v>0</v>
      </c>
      <c r="Q1434" s="96" t="str">
        <f t="shared" si="84"/>
        <v/>
      </c>
    </row>
    <row r="1435" spans="1:17">
      <c r="A1435" s="383" t="str">
        <f>IF(B1435="","",COUNT('Diário 1º PA'!$A$4:$A$2000)+COUNT('Diário 2º PA'!$A$4:$A$1998)+ROW()-3)</f>
        <v/>
      </c>
      <c r="B1435" s="370"/>
      <c r="C1435" s="392"/>
      <c r="D1435" s="372"/>
      <c r="E1435" s="372"/>
      <c r="F1435" s="373"/>
      <c r="G1435" s="574"/>
      <c r="H1435" s="372"/>
      <c r="I1435" s="374"/>
      <c r="J1435" s="372"/>
      <c r="K1435" s="372"/>
      <c r="L1435" s="374"/>
      <c r="M1435" s="372"/>
      <c r="N1435" s="404"/>
      <c r="O1435" s="74">
        <f t="shared" si="85"/>
        <v>0</v>
      </c>
      <c r="P1435" s="74">
        <f t="shared" si="85"/>
        <v>0</v>
      </c>
      <c r="Q1435" s="96" t="str">
        <f t="shared" si="84"/>
        <v/>
      </c>
    </row>
    <row r="1436" spans="1:17">
      <c r="A1436" s="383" t="str">
        <f>IF(B1436="","",COUNT('Diário 1º PA'!$A$4:$A$2000)+COUNT('Diário 2º PA'!$A$4:$A$1998)+ROW()-3)</f>
        <v/>
      </c>
      <c r="B1436" s="370"/>
      <c r="C1436" s="392"/>
      <c r="D1436" s="372"/>
      <c r="E1436" s="372"/>
      <c r="F1436" s="373"/>
      <c r="G1436" s="574"/>
      <c r="H1436" s="372"/>
      <c r="I1436" s="374"/>
      <c r="J1436" s="372"/>
      <c r="K1436" s="372"/>
      <c r="L1436" s="374"/>
      <c r="M1436" s="372"/>
      <c r="N1436" s="404"/>
      <c r="O1436" s="74">
        <f t="shared" si="85"/>
        <v>0</v>
      </c>
      <c r="P1436" s="74">
        <f t="shared" si="85"/>
        <v>0</v>
      </c>
      <c r="Q1436" s="96" t="str">
        <f t="shared" si="84"/>
        <v/>
      </c>
    </row>
    <row r="1437" spans="1:17">
      <c r="A1437" s="383" t="str">
        <f>IF(B1437="","",COUNT('Diário 1º PA'!$A$4:$A$2000)+COUNT('Diário 2º PA'!$A$4:$A$1998)+ROW()-3)</f>
        <v/>
      </c>
      <c r="B1437" s="370"/>
      <c r="C1437" s="392"/>
      <c r="D1437" s="372"/>
      <c r="E1437" s="372"/>
      <c r="F1437" s="373"/>
      <c r="G1437" s="574"/>
      <c r="H1437" s="372"/>
      <c r="I1437" s="374"/>
      <c r="J1437" s="372"/>
      <c r="K1437" s="372"/>
      <c r="L1437" s="374"/>
      <c r="M1437" s="372"/>
      <c r="N1437" s="404"/>
      <c r="O1437" s="74">
        <f t="shared" si="85"/>
        <v>0</v>
      </c>
      <c r="P1437" s="74">
        <f t="shared" si="85"/>
        <v>0</v>
      </c>
      <c r="Q1437" s="96" t="str">
        <f t="shared" si="84"/>
        <v/>
      </c>
    </row>
    <row r="1438" spans="1:17">
      <c r="A1438" s="383" t="str">
        <f>IF(B1438="","",COUNT('Diário 1º PA'!$A$4:$A$2000)+COUNT('Diário 2º PA'!$A$4:$A$1998)+ROW()-3)</f>
        <v/>
      </c>
      <c r="B1438" s="370"/>
      <c r="C1438" s="392"/>
      <c r="D1438" s="372"/>
      <c r="E1438" s="372"/>
      <c r="F1438" s="373"/>
      <c r="G1438" s="574"/>
      <c r="H1438" s="372"/>
      <c r="I1438" s="374"/>
      <c r="J1438" s="372"/>
      <c r="K1438" s="372"/>
      <c r="L1438" s="374"/>
      <c r="M1438" s="372"/>
      <c r="N1438" s="404"/>
      <c r="O1438" s="74">
        <f t="shared" si="85"/>
        <v>0</v>
      </c>
      <c r="P1438" s="74">
        <f t="shared" si="85"/>
        <v>0</v>
      </c>
      <c r="Q1438" s="96" t="str">
        <f t="shared" si="84"/>
        <v/>
      </c>
    </row>
    <row r="1439" spans="1:17">
      <c r="A1439" s="383" t="str">
        <f>IF(B1439="","",COUNT('Diário 1º PA'!$A$4:$A$2000)+COUNT('Diário 2º PA'!$A$4:$A$1998)+ROW()-3)</f>
        <v/>
      </c>
      <c r="B1439" s="370"/>
      <c r="C1439" s="392"/>
      <c r="D1439" s="372"/>
      <c r="E1439" s="372"/>
      <c r="F1439" s="373"/>
      <c r="G1439" s="574"/>
      <c r="H1439" s="372"/>
      <c r="I1439" s="374"/>
      <c r="J1439" s="372"/>
      <c r="K1439" s="372"/>
      <c r="L1439" s="374"/>
      <c r="M1439" s="372"/>
      <c r="N1439" s="404"/>
      <c r="O1439" s="74">
        <f t="shared" si="85"/>
        <v>0</v>
      </c>
      <c r="P1439" s="74">
        <f t="shared" si="85"/>
        <v>0</v>
      </c>
      <c r="Q1439" s="96" t="str">
        <f t="shared" si="84"/>
        <v/>
      </c>
    </row>
    <row r="1440" spans="1:17">
      <c r="A1440" s="383" t="str">
        <f>IF(B1440="","",COUNT('Diário 1º PA'!$A$4:$A$2000)+COUNT('Diário 2º PA'!$A$4:$A$1998)+ROW()-3)</f>
        <v/>
      </c>
      <c r="B1440" s="370"/>
      <c r="C1440" s="392"/>
      <c r="D1440" s="372"/>
      <c r="E1440" s="372"/>
      <c r="F1440" s="373"/>
      <c r="G1440" s="574"/>
      <c r="H1440" s="372"/>
      <c r="I1440" s="374"/>
      <c r="J1440" s="372"/>
      <c r="K1440" s="372"/>
      <c r="L1440" s="374"/>
      <c r="M1440" s="372"/>
      <c r="N1440" s="404"/>
      <c r="O1440" s="74">
        <f t="shared" si="85"/>
        <v>0</v>
      </c>
      <c r="P1440" s="74">
        <f t="shared" si="85"/>
        <v>0</v>
      </c>
      <c r="Q1440" s="96" t="str">
        <f t="shared" ref="Q1440:Q1503" si="86">SUBSTITUTE(D1440," ","_")</f>
        <v/>
      </c>
    </row>
    <row r="1441" spans="1:17">
      <c r="A1441" s="383" t="str">
        <f>IF(B1441="","",COUNT('Diário 1º PA'!$A$4:$A$2000)+COUNT('Diário 2º PA'!$A$4:$A$1998)+ROW()-3)</f>
        <v/>
      </c>
      <c r="B1441" s="370"/>
      <c r="C1441" s="392"/>
      <c r="D1441" s="372"/>
      <c r="E1441" s="372"/>
      <c r="F1441" s="373"/>
      <c r="G1441" s="574"/>
      <c r="H1441" s="372"/>
      <c r="I1441" s="374"/>
      <c r="J1441" s="372"/>
      <c r="K1441" s="372"/>
      <c r="L1441" s="374"/>
      <c r="M1441" s="372"/>
      <c r="N1441" s="404"/>
      <c r="O1441" s="74">
        <f t="shared" ref="O1441:P1504" si="87">IF(B1441=0,0,IF(YEAR(B1441)=$P$1,MONTH(B1441)-$O$1+1,(YEAR(B1441)-$P$1)*12-$O$1+1+MONTH(B1441)))</f>
        <v>0</v>
      </c>
      <c r="P1441" s="74">
        <f t="shared" si="87"/>
        <v>0</v>
      </c>
      <c r="Q1441" s="96" t="str">
        <f t="shared" si="86"/>
        <v/>
      </c>
    </row>
    <row r="1442" spans="1:17">
      <c r="A1442" s="383" t="str">
        <f>IF(B1442="","",COUNT('Diário 1º PA'!$A$4:$A$2000)+COUNT('Diário 2º PA'!$A$4:$A$1998)+ROW()-3)</f>
        <v/>
      </c>
      <c r="B1442" s="370"/>
      <c r="C1442" s="392"/>
      <c r="D1442" s="372"/>
      <c r="E1442" s="372"/>
      <c r="F1442" s="373"/>
      <c r="G1442" s="574"/>
      <c r="H1442" s="372"/>
      <c r="I1442" s="374"/>
      <c r="J1442" s="372"/>
      <c r="K1442" s="372"/>
      <c r="L1442" s="374"/>
      <c r="M1442" s="372"/>
      <c r="N1442" s="404"/>
      <c r="O1442" s="74">
        <f t="shared" si="87"/>
        <v>0</v>
      </c>
      <c r="P1442" s="74">
        <f t="shared" si="87"/>
        <v>0</v>
      </c>
      <c r="Q1442" s="96" t="str">
        <f t="shared" si="86"/>
        <v/>
      </c>
    </row>
    <row r="1443" spans="1:17">
      <c r="A1443" s="383" t="str">
        <f>IF(B1443="","",COUNT('Diário 1º PA'!$A$4:$A$2000)+COUNT('Diário 2º PA'!$A$4:$A$1998)+ROW()-3)</f>
        <v/>
      </c>
      <c r="B1443" s="370"/>
      <c r="C1443" s="392"/>
      <c r="D1443" s="372"/>
      <c r="E1443" s="372"/>
      <c r="F1443" s="373"/>
      <c r="G1443" s="574"/>
      <c r="H1443" s="372"/>
      <c r="I1443" s="374"/>
      <c r="J1443" s="372"/>
      <c r="K1443" s="372"/>
      <c r="L1443" s="374"/>
      <c r="M1443" s="372"/>
      <c r="N1443" s="404"/>
      <c r="O1443" s="74">
        <f t="shared" si="87"/>
        <v>0</v>
      </c>
      <c r="P1443" s="74">
        <f t="shared" si="87"/>
        <v>0</v>
      </c>
      <c r="Q1443" s="96" t="str">
        <f t="shared" si="86"/>
        <v/>
      </c>
    </row>
    <row r="1444" spans="1:17">
      <c r="A1444" s="383" t="str">
        <f>IF(B1444="","",COUNT('Diário 1º PA'!$A$4:$A$2000)+COUNT('Diário 2º PA'!$A$4:$A$1998)+ROW()-3)</f>
        <v/>
      </c>
      <c r="B1444" s="370"/>
      <c r="C1444" s="392"/>
      <c r="D1444" s="372"/>
      <c r="E1444" s="372"/>
      <c r="F1444" s="373"/>
      <c r="G1444" s="574"/>
      <c r="H1444" s="372"/>
      <c r="I1444" s="374"/>
      <c r="J1444" s="372"/>
      <c r="K1444" s="372"/>
      <c r="L1444" s="374"/>
      <c r="M1444" s="372"/>
      <c r="N1444" s="404"/>
      <c r="O1444" s="74">
        <f t="shared" si="87"/>
        <v>0</v>
      </c>
      <c r="P1444" s="74">
        <f t="shared" si="87"/>
        <v>0</v>
      </c>
      <c r="Q1444" s="96" t="str">
        <f t="shared" si="86"/>
        <v/>
      </c>
    </row>
    <row r="1445" spans="1:17">
      <c r="A1445" s="383" t="str">
        <f>IF(B1445="","",COUNT('Diário 1º PA'!$A$4:$A$2000)+COUNT('Diário 2º PA'!$A$4:$A$1998)+ROW()-3)</f>
        <v/>
      </c>
      <c r="B1445" s="370"/>
      <c r="C1445" s="392"/>
      <c r="D1445" s="372"/>
      <c r="E1445" s="372"/>
      <c r="F1445" s="373"/>
      <c r="G1445" s="574"/>
      <c r="H1445" s="372"/>
      <c r="I1445" s="374"/>
      <c r="J1445" s="372"/>
      <c r="K1445" s="372"/>
      <c r="L1445" s="374"/>
      <c r="M1445" s="372"/>
      <c r="N1445" s="404"/>
      <c r="O1445" s="74">
        <f t="shared" si="87"/>
        <v>0</v>
      </c>
      <c r="P1445" s="74">
        <f t="shared" si="87"/>
        <v>0</v>
      </c>
      <c r="Q1445" s="96" t="str">
        <f t="shared" si="86"/>
        <v/>
      </c>
    </row>
    <row r="1446" spans="1:17">
      <c r="A1446" s="383" t="str">
        <f>IF(B1446="","",COUNT('Diário 1º PA'!$A$4:$A$2000)+COUNT('Diário 2º PA'!$A$4:$A$1998)+ROW()-3)</f>
        <v/>
      </c>
      <c r="B1446" s="370"/>
      <c r="C1446" s="392"/>
      <c r="D1446" s="372"/>
      <c r="E1446" s="372"/>
      <c r="F1446" s="373"/>
      <c r="G1446" s="574"/>
      <c r="H1446" s="372"/>
      <c r="I1446" s="374"/>
      <c r="J1446" s="372"/>
      <c r="K1446" s="372"/>
      <c r="L1446" s="374"/>
      <c r="M1446" s="372"/>
      <c r="N1446" s="404"/>
      <c r="O1446" s="74">
        <f t="shared" si="87"/>
        <v>0</v>
      </c>
      <c r="P1446" s="74">
        <f t="shared" si="87"/>
        <v>0</v>
      </c>
      <c r="Q1446" s="96" t="str">
        <f t="shared" si="86"/>
        <v/>
      </c>
    </row>
    <row r="1447" spans="1:17">
      <c r="A1447" s="383" t="str">
        <f>IF(B1447="","",COUNT('Diário 1º PA'!$A$4:$A$2000)+COUNT('Diário 2º PA'!$A$4:$A$1998)+ROW()-3)</f>
        <v/>
      </c>
      <c r="B1447" s="370"/>
      <c r="C1447" s="392"/>
      <c r="D1447" s="372"/>
      <c r="E1447" s="372"/>
      <c r="F1447" s="373"/>
      <c r="G1447" s="574"/>
      <c r="H1447" s="372"/>
      <c r="I1447" s="374"/>
      <c r="J1447" s="372"/>
      <c r="K1447" s="372"/>
      <c r="L1447" s="374"/>
      <c r="M1447" s="372"/>
      <c r="N1447" s="404"/>
      <c r="O1447" s="74">
        <f t="shared" si="87"/>
        <v>0</v>
      </c>
      <c r="P1447" s="74">
        <f t="shared" si="87"/>
        <v>0</v>
      </c>
      <c r="Q1447" s="96" t="str">
        <f t="shared" si="86"/>
        <v/>
      </c>
    </row>
    <row r="1448" spans="1:17">
      <c r="A1448" s="383" t="str">
        <f>IF(B1448="","",COUNT('Diário 1º PA'!$A$4:$A$2000)+COUNT('Diário 2º PA'!$A$4:$A$1998)+ROW()-3)</f>
        <v/>
      </c>
      <c r="B1448" s="370"/>
      <c r="C1448" s="392"/>
      <c r="D1448" s="372"/>
      <c r="E1448" s="372"/>
      <c r="F1448" s="373"/>
      <c r="G1448" s="574"/>
      <c r="H1448" s="372"/>
      <c r="I1448" s="374"/>
      <c r="J1448" s="372"/>
      <c r="K1448" s="372"/>
      <c r="L1448" s="374"/>
      <c r="M1448" s="372"/>
      <c r="N1448" s="404"/>
      <c r="O1448" s="74">
        <f t="shared" si="87"/>
        <v>0</v>
      </c>
      <c r="P1448" s="74">
        <f t="shared" si="87"/>
        <v>0</v>
      </c>
      <c r="Q1448" s="96" t="str">
        <f t="shared" si="86"/>
        <v/>
      </c>
    </row>
    <row r="1449" spans="1:17">
      <c r="A1449" s="383" t="str">
        <f>IF(B1449="","",COUNT('Diário 1º PA'!$A$4:$A$2000)+COUNT('Diário 2º PA'!$A$4:$A$1998)+ROW()-3)</f>
        <v/>
      </c>
      <c r="B1449" s="370"/>
      <c r="C1449" s="392"/>
      <c r="D1449" s="372"/>
      <c r="E1449" s="372"/>
      <c r="F1449" s="373"/>
      <c r="G1449" s="574"/>
      <c r="H1449" s="372"/>
      <c r="I1449" s="374"/>
      <c r="J1449" s="372"/>
      <c r="K1449" s="372"/>
      <c r="L1449" s="374"/>
      <c r="M1449" s="372"/>
      <c r="N1449" s="404"/>
      <c r="O1449" s="74">
        <f t="shared" si="87"/>
        <v>0</v>
      </c>
      <c r="P1449" s="74">
        <f t="shared" si="87"/>
        <v>0</v>
      </c>
      <c r="Q1449" s="96" t="str">
        <f t="shared" si="86"/>
        <v/>
      </c>
    </row>
    <row r="1450" spans="1:17">
      <c r="A1450" s="383" t="str">
        <f>IF(B1450="","",COUNT('Diário 1º PA'!$A$4:$A$2000)+COUNT('Diário 2º PA'!$A$4:$A$1998)+ROW()-3)</f>
        <v/>
      </c>
      <c r="B1450" s="370"/>
      <c r="C1450" s="392"/>
      <c r="D1450" s="372"/>
      <c r="E1450" s="372"/>
      <c r="F1450" s="373"/>
      <c r="G1450" s="574"/>
      <c r="H1450" s="372"/>
      <c r="I1450" s="374"/>
      <c r="J1450" s="372"/>
      <c r="K1450" s="372"/>
      <c r="L1450" s="374"/>
      <c r="M1450" s="372"/>
      <c r="N1450" s="404"/>
      <c r="O1450" s="74">
        <f t="shared" si="87"/>
        <v>0</v>
      </c>
      <c r="P1450" s="74">
        <f t="shared" si="87"/>
        <v>0</v>
      </c>
      <c r="Q1450" s="96" t="str">
        <f t="shared" si="86"/>
        <v/>
      </c>
    </row>
    <row r="1451" spans="1:17">
      <c r="A1451" s="383" t="str">
        <f>IF(B1451="","",COUNT('Diário 1º PA'!$A$4:$A$2000)+COUNT('Diário 2º PA'!$A$4:$A$1998)+ROW()-3)</f>
        <v/>
      </c>
      <c r="B1451" s="370"/>
      <c r="C1451" s="392"/>
      <c r="D1451" s="372"/>
      <c r="E1451" s="372"/>
      <c r="F1451" s="373"/>
      <c r="G1451" s="574"/>
      <c r="H1451" s="372"/>
      <c r="I1451" s="374"/>
      <c r="J1451" s="372"/>
      <c r="K1451" s="372"/>
      <c r="L1451" s="374"/>
      <c r="M1451" s="372"/>
      <c r="N1451" s="404"/>
      <c r="O1451" s="74">
        <f t="shared" si="87"/>
        <v>0</v>
      </c>
      <c r="P1451" s="74">
        <f t="shared" si="87"/>
        <v>0</v>
      </c>
      <c r="Q1451" s="96" t="str">
        <f t="shared" si="86"/>
        <v/>
      </c>
    </row>
    <row r="1452" spans="1:17">
      <c r="A1452" s="383" t="str">
        <f>IF(B1452="","",COUNT('Diário 1º PA'!$A$4:$A$2000)+COUNT('Diário 2º PA'!$A$4:$A$1998)+ROW()-3)</f>
        <v/>
      </c>
      <c r="B1452" s="370"/>
      <c r="C1452" s="392"/>
      <c r="D1452" s="372"/>
      <c r="E1452" s="372"/>
      <c r="F1452" s="373"/>
      <c r="G1452" s="574"/>
      <c r="H1452" s="372"/>
      <c r="I1452" s="374"/>
      <c r="J1452" s="372"/>
      <c r="K1452" s="372"/>
      <c r="L1452" s="374"/>
      <c r="M1452" s="372"/>
      <c r="N1452" s="404"/>
      <c r="O1452" s="74">
        <f t="shared" si="87"/>
        <v>0</v>
      </c>
      <c r="P1452" s="74">
        <f t="shared" si="87"/>
        <v>0</v>
      </c>
      <c r="Q1452" s="96" t="str">
        <f t="shared" si="86"/>
        <v/>
      </c>
    </row>
    <row r="1453" spans="1:17">
      <c r="A1453" s="383" t="str">
        <f>IF(B1453="","",COUNT('Diário 1º PA'!$A$4:$A$2000)+COUNT('Diário 2º PA'!$A$4:$A$1998)+ROW()-3)</f>
        <v/>
      </c>
      <c r="B1453" s="370"/>
      <c r="C1453" s="392"/>
      <c r="D1453" s="372"/>
      <c r="E1453" s="372"/>
      <c r="F1453" s="373"/>
      <c r="G1453" s="574"/>
      <c r="H1453" s="372"/>
      <c r="I1453" s="374"/>
      <c r="J1453" s="372"/>
      <c r="K1453" s="372"/>
      <c r="L1453" s="374"/>
      <c r="M1453" s="372"/>
      <c r="N1453" s="404"/>
      <c r="O1453" s="74">
        <f t="shared" si="87"/>
        <v>0</v>
      </c>
      <c r="P1453" s="74">
        <f t="shared" si="87"/>
        <v>0</v>
      </c>
      <c r="Q1453" s="96" t="str">
        <f t="shared" si="86"/>
        <v/>
      </c>
    </row>
    <row r="1454" spans="1:17">
      <c r="A1454" s="383" t="str">
        <f>IF(B1454="","",COUNT('Diário 1º PA'!$A$4:$A$2000)+COUNT('Diário 2º PA'!$A$4:$A$1998)+ROW()-3)</f>
        <v/>
      </c>
      <c r="B1454" s="370"/>
      <c r="C1454" s="392"/>
      <c r="D1454" s="372"/>
      <c r="E1454" s="372"/>
      <c r="F1454" s="373"/>
      <c r="G1454" s="574"/>
      <c r="H1454" s="372"/>
      <c r="I1454" s="374"/>
      <c r="J1454" s="372"/>
      <c r="K1454" s="372"/>
      <c r="L1454" s="374"/>
      <c r="M1454" s="372"/>
      <c r="N1454" s="404"/>
      <c r="O1454" s="74">
        <f t="shared" si="87"/>
        <v>0</v>
      </c>
      <c r="P1454" s="74">
        <f t="shared" si="87"/>
        <v>0</v>
      </c>
      <c r="Q1454" s="96" t="str">
        <f t="shared" si="86"/>
        <v/>
      </c>
    </row>
    <row r="1455" spans="1:17">
      <c r="A1455" s="383" t="str">
        <f>IF(B1455="","",COUNT('Diário 1º PA'!$A$4:$A$2000)+COUNT('Diário 2º PA'!$A$4:$A$1998)+ROW()-3)</f>
        <v/>
      </c>
      <c r="B1455" s="370"/>
      <c r="C1455" s="392"/>
      <c r="D1455" s="372"/>
      <c r="E1455" s="372"/>
      <c r="F1455" s="373"/>
      <c r="G1455" s="574"/>
      <c r="H1455" s="372"/>
      <c r="I1455" s="374"/>
      <c r="J1455" s="372"/>
      <c r="K1455" s="372"/>
      <c r="L1455" s="374"/>
      <c r="M1455" s="372"/>
      <c r="N1455" s="404"/>
      <c r="O1455" s="74">
        <f t="shared" si="87"/>
        <v>0</v>
      </c>
      <c r="P1455" s="74">
        <f t="shared" si="87"/>
        <v>0</v>
      </c>
      <c r="Q1455" s="96" t="str">
        <f t="shared" si="86"/>
        <v/>
      </c>
    </row>
    <row r="1456" spans="1:17">
      <c r="A1456" s="383" t="str">
        <f>IF(B1456="","",COUNT('Diário 1º PA'!$A$4:$A$2000)+COUNT('Diário 2º PA'!$A$4:$A$1998)+ROW()-3)</f>
        <v/>
      </c>
      <c r="B1456" s="370"/>
      <c r="C1456" s="392"/>
      <c r="D1456" s="372"/>
      <c r="E1456" s="372"/>
      <c r="F1456" s="373"/>
      <c r="G1456" s="574"/>
      <c r="H1456" s="372"/>
      <c r="I1456" s="374"/>
      <c r="J1456" s="372"/>
      <c r="K1456" s="372"/>
      <c r="L1456" s="374"/>
      <c r="M1456" s="372"/>
      <c r="N1456" s="404"/>
      <c r="O1456" s="74">
        <f t="shared" si="87"/>
        <v>0</v>
      </c>
      <c r="P1456" s="74">
        <f t="shared" si="87"/>
        <v>0</v>
      </c>
      <c r="Q1456" s="96" t="str">
        <f t="shared" si="86"/>
        <v/>
      </c>
    </row>
    <row r="1457" spans="1:17">
      <c r="A1457" s="383" t="str">
        <f>IF(B1457="","",COUNT('Diário 1º PA'!$A$4:$A$2000)+COUNT('Diário 2º PA'!$A$4:$A$1998)+ROW()-3)</f>
        <v/>
      </c>
      <c r="B1457" s="370"/>
      <c r="C1457" s="392"/>
      <c r="D1457" s="372"/>
      <c r="E1457" s="372"/>
      <c r="F1457" s="373"/>
      <c r="G1457" s="574"/>
      <c r="H1457" s="372"/>
      <c r="I1457" s="374"/>
      <c r="J1457" s="372"/>
      <c r="K1457" s="372"/>
      <c r="L1457" s="374"/>
      <c r="M1457" s="372"/>
      <c r="N1457" s="404"/>
      <c r="O1457" s="74">
        <f t="shared" si="87"/>
        <v>0</v>
      </c>
      <c r="P1457" s="74">
        <f t="shared" si="87"/>
        <v>0</v>
      </c>
      <c r="Q1457" s="96" t="str">
        <f t="shared" si="86"/>
        <v/>
      </c>
    </row>
    <row r="1458" spans="1:17">
      <c r="A1458" s="383" t="str">
        <f>IF(B1458="","",COUNT('Diário 1º PA'!$A$4:$A$2000)+COUNT('Diário 2º PA'!$A$4:$A$1998)+ROW()-3)</f>
        <v/>
      </c>
      <c r="B1458" s="370"/>
      <c r="C1458" s="392"/>
      <c r="D1458" s="372"/>
      <c r="E1458" s="372"/>
      <c r="F1458" s="373"/>
      <c r="G1458" s="574"/>
      <c r="H1458" s="372"/>
      <c r="I1458" s="374"/>
      <c r="J1458" s="372"/>
      <c r="K1458" s="372"/>
      <c r="L1458" s="374"/>
      <c r="M1458" s="372"/>
      <c r="N1458" s="404"/>
      <c r="O1458" s="74">
        <f t="shared" si="87"/>
        <v>0</v>
      </c>
      <c r="P1458" s="74">
        <f t="shared" si="87"/>
        <v>0</v>
      </c>
      <c r="Q1458" s="96" t="str">
        <f t="shared" si="86"/>
        <v/>
      </c>
    </row>
    <row r="1459" spans="1:17">
      <c r="A1459" s="383" t="str">
        <f>IF(B1459="","",COUNT('Diário 1º PA'!$A$4:$A$2000)+COUNT('Diário 2º PA'!$A$4:$A$1998)+ROW()-3)</f>
        <v/>
      </c>
      <c r="B1459" s="370"/>
      <c r="C1459" s="392"/>
      <c r="D1459" s="372"/>
      <c r="E1459" s="372"/>
      <c r="F1459" s="373"/>
      <c r="G1459" s="574"/>
      <c r="H1459" s="372"/>
      <c r="I1459" s="374"/>
      <c r="J1459" s="372"/>
      <c r="K1459" s="372"/>
      <c r="L1459" s="374"/>
      <c r="M1459" s="372"/>
      <c r="N1459" s="404"/>
      <c r="O1459" s="74">
        <f t="shared" si="87"/>
        <v>0</v>
      </c>
      <c r="P1459" s="74">
        <f t="shared" si="87"/>
        <v>0</v>
      </c>
      <c r="Q1459" s="96" t="str">
        <f t="shared" si="86"/>
        <v/>
      </c>
    </row>
    <row r="1460" spans="1:17">
      <c r="A1460" s="383" t="str">
        <f>IF(B1460="","",COUNT('Diário 1º PA'!$A$4:$A$2000)+COUNT('Diário 2º PA'!$A$4:$A$1998)+ROW()-3)</f>
        <v/>
      </c>
      <c r="B1460" s="370"/>
      <c r="C1460" s="392"/>
      <c r="D1460" s="372"/>
      <c r="E1460" s="372"/>
      <c r="F1460" s="373"/>
      <c r="G1460" s="574"/>
      <c r="H1460" s="372"/>
      <c r="I1460" s="374"/>
      <c r="J1460" s="372"/>
      <c r="K1460" s="372"/>
      <c r="L1460" s="374"/>
      <c r="M1460" s="372"/>
      <c r="N1460" s="404"/>
      <c r="O1460" s="74">
        <f t="shared" si="87"/>
        <v>0</v>
      </c>
      <c r="P1460" s="74">
        <f t="shared" si="87"/>
        <v>0</v>
      </c>
      <c r="Q1460" s="96" t="str">
        <f t="shared" si="86"/>
        <v/>
      </c>
    </row>
    <row r="1461" spans="1:17">
      <c r="A1461" s="383" t="str">
        <f>IF(B1461="","",COUNT('Diário 1º PA'!$A$4:$A$2000)+COUNT('Diário 2º PA'!$A$4:$A$1998)+ROW()-3)</f>
        <v/>
      </c>
      <c r="B1461" s="370"/>
      <c r="C1461" s="392"/>
      <c r="D1461" s="372"/>
      <c r="E1461" s="372"/>
      <c r="F1461" s="373"/>
      <c r="G1461" s="574"/>
      <c r="H1461" s="372"/>
      <c r="I1461" s="374"/>
      <c r="J1461" s="372"/>
      <c r="K1461" s="372"/>
      <c r="L1461" s="374"/>
      <c r="M1461" s="372"/>
      <c r="N1461" s="404"/>
      <c r="O1461" s="74">
        <f t="shared" si="87"/>
        <v>0</v>
      </c>
      <c r="P1461" s="74">
        <f t="shared" si="87"/>
        <v>0</v>
      </c>
      <c r="Q1461" s="96" t="str">
        <f t="shared" si="86"/>
        <v/>
      </c>
    </row>
    <row r="1462" spans="1:17">
      <c r="A1462" s="383" t="str">
        <f>IF(B1462="","",COUNT('Diário 1º PA'!$A$4:$A$2000)+COUNT('Diário 2º PA'!$A$4:$A$1998)+ROW()-3)</f>
        <v/>
      </c>
      <c r="B1462" s="370"/>
      <c r="C1462" s="392"/>
      <c r="D1462" s="372"/>
      <c r="E1462" s="372"/>
      <c r="F1462" s="373"/>
      <c r="G1462" s="574"/>
      <c r="H1462" s="372"/>
      <c r="I1462" s="374"/>
      <c r="J1462" s="372"/>
      <c r="K1462" s="372"/>
      <c r="L1462" s="374"/>
      <c r="M1462" s="372"/>
      <c r="N1462" s="404"/>
      <c r="O1462" s="74">
        <f t="shared" si="87"/>
        <v>0</v>
      </c>
      <c r="P1462" s="74">
        <f t="shared" si="87"/>
        <v>0</v>
      </c>
      <c r="Q1462" s="96" t="str">
        <f t="shared" si="86"/>
        <v/>
      </c>
    </row>
    <row r="1463" spans="1:17">
      <c r="A1463" s="383" t="str">
        <f>IF(B1463="","",COUNT('Diário 1º PA'!$A$4:$A$2000)+COUNT('Diário 2º PA'!$A$4:$A$1998)+ROW()-3)</f>
        <v/>
      </c>
      <c r="B1463" s="370"/>
      <c r="C1463" s="392"/>
      <c r="D1463" s="372"/>
      <c r="E1463" s="372"/>
      <c r="F1463" s="373"/>
      <c r="G1463" s="574"/>
      <c r="H1463" s="372"/>
      <c r="I1463" s="374"/>
      <c r="J1463" s="372"/>
      <c r="K1463" s="372"/>
      <c r="L1463" s="374"/>
      <c r="M1463" s="372"/>
      <c r="N1463" s="404"/>
      <c r="O1463" s="74">
        <f t="shared" si="87"/>
        <v>0</v>
      </c>
      <c r="P1463" s="74">
        <f t="shared" si="87"/>
        <v>0</v>
      </c>
      <c r="Q1463" s="96" t="str">
        <f t="shared" si="86"/>
        <v/>
      </c>
    </row>
    <row r="1464" spans="1:17">
      <c r="A1464" s="383" t="str">
        <f>IF(B1464="","",COUNT('Diário 1º PA'!$A$4:$A$2000)+COUNT('Diário 2º PA'!$A$4:$A$1998)+ROW()-3)</f>
        <v/>
      </c>
      <c r="B1464" s="370"/>
      <c r="C1464" s="392"/>
      <c r="D1464" s="372"/>
      <c r="E1464" s="372"/>
      <c r="F1464" s="373"/>
      <c r="G1464" s="574"/>
      <c r="H1464" s="372"/>
      <c r="I1464" s="374"/>
      <c r="J1464" s="372"/>
      <c r="K1464" s="372"/>
      <c r="L1464" s="374"/>
      <c r="M1464" s="372"/>
      <c r="N1464" s="404"/>
      <c r="O1464" s="74">
        <f t="shared" si="87"/>
        <v>0</v>
      </c>
      <c r="P1464" s="74">
        <f t="shared" si="87"/>
        <v>0</v>
      </c>
      <c r="Q1464" s="96" t="str">
        <f t="shared" si="86"/>
        <v/>
      </c>
    </row>
    <row r="1465" spans="1:17">
      <c r="A1465" s="383" t="str">
        <f>IF(B1465="","",COUNT('Diário 1º PA'!$A$4:$A$2000)+COUNT('Diário 2º PA'!$A$4:$A$1998)+ROW()-3)</f>
        <v/>
      </c>
      <c r="B1465" s="370"/>
      <c r="C1465" s="392"/>
      <c r="D1465" s="372"/>
      <c r="E1465" s="372"/>
      <c r="F1465" s="373"/>
      <c r="G1465" s="574"/>
      <c r="H1465" s="372"/>
      <c r="I1465" s="374"/>
      <c r="J1465" s="372"/>
      <c r="K1465" s="372"/>
      <c r="L1465" s="374"/>
      <c r="M1465" s="372"/>
      <c r="N1465" s="404"/>
      <c r="O1465" s="74">
        <f t="shared" si="87"/>
        <v>0</v>
      </c>
      <c r="P1465" s="74">
        <f t="shared" si="87"/>
        <v>0</v>
      </c>
      <c r="Q1465" s="96" t="str">
        <f t="shared" si="86"/>
        <v/>
      </c>
    </row>
    <row r="1466" spans="1:17">
      <c r="A1466" s="383" t="str">
        <f>IF(B1466="","",COUNT('Diário 1º PA'!$A$4:$A$2000)+COUNT('Diário 2º PA'!$A$4:$A$1998)+ROW()-3)</f>
        <v/>
      </c>
      <c r="B1466" s="370"/>
      <c r="C1466" s="392"/>
      <c r="D1466" s="372"/>
      <c r="E1466" s="372"/>
      <c r="F1466" s="373"/>
      <c r="G1466" s="574"/>
      <c r="H1466" s="372"/>
      <c r="I1466" s="374"/>
      <c r="J1466" s="372"/>
      <c r="K1466" s="372"/>
      <c r="L1466" s="374"/>
      <c r="M1466" s="372"/>
      <c r="N1466" s="404"/>
      <c r="O1466" s="74">
        <f t="shared" si="87"/>
        <v>0</v>
      </c>
      <c r="P1466" s="74">
        <f t="shared" si="87"/>
        <v>0</v>
      </c>
      <c r="Q1466" s="96" t="str">
        <f t="shared" si="86"/>
        <v/>
      </c>
    </row>
    <row r="1467" spans="1:17">
      <c r="A1467" s="383" t="str">
        <f>IF(B1467="","",COUNT('Diário 1º PA'!$A$4:$A$2000)+COUNT('Diário 2º PA'!$A$4:$A$1998)+ROW()-3)</f>
        <v/>
      </c>
      <c r="B1467" s="370"/>
      <c r="C1467" s="392"/>
      <c r="D1467" s="372"/>
      <c r="E1467" s="372"/>
      <c r="F1467" s="373"/>
      <c r="G1467" s="574"/>
      <c r="H1467" s="372"/>
      <c r="I1467" s="374"/>
      <c r="J1467" s="372"/>
      <c r="K1467" s="372"/>
      <c r="L1467" s="374"/>
      <c r="M1467" s="372"/>
      <c r="N1467" s="404"/>
      <c r="O1467" s="74">
        <f t="shared" si="87"/>
        <v>0</v>
      </c>
      <c r="P1467" s="74">
        <f t="shared" si="87"/>
        <v>0</v>
      </c>
      <c r="Q1467" s="96" t="str">
        <f t="shared" si="86"/>
        <v/>
      </c>
    </row>
    <row r="1468" spans="1:17">
      <c r="A1468" s="383" t="str">
        <f>IF(B1468="","",COUNT('Diário 1º PA'!$A$4:$A$2000)+COUNT('Diário 2º PA'!$A$4:$A$1998)+ROW()-3)</f>
        <v/>
      </c>
      <c r="B1468" s="370"/>
      <c r="C1468" s="392"/>
      <c r="D1468" s="372"/>
      <c r="E1468" s="372"/>
      <c r="F1468" s="373"/>
      <c r="G1468" s="574"/>
      <c r="H1468" s="372"/>
      <c r="I1468" s="374"/>
      <c r="J1468" s="372"/>
      <c r="K1468" s="372"/>
      <c r="L1468" s="374"/>
      <c r="M1468" s="372"/>
      <c r="N1468" s="404"/>
      <c r="O1468" s="74">
        <f t="shared" si="87"/>
        <v>0</v>
      </c>
      <c r="P1468" s="74">
        <f t="shared" si="87"/>
        <v>0</v>
      </c>
      <c r="Q1468" s="96" t="str">
        <f t="shared" si="86"/>
        <v/>
      </c>
    </row>
    <row r="1469" spans="1:17">
      <c r="A1469" s="383" t="str">
        <f>IF(B1469="","",COUNT('Diário 1º PA'!$A$4:$A$2000)+COUNT('Diário 2º PA'!$A$4:$A$1998)+ROW()-3)</f>
        <v/>
      </c>
      <c r="B1469" s="370"/>
      <c r="C1469" s="392"/>
      <c r="D1469" s="372"/>
      <c r="E1469" s="372"/>
      <c r="F1469" s="373"/>
      <c r="G1469" s="574"/>
      <c r="H1469" s="372"/>
      <c r="I1469" s="374"/>
      <c r="J1469" s="372"/>
      <c r="K1469" s="372"/>
      <c r="L1469" s="374"/>
      <c r="M1469" s="372"/>
      <c r="N1469" s="404"/>
      <c r="O1469" s="74">
        <f t="shared" si="87"/>
        <v>0</v>
      </c>
      <c r="P1469" s="74">
        <f t="shared" si="87"/>
        <v>0</v>
      </c>
      <c r="Q1469" s="96" t="str">
        <f t="shared" si="86"/>
        <v/>
      </c>
    </row>
    <row r="1470" spans="1:17">
      <c r="A1470" s="383" t="str">
        <f>IF(B1470="","",COUNT('Diário 1º PA'!$A$4:$A$2000)+COUNT('Diário 2º PA'!$A$4:$A$1998)+ROW()-3)</f>
        <v/>
      </c>
      <c r="B1470" s="370"/>
      <c r="C1470" s="392"/>
      <c r="D1470" s="372"/>
      <c r="E1470" s="372"/>
      <c r="F1470" s="373"/>
      <c r="G1470" s="574"/>
      <c r="H1470" s="372"/>
      <c r="I1470" s="374"/>
      <c r="J1470" s="372"/>
      <c r="K1470" s="372"/>
      <c r="L1470" s="374"/>
      <c r="M1470" s="372"/>
      <c r="N1470" s="404"/>
      <c r="O1470" s="74">
        <f t="shared" si="87"/>
        <v>0</v>
      </c>
      <c r="P1470" s="74">
        <f t="shared" si="87"/>
        <v>0</v>
      </c>
      <c r="Q1470" s="96" t="str">
        <f t="shared" si="86"/>
        <v/>
      </c>
    </row>
    <row r="1471" spans="1:17">
      <c r="A1471" s="383" t="str">
        <f>IF(B1471="","",COUNT('Diário 1º PA'!$A$4:$A$2000)+COUNT('Diário 2º PA'!$A$4:$A$1998)+ROW()-3)</f>
        <v/>
      </c>
      <c r="B1471" s="370"/>
      <c r="C1471" s="392"/>
      <c r="D1471" s="372"/>
      <c r="E1471" s="372"/>
      <c r="F1471" s="373"/>
      <c r="G1471" s="574"/>
      <c r="H1471" s="372"/>
      <c r="I1471" s="374"/>
      <c r="J1471" s="372"/>
      <c r="K1471" s="372"/>
      <c r="L1471" s="374"/>
      <c r="M1471" s="372"/>
      <c r="N1471" s="404"/>
      <c r="O1471" s="74">
        <f t="shared" si="87"/>
        <v>0</v>
      </c>
      <c r="P1471" s="74">
        <f t="shared" si="87"/>
        <v>0</v>
      </c>
      <c r="Q1471" s="96" t="str">
        <f t="shared" si="86"/>
        <v/>
      </c>
    </row>
    <row r="1472" spans="1:17">
      <c r="A1472" s="383" t="str">
        <f>IF(B1472="","",COUNT('Diário 1º PA'!$A$4:$A$2000)+COUNT('Diário 2º PA'!$A$4:$A$1998)+ROW()-3)</f>
        <v/>
      </c>
      <c r="B1472" s="370"/>
      <c r="C1472" s="392"/>
      <c r="D1472" s="372"/>
      <c r="E1472" s="372"/>
      <c r="F1472" s="373"/>
      <c r="G1472" s="574"/>
      <c r="H1472" s="372"/>
      <c r="I1472" s="374"/>
      <c r="J1472" s="372"/>
      <c r="K1472" s="372"/>
      <c r="L1472" s="374"/>
      <c r="M1472" s="372"/>
      <c r="N1472" s="404"/>
      <c r="O1472" s="74">
        <f t="shared" si="87"/>
        <v>0</v>
      </c>
      <c r="P1472" s="74">
        <f t="shared" si="87"/>
        <v>0</v>
      </c>
      <c r="Q1472" s="96" t="str">
        <f t="shared" si="86"/>
        <v/>
      </c>
    </row>
    <row r="1473" spans="1:17">
      <c r="A1473" s="383" t="str">
        <f>IF(B1473="","",COUNT('Diário 1º PA'!$A$4:$A$2000)+COUNT('Diário 2º PA'!$A$4:$A$1998)+ROW()-3)</f>
        <v/>
      </c>
      <c r="B1473" s="370"/>
      <c r="C1473" s="392"/>
      <c r="D1473" s="372"/>
      <c r="E1473" s="372"/>
      <c r="F1473" s="373"/>
      <c r="G1473" s="574"/>
      <c r="H1473" s="372"/>
      <c r="I1473" s="374"/>
      <c r="J1473" s="372"/>
      <c r="K1473" s="372"/>
      <c r="L1473" s="374"/>
      <c r="M1473" s="372"/>
      <c r="N1473" s="404"/>
      <c r="O1473" s="74">
        <f t="shared" si="87"/>
        <v>0</v>
      </c>
      <c r="P1473" s="74">
        <f t="shared" si="87"/>
        <v>0</v>
      </c>
      <c r="Q1473" s="96" t="str">
        <f t="shared" si="86"/>
        <v/>
      </c>
    </row>
    <row r="1474" spans="1:17">
      <c r="A1474" s="383" t="str">
        <f>IF(B1474="","",COUNT('Diário 1º PA'!$A$4:$A$2000)+COUNT('Diário 2º PA'!$A$4:$A$1998)+ROW()-3)</f>
        <v/>
      </c>
      <c r="B1474" s="370"/>
      <c r="C1474" s="392"/>
      <c r="D1474" s="372"/>
      <c r="E1474" s="372"/>
      <c r="F1474" s="373"/>
      <c r="G1474" s="574"/>
      <c r="H1474" s="372"/>
      <c r="I1474" s="374"/>
      <c r="J1474" s="372"/>
      <c r="K1474" s="372"/>
      <c r="L1474" s="374"/>
      <c r="M1474" s="372"/>
      <c r="N1474" s="404"/>
      <c r="O1474" s="74">
        <f t="shared" si="87"/>
        <v>0</v>
      </c>
      <c r="P1474" s="74">
        <f t="shared" si="87"/>
        <v>0</v>
      </c>
      <c r="Q1474" s="96" t="str">
        <f t="shared" si="86"/>
        <v/>
      </c>
    </row>
    <row r="1475" spans="1:17">
      <c r="A1475" s="383" t="str">
        <f>IF(B1475="","",COUNT('Diário 1º PA'!$A$4:$A$2000)+COUNT('Diário 2º PA'!$A$4:$A$1998)+ROW()-3)</f>
        <v/>
      </c>
      <c r="B1475" s="370"/>
      <c r="C1475" s="392"/>
      <c r="D1475" s="372"/>
      <c r="E1475" s="372"/>
      <c r="F1475" s="373"/>
      <c r="G1475" s="574"/>
      <c r="H1475" s="372"/>
      <c r="I1475" s="374"/>
      <c r="J1475" s="372"/>
      <c r="K1475" s="372"/>
      <c r="L1475" s="374"/>
      <c r="M1475" s="372"/>
      <c r="N1475" s="404"/>
      <c r="O1475" s="74">
        <f t="shared" si="87"/>
        <v>0</v>
      </c>
      <c r="P1475" s="74">
        <f t="shared" si="87"/>
        <v>0</v>
      </c>
      <c r="Q1475" s="96" t="str">
        <f t="shared" si="86"/>
        <v/>
      </c>
    </row>
    <row r="1476" spans="1:17">
      <c r="A1476" s="383" t="str">
        <f>IF(B1476="","",COUNT('Diário 1º PA'!$A$4:$A$2000)+COUNT('Diário 2º PA'!$A$4:$A$1998)+ROW()-3)</f>
        <v/>
      </c>
      <c r="B1476" s="370"/>
      <c r="C1476" s="392"/>
      <c r="D1476" s="372"/>
      <c r="E1476" s="372"/>
      <c r="F1476" s="373"/>
      <c r="G1476" s="574"/>
      <c r="H1476" s="372"/>
      <c r="I1476" s="374"/>
      <c r="J1476" s="372"/>
      <c r="K1476" s="372"/>
      <c r="L1476" s="374"/>
      <c r="M1476" s="372"/>
      <c r="N1476" s="404"/>
      <c r="O1476" s="74">
        <f t="shared" si="87"/>
        <v>0</v>
      </c>
      <c r="P1476" s="74">
        <f t="shared" si="87"/>
        <v>0</v>
      </c>
      <c r="Q1476" s="96" t="str">
        <f t="shared" si="86"/>
        <v/>
      </c>
    </row>
    <row r="1477" spans="1:17">
      <c r="A1477" s="383" t="str">
        <f>IF(B1477="","",COUNT('Diário 1º PA'!$A$4:$A$2000)+COUNT('Diário 2º PA'!$A$4:$A$1998)+ROW()-3)</f>
        <v/>
      </c>
      <c r="B1477" s="370"/>
      <c r="C1477" s="392"/>
      <c r="D1477" s="372"/>
      <c r="E1477" s="372"/>
      <c r="F1477" s="373"/>
      <c r="G1477" s="574"/>
      <c r="H1477" s="372"/>
      <c r="I1477" s="374"/>
      <c r="J1477" s="372"/>
      <c r="K1477" s="372"/>
      <c r="L1477" s="374"/>
      <c r="M1477" s="372"/>
      <c r="N1477" s="404"/>
      <c r="O1477" s="74">
        <f t="shared" si="87"/>
        <v>0</v>
      </c>
      <c r="P1477" s="74">
        <f t="shared" si="87"/>
        <v>0</v>
      </c>
      <c r="Q1477" s="96" t="str">
        <f t="shared" si="86"/>
        <v/>
      </c>
    </row>
    <row r="1478" spans="1:17">
      <c r="A1478" s="383" t="str">
        <f>IF(B1478="","",COUNT('Diário 1º PA'!$A$4:$A$2000)+COUNT('Diário 2º PA'!$A$4:$A$1998)+ROW()-3)</f>
        <v/>
      </c>
      <c r="B1478" s="370"/>
      <c r="C1478" s="392"/>
      <c r="D1478" s="372"/>
      <c r="E1478" s="372"/>
      <c r="F1478" s="373"/>
      <c r="G1478" s="574"/>
      <c r="H1478" s="372"/>
      <c r="I1478" s="374"/>
      <c r="J1478" s="372"/>
      <c r="K1478" s="372"/>
      <c r="L1478" s="374"/>
      <c r="M1478" s="372"/>
      <c r="N1478" s="404"/>
      <c r="O1478" s="74">
        <f t="shared" si="87"/>
        <v>0</v>
      </c>
      <c r="P1478" s="74">
        <f t="shared" si="87"/>
        <v>0</v>
      </c>
      <c r="Q1478" s="96" t="str">
        <f t="shared" si="86"/>
        <v/>
      </c>
    </row>
    <row r="1479" spans="1:17">
      <c r="A1479" s="383" t="str">
        <f>IF(B1479="","",COUNT('Diário 1º PA'!$A$4:$A$2000)+COUNT('Diário 2º PA'!$A$4:$A$1998)+ROW()-3)</f>
        <v/>
      </c>
      <c r="B1479" s="370"/>
      <c r="C1479" s="392"/>
      <c r="D1479" s="372"/>
      <c r="E1479" s="372"/>
      <c r="F1479" s="373"/>
      <c r="G1479" s="574"/>
      <c r="H1479" s="372"/>
      <c r="I1479" s="374"/>
      <c r="J1479" s="372"/>
      <c r="K1479" s="372"/>
      <c r="L1479" s="374"/>
      <c r="M1479" s="372"/>
      <c r="N1479" s="404"/>
      <c r="O1479" s="74">
        <f t="shared" si="87"/>
        <v>0</v>
      </c>
      <c r="P1479" s="74">
        <f t="shared" si="87"/>
        <v>0</v>
      </c>
      <c r="Q1479" s="96" t="str">
        <f t="shared" si="86"/>
        <v/>
      </c>
    </row>
    <row r="1480" spans="1:17">
      <c r="A1480" s="383" t="str">
        <f>IF(B1480="","",COUNT('Diário 1º PA'!$A$4:$A$2000)+COUNT('Diário 2º PA'!$A$4:$A$1998)+ROW()-3)</f>
        <v/>
      </c>
      <c r="B1480" s="370"/>
      <c r="C1480" s="392"/>
      <c r="D1480" s="372"/>
      <c r="E1480" s="372"/>
      <c r="F1480" s="373"/>
      <c r="G1480" s="574"/>
      <c r="H1480" s="372"/>
      <c r="I1480" s="374"/>
      <c r="J1480" s="372"/>
      <c r="K1480" s="372"/>
      <c r="L1480" s="374"/>
      <c r="M1480" s="372"/>
      <c r="N1480" s="404"/>
      <c r="O1480" s="74">
        <f t="shared" si="87"/>
        <v>0</v>
      </c>
      <c r="P1480" s="74">
        <f t="shared" si="87"/>
        <v>0</v>
      </c>
      <c r="Q1480" s="96" t="str">
        <f t="shared" si="86"/>
        <v/>
      </c>
    </row>
    <row r="1481" spans="1:17">
      <c r="A1481" s="383" t="str">
        <f>IF(B1481="","",COUNT('Diário 1º PA'!$A$4:$A$2000)+COUNT('Diário 2º PA'!$A$4:$A$1998)+ROW()-3)</f>
        <v/>
      </c>
      <c r="B1481" s="370"/>
      <c r="C1481" s="392"/>
      <c r="D1481" s="372"/>
      <c r="E1481" s="372"/>
      <c r="F1481" s="373"/>
      <c r="G1481" s="574"/>
      <c r="H1481" s="372"/>
      <c r="I1481" s="374"/>
      <c r="J1481" s="372"/>
      <c r="K1481" s="372"/>
      <c r="L1481" s="374"/>
      <c r="M1481" s="372"/>
      <c r="N1481" s="404"/>
      <c r="O1481" s="74">
        <f t="shared" si="87"/>
        <v>0</v>
      </c>
      <c r="P1481" s="74">
        <f t="shared" si="87"/>
        <v>0</v>
      </c>
      <c r="Q1481" s="96" t="str">
        <f t="shared" si="86"/>
        <v/>
      </c>
    </row>
    <row r="1482" spans="1:17">
      <c r="A1482" s="383" t="str">
        <f>IF(B1482="","",COUNT('Diário 1º PA'!$A$4:$A$2000)+COUNT('Diário 2º PA'!$A$4:$A$1998)+ROW()-3)</f>
        <v/>
      </c>
      <c r="B1482" s="370"/>
      <c r="C1482" s="392"/>
      <c r="D1482" s="372"/>
      <c r="E1482" s="372"/>
      <c r="F1482" s="373"/>
      <c r="G1482" s="574"/>
      <c r="H1482" s="372"/>
      <c r="I1482" s="374"/>
      <c r="J1482" s="372"/>
      <c r="K1482" s="372"/>
      <c r="L1482" s="374"/>
      <c r="M1482" s="372"/>
      <c r="N1482" s="404"/>
      <c r="O1482" s="74">
        <f t="shared" si="87"/>
        <v>0</v>
      </c>
      <c r="P1482" s="74">
        <f t="shared" si="87"/>
        <v>0</v>
      </c>
      <c r="Q1482" s="96" t="str">
        <f t="shared" si="86"/>
        <v/>
      </c>
    </row>
    <row r="1483" spans="1:17">
      <c r="A1483" s="383" t="str">
        <f>IF(B1483="","",COUNT('Diário 1º PA'!$A$4:$A$2000)+COUNT('Diário 2º PA'!$A$4:$A$1998)+ROW()-3)</f>
        <v/>
      </c>
      <c r="B1483" s="370"/>
      <c r="C1483" s="392"/>
      <c r="D1483" s="372"/>
      <c r="E1483" s="372"/>
      <c r="F1483" s="373"/>
      <c r="G1483" s="574"/>
      <c r="H1483" s="372"/>
      <c r="I1483" s="374"/>
      <c r="J1483" s="372"/>
      <c r="K1483" s="372"/>
      <c r="L1483" s="374"/>
      <c r="M1483" s="372"/>
      <c r="N1483" s="404"/>
      <c r="O1483" s="74">
        <f t="shared" si="87"/>
        <v>0</v>
      </c>
      <c r="P1483" s="74">
        <f t="shared" si="87"/>
        <v>0</v>
      </c>
      <c r="Q1483" s="96" t="str">
        <f t="shared" si="86"/>
        <v/>
      </c>
    </row>
    <row r="1484" spans="1:17">
      <c r="A1484" s="383" t="str">
        <f>IF(B1484="","",COUNT('Diário 1º PA'!$A$4:$A$2000)+COUNT('Diário 2º PA'!$A$4:$A$1998)+ROW()-3)</f>
        <v/>
      </c>
      <c r="B1484" s="370"/>
      <c r="C1484" s="392"/>
      <c r="D1484" s="372"/>
      <c r="E1484" s="372"/>
      <c r="F1484" s="373"/>
      <c r="G1484" s="574"/>
      <c r="H1484" s="372"/>
      <c r="I1484" s="374"/>
      <c r="J1484" s="372"/>
      <c r="K1484" s="372"/>
      <c r="L1484" s="374"/>
      <c r="M1484" s="372"/>
      <c r="N1484" s="404"/>
      <c r="O1484" s="74">
        <f t="shared" si="87"/>
        <v>0</v>
      </c>
      <c r="P1484" s="74">
        <f t="shared" si="87"/>
        <v>0</v>
      </c>
      <c r="Q1484" s="96" t="str">
        <f t="shared" si="86"/>
        <v/>
      </c>
    </row>
    <row r="1485" spans="1:17">
      <c r="A1485" s="383" t="str">
        <f>IF(B1485="","",COUNT('Diário 1º PA'!$A$4:$A$2000)+COUNT('Diário 2º PA'!$A$4:$A$1998)+ROW()-3)</f>
        <v/>
      </c>
      <c r="B1485" s="370"/>
      <c r="C1485" s="392"/>
      <c r="D1485" s="372"/>
      <c r="E1485" s="372"/>
      <c r="F1485" s="373"/>
      <c r="G1485" s="574"/>
      <c r="H1485" s="372"/>
      <c r="I1485" s="374"/>
      <c r="J1485" s="372"/>
      <c r="K1485" s="372"/>
      <c r="L1485" s="374"/>
      <c r="M1485" s="372"/>
      <c r="N1485" s="404"/>
      <c r="O1485" s="74">
        <f t="shared" si="87"/>
        <v>0</v>
      </c>
      <c r="P1485" s="74">
        <f t="shared" si="87"/>
        <v>0</v>
      </c>
      <c r="Q1485" s="96" t="str">
        <f t="shared" si="86"/>
        <v/>
      </c>
    </row>
    <row r="1486" spans="1:17">
      <c r="A1486" s="383" t="str">
        <f>IF(B1486="","",COUNT('Diário 1º PA'!$A$4:$A$2000)+COUNT('Diário 2º PA'!$A$4:$A$1998)+ROW()-3)</f>
        <v/>
      </c>
      <c r="B1486" s="370"/>
      <c r="C1486" s="392"/>
      <c r="D1486" s="372"/>
      <c r="E1486" s="372"/>
      <c r="F1486" s="373"/>
      <c r="G1486" s="574"/>
      <c r="H1486" s="372"/>
      <c r="I1486" s="374"/>
      <c r="J1486" s="372"/>
      <c r="K1486" s="372"/>
      <c r="L1486" s="374"/>
      <c r="M1486" s="372"/>
      <c r="N1486" s="404"/>
      <c r="O1486" s="74">
        <f t="shared" si="87"/>
        <v>0</v>
      </c>
      <c r="P1486" s="74">
        <f t="shared" si="87"/>
        <v>0</v>
      </c>
      <c r="Q1486" s="96" t="str">
        <f t="shared" si="86"/>
        <v/>
      </c>
    </row>
    <row r="1487" spans="1:17">
      <c r="A1487" s="383" t="str">
        <f>IF(B1487="","",COUNT('Diário 1º PA'!$A$4:$A$2000)+COUNT('Diário 2º PA'!$A$4:$A$1998)+ROW()-3)</f>
        <v/>
      </c>
      <c r="B1487" s="370"/>
      <c r="C1487" s="392"/>
      <c r="D1487" s="372"/>
      <c r="E1487" s="372"/>
      <c r="F1487" s="373"/>
      <c r="G1487" s="574"/>
      <c r="H1487" s="372"/>
      <c r="I1487" s="374"/>
      <c r="J1487" s="372"/>
      <c r="K1487" s="372"/>
      <c r="L1487" s="374"/>
      <c r="M1487" s="372"/>
      <c r="N1487" s="404"/>
      <c r="O1487" s="74">
        <f t="shared" si="87"/>
        <v>0</v>
      </c>
      <c r="P1487" s="74">
        <f t="shared" si="87"/>
        <v>0</v>
      </c>
      <c r="Q1487" s="96" t="str">
        <f t="shared" si="86"/>
        <v/>
      </c>
    </row>
    <row r="1488" spans="1:17">
      <c r="A1488" s="383" t="str">
        <f>IF(B1488="","",COUNT('Diário 1º PA'!$A$4:$A$2000)+COUNT('Diário 2º PA'!$A$4:$A$1998)+ROW()-3)</f>
        <v/>
      </c>
      <c r="B1488" s="370"/>
      <c r="C1488" s="392"/>
      <c r="D1488" s="372"/>
      <c r="E1488" s="372"/>
      <c r="F1488" s="373"/>
      <c r="G1488" s="574"/>
      <c r="H1488" s="372"/>
      <c r="I1488" s="374"/>
      <c r="J1488" s="372"/>
      <c r="K1488" s="372"/>
      <c r="L1488" s="374"/>
      <c r="M1488" s="372"/>
      <c r="N1488" s="404"/>
      <c r="O1488" s="74">
        <f t="shared" si="87"/>
        <v>0</v>
      </c>
      <c r="P1488" s="74">
        <f t="shared" si="87"/>
        <v>0</v>
      </c>
      <c r="Q1488" s="96" t="str">
        <f t="shared" si="86"/>
        <v/>
      </c>
    </row>
    <row r="1489" spans="1:17">
      <c r="A1489" s="383" t="str">
        <f>IF(B1489="","",COUNT('Diário 1º PA'!$A$4:$A$2000)+COUNT('Diário 2º PA'!$A$4:$A$1998)+ROW()-3)</f>
        <v/>
      </c>
      <c r="B1489" s="370"/>
      <c r="C1489" s="392"/>
      <c r="D1489" s="372"/>
      <c r="E1489" s="372"/>
      <c r="F1489" s="373"/>
      <c r="G1489" s="574"/>
      <c r="H1489" s="372"/>
      <c r="I1489" s="374"/>
      <c r="J1489" s="372"/>
      <c r="K1489" s="372"/>
      <c r="L1489" s="374"/>
      <c r="M1489" s="372"/>
      <c r="N1489" s="404"/>
      <c r="O1489" s="74">
        <f t="shared" si="87"/>
        <v>0</v>
      </c>
      <c r="P1489" s="74">
        <f t="shared" si="87"/>
        <v>0</v>
      </c>
      <c r="Q1489" s="96" t="str">
        <f t="shared" si="86"/>
        <v/>
      </c>
    </row>
    <row r="1490" spans="1:17">
      <c r="A1490" s="383" t="str">
        <f>IF(B1490="","",COUNT('Diário 1º PA'!$A$4:$A$2000)+COUNT('Diário 2º PA'!$A$4:$A$1998)+ROW()-3)</f>
        <v/>
      </c>
      <c r="B1490" s="370"/>
      <c r="C1490" s="392"/>
      <c r="D1490" s="372"/>
      <c r="E1490" s="372"/>
      <c r="F1490" s="373"/>
      <c r="G1490" s="574"/>
      <c r="H1490" s="372"/>
      <c r="I1490" s="374"/>
      <c r="J1490" s="372"/>
      <c r="K1490" s="372"/>
      <c r="L1490" s="374"/>
      <c r="M1490" s="372"/>
      <c r="N1490" s="404"/>
      <c r="O1490" s="74">
        <f t="shared" si="87"/>
        <v>0</v>
      </c>
      <c r="P1490" s="74">
        <f t="shared" si="87"/>
        <v>0</v>
      </c>
      <c r="Q1490" s="96" t="str">
        <f t="shared" si="86"/>
        <v/>
      </c>
    </row>
    <row r="1491" spans="1:17">
      <c r="A1491" s="383" t="str">
        <f>IF(B1491="","",COUNT('Diário 1º PA'!$A$4:$A$2000)+COUNT('Diário 2º PA'!$A$4:$A$1998)+ROW()-3)</f>
        <v/>
      </c>
      <c r="B1491" s="370"/>
      <c r="C1491" s="392"/>
      <c r="D1491" s="372"/>
      <c r="E1491" s="372"/>
      <c r="F1491" s="373"/>
      <c r="G1491" s="574"/>
      <c r="H1491" s="372"/>
      <c r="I1491" s="374"/>
      <c r="J1491" s="372"/>
      <c r="K1491" s="372"/>
      <c r="L1491" s="374"/>
      <c r="M1491" s="372"/>
      <c r="N1491" s="404"/>
      <c r="O1491" s="74">
        <f t="shared" si="87"/>
        <v>0</v>
      </c>
      <c r="P1491" s="74">
        <f t="shared" si="87"/>
        <v>0</v>
      </c>
      <c r="Q1491" s="96" t="str">
        <f t="shared" si="86"/>
        <v/>
      </c>
    </row>
    <row r="1492" spans="1:17">
      <c r="A1492" s="383" t="str">
        <f>IF(B1492="","",COUNT('Diário 1º PA'!$A$4:$A$2000)+COUNT('Diário 2º PA'!$A$4:$A$1998)+ROW()-3)</f>
        <v/>
      </c>
      <c r="B1492" s="370"/>
      <c r="C1492" s="392"/>
      <c r="D1492" s="372"/>
      <c r="E1492" s="372"/>
      <c r="F1492" s="373"/>
      <c r="G1492" s="574"/>
      <c r="H1492" s="372"/>
      <c r="I1492" s="374"/>
      <c r="J1492" s="372"/>
      <c r="K1492" s="372"/>
      <c r="L1492" s="374"/>
      <c r="M1492" s="372"/>
      <c r="N1492" s="404"/>
      <c r="O1492" s="74">
        <f t="shared" si="87"/>
        <v>0</v>
      </c>
      <c r="P1492" s="74">
        <f t="shared" si="87"/>
        <v>0</v>
      </c>
      <c r="Q1492" s="96" t="str">
        <f t="shared" si="86"/>
        <v/>
      </c>
    </row>
    <row r="1493" spans="1:17">
      <c r="A1493" s="383" t="str">
        <f>IF(B1493="","",COUNT('Diário 1º PA'!$A$4:$A$2000)+COUNT('Diário 2º PA'!$A$4:$A$1998)+ROW()-3)</f>
        <v/>
      </c>
      <c r="B1493" s="370"/>
      <c r="C1493" s="392"/>
      <c r="D1493" s="372"/>
      <c r="E1493" s="372"/>
      <c r="F1493" s="373"/>
      <c r="G1493" s="574"/>
      <c r="H1493" s="372"/>
      <c r="I1493" s="374"/>
      <c r="J1493" s="372"/>
      <c r="K1493" s="372"/>
      <c r="L1493" s="374"/>
      <c r="M1493" s="372"/>
      <c r="N1493" s="404"/>
      <c r="O1493" s="74">
        <f t="shared" si="87"/>
        <v>0</v>
      </c>
      <c r="P1493" s="74">
        <f t="shared" si="87"/>
        <v>0</v>
      </c>
      <c r="Q1493" s="96" t="str">
        <f t="shared" si="86"/>
        <v/>
      </c>
    </row>
    <row r="1494" spans="1:17">
      <c r="A1494" s="383" t="str">
        <f>IF(B1494="","",COUNT('Diário 1º PA'!$A$4:$A$2000)+COUNT('Diário 2º PA'!$A$4:$A$1998)+ROW()-3)</f>
        <v/>
      </c>
      <c r="B1494" s="370"/>
      <c r="C1494" s="392"/>
      <c r="D1494" s="372"/>
      <c r="E1494" s="372"/>
      <c r="F1494" s="373"/>
      <c r="G1494" s="574"/>
      <c r="H1494" s="372"/>
      <c r="I1494" s="374"/>
      <c r="J1494" s="372"/>
      <c r="K1494" s="372"/>
      <c r="L1494" s="374"/>
      <c r="M1494" s="372"/>
      <c r="N1494" s="404"/>
      <c r="O1494" s="74">
        <f t="shared" si="87"/>
        <v>0</v>
      </c>
      <c r="P1494" s="74">
        <f t="shared" si="87"/>
        <v>0</v>
      </c>
      <c r="Q1494" s="96" t="str">
        <f t="shared" si="86"/>
        <v/>
      </c>
    </row>
    <row r="1495" spans="1:17">
      <c r="A1495" s="383" t="str">
        <f>IF(B1495="","",COUNT('Diário 1º PA'!$A$4:$A$2000)+COUNT('Diário 2º PA'!$A$4:$A$1998)+ROW()-3)</f>
        <v/>
      </c>
      <c r="B1495" s="370"/>
      <c r="C1495" s="392"/>
      <c r="D1495" s="372"/>
      <c r="E1495" s="372"/>
      <c r="F1495" s="373"/>
      <c r="G1495" s="574"/>
      <c r="H1495" s="372"/>
      <c r="I1495" s="374"/>
      <c r="J1495" s="372"/>
      <c r="K1495" s="372"/>
      <c r="L1495" s="374"/>
      <c r="M1495" s="372"/>
      <c r="N1495" s="404"/>
      <c r="O1495" s="74">
        <f t="shared" si="87"/>
        <v>0</v>
      </c>
      <c r="P1495" s="74">
        <f t="shared" si="87"/>
        <v>0</v>
      </c>
      <c r="Q1495" s="96" t="str">
        <f t="shared" si="86"/>
        <v/>
      </c>
    </row>
    <row r="1496" spans="1:17">
      <c r="A1496" s="383" t="str">
        <f>IF(B1496="","",COUNT('Diário 1º PA'!$A$4:$A$2000)+COUNT('Diário 2º PA'!$A$4:$A$1998)+ROW()-3)</f>
        <v/>
      </c>
      <c r="B1496" s="370"/>
      <c r="C1496" s="392"/>
      <c r="D1496" s="372"/>
      <c r="E1496" s="372"/>
      <c r="F1496" s="373"/>
      <c r="G1496" s="574"/>
      <c r="H1496" s="372"/>
      <c r="I1496" s="374"/>
      <c r="J1496" s="372"/>
      <c r="K1496" s="372"/>
      <c r="L1496" s="374"/>
      <c r="M1496" s="372"/>
      <c r="N1496" s="404"/>
      <c r="O1496" s="74">
        <f t="shared" si="87"/>
        <v>0</v>
      </c>
      <c r="P1496" s="74">
        <f t="shared" si="87"/>
        <v>0</v>
      </c>
      <c r="Q1496" s="96" t="str">
        <f t="shared" si="86"/>
        <v/>
      </c>
    </row>
    <row r="1497" spans="1:17">
      <c r="A1497" s="383" t="str">
        <f>IF(B1497="","",COUNT('Diário 1º PA'!$A$4:$A$2000)+COUNT('Diário 2º PA'!$A$4:$A$1998)+ROW()-3)</f>
        <v/>
      </c>
      <c r="B1497" s="370"/>
      <c r="C1497" s="392"/>
      <c r="D1497" s="372"/>
      <c r="E1497" s="372"/>
      <c r="F1497" s="373"/>
      <c r="G1497" s="574"/>
      <c r="H1497" s="372"/>
      <c r="I1497" s="374"/>
      <c r="J1497" s="372"/>
      <c r="K1497" s="372"/>
      <c r="L1497" s="374"/>
      <c r="M1497" s="372"/>
      <c r="N1497" s="404"/>
      <c r="O1497" s="74">
        <f t="shared" si="87"/>
        <v>0</v>
      </c>
      <c r="P1497" s="74">
        <f t="shared" si="87"/>
        <v>0</v>
      </c>
      <c r="Q1497" s="96" t="str">
        <f t="shared" si="86"/>
        <v/>
      </c>
    </row>
    <row r="1498" spans="1:17">
      <c r="A1498" s="383" t="str">
        <f>IF(B1498="","",COUNT('Diário 1º PA'!$A$4:$A$2000)+COUNT('Diário 2º PA'!$A$4:$A$1998)+ROW()-3)</f>
        <v/>
      </c>
      <c r="B1498" s="370"/>
      <c r="C1498" s="392"/>
      <c r="D1498" s="372"/>
      <c r="E1498" s="372"/>
      <c r="F1498" s="373"/>
      <c r="G1498" s="574"/>
      <c r="H1498" s="372"/>
      <c r="I1498" s="374"/>
      <c r="J1498" s="372"/>
      <c r="K1498" s="372"/>
      <c r="L1498" s="374"/>
      <c r="M1498" s="372"/>
      <c r="N1498" s="404"/>
      <c r="O1498" s="74">
        <f t="shared" si="87"/>
        <v>0</v>
      </c>
      <c r="P1498" s="74">
        <f t="shared" si="87"/>
        <v>0</v>
      </c>
      <c r="Q1498" s="96" t="str">
        <f t="shared" si="86"/>
        <v/>
      </c>
    </row>
    <row r="1499" spans="1:17">
      <c r="A1499" s="383" t="str">
        <f>IF(B1499="","",COUNT('Diário 1º PA'!$A$4:$A$2000)+COUNT('Diário 2º PA'!$A$4:$A$1998)+ROW()-3)</f>
        <v/>
      </c>
      <c r="B1499" s="370"/>
      <c r="C1499" s="392"/>
      <c r="D1499" s="372"/>
      <c r="E1499" s="372"/>
      <c r="F1499" s="373"/>
      <c r="G1499" s="574"/>
      <c r="H1499" s="372"/>
      <c r="I1499" s="374"/>
      <c r="J1499" s="372"/>
      <c r="K1499" s="372"/>
      <c r="L1499" s="374"/>
      <c r="M1499" s="372"/>
      <c r="N1499" s="404"/>
      <c r="O1499" s="74">
        <f t="shared" si="87"/>
        <v>0</v>
      </c>
      <c r="P1499" s="74">
        <f t="shared" si="87"/>
        <v>0</v>
      </c>
      <c r="Q1499" s="96" t="str">
        <f t="shared" si="86"/>
        <v/>
      </c>
    </row>
    <row r="1500" spans="1:17">
      <c r="A1500" s="383" t="str">
        <f>IF(B1500="","",COUNT('Diário 1º PA'!$A$4:$A$2000)+COUNT('Diário 2º PA'!$A$4:$A$1998)+ROW()-3)</f>
        <v/>
      </c>
      <c r="B1500" s="370"/>
      <c r="C1500" s="392"/>
      <c r="D1500" s="372"/>
      <c r="E1500" s="372"/>
      <c r="F1500" s="373"/>
      <c r="G1500" s="574"/>
      <c r="H1500" s="372"/>
      <c r="I1500" s="374"/>
      <c r="J1500" s="372"/>
      <c r="K1500" s="372"/>
      <c r="L1500" s="374"/>
      <c r="M1500" s="372"/>
      <c r="N1500" s="404"/>
      <c r="O1500" s="74">
        <f t="shared" si="87"/>
        <v>0</v>
      </c>
      <c r="P1500" s="74">
        <f t="shared" si="87"/>
        <v>0</v>
      </c>
      <c r="Q1500" s="96" t="str">
        <f t="shared" si="86"/>
        <v/>
      </c>
    </row>
    <row r="1501" spans="1:17">
      <c r="A1501" s="383" t="str">
        <f>IF(B1501="","",COUNT('Diário 1º PA'!$A$4:$A$2000)+COUNT('Diário 2º PA'!$A$4:$A$1998)+ROW()-3)</f>
        <v/>
      </c>
      <c r="B1501" s="370"/>
      <c r="C1501" s="392"/>
      <c r="D1501" s="372"/>
      <c r="E1501" s="372"/>
      <c r="F1501" s="373"/>
      <c r="G1501" s="574"/>
      <c r="H1501" s="372"/>
      <c r="I1501" s="374"/>
      <c r="J1501" s="372"/>
      <c r="K1501" s="372"/>
      <c r="L1501" s="374"/>
      <c r="M1501" s="372"/>
      <c r="N1501" s="404"/>
      <c r="O1501" s="74">
        <f t="shared" si="87"/>
        <v>0</v>
      </c>
      <c r="P1501" s="74">
        <f t="shared" si="87"/>
        <v>0</v>
      </c>
      <c r="Q1501" s="96" t="str">
        <f t="shared" si="86"/>
        <v/>
      </c>
    </row>
    <row r="1502" spans="1:17">
      <c r="A1502" s="383" t="str">
        <f>IF(B1502="","",COUNT('Diário 1º PA'!$A$4:$A$2000)+COUNT('Diário 2º PA'!$A$4:$A$1998)+ROW()-3)</f>
        <v/>
      </c>
      <c r="B1502" s="370"/>
      <c r="C1502" s="392"/>
      <c r="D1502" s="372"/>
      <c r="E1502" s="372"/>
      <c r="F1502" s="373"/>
      <c r="G1502" s="574"/>
      <c r="H1502" s="372"/>
      <c r="I1502" s="374"/>
      <c r="J1502" s="372"/>
      <c r="K1502" s="372"/>
      <c r="L1502" s="374"/>
      <c r="M1502" s="372"/>
      <c r="N1502" s="404"/>
      <c r="O1502" s="74">
        <f t="shared" si="87"/>
        <v>0</v>
      </c>
      <c r="P1502" s="74">
        <f t="shared" si="87"/>
        <v>0</v>
      </c>
      <c r="Q1502" s="96" t="str">
        <f t="shared" si="86"/>
        <v/>
      </c>
    </row>
    <row r="1503" spans="1:17">
      <c r="A1503" s="383" t="str">
        <f>IF(B1503="","",COUNT('Diário 1º PA'!$A$4:$A$2000)+COUNT('Diário 2º PA'!$A$4:$A$1998)+ROW()-3)</f>
        <v/>
      </c>
      <c r="B1503" s="370"/>
      <c r="C1503" s="392"/>
      <c r="D1503" s="372"/>
      <c r="E1503" s="372"/>
      <c r="F1503" s="373"/>
      <c r="G1503" s="574"/>
      <c r="H1503" s="372"/>
      <c r="I1503" s="374"/>
      <c r="J1503" s="372"/>
      <c r="K1503" s="372"/>
      <c r="L1503" s="374"/>
      <c r="M1503" s="372"/>
      <c r="N1503" s="404"/>
      <c r="O1503" s="74">
        <f t="shared" si="87"/>
        <v>0</v>
      </c>
      <c r="P1503" s="74">
        <f t="shared" si="87"/>
        <v>0</v>
      </c>
      <c r="Q1503" s="96" t="str">
        <f t="shared" si="86"/>
        <v/>
      </c>
    </row>
    <row r="1504" spans="1:17">
      <c r="A1504" s="383" t="str">
        <f>IF(B1504="","",COUNT('Diário 1º PA'!$A$4:$A$2000)+COUNT('Diário 2º PA'!$A$4:$A$1998)+ROW()-3)</f>
        <v/>
      </c>
      <c r="B1504" s="370"/>
      <c r="C1504" s="392"/>
      <c r="D1504" s="372"/>
      <c r="E1504" s="372"/>
      <c r="F1504" s="373"/>
      <c r="G1504" s="574"/>
      <c r="H1504" s="372"/>
      <c r="I1504" s="374"/>
      <c r="J1504" s="372"/>
      <c r="K1504" s="372"/>
      <c r="L1504" s="374"/>
      <c r="M1504" s="372"/>
      <c r="N1504" s="404"/>
      <c r="O1504" s="74">
        <f t="shared" si="87"/>
        <v>0</v>
      </c>
      <c r="P1504" s="74">
        <f t="shared" si="87"/>
        <v>0</v>
      </c>
      <c r="Q1504" s="96" t="str">
        <f t="shared" ref="Q1504:Q1567" si="88">SUBSTITUTE(D1504," ","_")</f>
        <v/>
      </c>
    </row>
    <row r="1505" spans="1:17">
      <c r="A1505" s="383" t="str">
        <f>IF(B1505="","",COUNT('Diário 1º PA'!$A$4:$A$2000)+COUNT('Diário 2º PA'!$A$4:$A$1998)+ROW()-3)</f>
        <v/>
      </c>
      <c r="B1505" s="370"/>
      <c r="C1505" s="392"/>
      <c r="D1505" s="372"/>
      <c r="E1505" s="372"/>
      <c r="F1505" s="373"/>
      <c r="G1505" s="574"/>
      <c r="H1505" s="372"/>
      <c r="I1505" s="374"/>
      <c r="J1505" s="372"/>
      <c r="K1505" s="372"/>
      <c r="L1505" s="374"/>
      <c r="M1505" s="372"/>
      <c r="N1505" s="404"/>
      <c r="O1505" s="74">
        <f t="shared" ref="O1505:P1568" si="89">IF(B1505=0,0,IF(YEAR(B1505)=$P$1,MONTH(B1505)-$O$1+1,(YEAR(B1505)-$P$1)*12-$O$1+1+MONTH(B1505)))</f>
        <v>0</v>
      </c>
      <c r="P1505" s="74">
        <f t="shared" si="89"/>
        <v>0</v>
      </c>
      <c r="Q1505" s="96" t="str">
        <f t="shared" si="88"/>
        <v/>
      </c>
    </row>
    <row r="1506" spans="1:17">
      <c r="A1506" s="383" t="str">
        <f>IF(B1506="","",COUNT('Diário 1º PA'!$A$4:$A$2000)+COUNT('Diário 2º PA'!$A$4:$A$1998)+ROW()-3)</f>
        <v/>
      </c>
      <c r="B1506" s="370"/>
      <c r="C1506" s="392"/>
      <c r="D1506" s="372"/>
      <c r="E1506" s="372"/>
      <c r="F1506" s="373"/>
      <c r="G1506" s="574"/>
      <c r="H1506" s="372"/>
      <c r="I1506" s="374"/>
      <c r="J1506" s="372"/>
      <c r="K1506" s="372"/>
      <c r="L1506" s="374"/>
      <c r="M1506" s="372"/>
      <c r="N1506" s="404"/>
      <c r="O1506" s="74">
        <f t="shared" si="89"/>
        <v>0</v>
      </c>
      <c r="P1506" s="74">
        <f t="shared" si="89"/>
        <v>0</v>
      </c>
      <c r="Q1506" s="96" t="str">
        <f t="shared" si="88"/>
        <v/>
      </c>
    </row>
    <row r="1507" spans="1:17">
      <c r="A1507" s="383" t="str">
        <f>IF(B1507="","",COUNT('Diário 1º PA'!$A$4:$A$2000)+COUNT('Diário 2º PA'!$A$4:$A$1998)+ROW()-3)</f>
        <v/>
      </c>
      <c r="B1507" s="370"/>
      <c r="C1507" s="392"/>
      <c r="D1507" s="372"/>
      <c r="E1507" s="372"/>
      <c r="F1507" s="373"/>
      <c r="G1507" s="574"/>
      <c r="H1507" s="372"/>
      <c r="I1507" s="374"/>
      <c r="J1507" s="372"/>
      <c r="K1507" s="372"/>
      <c r="L1507" s="374"/>
      <c r="M1507" s="372"/>
      <c r="N1507" s="404"/>
      <c r="O1507" s="74">
        <f t="shared" si="89"/>
        <v>0</v>
      </c>
      <c r="P1507" s="74">
        <f t="shared" si="89"/>
        <v>0</v>
      </c>
      <c r="Q1507" s="96" t="str">
        <f t="shared" si="88"/>
        <v/>
      </c>
    </row>
    <row r="1508" spans="1:17">
      <c r="A1508" s="383" t="str">
        <f>IF(B1508="","",COUNT('Diário 1º PA'!$A$4:$A$2000)+COUNT('Diário 2º PA'!$A$4:$A$1998)+ROW()-3)</f>
        <v/>
      </c>
      <c r="B1508" s="370"/>
      <c r="C1508" s="392"/>
      <c r="D1508" s="372"/>
      <c r="E1508" s="372"/>
      <c r="F1508" s="373"/>
      <c r="G1508" s="574"/>
      <c r="H1508" s="372"/>
      <c r="I1508" s="374"/>
      <c r="J1508" s="372"/>
      <c r="K1508" s="372"/>
      <c r="L1508" s="374"/>
      <c r="M1508" s="372"/>
      <c r="N1508" s="404"/>
      <c r="O1508" s="74">
        <f t="shared" si="89"/>
        <v>0</v>
      </c>
      <c r="P1508" s="74">
        <f t="shared" si="89"/>
        <v>0</v>
      </c>
      <c r="Q1508" s="96" t="str">
        <f t="shared" si="88"/>
        <v/>
      </c>
    </row>
    <row r="1509" spans="1:17">
      <c r="A1509" s="383" t="str">
        <f>IF(B1509="","",COUNT('Diário 1º PA'!$A$4:$A$2000)+COUNT('Diário 2º PA'!$A$4:$A$1998)+ROW()-3)</f>
        <v/>
      </c>
      <c r="B1509" s="370"/>
      <c r="C1509" s="392"/>
      <c r="D1509" s="372"/>
      <c r="E1509" s="372"/>
      <c r="F1509" s="373"/>
      <c r="G1509" s="574"/>
      <c r="H1509" s="372"/>
      <c r="I1509" s="374"/>
      <c r="J1509" s="372"/>
      <c r="K1509" s="372"/>
      <c r="L1509" s="374"/>
      <c r="M1509" s="372"/>
      <c r="N1509" s="404"/>
      <c r="O1509" s="74">
        <f t="shared" si="89"/>
        <v>0</v>
      </c>
      <c r="P1509" s="74">
        <f t="shared" si="89"/>
        <v>0</v>
      </c>
      <c r="Q1509" s="96" t="str">
        <f t="shared" si="88"/>
        <v/>
      </c>
    </row>
    <row r="1510" spans="1:17">
      <c r="A1510" s="383" t="str">
        <f>IF(B1510="","",COUNT('Diário 1º PA'!$A$4:$A$2000)+COUNT('Diário 2º PA'!$A$4:$A$1998)+ROW()-3)</f>
        <v/>
      </c>
      <c r="B1510" s="370"/>
      <c r="C1510" s="392"/>
      <c r="D1510" s="372"/>
      <c r="E1510" s="372"/>
      <c r="F1510" s="373"/>
      <c r="G1510" s="574"/>
      <c r="H1510" s="372"/>
      <c r="I1510" s="374"/>
      <c r="J1510" s="372"/>
      <c r="K1510" s="372"/>
      <c r="L1510" s="374"/>
      <c r="M1510" s="372"/>
      <c r="N1510" s="404"/>
      <c r="O1510" s="74">
        <f t="shared" si="89"/>
        <v>0</v>
      </c>
      <c r="P1510" s="74">
        <f t="shared" si="89"/>
        <v>0</v>
      </c>
      <c r="Q1510" s="96" t="str">
        <f t="shared" si="88"/>
        <v/>
      </c>
    </row>
    <row r="1511" spans="1:17">
      <c r="A1511" s="383" t="str">
        <f>IF(B1511="","",COUNT('Diário 1º PA'!$A$4:$A$2000)+COUNT('Diário 2º PA'!$A$4:$A$1998)+ROW()-3)</f>
        <v/>
      </c>
      <c r="B1511" s="370"/>
      <c r="C1511" s="392"/>
      <c r="D1511" s="372"/>
      <c r="E1511" s="372"/>
      <c r="F1511" s="373"/>
      <c r="G1511" s="574"/>
      <c r="H1511" s="372"/>
      <c r="I1511" s="374"/>
      <c r="J1511" s="372"/>
      <c r="K1511" s="372"/>
      <c r="L1511" s="374"/>
      <c r="M1511" s="372"/>
      <c r="N1511" s="404"/>
      <c r="O1511" s="74">
        <f t="shared" si="89"/>
        <v>0</v>
      </c>
      <c r="P1511" s="74">
        <f t="shared" si="89"/>
        <v>0</v>
      </c>
      <c r="Q1511" s="96" t="str">
        <f t="shared" si="88"/>
        <v/>
      </c>
    </row>
    <row r="1512" spans="1:17">
      <c r="A1512" s="383" t="str">
        <f>IF(B1512="","",COUNT('Diário 1º PA'!$A$4:$A$2000)+COUNT('Diário 2º PA'!$A$4:$A$1998)+ROW()-3)</f>
        <v/>
      </c>
      <c r="B1512" s="370"/>
      <c r="C1512" s="392"/>
      <c r="D1512" s="372"/>
      <c r="E1512" s="372"/>
      <c r="F1512" s="373"/>
      <c r="G1512" s="574"/>
      <c r="H1512" s="372"/>
      <c r="I1512" s="374"/>
      <c r="J1512" s="372"/>
      <c r="K1512" s="372"/>
      <c r="L1512" s="374"/>
      <c r="M1512" s="372"/>
      <c r="N1512" s="404"/>
      <c r="O1512" s="74">
        <f t="shared" si="89"/>
        <v>0</v>
      </c>
      <c r="P1512" s="74">
        <f t="shared" si="89"/>
        <v>0</v>
      </c>
      <c r="Q1512" s="96" t="str">
        <f t="shared" si="88"/>
        <v/>
      </c>
    </row>
    <row r="1513" spans="1:17">
      <c r="A1513" s="383" t="str">
        <f>IF(B1513="","",COUNT('Diário 1º PA'!$A$4:$A$2000)+COUNT('Diário 2º PA'!$A$4:$A$1998)+ROW()-3)</f>
        <v/>
      </c>
      <c r="B1513" s="370"/>
      <c r="C1513" s="392"/>
      <c r="D1513" s="372"/>
      <c r="E1513" s="372"/>
      <c r="F1513" s="373"/>
      <c r="G1513" s="574"/>
      <c r="H1513" s="372"/>
      <c r="I1513" s="374"/>
      <c r="J1513" s="372"/>
      <c r="K1513" s="372"/>
      <c r="L1513" s="374"/>
      <c r="M1513" s="372"/>
      <c r="N1513" s="404"/>
      <c r="O1513" s="74">
        <f t="shared" si="89"/>
        <v>0</v>
      </c>
      <c r="P1513" s="74">
        <f t="shared" si="89"/>
        <v>0</v>
      </c>
      <c r="Q1513" s="96" t="str">
        <f t="shared" si="88"/>
        <v/>
      </c>
    </row>
    <row r="1514" spans="1:17">
      <c r="A1514" s="383" t="str">
        <f>IF(B1514="","",COUNT('Diário 1º PA'!$A$4:$A$2000)+COUNT('Diário 2º PA'!$A$4:$A$1998)+ROW()-3)</f>
        <v/>
      </c>
      <c r="B1514" s="370"/>
      <c r="C1514" s="392"/>
      <c r="D1514" s="372"/>
      <c r="E1514" s="372"/>
      <c r="F1514" s="373"/>
      <c r="G1514" s="574"/>
      <c r="H1514" s="372"/>
      <c r="I1514" s="374"/>
      <c r="J1514" s="372"/>
      <c r="K1514" s="372"/>
      <c r="L1514" s="374"/>
      <c r="M1514" s="372"/>
      <c r="N1514" s="404"/>
      <c r="O1514" s="74">
        <f t="shared" si="89"/>
        <v>0</v>
      </c>
      <c r="P1514" s="74">
        <f t="shared" si="89"/>
        <v>0</v>
      </c>
      <c r="Q1514" s="96" t="str">
        <f t="shared" si="88"/>
        <v/>
      </c>
    </row>
    <row r="1515" spans="1:17">
      <c r="A1515" s="383" t="str">
        <f>IF(B1515="","",COUNT('Diário 1º PA'!$A$4:$A$2000)+COUNT('Diário 2º PA'!$A$4:$A$1998)+ROW()-3)</f>
        <v/>
      </c>
      <c r="B1515" s="370"/>
      <c r="C1515" s="392"/>
      <c r="D1515" s="372"/>
      <c r="E1515" s="372"/>
      <c r="F1515" s="373"/>
      <c r="G1515" s="574"/>
      <c r="H1515" s="372"/>
      <c r="I1515" s="374"/>
      <c r="J1515" s="372"/>
      <c r="K1515" s="372"/>
      <c r="L1515" s="374"/>
      <c r="M1515" s="372"/>
      <c r="N1515" s="404"/>
      <c r="O1515" s="74">
        <f t="shared" si="89"/>
        <v>0</v>
      </c>
      <c r="P1515" s="74">
        <f t="shared" si="89"/>
        <v>0</v>
      </c>
      <c r="Q1515" s="96" t="str">
        <f t="shared" si="88"/>
        <v/>
      </c>
    </row>
    <row r="1516" spans="1:17">
      <c r="A1516" s="383" t="str">
        <f>IF(B1516="","",COUNT('Diário 1º PA'!$A$4:$A$2000)+COUNT('Diário 2º PA'!$A$4:$A$1998)+ROW()-3)</f>
        <v/>
      </c>
      <c r="B1516" s="370"/>
      <c r="C1516" s="392"/>
      <c r="D1516" s="372"/>
      <c r="E1516" s="372"/>
      <c r="F1516" s="373"/>
      <c r="G1516" s="574"/>
      <c r="H1516" s="372"/>
      <c r="I1516" s="374"/>
      <c r="J1516" s="372"/>
      <c r="K1516" s="372"/>
      <c r="L1516" s="374"/>
      <c r="M1516" s="372"/>
      <c r="N1516" s="404"/>
      <c r="O1516" s="74">
        <f t="shared" si="89"/>
        <v>0</v>
      </c>
      <c r="P1516" s="74">
        <f t="shared" si="89"/>
        <v>0</v>
      </c>
      <c r="Q1516" s="96" t="str">
        <f t="shared" si="88"/>
        <v/>
      </c>
    </row>
    <row r="1517" spans="1:17">
      <c r="A1517" s="383" t="str">
        <f>IF(B1517="","",COUNT('Diário 1º PA'!$A$4:$A$2000)+COUNT('Diário 2º PA'!$A$4:$A$1998)+ROW()-3)</f>
        <v/>
      </c>
      <c r="B1517" s="370"/>
      <c r="C1517" s="392"/>
      <c r="D1517" s="372"/>
      <c r="E1517" s="372"/>
      <c r="F1517" s="373"/>
      <c r="G1517" s="574"/>
      <c r="H1517" s="372"/>
      <c r="I1517" s="374"/>
      <c r="J1517" s="372"/>
      <c r="K1517" s="372"/>
      <c r="L1517" s="374"/>
      <c r="M1517" s="372"/>
      <c r="N1517" s="404"/>
      <c r="O1517" s="74">
        <f t="shared" si="89"/>
        <v>0</v>
      </c>
      <c r="P1517" s="74">
        <f t="shared" si="89"/>
        <v>0</v>
      </c>
      <c r="Q1517" s="96" t="str">
        <f t="shared" si="88"/>
        <v/>
      </c>
    </row>
    <row r="1518" spans="1:17">
      <c r="A1518" s="383" t="str">
        <f>IF(B1518="","",COUNT('Diário 1º PA'!$A$4:$A$2000)+COUNT('Diário 2º PA'!$A$4:$A$1998)+ROW()-3)</f>
        <v/>
      </c>
      <c r="B1518" s="370"/>
      <c r="C1518" s="392"/>
      <c r="D1518" s="372"/>
      <c r="E1518" s="372"/>
      <c r="F1518" s="373"/>
      <c r="G1518" s="574"/>
      <c r="H1518" s="372"/>
      <c r="I1518" s="374"/>
      <c r="J1518" s="372"/>
      <c r="K1518" s="372"/>
      <c r="L1518" s="374"/>
      <c r="M1518" s="372"/>
      <c r="N1518" s="404"/>
      <c r="O1518" s="74">
        <f t="shared" si="89"/>
        <v>0</v>
      </c>
      <c r="P1518" s="74">
        <f t="shared" si="89"/>
        <v>0</v>
      </c>
      <c r="Q1518" s="96" t="str">
        <f t="shared" si="88"/>
        <v/>
      </c>
    </row>
    <row r="1519" spans="1:17">
      <c r="A1519" s="383" t="str">
        <f>IF(B1519="","",COUNT('Diário 1º PA'!$A$4:$A$2000)+COUNT('Diário 2º PA'!$A$4:$A$1998)+ROW()-3)</f>
        <v/>
      </c>
      <c r="B1519" s="370"/>
      <c r="C1519" s="392"/>
      <c r="D1519" s="372"/>
      <c r="E1519" s="372"/>
      <c r="F1519" s="373"/>
      <c r="G1519" s="574"/>
      <c r="H1519" s="372"/>
      <c r="I1519" s="374"/>
      <c r="J1519" s="372"/>
      <c r="K1519" s="372"/>
      <c r="L1519" s="374"/>
      <c r="M1519" s="372"/>
      <c r="N1519" s="404"/>
      <c r="O1519" s="74">
        <f t="shared" si="89"/>
        <v>0</v>
      </c>
      <c r="P1519" s="74">
        <f t="shared" si="89"/>
        <v>0</v>
      </c>
      <c r="Q1519" s="96" t="str">
        <f t="shared" si="88"/>
        <v/>
      </c>
    </row>
    <row r="1520" spans="1:17">
      <c r="A1520" s="383" t="str">
        <f>IF(B1520="","",COUNT('Diário 1º PA'!$A$4:$A$2000)+COUNT('Diário 2º PA'!$A$4:$A$1998)+ROW()-3)</f>
        <v/>
      </c>
      <c r="B1520" s="370"/>
      <c r="C1520" s="392"/>
      <c r="D1520" s="372"/>
      <c r="E1520" s="372"/>
      <c r="F1520" s="373"/>
      <c r="G1520" s="574"/>
      <c r="H1520" s="372"/>
      <c r="I1520" s="374"/>
      <c r="J1520" s="372"/>
      <c r="K1520" s="372"/>
      <c r="L1520" s="374"/>
      <c r="M1520" s="372"/>
      <c r="N1520" s="404"/>
      <c r="O1520" s="74">
        <f t="shared" si="89"/>
        <v>0</v>
      </c>
      <c r="P1520" s="74">
        <f t="shared" si="89"/>
        <v>0</v>
      </c>
      <c r="Q1520" s="96" t="str">
        <f t="shared" si="88"/>
        <v/>
      </c>
    </row>
    <row r="1521" spans="1:17">
      <c r="A1521" s="383" t="str">
        <f>IF(B1521="","",COUNT('Diário 1º PA'!$A$4:$A$2000)+COUNT('Diário 2º PA'!$A$4:$A$1998)+ROW()-3)</f>
        <v/>
      </c>
      <c r="B1521" s="370"/>
      <c r="C1521" s="392"/>
      <c r="D1521" s="372"/>
      <c r="E1521" s="372"/>
      <c r="F1521" s="373"/>
      <c r="G1521" s="574"/>
      <c r="H1521" s="372"/>
      <c r="I1521" s="374"/>
      <c r="J1521" s="372"/>
      <c r="K1521" s="372"/>
      <c r="L1521" s="374"/>
      <c r="M1521" s="372"/>
      <c r="N1521" s="404"/>
      <c r="O1521" s="74">
        <f t="shared" si="89"/>
        <v>0</v>
      </c>
      <c r="P1521" s="74">
        <f t="shared" si="89"/>
        <v>0</v>
      </c>
      <c r="Q1521" s="96" t="str">
        <f t="shared" si="88"/>
        <v/>
      </c>
    </row>
    <row r="1522" spans="1:17">
      <c r="A1522" s="383" t="str">
        <f>IF(B1522="","",COUNT('Diário 1º PA'!$A$4:$A$2000)+COUNT('Diário 2º PA'!$A$4:$A$1998)+ROW()-3)</f>
        <v/>
      </c>
      <c r="B1522" s="370"/>
      <c r="C1522" s="392"/>
      <c r="D1522" s="372"/>
      <c r="E1522" s="372"/>
      <c r="F1522" s="373"/>
      <c r="G1522" s="574"/>
      <c r="H1522" s="372"/>
      <c r="I1522" s="374"/>
      <c r="J1522" s="372"/>
      <c r="K1522" s="372"/>
      <c r="L1522" s="374"/>
      <c r="M1522" s="372"/>
      <c r="N1522" s="404"/>
      <c r="O1522" s="74">
        <f t="shared" si="89"/>
        <v>0</v>
      </c>
      <c r="P1522" s="74">
        <f t="shared" si="89"/>
        <v>0</v>
      </c>
      <c r="Q1522" s="96" t="str">
        <f t="shared" si="88"/>
        <v/>
      </c>
    </row>
    <row r="1523" spans="1:17">
      <c r="A1523" s="383" t="str">
        <f>IF(B1523="","",COUNT('Diário 1º PA'!$A$4:$A$2000)+COUNT('Diário 2º PA'!$A$4:$A$1998)+ROW()-3)</f>
        <v/>
      </c>
      <c r="B1523" s="370"/>
      <c r="C1523" s="392"/>
      <c r="D1523" s="372"/>
      <c r="E1523" s="372"/>
      <c r="F1523" s="373"/>
      <c r="G1523" s="574"/>
      <c r="H1523" s="372"/>
      <c r="I1523" s="374"/>
      <c r="J1523" s="372"/>
      <c r="K1523" s="372"/>
      <c r="L1523" s="374"/>
      <c r="M1523" s="372"/>
      <c r="N1523" s="404"/>
      <c r="O1523" s="74">
        <f t="shared" si="89"/>
        <v>0</v>
      </c>
      <c r="P1523" s="74">
        <f t="shared" si="89"/>
        <v>0</v>
      </c>
      <c r="Q1523" s="96" t="str">
        <f t="shared" si="88"/>
        <v/>
      </c>
    </row>
    <row r="1524" spans="1:17">
      <c r="A1524" s="383" t="str">
        <f>IF(B1524="","",COUNT('Diário 1º PA'!$A$4:$A$2000)+COUNT('Diário 2º PA'!$A$4:$A$1998)+ROW()-3)</f>
        <v/>
      </c>
      <c r="B1524" s="370"/>
      <c r="C1524" s="392"/>
      <c r="D1524" s="372"/>
      <c r="E1524" s="372"/>
      <c r="F1524" s="373"/>
      <c r="G1524" s="574"/>
      <c r="H1524" s="372"/>
      <c r="I1524" s="374"/>
      <c r="J1524" s="372"/>
      <c r="K1524" s="372"/>
      <c r="L1524" s="374"/>
      <c r="M1524" s="372"/>
      <c r="N1524" s="404"/>
      <c r="O1524" s="74">
        <f t="shared" si="89"/>
        <v>0</v>
      </c>
      <c r="P1524" s="74">
        <f t="shared" si="89"/>
        <v>0</v>
      </c>
      <c r="Q1524" s="96" t="str">
        <f t="shared" si="88"/>
        <v/>
      </c>
    </row>
    <row r="1525" spans="1:17">
      <c r="A1525" s="383" t="str">
        <f>IF(B1525="","",COUNT('Diário 1º PA'!$A$4:$A$2000)+COUNT('Diário 2º PA'!$A$4:$A$1998)+ROW()-3)</f>
        <v/>
      </c>
      <c r="B1525" s="370"/>
      <c r="C1525" s="392"/>
      <c r="D1525" s="372"/>
      <c r="E1525" s="372"/>
      <c r="F1525" s="373"/>
      <c r="G1525" s="574"/>
      <c r="H1525" s="372"/>
      <c r="I1525" s="374"/>
      <c r="J1525" s="372"/>
      <c r="K1525" s="372"/>
      <c r="L1525" s="374"/>
      <c r="M1525" s="372"/>
      <c r="N1525" s="404"/>
      <c r="O1525" s="74">
        <f t="shared" si="89"/>
        <v>0</v>
      </c>
      <c r="P1525" s="74">
        <f t="shared" si="89"/>
        <v>0</v>
      </c>
      <c r="Q1525" s="96" t="str">
        <f t="shared" si="88"/>
        <v/>
      </c>
    </row>
    <row r="1526" spans="1:17">
      <c r="A1526" s="383" t="str">
        <f>IF(B1526="","",COUNT('Diário 1º PA'!$A$4:$A$2000)+COUNT('Diário 2º PA'!$A$4:$A$1998)+ROW()-3)</f>
        <v/>
      </c>
      <c r="B1526" s="370"/>
      <c r="C1526" s="392"/>
      <c r="D1526" s="372"/>
      <c r="E1526" s="372"/>
      <c r="F1526" s="373"/>
      <c r="G1526" s="574"/>
      <c r="H1526" s="372"/>
      <c r="I1526" s="374"/>
      <c r="J1526" s="372"/>
      <c r="K1526" s="372"/>
      <c r="L1526" s="374"/>
      <c r="M1526" s="372"/>
      <c r="N1526" s="404"/>
      <c r="O1526" s="74">
        <f t="shared" si="89"/>
        <v>0</v>
      </c>
      <c r="P1526" s="74">
        <f t="shared" si="89"/>
        <v>0</v>
      </c>
      <c r="Q1526" s="96" t="str">
        <f t="shared" si="88"/>
        <v/>
      </c>
    </row>
    <row r="1527" spans="1:17">
      <c r="A1527" s="383" t="str">
        <f>IF(B1527="","",COUNT('Diário 1º PA'!$A$4:$A$2000)+COUNT('Diário 2º PA'!$A$4:$A$1998)+ROW()-3)</f>
        <v/>
      </c>
      <c r="B1527" s="370"/>
      <c r="C1527" s="392"/>
      <c r="D1527" s="372"/>
      <c r="E1527" s="372"/>
      <c r="F1527" s="373"/>
      <c r="G1527" s="574"/>
      <c r="H1527" s="372"/>
      <c r="I1527" s="374"/>
      <c r="J1527" s="372"/>
      <c r="K1527" s="372"/>
      <c r="L1527" s="374"/>
      <c r="M1527" s="372"/>
      <c r="N1527" s="404"/>
      <c r="O1527" s="74">
        <f t="shared" si="89"/>
        <v>0</v>
      </c>
      <c r="P1527" s="74">
        <f t="shared" si="89"/>
        <v>0</v>
      </c>
      <c r="Q1527" s="96" t="str">
        <f t="shared" si="88"/>
        <v/>
      </c>
    </row>
    <row r="1528" spans="1:17">
      <c r="A1528" s="383" t="str">
        <f>IF(B1528="","",COUNT('Diário 1º PA'!$A$4:$A$2000)+COUNT('Diário 2º PA'!$A$4:$A$1998)+ROW()-3)</f>
        <v/>
      </c>
      <c r="B1528" s="370"/>
      <c r="C1528" s="392"/>
      <c r="D1528" s="372"/>
      <c r="E1528" s="372"/>
      <c r="F1528" s="373"/>
      <c r="G1528" s="574"/>
      <c r="H1528" s="372"/>
      <c r="I1528" s="374"/>
      <c r="J1528" s="372"/>
      <c r="K1528" s="372"/>
      <c r="L1528" s="374"/>
      <c r="M1528" s="372"/>
      <c r="N1528" s="404"/>
      <c r="O1528" s="74">
        <f t="shared" si="89"/>
        <v>0</v>
      </c>
      <c r="P1528" s="74">
        <f t="shared" si="89"/>
        <v>0</v>
      </c>
      <c r="Q1528" s="96" t="str">
        <f t="shared" si="88"/>
        <v/>
      </c>
    </row>
    <row r="1529" spans="1:17">
      <c r="A1529" s="383" t="str">
        <f>IF(B1529="","",COUNT('Diário 1º PA'!$A$4:$A$2000)+COUNT('Diário 2º PA'!$A$4:$A$1998)+ROW()-3)</f>
        <v/>
      </c>
      <c r="B1529" s="370"/>
      <c r="C1529" s="392"/>
      <c r="D1529" s="372"/>
      <c r="E1529" s="372"/>
      <c r="F1529" s="373"/>
      <c r="G1529" s="574"/>
      <c r="H1529" s="372"/>
      <c r="I1529" s="374"/>
      <c r="J1529" s="372"/>
      <c r="K1529" s="372"/>
      <c r="L1529" s="374"/>
      <c r="M1529" s="372"/>
      <c r="N1529" s="404"/>
      <c r="O1529" s="74">
        <f t="shared" si="89"/>
        <v>0</v>
      </c>
      <c r="P1529" s="74">
        <f t="shared" si="89"/>
        <v>0</v>
      </c>
      <c r="Q1529" s="96" t="str">
        <f t="shared" si="88"/>
        <v/>
      </c>
    </row>
    <row r="1530" spans="1:17">
      <c r="A1530" s="383" t="str">
        <f>IF(B1530="","",COUNT('Diário 1º PA'!$A$4:$A$2000)+COUNT('Diário 2º PA'!$A$4:$A$1998)+ROW()-3)</f>
        <v/>
      </c>
      <c r="B1530" s="370"/>
      <c r="C1530" s="392"/>
      <c r="D1530" s="372"/>
      <c r="E1530" s="372"/>
      <c r="F1530" s="373"/>
      <c r="G1530" s="574"/>
      <c r="H1530" s="372"/>
      <c r="I1530" s="374"/>
      <c r="J1530" s="372"/>
      <c r="K1530" s="372"/>
      <c r="L1530" s="374"/>
      <c r="M1530" s="372"/>
      <c r="N1530" s="404"/>
      <c r="O1530" s="74">
        <f t="shared" si="89"/>
        <v>0</v>
      </c>
      <c r="P1530" s="74">
        <f t="shared" si="89"/>
        <v>0</v>
      </c>
      <c r="Q1530" s="96" t="str">
        <f t="shared" si="88"/>
        <v/>
      </c>
    </row>
    <row r="1531" spans="1:17">
      <c r="A1531" s="383" t="str">
        <f>IF(B1531="","",COUNT('Diário 1º PA'!$A$4:$A$2000)+COUNT('Diário 2º PA'!$A$4:$A$1998)+ROW()-3)</f>
        <v/>
      </c>
      <c r="B1531" s="370"/>
      <c r="C1531" s="392"/>
      <c r="D1531" s="372"/>
      <c r="E1531" s="372"/>
      <c r="F1531" s="373"/>
      <c r="G1531" s="574"/>
      <c r="H1531" s="372"/>
      <c r="I1531" s="374"/>
      <c r="J1531" s="372"/>
      <c r="K1531" s="372"/>
      <c r="L1531" s="374"/>
      <c r="M1531" s="372"/>
      <c r="N1531" s="404"/>
      <c r="O1531" s="74">
        <f t="shared" si="89"/>
        <v>0</v>
      </c>
      <c r="P1531" s="74">
        <f t="shared" si="89"/>
        <v>0</v>
      </c>
      <c r="Q1531" s="96" t="str">
        <f t="shared" si="88"/>
        <v/>
      </c>
    </row>
    <row r="1532" spans="1:17">
      <c r="A1532" s="383" t="str">
        <f>IF(B1532="","",COUNT('Diário 1º PA'!$A$4:$A$2000)+COUNT('Diário 2º PA'!$A$4:$A$1998)+ROW()-3)</f>
        <v/>
      </c>
      <c r="B1532" s="370"/>
      <c r="C1532" s="392"/>
      <c r="D1532" s="372"/>
      <c r="E1532" s="372"/>
      <c r="F1532" s="373"/>
      <c r="G1532" s="574"/>
      <c r="H1532" s="372"/>
      <c r="I1532" s="374"/>
      <c r="J1532" s="372"/>
      <c r="K1532" s="372"/>
      <c r="L1532" s="374"/>
      <c r="M1532" s="372"/>
      <c r="N1532" s="404"/>
      <c r="O1532" s="74">
        <f t="shared" si="89"/>
        <v>0</v>
      </c>
      <c r="P1532" s="74">
        <f t="shared" si="89"/>
        <v>0</v>
      </c>
      <c r="Q1532" s="96" t="str">
        <f t="shared" si="88"/>
        <v/>
      </c>
    </row>
    <row r="1533" spans="1:17">
      <c r="A1533" s="383" t="str">
        <f>IF(B1533="","",COUNT('Diário 1º PA'!$A$4:$A$2000)+COUNT('Diário 2º PA'!$A$4:$A$1998)+ROW()-3)</f>
        <v/>
      </c>
      <c r="B1533" s="370"/>
      <c r="C1533" s="392"/>
      <c r="D1533" s="372"/>
      <c r="E1533" s="372"/>
      <c r="F1533" s="373"/>
      <c r="G1533" s="574"/>
      <c r="H1533" s="372"/>
      <c r="I1533" s="374"/>
      <c r="J1533" s="372"/>
      <c r="K1533" s="372"/>
      <c r="L1533" s="374"/>
      <c r="M1533" s="372"/>
      <c r="N1533" s="404"/>
      <c r="O1533" s="74">
        <f t="shared" si="89"/>
        <v>0</v>
      </c>
      <c r="P1533" s="74">
        <f t="shared" si="89"/>
        <v>0</v>
      </c>
      <c r="Q1533" s="96" t="str">
        <f t="shared" si="88"/>
        <v/>
      </c>
    </row>
    <row r="1534" spans="1:17">
      <c r="A1534" s="383" t="str">
        <f>IF(B1534="","",COUNT('Diário 1º PA'!$A$4:$A$2000)+COUNT('Diário 2º PA'!$A$4:$A$1998)+ROW()-3)</f>
        <v/>
      </c>
      <c r="B1534" s="370"/>
      <c r="C1534" s="392"/>
      <c r="D1534" s="372"/>
      <c r="E1534" s="372"/>
      <c r="F1534" s="373"/>
      <c r="G1534" s="574"/>
      <c r="H1534" s="372"/>
      <c r="I1534" s="374"/>
      <c r="J1534" s="372"/>
      <c r="K1534" s="372"/>
      <c r="L1534" s="374"/>
      <c r="M1534" s="372"/>
      <c r="N1534" s="404"/>
      <c r="O1534" s="74">
        <f t="shared" si="89"/>
        <v>0</v>
      </c>
      <c r="P1534" s="74">
        <f t="shared" si="89"/>
        <v>0</v>
      </c>
      <c r="Q1534" s="96" t="str">
        <f t="shared" si="88"/>
        <v/>
      </c>
    </row>
    <row r="1535" spans="1:17">
      <c r="A1535" s="383" t="str">
        <f>IF(B1535="","",COUNT('Diário 1º PA'!$A$4:$A$2000)+COUNT('Diário 2º PA'!$A$4:$A$1998)+ROW()-3)</f>
        <v/>
      </c>
      <c r="B1535" s="370"/>
      <c r="C1535" s="392"/>
      <c r="D1535" s="372"/>
      <c r="E1535" s="372"/>
      <c r="F1535" s="373"/>
      <c r="G1535" s="574"/>
      <c r="H1535" s="372"/>
      <c r="I1535" s="374"/>
      <c r="J1535" s="372"/>
      <c r="K1535" s="372"/>
      <c r="L1535" s="374"/>
      <c r="M1535" s="372"/>
      <c r="N1535" s="404"/>
      <c r="O1535" s="74">
        <f t="shared" si="89"/>
        <v>0</v>
      </c>
      <c r="P1535" s="74">
        <f t="shared" si="89"/>
        <v>0</v>
      </c>
      <c r="Q1535" s="96" t="str">
        <f t="shared" si="88"/>
        <v/>
      </c>
    </row>
    <row r="1536" spans="1:17">
      <c r="A1536" s="383" t="str">
        <f>IF(B1536="","",COUNT('Diário 1º PA'!$A$4:$A$2000)+COUNT('Diário 2º PA'!$A$4:$A$1998)+ROW()-3)</f>
        <v/>
      </c>
      <c r="B1536" s="370"/>
      <c r="C1536" s="392"/>
      <c r="D1536" s="372"/>
      <c r="E1536" s="372"/>
      <c r="F1536" s="373"/>
      <c r="G1536" s="574"/>
      <c r="H1536" s="372"/>
      <c r="I1536" s="374"/>
      <c r="J1536" s="372"/>
      <c r="K1536" s="372"/>
      <c r="L1536" s="374"/>
      <c r="M1536" s="372"/>
      <c r="N1536" s="404"/>
      <c r="O1536" s="74">
        <f t="shared" si="89"/>
        <v>0</v>
      </c>
      <c r="P1536" s="74">
        <f t="shared" si="89"/>
        <v>0</v>
      </c>
      <c r="Q1536" s="96" t="str">
        <f t="shared" si="88"/>
        <v/>
      </c>
    </row>
    <row r="1537" spans="1:17">
      <c r="A1537" s="383" t="str">
        <f>IF(B1537="","",COUNT('Diário 1º PA'!$A$4:$A$2000)+COUNT('Diário 2º PA'!$A$4:$A$1998)+ROW()-3)</f>
        <v/>
      </c>
      <c r="B1537" s="370"/>
      <c r="C1537" s="392"/>
      <c r="D1537" s="372"/>
      <c r="E1537" s="372"/>
      <c r="F1537" s="373"/>
      <c r="G1537" s="574"/>
      <c r="H1537" s="372"/>
      <c r="I1537" s="374"/>
      <c r="J1537" s="372"/>
      <c r="K1537" s="372"/>
      <c r="L1537" s="374"/>
      <c r="M1537" s="372"/>
      <c r="N1537" s="404"/>
      <c r="O1537" s="74">
        <f t="shared" si="89"/>
        <v>0</v>
      </c>
      <c r="P1537" s="74">
        <f t="shared" si="89"/>
        <v>0</v>
      </c>
      <c r="Q1537" s="96" t="str">
        <f t="shared" si="88"/>
        <v/>
      </c>
    </row>
    <row r="1538" spans="1:17">
      <c r="A1538" s="383" t="str">
        <f>IF(B1538="","",COUNT('Diário 1º PA'!$A$4:$A$2000)+COUNT('Diário 2º PA'!$A$4:$A$1998)+ROW()-3)</f>
        <v/>
      </c>
      <c r="B1538" s="370"/>
      <c r="C1538" s="392"/>
      <c r="D1538" s="372"/>
      <c r="E1538" s="372"/>
      <c r="F1538" s="373"/>
      <c r="G1538" s="574"/>
      <c r="H1538" s="372"/>
      <c r="I1538" s="374"/>
      <c r="J1538" s="372"/>
      <c r="K1538" s="372"/>
      <c r="L1538" s="374"/>
      <c r="M1538" s="372"/>
      <c r="N1538" s="404"/>
      <c r="O1538" s="74">
        <f t="shared" si="89"/>
        <v>0</v>
      </c>
      <c r="P1538" s="74">
        <f t="shared" si="89"/>
        <v>0</v>
      </c>
      <c r="Q1538" s="96" t="str">
        <f t="shared" si="88"/>
        <v/>
      </c>
    </row>
    <row r="1539" spans="1:17">
      <c r="A1539" s="383" t="str">
        <f>IF(B1539="","",COUNT('Diário 1º PA'!$A$4:$A$2000)+COUNT('Diário 2º PA'!$A$4:$A$1998)+ROW()-3)</f>
        <v/>
      </c>
      <c r="B1539" s="370"/>
      <c r="C1539" s="392"/>
      <c r="D1539" s="372"/>
      <c r="E1539" s="372"/>
      <c r="F1539" s="373"/>
      <c r="G1539" s="574"/>
      <c r="H1539" s="372"/>
      <c r="I1539" s="374"/>
      <c r="J1539" s="372"/>
      <c r="K1539" s="372"/>
      <c r="L1539" s="374"/>
      <c r="M1539" s="372"/>
      <c r="N1539" s="404"/>
      <c r="O1539" s="74">
        <f t="shared" si="89"/>
        <v>0</v>
      </c>
      <c r="P1539" s="74">
        <f t="shared" si="89"/>
        <v>0</v>
      </c>
      <c r="Q1539" s="96" t="str">
        <f t="shared" si="88"/>
        <v/>
      </c>
    </row>
    <row r="1540" spans="1:17">
      <c r="A1540" s="383" t="str">
        <f>IF(B1540="","",COUNT('Diário 1º PA'!$A$4:$A$2000)+COUNT('Diário 2º PA'!$A$4:$A$1998)+ROW()-3)</f>
        <v/>
      </c>
      <c r="B1540" s="370"/>
      <c r="C1540" s="392"/>
      <c r="D1540" s="372"/>
      <c r="E1540" s="372"/>
      <c r="F1540" s="373"/>
      <c r="G1540" s="574"/>
      <c r="H1540" s="372"/>
      <c r="I1540" s="374"/>
      <c r="J1540" s="372"/>
      <c r="K1540" s="372"/>
      <c r="L1540" s="374"/>
      <c r="M1540" s="372"/>
      <c r="N1540" s="404"/>
      <c r="O1540" s="74">
        <f t="shared" si="89"/>
        <v>0</v>
      </c>
      <c r="P1540" s="74">
        <f t="shared" si="89"/>
        <v>0</v>
      </c>
      <c r="Q1540" s="96" t="str">
        <f t="shared" si="88"/>
        <v/>
      </c>
    </row>
    <row r="1541" spans="1:17">
      <c r="A1541" s="383" t="str">
        <f>IF(B1541="","",COUNT('Diário 1º PA'!$A$4:$A$2000)+COUNT('Diário 2º PA'!$A$4:$A$1998)+ROW()-3)</f>
        <v/>
      </c>
      <c r="B1541" s="370"/>
      <c r="C1541" s="392"/>
      <c r="D1541" s="372"/>
      <c r="E1541" s="372"/>
      <c r="F1541" s="373"/>
      <c r="G1541" s="574"/>
      <c r="H1541" s="372"/>
      <c r="I1541" s="374"/>
      <c r="J1541" s="372"/>
      <c r="K1541" s="372"/>
      <c r="L1541" s="374"/>
      <c r="M1541" s="372"/>
      <c r="N1541" s="404"/>
      <c r="O1541" s="74">
        <f t="shared" si="89"/>
        <v>0</v>
      </c>
      <c r="P1541" s="74">
        <f t="shared" si="89"/>
        <v>0</v>
      </c>
      <c r="Q1541" s="96" t="str">
        <f t="shared" si="88"/>
        <v/>
      </c>
    </row>
    <row r="1542" spans="1:17">
      <c r="A1542" s="383" t="str">
        <f>IF(B1542="","",COUNT('Diário 1º PA'!$A$4:$A$2000)+COUNT('Diário 2º PA'!$A$4:$A$1998)+ROW()-3)</f>
        <v/>
      </c>
      <c r="B1542" s="370"/>
      <c r="C1542" s="392"/>
      <c r="D1542" s="372"/>
      <c r="E1542" s="372"/>
      <c r="F1542" s="373"/>
      <c r="G1542" s="574"/>
      <c r="H1542" s="372"/>
      <c r="I1542" s="374"/>
      <c r="J1542" s="372"/>
      <c r="K1542" s="372"/>
      <c r="L1542" s="374"/>
      <c r="M1542" s="372"/>
      <c r="N1542" s="404"/>
      <c r="O1542" s="74">
        <f t="shared" si="89"/>
        <v>0</v>
      </c>
      <c r="P1542" s="74">
        <f t="shared" si="89"/>
        <v>0</v>
      </c>
      <c r="Q1542" s="96" t="str">
        <f t="shared" si="88"/>
        <v/>
      </c>
    </row>
    <row r="1543" spans="1:17">
      <c r="A1543" s="383" t="str">
        <f>IF(B1543="","",COUNT('Diário 1º PA'!$A$4:$A$2000)+COUNT('Diário 2º PA'!$A$4:$A$1998)+ROW()-3)</f>
        <v/>
      </c>
      <c r="B1543" s="370"/>
      <c r="C1543" s="392"/>
      <c r="D1543" s="372"/>
      <c r="E1543" s="372"/>
      <c r="F1543" s="373"/>
      <c r="G1543" s="574"/>
      <c r="H1543" s="372"/>
      <c r="I1543" s="374"/>
      <c r="J1543" s="372"/>
      <c r="K1543" s="372"/>
      <c r="L1543" s="374"/>
      <c r="M1543" s="372"/>
      <c r="N1543" s="404"/>
      <c r="O1543" s="74">
        <f t="shared" si="89"/>
        <v>0</v>
      </c>
      <c r="P1543" s="74">
        <f t="shared" si="89"/>
        <v>0</v>
      </c>
      <c r="Q1543" s="96" t="str">
        <f t="shared" si="88"/>
        <v/>
      </c>
    </row>
    <row r="1544" spans="1:17">
      <c r="A1544" s="383" t="str">
        <f>IF(B1544="","",COUNT('Diário 1º PA'!$A$4:$A$2000)+COUNT('Diário 2º PA'!$A$4:$A$1998)+ROW()-3)</f>
        <v/>
      </c>
      <c r="B1544" s="370"/>
      <c r="C1544" s="392"/>
      <c r="D1544" s="372"/>
      <c r="E1544" s="372"/>
      <c r="F1544" s="373"/>
      <c r="G1544" s="574"/>
      <c r="H1544" s="372"/>
      <c r="I1544" s="374"/>
      <c r="J1544" s="372"/>
      <c r="K1544" s="372"/>
      <c r="L1544" s="374"/>
      <c r="M1544" s="372"/>
      <c r="N1544" s="404"/>
      <c r="O1544" s="74">
        <f t="shared" si="89"/>
        <v>0</v>
      </c>
      <c r="P1544" s="74">
        <f t="shared" si="89"/>
        <v>0</v>
      </c>
      <c r="Q1544" s="96" t="str">
        <f t="shared" si="88"/>
        <v/>
      </c>
    </row>
    <row r="1545" spans="1:17">
      <c r="A1545" s="383" t="str">
        <f>IF(B1545="","",COUNT('Diário 1º PA'!$A$4:$A$2000)+COUNT('Diário 2º PA'!$A$4:$A$1998)+ROW()-3)</f>
        <v/>
      </c>
      <c r="B1545" s="370"/>
      <c r="C1545" s="392"/>
      <c r="D1545" s="372"/>
      <c r="E1545" s="372"/>
      <c r="F1545" s="373"/>
      <c r="G1545" s="574"/>
      <c r="H1545" s="372"/>
      <c r="I1545" s="374"/>
      <c r="J1545" s="372"/>
      <c r="K1545" s="372"/>
      <c r="L1545" s="374"/>
      <c r="M1545" s="372"/>
      <c r="N1545" s="404"/>
      <c r="O1545" s="74">
        <f t="shared" si="89"/>
        <v>0</v>
      </c>
      <c r="P1545" s="74">
        <f t="shared" si="89"/>
        <v>0</v>
      </c>
      <c r="Q1545" s="96" t="str">
        <f t="shared" si="88"/>
        <v/>
      </c>
    </row>
    <row r="1546" spans="1:17">
      <c r="A1546" s="383" t="str">
        <f>IF(B1546="","",COUNT('Diário 1º PA'!$A$4:$A$2000)+COUNT('Diário 2º PA'!$A$4:$A$1998)+ROW()-3)</f>
        <v/>
      </c>
      <c r="B1546" s="370"/>
      <c r="C1546" s="392"/>
      <c r="D1546" s="372"/>
      <c r="E1546" s="372"/>
      <c r="F1546" s="373"/>
      <c r="G1546" s="574"/>
      <c r="H1546" s="372"/>
      <c r="I1546" s="374"/>
      <c r="J1546" s="372"/>
      <c r="K1546" s="372"/>
      <c r="L1546" s="374"/>
      <c r="M1546" s="372"/>
      <c r="N1546" s="404"/>
      <c r="O1546" s="74">
        <f t="shared" si="89"/>
        <v>0</v>
      </c>
      <c r="P1546" s="74">
        <f t="shared" si="89"/>
        <v>0</v>
      </c>
      <c r="Q1546" s="96" t="str">
        <f t="shared" si="88"/>
        <v/>
      </c>
    </row>
    <row r="1547" spans="1:17">
      <c r="A1547" s="383" t="str">
        <f>IF(B1547="","",COUNT('Diário 1º PA'!$A$4:$A$2000)+COUNT('Diário 2º PA'!$A$4:$A$1998)+ROW()-3)</f>
        <v/>
      </c>
      <c r="B1547" s="370"/>
      <c r="C1547" s="392"/>
      <c r="D1547" s="372"/>
      <c r="E1547" s="372"/>
      <c r="F1547" s="373"/>
      <c r="G1547" s="574"/>
      <c r="H1547" s="372"/>
      <c r="I1547" s="374"/>
      <c r="J1547" s="372"/>
      <c r="K1547" s="372"/>
      <c r="L1547" s="374"/>
      <c r="M1547" s="372"/>
      <c r="N1547" s="404"/>
      <c r="O1547" s="74">
        <f t="shared" si="89"/>
        <v>0</v>
      </c>
      <c r="P1547" s="74">
        <f t="shared" si="89"/>
        <v>0</v>
      </c>
      <c r="Q1547" s="96" t="str">
        <f t="shared" si="88"/>
        <v/>
      </c>
    </row>
    <row r="1548" spans="1:17">
      <c r="A1548" s="383" t="str">
        <f>IF(B1548="","",COUNT('Diário 1º PA'!$A$4:$A$2000)+COUNT('Diário 2º PA'!$A$4:$A$1998)+ROW()-3)</f>
        <v/>
      </c>
      <c r="B1548" s="370"/>
      <c r="C1548" s="392"/>
      <c r="D1548" s="372"/>
      <c r="E1548" s="372"/>
      <c r="F1548" s="373"/>
      <c r="G1548" s="574"/>
      <c r="H1548" s="372"/>
      <c r="I1548" s="374"/>
      <c r="J1548" s="372"/>
      <c r="K1548" s="372"/>
      <c r="L1548" s="374"/>
      <c r="M1548" s="372"/>
      <c r="N1548" s="404"/>
      <c r="O1548" s="74">
        <f t="shared" si="89"/>
        <v>0</v>
      </c>
      <c r="P1548" s="74">
        <f t="shared" si="89"/>
        <v>0</v>
      </c>
      <c r="Q1548" s="96" t="str">
        <f t="shared" si="88"/>
        <v/>
      </c>
    </row>
    <row r="1549" spans="1:17">
      <c r="A1549" s="383" t="str">
        <f>IF(B1549="","",COUNT('Diário 1º PA'!$A$4:$A$2000)+COUNT('Diário 2º PA'!$A$4:$A$1998)+ROW()-3)</f>
        <v/>
      </c>
      <c r="B1549" s="370"/>
      <c r="C1549" s="392"/>
      <c r="D1549" s="372"/>
      <c r="E1549" s="372"/>
      <c r="F1549" s="373"/>
      <c r="G1549" s="574"/>
      <c r="H1549" s="372"/>
      <c r="I1549" s="374"/>
      <c r="J1549" s="372"/>
      <c r="K1549" s="372"/>
      <c r="L1549" s="374"/>
      <c r="M1549" s="372"/>
      <c r="N1549" s="404"/>
      <c r="O1549" s="74">
        <f t="shared" si="89"/>
        <v>0</v>
      </c>
      <c r="P1549" s="74">
        <f t="shared" si="89"/>
        <v>0</v>
      </c>
      <c r="Q1549" s="96" t="str">
        <f t="shared" si="88"/>
        <v/>
      </c>
    </row>
    <row r="1550" spans="1:17">
      <c r="A1550" s="383" t="str">
        <f>IF(B1550="","",COUNT('Diário 1º PA'!$A$4:$A$2000)+COUNT('Diário 2º PA'!$A$4:$A$1998)+ROW()-3)</f>
        <v/>
      </c>
      <c r="B1550" s="370"/>
      <c r="C1550" s="392"/>
      <c r="D1550" s="372"/>
      <c r="E1550" s="372"/>
      <c r="F1550" s="373"/>
      <c r="G1550" s="574"/>
      <c r="H1550" s="372"/>
      <c r="I1550" s="374"/>
      <c r="J1550" s="372"/>
      <c r="K1550" s="372"/>
      <c r="L1550" s="374"/>
      <c r="M1550" s="372"/>
      <c r="N1550" s="404"/>
      <c r="O1550" s="74">
        <f t="shared" si="89"/>
        <v>0</v>
      </c>
      <c r="P1550" s="74">
        <f t="shared" si="89"/>
        <v>0</v>
      </c>
      <c r="Q1550" s="96" t="str">
        <f t="shared" si="88"/>
        <v/>
      </c>
    </row>
    <row r="1551" spans="1:17">
      <c r="A1551" s="383" t="str">
        <f>IF(B1551="","",COUNT('Diário 1º PA'!$A$4:$A$2000)+COUNT('Diário 2º PA'!$A$4:$A$1998)+ROW()-3)</f>
        <v/>
      </c>
      <c r="B1551" s="370"/>
      <c r="C1551" s="392"/>
      <c r="D1551" s="372"/>
      <c r="E1551" s="372"/>
      <c r="F1551" s="373"/>
      <c r="G1551" s="574"/>
      <c r="H1551" s="372"/>
      <c r="I1551" s="374"/>
      <c r="J1551" s="372"/>
      <c r="K1551" s="372"/>
      <c r="L1551" s="374"/>
      <c r="M1551" s="372"/>
      <c r="N1551" s="404"/>
      <c r="O1551" s="74">
        <f t="shared" si="89"/>
        <v>0</v>
      </c>
      <c r="P1551" s="74">
        <f t="shared" si="89"/>
        <v>0</v>
      </c>
      <c r="Q1551" s="96" t="str">
        <f t="shared" si="88"/>
        <v/>
      </c>
    </row>
    <row r="1552" spans="1:17">
      <c r="A1552" s="383" t="str">
        <f>IF(B1552="","",COUNT('Diário 1º PA'!$A$4:$A$2000)+COUNT('Diário 2º PA'!$A$4:$A$1998)+ROW()-3)</f>
        <v/>
      </c>
      <c r="B1552" s="370"/>
      <c r="C1552" s="392"/>
      <c r="D1552" s="372"/>
      <c r="E1552" s="372"/>
      <c r="F1552" s="373"/>
      <c r="G1552" s="574"/>
      <c r="H1552" s="372"/>
      <c r="I1552" s="374"/>
      <c r="J1552" s="372"/>
      <c r="K1552" s="372"/>
      <c r="L1552" s="374"/>
      <c r="M1552" s="372"/>
      <c r="N1552" s="404"/>
      <c r="O1552" s="74">
        <f t="shared" si="89"/>
        <v>0</v>
      </c>
      <c r="P1552" s="74">
        <f t="shared" si="89"/>
        <v>0</v>
      </c>
      <c r="Q1552" s="96" t="str">
        <f t="shared" si="88"/>
        <v/>
      </c>
    </row>
    <row r="1553" spans="1:17">
      <c r="A1553" s="383" t="str">
        <f>IF(B1553="","",COUNT('Diário 1º PA'!$A$4:$A$2000)+COUNT('Diário 2º PA'!$A$4:$A$1998)+ROW()-3)</f>
        <v/>
      </c>
      <c r="B1553" s="370"/>
      <c r="C1553" s="392"/>
      <c r="D1553" s="372"/>
      <c r="E1553" s="372"/>
      <c r="F1553" s="373"/>
      <c r="G1553" s="574"/>
      <c r="H1553" s="372"/>
      <c r="I1553" s="374"/>
      <c r="J1553" s="372"/>
      <c r="K1553" s="372"/>
      <c r="L1553" s="374"/>
      <c r="M1553" s="372"/>
      <c r="N1553" s="404"/>
      <c r="O1553" s="74">
        <f t="shared" si="89"/>
        <v>0</v>
      </c>
      <c r="P1553" s="74">
        <f t="shared" si="89"/>
        <v>0</v>
      </c>
      <c r="Q1553" s="96" t="str">
        <f t="shared" si="88"/>
        <v/>
      </c>
    </row>
    <row r="1554" spans="1:17">
      <c r="A1554" s="383" t="str">
        <f>IF(B1554="","",COUNT('Diário 1º PA'!$A$4:$A$2000)+COUNT('Diário 2º PA'!$A$4:$A$1998)+ROW()-3)</f>
        <v/>
      </c>
      <c r="B1554" s="370"/>
      <c r="C1554" s="392"/>
      <c r="D1554" s="372"/>
      <c r="E1554" s="372"/>
      <c r="F1554" s="373"/>
      <c r="G1554" s="574"/>
      <c r="H1554" s="372"/>
      <c r="I1554" s="374"/>
      <c r="J1554" s="372"/>
      <c r="K1554" s="372"/>
      <c r="L1554" s="374"/>
      <c r="M1554" s="372"/>
      <c r="N1554" s="404"/>
      <c r="O1554" s="74">
        <f t="shared" si="89"/>
        <v>0</v>
      </c>
      <c r="P1554" s="74">
        <f t="shared" si="89"/>
        <v>0</v>
      </c>
      <c r="Q1554" s="96" t="str">
        <f t="shared" si="88"/>
        <v/>
      </c>
    </row>
    <row r="1555" spans="1:17">
      <c r="A1555" s="383" t="str">
        <f>IF(B1555="","",COUNT('Diário 1º PA'!$A$4:$A$2000)+COUNT('Diário 2º PA'!$A$4:$A$1998)+ROW()-3)</f>
        <v/>
      </c>
      <c r="B1555" s="370"/>
      <c r="C1555" s="392"/>
      <c r="D1555" s="372"/>
      <c r="E1555" s="372"/>
      <c r="F1555" s="373"/>
      <c r="G1555" s="574"/>
      <c r="H1555" s="372"/>
      <c r="I1555" s="374"/>
      <c r="J1555" s="372"/>
      <c r="K1555" s="372"/>
      <c r="L1555" s="374"/>
      <c r="M1555" s="372"/>
      <c r="N1555" s="404"/>
      <c r="O1555" s="74">
        <f t="shared" si="89"/>
        <v>0</v>
      </c>
      <c r="P1555" s="74">
        <f t="shared" si="89"/>
        <v>0</v>
      </c>
      <c r="Q1555" s="96" t="str">
        <f t="shared" si="88"/>
        <v/>
      </c>
    </row>
    <row r="1556" spans="1:17">
      <c r="A1556" s="383" t="str">
        <f>IF(B1556="","",COUNT('Diário 1º PA'!$A$4:$A$2000)+COUNT('Diário 2º PA'!$A$4:$A$1998)+ROW()-3)</f>
        <v/>
      </c>
      <c r="B1556" s="370"/>
      <c r="C1556" s="392"/>
      <c r="D1556" s="372"/>
      <c r="E1556" s="372"/>
      <c r="F1556" s="373"/>
      <c r="G1556" s="574"/>
      <c r="H1556" s="372"/>
      <c r="I1556" s="374"/>
      <c r="J1556" s="372"/>
      <c r="K1556" s="372"/>
      <c r="L1556" s="374"/>
      <c r="M1556" s="372"/>
      <c r="N1556" s="404"/>
      <c r="O1556" s="74">
        <f t="shared" si="89"/>
        <v>0</v>
      </c>
      <c r="P1556" s="74">
        <f t="shared" si="89"/>
        <v>0</v>
      </c>
      <c r="Q1556" s="96" t="str">
        <f t="shared" si="88"/>
        <v/>
      </c>
    </row>
    <row r="1557" spans="1:17">
      <c r="A1557" s="383" t="str">
        <f>IF(B1557="","",COUNT('Diário 1º PA'!$A$4:$A$2000)+COUNT('Diário 2º PA'!$A$4:$A$1998)+ROW()-3)</f>
        <v/>
      </c>
      <c r="B1557" s="370"/>
      <c r="C1557" s="392"/>
      <c r="D1557" s="372"/>
      <c r="E1557" s="372"/>
      <c r="F1557" s="373"/>
      <c r="G1557" s="574"/>
      <c r="H1557" s="372"/>
      <c r="I1557" s="374"/>
      <c r="J1557" s="372"/>
      <c r="K1557" s="372"/>
      <c r="L1557" s="374"/>
      <c r="M1557" s="372"/>
      <c r="N1557" s="404"/>
      <c r="O1557" s="74">
        <f t="shared" si="89"/>
        <v>0</v>
      </c>
      <c r="P1557" s="74">
        <f t="shared" si="89"/>
        <v>0</v>
      </c>
      <c r="Q1557" s="96" t="str">
        <f t="shared" si="88"/>
        <v/>
      </c>
    </row>
    <row r="1558" spans="1:17">
      <c r="A1558" s="383" t="str">
        <f>IF(B1558="","",COUNT('Diário 1º PA'!$A$4:$A$2000)+COUNT('Diário 2º PA'!$A$4:$A$1998)+ROW()-3)</f>
        <v/>
      </c>
      <c r="B1558" s="370"/>
      <c r="C1558" s="392"/>
      <c r="D1558" s="372"/>
      <c r="E1558" s="372"/>
      <c r="F1558" s="373"/>
      <c r="G1558" s="574"/>
      <c r="H1558" s="372"/>
      <c r="I1558" s="374"/>
      <c r="J1558" s="372"/>
      <c r="K1558" s="372"/>
      <c r="L1558" s="374"/>
      <c r="M1558" s="372"/>
      <c r="N1558" s="404"/>
      <c r="O1558" s="74">
        <f t="shared" si="89"/>
        <v>0</v>
      </c>
      <c r="P1558" s="74">
        <f t="shared" si="89"/>
        <v>0</v>
      </c>
      <c r="Q1558" s="96" t="str">
        <f t="shared" si="88"/>
        <v/>
      </c>
    </row>
    <row r="1559" spans="1:17">
      <c r="A1559" s="383" t="str">
        <f>IF(B1559="","",COUNT('Diário 1º PA'!$A$4:$A$2000)+COUNT('Diário 2º PA'!$A$4:$A$1998)+ROW()-3)</f>
        <v/>
      </c>
      <c r="B1559" s="370"/>
      <c r="C1559" s="392"/>
      <c r="D1559" s="372"/>
      <c r="E1559" s="372"/>
      <c r="F1559" s="373"/>
      <c r="G1559" s="574"/>
      <c r="H1559" s="372"/>
      <c r="I1559" s="374"/>
      <c r="J1559" s="372"/>
      <c r="K1559" s="372"/>
      <c r="L1559" s="374"/>
      <c r="M1559" s="372"/>
      <c r="N1559" s="404"/>
      <c r="O1559" s="74">
        <f t="shared" si="89"/>
        <v>0</v>
      </c>
      <c r="P1559" s="74">
        <f t="shared" si="89"/>
        <v>0</v>
      </c>
      <c r="Q1559" s="96" t="str">
        <f t="shared" si="88"/>
        <v/>
      </c>
    </row>
    <row r="1560" spans="1:17">
      <c r="A1560" s="383" t="str">
        <f>IF(B1560="","",COUNT('Diário 1º PA'!$A$4:$A$2000)+COUNT('Diário 2º PA'!$A$4:$A$1998)+ROW()-3)</f>
        <v/>
      </c>
      <c r="B1560" s="370"/>
      <c r="C1560" s="392"/>
      <c r="D1560" s="372"/>
      <c r="E1560" s="372"/>
      <c r="F1560" s="373"/>
      <c r="G1560" s="574"/>
      <c r="H1560" s="372"/>
      <c r="I1560" s="374"/>
      <c r="J1560" s="372"/>
      <c r="K1560" s="372"/>
      <c r="L1560" s="374"/>
      <c r="M1560" s="372"/>
      <c r="N1560" s="404"/>
      <c r="O1560" s="74">
        <f t="shared" si="89"/>
        <v>0</v>
      </c>
      <c r="P1560" s="74">
        <f t="shared" si="89"/>
        <v>0</v>
      </c>
      <c r="Q1560" s="96" t="str">
        <f t="shared" si="88"/>
        <v/>
      </c>
    </row>
    <row r="1561" spans="1:17">
      <c r="A1561" s="383" t="str">
        <f>IF(B1561="","",COUNT('Diário 1º PA'!$A$4:$A$2000)+COUNT('Diário 2º PA'!$A$4:$A$1998)+ROW()-3)</f>
        <v/>
      </c>
      <c r="B1561" s="370"/>
      <c r="C1561" s="392"/>
      <c r="D1561" s="372"/>
      <c r="E1561" s="372"/>
      <c r="F1561" s="373"/>
      <c r="G1561" s="574"/>
      <c r="H1561" s="372"/>
      <c r="I1561" s="374"/>
      <c r="J1561" s="372"/>
      <c r="K1561" s="372"/>
      <c r="L1561" s="374"/>
      <c r="M1561" s="372"/>
      <c r="N1561" s="404"/>
      <c r="O1561" s="74">
        <f t="shared" si="89"/>
        <v>0</v>
      </c>
      <c r="P1561" s="74">
        <f t="shared" si="89"/>
        <v>0</v>
      </c>
      <c r="Q1561" s="96" t="str">
        <f t="shared" si="88"/>
        <v/>
      </c>
    </row>
    <row r="1562" spans="1:17">
      <c r="A1562" s="383" t="str">
        <f>IF(B1562="","",COUNT('Diário 1º PA'!$A$4:$A$2000)+COUNT('Diário 2º PA'!$A$4:$A$1998)+ROW()-3)</f>
        <v/>
      </c>
      <c r="B1562" s="370"/>
      <c r="C1562" s="392"/>
      <c r="D1562" s="372"/>
      <c r="E1562" s="372"/>
      <c r="F1562" s="373"/>
      <c r="G1562" s="574"/>
      <c r="H1562" s="372"/>
      <c r="I1562" s="374"/>
      <c r="J1562" s="372"/>
      <c r="K1562" s="372"/>
      <c r="L1562" s="374"/>
      <c r="M1562" s="372"/>
      <c r="N1562" s="404"/>
      <c r="O1562" s="74">
        <f t="shared" si="89"/>
        <v>0</v>
      </c>
      <c r="P1562" s="74">
        <f t="shared" si="89"/>
        <v>0</v>
      </c>
      <c r="Q1562" s="96" t="str">
        <f t="shared" si="88"/>
        <v/>
      </c>
    </row>
    <row r="1563" spans="1:17">
      <c r="A1563" s="383" t="str">
        <f>IF(B1563="","",COUNT('Diário 1º PA'!$A$4:$A$2000)+COUNT('Diário 2º PA'!$A$4:$A$1998)+ROW()-3)</f>
        <v/>
      </c>
      <c r="B1563" s="370"/>
      <c r="C1563" s="392"/>
      <c r="D1563" s="372"/>
      <c r="E1563" s="372"/>
      <c r="F1563" s="373"/>
      <c r="G1563" s="574"/>
      <c r="H1563" s="372"/>
      <c r="I1563" s="374"/>
      <c r="J1563" s="372"/>
      <c r="K1563" s="372"/>
      <c r="L1563" s="374"/>
      <c r="M1563" s="372"/>
      <c r="N1563" s="404"/>
      <c r="O1563" s="74">
        <f t="shared" si="89"/>
        <v>0</v>
      </c>
      <c r="P1563" s="74">
        <f t="shared" si="89"/>
        <v>0</v>
      </c>
      <c r="Q1563" s="96" t="str">
        <f t="shared" si="88"/>
        <v/>
      </c>
    </row>
    <row r="1564" spans="1:17">
      <c r="A1564" s="383" t="str">
        <f>IF(B1564="","",COUNT('Diário 1º PA'!$A$4:$A$2000)+COUNT('Diário 2º PA'!$A$4:$A$1998)+ROW()-3)</f>
        <v/>
      </c>
      <c r="B1564" s="370"/>
      <c r="C1564" s="392"/>
      <c r="D1564" s="372"/>
      <c r="E1564" s="372"/>
      <c r="F1564" s="373"/>
      <c r="G1564" s="574"/>
      <c r="H1564" s="372"/>
      <c r="I1564" s="374"/>
      <c r="J1564" s="372"/>
      <c r="K1564" s="372"/>
      <c r="L1564" s="374"/>
      <c r="M1564" s="372"/>
      <c r="N1564" s="404"/>
      <c r="O1564" s="74">
        <f t="shared" si="89"/>
        <v>0</v>
      </c>
      <c r="P1564" s="74">
        <f t="shared" si="89"/>
        <v>0</v>
      </c>
      <c r="Q1564" s="96" t="str">
        <f t="shared" si="88"/>
        <v/>
      </c>
    </row>
    <row r="1565" spans="1:17">
      <c r="A1565" s="383" t="str">
        <f>IF(B1565="","",COUNT('Diário 1º PA'!$A$4:$A$2000)+COUNT('Diário 2º PA'!$A$4:$A$1998)+ROW()-3)</f>
        <v/>
      </c>
      <c r="B1565" s="370"/>
      <c r="C1565" s="392"/>
      <c r="D1565" s="372"/>
      <c r="E1565" s="372"/>
      <c r="F1565" s="373"/>
      <c r="G1565" s="574"/>
      <c r="H1565" s="372"/>
      <c r="I1565" s="374"/>
      <c r="J1565" s="372"/>
      <c r="K1565" s="372"/>
      <c r="L1565" s="374"/>
      <c r="M1565" s="372"/>
      <c r="N1565" s="404"/>
      <c r="O1565" s="74">
        <f t="shared" si="89"/>
        <v>0</v>
      </c>
      <c r="P1565" s="74">
        <f t="shared" si="89"/>
        <v>0</v>
      </c>
      <c r="Q1565" s="96" t="str">
        <f t="shared" si="88"/>
        <v/>
      </c>
    </row>
    <row r="1566" spans="1:17">
      <c r="A1566" s="383" t="str">
        <f>IF(B1566="","",COUNT('Diário 1º PA'!$A$4:$A$2000)+COUNT('Diário 2º PA'!$A$4:$A$1998)+ROW()-3)</f>
        <v/>
      </c>
      <c r="B1566" s="370"/>
      <c r="C1566" s="392"/>
      <c r="D1566" s="372"/>
      <c r="E1566" s="372"/>
      <c r="F1566" s="373"/>
      <c r="G1566" s="574"/>
      <c r="H1566" s="372"/>
      <c r="I1566" s="374"/>
      <c r="J1566" s="372"/>
      <c r="K1566" s="372"/>
      <c r="L1566" s="374"/>
      <c r="M1566" s="372"/>
      <c r="N1566" s="404"/>
      <c r="O1566" s="74">
        <f t="shared" si="89"/>
        <v>0</v>
      </c>
      <c r="P1566" s="74">
        <f t="shared" si="89"/>
        <v>0</v>
      </c>
      <c r="Q1566" s="96" t="str">
        <f t="shared" si="88"/>
        <v/>
      </c>
    </row>
    <row r="1567" spans="1:17">
      <c r="A1567" s="383" t="str">
        <f>IF(B1567="","",COUNT('Diário 1º PA'!$A$4:$A$2000)+COUNT('Diário 2º PA'!$A$4:$A$1998)+ROW()-3)</f>
        <v/>
      </c>
      <c r="B1567" s="370"/>
      <c r="C1567" s="392"/>
      <c r="D1567" s="372"/>
      <c r="E1567" s="372"/>
      <c r="F1567" s="373"/>
      <c r="G1567" s="574"/>
      <c r="H1567" s="372"/>
      <c r="I1567" s="374"/>
      <c r="J1567" s="372"/>
      <c r="K1567" s="372"/>
      <c r="L1567" s="374"/>
      <c r="M1567" s="372"/>
      <c r="N1567" s="404"/>
      <c r="O1567" s="74">
        <f t="shared" si="89"/>
        <v>0</v>
      </c>
      <c r="P1567" s="74">
        <f t="shared" si="89"/>
        <v>0</v>
      </c>
      <c r="Q1567" s="96" t="str">
        <f t="shared" si="88"/>
        <v/>
      </c>
    </row>
    <row r="1568" spans="1:17">
      <c r="A1568" s="383" t="str">
        <f>IF(B1568="","",COUNT('Diário 1º PA'!$A$4:$A$2000)+COUNT('Diário 2º PA'!$A$4:$A$1998)+ROW()-3)</f>
        <v/>
      </c>
      <c r="B1568" s="370"/>
      <c r="C1568" s="392"/>
      <c r="D1568" s="372"/>
      <c r="E1568" s="372"/>
      <c r="F1568" s="373"/>
      <c r="G1568" s="574"/>
      <c r="H1568" s="372"/>
      <c r="I1568" s="374"/>
      <c r="J1568" s="372"/>
      <c r="K1568" s="372"/>
      <c r="L1568" s="374"/>
      <c r="M1568" s="372"/>
      <c r="N1568" s="404"/>
      <c r="O1568" s="74">
        <f t="shared" si="89"/>
        <v>0</v>
      </c>
      <c r="P1568" s="74">
        <f t="shared" si="89"/>
        <v>0</v>
      </c>
      <c r="Q1568" s="96" t="str">
        <f t="shared" ref="Q1568:Q1631" si="90">SUBSTITUTE(D1568," ","_")</f>
        <v/>
      </c>
    </row>
    <row r="1569" spans="1:17">
      <c r="A1569" s="383" t="str">
        <f>IF(B1569="","",COUNT('Diário 1º PA'!$A$4:$A$2000)+COUNT('Diário 2º PA'!$A$4:$A$1998)+ROW()-3)</f>
        <v/>
      </c>
      <c r="B1569" s="370"/>
      <c r="C1569" s="392"/>
      <c r="D1569" s="372"/>
      <c r="E1569" s="372"/>
      <c r="F1569" s="373"/>
      <c r="G1569" s="574"/>
      <c r="H1569" s="372"/>
      <c r="I1569" s="374"/>
      <c r="J1569" s="372"/>
      <c r="K1569" s="372"/>
      <c r="L1569" s="374"/>
      <c r="M1569" s="372"/>
      <c r="N1569" s="404"/>
      <c r="O1569" s="74">
        <f t="shared" ref="O1569:P1632" si="91">IF(B1569=0,0,IF(YEAR(B1569)=$P$1,MONTH(B1569)-$O$1+1,(YEAR(B1569)-$P$1)*12-$O$1+1+MONTH(B1569)))</f>
        <v>0</v>
      </c>
      <c r="P1569" s="74">
        <f t="shared" si="91"/>
        <v>0</v>
      </c>
      <c r="Q1569" s="96" t="str">
        <f t="shared" si="90"/>
        <v/>
      </c>
    </row>
    <row r="1570" spans="1:17">
      <c r="A1570" s="383" t="str">
        <f>IF(B1570="","",COUNT('Diário 1º PA'!$A$4:$A$2000)+COUNT('Diário 2º PA'!$A$4:$A$1998)+ROW()-3)</f>
        <v/>
      </c>
      <c r="B1570" s="370"/>
      <c r="C1570" s="392"/>
      <c r="D1570" s="372"/>
      <c r="E1570" s="372"/>
      <c r="F1570" s="373"/>
      <c r="G1570" s="574"/>
      <c r="H1570" s="372"/>
      <c r="I1570" s="374"/>
      <c r="J1570" s="372"/>
      <c r="K1570" s="372"/>
      <c r="L1570" s="374"/>
      <c r="M1570" s="372"/>
      <c r="N1570" s="404"/>
      <c r="O1570" s="74">
        <f t="shared" si="91"/>
        <v>0</v>
      </c>
      <c r="P1570" s="74">
        <f t="shared" si="91"/>
        <v>0</v>
      </c>
      <c r="Q1570" s="96" t="str">
        <f t="shared" si="90"/>
        <v/>
      </c>
    </row>
    <row r="1571" spans="1:17">
      <c r="A1571" s="383" t="str">
        <f>IF(B1571="","",COUNT('Diário 1º PA'!$A$4:$A$2000)+COUNT('Diário 2º PA'!$A$4:$A$1998)+ROW()-3)</f>
        <v/>
      </c>
      <c r="B1571" s="370"/>
      <c r="C1571" s="392"/>
      <c r="D1571" s="372"/>
      <c r="E1571" s="372"/>
      <c r="F1571" s="373"/>
      <c r="G1571" s="574"/>
      <c r="H1571" s="372"/>
      <c r="I1571" s="374"/>
      <c r="J1571" s="372"/>
      <c r="K1571" s="372"/>
      <c r="L1571" s="374"/>
      <c r="M1571" s="372"/>
      <c r="N1571" s="404"/>
      <c r="O1571" s="74">
        <f t="shared" si="91"/>
        <v>0</v>
      </c>
      <c r="P1571" s="74">
        <f t="shared" si="91"/>
        <v>0</v>
      </c>
      <c r="Q1571" s="96" t="str">
        <f t="shared" si="90"/>
        <v/>
      </c>
    </row>
    <row r="1572" spans="1:17">
      <c r="A1572" s="383" t="str">
        <f>IF(B1572="","",COUNT('Diário 1º PA'!$A$4:$A$2000)+COUNT('Diário 2º PA'!$A$4:$A$1998)+ROW()-3)</f>
        <v/>
      </c>
      <c r="B1572" s="370"/>
      <c r="C1572" s="392"/>
      <c r="D1572" s="372"/>
      <c r="E1572" s="372"/>
      <c r="F1572" s="373"/>
      <c r="G1572" s="574"/>
      <c r="H1572" s="372"/>
      <c r="I1572" s="374"/>
      <c r="J1572" s="372"/>
      <c r="K1572" s="372"/>
      <c r="L1572" s="374"/>
      <c r="M1572" s="372"/>
      <c r="N1572" s="404"/>
      <c r="O1572" s="74">
        <f t="shared" si="91"/>
        <v>0</v>
      </c>
      <c r="P1572" s="74">
        <f t="shared" si="91"/>
        <v>0</v>
      </c>
      <c r="Q1572" s="96" t="str">
        <f t="shared" si="90"/>
        <v/>
      </c>
    </row>
    <row r="1573" spans="1:17">
      <c r="A1573" s="383" t="str">
        <f>IF(B1573="","",COUNT('Diário 1º PA'!$A$4:$A$2000)+COUNT('Diário 2º PA'!$A$4:$A$1998)+ROW()-3)</f>
        <v/>
      </c>
      <c r="B1573" s="370"/>
      <c r="C1573" s="392"/>
      <c r="D1573" s="372"/>
      <c r="E1573" s="372"/>
      <c r="F1573" s="373"/>
      <c r="G1573" s="574"/>
      <c r="H1573" s="372"/>
      <c r="I1573" s="374"/>
      <c r="J1573" s="372"/>
      <c r="K1573" s="372"/>
      <c r="L1573" s="374"/>
      <c r="M1573" s="372"/>
      <c r="N1573" s="404"/>
      <c r="O1573" s="74">
        <f t="shared" si="91"/>
        <v>0</v>
      </c>
      <c r="P1573" s="74">
        <f t="shared" si="91"/>
        <v>0</v>
      </c>
      <c r="Q1573" s="96" t="str">
        <f t="shared" si="90"/>
        <v/>
      </c>
    </row>
    <row r="1574" spans="1:17">
      <c r="A1574" s="383" t="str">
        <f>IF(B1574="","",COUNT('Diário 1º PA'!$A$4:$A$2000)+COUNT('Diário 2º PA'!$A$4:$A$1998)+ROW()-3)</f>
        <v/>
      </c>
      <c r="B1574" s="370"/>
      <c r="C1574" s="392"/>
      <c r="D1574" s="372"/>
      <c r="E1574" s="372"/>
      <c r="F1574" s="373"/>
      <c r="G1574" s="574"/>
      <c r="H1574" s="372"/>
      <c r="I1574" s="374"/>
      <c r="J1574" s="372"/>
      <c r="K1574" s="372"/>
      <c r="L1574" s="374"/>
      <c r="M1574" s="372"/>
      <c r="N1574" s="404"/>
      <c r="O1574" s="74">
        <f t="shared" si="91"/>
        <v>0</v>
      </c>
      <c r="P1574" s="74">
        <f t="shared" si="91"/>
        <v>0</v>
      </c>
      <c r="Q1574" s="96" t="str">
        <f t="shared" si="90"/>
        <v/>
      </c>
    </row>
    <row r="1575" spans="1:17">
      <c r="A1575" s="383" t="str">
        <f>IF(B1575="","",COUNT('Diário 1º PA'!$A$4:$A$2000)+COUNT('Diário 2º PA'!$A$4:$A$1998)+ROW()-3)</f>
        <v/>
      </c>
      <c r="B1575" s="370"/>
      <c r="C1575" s="392"/>
      <c r="D1575" s="372"/>
      <c r="E1575" s="372"/>
      <c r="F1575" s="373"/>
      <c r="G1575" s="574"/>
      <c r="H1575" s="372"/>
      <c r="I1575" s="374"/>
      <c r="J1575" s="372"/>
      <c r="K1575" s="372"/>
      <c r="L1575" s="374"/>
      <c r="M1575" s="372"/>
      <c r="N1575" s="404"/>
      <c r="O1575" s="74">
        <f t="shared" si="91"/>
        <v>0</v>
      </c>
      <c r="P1575" s="74">
        <f t="shared" si="91"/>
        <v>0</v>
      </c>
      <c r="Q1575" s="96" t="str">
        <f t="shared" si="90"/>
        <v/>
      </c>
    </row>
    <row r="1576" spans="1:17">
      <c r="A1576" s="383" t="str">
        <f>IF(B1576="","",COUNT('Diário 1º PA'!$A$4:$A$2000)+COUNT('Diário 2º PA'!$A$4:$A$1998)+ROW()-3)</f>
        <v/>
      </c>
      <c r="B1576" s="370"/>
      <c r="C1576" s="392"/>
      <c r="D1576" s="372"/>
      <c r="E1576" s="372"/>
      <c r="F1576" s="373"/>
      <c r="G1576" s="574"/>
      <c r="H1576" s="372"/>
      <c r="I1576" s="374"/>
      <c r="J1576" s="372"/>
      <c r="K1576" s="372"/>
      <c r="L1576" s="374"/>
      <c r="M1576" s="372"/>
      <c r="N1576" s="404"/>
      <c r="O1576" s="74">
        <f t="shared" si="91"/>
        <v>0</v>
      </c>
      <c r="P1576" s="74">
        <f t="shared" si="91"/>
        <v>0</v>
      </c>
      <c r="Q1576" s="96" t="str">
        <f t="shared" si="90"/>
        <v/>
      </c>
    </row>
    <row r="1577" spans="1:17">
      <c r="A1577" s="383" t="str">
        <f>IF(B1577="","",COUNT('Diário 1º PA'!$A$4:$A$2000)+COUNT('Diário 2º PA'!$A$4:$A$1998)+ROW()-3)</f>
        <v/>
      </c>
      <c r="B1577" s="370"/>
      <c r="C1577" s="392"/>
      <c r="D1577" s="372"/>
      <c r="E1577" s="372"/>
      <c r="F1577" s="373"/>
      <c r="G1577" s="574"/>
      <c r="H1577" s="372"/>
      <c r="I1577" s="374"/>
      <c r="J1577" s="372"/>
      <c r="K1577" s="372"/>
      <c r="L1577" s="374"/>
      <c r="M1577" s="372"/>
      <c r="N1577" s="404"/>
      <c r="O1577" s="74">
        <f t="shared" si="91"/>
        <v>0</v>
      </c>
      <c r="P1577" s="74">
        <f t="shared" si="91"/>
        <v>0</v>
      </c>
      <c r="Q1577" s="96" t="str">
        <f t="shared" si="90"/>
        <v/>
      </c>
    </row>
    <row r="1578" spans="1:17">
      <c r="A1578" s="383" t="str">
        <f>IF(B1578="","",COUNT('Diário 1º PA'!$A$4:$A$2000)+COUNT('Diário 2º PA'!$A$4:$A$1998)+ROW()-3)</f>
        <v/>
      </c>
      <c r="B1578" s="370"/>
      <c r="C1578" s="392"/>
      <c r="D1578" s="372"/>
      <c r="E1578" s="372"/>
      <c r="F1578" s="373"/>
      <c r="G1578" s="574"/>
      <c r="H1578" s="372"/>
      <c r="I1578" s="374"/>
      <c r="J1578" s="372"/>
      <c r="K1578" s="372"/>
      <c r="L1578" s="374"/>
      <c r="M1578" s="372"/>
      <c r="N1578" s="404"/>
      <c r="O1578" s="74">
        <f t="shared" si="91"/>
        <v>0</v>
      </c>
      <c r="P1578" s="74">
        <f t="shared" si="91"/>
        <v>0</v>
      </c>
      <c r="Q1578" s="96" t="str">
        <f t="shared" si="90"/>
        <v/>
      </c>
    </row>
    <row r="1579" spans="1:17">
      <c r="A1579" s="383" t="str">
        <f>IF(B1579="","",COUNT('Diário 1º PA'!$A$4:$A$2000)+COUNT('Diário 2º PA'!$A$4:$A$1998)+ROW()-3)</f>
        <v/>
      </c>
      <c r="B1579" s="370"/>
      <c r="C1579" s="392"/>
      <c r="D1579" s="372"/>
      <c r="E1579" s="372"/>
      <c r="F1579" s="373"/>
      <c r="G1579" s="574"/>
      <c r="H1579" s="372"/>
      <c r="I1579" s="374"/>
      <c r="J1579" s="372"/>
      <c r="K1579" s="372"/>
      <c r="L1579" s="374"/>
      <c r="M1579" s="372"/>
      <c r="N1579" s="404"/>
      <c r="O1579" s="74">
        <f t="shared" si="91"/>
        <v>0</v>
      </c>
      <c r="P1579" s="74">
        <f t="shared" si="91"/>
        <v>0</v>
      </c>
      <c r="Q1579" s="96" t="str">
        <f t="shared" si="90"/>
        <v/>
      </c>
    </row>
    <row r="1580" spans="1:17">
      <c r="A1580" s="383" t="str">
        <f>IF(B1580="","",COUNT('Diário 1º PA'!$A$4:$A$2000)+COUNT('Diário 2º PA'!$A$4:$A$1998)+ROW()-3)</f>
        <v/>
      </c>
      <c r="B1580" s="370"/>
      <c r="C1580" s="392"/>
      <c r="D1580" s="372"/>
      <c r="E1580" s="372"/>
      <c r="F1580" s="373"/>
      <c r="G1580" s="574"/>
      <c r="H1580" s="372"/>
      <c r="I1580" s="374"/>
      <c r="J1580" s="372"/>
      <c r="K1580" s="372"/>
      <c r="L1580" s="374"/>
      <c r="M1580" s="372"/>
      <c r="N1580" s="404"/>
      <c r="O1580" s="74">
        <f t="shared" si="91"/>
        <v>0</v>
      </c>
      <c r="P1580" s="74">
        <f t="shared" si="91"/>
        <v>0</v>
      </c>
      <c r="Q1580" s="96" t="str">
        <f t="shared" si="90"/>
        <v/>
      </c>
    </row>
    <row r="1581" spans="1:17">
      <c r="A1581" s="383" t="str">
        <f>IF(B1581="","",COUNT('Diário 1º PA'!$A$4:$A$2000)+COUNT('Diário 2º PA'!$A$4:$A$1998)+ROW()-3)</f>
        <v/>
      </c>
      <c r="B1581" s="370"/>
      <c r="C1581" s="392"/>
      <c r="D1581" s="372"/>
      <c r="E1581" s="372"/>
      <c r="F1581" s="373"/>
      <c r="G1581" s="574"/>
      <c r="H1581" s="372"/>
      <c r="I1581" s="374"/>
      <c r="J1581" s="372"/>
      <c r="K1581" s="372"/>
      <c r="L1581" s="374"/>
      <c r="M1581" s="372"/>
      <c r="N1581" s="404"/>
      <c r="O1581" s="74">
        <f t="shared" si="91"/>
        <v>0</v>
      </c>
      <c r="P1581" s="74">
        <f t="shared" si="91"/>
        <v>0</v>
      </c>
      <c r="Q1581" s="96" t="str">
        <f t="shared" si="90"/>
        <v/>
      </c>
    </row>
    <row r="1582" spans="1:17">
      <c r="A1582" s="383" t="str">
        <f>IF(B1582="","",COUNT('Diário 1º PA'!$A$4:$A$2000)+COUNT('Diário 2º PA'!$A$4:$A$1998)+ROW()-3)</f>
        <v/>
      </c>
      <c r="B1582" s="370"/>
      <c r="C1582" s="392"/>
      <c r="D1582" s="372"/>
      <c r="E1582" s="372"/>
      <c r="F1582" s="373"/>
      <c r="G1582" s="574"/>
      <c r="H1582" s="372"/>
      <c r="I1582" s="374"/>
      <c r="J1582" s="372"/>
      <c r="K1582" s="372"/>
      <c r="L1582" s="374"/>
      <c r="M1582" s="372"/>
      <c r="N1582" s="404"/>
      <c r="O1582" s="74">
        <f t="shared" si="91"/>
        <v>0</v>
      </c>
      <c r="P1582" s="74">
        <f t="shared" si="91"/>
        <v>0</v>
      </c>
      <c r="Q1582" s="96" t="str">
        <f t="shared" si="90"/>
        <v/>
      </c>
    </row>
    <row r="1583" spans="1:17">
      <c r="A1583" s="383" t="str">
        <f>IF(B1583="","",COUNT('Diário 1º PA'!$A$4:$A$2000)+COUNT('Diário 2º PA'!$A$4:$A$1998)+ROW()-3)</f>
        <v/>
      </c>
      <c r="B1583" s="370"/>
      <c r="C1583" s="392"/>
      <c r="D1583" s="372"/>
      <c r="E1583" s="372"/>
      <c r="F1583" s="373"/>
      <c r="G1583" s="574"/>
      <c r="H1583" s="372"/>
      <c r="I1583" s="374"/>
      <c r="J1583" s="372"/>
      <c r="K1583" s="372"/>
      <c r="L1583" s="374"/>
      <c r="M1583" s="372"/>
      <c r="N1583" s="404"/>
      <c r="O1583" s="74">
        <f t="shared" si="91"/>
        <v>0</v>
      </c>
      <c r="P1583" s="74">
        <f t="shared" si="91"/>
        <v>0</v>
      </c>
      <c r="Q1583" s="96" t="str">
        <f t="shared" si="90"/>
        <v/>
      </c>
    </row>
    <row r="1584" spans="1:17">
      <c r="A1584" s="383" t="str">
        <f>IF(B1584="","",COUNT('Diário 1º PA'!$A$4:$A$2000)+COUNT('Diário 2º PA'!$A$4:$A$1998)+ROW()-3)</f>
        <v/>
      </c>
      <c r="B1584" s="370"/>
      <c r="C1584" s="392"/>
      <c r="D1584" s="372"/>
      <c r="E1584" s="372"/>
      <c r="F1584" s="373"/>
      <c r="G1584" s="574"/>
      <c r="H1584" s="372"/>
      <c r="I1584" s="374"/>
      <c r="J1584" s="372"/>
      <c r="K1584" s="372"/>
      <c r="L1584" s="374"/>
      <c r="M1584" s="372"/>
      <c r="N1584" s="404"/>
      <c r="O1584" s="74">
        <f t="shared" si="91"/>
        <v>0</v>
      </c>
      <c r="P1584" s="74">
        <f t="shared" si="91"/>
        <v>0</v>
      </c>
      <c r="Q1584" s="96" t="str">
        <f t="shared" si="90"/>
        <v/>
      </c>
    </row>
    <row r="1585" spans="1:17">
      <c r="A1585" s="383" t="str">
        <f>IF(B1585="","",COUNT('Diário 1º PA'!$A$4:$A$2000)+COUNT('Diário 2º PA'!$A$4:$A$1998)+ROW()-3)</f>
        <v/>
      </c>
      <c r="B1585" s="370"/>
      <c r="C1585" s="392"/>
      <c r="D1585" s="372"/>
      <c r="E1585" s="372"/>
      <c r="F1585" s="373"/>
      <c r="G1585" s="574"/>
      <c r="H1585" s="372"/>
      <c r="I1585" s="374"/>
      <c r="J1585" s="372"/>
      <c r="K1585" s="372"/>
      <c r="L1585" s="374"/>
      <c r="M1585" s="372"/>
      <c r="N1585" s="404"/>
      <c r="O1585" s="74">
        <f t="shared" si="91"/>
        <v>0</v>
      </c>
      <c r="P1585" s="74">
        <f t="shared" si="91"/>
        <v>0</v>
      </c>
      <c r="Q1585" s="96" t="str">
        <f t="shared" si="90"/>
        <v/>
      </c>
    </row>
    <row r="1586" spans="1:17">
      <c r="A1586" s="383" t="str">
        <f>IF(B1586="","",COUNT('Diário 1º PA'!$A$4:$A$2000)+COUNT('Diário 2º PA'!$A$4:$A$1998)+ROW()-3)</f>
        <v/>
      </c>
      <c r="B1586" s="370"/>
      <c r="C1586" s="392"/>
      <c r="D1586" s="372"/>
      <c r="E1586" s="372"/>
      <c r="F1586" s="373"/>
      <c r="G1586" s="574"/>
      <c r="H1586" s="372"/>
      <c r="I1586" s="374"/>
      <c r="J1586" s="372"/>
      <c r="K1586" s="372"/>
      <c r="L1586" s="374"/>
      <c r="M1586" s="372"/>
      <c r="N1586" s="404"/>
      <c r="O1586" s="74">
        <f t="shared" si="91"/>
        <v>0</v>
      </c>
      <c r="P1586" s="74">
        <f t="shared" si="91"/>
        <v>0</v>
      </c>
      <c r="Q1586" s="96" t="str">
        <f t="shared" si="90"/>
        <v/>
      </c>
    </row>
    <row r="1587" spans="1:17">
      <c r="A1587" s="383" t="str">
        <f>IF(B1587="","",COUNT('Diário 1º PA'!$A$4:$A$2000)+COUNT('Diário 2º PA'!$A$4:$A$1998)+ROW()-3)</f>
        <v/>
      </c>
      <c r="B1587" s="370"/>
      <c r="C1587" s="392"/>
      <c r="D1587" s="372"/>
      <c r="E1587" s="372"/>
      <c r="F1587" s="373"/>
      <c r="G1587" s="574"/>
      <c r="H1587" s="372"/>
      <c r="I1587" s="374"/>
      <c r="J1587" s="372"/>
      <c r="K1587" s="372"/>
      <c r="L1587" s="374"/>
      <c r="M1587" s="372"/>
      <c r="N1587" s="404"/>
      <c r="O1587" s="74">
        <f t="shared" si="91"/>
        <v>0</v>
      </c>
      <c r="P1587" s="74">
        <f t="shared" si="91"/>
        <v>0</v>
      </c>
      <c r="Q1587" s="96" t="str">
        <f t="shared" si="90"/>
        <v/>
      </c>
    </row>
    <row r="1588" spans="1:17">
      <c r="A1588" s="383" t="str">
        <f>IF(B1588="","",COUNT('Diário 1º PA'!$A$4:$A$2000)+COUNT('Diário 2º PA'!$A$4:$A$1998)+ROW()-3)</f>
        <v/>
      </c>
      <c r="B1588" s="370"/>
      <c r="C1588" s="392"/>
      <c r="D1588" s="372"/>
      <c r="E1588" s="372"/>
      <c r="F1588" s="373"/>
      <c r="G1588" s="574"/>
      <c r="H1588" s="372"/>
      <c r="I1588" s="374"/>
      <c r="J1588" s="372"/>
      <c r="K1588" s="372"/>
      <c r="L1588" s="374"/>
      <c r="M1588" s="372"/>
      <c r="N1588" s="404"/>
      <c r="O1588" s="74">
        <f t="shared" si="91"/>
        <v>0</v>
      </c>
      <c r="P1588" s="74">
        <f t="shared" si="91"/>
        <v>0</v>
      </c>
      <c r="Q1588" s="96" t="str">
        <f t="shared" si="90"/>
        <v/>
      </c>
    </row>
    <row r="1589" spans="1:17">
      <c r="A1589" s="383" t="str">
        <f>IF(B1589="","",COUNT('Diário 1º PA'!$A$4:$A$2000)+COUNT('Diário 2º PA'!$A$4:$A$1998)+ROW()-3)</f>
        <v/>
      </c>
      <c r="B1589" s="370"/>
      <c r="C1589" s="392"/>
      <c r="D1589" s="372"/>
      <c r="E1589" s="372"/>
      <c r="F1589" s="373"/>
      <c r="G1589" s="574"/>
      <c r="H1589" s="372"/>
      <c r="I1589" s="374"/>
      <c r="J1589" s="372"/>
      <c r="K1589" s="372"/>
      <c r="L1589" s="374"/>
      <c r="M1589" s="372"/>
      <c r="N1589" s="404"/>
      <c r="O1589" s="74">
        <f t="shared" si="91"/>
        <v>0</v>
      </c>
      <c r="P1589" s="74">
        <f t="shared" si="91"/>
        <v>0</v>
      </c>
      <c r="Q1589" s="96" t="str">
        <f t="shared" si="90"/>
        <v/>
      </c>
    </row>
    <row r="1590" spans="1:17">
      <c r="A1590" s="383" t="str">
        <f>IF(B1590="","",COUNT('Diário 1º PA'!$A$4:$A$2000)+COUNT('Diário 2º PA'!$A$4:$A$1998)+ROW()-3)</f>
        <v/>
      </c>
      <c r="B1590" s="370"/>
      <c r="C1590" s="392"/>
      <c r="D1590" s="372"/>
      <c r="E1590" s="372"/>
      <c r="F1590" s="373"/>
      <c r="G1590" s="574"/>
      <c r="H1590" s="372"/>
      <c r="I1590" s="374"/>
      <c r="J1590" s="372"/>
      <c r="K1590" s="372"/>
      <c r="L1590" s="374"/>
      <c r="M1590" s="372"/>
      <c r="N1590" s="404"/>
      <c r="O1590" s="74">
        <f t="shared" si="91"/>
        <v>0</v>
      </c>
      <c r="P1590" s="74">
        <f t="shared" si="91"/>
        <v>0</v>
      </c>
      <c r="Q1590" s="96" t="str">
        <f t="shared" si="90"/>
        <v/>
      </c>
    </row>
    <row r="1591" spans="1:17">
      <c r="A1591" s="383" t="str">
        <f>IF(B1591="","",COUNT('Diário 1º PA'!$A$4:$A$2000)+COUNT('Diário 2º PA'!$A$4:$A$1998)+ROW()-3)</f>
        <v/>
      </c>
      <c r="B1591" s="370"/>
      <c r="C1591" s="392"/>
      <c r="D1591" s="372"/>
      <c r="E1591" s="372"/>
      <c r="F1591" s="373"/>
      <c r="G1591" s="574"/>
      <c r="H1591" s="372"/>
      <c r="I1591" s="374"/>
      <c r="J1591" s="372"/>
      <c r="K1591" s="372"/>
      <c r="L1591" s="374"/>
      <c r="M1591" s="372"/>
      <c r="N1591" s="404"/>
      <c r="O1591" s="74">
        <f t="shared" si="91"/>
        <v>0</v>
      </c>
      <c r="P1591" s="74">
        <f t="shared" si="91"/>
        <v>0</v>
      </c>
      <c r="Q1591" s="96" t="str">
        <f t="shared" si="90"/>
        <v/>
      </c>
    </row>
    <row r="1592" spans="1:17">
      <c r="A1592" s="383" t="str">
        <f>IF(B1592="","",COUNT('Diário 1º PA'!$A$4:$A$2000)+COUNT('Diário 2º PA'!$A$4:$A$1998)+ROW()-3)</f>
        <v/>
      </c>
      <c r="B1592" s="370"/>
      <c r="C1592" s="392"/>
      <c r="D1592" s="372"/>
      <c r="E1592" s="372"/>
      <c r="F1592" s="373"/>
      <c r="G1592" s="574"/>
      <c r="H1592" s="372"/>
      <c r="I1592" s="374"/>
      <c r="J1592" s="372"/>
      <c r="K1592" s="372"/>
      <c r="L1592" s="374"/>
      <c r="M1592" s="372"/>
      <c r="N1592" s="404"/>
      <c r="O1592" s="74">
        <f t="shared" si="91"/>
        <v>0</v>
      </c>
      <c r="P1592" s="74">
        <f t="shared" si="91"/>
        <v>0</v>
      </c>
      <c r="Q1592" s="96" t="str">
        <f t="shared" si="90"/>
        <v/>
      </c>
    </row>
    <row r="1593" spans="1:17">
      <c r="A1593" s="383" t="str">
        <f>IF(B1593="","",COUNT('Diário 1º PA'!$A$4:$A$2000)+COUNT('Diário 2º PA'!$A$4:$A$1998)+ROW()-3)</f>
        <v/>
      </c>
      <c r="B1593" s="370"/>
      <c r="C1593" s="392"/>
      <c r="D1593" s="372"/>
      <c r="E1593" s="372"/>
      <c r="F1593" s="373"/>
      <c r="G1593" s="574"/>
      <c r="H1593" s="372"/>
      <c r="I1593" s="374"/>
      <c r="J1593" s="372"/>
      <c r="K1593" s="372"/>
      <c r="L1593" s="374"/>
      <c r="M1593" s="372"/>
      <c r="N1593" s="404"/>
      <c r="O1593" s="74">
        <f t="shared" si="91"/>
        <v>0</v>
      </c>
      <c r="P1593" s="74">
        <f t="shared" si="91"/>
        <v>0</v>
      </c>
      <c r="Q1593" s="96" t="str">
        <f t="shared" si="90"/>
        <v/>
      </c>
    </row>
    <row r="1594" spans="1:17">
      <c r="A1594" s="383" t="str">
        <f>IF(B1594="","",COUNT('Diário 1º PA'!$A$4:$A$2000)+COUNT('Diário 2º PA'!$A$4:$A$1998)+ROW()-3)</f>
        <v/>
      </c>
      <c r="B1594" s="370"/>
      <c r="C1594" s="392"/>
      <c r="D1594" s="372"/>
      <c r="E1594" s="372"/>
      <c r="F1594" s="373"/>
      <c r="G1594" s="574"/>
      <c r="H1594" s="372"/>
      <c r="I1594" s="374"/>
      <c r="J1594" s="372"/>
      <c r="K1594" s="372"/>
      <c r="L1594" s="374"/>
      <c r="M1594" s="372"/>
      <c r="N1594" s="404"/>
      <c r="O1594" s="74">
        <f t="shared" si="91"/>
        <v>0</v>
      </c>
      <c r="P1594" s="74">
        <f t="shared" si="91"/>
        <v>0</v>
      </c>
      <c r="Q1594" s="96" t="str">
        <f t="shared" si="90"/>
        <v/>
      </c>
    </row>
    <row r="1595" spans="1:17">
      <c r="A1595" s="383" t="str">
        <f>IF(B1595="","",COUNT('Diário 1º PA'!$A$4:$A$2000)+COUNT('Diário 2º PA'!$A$4:$A$1998)+ROW()-3)</f>
        <v/>
      </c>
      <c r="B1595" s="370"/>
      <c r="C1595" s="392"/>
      <c r="D1595" s="372"/>
      <c r="E1595" s="372"/>
      <c r="F1595" s="373"/>
      <c r="G1595" s="574"/>
      <c r="H1595" s="372"/>
      <c r="I1595" s="374"/>
      <c r="J1595" s="372"/>
      <c r="K1595" s="372"/>
      <c r="L1595" s="374"/>
      <c r="M1595" s="372"/>
      <c r="N1595" s="404"/>
      <c r="O1595" s="74">
        <f t="shared" si="91"/>
        <v>0</v>
      </c>
      <c r="P1595" s="74">
        <f t="shared" si="91"/>
        <v>0</v>
      </c>
      <c r="Q1595" s="96" t="str">
        <f t="shared" si="90"/>
        <v/>
      </c>
    </row>
    <row r="1596" spans="1:17">
      <c r="A1596" s="383" t="str">
        <f>IF(B1596="","",COUNT('Diário 1º PA'!$A$4:$A$2000)+COUNT('Diário 2º PA'!$A$4:$A$1998)+ROW()-3)</f>
        <v/>
      </c>
      <c r="B1596" s="370"/>
      <c r="C1596" s="392"/>
      <c r="D1596" s="372"/>
      <c r="E1596" s="372"/>
      <c r="F1596" s="373"/>
      <c r="G1596" s="574"/>
      <c r="H1596" s="372"/>
      <c r="I1596" s="374"/>
      <c r="J1596" s="372"/>
      <c r="K1596" s="372"/>
      <c r="L1596" s="374"/>
      <c r="M1596" s="372"/>
      <c r="N1596" s="404"/>
      <c r="O1596" s="74">
        <f t="shared" si="91"/>
        <v>0</v>
      </c>
      <c r="P1596" s="74">
        <f t="shared" si="91"/>
        <v>0</v>
      </c>
      <c r="Q1596" s="96" t="str">
        <f t="shared" si="90"/>
        <v/>
      </c>
    </row>
    <row r="1597" spans="1:17">
      <c r="A1597" s="383" t="str">
        <f>IF(B1597="","",COUNT('Diário 1º PA'!$A$4:$A$2000)+COUNT('Diário 2º PA'!$A$4:$A$1998)+ROW()-3)</f>
        <v/>
      </c>
      <c r="B1597" s="370"/>
      <c r="C1597" s="392"/>
      <c r="D1597" s="372"/>
      <c r="E1597" s="372"/>
      <c r="F1597" s="373"/>
      <c r="G1597" s="574"/>
      <c r="H1597" s="372"/>
      <c r="I1597" s="374"/>
      <c r="J1597" s="372"/>
      <c r="K1597" s="372"/>
      <c r="L1597" s="374"/>
      <c r="M1597" s="372"/>
      <c r="N1597" s="404"/>
      <c r="O1597" s="74">
        <f t="shared" si="91"/>
        <v>0</v>
      </c>
      <c r="P1597" s="74">
        <f t="shared" si="91"/>
        <v>0</v>
      </c>
      <c r="Q1597" s="96" t="str">
        <f t="shared" si="90"/>
        <v/>
      </c>
    </row>
    <row r="1598" spans="1:17">
      <c r="A1598" s="383" t="str">
        <f>IF(B1598="","",COUNT('Diário 1º PA'!$A$4:$A$2000)+COUNT('Diário 2º PA'!$A$4:$A$1998)+ROW()-3)</f>
        <v/>
      </c>
      <c r="B1598" s="370"/>
      <c r="C1598" s="392"/>
      <c r="D1598" s="372"/>
      <c r="E1598" s="372"/>
      <c r="F1598" s="373"/>
      <c r="G1598" s="574"/>
      <c r="H1598" s="372"/>
      <c r="I1598" s="374"/>
      <c r="J1598" s="372"/>
      <c r="K1598" s="372"/>
      <c r="L1598" s="374"/>
      <c r="M1598" s="372"/>
      <c r="N1598" s="404"/>
      <c r="O1598" s="74">
        <f t="shared" si="91"/>
        <v>0</v>
      </c>
      <c r="P1598" s="74">
        <f t="shared" si="91"/>
        <v>0</v>
      </c>
      <c r="Q1598" s="96" t="str">
        <f t="shared" si="90"/>
        <v/>
      </c>
    </row>
    <row r="1599" spans="1:17">
      <c r="A1599" s="383" t="str">
        <f>IF(B1599="","",COUNT('Diário 1º PA'!$A$4:$A$2000)+COUNT('Diário 2º PA'!$A$4:$A$1998)+ROW()-3)</f>
        <v/>
      </c>
      <c r="B1599" s="370"/>
      <c r="C1599" s="392"/>
      <c r="D1599" s="372"/>
      <c r="E1599" s="372"/>
      <c r="F1599" s="373"/>
      <c r="G1599" s="574"/>
      <c r="H1599" s="372"/>
      <c r="I1599" s="374"/>
      <c r="J1599" s="372"/>
      <c r="K1599" s="372"/>
      <c r="L1599" s="374"/>
      <c r="M1599" s="372"/>
      <c r="N1599" s="404"/>
      <c r="O1599" s="74">
        <f t="shared" si="91"/>
        <v>0</v>
      </c>
      <c r="P1599" s="74">
        <f t="shared" si="91"/>
        <v>0</v>
      </c>
      <c r="Q1599" s="96" t="str">
        <f t="shared" si="90"/>
        <v/>
      </c>
    </row>
    <row r="1600" spans="1:17">
      <c r="A1600" s="383" t="str">
        <f>IF(B1600="","",COUNT('Diário 1º PA'!$A$4:$A$2000)+COUNT('Diário 2º PA'!$A$4:$A$1998)+ROW()-3)</f>
        <v/>
      </c>
      <c r="B1600" s="370"/>
      <c r="C1600" s="392"/>
      <c r="D1600" s="372"/>
      <c r="E1600" s="372"/>
      <c r="F1600" s="373"/>
      <c r="G1600" s="574"/>
      <c r="H1600" s="372"/>
      <c r="I1600" s="374"/>
      <c r="J1600" s="372"/>
      <c r="K1600" s="372"/>
      <c r="L1600" s="374"/>
      <c r="M1600" s="372"/>
      <c r="N1600" s="404"/>
      <c r="O1600" s="74">
        <f t="shared" si="91"/>
        <v>0</v>
      </c>
      <c r="P1600" s="74">
        <f t="shared" si="91"/>
        <v>0</v>
      </c>
      <c r="Q1600" s="96" t="str">
        <f t="shared" si="90"/>
        <v/>
      </c>
    </row>
    <row r="1601" spans="1:17">
      <c r="A1601" s="383" t="str">
        <f>IF(B1601="","",COUNT('Diário 1º PA'!$A$4:$A$2000)+COUNT('Diário 2º PA'!$A$4:$A$1998)+ROW()-3)</f>
        <v/>
      </c>
      <c r="B1601" s="370"/>
      <c r="C1601" s="392"/>
      <c r="D1601" s="372"/>
      <c r="E1601" s="372"/>
      <c r="F1601" s="373"/>
      <c r="G1601" s="574"/>
      <c r="H1601" s="372"/>
      <c r="I1601" s="374"/>
      <c r="J1601" s="372"/>
      <c r="K1601" s="372"/>
      <c r="L1601" s="374"/>
      <c r="M1601" s="372"/>
      <c r="N1601" s="404"/>
      <c r="O1601" s="74">
        <f t="shared" si="91"/>
        <v>0</v>
      </c>
      <c r="P1601" s="74">
        <f t="shared" si="91"/>
        <v>0</v>
      </c>
      <c r="Q1601" s="96" t="str">
        <f t="shared" si="90"/>
        <v/>
      </c>
    </row>
    <row r="1602" spans="1:17">
      <c r="A1602" s="383" t="str">
        <f>IF(B1602="","",COUNT('Diário 1º PA'!$A$4:$A$2000)+COUNT('Diário 2º PA'!$A$4:$A$1998)+ROW()-3)</f>
        <v/>
      </c>
      <c r="B1602" s="370"/>
      <c r="C1602" s="392"/>
      <c r="D1602" s="372"/>
      <c r="E1602" s="372"/>
      <c r="F1602" s="373"/>
      <c r="G1602" s="574"/>
      <c r="H1602" s="372"/>
      <c r="I1602" s="374"/>
      <c r="J1602" s="372"/>
      <c r="K1602" s="372"/>
      <c r="L1602" s="374"/>
      <c r="M1602" s="372"/>
      <c r="N1602" s="404"/>
      <c r="O1602" s="74">
        <f t="shared" si="91"/>
        <v>0</v>
      </c>
      <c r="P1602" s="74">
        <f t="shared" si="91"/>
        <v>0</v>
      </c>
      <c r="Q1602" s="96" t="str">
        <f t="shared" si="90"/>
        <v/>
      </c>
    </row>
    <row r="1603" spans="1:17">
      <c r="A1603" s="383" t="str">
        <f>IF(B1603="","",COUNT('Diário 1º PA'!$A$4:$A$2000)+COUNT('Diário 2º PA'!$A$4:$A$1998)+ROW()-3)</f>
        <v/>
      </c>
      <c r="B1603" s="370"/>
      <c r="C1603" s="392"/>
      <c r="D1603" s="372"/>
      <c r="E1603" s="372"/>
      <c r="F1603" s="373"/>
      <c r="G1603" s="574"/>
      <c r="H1603" s="372"/>
      <c r="I1603" s="374"/>
      <c r="J1603" s="372"/>
      <c r="K1603" s="372"/>
      <c r="L1603" s="374"/>
      <c r="M1603" s="372"/>
      <c r="N1603" s="404"/>
      <c r="O1603" s="74">
        <f t="shared" si="91"/>
        <v>0</v>
      </c>
      <c r="P1603" s="74">
        <f t="shared" si="91"/>
        <v>0</v>
      </c>
      <c r="Q1603" s="96" t="str">
        <f t="shared" si="90"/>
        <v/>
      </c>
    </row>
    <row r="1604" spans="1:17">
      <c r="A1604" s="383" t="str">
        <f>IF(B1604="","",COUNT('Diário 1º PA'!$A$4:$A$2000)+COUNT('Diário 2º PA'!$A$4:$A$1998)+ROW()-3)</f>
        <v/>
      </c>
      <c r="B1604" s="370"/>
      <c r="C1604" s="392"/>
      <c r="D1604" s="372"/>
      <c r="E1604" s="372"/>
      <c r="F1604" s="373"/>
      <c r="G1604" s="574"/>
      <c r="H1604" s="372"/>
      <c r="I1604" s="374"/>
      <c r="J1604" s="372"/>
      <c r="K1604" s="372"/>
      <c r="L1604" s="374"/>
      <c r="M1604" s="372"/>
      <c r="N1604" s="404"/>
      <c r="O1604" s="74">
        <f t="shared" si="91"/>
        <v>0</v>
      </c>
      <c r="P1604" s="74">
        <f t="shared" si="91"/>
        <v>0</v>
      </c>
      <c r="Q1604" s="96" t="str">
        <f t="shared" si="90"/>
        <v/>
      </c>
    </row>
    <row r="1605" spans="1:17">
      <c r="A1605" s="383" t="str">
        <f>IF(B1605="","",COUNT('Diário 1º PA'!$A$4:$A$2000)+COUNT('Diário 2º PA'!$A$4:$A$1998)+ROW()-3)</f>
        <v/>
      </c>
      <c r="B1605" s="370"/>
      <c r="C1605" s="392"/>
      <c r="D1605" s="372"/>
      <c r="E1605" s="372"/>
      <c r="F1605" s="373"/>
      <c r="G1605" s="574"/>
      <c r="H1605" s="372"/>
      <c r="I1605" s="374"/>
      <c r="J1605" s="372"/>
      <c r="K1605" s="372"/>
      <c r="L1605" s="374"/>
      <c r="M1605" s="372"/>
      <c r="N1605" s="404"/>
      <c r="O1605" s="74">
        <f t="shared" si="91"/>
        <v>0</v>
      </c>
      <c r="P1605" s="74">
        <f t="shared" si="91"/>
        <v>0</v>
      </c>
      <c r="Q1605" s="96" t="str">
        <f t="shared" si="90"/>
        <v/>
      </c>
    </row>
    <row r="1606" spans="1:17">
      <c r="A1606" s="383" t="str">
        <f>IF(B1606="","",COUNT('Diário 1º PA'!$A$4:$A$2000)+COUNT('Diário 2º PA'!$A$4:$A$1998)+ROW()-3)</f>
        <v/>
      </c>
      <c r="B1606" s="370"/>
      <c r="C1606" s="392"/>
      <c r="D1606" s="372"/>
      <c r="E1606" s="372"/>
      <c r="F1606" s="373"/>
      <c r="G1606" s="574"/>
      <c r="H1606" s="372"/>
      <c r="I1606" s="374"/>
      <c r="J1606" s="372"/>
      <c r="K1606" s="372"/>
      <c r="L1606" s="374"/>
      <c r="M1606" s="372"/>
      <c r="N1606" s="404"/>
      <c r="O1606" s="74">
        <f t="shared" si="91"/>
        <v>0</v>
      </c>
      <c r="P1606" s="74">
        <f t="shared" si="91"/>
        <v>0</v>
      </c>
      <c r="Q1606" s="96" t="str">
        <f t="shared" si="90"/>
        <v/>
      </c>
    </row>
    <row r="1607" spans="1:17">
      <c r="A1607" s="383" t="str">
        <f>IF(B1607="","",COUNT('Diário 1º PA'!$A$4:$A$2000)+COUNT('Diário 2º PA'!$A$4:$A$1998)+ROW()-3)</f>
        <v/>
      </c>
      <c r="B1607" s="370"/>
      <c r="C1607" s="392"/>
      <c r="D1607" s="372"/>
      <c r="E1607" s="372"/>
      <c r="F1607" s="373"/>
      <c r="G1607" s="574"/>
      <c r="H1607" s="372"/>
      <c r="I1607" s="374"/>
      <c r="J1607" s="372"/>
      <c r="K1607" s="372"/>
      <c r="L1607" s="374"/>
      <c r="M1607" s="372"/>
      <c r="N1607" s="404"/>
      <c r="O1607" s="74">
        <f t="shared" si="91"/>
        <v>0</v>
      </c>
      <c r="P1607" s="74">
        <f t="shared" si="91"/>
        <v>0</v>
      </c>
      <c r="Q1607" s="96" t="str">
        <f t="shared" si="90"/>
        <v/>
      </c>
    </row>
    <row r="1608" spans="1:17">
      <c r="A1608" s="383" t="str">
        <f>IF(B1608="","",COUNT('Diário 1º PA'!$A$4:$A$2000)+COUNT('Diário 2º PA'!$A$4:$A$1998)+ROW()-3)</f>
        <v/>
      </c>
      <c r="B1608" s="370"/>
      <c r="C1608" s="392"/>
      <c r="D1608" s="372"/>
      <c r="E1608" s="372"/>
      <c r="F1608" s="373"/>
      <c r="G1608" s="574"/>
      <c r="H1608" s="372"/>
      <c r="I1608" s="374"/>
      <c r="J1608" s="372"/>
      <c r="K1608" s="372"/>
      <c r="L1608" s="374"/>
      <c r="M1608" s="372"/>
      <c r="N1608" s="404"/>
      <c r="O1608" s="74">
        <f t="shared" si="91"/>
        <v>0</v>
      </c>
      <c r="P1608" s="74">
        <f t="shared" si="91"/>
        <v>0</v>
      </c>
      <c r="Q1608" s="96" t="str">
        <f t="shared" si="90"/>
        <v/>
      </c>
    </row>
    <row r="1609" spans="1:17">
      <c r="A1609" s="383" t="str">
        <f>IF(B1609="","",COUNT('Diário 1º PA'!$A$4:$A$2000)+COUNT('Diário 2º PA'!$A$4:$A$1998)+ROW()-3)</f>
        <v/>
      </c>
      <c r="B1609" s="370"/>
      <c r="C1609" s="392"/>
      <c r="D1609" s="372"/>
      <c r="E1609" s="372"/>
      <c r="F1609" s="373"/>
      <c r="G1609" s="574"/>
      <c r="H1609" s="372"/>
      <c r="I1609" s="374"/>
      <c r="J1609" s="372"/>
      <c r="K1609" s="372"/>
      <c r="L1609" s="374"/>
      <c r="M1609" s="372"/>
      <c r="N1609" s="404"/>
      <c r="O1609" s="74">
        <f t="shared" si="91"/>
        <v>0</v>
      </c>
      <c r="P1609" s="74">
        <f t="shared" si="91"/>
        <v>0</v>
      </c>
      <c r="Q1609" s="96" t="str">
        <f t="shared" si="90"/>
        <v/>
      </c>
    </row>
    <row r="1610" spans="1:17">
      <c r="A1610" s="383" t="str">
        <f>IF(B1610="","",COUNT('Diário 1º PA'!$A$4:$A$2000)+COUNT('Diário 2º PA'!$A$4:$A$1998)+ROW()-3)</f>
        <v/>
      </c>
      <c r="B1610" s="370"/>
      <c r="C1610" s="392"/>
      <c r="D1610" s="372"/>
      <c r="E1610" s="372"/>
      <c r="F1610" s="373"/>
      <c r="G1610" s="574"/>
      <c r="H1610" s="372"/>
      <c r="I1610" s="374"/>
      <c r="J1610" s="372"/>
      <c r="K1610" s="372"/>
      <c r="L1610" s="374"/>
      <c r="M1610" s="372"/>
      <c r="N1610" s="404"/>
      <c r="O1610" s="74">
        <f t="shared" si="91"/>
        <v>0</v>
      </c>
      <c r="P1610" s="74">
        <f t="shared" si="91"/>
        <v>0</v>
      </c>
      <c r="Q1610" s="96" t="str">
        <f t="shared" si="90"/>
        <v/>
      </c>
    </row>
    <row r="1611" spans="1:17">
      <c r="A1611" s="383" t="str">
        <f>IF(B1611="","",COUNT('Diário 1º PA'!$A$4:$A$2000)+COUNT('Diário 2º PA'!$A$4:$A$1998)+ROW()-3)</f>
        <v/>
      </c>
      <c r="B1611" s="370"/>
      <c r="C1611" s="392"/>
      <c r="D1611" s="372"/>
      <c r="E1611" s="372"/>
      <c r="F1611" s="373"/>
      <c r="G1611" s="574"/>
      <c r="H1611" s="372"/>
      <c r="I1611" s="374"/>
      <c r="J1611" s="372"/>
      <c r="K1611" s="372"/>
      <c r="L1611" s="374"/>
      <c r="M1611" s="372"/>
      <c r="N1611" s="404"/>
      <c r="O1611" s="74">
        <f t="shared" si="91"/>
        <v>0</v>
      </c>
      <c r="P1611" s="74">
        <f t="shared" si="91"/>
        <v>0</v>
      </c>
      <c r="Q1611" s="96" t="str">
        <f t="shared" si="90"/>
        <v/>
      </c>
    </row>
    <row r="1612" spans="1:17">
      <c r="A1612" s="383" t="str">
        <f>IF(B1612="","",COUNT('Diário 1º PA'!$A$4:$A$2000)+COUNT('Diário 2º PA'!$A$4:$A$1998)+ROW()-3)</f>
        <v/>
      </c>
      <c r="B1612" s="370"/>
      <c r="C1612" s="392"/>
      <c r="D1612" s="372"/>
      <c r="E1612" s="372"/>
      <c r="F1612" s="373"/>
      <c r="G1612" s="574"/>
      <c r="H1612" s="372"/>
      <c r="I1612" s="374"/>
      <c r="J1612" s="372"/>
      <c r="K1612" s="372"/>
      <c r="L1612" s="374"/>
      <c r="M1612" s="372"/>
      <c r="N1612" s="404"/>
      <c r="O1612" s="74">
        <f t="shared" si="91"/>
        <v>0</v>
      </c>
      <c r="P1612" s="74">
        <f t="shared" si="91"/>
        <v>0</v>
      </c>
      <c r="Q1612" s="96" t="str">
        <f t="shared" si="90"/>
        <v/>
      </c>
    </row>
    <row r="1613" spans="1:17">
      <c r="A1613" s="383" t="str">
        <f>IF(B1613="","",COUNT('Diário 1º PA'!$A$4:$A$2000)+COUNT('Diário 2º PA'!$A$4:$A$1998)+ROW()-3)</f>
        <v/>
      </c>
      <c r="B1613" s="370"/>
      <c r="C1613" s="392"/>
      <c r="D1613" s="372"/>
      <c r="E1613" s="372"/>
      <c r="F1613" s="373"/>
      <c r="G1613" s="574"/>
      <c r="H1613" s="372"/>
      <c r="I1613" s="374"/>
      <c r="J1613" s="372"/>
      <c r="K1613" s="372"/>
      <c r="L1613" s="374"/>
      <c r="M1613" s="372"/>
      <c r="N1613" s="404"/>
      <c r="O1613" s="74">
        <f t="shared" si="91"/>
        <v>0</v>
      </c>
      <c r="P1613" s="74">
        <f t="shared" si="91"/>
        <v>0</v>
      </c>
      <c r="Q1613" s="96" t="str">
        <f t="shared" si="90"/>
        <v/>
      </c>
    </row>
    <row r="1614" spans="1:17">
      <c r="A1614" s="383" t="str">
        <f>IF(B1614="","",COUNT('Diário 1º PA'!$A$4:$A$2000)+COUNT('Diário 2º PA'!$A$4:$A$1998)+ROW()-3)</f>
        <v/>
      </c>
      <c r="B1614" s="370"/>
      <c r="C1614" s="392"/>
      <c r="D1614" s="372"/>
      <c r="E1614" s="372"/>
      <c r="F1614" s="373"/>
      <c r="G1614" s="574"/>
      <c r="H1614" s="372"/>
      <c r="I1614" s="374"/>
      <c r="J1614" s="372"/>
      <c r="K1614" s="372"/>
      <c r="L1614" s="374"/>
      <c r="M1614" s="372"/>
      <c r="N1614" s="404"/>
      <c r="O1614" s="74">
        <f t="shared" si="91"/>
        <v>0</v>
      </c>
      <c r="P1614" s="74">
        <f t="shared" si="91"/>
        <v>0</v>
      </c>
      <c r="Q1614" s="96" t="str">
        <f t="shared" si="90"/>
        <v/>
      </c>
    </row>
    <row r="1615" spans="1:17">
      <c r="A1615" s="383" t="str">
        <f>IF(B1615="","",COUNT('Diário 1º PA'!$A$4:$A$2000)+COUNT('Diário 2º PA'!$A$4:$A$1998)+ROW()-3)</f>
        <v/>
      </c>
      <c r="B1615" s="370"/>
      <c r="C1615" s="392"/>
      <c r="D1615" s="372"/>
      <c r="E1615" s="372"/>
      <c r="F1615" s="373"/>
      <c r="G1615" s="574"/>
      <c r="H1615" s="372"/>
      <c r="I1615" s="374"/>
      <c r="J1615" s="372"/>
      <c r="K1615" s="372"/>
      <c r="L1615" s="374"/>
      <c r="M1615" s="372"/>
      <c r="N1615" s="404"/>
      <c r="O1615" s="74">
        <f t="shared" si="91"/>
        <v>0</v>
      </c>
      <c r="P1615" s="74">
        <f t="shared" si="91"/>
        <v>0</v>
      </c>
      <c r="Q1615" s="96" t="str">
        <f t="shared" si="90"/>
        <v/>
      </c>
    </row>
    <row r="1616" spans="1:17">
      <c r="A1616" s="383" t="str">
        <f>IF(B1616="","",COUNT('Diário 1º PA'!$A$4:$A$2000)+COUNT('Diário 2º PA'!$A$4:$A$1998)+ROW()-3)</f>
        <v/>
      </c>
      <c r="B1616" s="370"/>
      <c r="C1616" s="392"/>
      <c r="D1616" s="372"/>
      <c r="E1616" s="372"/>
      <c r="F1616" s="373"/>
      <c r="G1616" s="574"/>
      <c r="H1616" s="372"/>
      <c r="I1616" s="374"/>
      <c r="J1616" s="372"/>
      <c r="K1616" s="372"/>
      <c r="L1616" s="374"/>
      <c r="M1616" s="372"/>
      <c r="N1616" s="404"/>
      <c r="O1616" s="74">
        <f t="shared" si="91"/>
        <v>0</v>
      </c>
      <c r="P1616" s="74">
        <f t="shared" si="91"/>
        <v>0</v>
      </c>
      <c r="Q1616" s="96" t="str">
        <f t="shared" si="90"/>
        <v/>
      </c>
    </row>
    <row r="1617" spans="1:17">
      <c r="A1617" s="383" t="str">
        <f>IF(B1617="","",COUNT('Diário 1º PA'!$A$4:$A$2000)+COUNT('Diário 2º PA'!$A$4:$A$1998)+ROW()-3)</f>
        <v/>
      </c>
      <c r="B1617" s="370"/>
      <c r="C1617" s="392"/>
      <c r="D1617" s="372"/>
      <c r="E1617" s="372"/>
      <c r="F1617" s="373"/>
      <c r="G1617" s="574"/>
      <c r="H1617" s="372"/>
      <c r="I1617" s="374"/>
      <c r="J1617" s="372"/>
      <c r="K1617" s="372"/>
      <c r="L1617" s="374"/>
      <c r="M1617" s="372"/>
      <c r="N1617" s="404"/>
      <c r="O1617" s="74">
        <f t="shared" si="91"/>
        <v>0</v>
      </c>
      <c r="P1617" s="74">
        <f t="shared" si="91"/>
        <v>0</v>
      </c>
      <c r="Q1617" s="96" t="str">
        <f t="shared" si="90"/>
        <v/>
      </c>
    </row>
    <row r="1618" spans="1:17">
      <c r="A1618" s="383" t="str">
        <f>IF(B1618="","",COUNT('Diário 1º PA'!$A$4:$A$2000)+COUNT('Diário 2º PA'!$A$4:$A$1998)+ROW()-3)</f>
        <v/>
      </c>
      <c r="B1618" s="370"/>
      <c r="C1618" s="392"/>
      <c r="D1618" s="372"/>
      <c r="E1618" s="372"/>
      <c r="F1618" s="373"/>
      <c r="G1618" s="574"/>
      <c r="H1618" s="372"/>
      <c r="I1618" s="374"/>
      <c r="J1618" s="372"/>
      <c r="K1618" s="372"/>
      <c r="L1618" s="374"/>
      <c r="M1618" s="372"/>
      <c r="N1618" s="404"/>
      <c r="O1618" s="74">
        <f t="shared" si="91"/>
        <v>0</v>
      </c>
      <c r="P1618" s="74">
        <f t="shared" si="91"/>
        <v>0</v>
      </c>
      <c r="Q1618" s="96" t="str">
        <f t="shared" si="90"/>
        <v/>
      </c>
    </row>
    <row r="1619" spans="1:17">
      <c r="A1619" s="383" t="str">
        <f>IF(B1619="","",COUNT('Diário 1º PA'!$A$4:$A$2000)+COUNT('Diário 2º PA'!$A$4:$A$1998)+ROW()-3)</f>
        <v/>
      </c>
      <c r="B1619" s="370"/>
      <c r="C1619" s="392"/>
      <c r="D1619" s="372"/>
      <c r="E1619" s="372"/>
      <c r="F1619" s="373"/>
      <c r="G1619" s="574"/>
      <c r="H1619" s="372"/>
      <c r="I1619" s="374"/>
      <c r="J1619" s="372"/>
      <c r="K1619" s="372"/>
      <c r="L1619" s="374"/>
      <c r="M1619" s="372"/>
      <c r="N1619" s="404"/>
      <c r="O1619" s="74">
        <f t="shared" si="91"/>
        <v>0</v>
      </c>
      <c r="P1619" s="74">
        <f t="shared" si="91"/>
        <v>0</v>
      </c>
      <c r="Q1619" s="96" t="str">
        <f t="shared" si="90"/>
        <v/>
      </c>
    </row>
    <row r="1620" spans="1:17">
      <c r="A1620" s="383" t="str">
        <f>IF(B1620="","",COUNT('Diário 1º PA'!$A$4:$A$2000)+COUNT('Diário 2º PA'!$A$4:$A$1998)+ROW()-3)</f>
        <v/>
      </c>
      <c r="B1620" s="370"/>
      <c r="C1620" s="392"/>
      <c r="D1620" s="372"/>
      <c r="E1620" s="372"/>
      <c r="F1620" s="373"/>
      <c r="G1620" s="574"/>
      <c r="H1620" s="372"/>
      <c r="I1620" s="374"/>
      <c r="J1620" s="372"/>
      <c r="K1620" s="372"/>
      <c r="L1620" s="374"/>
      <c r="M1620" s="372"/>
      <c r="N1620" s="404"/>
      <c r="O1620" s="74">
        <f t="shared" si="91"/>
        <v>0</v>
      </c>
      <c r="P1620" s="74">
        <f t="shared" si="91"/>
        <v>0</v>
      </c>
      <c r="Q1620" s="96" t="str">
        <f t="shared" si="90"/>
        <v/>
      </c>
    </row>
    <row r="1621" spans="1:17">
      <c r="A1621" s="383" t="str">
        <f>IF(B1621="","",COUNT('Diário 1º PA'!$A$4:$A$2000)+COUNT('Diário 2º PA'!$A$4:$A$1998)+ROW()-3)</f>
        <v/>
      </c>
      <c r="B1621" s="370"/>
      <c r="C1621" s="392"/>
      <c r="D1621" s="372"/>
      <c r="E1621" s="372"/>
      <c r="F1621" s="373"/>
      <c r="G1621" s="574"/>
      <c r="H1621" s="372"/>
      <c r="I1621" s="374"/>
      <c r="J1621" s="372"/>
      <c r="K1621" s="372"/>
      <c r="L1621" s="374"/>
      <c r="M1621" s="372"/>
      <c r="N1621" s="404"/>
      <c r="O1621" s="74">
        <f t="shared" si="91"/>
        <v>0</v>
      </c>
      <c r="P1621" s="74">
        <f t="shared" si="91"/>
        <v>0</v>
      </c>
      <c r="Q1621" s="96" t="str">
        <f t="shared" si="90"/>
        <v/>
      </c>
    </row>
    <row r="1622" spans="1:17">
      <c r="A1622" s="383" t="str">
        <f>IF(B1622="","",COUNT('Diário 1º PA'!$A$4:$A$2000)+COUNT('Diário 2º PA'!$A$4:$A$1998)+ROW()-3)</f>
        <v/>
      </c>
      <c r="B1622" s="370"/>
      <c r="C1622" s="392"/>
      <c r="D1622" s="372"/>
      <c r="E1622" s="372"/>
      <c r="F1622" s="373"/>
      <c r="G1622" s="574"/>
      <c r="H1622" s="372"/>
      <c r="I1622" s="374"/>
      <c r="J1622" s="372"/>
      <c r="K1622" s="372"/>
      <c r="L1622" s="374"/>
      <c r="M1622" s="372"/>
      <c r="N1622" s="404"/>
      <c r="O1622" s="74">
        <f t="shared" si="91"/>
        <v>0</v>
      </c>
      <c r="P1622" s="74">
        <f t="shared" si="91"/>
        <v>0</v>
      </c>
      <c r="Q1622" s="96" t="str">
        <f t="shared" si="90"/>
        <v/>
      </c>
    </row>
    <row r="1623" spans="1:17">
      <c r="A1623" s="383" t="str">
        <f>IF(B1623="","",COUNT('Diário 1º PA'!$A$4:$A$2000)+COUNT('Diário 2º PA'!$A$4:$A$1998)+ROW()-3)</f>
        <v/>
      </c>
      <c r="B1623" s="370"/>
      <c r="C1623" s="392"/>
      <c r="D1623" s="372"/>
      <c r="E1623" s="372"/>
      <c r="F1623" s="373"/>
      <c r="G1623" s="574"/>
      <c r="H1623" s="372"/>
      <c r="I1623" s="374"/>
      <c r="J1623" s="372"/>
      <c r="K1623" s="372"/>
      <c r="L1623" s="374"/>
      <c r="M1623" s="372"/>
      <c r="N1623" s="404"/>
      <c r="O1623" s="74">
        <f t="shared" si="91"/>
        <v>0</v>
      </c>
      <c r="P1623" s="74">
        <f t="shared" si="91"/>
        <v>0</v>
      </c>
      <c r="Q1623" s="96" t="str">
        <f t="shared" si="90"/>
        <v/>
      </c>
    </row>
    <row r="1624" spans="1:17">
      <c r="A1624" s="383" t="str">
        <f>IF(B1624="","",COUNT('Diário 1º PA'!$A$4:$A$2000)+COUNT('Diário 2º PA'!$A$4:$A$1998)+ROW()-3)</f>
        <v/>
      </c>
      <c r="B1624" s="370"/>
      <c r="C1624" s="392"/>
      <c r="D1624" s="372"/>
      <c r="E1624" s="372"/>
      <c r="F1624" s="373"/>
      <c r="G1624" s="574"/>
      <c r="H1624" s="372"/>
      <c r="I1624" s="374"/>
      <c r="J1624" s="372"/>
      <c r="K1624" s="372"/>
      <c r="L1624" s="374"/>
      <c r="M1624" s="372"/>
      <c r="N1624" s="404"/>
      <c r="O1624" s="74">
        <f t="shared" si="91"/>
        <v>0</v>
      </c>
      <c r="P1624" s="74">
        <f t="shared" si="91"/>
        <v>0</v>
      </c>
      <c r="Q1624" s="96" t="str">
        <f t="shared" si="90"/>
        <v/>
      </c>
    </row>
    <row r="1625" spans="1:17">
      <c r="A1625" s="383" t="str">
        <f>IF(B1625="","",COUNT('Diário 1º PA'!$A$4:$A$2000)+COUNT('Diário 2º PA'!$A$4:$A$1998)+ROW()-3)</f>
        <v/>
      </c>
      <c r="B1625" s="370"/>
      <c r="C1625" s="392"/>
      <c r="D1625" s="372"/>
      <c r="E1625" s="372"/>
      <c r="F1625" s="373"/>
      <c r="G1625" s="574"/>
      <c r="H1625" s="372"/>
      <c r="I1625" s="374"/>
      <c r="J1625" s="372"/>
      <c r="K1625" s="372"/>
      <c r="L1625" s="374"/>
      <c r="M1625" s="372"/>
      <c r="N1625" s="404"/>
      <c r="O1625" s="74">
        <f t="shared" si="91"/>
        <v>0</v>
      </c>
      <c r="P1625" s="74">
        <f t="shared" si="91"/>
        <v>0</v>
      </c>
      <c r="Q1625" s="96" t="str">
        <f t="shared" si="90"/>
        <v/>
      </c>
    </row>
    <row r="1626" spans="1:17">
      <c r="A1626" s="383" t="str">
        <f>IF(B1626="","",COUNT('Diário 1º PA'!$A$4:$A$2000)+COUNT('Diário 2º PA'!$A$4:$A$1998)+ROW()-3)</f>
        <v/>
      </c>
      <c r="B1626" s="370"/>
      <c r="C1626" s="392"/>
      <c r="D1626" s="372"/>
      <c r="E1626" s="372"/>
      <c r="F1626" s="373"/>
      <c r="G1626" s="574"/>
      <c r="H1626" s="372"/>
      <c r="I1626" s="374"/>
      <c r="J1626" s="372"/>
      <c r="K1626" s="372"/>
      <c r="L1626" s="374"/>
      <c r="M1626" s="372"/>
      <c r="N1626" s="404"/>
      <c r="O1626" s="74">
        <f t="shared" si="91"/>
        <v>0</v>
      </c>
      <c r="P1626" s="74">
        <f t="shared" si="91"/>
        <v>0</v>
      </c>
      <c r="Q1626" s="96" t="str">
        <f t="shared" si="90"/>
        <v/>
      </c>
    </row>
    <row r="1627" spans="1:17">
      <c r="A1627" s="383" t="str">
        <f>IF(B1627="","",COUNT('Diário 1º PA'!$A$4:$A$2000)+COUNT('Diário 2º PA'!$A$4:$A$1998)+ROW()-3)</f>
        <v/>
      </c>
      <c r="B1627" s="370"/>
      <c r="C1627" s="392"/>
      <c r="D1627" s="372"/>
      <c r="E1627" s="372"/>
      <c r="F1627" s="373"/>
      <c r="G1627" s="574"/>
      <c r="H1627" s="372"/>
      <c r="I1627" s="374"/>
      <c r="J1627" s="372"/>
      <c r="K1627" s="372"/>
      <c r="L1627" s="374"/>
      <c r="M1627" s="372"/>
      <c r="N1627" s="404"/>
      <c r="O1627" s="74">
        <f t="shared" si="91"/>
        <v>0</v>
      </c>
      <c r="P1627" s="74">
        <f t="shared" si="91"/>
        <v>0</v>
      </c>
      <c r="Q1627" s="96" t="str">
        <f t="shared" si="90"/>
        <v/>
      </c>
    </row>
    <row r="1628" spans="1:17">
      <c r="A1628" s="383" t="str">
        <f>IF(B1628="","",COUNT('Diário 1º PA'!$A$4:$A$2000)+COUNT('Diário 2º PA'!$A$4:$A$1998)+ROW()-3)</f>
        <v/>
      </c>
      <c r="B1628" s="370"/>
      <c r="C1628" s="392"/>
      <c r="D1628" s="372"/>
      <c r="E1628" s="372"/>
      <c r="F1628" s="373"/>
      <c r="G1628" s="574"/>
      <c r="H1628" s="372"/>
      <c r="I1628" s="374"/>
      <c r="J1628" s="372"/>
      <c r="K1628" s="372"/>
      <c r="L1628" s="374"/>
      <c r="M1628" s="372"/>
      <c r="N1628" s="404"/>
      <c r="O1628" s="74">
        <f t="shared" si="91"/>
        <v>0</v>
      </c>
      <c r="P1628" s="74">
        <f t="shared" si="91"/>
        <v>0</v>
      </c>
      <c r="Q1628" s="96" t="str">
        <f t="shared" si="90"/>
        <v/>
      </c>
    </row>
    <row r="1629" spans="1:17">
      <c r="A1629" s="383" t="str">
        <f>IF(B1629="","",COUNT('Diário 1º PA'!$A$4:$A$2000)+COUNT('Diário 2º PA'!$A$4:$A$1998)+ROW()-3)</f>
        <v/>
      </c>
      <c r="B1629" s="370"/>
      <c r="C1629" s="392"/>
      <c r="D1629" s="372"/>
      <c r="E1629" s="372"/>
      <c r="F1629" s="373"/>
      <c r="G1629" s="574"/>
      <c r="H1629" s="372"/>
      <c r="I1629" s="374"/>
      <c r="J1629" s="372"/>
      <c r="K1629" s="372"/>
      <c r="L1629" s="374"/>
      <c r="M1629" s="372"/>
      <c r="N1629" s="404"/>
      <c r="O1629" s="74">
        <f t="shared" si="91"/>
        <v>0</v>
      </c>
      <c r="P1629" s="74">
        <f t="shared" si="91"/>
        <v>0</v>
      </c>
      <c r="Q1629" s="96" t="str">
        <f t="shared" si="90"/>
        <v/>
      </c>
    </row>
    <row r="1630" spans="1:17">
      <c r="A1630" s="383" t="str">
        <f>IF(B1630="","",COUNT('Diário 1º PA'!$A$4:$A$2000)+COUNT('Diário 2º PA'!$A$4:$A$1998)+ROW()-3)</f>
        <v/>
      </c>
      <c r="B1630" s="370"/>
      <c r="C1630" s="392"/>
      <c r="D1630" s="372"/>
      <c r="E1630" s="372"/>
      <c r="F1630" s="373"/>
      <c r="G1630" s="574"/>
      <c r="H1630" s="372"/>
      <c r="I1630" s="374"/>
      <c r="J1630" s="372"/>
      <c r="K1630" s="372"/>
      <c r="L1630" s="374"/>
      <c r="M1630" s="372"/>
      <c r="N1630" s="404"/>
      <c r="O1630" s="74">
        <f t="shared" si="91"/>
        <v>0</v>
      </c>
      <c r="P1630" s="74">
        <f t="shared" si="91"/>
        <v>0</v>
      </c>
      <c r="Q1630" s="96" t="str">
        <f t="shared" si="90"/>
        <v/>
      </c>
    </row>
    <row r="1631" spans="1:17">
      <c r="A1631" s="383" t="str">
        <f>IF(B1631="","",COUNT('Diário 1º PA'!$A$4:$A$2000)+COUNT('Diário 2º PA'!$A$4:$A$1998)+ROW()-3)</f>
        <v/>
      </c>
      <c r="B1631" s="370"/>
      <c r="C1631" s="392"/>
      <c r="D1631" s="372"/>
      <c r="E1631" s="372"/>
      <c r="F1631" s="373"/>
      <c r="G1631" s="574"/>
      <c r="H1631" s="372"/>
      <c r="I1631" s="374"/>
      <c r="J1631" s="372"/>
      <c r="K1631" s="372"/>
      <c r="L1631" s="374"/>
      <c r="M1631" s="372"/>
      <c r="N1631" s="404"/>
      <c r="O1631" s="74">
        <f t="shared" si="91"/>
        <v>0</v>
      </c>
      <c r="P1631" s="74">
        <f t="shared" si="91"/>
        <v>0</v>
      </c>
      <c r="Q1631" s="96" t="str">
        <f t="shared" si="90"/>
        <v/>
      </c>
    </row>
    <row r="1632" spans="1:17">
      <c r="A1632" s="383" t="str">
        <f>IF(B1632="","",COUNT('Diário 1º PA'!$A$4:$A$2000)+COUNT('Diário 2º PA'!$A$4:$A$1998)+ROW()-3)</f>
        <v/>
      </c>
      <c r="B1632" s="370"/>
      <c r="C1632" s="392"/>
      <c r="D1632" s="372"/>
      <c r="E1632" s="372"/>
      <c r="F1632" s="373"/>
      <c r="G1632" s="574"/>
      <c r="H1632" s="372"/>
      <c r="I1632" s="374"/>
      <c r="J1632" s="372"/>
      <c r="K1632" s="372"/>
      <c r="L1632" s="374"/>
      <c r="M1632" s="372"/>
      <c r="N1632" s="404"/>
      <c r="O1632" s="74">
        <f t="shared" si="91"/>
        <v>0</v>
      </c>
      <c r="P1632" s="74">
        <f t="shared" si="91"/>
        <v>0</v>
      </c>
      <c r="Q1632" s="96" t="str">
        <f t="shared" ref="Q1632:Q1695" si="92">SUBSTITUTE(D1632," ","_")</f>
        <v/>
      </c>
    </row>
    <row r="1633" spans="1:17">
      <c r="A1633" s="383" t="str">
        <f>IF(B1633="","",COUNT('Diário 1º PA'!$A$4:$A$2000)+COUNT('Diário 2º PA'!$A$4:$A$1998)+ROW()-3)</f>
        <v/>
      </c>
      <c r="B1633" s="370"/>
      <c r="C1633" s="392"/>
      <c r="D1633" s="372"/>
      <c r="E1633" s="372"/>
      <c r="F1633" s="373"/>
      <c r="G1633" s="574"/>
      <c r="H1633" s="372"/>
      <c r="I1633" s="374"/>
      <c r="J1633" s="372"/>
      <c r="K1633" s="372"/>
      <c r="L1633" s="374"/>
      <c r="M1633" s="372"/>
      <c r="N1633" s="404"/>
      <c r="O1633" s="74">
        <f t="shared" ref="O1633:P1696" si="93">IF(B1633=0,0,IF(YEAR(B1633)=$P$1,MONTH(B1633)-$O$1+1,(YEAR(B1633)-$P$1)*12-$O$1+1+MONTH(B1633)))</f>
        <v>0</v>
      </c>
      <c r="P1633" s="74">
        <f t="shared" si="93"/>
        <v>0</v>
      </c>
      <c r="Q1633" s="96" t="str">
        <f t="shared" si="92"/>
        <v/>
      </c>
    </row>
    <row r="1634" spans="1:17">
      <c r="A1634" s="383" t="str">
        <f>IF(B1634="","",COUNT('Diário 1º PA'!$A$4:$A$2000)+COUNT('Diário 2º PA'!$A$4:$A$1998)+ROW()-3)</f>
        <v/>
      </c>
      <c r="B1634" s="370"/>
      <c r="C1634" s="392"/>
      <c r="D1634" s="372"/>
      <c r="E1634" s="372"/>
      <c r="F1634" s="373"/>
      <c r="G1634" s="574"/>
      <c r="H1634" s="372"/>
      <c r="I1634" s="374"/>
      <c r="J1634" s="372"/>
      <c r="K1634" s="372"/>
      <c r="L1634" s="374"/>
      <c r="M1634" s="372"/>
      <c r="N1634" s="404"/>
      <c r="O1634" s="74">
        <f t="shared" si="93"/>
        <v>0</v>
      </c>
      <c r="P1634" s="74">
        <f t="shared" si="93"/>
        <v>0</v>
      </c>
      <c r="Q1634" s="96" t="str">
        <f t="shared" si="92"/>
        <v/>
      </c>
    </row>
    <row r="1635" spans="1:17">
      <c r="A1635" s="383" t="str">
        <f>IF(B1635="","",COUNT('Diário 1º PA'!$A$4:$A$2000)+COUNT('Diário 2º PA'!$A$4:$A$1998)+ROW()-3)</f>
        <v/>
      </c>
      <c r="B1635" s="370"/>
      <c r="C1635" s="392"/>
      <c r="D1635" s="372"/>
      <c r="E1635" s="372"/>
      <c r="F1635" s="373"/>
      <c r="G1635" s="574"/>
      <c r="H1635" s="372"/>
      <c r="I1635" s="374"/>
      <c r="J1635" s="372"/>
      <c r="K1635" s="372"/>
      <c r="L1635" s="374"/>
      <c r="M1635" s="372"/>
      <c r="N1635" s="404"/>
      <c r="O1635" s="74">
        <f t="shared" si="93"/>
        <v>0</v>
      </c>
      <c r="P1635" s="74">
        <f t="shared" si="93"/>
        <v>0</v>
      </c>
      <c r="Q1635" s="96" t="str">
        <f t="shared" si="92"/>
        <v/>
      </c>
    </row>
    <row r="1636" spans="1:17">
      <c r="A1636" s="383" t="str">
        <f>IF(B1636="","",COUNT('Diário 1º PA'!$A$4:$A$2000)+COUNT('Diário 2º PA'!$A$4:$A$1998)+ROW()-3)</f>
        <v/>
      </c>
      <c r="B1636" s="370"/>
      <c r="C1636" s="392"/>
      <c r="D1636" s="372"/>
      <c r="E1636" s="372"/>
      <c r="F1636" s="373"/>
      <c r="G1636" s="574"/>
      <c r="H1636" s="372"/>
      <c r="I1636" s="374"/>
      <c r="J1636" s="372"/>
      <c r="K1636" s="372"/>
      <c r="L1636" s="374"/>
      <c r="M1636" s="372"/>
      <c r="N1636" s="404"/>
      <c r="O1636" s="74">
        <f t="shared" si="93"/>
        <v>0</v>
      </c>
      <c r="P1636" s="74">
        <f t="shared" si="93"/>
        <v>0</v>
      </c>
      <c r="Q1636" s="96" t="str">
        <f t="shared" si="92"/>
        <v/>
      </c>
    </row>
    <row r="1637" spans="1:17">
      <c r="A1637" s="383" t="str">
        <f>IF(B1637="","",COUNT('Diário 1º PA'!$A$4:$A$2000)+COUNT('Diário 2º PA'!$A$4:$A$1998)+ROW()-3)</f>
        <v/>
      </c>
      <c r="B1637" s="370"/>
      <c r="C1637" s="392"/>
      <c r="D1637" s="372"/>
      <c r="E1637" s="372"/>
      <c r="F1637" s="373"/>
      <c r="G1637" s="574"/>
      <c r="H1637" s="372"/>
      <c r="I1637" s="374"/>
      <c r="J1637" s="372"/>
      <c r="K1637" s="372"/>
      <c r="L1637" s="374"/>
      <c r="M1637" s="372"/>
      <c r="N1637" s="404"/>
      <c r="O1637" s="74">
        <f t="shared" si="93"/>
        <v>0</v>
      </c>
      <c r="P1637" s="74">
        <f t="shared" si="93"/>
        <v>0</v>
      </c>
      <c r="Q1637" s="96" t="str">
        <f t="shared" si="92"/>
        <v/>
      </c>
    </row>
    <row r="1638" spans="1:17">
      <c r="A1638" s="383" t="str">
        <f>IF(B1638="","",COUNT('Diário 1º PA'!$A$4:$A$2000)+COUNT('Diário 2º PA'!$A$4:$A$1998)+ROW()-3)</f>
        <v/>
      </c>
      <c r="B1638" s="370"/>
      <c r="C1638" s="392"/>
      <c r="D1638" s="372"/>
      <c r="E1638" s="372"/>
      <c r="F1638" s="373"/>
      <c r="G1638" s="574"/>
      <c r="H1638" s="372"/>
      <c r="I1638" s="374"/>
      <c r="J1638" s="372"/>
      <c r="K1638" s="372"/>
      <c r="L1638" s="374"/>
      <c r="M1638" s="372"/>
      <c r="N1638" s="404"/>
      <c r="O1638" s="74">
        <f t="shared" si="93"/>
        <v>0</v>
      </c>
      <c r="P1638" s="74">
        <f t="shared" si="93"/>
        <v>0</v>
      </c>
      <c r="Q1638" s="96" t="str">
        <f t="shared" si="92"/>
        <v/>
      </c>
    </row>
    <row r="1639" spans="1:17">
      <c r="A1639" s="383" t="str">
        <f>IF(B1639="","",COUNT('Diário 1º PA'!$A$4:$A$2000)+COUNT('Diário 2º PA'!$A$4:$A$1998)+ROW()-3)</f>
        <v/>
      </c>
      <c r="B1639" s="370"/>
      <c r="C1639" s="392"/>
      <c r="D1639" s="372"/>
      <c r="E1639" s="372"/>
      <c r="F1639" s="373"/>
      <c r="G1639" s="574"/>
      <c r="H1639" s="372"/>
      <c r="I1639" s="374"/>
      <c r="J1639" s="372"/>
      <c r="K1639" s="372"/>
      <c r="L1639" s="374"/>
      <c r="M1639" s="372"/>
      <c r="N1639" s="404"/>
      <c r="O1639" s="74">
        <f t="shared" si="93"/>
        <v>0</v>
      </c>
      <c r="P1639" s="74">
        <f t="shared" si="93"/>
        <v>0</v>
      </c>
      <c r="Q1639" s="96" t="str">
        <f t="shared" si="92"/>
        <v/>
      </c>
    </row>
    <row r="1640" spans="1:17">
      <c r="A1640" s="383" t="str">
        <f>IF(B1640="","",COUNT('Diário 1º PA'!$A$4:$A$2000)+COUNT('Diário 2º PA'!$A$4:$A$1998)+ROW()-3)</f>
        <v/>
      </c>
      <c r="B1640" s="370"/>
      <c r="C1640" s="392"/>
      <c r="D1640" s="372"/>
      <c r="E1640" s="372"/>
      <c r="F1640" s="373"/>
      <c r="G1640" s="574"/>
      <c r="H1640" s="372"/>
      <c r="I1640" s="374"/>
      <c r="J1640" s="372"/>
      <c r="K1640" s="372"/>
      <c r="L1640" s="374"/>
      <c r="M1640" s="372"/>
      <c r="N1640" s="404"/>
      <c r="O1640" s="74">
        <f t="shared" si="93"/>
        <v>0</v>
      </c>
      <c r="P1640" s="74">
        <f t="shared" si="93"/>
        <v>0</v>
      </c>
      <c r="Q1640" s="96" t="str">
        <f t="shared" si="92"/>
        <v/>
      </c>
    </row>
    <row r="1641" spans="1:17">
      <c r="A1641" s="383" t="str">
        <f>IF(B1641="","",COUNT('Diário 1º PA'!$A$4:$A$2000)+COUNT('Diário 2º PA'!$A$4:$A$1998)+ROW()-3)</f>
        <v/>
      </c>
      <c r="B1641" s="370"/>
      <c r="C1641" s="392"/>
      <c r="D1641" s="372"/>
      <c r="E1641" s="372"/>
      <c r="F1641" s="373"/>
      <c r="G1641" s="574"/>
      <c r="H1641" s="372"/>
      <c r="I1641" s="374"/>
      <c r="J1641" s="372"/>
      <c r="K1641" s="372"/>
      <c r="L1641" s="374"/>
      <c r="M1641" s="372"/>
      <c r="N1641" s="404"/>
      <c r="O1641" s="74">
        <f t="shared" si="93"/>
        <v>0</v>
      </c>
      <c r="P1641" s="74">
        <f t="shared" si="93"/>
        <v>0</v>
      </c>
      <c r="Q1641" s="96" t="str">
        <f t="shared" si="92"/>
        <v/>
      </c>
    </row>
    <row r="1642" spans="1:17">
      <c r="A1642" s="383" t="str">
        <f>IF(B1642="","",COUNT('Diário 1º PA'!$A$4:$A$2000)+COUNT('Diário 2º PA'!$A$4:$A$1998)+ROW()-3)</f>
        <v/>
      </c>
      <c r="B1642" s="370"/>
      <c r="C1642" s="392"/>
      <c r="D1642" s="372"/>
      <c r="E1642" s="372"/>
      <c r="F1642" s="373"/>
      <c r="G1642" s="574"/>
      <c r="H1642" s="372"/>
      <c r="I1642" s="374"/>
      <c r="J1642" s="372"/>
      <c r="K1642" s="372"/>
      <c r="L1642" s="374"/>
      <c r="M1642" s="372"/>
      <c r="N1642" s="404"/>
      <c r="O1642" s="74">
        <f t="shared" si="93"/>
        <v>0</v>
      </c>
      <c r="P1642" s="74">
        <f t="shared" si="93"/>
        <v>0</v>
      </c>
      <c r="Q1642" s="96" t="str">
        <f t="shared" si="92"/>
        <v/>
      </c>
    </row>
    <row r="1643" spans="1:17">
      <c r="A1643" s="383" t="str">
        <f>IF(B1643="","",COUNT('Diário 1º PA'!$A$4:$A$2000)+COUNT('Diário 2º PA'!$A$4:$A$1998)+ROW()-3)</f>
        <v/>
      </c>
      <c r="B1643" s="370"/>
      <c r="C1643" s="392"/>
      <c r="D1643" s="372"/>
      <c r="E1643" s="372"/>
      <c r="F1643" s="373"/>
      <c r="G1643" s="574"/>
      <c r="H1643" s="372"/>
      <c r="I1643" s="374"/>
      <c r="J1643" s="372"/>
      <c r="K1643" s="372"/>
      <c r="L1643" s="374"/>
      <c r="M1643" s="372"/>
      <c r="N1643" s="404"/>
      <c r="O1643" s="74">
        <f t="shared" si="93"/>
        <v>0</v>
      </c>
      <c r="P1643" s="74">
        <f t="shared" si="93"/>
        <v>0</v>
      </c>
      <c r="Q1643" s="96" t="str">
        <f t="shared" si="92"/>
        <v/>
      </c>
    </row>
    <row r="1644" spans="1:17">
      <c r="A1644" s="383" t="str">
        <f>IF(B1644="","",COUNT('Diário 1º PA'!$A$4:$A$2000)+COUNT('Diário 2º PA'!$A$4:$A$1998)+ROW()-3)</f>
        <v/>
      </c>
      <c r="B1644" s="370"/>
      <c r="C1644" s="392"/>
      <c r="D1644" s="372"/>
      <c r="E1644" s="372"/>
      <c r="F1644" s="373"/>
      <c r="G1644" s="574"/>
      <c r="H1644" s="372"/>
      <c r="I1644" s="374"/>
      <c r="J1644" s="372"/>
      <c r="K1644" s="372"/>
      <c r="L1644" s="374"/>
      <c r="M1644" s="372"/>
      <c r="N1644" s="404"/>
      <c r="O1644" s="74">
        <f t="shared" si="93"/>
        <v>0</v>
      </c>
      <c r="P1644" s="74">
        <f t="shared" si="93"/>
        <v>0</v>
      </c>
      <c r="Q1644" s="96" t="str">
        <f t="shared" si="92"/>
        <v/>
      </c>
    </row>
    <row r="1645" spans="1:17">
      <c r="A1645" s="383" t="str">
        <f>IF(B1645="","",COUNT('Diário 1º PA'!$A$4:$A$2000)+COUNT('Diário 2º PA'!$A$4:$A$1998)+ROW()-3)</f>
        <v/>
      </c>
      <c r="B1645" s="370"/>
      <c r="C1645" s="392"/>
      <c r="D1645" s="372"/>
      <c r="E1645" s="372"/>
      <c r="F1645" s="373"/>
      <c r="G1645" s="574"/>
      <c r="H1645" s="372"/>
      <c r="I1645" s="374"/>
      <c r="J1645" s="372"/>
      <c r="K1645" s="372"/>
      <c r="L1645" s="374"/>
      <c r="M1645" s="372"/>
      <c r="N1645" s="404"/>
      <c r="O1645" s="74">
        <f t="shared" si="93"/>
        <v>0</v>
      </c>
      <c r="P1645" s="74">
        <f t="shared" si="93"/>
        <v>0</v>
      </c>
      <c r="Q1645" s="96" t="str">
        <f t="shared" si="92"/>
        <v/>
      </c>
    </row>
    <row r="1646" spans="1:17">
      <c r="A1646" s="383" t="str">
        <f>IF(B1646="","",COUNT('Diário 1º PA'!$A$4:$A$2000)+COUNT('Diário 2º PA'!$A$4:$A$1998)+ROW()-3)</f>
        <v/>
      </c>
      <c r="B1646" s="370"/>
      <c r="C1646" s="392"/>
      <c r="D1646" s="372"/>
      <c r="E1646" s="372"/>
      <c r="F1646" s="373"/>
      <c r="G1646" s="574"/>
      <c r="H1646" s="372"/>
      <c r="I1646" s="374"/>
      <c r="J1646" s="372"/>
      <c r="K1646" s="372"/>
      <c r="L1646" s="374"/>
      <c r="M1646" s="372"/>
      <c r="N1646" s="404"/>
      <c r="O1646" s="74">
        <f t="shared" si="93"/>
        <v>0</v>
      </c>
      <c r="P1646" s="74">
        <f t="shared" si="93"/>
        <v>0</v>
      </c>
      <c r="Q1646" s="96" t="str">
        <f t="shared" si="92"/>
        <v/>
      </c>
    </row>
    <row r="1647" spans="1:17">
      <c r="A1647" s="383" t="str">
        <f>IF(B1647="","",COUNT('Diário 1º PA'!$A$4:$A$2000)+COUNT('Diário 2º PA'!$A$4:$A$1998)+ROW()-3)</f>
        <v/>
      </c>
      <c r="B1647" s="370"/>
      <c r="C1647" s="392"/>
      <c r="D1647" s="372"/>
      <c r="E1647" s="372"/>
      <c r="F1647" s="373"/>
      <c r="G1647" s="574"/>
      <c r="H1647" s="372"/>
      <c r="I1647" s="374"/>
      <c r="J1647" s="372"/>
      <c r="K1647" s="372"/>
      <c r="L1647" s="374"/>
      <c r="M1647" s="372"/>
      <c r="N1647" s="404"/>
      <c r="O1647" s="74">
        <f t="shared" si="93"/>
        <v>0</v>
      </c>
      <c r="P1647" s="74">
        <f t="shared" si="93"/>
        <v>0</v>
      </c>
      <c r="Q1647" s="96" t="str">
        <f t="shared" si="92"/>
        <v/>
      </c>
    </row>
    <row r="1648" spans="1:17">
      <c r="A1648" s="383" t="str">
        <f>IF(B1648="","",COUNT('Diário 1º PA'!$A$4:$A$2000)+COUNT('Diário 2º PA'!$A$4:$A$1998)+ROW()-3)</f>
        <v/>
      </c>
      <c r="B1648" s="370"/>
      <c r="C1648" s="392"/>
      <c r="D1648" s="372"/>
      <c r="E1648" s="372"/>
      <c r="F1648" s="373"/>
      <c r="G1648" s="574"/>
      <c r="H1648" s="372"/>
      <c r="I1648" s="374"/>
      <c r="J1648" s="372"/>
      <c r="K1648" s="372"/>
      <c r="L1648" s="374"/>
      <c r="M1648" s="372"/>
      <c r="N1648" s="404"/>
      <c r="O1648" s="74">
        <f t="shared" si="93"/>
        <v>0</v>
      </c>
      <c r="P1648" s="74">
        <f t="shared" si="93"/>
        <v>0</v>
      </c>
      <c r="Q1648" s="96" t="str">
        <f t="shared" si="92"/>
        <v/>
      </c>
    </row>
    <row r="1649" spans="1:17">
      <c r="A1649" s="383" t="str">
        <f>IF(B1649="","",COUNT('Diário 1º PA'!$A$4:$A$2000)+COUNT('Diário 2º PA'!$A$4:$A$1998)+ROW()-3)</f>
        <v/>
      </c>
      <c r="B1649" s="370"/>
      <c r="C1649" s="392"/>
      <c r="D1649" s="372"/>
      <c r="E1649" s="372"/>
      <c r="F1649" s="373"/>
      <c r="G1649" s="574"/>
      <c r="H1649" s="372"/>
      <c r="I1649" s="374"/>
      <c r="J1649" s="372"/>
      <c r="K1649" s="372"/>
      <c r="L1649" s="374"/>
      <c r="M1649" s="372"/>
      <c r="N1649" s="404"/>
      <c r="O1649" s="74">
        <f t="shared" si="93"/>
        <v>0</v>
      </c>
      <c r="P1649" s="74">
        <f t="shared" si="93"/>
        <v>0</v>
      </c>
      <c r="Q1649" s="96" t="str">
        <f t="shared" si="92"/>
        <v/>
      </c>
    </row>
    <row r="1650" spans="1:17">
      <c r="A1650" s="383" t="str">
        <f>IF(B1650="","",COUNT('Diário 1º PA'!$A$4:$A$2000)+COUNT('Diário 2º PA'!$A$4:$A$1998)+ROW()-3)</f>
        <v/>
      </c>
      <c r="B1650" s="370"/>
      <c r="C1650" s="392"/>
      <c r="D1650" s="372"/>
      <c r="E1650" s="372"/>
      <c r="F1650" s="373"/>
      <c r="G1650" s="574"/>
      <c r="H1650" s="372"/>
      <c r="I1650" s="374"/>
      <c r="J1650" s="372"/>
      <c r="K1650" s="372"/>
      <c r="L1650" s="374"/>
      <c r="M1650" s="372"/>
      <c r="N1650" s="404"/>
      <c r="O1650" s="74">
        <f t="shared" si="93"/>
        <v>0</v>
      </c>
      <c r="P1650" s="74">
        <f t="shared" si="93"/>
        <v>0</v>
      </c>
      <c r="Q1650" s="96" t="str">
        <f t="shared" si="92"/>
        <v/>
      </c>
    </row>
    <row r="1651" spans="1:17">
      <c r="A1651" s="383" t="str">
        <f>IF(B1651="","",COUNT('Diário 1º PA'!$A$4:$A$2000)+COUNT('Diário 2º PA'!$A$4:$A$1998)+ROW()-3)</f>
        <v/>
      </c>
      <c r="B1651" s="370"/>
      <c r="C1651" s="392"/>
      <c r="D1651" s="372"/>
      <c r="E1651" s="372"/>
      <c r="F1651" s="373"/>
      <c r="G1651" s="574"/>
      <c r="H1651" s="372"/>
      <c r="I1651" s="374"/>
      <c r="J1651" s="372"/>
      <c r="K1651" s="372"/>
      <c r="L1651" s="374"/>
      <c r="M1651" s="372"/>
      <c r="N1651" s="404"/>
      <c r="O1651" s="74">
        <f t="shared" si="93"/>
        <v>0</v>
      </c>
      <c r="P1651" s="74">
        <f t="shared" si="93"/>
        <v>0</v>
      </c>
      <c r="Q1651" s="96" t="str">
        <f t="shared" si="92"/>
        <v/>
      </c>
    </row>
    <row r="1652" spans="1:17">
      <c r="A1652" s="383" t="str">
        <f>IF(B1652="","",COUNT('Diário 1º PA'!$A$4:$A$2000)+COUNT('Diário 2º PA'!$A$4:$A$1998)+ROW()-3)</f>
        <v/>
      </c>
      <c r="B1652" s="370"/>
      <c r="C1652" s="392"/>
      <c r="D1652" s="372"/>
      <c r="E1652" s="372"/>
      <c r="F1652" s="373"/>
      <c r="G1652" s="574"/>
      <c r="H1652" s="372"/>
      <c r="I1652" s="374"/>
      <c r="J1652" s="372"/>
      <c r="K1652" s="372"/>
      <c r="L1652" s="374"/>
      <c r="M1652" s="372"/>
      <c r="N1652" s="404"/>
      <c r="O1652" s="74">
        <f t="shared" si="93"/>
        <v>0</v>
      </c>
      <c r="P1652" s="74">
        <f t="shared" si="93"/>
        <v>0</v>
      </c>
      <c r="Q1652" s="96" t="str">
        <f t="shared" si="92"/>
        <v/>
      </c>
    </row>
    <row r="1653" spans="1:17">
      <c r="A1653" s="383" t="str">
        <f>IF(B1653="","",COUNT('Diário 1º PA'!$A$4:$A$2000)+COUNT('Diário 2º PA'!$A$4:$A$1998)+ROW()-3)</f>
        <v/>
      </c>
      <c r="B1653" s="370"/>
      <c r="C1653" s="392"/>
      <c r="D1653" s="372"/>
      <c r="E1653" s="372"/>
      <c r="F1653" s="373"/>
      <c r="G1653" s="574"/>
      <c r="H1653" s="372"/>
      <c r="I1653" s="374"/>
      <c r="J1653" s="372"/>
      <c r="K1653" s="372"/>
      <c r="L1653" s="374"/>
      <c r="M1653" s="372"/>
      <c r="N1653" s="404"/>
      <c r="O1653" s="74">
        <f t="shared" si="93"/>
        <v>0</v>
      </c>
      <c r="P1653" s="74">
        <f t="shared" si="93"/>
        <v>0</v>
      </c>
      <c r="Q1653" s="96" t="str">
        <f t="shared" si="92"/>
        <v/>
      </c>
    </row>
    <row r="1654" spans="1:17">
      <c r="A1654" s="383" t="str">
        <f>IF(B1654="","",COUNT('Diário 1º PA'!$A$4:$A$2000)+COUNT('Diário 2º PA'!$A$4:$A$1998)+ROW()-3)</f>
        <v/>
      </c>
      <c r="B1654" s="370"/>
      <c r="C1654" s="392"/>
      <c r="D1654" s="372"/>
      <c r="E1654" s="372"/>
      <c r="F1654" s="373"/>
      <c r="G1654" s="574"/>
      <c r="H1654" s="372"/>
      <c r="I1654" s="374"/>
      <c r="J1654" s="372"/>
      <c r="K1654" s="372"/>
      <c r="L1654" s="374"/>
      <c r="M1654" s="372"/>
      <c r="N1654" s="404"/>
      <c r="O1654" s="74">
        <f t="shared" si="93"/>
        <v>0</v>
      </c>
      <c r="P1654" s="74">
        <f t="shared" si="93"/>
        <v>0</v>
      </c>
      <c r="Q1654" s="96" t="str">
        <f t="shared" si="92"/>
        <v/>
      </c>
    </row>
    <row r="1655" spans="1:17">
      <c r="A1655" s="383" t="str">
        <f>IF(B1655="","",COUNT('Diário 1º PA'!$A$4:$A$2000)+COUNT('Diário 2º PA'!$A$4:$A$1998)+ROW()-3)</f>
        <v/>
      </c>
      <c r="B1655" s="370"/>
      <c r="C1655" s="392"/>
      <c r="D1655" s="372"/>
      <c r="E1655" s="372"/>
      <c r="F1655" s="373"/>
      <c r="G1655" s="574"/>
      <c r="H1655" s="372"/>
      <c r="I1655" s="374"/>
      <c r="J1655" s="372"/>
      <c r="K1655" s="372"/>
      <c r="L1655" s="374"/>
      <c r="M1655" s="372"/>
      <c r="N1655" s="404"/>
      <c r="O1655" s="74">
        <f t="shared" si="93"/>
        <v>0</v>
      </c>
      <c r="P1655" s="74">
        <f t="shared" si="93"/>
        <v>0</v>
      </c>
      <c r="Q1655" s="96" t="str">
        <f t="shared" si="92"/>
        <v/>
      </c>
    </row>
    <row r="1656" spans="1:17">
      <c r="A1656" s="383" t="str">
        <f>IF(B1656="","",COUNT('Diário 1º PA'!$A$4:$A$2000)+COUNT('Diário 2º PA'!$A$4:$A$1998)+ROW()-3)</f>
        <v/>
      </c>
      <c r="B1656" s="370"/>
      <c r="C1656" s="392"/>
      <c r="D1656" s="372"/>
      <c r="E1656" s="372"/>
      <c r="F1656" s="373"/>
      <c r="G1656" s="574"/>
      <c r="H1656" s="372"/>
      <c r="I1656" s="374"/>
      <c r="J1656" s="372"/>
      <c r="K1656" s="372"/>
      <c r="L1656" s="374"/>
      <c r="M1656" s="372"/>
      <c r="N1656" s="404"/>
      <c r="O1656" s="74">
        <f t="shared" si="93"/>
        <v>0</v>
      </c>
      <c r="P1656" s="74">
        <f t="shared" si="93"/>
        <v>0</v>
      </c>
      <c r="Q1656" s="96" t="str">
        <f t="shared" si="92"/>
        <v/>
      </c>
    </row>
    <row r="1657" spans="1:17">
      <c r="A1657" s="383" t="str">
        <f>IF(B1657="","",COUNT('Diário 1º PA'!$A$4:$A$2000)+COUNT('Diário 2º PA'!$A$4:$A$1998)+ROW()-3)</f>
        <v/>
      </c>
      <c r="B1657" s="370"/>
      <c r="C1657" s="392"/>
      <c r="D1657" s="372"/>
      <c r="E1657" s="372"/>
      <c r="F1657" s="373"/>
      <c r="G1657" s="574"/>
      <c r="H1657" s="372"/>
      <c r="I1657" s="374"/>
      <c r="J1657" s="372"/>
      <c r="K1657" s="372"/>
      <c r="L1657" s="374"/>
      <c r="M1657" s="372"/>
      <c r="N1657" s="404"/>
      <c r="O1657" s="74">
        <f t="shared" si="93"/>
        <v>0</v>
      </c>
      <c r="P1657" s="74">
        <f t="shared" si="93"/>
        <v>0</v>
      </c>
      <c r="Q1657" s="96" t="str">
        <f t="shared" si="92"/>
        <v/>
      </c>
    </row>
    <row r="1658" spans="1:17">
      <c r="A1658" s="383" t="str">
        <f>IF(B1658="","",COUNT('Diário 1º PA'!$A$4:$A$2000)+COUNT('Diário 2º PA'!$A$4:$A$1998)+ROW()-3)</f>
        <v/>
      </c>
      <c r="B1658" s="370"/>
      <c r="C1658" s="392"/>
      <c r="D1658" s="372"/>
      <c r="E1658" s="372"/>
      <c r="F1658" s="373"/>
      <c r="G1658" s="574"/>
      <c r="H1658" s="372"/>
      <c r="I1658" s="374"/>
      <c r="J1658" s="372"/>
      <c r="K1658" s="372"/>
      <c r="L1658" s="374"/>
      <c r="M1658" s="372"/>
      <c r="N1658" s="404"/>
      <c r="O1658" s="74">
        <f t="shared" si="93"/>
        <v>0</v>
      </c>
      <c r="P1658" s="74">
        <f t="shared" si="93"/>
        <v>0</v>
      </c>
      <c r="Q1658" s="96" t="str">
        <f t="shared" si="92"/>
        <v/>
      </c>
    </row>
    <row r="1659" spans="1:17">
      <c r="A1659" s="383" t="str">
        <f>IF(B1659="","",COUNT('Diário 1º PA'!$A$4:$A$2000)+COUNT('Diário 2º PA'!$A$4:$A$1998)+ROW()-3)</f>
        <v/>
      </c>
      <c r="B1659" s="370"/>
      <c r="C1659" s="392"/>
      <c r="D1659" s="372"/>
      <c r="E1659" s="372"/>
      <c r="F1659" s="373"/>
      <c r="G1659" s="574"/>
      <c r="H1659" s="372"/>
      <c r="I1659" s="374"/>
      <c r="J1659" s="372"/>
      <c r="K1659" s="372"/>
      <c r="L1659" s="374"/>
      <c r="M1659" s="372"/>
      <c r="N1659" s="404"/>
      <c r="O1659" s="74">
        <f t="shared" si="93"/>
        <v>0</v>
      </c>
      <c r="P1659" s="74">
        <f t="shared" si="93"/>
        <v>0</v>
      </c>
      <c r="Q1659" s="96" t="str">
        <f t="shared" si="92"/>
        <v/>
      </c>
    </row>
    <row r="1660" spans="1:17">
      <c r="A1660" s="383" t="str">
        <f>IF(B1660="","",COUNT('Diário 1º PA'!$A$4:$A$2000)+COUNT('Diário 2º PA'!$A$4:$A$1998)+ROW()-3)</f>
        <v/>
      </c>
      <c r="B1660" s="370"/>
      <c r="C1660" s="392"/>
      <c r="D1660" s="372"/>
      <c r="E1660" s="372"/>
      <c r="F1660" s="373"/>
      <c r="G1660" s="574"/>
      <c r="H1660" s="372"/>
      <c r="I1660" s="374"/>
      <c r="J1660" s="372"/>
      <c r="K1660" s="372"/>
      <c r="L1660" s="374"/>
      <c r="M1660" s="372"/>
      <c r="N1660" s="404"/>
      <c r="O1660" s="74">
        <f t="shared" si="93"/>
        <v>0</v>
      </c>
      <c r="P1660" s="74">
        <f t="shared" si="93"/>
        <v>0</v>
      </c>
      <c r="Q1660" s="96" t="str">
        <f t="shared" si="92"/>
        <v/>
      </c>
    </row>
    <row r="1661" spans="1:17">
      <c r="A1661" s="383" t="str">
        <f>IF(B1661="","",COUNT('Diário 1º PA'!$A$4:$A$2000)+COUNT('Diário 2º PA'!$A$4:$A$1998)+ROW()-3)</f>
        <v/>
      </c>
      <c r="B1661" s="370"/>
      <c r="C1661" s="392"/>
      <c r="D1661" s="372"/>
      <c r="E1661" s="372"/>
      <c r="F1661" s="373"/>
      <c r="G1661" s="574"/>
      <c r="H1661" s="372"/>
      <c r="I1661" s="374"/>
      <c r="J1661" s="372"/>
      <c r="K1661" s="372"/>
      <c r="L1661" s="374"/>
      <c r="M1661" s="372"/>
      <c r="N1661" s="404"/>
      <c r="O1661" s="74">
        <f t="shared" si="93"/>
        <v>0</v>
      </c>
      <c r="P1661" s="74">
        <f t="shared" si="93"/>
        <v>0</v>
      </c>
      <c r="Q1661" s="96" t="str">
        <f t="shared" si="92"/>
        <v/>
      </c>
    </row>
    <row r="1662" spans="1:17">
      <c r="A1662" s="383" t="str">
        <f>IF(B1662="","",COUNT('Diário 1º PA'!$A$4:$A$2000)+COUNT('Diário 2º PA'!$A$4:$A$1998)+ROW()-3)</f>
        <v/>
      </c>
      <c r="B1662" s="370"/>
      <c r="C1662" s="392"/>
      <c r="D1662" s="372"/>
      <c r="E1662" s="372"/>
      <c r="F1662" s="373"/>
      <c r="G1662" s="574"/>
      <c r="H1662" s="372"/>
      <c r="I1662" s="374"/>
      <c r="J1662" s="372"/>
      <c r="K1662" s="372"/>
      <c r="L1662" s="374"/>
      <c r="M1662" s="372"/>
      <c r="N1662" s="404"/>
      <c r="O1662" s="74">
        <f t="shared" si="93"/>
        <v>0</v>
      </c>
      <c r="P1662" s="74">
        <f t="shared" si="93"/>
        <v>0</v>
      </c>
      <c r="Q1662" s="96" t="str">
        <f t="shared" si="92"/>
        <v/>
      </c>
    </row>
    <row r="1663" spans="1:17">
      <c r="A1663" s="383" t="str">
        <f>IF(B1663="","",COUNT('Diário 1º PA'!$A$4:$A$2000)+COUNT('Diário 2º PA'!$A$4:$A$1998)+ROW()-3)</f>
        <v/>
      </c>
      <c r="B1663" s="370"/>
      <c r="C1663" s="392"/>
      <c r="D1663" s="372"/>
      <c r="E1663" s="372"/>
      <c r="F1663" s="373"/>
      <c r="G1663" s="574"/>
      <c r="H1663" s="372"/>
      <c r="I1663" s="374"/>
      <c r="J1663" s="372"/>
      <c r="K1663" s="372"/>
      <c r="L1663" s="374"/>
      <c r="M1663" s="372"/>
      <c r="N1663" s="404"/>
      <c r="O1663" s="74">
        <f t="shared" si="93"/>
        <v>0</v>
      </c>
      <c r="P1663" s="74">
        <f t="shared" si="93"/>
        <v>0</v>
      </c>
      <c r="Q1663" s="96" t="str">
        <f t="shared" si="92"/>
        <v/>
      </c>
    </row>
    <row r="1664" spans="1:17">
      <c r="A1664" s="383" t="str">
        <f>IF(B1664="","",COUNT('Diário 1º PA'!$A$4:$A$2000)+COUNT('Diário 2º PA'!$A$4:$A$1998)+ROW()-3)</f>
        <v/>
      </c>
      <c r="B1664" s="370"/>
      <c r="C1664" s="392"/>
      <c r="D1664" s="372"/>
      <c r="E1664" s="372"/>
      <c r="F1664" s="373"/>
      <c r="G1664" s="574"/>
      <c r="H1664" s="372"/>
      <c r="I1664" s="374"/>
      <c r="J1664" s="372"/>
      <c r="K1664" s="372"/>
      <c r="L1664" s="374"/>
      <c r="M1664" s="372"/>
      <c r="N1664" s="404"/>
      <c r="O1664" s="74">
        <f t="shared" si="93"/>
        <v>0</v>
      </c>
      <c r="P1664" s="74">
        <f t="shared" si="93"/>
        <v>0</v>
      </c>
      <c r="Q1664" s="96" t="str">
        <f t="shared" si="92"/>
        <v/>
      </c>
    </row>
    <row r="1665" spans="1:17">
      <c r="A1665" s="383" t="str">
        <f>IF(B1665="","",COUNT('Diário 1º PA'!$A$4:$A$2000)+COUNT('Diário 2º PA'!$A$4:$A$1998)+ROW()-3)</f>
        <v/>
      </c>
      <c r="B1665" s="370"/>
      <c r="C1665" s="392"/>
      <c r="D1665" s="372"/>
      <c r="E1665" s="372"/>
      <c r="F1665" s="373"/>
      <c r="G1665" s="574"/>
      <c r="H1665" s="372"/>
      <c r="I1665" s="374"/>
      <c r="J1665" s="372"/>
      <c r="K1665" s="372"/>
      <c r="L1665" s="374"/>
      <c r="M1665" s="372"/>
      <c r="N1665" s="404"/>
      <c r="O1665" s="74">
        <f t="shared" si="93"/>
        <v>0</v>
      </c>
      <c r="P1665" s="74">
        <f t="shared" si="93"/>
        <v>0</v>
      </c>
      <c r="Q1665" s="96" t="str">
        <f t="shared" si="92"/>
        <v/>
      </c>
    </row>
    <row r="1666" spans="1:17">
      <c r="A1666" s="383" t="str">
        <f>IF(B1666="","",COUNT('Diário 1º PA'!$A$4:$A$2000)+COUNT('Diário 2º PA'!$A$4:$A$1998)+ROW()-3)</f>
        <v/>
      </c>
      <c r="B1666" s="370"/>
      <c r="C1666" s="392"/>
      <c r="D1666" s="372"/>
      <c r="E1666" s="372"/>
      <c r="F1666" s="373"/>
      <c r="G1666" s="574"/>
      <c r="H1666" s="372"/>
      <c r="I1666" s="374"/>
      <c r="J1666" s="372"/>
      <c r="K1666" s="372"/>
      <c r="L1666" s="374"/>
      <c r="M1666" s="372"/>
      <c r="N1666" s="404"/>
      <c r="O1666" s="74">
        <f t="shared" si="93"/>
        <v>0</v>
      </c>
      <c r="P1666" s="74">
        <f t="shared" si="93"/>
        <v>0</v>
      </c>
      <c r="Q1666" s="96" t="str">
        <f t="shared" si="92"/>
        <v/>
      </c>
    </row>
    <row r="1667" spans="1:17">
      <c r="A1667" s="383" t="str">
        <f>IF(B1667="","",COUNT('Diário 1º PA'!$A$4:$A$2000)+COUNT('Diário 2º PA'!$A$4:$A$1998)+ROW()-3)</f>
        <v/>
      </c>
      <c r="B1667" s="370"/>
      <c r="C1667" s="392"/>
      <c r="D1667" s="372"/>
      <c r="E1667" s="372"/>
      <c r="F1667" s="373"/>
      <c r="G1667" s="574"/>
      <c r="H1667" s="372"/>
      <c r="I1667" s="374"/>
      <c r="J1667" s="372"/>
      <c r="K1667" s="372"/>
      <c r="L1667" s="374"/>
      <c r="M1667" s="372"/>
      <c r="N1667" s="404"/>
      <c r="O1667" s="74">
        <f t="shared" si="93"/>
        <v>0</v>
      </c>
      <c r="P1667" s="74">
        <f t="shared" si="93"/>
        <v>0</v>
      </c>
      <c r="Q1667" s="96" t="str">
        <f t="shared" si="92"/>
        <v/>
      </c>
    </row>
    <row r="1668" spans="1:17">
      <c r="A1668" s="383" t="str">
        <f>IF(B1668="","",COUNT('Diário 1º PA'!$A$4:$A$2000)+COUNT('Diário 2º PA'!$A$4:$A$1998)+ROW()-3)</f>
        <v/>
      </c>
      <c r="B1668" s="370"/>
      <c r="C1668" s="392"/>
      <c r="D1668" s="372"/>
      <c r="E1668" s="372"/>
      <c r="F1668" s="373"/>
      <c r="G1668" s="574"/>
      <c r="H1668" s="372"/>
      <c r="I1668" s="374"/>
      <c r="J1668" s="372"/>
      <c r="K1668" s="372"/>
      <c r="L1668" s="374"/>
      <c r="M1668" s="372"/>
      <c r="N1668" s="404"/>
      <c r="O1668" s="74">
        <f t="shared" si="93"/>
        <v>0</v>
      </c>
      <c r="P1668" s="74">
        <f t="shared" si="93"/>
        <v>0</v>
      </c>
      <c r="Q1668" s="96" t="str">
        <f t="shared" si="92"/>
        <v/>
      </c>
    </row>
    <row r="1669" spans="1:17">
      <c r="A1669" s="383" t="str">
        <f>IF(B1669="","",COUNT('Diário 1º PA'!$A$4:$A$2000)+COUNT('Diário 2º PA'!$A$4:$A$1998)+ROW()-3)</f>
        <v/>
      </c>
      <c r="B1669" s="370"/>
      <c r="C1669" s="392"/>
      <c r="D1669" s="372"/>
      <c r="E1669" s="372"/>
      <c r="F1669" s="373"/>
      <c r="G1669" s="574"/>
      <c r="H1669" s="372"/>
      <c r="I1669" s="374"/>
      <c r="J1669" s="372"/>
      <c r="K1669" s="372"/>
      <c r="L1669" s="374"/>
      <c r="M1669" s="372"/>
      <c r="N1669" s="404"/>
      <c r="O1669" s="74">
        <f t="shared" si="93"/>
        <v>0</v>
      </c>
      <c r="P1669" s="74">
        <f t="shared" si="93"/>
        <v>0</v>
      </c>
      <c r="Q1669" s="96" t="str">
        <f t="shared" si="92"/>
        <v/>
      </c>
    </row>
    <row r="1670" spans="1:17">
      <c r="A1670" s="383" t="str">
        <f>IF(B1670="","",COUNT('Diário 1º PA'!$A$4:$A$2000)+COUNT('Diário 2º PA'!$A$4:$A$1998)+ROW()-3)</f>
        <v/>
      </c>
      <c r="B1670" s="370"/>
      <c r="C1670" s="392"/>
      <c r="D1670" s="372"/>
      <c r="E1670" s="372"/>
      <c r="F1670" s="373"/>
      <c r="G1670" s="574"/>
      <c r="H1670" s="372"/>
      <c r="I1670" s="374"/>
      <c r="J1670" s="372"/>
      <c r="K1670" s="372"/>
      <c r="L1670" s="374"/>
      <c r="M1670" s="372"/>
      <c r="N1670" s="404"/>
      <c r="O1670" s="74">
        <f t="shared" si="93"/>
        <v>0</v>
      </c>
      <c r="P1670" s="74">
        <f t="shared" si="93"/>
        <v>0</v>
      </c>
      <c r="Q1670" s="96" t="str">
        <f t="shared" si="92"/>
        <v/>
      </c>
    </row>
    <row r="1671" spans="1:17">
      <c r="A1671" s="383" t="str">
        <f>IF(B1671="","",COUNT('Diário 1º PA'!$A$4:$A$2000)+COUNT('Diário 2º PA'!$A$4:$A$1998)+ROW()-3)</f>
        <v/>
      </c>
      <c r="B1671" s="370"/>
      <c r="C1671" s="392"/>
      <c r="D1671" s="372"/>
      <c r="E1671" s="372"/>
      <c r="F1671" s="373"/>
      <c r="G1671" s="574"/>
      <c r="H1671" s="372"/>
      <c r="I1671" s="374"/>
      <c r="J1671" s="372"/>
      <c r="K1671" s="372"/>
      <c r="L1671" s="374"/>
      <c r="M1671" s="372"/>
      <c r="N1671" s="404"/>
      <c r="O1671" s="74">
        <f t="shared" si="93"/>
        <v>0</v>
      </c>
      <c r="P1671" s="74">
        <f t="shared" si="93"/>
        <v>0</v>
      </c>
      <c r="Q1671" s="96" t="str">
        <f t="shared" si="92"/>
        <v/>
      </c>
    </row>
    <row r="1672" spans="1:17">
      <c r="A1672" s="383" t="str">
        <f>IF(B1672="","",COUNT('Diário 1º PA'!$A$4:$A$2000)+COUNT('Diário 2º PA'!$A$4:$A$1998)+ROW()-3)</f>
        <v/>
      </c>
      <c r="B1672" s="370"/>
      <c r="C1672" s="392"/>
      <c r="D1672" s="372"/>
      <c r="E1672" s="372"/>
      <c r="F1672" s="373"/>
      <c r="G1672" s="574"/>
      <c r="H1672" s="372"/>
      <c r="I1672" s="374"/>
      <c r="J1672" s="372"/>
      <c r="K1672" s="372"/>
      <c r="L1672" s="374"/>
      <c r="M1672" s="372"/>
      <c r="N1672" s="404"/>
      <c r="O1672" s="74">
        <f t="shared" si="93"/>
        <v>0</v>
      </c>
      <c r="P1672" s="74">
        <f t="shared" si="93"/>
        <v>0</v>
      </c>
      <c r="Q1672" s="96" t="str">
        <f t="shared" si="92"/>
        <v/>
      </c>
    </row>
    <row r="1673" spans="1:17">
      <c r="A1673" s="383" t="str">
        <f>IF(B1673="","",COUNT('Diário 1º PA'!$A$4:$A$2000)+COUNT('Diário 2º PA'!$A$4:$A$1998)+ROW()-3)</f>
        <v/>
      </c>
      <c r="B1673" s="370"/>
      <c r="C1673" s="392"/>
      <c r="D1673" s="372"/>
      <c r="E1673" s="372"/>
      <c r="F1673" s="373"/>
      <c r="G1673" s="574"/>
      <c r="H1673" s="372"/>
      <c r="I1673" s="374"/>
      <c r="J1673" s="372"/>
      <c r="K1673" s="372"/>
      <c r="L1673" s="374"/>
      <c r="M1673" s="372"/>
      <c r="N1673" s="404"/>
      <c r="O1673" s="74">
        <f t="shared" si="93"/>
        <v>0</v>
      </c>
      <c r="P1673" s="74">
        <f t="shared" si="93"/>
        <v>0</v>
      </c>
      <c r="Q1673" s="96" t="str">
        <f t="shared" si="92"/>
        <v/>
      </c>
    </row>
    <row r="1674" spans="1:17">
      <c r="A1674" s="383" t="str">
        <f>IF(B1674="","",COUNT('Diário 1º PA'!$A$4:$A$2000)+COUNT('Diário 2º PA'!$A$4:$A$1998)+ROW()-3)</f>
        <v/>
      </c>
      <c r="B1674" s="370"/>
      <c r="C1674" s="392"/>
      <c r="D1674" s="372"/>
      <c r="E1674" s="372"/>
      <c r="F1674" s="373"/>
      <c r="G1674" s="574"/>
      <c r="H1674" s="372"/>
      <c r="I1674" s="374"/>
      <c r="J1674" s="372"/>
      <c r="K1674" s="372"/>
      <c r="L1674" s="374"/>
      <c r="M1674" s="372"/>
      <c r="N1674" s="404"/>
      <c r="O1674" s="74">
        <f t="shared" si="93"/>
        <v>0</v>
      </c>
      <c r="P1674" s="74">
        <f t="shared" si="93"/>
        <v>0</v>
      </c>
      <c r="Q1674" s="96" t="str">
        <f t="shared" si="92"/>
        <v/>
      </c>
    </row>
    <row r="1675" spans="1:17">
      <c r="A1675" s="383" t="str">
        <f>IF(B1675="","",COUNT('Diário 1º PA'!$A$4:$A$2000)+COUNT('Diário 2º PA'!$A$4:$A$1998)+ROW()-3)</f>
        <v/>
      </c>
      <c r="B1675" s="370"/>
      <c r="C1675" s="392"/>
      <c r="D1675" s="372"/>
      <c r="E1675" s="372"/>
      <c r="F1675" s="373"/>
      <c r="G1675" s="574"/>
      <c r="H1675" s="372"/>
      <c r="I1675" s="374"/>
      <c r="J1675" s="372"/>
      <c r="K1675" s="372"/>
      <c r="L1675" s="374"/>
      <c r="M1675" s="372"/>
      <c r="N1675" s="404"/>
      <c r="O1675" s="74">
        <f t="shared" si="93"/>
        <v>0</v>
      </c>
      <c r="P1675" s="74">
        <f t="shared" si="93"/>
        <v>0</v>
      </c>
      <c r="Q1675" s="96" t="str">
        <f t="shared" si="92"/>
        <v/>
      </c>
    </row>
    <row r="1676" spans="1:17">
      <c r="A1676" s="383" t="str">
        <f>IF(B1676="","",COUNT('Diário 1º PA'!$A$4:$A$2000)+COUNT('Diário 2º PA'!$A$4:$A$1998)+ROW()-3)</f>
        <v/>
      </c>
      <c r="B1676" s="370"/>
      <c r="C1676" s="392"/>
      <c r="D1676" s="372"/>
      <c r="E1676" s="372"/>
      <c r="F1676" s="373"/>
      <c r="G1676" s="574"/>
      <c r="H1676" s="372"/>
      <c r="I1676" s="374"/>
      <c r="J1676" s="372"/>
      <c r="K1676" s="372"/>
      <c r="L1676" s="374"/>
      <c r="M1676" s="372"/>
      <c r="N1676" s="404"/>
      <c r="O1676" s="74">
        <f t="shared" si="93"/>
        <v>0</v>
      </c>
      <c r="P1676" s="74">
        <f t="shared" si="93"/>
        <v>0</v>
      </c>
      <c r="Q1676" s="96" t="str">
        <f t="shared" si="92"/>
        <v/>
      </c>
    </row>
    <row r="1677" spans="1:17">
      <c r="A1677" s="383" t="str">
        <f>IF(B1677="","",COUNT('Diário 1º PA'!$A$4:$A$2000)+COUNT('Diário 2º PA'!$A$4:$A$1998)+ROW()-3)</f>
        <v/>
      </c>
      <c r="B1677" s="370"/>
      <c r="C1677" s="392"/>
      <c r="D1677" s="372"/>
      <c r="E1677" s="372"/>
      <c r="F1677" s="373"/>
      <c r="G1677" s="574"/>
      <c r="H1677" s="372"/>
      <c r="I1677" s="374"/>
      <c r="J1677" s="372"/>
      <c r="K1677" s="372"/>
      <c r="L1677" s="374"/>
      <c r="M1677" s="372"/>
      <c r="N1677" s="404"/>
      <c r="O1677" s="74">
        <f t="shared" si="93"/>
        <v>0</v>
      </c>
      <c r="P1677" s="74">
        <f t="shared" si="93"/>
        <v>0</v>
      </c>
      <c r="Q1677" s="96" t="str">
        <f t="shared" si="92"/>
        <v/>
      </c>
    </row>
    <row r="1678" spans="1:17">
      <c r="A1678" s="383" t="str">
        <f>IF(B1678="","",COUNT('Diário 1º PA'!$A$4:$A$2000)+COUNT('Diário 2º PA'!$A$4:$A$1998)+ROW()-3)</f>
        <v/>
      </c>
      <c r="B1678" s="370"/>
      <c r="C1678" s="392"/>
      <c r="D1678" s="372"/>
      <c r="E1678" s="372"/>
      <c r="F1678" s="373"/>
      <c r="G1678" s="574"/>
      <c r="H1678" s="372"/>
      <c r="I1678" s="374"/>
      <c r="J1678" s="372"/>
      <c r="K1678" s="372"/>
      <c r="L1678" s="374"/>
      <c r="M1678" s="372"/>
      <c r="N1678" s="404"/>
      <c r="O1678" s="74">
        <f t="shared" si="93"/>
        <v>0</v>
      </c>
      <c r="P1678" s="74">
        <f t="shared" si="93"/>
        <v>0</v>
      </c>
      <c r="Q1678" s="96" t="str">
        <f t="shared" si="92"/>
        <v/>
      </c>
    </row>
    <row r="1679" spans="1:17">
      <c r="A1679" s="383" t="str">
        <f>IF(B1679="","",COUNT('Diário 1º PA'!$A$4:$A$2000)+COUNT('Diário 2º PA'!$A$4:$A$1998)+ROW()-3)</f>
        <v/>
      </c>
      <c r="B1679" s="370"/>
      <c r="C1679" s="392"/>
      <c r="D1679" s="372"/>
      <c r="E1679" s="372"/>
      <c r="F1679" s="373"/>
      <c r="G1679" s="574"/>
      <c r="H1679" s="372"/>
      <c r="I1679" s="374"/>
      <c r="J1679" s="372"/>
      <c r="K1679" s="372"/>
      <c r="L1679" s="374"/>
      <c r="M1679" s="372"/>
      <c r="N1679" s="404"/>
      <c r="O1679" s="74">
        <f t="shared" si="93"/>
        <v>0</v>
      </c>
      <c r="P1679" s="74">
        <f t="shared" si="93"/>
        <v>0</v>
      </c>
      <c r="Q1679" s="96" t="str">
        <f t="shared" si="92"/>
        <v/>
      </c>
    </row>
    <row r="1680" spans="1:17">
      <c r="A1680" s="383" t="str">
        <f>IF(B1680="","",COUNT('Diário 1º PA'!$A$4:$A$2000)+COUNT('Diário 2º PA'!$A$4:$A$1998)+ROW()-3)</f>
        <v/>
      </c>
      <c r="B1680" s="370"/>
      <c r="C1680" s="392"/>
      <c r="D1680" s="372"/>
      <c r="E1680" s="372"/>
      <c r="F1680" s="373"/>
      <c r="G1680" s="574"/>
      <c r="H1680" s="372"/>
      <c r="I1680" s="374"/>
      <c r="J1680" s="372"/>
      <c r="K1680" s="372"/>
      <c r="L1680" s="374"/>
      <c r="M1680" s="372"/>
      <c r="N1680" s="404"/>
      <c r="O1680" s="74">
        <f t="shared" si="93"/>
        <v>0</v>
      </c>
      <c r="P1680" s="74">
        <f t="shared" si="93"/>
        <v>0</v>
      </c>
      <c r="Q1680" s="96" t="str">
        <f t="shared" si="92"/>
        <v/>
      </c>
    </row>
    <row r="1681" spans="1:17">
      <c r="A1681" s="383" t="str">
        <f>IF(B1681="","",COUNT('Diário 1º PA'!$A$4:$A$2000)+COUNT('Diário 2º PA'!$A$4:$A$1998)+ROW()-3)</f>
        <v/>
      </c>
      <c r="B1681" s="370"/>
      <c r="C1681" s="392"/>
      <c r="D1681" s="372"/>
      <c r="E1681" s="372"/>
      <c r="F1681" s="373"/>
      <c r="G1681" s="574"/>
      <c r="H1681" s="372"/>
      <c r="I1681" s="374"/>
      <c r="J1681" s="372"/>
      <c r="K1681" s="372"/>
      <c r="L1681" s="374"/>
      <c r="M1681" s="372"/>
      <c r="N1681" s="404"/>
      <c r="O1681" s="74">
        <f t="shared" si="93"/>
        <v>0</v>
      </c>
      <c r="P1681" s="74">
        <f t="shared" si="93"/>
        <v>0</v>
      </c>
      <c r="Q1681" s="96" t="str">
        <f t="shared" si="92"/>
        <v/>
      </c>
    </row>
    <row r="1682" spans="1:17">
      <c r="A1682" s="383" t="str">
        <f>IF(B1682="","",COUNT('Diário 1º PA'!$A$4:$A$2000)+COUNT('Diário 2º PA'!$A$4:$A$1998)+ROW()-3)</f>
        <v/>
      </c>
      <c r="B1682" s="370"/>
      <c r="C1682" s="392"/>
      <c r="D1682" s="372"/>
      <c r="E1682" s="372"/>
      <c r="F1682" s="373"/>
      <c r="G1682" s="574"/>
      <c r="H1682" s="372"/>
      <c r="I1682" s="374"/>
      <c r="J1682" s="372"/>
      <c r="K1682" s="372"/>
      <c r="L1682" s="374"/>
      <c r="M1682" s="372"/>
      <c r="N1682" s="404"/>
      <c r="O1682" s="74">
        <f t="shared" si="93"/>
        <v>0</v>
      </c>
      <c r="P1682" s="74">
        <f t="shared" si="93"/>
        <v>0</v>
      </c>
      <c r="Q1682" s="96" t="str">
        <f t="shared" si="92"/>
        <v/>
      </c>
    </row>
    <row r="1683" spans="1:17">
      <c r="A1683" s="383" t="str">
        <f>IF(B1683="","",COUNT('Diário 1º PA'!$A$4:$A$2000)+COUNT('Diário 2º PA'!$A$4:$A$1998)+ROW()-3)</f>
        <v/>
      </c>
      <c r="B1683" s="370"/>
      <c r="C1683" s="392"/>
      <c r="D1683" s="372"/>
      <c r="E1683" s="372"/>
      <c r="F1683" s="373"/>
      <c r="G1683" s="574"/>
      <c r="H1683" s="372"/>
      <c r="I1683" s="374"/>
      <c r="J1683" s="372"/>
      <c r="K1683" s="372"/>
      <c r="L1683" s="374"/>
      <c r="M1683" s="372"/>
      <c r="N1683" s="404"/>
      <c r="O1683" s="74">
        <f t="shared" si="93"/>
        <v>0</v>
      </c>
      <c r="P1683" s="74">
        <f t="shared" si="93"/>
        <v>0</v>
      </c>
      <c r="Q1683" s="96" t="str">
        <f t="shared" si="92"/>
        <v/>
      </c>
    </row>
    <row r="1684" spans="1:17">
      <c r="A1684" s="383" t="str">
        <f>IF(B1684="","",COUNT('Diário 1º PA'!$A$4:$A$2000)+COUNT('Diário 2º PA'!$A$4:$A$1998)+ROW()-3)</f>
        <v/>
      </c>
      <c r="B1684" s="370"/>
      <c r="C1684" s="392"/>
      <c r="D1684" s="372"/>
      <c r="E1684" s="372"/>
      <c r="F1684" s="373"/>
      <c r="G1684" s="574"/>
      <c r="H1684" s="372"/>
      <c r="I1684" s="374"/>
      <c r="J1684" s="372"/>
      <c r="K1684" s="372"/>
      <c r="L1684" s="374"/>
      <c r="M1684" s="372"/>
      <c r="N1684" s="404"/>
      <c r="O1684" s="74">
        <f t="shared" si="93"/>
        <v>0</v>
      </c>
      <c r="P1684" s="74">
        <f t="shared" si="93"/>
        <v>0</v>
      </c>
      <c r="Q1684" s="96" t="str">
        <f t="shared" si="92"/>
        <v/>
      </c>
    </row>
    <row r="1685" spans="1:17">
      <c r="A1685" s="383" t="str">
        <f>IF(B1685="","",COUNT('Diário 1º PA'!$A$4:$A$2000)+COUNT('Diário 2º PA'!$A$4:$A$1998)+ROW()-3)</f>
        <v/>
      </c>
      <c r="B1685" s="370"/>
      <c r="C1685" s="392"/>
      <c r="D1685" s="372"/>
      <c r="E1685" s="372"/>
      <c r="F1685" s="373"/>
      <c r="G1685" s="574"/>
      <c r="H1685" s="372"/>
      <c r="I1685" s="374"/>
      <c r="J1685" s="372"/>
      <c r="K1685" s="372"/>
      <c r="L1685" s="374"/>
      <c r="M1685" s="372"/>
      <c r="N1685" s="404"/>
      <c r="O1685" s="74">
        <f t="shared" si="93"/>
        <v>0</v>
      </c>
      <c r="P1685" s="74">
        <f t="shared" si="93"/>
        <v>0</v>
      </c>
      <c r="Q1685" s="96" t="str">
        <f t="shared" si="92"/>
        <v/>
      </c>
    </row>
    <row r="1686" spans="1:17">
      <c r="A1686" s="383" t="str">
        <f>IF(B1686="","",COUNT('Diário 1º PA'!$A$4:$A$2000)+COUNT('Diário 2º PA'!$A$4:$A$1998)+ROW()-3)</f>
        <v/>
      </c>
      <c r="B1686" s="370"/>
      <c r="C1686" s="392"/>
      <c r="D1686" s="372"/>
      <c r="E1686" s="372"/>
      <c r="F1686" s="373"/>
      <c r="G1686" s="574"/>
      <c r="H1686" s="372"/>
      <c r="I1686" s="374"/>
      <c r="J1686" s="372"/>
      <c r="K1686" s="372"/>
      <c r="L1686" s="374"/>
      <c r="M1686" s="372"/>
      <c r="N1686" s="404"/>
      <c r="O1686" s="74">
        <f t="shared" si="93"/>
        <v>0</v>
      </c>
      <c r="P1686" s="74">
        <f t="shared" si="93"/>
        <v>0</v>
      </c>
      <c r="Q1686" s="96" t="str">
        <f t="shared" si="92"/>
        <v/>
      </c>
    </row>
    <row r="1687" spans="1:17">
      <c r="A1687" s="383" t="str">
        <f>IF(B1687="","",COUNT('Diário 1º PA'!$A$4:$A$2000)+COUNT('Diário 2º PA'!$A$4:$A$1998)+ROW()-3)</f>
        <v/>
      </c>
      <c r="B1687" s="370"/>
      <c r="C1687" s="392"/>
      <c r="D1687" s="372"/>
      <c r="E1687" s="372"/>
      <c r="F1687" s="373"/>
      <c r="G1687" s="574"/>
      <c r="H1687" s="372"/>
      <c r="I1687" s="374"/>
      <c r="J1687" s="372"/>
      <c r="K1687" s="372"/>
      <c r="L1687" s="374"/>
      <c r="M1687" s="372"/>
      <c r="N1687" s="404"/>
      <c r="O1687" s="74">
        <f t="shared" si="93"/>
        <v>0</v>
      </c>
      <c r="P1687" s="74">
        <f t="shared" si="93"/>
        <v>0</v>
      </c>
      <c r="Q1687" s="96" t="str">
        <f t="shared" si="92"/>
        <v/>
      </c>
    </row>
    <row r="1688" spans="1:17">
      <c r="A1688" s="383" t="str">
        <f>IF(B1688="","",COUNT('Diário 1º PA'!$A$4:$A$2000)+COUNT('Diário 2º PA'!$A$4:$A$1998)+ROW()-3)</f>
        <v/>
      </c>
      <c r="B1688" s="370"/>
      <c r="C1688" s="392"/>
      <c r="D1688" s="372"/>
      <c r="E1688" s="372"/>
      <c r="F1688" s="373"/>
      <c r="G1688" s="574"/>
      <c r="H1688" s="372"/>
      <c r="I1688" s="374"/>
      <c r="J1688" s="372"/>
      <c r="K1688" s="372"/>
      <c r="L1688" s="374"/>
      <c r="M1688" s="372"/>
      <c r="N1688" s="404"/>
      <c r="O1688" s="74">
        <f t="shared" si="93"/>
        <v>0</v>
      </c>
      <c r="P1688" s="74">
        <f t="shared" si="93"/>
        <v>0</v>
      </c>
      <c r="Q1688" s="96" t="str">
        <f t="shared" si="92"/>
        <v/>
      </c>
    </row>
    <row r="1689" spans="1:17">
      <c r="A1689" s="383" t="str">
        <f>IF(B1689="","",COUNT('Diário 1º PA'!$A$4:$A$2000)+COUNT('Diário 2º PA'!$A$4:$A$1998)+ROW()-3)</f>
        <v/>
      </c>
      <c r="B1689" s="370"/>
      <c r="C1689" s="392"/>
      <c r="D1689" s="372"/>
      <c r="E1689" s="372"/>
      <c r="F1689" s="373"/>
      <c r="G1689" s="574"/>
      <c r="H1689" s="372"/>
      <c r="I1689" s="374"/>
      <c r="J1689" s="372"/>
      <c r="K1689" s="372"/>
      <c r="L1689" s="374"/>
      <c r="M1689" s="372"/>
      <c r="N1689" s="404"/>
      <c r="O1689" s="74">
        <f t="shared" si="93"/>
        <v>0</v>
      </c>
      <c r="P1689" s="74">
        <f t="shared" si="93"/>
        <v>0</v>
      </c>
      <c r="Q1689" s="96" t="str">
        <f t="shared" si="92"/>
        <v/>
      </c>
    </row>
    <row r="1690" spans="1:17">
      <c r="A1690" s="383" t="str">
        <f>IF(B1690="","",COUNT('Diário 1º PA'!$A$4:$A$2000)+COUNT('Diário 2º PA'!$A$4:$A$1998)+ROW()-3)</f>
        <v/>
      </c>
      <c r="B1690" s="370"/>
      <c r="C1690" s="392"/>
      <c r="D1690" s="372"/>
      <c r="E1690" s="372"/>
      <c r="F1690" s="373"/>
      <c r="G1690" s="574"/>
      <c r="H1690" s="372"/>
      <c r="I1690" s="374"/>
      <c r="J1690" s="372"/>
      <c r="K1690" s="372"/>
      <c r="L1690" s="374"/>
      <c r="M1690" s="372"/>
      <c r="N1690" s="404"/>
      <c r="O1690" s="74">
        <f t="shared" si="93"/>
        <v>0</v>
      </c>
      <c r="P1690" s="74">
        <f t="shared" si="93"/>
        <v>0</v>
      </c>
      <c r="Q1690" s="96" t="str">
        <f t="shared" si="92"/>
        <v/>
      </c>
    </row>
    <row r="1691" spans="1:17">
      <c r="A1691" s="383" t="str">
        <f>IF(B1691="","",COUNT('Diário 1º PA'!$A$4:$A$2000)+COUNT('Diário 2º PA'!$A$4:$A$1998)+ROW()-3)</f>
        <v/>
      </c>
      <c r="B1691" s="370"/>
      <c r="C1691" s="392"/>
      <c r="D1691" s="372"/>
      <c r="E1691" s="372"/>
      <c r="F1691" s="373"/>
      <c r="G1691" s="574"/>
      <c r="H1691" s="372"/>
      <c r="I1691" s="374"/>
      <c r="J1691" s="372"/>
      <c r="K1691" s="372"/>
      <c r="L1691" s="374"/>
      <c r="M1691" s="372"/>
      <c r="N1691" s="404"/>
      <c r="O1691" s="74">
        <f t="shared" si="93"/>
        <v>0</v>
      </c>
      <c r="P1691" s="74">
        <f t="shared" si="93"/>
        <v>0</v>
      </c>
      <c r="Q1691" s="96" t="str">
        <f t="shared" si="92"/>
        <v/>
      </c>
    </row>
    <row r="1692" spans="1:17">
      <c r="A1692" s="383" t="str">
        <f>IF(B1692="","",COUNT('Diário 1º PA'!$A$4:$A$2000)+COUNT('Diário 2º PA'!$A$4:$A$1998)+ROW()-3)</f>
        <v/>
      </c>
      <c r="B1692" s="370"/>
      <c r="C1692" s="392"/>
      <c r="D1692" s="372"/>
      <c r="E1692" s="372"/>
      <c r="F1692" s="373"/>
      <c r="G1692" s="574"/>
      <c r="H1692" s="372"/>
      <c r="I1692" s="374"/>
      <c r="J1692" s="372"/>
      <c r="K1692" s="372"/>
      <c r="L1692" s="374"/>
      <c r="M1692" s="372"/>
      <c r="N1692" s="404"/>
      <c r="O1692" s="74">
        <f t="shared" si="93"/>
        <v>0</v>
      </c>
      <c r="P1692" s="74">
        <f t="shared" si="93"/>
        <v>0</v>
      </c>
      <c r="Q1692" s="96" t="str">
        <f t="shared" si="92"/>
        <v/>
      </c>
    </row>
    <row r="1693" spans="1:17">
      <c r="A1693" s="383" t="str">
        <f>IF(B1693="","",COUNT('Diário 1º PA'!$A$4:$A$2000)+COUNT('Diário 2º PA'!$A$4:$A$1998)+ROW()-3)</f>
        <v/>
      </c>
      <c r="B1693" s="370"/>
      <c r="C1693" s="392"/>
      <c r="D1693" s="372"/>
      <c r="E1693" s="372"/>
      <c r="F1693" s="373"/>
      <c r="G1693" s="574"/>
      <c r="H1693" s="372"/>
      <c r="I1693" s="374"/>
      <c r="J1693" s="372"/>
      <c r="K1693" s="372"/>
      <c r="L1693" s="374"/>
      <c r="M1693" s="372"/>
      <c r="N1693" s="404"/>
      <c r="O1693" s="74">
        <f t="shared" si="93"/>
        <v>0</v>
      </c>
      <c r="P1693" s="74">
        <f t="shared" si="93"/>
        <v>0</v>
      </c>
      <c r="Q1693" s="96" t="str">
        <f t="shared" si="92"/>
        <v/>
      </c>
    </row>
    <row r="1694" spans="1:17">
      <c r="A1694" s="383" t="str">
        <f>IF(B1694="","",COUNT('Diário 1º PA'!$A$4:$A$2000)+COUNT('Diário 2º PA'!$A$4:$A$1998)+ROW()-3)</f>
        <v/>
      </c>
      <c r="B1694" s="370"/>
      <c r="C1694" s="392"/>
      <c r="D1694" s="372"/>
      <c r="E1694" s="372"/>
      <c r="F1694" s="373"/>
      <c r="G1694" s="574"/>
      <c r="H1694" s="372"/>
      <c r="I1694" s="374"/>
      <c r="J1694" s="372"/>
      <c r="K1694" s="372"/>
      <c r="L1694" s="374"/>
      <c r="M1694" s="372"/>
      <c r="N1694" s="404"/>
      <c r="O1694" s="74">
        <f t="shared" si="93"/>
        <v>0</v>
      </c>
      <c r="P1694" s="74">
        <f t="shared" si="93"/>
        <v>0</v>
      </c>
      <c r="Q1694" s="96" t="str">
        <f t="shared" si="92"/>
        <v/>
      </c>
    </row>
    <row r="1695" spans="1:17">
      <c r="A1695" s="383" t="str">
        <f>IF(B1695="","",COUNT('Diário 1º PA'!$A$4:$A$2000)+COUNT('Diário 2º PA'!$A$4:$A$1998)+ROW()-3)</f>
        <v/>
      </c>
      <c r="B1695" s="370"/>
      <c r="C1695" s="392"/>
      <c r="D1695" s="372"/>
      <c r="E1695" s="372"/>
      <c r="F1695" s="373"/>
      <c r="G1695" s="574"/>
      <c r="H1695" s="372"/>
      <c r="I1695" s="374"/>
      <c r="J1695" s="372"/>
      <c r="K1695" s="372"/>
      <c r="L1695" s="374"/>
      <c r="M1695" s="372"/>
      <c r="N1695" s="404"/>
      <c r="O1695" s="74">
        <f t="shared" si="93"/>
        <v>0</v>
      </c>
      <c r="P1695" s="74">
        <f t="shared" si="93"/>
        <v>0</v>
      </c>
      <c r="Q1695" s="96" t="str">
        <f t="shared" si="92"/>
        <v/>
      </c>
    </row>
    <row r="1696" spans="1:17">
      <c r="A1696" s="383" t="str">
        <f>IF(B1696="","",COUNT('Diário 1º PA'!$A$4:$A$2000)+COUNT('Diário 2º PA'!$A$4:$A$1998)+ROW()-3)</f>
        <v/>
      </c>
      <c r="B1696" s="370"/>
      <c r="C1696" s="392"/>
      <c r="D1696" s="372"/>
      <c r="E1696" s="372"/>
      <c r="F1696" s="373"/>
      <c r="G1696" s="574"/>
      <c r="H1696" s="372"/>
      <c r="I1696" s="374"/>
      <c r="J1696" s="372"/>
      <c r="K1696" s="372"/>
      <c r="L1696" s="374"/>
      <c r="M1696" s="372"/>
      <c r="N1696" s="404"/>
      <c r="O1696" s="74">
        <f t="shared" si="93"/>
        <v>0</v>
      </c>
      <c r="P1696" s="74">
        <f t="shared" si="93"/>
        <v>0</v>
      </c>
      <c r="Q1696" s="96" t="str">
        <f t="shared" ref="Q1696:Q1759" si="94">SUBSTITUTE(D1696," ","_")</f>
        <v/>
      </c>
    </row>
    <row r="1697" spans="1:17">
      <c r="A1697" s="383" t="str">
        <f>IF(B1697="","",COUNT('Diário 1º PA'!$A$4:$A$2000)+COUNT('Diário 2º PA'!$A$4:$A$1998)+ROW()-3)</f>
        <v/>
      </c>
      <c r="B1697" s="370"/>
      <c r="C1697" s="392"/>
      <c r="D1697" s="372"/>
      <c r="E1697" s="372"/>
      <c r="F1697" s="373"/>
      <c r="G1697" s="574"/>
      <c r="H1697" s="372"/>
      <c r="I1697" s="374"/>
      <c r="J1697" s="372"/>
      <c r="K1697" s="372"/>
      <c r="L1697" s="374"/>
      <c r="M1697" s="372"/>
      <c r="N1697" s="404"/>
      <c r="O1697" s="74">
        <f t="shared" ref="O1697:P1760" si="95">IF(B1697=0,0,IF(YEAR(B1697)=$P$1,MONTH(B1697)-$O$1+1,(YEAR(B1697)-$P$1)*12-$O$1+1+MONTH(B1697)))</f>
        <v>0</v>
      </c>
      <c r="P1697" s="74">
        <f t="shared" si="95"/>
        <v>0</v>
      </c>
      <c r="Q1697" s="96" t="str">
        <f t="shared" si="94"/>
        <v/>
      </c>
    </row>
    <row r="1698" spans="1:17">
      <c r="A1698" s="383" t="str">
        <f>IF(B1698="","",COUNT('Diário 1º PA'!$A$4:$A$2000)+COUNT('Diário 2º PA'!$A$4:$A$1998)+ROW()-3)</f>
        <v/>
      </c>
      <c r="B1698" s="370"/>
      <c r="C1698" s="392"/>
      <c r="D1698" s="372"/>
      <c r="E1698" s="372"/>
      <c r="F1698" s="373"/>
      <c r="G1698" s="574"/>
      <c r="H1698" s="372"/>
      <c r="I1698" s="374"/>
      <c r="J1698" s="372"/>
      <c r="K1698" s="372"/>
      <c r="L1698" s="374"/>
      <c r="M1698" s="372"/>
      <c r="N1698" s="404"/>
      <c r="O1698" s="74">
        <f t="shared" si="95"/>
        <v>0</v>
      </c>
      <c r="P1698" s="74">
        <f t="shared" si="95"/>
        <v>0</v>
      </c>
      <c r="Q1698" s="96" t="str">
        <f t="shared" si="94"/>
        <v/>
      </c>
    </row>
    <row r="1699" spans="1:17">
      <c r="A1699" s="383" t="str">
        <f>IF(B1699="","",COUNT('Diário 1º PA'!$A$4:$A$2000)+COUNT('Diário 2º PA'!$A$4:$A$1998)+ROW()-3)</f>
        <v/>
      </c>
      <c r="B1699" s="370"/>
      <c r="C1699" s="392"/>
      <c r="D1699" s="372"/>
      <c r="E1699" s="372"/>
      <c r="F1699" s="373"/>
      <c r="G1699" s="574"/>
      <c r="H1699" s="372"/>
      <c r="I1699" s="374"/>
      <c r="J1699" s="372"/>
      <c r="K1699" s="372"/>
      <c r="L1699" s="374"/>
      <c r="M1699" s="372"/>
      <c r="N1699" s="404"/>
      <c r="O1699" s="74">
        <f t="shared" si="95"/>
        <v>0</v>
      </c>
      <c r="P1699" s="74">
        <f t="shared" si="95"/>
        <v>0</v>
      </c>
      <c r="Q1699" s="96" t="str">
        <f t="shared" si="94"/>
        <v/>
      </c>
    </row>
    <row r="1700" spans="1:17">
      <c r="A1700" s="383" t="str">
        <f>IF(B1700="","",COUNT('Diário 1º PA'!$A$4:$A$2000)+COUNT('Diário 2º PA'!$A$4:$A$1998)+ROW()-3)</f>
        <v/>
      </c>
      <c r="B1700" s="370"/>
      <c r="C1700" s="392"/>
      <c r="D1700" s="372"/>
      <c r="E1700" s="372"/>
      <c r="F1700" s="373"/>
      <c r="G1700" s="574"/>
      <c r="H1700" s="372"/>
      <c r="I1700" s="374"/>
      <c r="J1700" s="372"/>
      <c r="K1700" s="372"/>
      <c r="L1700" s="374"/>
      <c r="M1700" s="372"/>
      <c r="N1700" s="404"/>
      <c r="O1700" s="74">
        <f t="shared" si="95"/>
        <v>0</v>
      </c>
      <c r="P1700" s="74">
        <f t="shared" si="95"/>
        <v>0</v>
      </c>
      <c r="Q1700" s="96" t="str">
        <f t="shared" si="94"/>
        <v/>
      </c>
    </row>
    <row r="1701" spans="1:17">
      <c r="A1701" s="383" t="str">
        <f>IF(B1701="","",COUNT('Diário 1º PA'!$A$4:$A$2000)+COUNT('Diário 2º PA'!$A$4:$A$1998)+ROW()-3)</f>
        <v/>
      </c>
      <c r="B1701" s="370"/>
      <c r="C1701" s="392"/>
      <c r="D1701" s="372"/>
      <c r="E1701" s="372"/>
      <c r="F1701" s="373"/>
      <c r="G1701" s="574"/>
      <c r="H1701" s="372"/>
      <c r="I1701" s="374"/>
      <c r="J1701" s="372"/>
      <c r="K1701" s="372"/>
      <c r="L1701" s="374"/>
      <c r="M1701" s="372"/>
      <c r="N1701" s="404"/>
      <c r="O1701" s="74">
        <f t="shared" si="95"/>
        <v>0</v>
      </c>
      <c r="P1701" s="74">
        <f t="shared" si="95"/>
        <v>0</v>
      </c>
      <c r="Q1701" s="96" t="str">
        <f t="shared" si="94"/>
        <v/>
      </c>
    </row>
    <row r="1702" spans="1:17">
      <c r="A1702" s="383" t="str">
        <f>IF(B1702="","",COUNT('Diário 1º PA'!$A$4:$A$2000)+COUNT('Diário 2º PA'!$A$4:$A$1998)+ROW()-3)</f>
        <v/>
      </c>
      <c r="B1702" s="370"/>
      <c r="C1702" s="392"/>
      <c r="D1702" s="372"/>
      <c r="E1702" s="372"/>
      <c r="F1702" s="373"/>
      <c r="G1702" s="574"/>
      <c r="H1702" s="372"/>
      <c r="I1702" s="374"/>
      <c r="J1702" s="372"/>
      <c r="K1702" s="372"/>
      <c r="L1702" s="374"/>
      <c r="M1702" s="372"/>
      <c r="N1702" s="404"/>
      <c r="O1702" s="74">
        <f t="shared" si="95"/>
        <v>0</v>
      </c>
      <c r="P1702" s="74">
        <f t="shared" si="95"/>
        <v>0</v>
      </c>
      <c r="Q1702" s="96" t="str">
        <f t="shared" si="94"/>
        <v/>
      </c>
    </row>
    <row r="1703" spans="1:17">
      <c r="A1703" s="383" t="str">
        <f>IF(B1703="","",COUNT('Diário 1º PA'!$A$4:$A$2000)+COUNT('Diário 2º PA'!$A$4:$A$1998)+ROW()-3)</f>
        <v/>
      </c>
      <c r="B1703" s="370"/>
      <c r="C1703" s="392"/>
      <c r="D1703" s="372"/>
      <c r="E1703" s="372"/>
      <c r="F1703" s="373"/>
      <c r="G1703" s="574"/>
      <c r="H1703" s="372"/>
      <c r="I1703" s="374"/>
      <c r="J1703" s="372"/>
      <c r="K1703" s="372"/>
      <c r="L1703" s="374"/>
      <c r="M1703" s="372"/>
      <c r="N1703" s="404"/>
      <c r="O1703" s="74">
        <f t="shared" si="95"/>
        <v>0</v>
      </c>
      <c r="P1703" s="74">
        <f t="shared" si="95"/>
        <v>0</v>
      </c>
      <c r="Q1703" s="96" t="str">
        <f t="shared" si="94"/>
        <v/>
      </c>
    </row>
    <row r="1704" spans="1:17">
      <c r="A1704" s="383" t="str">
        <f>IF(B1704="","",COUNT('Diário 1º PA'!$A$4:$A$2000)+COUNT('Diário 2º PA'!$A$4:$A$1998)+ROW()-3)</f>
        <v/>
      </c>
      <c r="B1704" s="370"/>
      <c r="C1704" s="392"/>
      <c r="D1704" s="372"/>
      <c r="E1704" s="372"/>
      <c r="F1704" s="373"/>
      <c r="G1704" s="574"/>
      <c r="H1704" s="372"/>
      <c r="I1704" s="374"/>
      <c r="J1704" s="372"/>
      <c r="K1704" s="372"/>
      <c r="L1704" s="374"/>
      <c r="M1704" s="372"/>
      <c r="N1704" s="404"/>
      <c r="O1704" s="74">
        <f t="shared" si="95"/>
        <v>0</v>
      </c>
      <c r="P1704" s="74">
        <f t="shared" si="95"/>
        <v>0</v>
      </c>
      <c r="Q1704" s="96" t="str">
        <f t="shared" si="94"/>
        <v/>
      </c>
    </row>
    <row r="1705" spans="1:17">
      <c r="A1705" s="383" t="str">
        <f>IF(B1705="","",COUNT('Diário 1º PA'!$A$4:$A$2000)+COUNT('Diário 2º PA'!$A$4:$A$1998)+ROW()-3)</f>
        <v/>
      </c>
      <c r="B1705" s="370"/>
      <c r="C1705" s="392"/>
      <c r="D1705" s="372"/>
      <c r="E1705" s="372"/>
      <c r="F1705" s="373"/>
      <c r="G1705" s="574"/>
      <c r="H1705" s="372"/>
      <c r="I1705" s="374"/>
      <c r="J1705" s="372"/>
      <c r="K1705" s="372"/>
      <c r="L1705" s="374"/>
      <c r="M1705" s="372"/>
      <c r="N1705" s="404"/>
      <c r="O1705" s="74">
        <f t="shared" si="95"/>
        <v>0</v>
      </c>
      <c r="P1705" s="74">
        <f t="shared" si="95"/>
        <v>0</v>
      </c>
      <c r="Q1705" s="96" t="str">
        <f t="shared" si="94"/>
        <v/>
      </c>
    </row>
    <row r="1706" spans="1:17">
      <c r="A1706" s="383" t="str">
        <f>IF(B1706="","",COUNT('Diário 1º PA'!$A$4:$A$2000)+COUNT('Diário 2º PA'!$A$4:$A$1998)+ROW()-3)</f>
        <v/>
      </c>
      <c r="B1706" s="370"/>
      <c r="C1706" s="392"/>
      <c r="D1706" s="372"/>
      <c r="E1706" s="372"/>
      <c r="F1706" s="373"/>
      <c r="G1706" s="574"/>
      <c r="H1706" s="372"/>
      <c r="I1706" s="374"/>
      <c r="J1706" s="372"/>
      <c r="K1706" s="372"/>
      <c r="L1706" s="374"/>
      <c r="M1706" s="372"/>
      <c r="N1706" s="404"/>
      <c r="O1706" s="74">
        <f t="shared" si="95"/>
        <v>0</v>
      </c>
      <c r="P1706" s="74">
        <f t="shared" si="95"/>
        <v>0</v>
      </c>
      <c r="Q1706" s="96" t="str">
        <f t="shared" si="94"/>
        <v/>
      </c>
    </row>
    <row r="1707" spans="1:17">
      <c r="A1707" s="383" t="str">
        <f>IF(B1707="","",COUNT('Diário 1º PA'!$A$4:$A$2000)+COUNT('Diário 2º PA'!$A$4:$A$1998)+ROW()-3)</f>
        <v/>
      </c>
      <c r="B1707" s="370"/>
      <c r="C1707" s="392"/>
      <c r="D1707" s="372"/>
      <c r="E1707" s="372"/>
      <c r="F1707" s="373"/>
      <c r="G1707" s="574"/>
      <c r="H1707" s="372"/>
      <c r="I1707" s="374"/>
      <c r="J1707" s="372"/>
      <c r="K1707" s="372"/>
      <c r="L1707" s="374"/>
      <c r="M1707" s="372"/>
      <c r="N1707" s="404"/>
      <c r="O1707" s="74">
        <f t="shared" si="95"/>
        <v>0</v>
      </c>
      <c r="P1707" s="74">
        <f t="shared" si="95"/>
        <v>0</v>
      </c>
      <c r="Q1707" s="96" t="str">
        <f t="shared" si="94"/>
        <v/>
      </c>
    </row>
    <row r="1708" spans="1:17">
      <c r="A1708" s="383" t="str">
        <f>IF(B1708="","",COUNT('Diário 1º PA'!$A$4:$A$2000)+COUNT('Diário 2º PA'!$A$4:$A$1998)+ROW()-3)</f>
        <v/>
      </c>
      <c r="B1708" s="370"/>
      <c r="C1708" s="392"/>
      <c r="D1708" s="372"/>
      <c r="E1708" s="372"/>
      <c r="F1708" s="373"/>
      <c r="G1708" s="574"/>
      <c r="H1708" s="372"/>
      <c r="I1708" s="374"/>
      <c r="J1708" s="372"/>
      <c r="K1708" s="372"/>
      <c r="L1708" s="374"/>
      <c r="M1708" s="372"/>
      <c r="N1708" s="404"/>
      <c r="O1708" s="74">
        <f t="shared" si="95"/>
        <v>0</v>
      </c>
      <c r="P1708" s="74">
        <f t="shared" si="95"/>
        <v>0</v>
      </c>
      <c r="Q1708" s="96" t="str">
        <f t="shared" si="94"/>
        <v/>
      </c>
    </row>
    <row r="1709" spans="1:17">
      <c r="A1709" s="383" t="str">
        <f>IF(B1709="","",COUNT('Diário 1º PA'!$A$4:$A$2000)+COUNT('Diário 2º PA'!$A$4:$A$1998)+ROW()-3)</f>
        <v/>
      </c>
      <c r="B1709" s="370"/>
      <c r="C1709" s="392"/>
      <c r="D1709" s="372"/>
      <c r="E1709" s="372"/>
      <c r="F1709" s="373"/>
      <c r="G1709" s="574"/>
      <c r="H1709" s="372"/>
      <c r="I1709" s="374"/>
      <c r="J1709" s="372"/>
      <c r="K1709" s="372"/>
      <c r="L1709" s="374"/>
      <c r="M1709" s="372"/>
      <c r="N1709" s="404"/>
      <c r="O1709" s="74">
        <f t="shared" si="95"/>
        <v>0</v>
      </c>
      <c r="P1709" s="74">
        <f t="shared" si="95"/>
        <v>0</v>
      </c>
      <c r="Q1709" s="96" t="str">
        <f t="shared" si="94"/>
        <v/>
      </c>
    </row>
    <row r="1710" spans="1:17">
      <c r="A1710" s="383" t="str">
        <f>IF(B1710="","",COUNT('Diário 1º PA'!$A$4:$A$2000)+COUNT('Diário 2º PA'!$A$4:$A$1998)+ROW()-3)</f>
        <v/>
      </c>
      <c r="B1710" s="370"/>
      <c r="C1710" s="392"/>
      <c r="D1710" s="372"/>
      <c r="E1710" s="372"/>
      <c r="F1710" s="373"/>
      <c r="G1710" s="574"/>
      <c r="H1710" s="372"/>
      <c r="I1710" s="374"/>
      <c r="J1710" s="372"/>
      <c r="K1710" s="372"/>
      <c r="L1710" s="374"/>
      <c r="M1710" s="372"/>
      <c r="N1710" s="404"/>
      <c r="O1710" s="74">
        <f t="shared" si="95"/>
        <v>0</v>
      </c>
      <c r="P1710" s="74">
        <f t="shared" si="95"/>
        <v>0</v>
      </c>
      <c r="Q1710" s="96" t="str">
        <f t="shared" si="94"/>
        <v/>
      </c>
    </row>
    <row r="1711" spans="1:17">
      <c r="A1711" s="383" t="str">
        <f>IF(B1711="","",COUNT('Diário 1º PA'!$A$4:$A$2000)+COUNT('Diário 2º PA'!$A$4:$A$1998)+ROW()-3)</f>
        <v/>
      </c>
      <c r="B1711" s="370"/>
      <c r="C1711" s="392"/>
      <c r="D1711" s="372"/>
      <c r="E1711" s="372"/>
      <c r="F1711" s="373"/>
      <c r="G1711" s="574"/>
      <c r="H1711" s="372"/>
      <c r="I1711" s="374"/>
      <c r="J1711" s="372"/>
      <c r="K1711" s="372"/>
      <c r="L1711" s="374"/>
      <c r="M1711" s="372"/>
      <c r="N1711" s="404"/>
      <c r="O1711" s="74">
        <f t="shared" si="95"/>
        <v>0</v>
      </c>
      <c r="P1711" s="74">
        <f t="shared" si="95"/>
        <v>0</v>
      </c>
      <c r="Q1711" s="96" t="str">
        <f t="shared" si="94"/>
        <v/>
      </c>
    </row>
    <row r="1712" spans="1:17">
      <c r="A1712" s="383" t="str">
        <f>IF(B1712="","",COUNT('Diário 1º PA'!$A$4:$A$2000)+COUNT('Diário 2º PA'!$A$4:$A$1998)+ROW()-3)</f>
        <v/>
      </c>
      <c r="B1712" s="370"/>
      <c r="C1712" s="392"/>
      <c r="D1712" s="372"/>
      <c r="E1712" s="372"/>
      <c r="F1712" s="373"/>
      <c r="G1712" s="574"/>
      <c r="H1712" s="372"/>
      <c r="I1712" s="374"/>
      <c r="J1712" s="372"/>
      <c r="K1712" s="372"/>
      <c r="L1712" s="374"/>
      <c r="M1712" s="372"/>
      <c r="N1712" s="404"/>
      <c r="O1712" s="74">
        <f t="shared" si="95"/>
        <v>0</v>
      </c>
      <c r="P1712" s="74">
        <f t="shared" si="95"/>
        <v>0</v>
      </c>
      <c r="Q1712" s="96" t="str">
        <f t="shared" si="94"/>
        <v/>
      </c>
    </row>
    <row r="1713" spans="1:17">
      <c r="A1713" s="383" t="str">
        <f>IF(B1713="","",COUNT('Diário 1º PA'!$A$4:$A$2000)+COUNT('Diário 2º PA'!$A$4:$A$1998)+ROW()-3)</f>
        <v/>
      </c>
      <c r="B1713" s="370"/>
      <c r="C1713" s="392"/>
      <c r="D1713" s="372"/>
      <c r="E1713" s="372"/>
      <c r="F1713" s="373"/>
      <c r="G1713" s="574"/>
      <c r="H1713" s="372"/>
      <c r="I1713" s="374"/>
      <c r="J1713" s="372"/>
      <c r="K1713" s="372"/>
      <c r="L1713" s="374"/>
      <c r="M1713" s="372"/>
      <c r="N1713" s="404"/>
      <c r="O1713" s="74">
        <f t="shared" si="95"/>
        <v>0</v>
      </c>
      <c r="P1713" s="74">
        <f t="shared" si="95"/>
        <v>0</v>
      </c>
      <c r="Q1713" s="96" t="str">
        <f t="shared" si="94"/>
        <v/>
      </c>
    </row>
    <row r="1714" spans="1:17">
      <c r="A1714" s="383" t="str">
        <f>IF(B1714="","",COUNT('Diário 1º PA'!$A$4:$A$2000)+COUNT('Diário 2º PA'!$A$4:$A$1998)+ROW()-3)</f>
        <v/>
      </c>
      <c r="B1714" s="370"/>
      <c r="C1714" s="392"/>
      <c r="D1714" s="372"/>
      <c r="E1714" s="372"/>
      <c r="F1714" s="373"/>
      <c r="G1714" s="574"/>
      <c r="H1714" s="372"/>
      <c r="I1714" s="374"/>
      <c r="J1714" s="372"/>
      <c r="K1714" s="372"/>
      <c r="L1714" s="374"/>
      <c r="M1714" s="372"/>
      <c r="N1714" s="404"/>
      <c r="O1714" s="74">
        <f t="shared" si="95"/>
        <v>0</v>
      </c>
      <c r="P1714" s="74">
        <f t="shared" si="95"/>
        <v>0</v>
      </c>
      <c r="Q1714" s="96" t="str">
        <f t="shared" si="94"/>
        <v/>
      </c>
    </row>
    <row r="1715" spans="1:17">
      <c r="A1715" s="383" t="str">
        <f>IF(B1715="","",COUNT('Diário 1º PA'!$A$4:$A$2000)+COUNT('Diário 2º PA'!$A$4:$A$1998)+ROW()-3)</f>
        <v/>
      </c>
      <c r="B1715" s="370"/>
      <c r="C1715" s="392"/>
      <c r="D1715" s="372"/>
      <c r="E1715" s="372"/>
      <c r="F1715" s="373"/>
      <c r="G1715" s="574"/>
      <c r="H1715" s="372"/>
      <c r="I1715" s="374"/>
      <c r="J1715" s="372"/>
      <c r="K1715" s="372"/>
      <c r="L1715" s="374"/>
      <c r="M1715" s="372"/>
      <c r="N1715" s="404"/>
      <c r="O1715" s="74">
        <f t="shared" si="95"/>
        <v>0</v>
      </c>
      <c r="P1715" s="74">
        <f t="shared" si="95"/>
        <v>0</v>
      </c>
      <c r="Q1715" s="96" t="str">
        <f t="shared" si="94"/>
        <v/>
      </c>
    </row>
    <row r="1716" spans="1:17">
      <c r="A1716" s="383" t="str">
        <f>IF(B1716="","",COUNT('Diário 1º PA'!$A$4:$A$2000)+COUNT('Diário 2º PA'!$A$4:$A$1998)+ROW()-3)</f>
        <v/>
      </c>
      <c r="B1716" s="370"/>
      <c r="C1716" s="392"/>
      <c r="D1716" s="372"/>
      <c r="E1716" s="372"/>
      <c r="F1716" s="373"/>
      <c r="G1716" s="574"/>
      <c r="H1716" s="372"/>
      <c r="I1716" s="374"/>
      <c r="J1716" s="372"/>
      <c r="K1716" s="372"/>
      <c r="L1716" s="374"/>
      <c r="M1716" s="372"/>
      <c r="N1716" s="404"/>
      <c r="O1716" s="74">
        <f t="shared" si="95"/>
        <v>0</v>
      </c>
      <c r="P1716" s="74">
        <f t="shared" si="95"/>
        <v>0</v>
      </c>
      <c r="Q1716" s="96" t="str">
        <f t="shared" si="94"/>
        <v/>
      </c>
    </row>
    <row r="1717" spans="1:17">
      <c r="A1717" s="383" t="str">
        <f>IF(B1717="","",COUNT('Diário 1º PA'!$A$4:$A$2000)+COUNT('Diário 2º PA'!$A$4:$A$1998)+ROW()-3)</f>
        <v/>
      </c>
      <c r="B1717" s="370"/>
      <c r="C1717" s="392"/>
      <c r="D1717" s="372"/>
      <c r="E1717" s="372"/>
      <c r="F1717" s="373"/>
      <c r="G1717" s="574"/>
      <c r="H1717" s="372"/>
      <c r="I1717" s="374"/>
      <c r="J1717" s="372"/>
      <c r="K1717" s="372"/>
      <c r="L1717" s="374"/>
      <c r="M1717" s="372"/>
      <c r="N1717" s="404"/>
      <c r="O1717" s="74">
        <f t="shared" si="95"/>
        <v>0</v>
      </c>
      <c r="P1717" s="74">
        <f t="shared" si="95"/>
        <v>0</v>
      </c>
      <c r="Q1717" s="96" t="str">
        <f t="shared" si="94"/>
        <v/>
      </c>
    </row>
    <row r="1718" spans="1:17">
      <c r="A1718" s="383" t="str">
        <f>IF(B1718="","",COUNT('Diário 1º PA'!$A$4:$A$2000)+COUNT('Diário 2º PA'!$A$4:$A$1998)+ROW()-3)</f>
        <v/>
      </c>
      <c r="B1718" s="370"/>
      <c r="C1718" s="392"/>
      <c r="D1718" s="372"/>
      <c r="E1718" s="372"/>
      <c r="F1718" s="373"/>
      <c r="G1718" s="574"/>
      <c r="H1718" s="372"/>
      <c r="I1718" s="374"/>
      <c r="J1718" s="372"/>
      <c r="K1718" s="372"/>
      <c r="L1718" s="374"/>
      <c r="M1718" s="372"/>
      <c r="N1718" s="404"/>
      <c r="O1718" s="74">
        <f t="shared" si="95"/>
        <v>0</v>
      </c>
      <c r="P1718" s="74">
        <f t="shared" si="95"/>
        <v>0</v>
      </c>
      <c r="Q1718" s="96" t="str">
        <f t="shared" si="94"/>
        <v/>
      </c>
    </row>
    <row r="1719" spans="1:17">
      <c r="A1719" s="383" t="str">
        <f>IF(B1719="","",COUNT('Diário 1º PA'!$A$4:$A$2000)+COUNT('Diário 2º PA'!$A$4:$A$1998)+ROW()-3)</f>
        <v/>
      </c>
      <c r="B1719" s="370"/>
      <c r="C1719" s="392"/>
      <c r="D1719" s="372"/>
      <c r="E1719" s="372"/>
      <c r="F1719" s="373"/>
      <c r="G1719" s="574"/>
      <c r="H1719" s="372"/>
      <c r="I1719" s="374"/>
      <c r="J1719" s="372"/>
      <c r="K1719" s="372"/>
      <c r="L1719" s="374"/>
      <c r="M1719" s="372"/>
      <c r="N1719" s="404"/>
      <c r="O1719" s="74">
        <f t="shared" si="95"/>
        <v>0</v>
      </c>
      <c r="P1719" s="74">
        <f t="shared" si="95"/>
        <v>0</v>
      </c>
      <c r="Q1719" s="96" t="str">
        <f t="shared" si="94"/>
        <v/>
      </c>
    </row>
    <row r="1720" spans="1:17">
      <c r="A1720" s="383" t="str">
        <f>IF(B1720="","",COUNT('Diário 1º PA'!$A$4:$A$2000)+COUNT('Diário 2º PA'!$A$4:$A$1998)+ROW()-3)</f>
        <v/>
      </c>
      <c r="B1720" s="370"/>
      <c r="C1720" s="392"/>
      <c r="D1720" s="372"/>
      <c r="E1720" s="372"/>
      <c r="F1720" s="373"/>
      <c r="G1720" s="574"/>
      <c r="H1720" s="372"/>
      <c r="I1720" s="374"/>
      <c r="J1720" s="372"/>
      <c r="K1720" s="372"/>
      <c r="L1720" s="374"/>
      <c r="M1720" s="372"/>
      <c r="N1720" s="404"/>
      <c r="O1720" s="74">
        <f t="shared" si="95"/>
        <v>0</v>
      </c>
      <c r="P1720" s="74">
        <f t="shared" si="95"/>
        <v>0</v>
      </c>
      <c r="Q1720" s="96" t="str">
        <f t="shared" si="94"/>
        <v/>
      </c>
    </row>
    <row r="1721" spans="1:17">
      <c r="A1721" s="383" t="str">
        <f>IF(B1721="","",COUNT('Diário 1º PA'!$A$4:$A$2000)+COUNT('Diário 2º PA'!$A$4:$A$1998)+ROW()-3)</f>
        <v/>
      </c>
      <c r="B1721" s="370"/>
      <c r="C1721" s="392"/>
      <c r="D1721" s="372"/>
      <c r="E1721" s="372"/>
      <c r="F1721" s="373"/>
      <c r="G1721" s="574"/>
      <c r="H1721" s="372"/>
      <c r="I1721" s="374"/>
      <c r="J1721" s="372"/>
      <c r="K1721" s="372"/>
      <c r="L1721" s="374"/>
      <c r="M1721" s="372"/>
      <c r="N1721" s="404"/>
      <c r="O1721" s="74">
        <f t="shared" si="95"/>
        <v>0</v>
      </c>
      <c r="P1721" s="74">
        <f t="shared" si="95"/>
        <v>0</v>
      </c>
      <c r="Q1721" s="96" t="str">
        <f t="shared" si="94"/>
        <v/>
      </c>
    </row>
    <row r="1722" spans="1:17">
      <c r="A1722" s="383" t="str">
        <f>IF(B1722="","",COUNT('Diário 1º PA'!$A$4:$A$2000)+COUNT('Diário 2º PA'!$A$4:$A$1998)+ROW()-3)</f>
        <v/>
      </c>
      <c r="B1722" s="370"/>
      <c r="C1722" s="392"/>
      <c r="D1722" s="372"/>
      <c r="E1722" s="372"/>
      <c r="F1722" s="373"/>
      <c r="G1722" s="574"/>
      <c r="H1722" s="372"/>
      <c r="I1722" s="374"/>
      <c r="J1722" s="372"/>
      <c r="K1722" s="372"/>
      <c r="L1722" s="374"/>
      <c r="M1722" s="372"/>
      <c r="N1722" s="404"/>
      <c r="O1722" s="74">
        <f t="shared" si="95"/>
        <v>0</v>
      </c>
      <c r="P1722" s="74">
        <f t="shared" si="95"/>
        <v>0</v>
      </c>
      <c r="Q1722" s="96" t="str">
        <f t="shared" si="94"/>
        <v/>
      </c>
    </row>
    <row r="1723" spans="1:17">
      <c r="A1723" s="383" t="str">
        <f>IF(B1723="","",COUNT('Diário 1º PA'!$A$4:$A$2000)+COUNT('Diário 2º PA'!$A$4:$A$1998)+ROW()-3)</f>
        <v/>
      </c>
      <c r="B1723" s="370"/>
      <c r="C1723" s="392"/>
      <c r="D1723" s="372"/>
      <c r="E1723" s="372"/>
      <c r="F1723" s="373"/>
      <c r="G1723" s="574"/>
      <c r="H1723" s="372"/>
      <c r="I1723" s="374"/>
      <c r="J1723" s="372"/>
      <c r="K1723" s="372"/>
      <c r="L1723" s="374"/>
      <c r="M1723" s="372"/>
      <c r="N1723" s="404"/>
      <c r="O1723" s="74">
        <f t="shared" si="95"/>
        <v>0</v>
      </c>
      <c r="P1723" s="74">
        <f t="shared" si="95"/>
        <v>0</v>
      </c>
      <c r="Q1723" s="96" t="str">
        <f t="shared" si="94"/>
        <v/>
      </c>
    </row>
    <row r="1724" spans="1:17">
      <c r="A1724" s="383" t="str">
        <f>IF(B1724="","",COUNT('Diário 1º PA'!$A$4:$A$2000)+COUNT('Diário 2º PA'!$A$4:$A$1998)+ROW()-3)</f>
        <v/>
      </c>
      <c r="B1724" s="370"/>
      <c r="C1724" s="392"/>
      <c r="D1724" s="372"/>
      <c r="E1724" s="372"/>
      <c r="F1724" s="373"/>
      <c r="G1724" s="574"/>
      <c r="H1724" s="372"/>
      <c r="I1724" s="374"/>
      <c r="J1724" s="372"/>
      <c r="K1724" s="372"/>
      <c r="L1724" s="374"/>
      <c r="M1724" s="372"/>
      <c r="N1724" s="404"/>
      <c r="O1724" s="74">
        <f t="shared" si="95"/>
        <v>0</v>
      </c>
      <c r="P1724" s="74">
        <f t="shared" si="95"/>
        <v>0</v>
      </c>
      <c r="Q1724" s="96" t="str">
        <f t="shared" si="94"/>
        <v/>
      </c>
    </row>
    <row r="1725" spans="1:17">
      <c r="A1725" s="383" t="str">
        <f>IF(B1725="","",COUNT('Diário 1º PA'!$A$4:$A$2000)+COUNT('Diário 2º PA'!$A$4:$A$1998)+ROW()-3)</f>
        <v/>
      </c>
      <c r="B1725" s="370"/>
      <c r="C1725" s="392"/>
      <c r="D1725" s="372"/>
      <c r="E1725" s="372"/>
      <c r="F1725" s="373"/>
      <c r="G1725" s="574"/>
      <c r="H1725" s="372"/>
      <c r="I1725" s="374"/>
      <c r="J1725" s="372"/>
      <c r="K1725" s="372"/>
      <c r="L1725" s="374"/>
      <c r="M1725" s="372"/>
      <c r="N1725" s="404"/>
      <c r="O1725" s="74">
        <f t="shared" si="95"/>
        <v>0</v>
      </c>
      <c r="P1725" s="74">
        <f t="shared" si="95"/>
        <v>0</v>
      </c>
      <c r="Q1725" s="96" t="str">
        <f t="shared" si="94"/>
        <v/>
      </c>
    </row>
    <row r="1726" spans="1:17">
      <c r="A1726" s="383" t="str">
        <f>IF(B1726="","",COUNT('Diário 1º PA'!$A$4:$A$2000)+COUNT('Diário 2º PA'!$A$4:$A$1998)+ROW()-3)</f>
        <v/>
      </c>
      <c r="B1726" s="370"/>
      <c r="C1726" s="392"/>
      <c r="D1726" s="372"/>
      <c r="E1726" s="372"/>
      <c r="F1726" s="373"/>
      <c r="G1726" s="574"/>
      <c r="H1726" s="372"/>
      <c r="I1726" s="374"/>
      <c r="J1726" s="372"/>
      <c r="K1726" s="372"/>
      <c r="L1726" s="374"/>
      <c r="M1726" s="372"/>
      <c r="N1726" s="404"/>
      <c r="O1726" s="74">
        <f t="shared" si="95"/>
        <v>0</v>
      </c>
      <c r="P1726" s="74">
        <f t="shared" si="95"/>
        <v>0</v>
      </c>
      <c r="Q1726" s="96" t="str">
        <f t="shared" si="94"/>
        <v/>
      </c>
    </row>
    <row r="1727" spans="1:17">
      <c r="A1727" s="383" t="str">
        <f>IF(B1727="","",COUNT('Diário 1º PA'!$A$4:$A$2000)+COUNT('Diário 2º PA'!$A$4:$A$1998)+ROW()-3)</f>
        <v/>
      </c>
      <c r="B1727" s="370"/>
      <c r="C1727" s="392"/>
      <c r="D1727" s="372"/>
      <c r="E1727" s="372"/>
      <c r="F1727" s="373"/>
      <c r="G1727" s="574"/>
      <c r="H1727" s="372"/>
      <c r="I1727" s="374"/>
      <c r="J1727" s="372"/>
      <c r="K1727" s="372"/>
      <c r="L1727" s="374"/>
      <c r="M1727" s="372"/>
      <c r="N1727" s="404"/>
      <c r="O1727" s="74">
        <f t="shared" si="95"/>
        <v>0</v>
      </c>
      <c r="P1727" s="74">
        <f t="shared" si="95"/>
        <v>0</v>
      </c>
      <c r="Q1727" s="96" t="str">
        <f t="shared" si="94"/>
        <v/>
      </c>
    </row>
    <row r="1728" spans="1:17">
      <c r="A1728" s="383" t="str">
        <f>IF(B1728="","",COUNT('Diário 1º PA'!$A$4:$A$2000)+COUNT('Diário 2º PA'!$A$4:$A$1998)+ROW()-3)</f>
        <v/>
      </c>
      <c r="B1728" s="370"/>
      <c r="C1728" s="392"/>
      <c r="D1728" s="372"/>
      <c r="E1728" s="372"/>
      <c r="F1728" s="373"/>
      <c r="G1728" s="574"/>
      <c r="H1728" s="372"/>
      <c r="I1728" s="374"/>
      <c r="J1728" s="372"/>
      <c r="K1728" s="372"/>
      <c r="L1728" s="374"/>
      <c r="M1728" s="372"/>
      <c r="N1728" s="404"/>
      <c r="O1728" s="74">
        <f t="shared" si="95"/>
        <v>0</v>
      </c>
      <c r="P1728" s="74">
        <f t="shared" si="95"/>
        <v>0</v>
      </c>
      <c r="Q1728" s="96" t="str">
        <f t="shared" si="94"/>
        <v/>
      </c>
    </row>
    <row r="1729" spans="1:17">
      <c r="A1729" s="383" t="str">
        <f>IF(B1729="","",COUNT('Diário 1º PA'!$A$4:$A$2000)+COUNT('Diário 2º PA'!$A$4:$A$1998)+ROW()-3)</f>
        <v/>
      </c>
      <c r="B1729" s="370"/>
      <c r="C1729" s="392"/>
      <c r="D1729" s="372"/>
      <c r="E1729" s="372"/>
      <c r="F1729" s="373"/>
      <c r="G1729" s="574"/>
      <c r="H1729" s="372"/>
      <c r="I1729" s="374"/>
      <c r="J1729" s="372"/>
      <c r="K1729" s="372"/>
      <c r="L1729" s="374"/>
      <c r="M1729" s="372"/>
      <c r="N1729" s="404"/>
      <c r="O1729" s="74">
        <f t="shared" si="95"/>
        <v>0</v>
      </c>
      <c r="P1729" s="74">
        <f t="shared" si="95"/>
        <v>0</v>
      </c>
      <c r="Q1729" s="96" t="str">
        <f t="shared" si="94"/>
        <v/>
      </c>
    </row>
    <row r="1730" spans="1:17">
      <c r="A1730" s="383" t="str">
        <f>IF(B1730="","",COUNT('Diário 1º PA'!$A$4:$A$2000)+COUNT('Diário 2º PA'!$A$4:$A$1998)+ROW()-3)</f>
        <v/>
      </c>
      <c r="B1730" s="370"/>
      <c r="C1730" s="392"/>
      <c r="D1730" s="372"/>
      <c r="E1730" s="372"/>
      <c r="F1730" s="373"/>
      <c r="G1730" s="574"/>
      <c r="H1730" s="372"/>
      <c r="I1730" s="374"/>
      <c r="J1730" s="372"/>
      <c r="K1730" s="372"/>
      <c r="L1730" s="374"/>
      <c r="M1730" s="372"/>
      <c r="N1730" s="404"/>
      <c r="O1730" s="74">
        <f t="shared" si="95"/>
        <v>0</v>
      </c>
      <c r="P1730" s="74">
        <f t="shared" si="95"/>
        <v>0</v>
      </c>
      <c r="Q1730" s="96" t="str">
        <f t="shared" si="94"/>
        <v/>
      </c>
    </row>
    <row r="1731" spans="1:17">
      <c r="A1731" s="383" t="str">
        <f>IF(B1731="","",COUNT('Diário 1º PA'!$A$4:$A$2000)+COUNT('Diário 2º PA'!$A$4:$A$1998)+ROW()-3)</f>
        <v/>
      </c>
      <c r="B1731" s="370"/>
      <c r="C1731" s="392"/>
      <c r="D1731" s="372"/>
      <c r="E1731" s="372"/>
      <c r="F1731" s="373"/>
      <c r="G1731" s="574"/>
      <c r="H1731" s="372"/>
      <c r="I1731" s="374"/>
      <c r="J1731" s="372"/>
      <c r="K1731" s="372"/>
      <c r="L1731" s="374"/>
      <c r="M1731" s="372"/>
      <c r="N1731" s="404"/>
      <c r="O1731" s="74">
        <f t="shared" si="95"/>
        <v>0</v>
      </c>
      <c r="P1731" s="74">
        <f t="shared" si="95"/>
        <v>0</v>
      </c>
      <c r="Q1731" s="96" t="str">
        <f t="shared" si="94"/>
        <v/>
      </c>
    </row>
    <row r="1732" spans="1:17">
      <c r="A1732" s="383" t="str">
        <f>IF(B1732="","",COUNT('Diário 1º PA'!$A$4:$A$2000)+COUNT('Diário 2º PA'!$A$4:$A$1998)+ROW()-3)</f>
        <v/>
      </c>
      <c r="B1732" s="370"/>
      <c r="C1732" s="392"/>
      <c r="D1732" s="372"/>
      <c r="E1732" s="372"/>
      <c r="F1732" s="373"/>
      <c r="G1732" s="574"/>
      <c r="H1732" s="372"/>
      <c r="I1732" s="374"/>
      <c r="J1732" s="372"/>
      <c r="K1732" s="372"/>
      <c r="L1732" s="374"/>
      <c r="M1732" s="372"/>
      <c r="N1732" s="404"/>
      <c r="O1732" s="74">
        <f t="shared" si="95"/>
        <v>0</v>
      </c>
      <c r="P1732" s="74">
        <f t="shared" si="95"/>
        <v>0</v>
      </c>
      <c r="Q1732" s="96" t="str">
        <f t="shared" si="94"/>
        <v/>
      </c>
    </row>
    <row r="1733" spans="1:17">
      <c r="A1733" s="383" t="str">
        <f>IF(B1733="","",COUNT('Diário 1º PA'!$A$4:$A$2000)+COUNT('Diário 2º PA'!$A$4:$A$1998)+ROW()-3)</f>
        <v/>
      </c>
      <c r="B1733" s="370"/>
      <c r="C1733" s="392"/>
      <c r="D1733" s="372"/>
      <c r="E1733" s="372"/>
      <c r="F1733" s="373"/>
      <c r="G1733" s="574"/>
      <c r="H1733" s="372"/>
      <c r="I1733" s="374"/>
      <c r="J1733" s="372"/>
      <c r="K1733" s="372"/>
      <c r="L1733" s="374"/>
      <c r="M1733" s="372"/>
      <c r="N1733" s="404"/>
      <c r="O1733" s="74">
        <f t="shared" si="95"/>
        <v>0</v>
      </c>
      <c r="P1733" s="74">
        <f t="shared" si="95"/>
        <v>0</v>
      </c>
      <c r="Q1733" s="96" t="str">
        <f t="shared" si="94"/>
        <v/>
      </c>
    </row>
    <row r="1734" spans="1:17">
      <c r="A1734" s="383" t="str">
        <f>IF(B1734="","",COUNT('Diário 1º PA'!$A$4:$A$2000)+COUNT('Diário 2º PA'!$A$4:$A$1998)+ROW()-3)</f>
        <v/>
      </c>
      <c r="B1734" s="370"/>
      <c r="C1734" s="392"/>
      <c r="D1734" s="372"/>
      <c r="E1734" s="372"/>
      <c r="F1734" s="373"/>
      <c r="G1734" s="574"/>
      <c r="H1734" s="372"/>
      <c r="I1734" s="374"/>
      <c r="J1734" s="372"/>
      <c r="K1734" s="372"/>
      <c r="L1734" s="374"/>
      <c r="M1734" s="372"/>
      <c r="N1734" s="404"/>
      <c r="O1734" s="74">
        <f t="shared" si="95"/>
        <v>0</v>
      </c>
      <c r="P1734" s="74">
        <f t="shared" si="95"/>
        <v>0</v>
      </c>
      <c r="Q1734" s="96" t="str">
        <f t="shared" si="94"/>
        <v/>
      </c>
    </row>
    <row r="1735" spans="1:17">
      <c r="A1735" s="383" t="str">
        <f>IF(B1735="","",COUNT('Diário 1º PA'!$A$4:$A$2000)+COUNT('Diário 2º PA'!$A$4:$A$1998)+ROW()-3)</f>
        <v/>
      </c>
      <c r="B1735" s="370"/>
      <c r="C1735" s="392"/>
      <c r="D1735" s="372"/>
      <c r="E1735" s="372"/>
      <c r="F1735" s="373"/>
      <c r="G1735" s="574"/>
      <c r="H1735" s="372"/>
      <c r="I1735" s="374"/>
      <c r="J1735" s="372"/>
      <c r="K1735" s="372"/>
      <c r="L1735" s="374"/>
      <c r="M1735" s="372"/>
      <c r="N1735" s="404"/>
      <c r="O1735" s="74">
        <f t="shared" si="95"/>
        <v>0</v>
      </c>
      <c r="P1735" s="74">
        <f t="shared" si="95"/>
        <v>0</v>
      </c>
      <c r="Q1735" s="96" t="str">
        <f t="shared" si="94"/>
        <v/>
      </c>
    </row>
    <row r="1736" spans="1:17">
      <c r="A1736" s="383" t="str">
        <f>IF(B1736="","",COUNT('Diário 1º PA'!$A$4:$A$2000)+COUNT('Diário 2º PA'!$A$4:$A$1998)+ROW()-3)</f>
        <v/>
      </c>
      <c r="B1736" s="370"/>
      <c r="C1736" s="392"/>
      <c r="D1736" s="372"/>
      <c r="E1736" s="372"/>
      <c r="F1736" s="373"/>
      <c r="G1736" s="574"/>
      <c r="H1736" s="372"/>
      <c r="I1736" s="374"/>
      <c r="J1736" s="372"/>
      <c r="K1736" s="372"/>
      <c r="L1736" s="374"/>
      <c r="M1736" s="372"/>
      <c r="N1736" s="404"/>
      <c r="O1736" s="74">
        <f t="shared" si="95"/>
        <v>0</v>
      </c>
      <c r="P1736" s="74">
        <f t="shared" si="95"/>
        <v>0</v>
      </c>
      <c r="Q1736" s="96" t="str">
        <f t="shared" si="94"/>
        <v/>
      </c>
    </row>
    <row r="1737" spans="1:17">
      <c r="A1737" s="383" t="str">
        <f>IF(B1737="","",COUNT('Diário 1º PA'!$A$4:$A$2000)+COUNT('Diário 2º PA'!$A$4:$A$1998)+ROW()-3)</f>
        <v/>
      </c>
      <c r="B1737" s="370"/>
      <c r="C1737" s="392"/>
      <c r="D1737" s="372"/>
      <c r="E1737" s="372"/>
      <c r="F1737" s="373"/>
      <c r="G1737" s="574"/>
      <c r="H1737" s="372"/>
      <c r="I1737" s="374"/>
      <c r="J1737" s="372"/>
      <c r="K1737" s="372"/>
      <c r="L1737" s="374"/>
      <c r="M1737" s="372"/>
      <c r="N1737" s="404"/>
      <c r="O1737" s="74">
        <f t="shared" si="95"/>
        <v>0</v>
      </c>
      <c r="P1737" s="74">
        <f t="shared" si="95"/>
        <v>0</v>
      </c>
      <c r="Q1737" s="96" t="str">
        <f t="shared" si="94"/>
        <v/>
      </c>
    </row>
    <row r="1738" spans="1:17">
      <c r="A1738" s="383" t="str">
        <f>IF(B1738="","",COUNT('Diário 1º PA'!$A$4:$A$2000)+COUNT('Diário 2º PA'!$A$4:$A$1998)+ROW()-3)</f>
        <v/>
      </c>
      <c r="B1738" s="370"/>
      <c r="C1738" s="392"/>
      <c r="D1738" s="372"/>
      <c r="E1738" s="372"/>
      <c r="F1738" s="373"/>
      <c r="G1738" s="574"/>
      <c r="H1738" s="372"/>
      <c r="I1738" s="374"/>
      <c r="J1738" s="372"/>
      <c r="K1738" s="372"/>
      <c r="L1738" s="374"/>
      <c r="M1738" s="372"/>
      <c r="N1738" s="404"/>
      <c r="O1738" s="74">
        <f t="shared" si="95"/>
        <v>0</v>
      </c>
      <c r="P1738" s="74">
        <f t="shared" si="95"/>
        <v>0</v>
      </c>
      <c r="Q1738" s="96" t="str">
        <f t="shared" si="94"/>
        <v/>
      </c>
    </row>
    <row r="1739" spans="1:17">
      <c r="A1739" s="383" t="str">
        <f>IF(B1739="","",COUNT('Diário 1º PA'!$A$4:$A$2000)+COUNT('Diário 2º PA'!$A$4:$A$1998)+ROW()-3)</f>
        <v/>
      </c>
      <c r="B1739" s="370"/>
      <c r="C1739" s="392"/>
      <c r="D1739" s="372"/>
      <c r="E1739" s="372"/>
      <c r="F1739" s="373"/>
      <c r="G1739" s="574"/>
      <c r="H1739" s="372"/>
      <c r="I1739" s="374"/>
      <c r="J1739" s="372"/>
      <c r="K1739" s="372"/>
      <c r="L1739" s="374"/>
      <c r="M1739" s="372"/>
      <c r="N1739" s="404"/>
      <c r="O1739" s="74">
        <f t="shared" si="95"/>
        <v>0</v>
      </c>
      <c r="P1739" s="74">
        <f t="shared" si="95"/>
        <v>0</v>
      </c>
      <c r="Q1739" s="96" t="str">
        <f t="shared" si="94"/>
        <v/>
      </c>
    </row>
    <row r="1740" spans="1:17">
      <c r="A1740" s="383" t="str">
        <f>IF(B1740="","",COUNT('Diário 1º PA'!$A$4:$A$2000)+COUNT('Diário 2º PA'!$A$4:$A$1998)+ROW()-3)</f>
        <v/>
      </c>
      <c r="B1740" s="370"/>
      <c r="C1740" s="392"/>
      <c r="D1740" s="372"/>
      <c r="E1740" s="372"/>
      <c r="F1740" s="373"/>
      <c r="G1740" s="574"/>
      <c r="H1740" s="372"/>
      <c r="I1740" s="374"/>
      <c r="J1740" s="372"/>
      <c r="K1740" s="372"/>
      <c r="L1740" s="374"/>
      <c r="M1740" s="372"/>
      <c r="N1740" s="404"/>
      <c r="O1740" s="74">
        <f t="shared" si="95"/>
        <v>0</v>
      </c>
      <c r="P1740" s="74">
        <f t="shared" si="95"/>
        <v>0</v>
      </c>
      <c r="Q1740" s="96" t="str">
        <f t="shared" si="94"/>
        <v/>
      </c>
    </row>
    <row r="1741" spans="1:17">
      <c r="A1741" s="383" t="str">
        <f>IF(B1741="","",COUNT('Diário 1º PA'!$A$4:$A$2000)+COUNT('Diário 2º PA'!$A$4:$A$1998)+ROW()-3)</f>
        <v/>
      </c>
      <c r="B1741" s="370"/>
      <c r="C1741" s="392"/>
      <c r="D1741" s="372"/>
      <c r="E1741" s="372"/>
      <c r="F1741" s="373"/>
      <c r="G1741" s="574"/>
      <c r="H1741" s="372"/>
      <c r="I1741" s="374"/>
      <c r="J1741" s="372"/>
      <c r="K1741" s="372"/>
      <c r="L1741" s="374"/>
      <c r="M1741" s="372"/>
      <c r="N1741" s="404"/>
      <c r="O1741" s="74">
        <f t="shared" si="95"/>
        <v>0</v>
      </c>
      <c r="P1741" s="74">
        <f t="shared" si="95"/>
        <v>0</v>
      </c>
      <c r="Q1741" s="96" t="str">
        <f t="shared" si="94"/>
        <v/>
      </c>
    </row>
    <row r="1742" spans="1:17">
      <c r="A1742" s="383" t="str">
        <f>IF(B1742="","",COUNT('Diário 1º PA'!$A$4:$A$2000)+COUNT('Diário 2º PA'!$A$4:$A$1998)+ROW()-3)</f>
        <v/>
      </c>
      <c r="B1742" s="370"/>
      <c r="C1742" s="392"/>
      <c r="D1742" s="372"/>
      <c r="E1742" s="372"/>
      <c r="F1742" s="373"/>
      <c r="G1742" s="574"/>
      <c r="H1742" s="372"/>
      <c r="I1742" s="374"/>
      <c r="J1742" s="372"/>
      <c r="K1742" s="372"/>
      <c r="L1742" s="374"/>
      <c r="M1742" s="372"/>
      <c r="N1742" s="404"/>
      <c r="O1742" s="74">
        <f t="shared" si="95"/>
        <v>0</v>
      </c>
      <c r="P1742" s="74">
        <f t="shared" si="95"/>
        <v>0</v>
      </c>
      <c r="Q1742" s="96" t="str">
        <f t="shared" si="94"/>
        <v/>
      </c>
    </row>
    <row r="1743" spans="1:17">
      <c r="A1743" s="383" t="str">
        <f>IF(B1743="","",COUNT('Diário 1º PA'!$A$4:$A$2000)+COUNT('Diário 2º PA'!$A$4:$A$1998)+ROW()-3)</f>
        <v/>
      </c>
      <c r="B1743" s="370"/>
      <c r="C1743" s="392"/>
      <c r="D1743" s="372"/>
      <c r="E1743" s="372"/>
      <c r="F1743" s="373"/>
      <c r="G1743" s="574"/>
      <c r="H1743" s="372"/>
      <c r="I1743" s="374"/>
      <c r="J1743" s="372"/>
      <c r="K1743" s="372"/>
      <c r="L1743" s="374"/>
      <c r="M1743" s="372"/>
      <c r="N1743" s="404"/>
      <c r="O1743" s="74">
        <f t="shared" si="95"/>
        <v>0</v>
      </c>
      <c r="P1743" s="74">
        <f t="shared" si="95"/>
        <v>0</v>
      </c>
      <c r="Q1743" s="96" t="str">
        <f t="shared" si="94"/>
        <v/>
      </c>
    </row>
    <row r="1744" spans="1:17">
      <c r="A1744" s="383" t="str">
        <f>IF(B1744="","",COUNT('Diário 1º PA'!$A$4:$A$2000)+COUNT('Diário 2º PA'!$A$4:$A$1998)+ROW()-3)</f>
        <v/>
      </c>
      <c r="B1744" s="370"/>
      <c r="C1744" s="392"/>
      <c r="D1744" s="372"/>
      <c r="E1744" s="372"/>
      <c r="F1744" s="373"/>
      <c r="G1744" s="574"/>
      <c r="H1744" s="372"/>
      <c r="I1744" s="374"/>
      <c r="J1744" s="372"/>
      <c r="K1744" s="372"/>
      <c r="L1744" s="374"/>
      <c r="M1744" s="372"/>
      <c r="N1744" s="404"/>
      <c r="O1744" s="74">
        <f t="shared" si="95"/>
        <v>0</v>
      </c>
      <c r="P1744" s="74">
        <f t="shared" si="95"/>
        <v>0</v>
      </c>
      <c r="Q1744" s="96" t="str">
        <f t="shared" si="94"/>
        <v/>
      </c>
    </row>
    <row r="1745" spans="1:17">
      <c r="A1745" s="383" t="str">
        <f>IF(B1745="","",COUNT('Diário 1º PA'!$A$4:$A$2000)+COUNT('Diário 2º PA'!$A$4:$A$1998)+ROW()-3)</f>
        <v/>
      </c>
      <c r="B1745" s="370"/>
      <c r="C1745" s="392"/>
      <c r="D1745" s="372"/>
      <c r="E1745" s="372"/>
      <c r="F1745" s="373"/>
      <c r="G1745" s="574"/>
      <c r="H1745" s="372"/>
      <c r="I1745" s="374"/>
      <c r="J1745" s="372"/>
      <c r="K1745" s="372"/>
      <c r="L1745" s="374"/>
      <c r="M1745" s="372"/>
      <c r="N1745" s="404"/>
      <c r="O1745" s="74">
        <f t="shared" si="95"/>
        <v>0</v>
      </c>
      <c r="P1745" s="74">
        <f t="shared" si="95"/>
        <v>0</v>
      </c>
      <c r="Q1745" s="96" t="str">
        <f t="shared" si="94"/>
        <v/>
      </c>
    </row>
    <row r="1746" spans="1:17">
      <c r="A1746" s="383" t="str">
        <f>IF(B1746="","",COUNT('Diário 1º PA'!$A$4:$A$2000)+COUNT('Diário 2º PA'!$A$4:$A$1998)+ROW()-3)</f>
        <v/>
      </c>
      <c r="B1746" s="370"/>
      <c r="C1746" s="392"/>
      <c r="D1746" s="372"/>
      <c r="E1746" s="372"/>
      <c r="F1746" s="373"/>
      <c r="G1746" s="574"/>
      <c r="H1746" s="372"/>
      <c r="I1746" s="374"/>
      <c r="J1746" s="372"/>
      <c r="K1746" s="372"/>
      <c r="L1746" s="374"/>
      <c r="M1746" s="372"/>
      <c r="N1746" s="404"/>
      <c r="O1746" s="74">
        <f t="shared" si="95"/>
        <v>0</v>
      </c>
      <c r="P1746" s="74">
        <f t="shared" si="95"/>
        <v>0</v>
      </c>
      <c r="Q1746" s="96" t="str">
        <f t="shared" si="94"/>
        <v/>
      </c>
    </row>
    <row r="1747" spans="1:17">
      <c r="A1747" s="383" t="str">
        <f>IF(B1747="","",COUNT('Diário 1º PA'!$A$4:$A$2000)+COUNT('Diário 2º PA'!$A$4:$A$1998)+ROW()-3)</f>
        <v/>
      </c>
      <c r="B1747" s="370"/>
      <c r="C1747" s="392"/>
      <c r="D1747" s="372"/>
      <c r="E1747" s="372"/>
      <c r="F1747" s="373"/>
      <c r="G1747" s="574"/>
      <c r="H1747" s="372"/>
      <c r="I1747" s="374"/>
      <c r="J1747" s="372"/>
      <c r="K1747" s="372"/>
      <c r="L1747" s="374"/>
      <c r="M1747" s="372"/>
      <c r="N1747" s="404"/>
      <c r="O1747" s="74">
        <f t="shared" si="95"/>
        <v>0</v>
      </c>
      <c r="P1747" s="74">
        <f t="shared" si="95"/>
        <v>0</v>
      </c>
      <c r="Q1747" s="96" t="str">
        <f t="shared" si="94"/>
        <v/>
      </c>
    </row>
    <row r="1748" spans="1:17">
      <c r="A1748" s="383" t="str">
        <f>IF(B1748="","",COUNT('Diário 1º PA'!$A$4:$A$2000)+COUNT('Diário 2º PA'!$A$4:$A$1998)+ROW()-3)</f>
        <v/>
      </c>
      <c r="B1748" s="370"/>
      <c r="C1748" s="392"/>
      <c r="D1748" s="372"/>
      <c r="E1748" s="372"/>
      <c r="F1748" s="373"/>
      <c r="G1748" s="574"/>
      <c r="H1748" s="372"/>
      <c r="I1748" s="374"/>
      <c r="J1748" s="372"/>
      <c r="K1748" s="372"/>
      <c r="L1748" s="374"/>
      <c r="M1748" s="372"/>
      <c r="N1748" s="404"/>
      <c r="O1748" s="74">
        <f t="shared" si="95"/>
        <v>0</v>
      </c>
      <c r="P1748" s="74">
        <f t="shared" si="95"/>
        <v>0</v>
      </c>
      <c r="Q1748" s="96" t="str">
        <f t="shared" si="94"/>
        <v/>
      </c>
    </row>
    <row r="1749" spans="1:17">
      <c r="A1749" s="383" t="str">
        <f>IF(B1749="","",COUNT('Diário 1º PA'!$A$4:$A$2000)+COUNT('Diário 2º PA'!$A$4:$A$1998)+ROW()-3)</f>
        <v/>
      </c>
      <c r="B1749" s="370"/>
      <c r="C1749" s="392"/>
      <c r="D1749" s="372"/>
      <c r="E1749" s="372"/>
      <c r="F1749" s="373"/>
      <c r="G1749" s="574"/>
      <c r="H1749" s="372"/>
      <c r="I1749" s="374"/>
      <c r="J1749" s="372"/>
      <c r="K1749" s="372"/>
      <c r="L1749" s="374"/>
      <c r="M1749" s="372"/>
      <c r="N1749" s="404"/>
      <c r="O1749" s="74">
        <f t="shared" si="95"/>
        <v>0</v>
      </c>
      <c r="P1749" s="74">
        <f t="shared" si="95"/>
        <v>0</v>
      </c>
      <c r="Q1749" s="96" t="str">
        <f t="shared" si="94"/>
        <v/>
      </c>
    </row>
    <row r="1750" spans="1:17">
      <c r="A1750" s="383" t="str">
        <f>IF(B1750="","",COUNT('Diário 1º PA'!$A$4:$A$2000)+COUNT('Diário 2º PA'!$A$4:$A$1998)+ROW()-3)</f>
        <v/>
      </c>
      <c r="B1750" s="370"/>
      <c r="C1750" s="392"/>
      <c r="D1750" s="372"/>
      <c r="E1750" s="372"/>
      <c r="F1750" s="373"/>
      <c r="G1750" s="574"/>
      <c r="H1750" s="372"/>
      <c r="I1750" s="374"/>
      <c r="J1750" s="372"/>
      <c r="K1750" s="372"/>
      <c r="L1750" s="374"/>
      <c r="M1750" s="372"/>
      <c r="N1750" s="404"/>
      <c r="O1750" s="74">
        <f t="shared" si="95"/>
        <v>0</v>
      </c>
      <c r="P1750" s="74">
        <f t="shared" si="95"/>
        <v>0</v>
      </c>
      <c r="Q1750" s="96" t="str">
        <f t="shared" si="94"/>
        <v/>
      </c>
    </row>
    <row r="1751" spans="1:17">
      <c r="A1751" s="383" t="str">
        <f>IF(B1751="","",COUNT('Diário 1º PA'!$A$4:$A$2000)+COUNT('Diário 2º PA'!$A$4:$A$1998)+ROW()-3)</f>
        <v/>
      </c>
      <c r="B1751" s="370"/>
      <c r="C1751" s="392"/>
      <c r="D1751" s="372"/>
      <c r="E1751" s="372"/>
      <c r="F1751" s="373"/>
      <c r="G1751" s="574"/>
      <c r="H1751" s="372"/>
      <c r="I1751" s="374"/>
      <c r="J1751" s="372"/>
      <c r="K1751" s="372"/>
      <c r="L1751" s="374"/>
      <c r="M1751" s="372"/>
      <c r="N1751" s="404"/>
      <c r="O1751" s="74">
        <f t="shared" si="95"/>
        <v>0</v>
      </c>
      <c r="P1751" s="74">
        <f t="shared" si="95"/>
        <v>0</v>
      </c>
      <c r="Q1751" s="96" t="str">
        <f t="shared" si="94"/>
        <v/>
      </c>
    </row>
    <row r="1752" spans="1:17">
      <c r="A1752" s="383" t="str">
        <f>IF(B1752="","",COUNT('Diário 1º PA'!$A$4:$A$2000)+COUNT('Diário 2º PA'!$A$4:$A$1998)+ROW()-3)</f>
        <v/>
      </c>
      <c r="B1752" s="370"/>
      <c r="C1752" s="392"/>
      <c r="D1752" s="372"/>
      <c r="E1752" s="372"/>
      <c r="F1752" s="373"/>
      <c r="G1752" s="574"/>
      <c r="H1752" s="372"/>
      <c r="I1752" s="374"/>
      <c r="J1752" s="372"/>
      <c r="K1752" s="372"/>
      <c r="L1752" s="374"/>
      <c r="M1752" s="372"/>
      <c r="N1752" s="404"/>
      <c r="O1752" s="74">
        <f t="shared" si="95"/>
        <v>0</v>
      </c>
      <c r="P1752" s="74">
        <f t="shared" si="95"/>
        <v>0</v>
      </c>
      <c r="Q1752" s="96" t="str">
        <f t="shared" si="94"/>
        <v/>
      </c>
    </row>
    <row r="1753" spans="1:17">
      <c r="A1753" s="383" t="str">
        <f>IF(B1753="","",COUNT('Diário 1º PA'!$A$4:$A$2000)+COUNT('Diário 2º PA'!$A$4:$A$1998)+ROW()-3)</f>
        <v/>
      </c>
      <c r="B1753" s="370"/>
      <c r="C1753" s="392"/>
      <c r="D1753" s="372"/>
      <c r="E1753" s="372"/>
      <c r="F1753" s="373"/>
      <c r="G1753" s="574"/>
      <c r="H1753" s="372"/>
      <c r="I1753" s="374"/>
      <c r="J1753" s="372"/>
      <c r="K1753" s="372"/>
      <c r="L1753" s="374"/>
      <c r="M1753" s="372"/>
      <c r="N1753" s="404"/>
      <c r="O1753" s="74">
        <f t="shared" si="95"/>
        <v>0</v>
      </c>
      <c r="P1753" s="74">
        <f t="shared" si="95"/>
        <v>0</v>
      </c>
      <c r="Q1753" s="96" t="str">
        <f t="shared" si="94"/>
        <v/>
      </c>
    </row>
    <row r="1754" spans="1:17">
      <c r="A1754" s="383" t="str">
        <f>IF(B1754="","",COUNT('Diário 1º PA'!$A$4:$A$2000)+COUNT('Diário 2º PA'!$A$4:$A$1998)+ROW()-3)</f>
        <v/>
      </c>
      <c r="B1754" s="370"/>
      <c r="C1754" s="392"/>
      <c r="D1754" s="372"/>
      <c r="E1754" s="372"/>
      <c r="F1754" s="373"/>
      <c r="G1754" s="574"/>
      <c r="H1754" s="372"/>
      <c r="I1754" s="374"/>
      <c r="J1754" s="372"/>
      <c r="K1754" s="372"/>
      <c r="L1754" s="374"/>
      <c r="M1754" s="372"/>
      <c r="N1754" s="404"/>
      <c r="O1754" s="74">
        <f t="shared" si="95"/>
        <v>0</v>
      </c>
      <c r="P1754" s="74">
        <f t="shared" si="95"/>
        <v>0</v>
      </c>
      <c r="Q1754" s="96" t="str">
        <f t="shared" si="94"/>
        <v/>
      </c>
    </row>
    <row r="1755" spans="1:17">
      <c r="A1755" s="383" t="str">
        <f>IF(B1755="","",COUNT('Diário 1º PA'!$A$4:$A$2000)+COUNT('Diário 2º PA'!$A$4:$A$1998)+ROW()-3)</f>
        <v/>
      </c>
      <c r="B1755" s="370"/>
      <c r="C1755" s="392"/>
      <c r="D1755" s="372"/>
      <c r="E1755" s="372"/>
      <c r="F1755" s="373"/>
      <c r="G1755" s="574"/>
      <c r="H1755" s="372"/>
      <c r="I1755" s="374"/>
      <c r="J1755" s="372"/>
      <c r="K1755" s="372"/>
      <c r="L1755" s="374"/>
      <c r="M1755" s="372"/>
      <c r="N1755" s="404"/>
      <c r="O1755" s="74">
        <f t="shared" si="95"/>
        <v>0</v>
      </c>
      <c r="P1755" s="74">
        <f t="shared" si="95"/>
        <v>0</v>
      </c>
      <c r="Q1755" s="96" t="str">
        <f t="shared" si="94"/>
        <v/>
      </c>
    </row>
    <row r="1756" spans="1:17">
      <c r="A1756" s="383" t="str">
        <f>IF(B1756="","",COUNT('Diário 1º PA'!$A$4:$A$2000)+COUNT('Diário 2º PA'!$A$4:$A$1998)+ROW()-3)</f>
        <v/>
      </c>
      <c r="B1756" s="370"/>
      <c r="C1756" s="392"/>
      <c r="D1756" s="372"/>
      <c r="E1756" s="372"/>
      <c r="F1756" s="373"/>
      <c r="G1756" s="574"/>
      <c r="H1756" s="372"/>
      <c r="I1756" s="374"/>
      <c r="J1756" s="372"/>
      <c r="K1756" s="372"/>
      <c r="L1756" s="374"/>
      <c r="M1756" s="372"/>
      <c r="N1756" s="404"/>
      <c r="O1756" s="74">
        <f t="shared" si="95"/>
        <v>0</v>
      </c>
      <c r="P1756" s="74">
        <f t="shared" si="95"/>
        <v>0</v>
      </c>
      <c r="Q1756" s="96" t="str">
        <f t="shared" si="94"/>
        <v/>
      </c>
    </row>
    <row r="1757" spans="1:17">
      <c r="A1757" s="383" t="str">
        <f>IF(B1757="","",COUNT('Diário 1º PA'!$A$4:$A$2000)+COUNT('Diário 2º PA'!$A$4:$A$1998)+ROW()-3)</f>
        <v/>
      </c>
      <c r="B1757" s="370"/>
      <c r="C1757" s="392"/>
      <c r="D1757" s="372"/>
      <c r="E1757" s="372"/>
      <c r="F1757" s="373"/>
      <c r="G1757" s="574"/>
      <c r="H1757" s="372"/>
      <c r="I1757" s="374"/>
      <c r="J1757" s="372"/>
      <c r="K1757" s="372"/>
      <c r="L1757" s="374"/>
      <c r="M1757" s="372"/>
      <c r="N1757" s="404"/>
      <c r="O1757" s="74">
        <f t="shared" si="95"/>
        <v>0</v>
      </c>
      <c r="P1757" s="74">
        <f t="shared" si="95"/>
        <v>0</v>
      </c>
      <c r="Q1757" s="96" t="str">
        <f t="shared" si="94"/>
        <v/>
      </c>
    </row>
    <row r="1758" spans="1:17">
      <c r="A1758" s="383" t="str">
        <f>IF(B1758="","",COUNT('Diário 1º PA'!$A$4:$A$2000)+COUNT('Diário 2º PA'!$A$4:$A$1998)+ROW()-3)</f>
        <v/>
      </c>
      <c r="B1758" s="370"/>
      <c r="C1758" s="392"/>
      <c r="D1758" s="372"/>
      <c r="E1758" s="372"/>
      <c r="F1758" s="373"/>
      <c r="G1758" s="574"/>
      <c r="H1758" s="372"/>
      <c r="I1758" s="374"/>
      <c r="J1758" s="372"/>
      <c r="K1758" s="372"/>
      <c r="L1758" s="374"/>
      <c r="M1758" s="372"/>
      <c r="N1758" s="404"/>
      <c r="O1758" s="74">
        <f t="shared" si="95"/>
        <v>0</v>
      </c>
      <c r="P1758" s="74">
        <f t="shared" si="95"/>
        <v>0</v>
      </c>
      <c r="Q1758" s="96" t="str">
        <f t="shared" si="94"/>
        <v/>
      </c>
    </row>
    <row r="1759" spans="1:17">
      <c r="A1759" s="383" t="str">
        <f>IF(B1759="","",COUNT('Diário 1º PA'!$A$4:$A$2000)+COUNT('Diário 2º PA'!$A$4:$A$1998)+ROW()-3)</f>
        <v/>
      </c>
      <c r="B1759" s="370"/>
      <c r="C1759" s="392"/>
      <c r="D1759" s="372"/>
      <c r="E1759" s="372"/>
      <c r="F1759" s="373"/>
      <c r="G1759" s="574"/>
      <c r="H1759" s="372"/>
      <c r="I1759" s="374"/>
      <c r="J1759" s="372"/>
      <c r="K1759" s="372"/>
      <c r="L1759" s="374"/>
      <c r="M1759" s="372"/>
      <c r="N1759" s="404"/>
      <c r="O1759" s="74">
        <f t="shared" si="95"/>
        <v>0</v>
      </c>
      <c r="P1759" s="74">
        <f t="shared" si="95"/>
        <v>0</v>
      </c>
      <c r="Q1759" s="96" t="str">
        <f t="shared" si="94"/>
        <v/>
      </c>
    </row>
    <row r="1760" spans="1:17">
      <c r="A1760" s="383" t="str">
        <f>IF(B1760="","",COUNT('Diário 1º PA'!$A$4:$A$2000)+COUNT('Diário 2º PA'!$A$4:$A$1998)+ROW()-3)</f>
        <v/>
      </c>
      <c r="B1760" s="370"/>
      <c r="C1760" s="392"/>
      <c r="D1760" s="372"/>
      <c r="E1760" s="372"/>
      <c r="F1760" s="373"/>
      <c r="G1760" s="574"/>
      <c r="H1760" s="372"/>
      <c r="I1760" s="374"/>
      <c r="J1760" s="372"/>
      <c r="K1760" s="372"/>
      <c r="L1760" s="374"/>
      <c r="M1760" s="372"/>
      <c r="N1760" s="404"/>
      <c r="O1760" s="74">
        <f t="shared" si="95"/>
        <v>0</v>
      </c>
      <c r="P1760" s="74">
        <f t="shared" si="95"/>
        <v>0</v>
      </c>
      <c r="Q1760" s="96" t="str">
        <f t="shared" ref="Q1760:Q1823" si="96">SUBSTITUTE(D1760," ","_")</f>
        <v/>
      </c>
    </row>
    <row r="1761" spans="1:17">
      <c r="A1761" s="383" t="str">
        <f>IF(B1761="","",COUNT('Diário 1º PA'!$A$4:$A$2000)+COUNT('Diário 2º PA'!$A$4:$A$1998)+ROW()-3)</f>
        <v/>
      </c>
      <c r="B1761" s="370"/>
      <c r="C1761" s="392"/>
      <c r="D1761" s="372"/>
      <c r="E1761" s="372"/>
      <c r="F1761" s="373"/>
      <c r="G1761" s="574"/>
      <c r="H1761" s="372"/>
      <c r="I1761" s="374"/>
      <c r="J1761" s="372"/>
      <c r="K1761" s="372"/>
      <c r="L1761" s="374"/>
      <c r="M1761" s="372"/>
      <c r="N1761" s="404"/>
      <c r="O1761" s="74">
        <f t="shared" ref="O1761:P1824" si="97">IF(B1761=0,0,IF(YEAR(B1761)=$P$1,MONTH(B1761)-$O$1+1,(YEAR(B1761)-$P$1)*12-$O$1+1+MONTH(B1761)))</f>
        <v>0</v>
      </c>
      <c r="P1761" s="74">
        <f t="shared" si="97"/>
        <v>0</v>
      </c>
      <c r="Q1761" s="96" t="str">
        <f t="shared" si="96"/>
        <v/>
      </c>
    </row>
    <row r="1762" spans="1:17">
      <c r="A1762" s="383" t="str">
        <f>IF(B1762="","",COUNT('Diário 1º PA'!$A$4:$A$2000)+COUNT('Diário 2º PA'!$A$4:$A$1998)+ROW()-3)</f>
        <v/>
      </c>
      <c r="B1762" s="370"/>
      <c r="C1762" s="392"/>
      <c r="D1762" s="372"/>
      <c r="E1762" s="372"/>
      <c r="F1762" s="373"/>
      <c r="G1762" s="574"/>
      <c r="H1762" s="372"/>
      <c r="I1762" s="374"/>
      <c r="J1762" s="372"/>
      <c r="K1762" s="372"/>
      <c r="L1762" s="374"/>
      <c r="M1762" s="372"/>
      <c r="N1762" s="404"/>
      <c r="O1762" s="74">
        <f t="shared" si="97"/>
        <v>0</v>
      </c>
      <c r="P1762" s="74">
        <f t="shared" si="97"/>
        <v>0</v>
      </c>
      <c r="Q1762" s="96" t="str">
        <f t="shared" si="96"/>
        <v/>
      </c>
    </row>
    <row r="1763" spans="1:17">
      <c r="A1763" s="383" t="str">
        <f>IF(B1763="","",COUNT('Diário 1º PA'!$A$4:$A$2000)+COUNT('Diário 2º PA'!$A$4:$A$1998)+ROW()-3)</f>
        <v/>
      </c>
      <c r="B1763" s="370"/>
      <c r="C1763" s="392"/>
      <c r="D1763" s="372"/>
      <c r="E1763" s="372"/>
      <c r="F1763" s="373"/>
      <c r="G1763" s="574"/>
      <c r="H1763" s="372"/>
      <c r="I1763" s="374"/>
      <c r="J1763" s="372"/>
      <c r="K1763" s="372"/>
      <c r="L1763" s="374"/>
      <c r="M1763" s="372"/>
      <c r="N1763" s="404"/>
      <c r="O1763" s="74">
        <f t="shared" si="97"/>
        <v>0</v>
      </c>
      <c r="P1763" s="74">
        <f t="shared" si="97"/>
        <v>0</v>
      </c>
      <c r="Q1763" s="96" t="str">
        <f t="shared" si="96"/>
        <v/>
      </c>
    </row>
    <row r="1764" spans="1:17">
      <c r="A1764" s="383" t="str">
        <f>IF(B1764="","",COUNT('Diário 1º PA'!$A$4:$A$2000)+COUNT('Diário 2º PA'!$A$4:$A$1998)+ROW()-3)</f>
        <v/>
      </c>
      <c r="B1764" s="370"/>
      <c r="C1764" s="392"/>
      <c r="D1764" s="372"/>
      <c r="E1764" s="372"/>
      <c r="F1764" s="373"/>
      <c r="G1764" s="574"/>
      <c r="H1764" s="372"/>
      <c r="I1764" s="374"/>
      <c r="J1764" s="372"/>
      <c r="K1764" s="372"/>
      <c r="L1764" s="374"/>
      <c r="M1764" s="372"/>
      <c r="N1764" s="404"/>
      <c r="O1764" s="74">
        <f t="shared" si="97"/>
        <v>0</v>
      </c>
      <c r="P1764" s="74">
        <f t="shared" si="97"/>
        <v>0</v>
      </c>
      <c r="Q1764" s="96" t="str">
        <f t="shared" si="96"/>
        <v/>
      </c>
    </row>
    <row r="1765" spans="1:17">
      <c r="A1765" s="383" t="str">
        <f>IF(B1765="","",COUNT('Diário 1º PA'!$A$4:$A$2000)+COUNT('Diário 2º PA'!$A$4:$A$1998)+ROW()-3)</f>
        <v/>
      </c>
      <c r="B1765" s="370"/>
      <c r="C1765" s="392"/>
      <c r="D1765" s="372"/>
      <c r="E1765" s="372"/>
      <c r="F1765" s="373"/>
      <c r="G1765" s="574"/>
      <c r="H1765" s="372"/>
      <c r="I1765" s="374"/>
      <c r="J1765" s="372"/>
      <c r="K1765" s="372"/>
      <c r="L1765" s="374"/>
      <c r="M1765" s="372"/>
      <c r="N1765" s="404"/>
      <c r="O1765" s="74">
        <f t="shared" si="97"/>
        <v>0</v>
      </c>
      <c r="P1765" s="74">
        <f t="shared" si="97"/>
        <v>0</v>
      </c>
      <c r="Q1765" s="96" t="str">
        <f t="shared" si="96"/>
        <v/>
      </c>
    </row>
    <row r="1766" spans="1:17">
      <c r="A1766" s="383" t="str">
        <f>IF(B1766="","",COUNT('Diário 1º PA'!$A$4:$A$2000)+COUNT('Diário 2º PA'!$A$4:$A$1998)+ROW()-3)</f>
        <v/>
      </c>
      <c r="B1766" s="370"/>
      <c r="C1766" s="392"/>
      <c r="D1766" s="372"/>
      <c r="E1766" s="372"/>
      <c r="F1766" s="373"/>
      <c r="G1766" s="574"/>
      <c r="H1766" s="372"/>
      <c r="I1766" s="374"/>
      <c r="J1766" s="372"/>
      <c r="K1766" s="372"/>
      <c r="L1766" s="374"/>
      <c r="M1766" s="372"/>
      <c r="N1766" s="404"/>
      <c r="O1766" s="74">
        <f t="shared" si="97"/>
        <v>0</v>
      </c>
      <c r="P1766" s="74">
        <f t="shared" si="97"/>
        <v>0</v>
      </c>
      <c r="Q1766" s="96" t="str">
        <f t="shared" si="96"/>
        <v/>
      </c>
    </row>
    <row r="1767" spans="1:17">
      <c r="A1767" s="383" t="str">
        <f>IF(B1767="","",COUNT('Diário 1º PA'!$A$4:$A$2000)+COUNT('Diário 2º PA'!$A$4:$A$1998)+ROW()-3)</f>
        <v/>
      </c>
      <c r="B1767" s="370"/>
      <c r="C1767" s="392"/>
      <c r="D1767" s="372"/>
      <c r="E1767" s="372"/>
      <c r="F1767" s="373"/>
      <c r="G1767" s="574"/>
      <c r="H1767" s="372"/>
      <c r="I1767" s="374"/>
      <c r="J1767" s="372"/>
      <c r="K1767" s="372"/>
      <c r="L1767" s="374"/>
      <c r="M1767" s="372"/>
      <c r="N1767" s="404"/>
      <c r="O1767" s="74">
        <f t="shared" si="97"/>
        <v>0</v>
      </c>
      <c r="P1767" s="74">
        <f t="shared" si="97"/>
        <v>0</v>
      </c>
      <c r="Q1767" s="96" t="str">
        <f t="shared" si="96"/>
        <v/>
      </c>
    </row>
    <row r="1768" spans="1:17">
      <c r="A1768" s="383" t="str">
        <f>IF(B1768="","",COUNT('Diário 1º PA'!$A$4:$A$2000)+COUNT('Diário 2º PA'!$A$4:$A$1998)+ROW()-3)</f>
        <v/>
      </c>
      <c r="B1768" s="370"/>
      <c r="C1768" s="392"/>
      <c r="D1768" s="372"/>
      <c r="E1768" s="372"/>
      <c r="F1768" s="373"/>
      <c r="G1768" s="574"/>
      <c r="H1768" s="372"/>
      <c r="I1768" s="374"/>
      <c r="J1768" s="372"/>
      <c r="K1768" s="372"/>
      <c r="L1768" s="374"/>
      <c r="M1768" s="372"/>
      <c r="N1768" s="404"/>
      <c r="O1768" s="74">
        <f t="shared" si="97"/>
        <v>0</v>
      </c>
      <c r="P1768" s="74">
        <f t="shared" si="97"/>
        <v>0</v>
      </c>
      <c r="Q1768" s="96" t="str">
        <f t="shared" si="96"/>
        <v/>
      </c>
    </row>
    <row r="1769" spans="1:17">
      <c r="A1769" s="383" t="str">
        <f>IF(B1769="","",COUNT('Diário 1º PA'!$A$4:$A$2000)+COUNT('Diário 2º PA'!$A$4:$A$1998)+ROW()-3)</f>
        <v/>
      </c>
      <c r="B1769" s="370"/>
      <c r="C1769" s="392"/>
      <c r="D1769" s="372"/>
      <c r="E1769" s="372"/>
      <c r="F1769" s="373"/>
      <c r="G1769" s="574"/>
      <c r="H1769" s="372"/>
      <c r="I1769" s="374"/>
      <c r="J1769" s="372"/>
      <c r="K1769" s="372"/>
      <c r="L1769" s="374"/>
      <c r="M1769" s="372"/>
      <c r="N1769" s="404"/>
      <c r="O1769" s="74">
        <f t="shared" si="97"/>
        <v>0</v>
      </c>
      <c r="P1769" s="74">
        <f t="shared" si="97"/>
        <v>0</v>
      </c>
      <c r="Q1769" s="96" t="str">
        <f t="shared" si="96"/>
        <v/>
      </c>
    </row>
    <row r="1770" spans="1:17">
      <c r="A1770" s="383" t="str">
        <f>IF(B1770="","",COUNT('Diário 1º PA'!$A$4:$A$2000)+COUNT('Diário 2º PA'!$A$4:$A$1998)+ROW()-3)</f>
        <v/>
      </c>
      <c r="B1770" s="370"/>
      <c r="C1770" s="392"/>
      <c r="D1770" s="372"/>
      <c r="E1770" s="372"/>
      <c r="F1770" s="373"/>
      <c r="G1770" s="574"/>
      <c r="H1770" s="372"/>
      <c r="I1770" s="374"/>
      <c r="J1770" s="372"/>
      <c r="K1770" s="372"/>
      <c r="L1770" s="374"/>
      <c r="M1770" s="372"/>
      <c r="N1770" s="404"/>
      <c r="O1770" s="74">
        <f t="shared" si="97"/>
        <v>0</v>
      </c>
      <c r="P1770" s="74">
        <f t="shared" si="97"/>
        <v>0</v>
      </c>
      <c r="Q1770" s="96" t="str">
        <f t="shared" si="96"/>
        <v/>
      </c>
    </row>
    <row r="1771" spans="1:17">
      <c r="A1771" s="383" t="str">
        <f>IF(B1771="","",COUNT('Diário 1º PA'!$A$4:$A$2000)+COUNT('Diário 2º PA'!$A$4:$A$1998)+ROW()-3)</f>
        <v/>
      </c>
      <c r="B1771" s="370"/>
      <c r="C1771" s="392"/>
      <c r="D1771" s="372"/>
      <c r="E1771" s="372"/>
      <c r="F1771" s="373"/>
      <c r="G1771" s="574"/>
      <c r="H1771" s="372"/>
      <c r="I1771" s="374"/>
      <c r="J1771" s="372"/>
      <c r="K1771" s="372"/>
      <c r="L1771" s="374"/>
      <c r="M1771" s="372"/>
      <c r="N1771" s="404"/>
      <c r="O1771" s="74">
        <f t="shared" si="97"/>
        <v>0</v>
      </c>
      <c r="P1771" s="74">
        <f t="shared" si="97"/>
        <v>0</v>
      </c>
      <c r="Q1771" s="96" t="str">
        <f t="shared" si="96"/>
        <v/>
      </c>
    </row>
    <row r="1772" spans="1:17">
      <c r="A1772" s="383" t="str">
        <f>IF(B1772="","",COUNT('Diário 1º PA'!$A$4:$A$2000)+COUNT('Diário 2º PA'!$A$4:$A$1998)+ROW()-3)</f>
        <v/>
      </c>
      <c r="B1772" s="370"/>
      <c r="C1772" s="392"/>
      <c r="D1772" s="372"/>
      <c r="E1772" s="372"/>
      <c r="F1772" s="373"/>
      <c r="G1772" s="574"/>
      <c r="H1772" s="372"/>
      <c r="I1772" s="374"/>
      <c r="J1772" s="372"/>
      <c r="K1772" s="372"/>
      <c r="L1772" s="374"/>
      <c r="M1772" s="372"/>
      <c r="N1772" s="404"/>
      <c r="O1772" s="74">
        <f t="shared" si="97"/>
        <v>0</v>
      </c>
      <c r="P1772" s="74">
        <f t="shared" si="97"/>
        <v>0</v>
      </c>
      <c r="Q1772" s="96" t="str">
        <f t="shared" si="96"/>
        <v/>
      </c>
    </row>
    <row r="1773" spans="1:17">
      <c r="A1773" s="383" t="str">
        <f>IF(B1773="","",COUNT('Diário 1º PA'!$A$4:$A$2000)+COUNT('Diário 2º PA'!$A$4:$A$1998)+ROW()-3)</f>
        <v/>
      </c>
      <c r="B1773" s="370"/>
      <c r="C1773" s="392"/>
      <c r="D1773" s="372"/>
      <c r="E1773" s="372"/>
      <c r="F1773" s="373"/>
      <c r="G1773" s="574"/>
      <c r="H1773" s="372"/>
      <c r="I1773" s="374"/>
      <c r="J1773" s="372"/>
      <c r="K1773" s="372"/>
      <c r="L1773" s="374"/>
      <c r="M1773" s="372"/>
      <c r="N1773" s="404"/>
      <c r="O1773" s="74">
        <f t="shared" si="97"/>
        <v>0</v>
      </c>
      <c r="P1773" s="74">
        <f t="shared" si="97"/>
        <v>0</v>
      </c>
      <c r="Q1773" s="96" t="str">
        <f t="shared" si="96"/>
        <v/>
      </c>
    </row>
    <row r="1774" spans="1:17">
      <c r="A1774" s="383" t="str">
        <f>IF(B1774="","",COUNT('Diário 1º PA'!$A$4:$A$2000)+COUNT('Diário 2º PA'!$A$4:$A$1998)+ROW()-3)</f>
        <v/>
      </c>
      <c r="B1774" s="370"/>
      <c r="C1774" s="392"/>
      <c r="D1774" s="372"/>
      <c r="E1774" s="372"/>
      <c r="F1774" s="373"/>
      <c r="G1774" s="574"/>
      <c r="H1774" s="372"/>
      <c r="I1774" s="374"/>
      <c r="J1774" s="372"/>
      <c r="K1774" s="372"/>
      <c r="L1774" s="374"/>
      <c r="M1774" s="372"/>
      <c r="N1774" s="404"/>
      <c r="O1774" s="74">
        <f t="shared" si="97"/>
        <v>0</v>
      </c>
      <c r="P1774" s="74">
        <f t="shared" si="97"/>
        <v>0</v>
      </c>
      <c r="Q1774" s="96" t="str">
        <f t="shared" si="96"/>
        <v/>
      </c>
    </row>
    <row r="1775" spans="1:17">
      <c r="A1775" s="383" t="str">
        <f>IF(B1775="","",COUNT('Diário 1º PA'!$A$4:$A$2000)+COUNT('Diário 2º PA'!$A$4:$A$1998)+ROW()-3)</f>
        <v/>
      </c>
      <c r="B1775" s="370"/>
      <c r="C1775" s="392"/>
      <c r="D1775" s="372"/>
      <c r="E1775" s="372"/>
      <c r="F1775" s="373"/>
      <c r="G1775" s="574"/>
      <c r="H1775" s="372"/>
      <c r="I1775" s="374"/>
      <c r="J1775" s="372"/>
      <c r="K1775" s="372"/>
      <c r="L1775" s="374"/>
      <c r="M1775" s="372"/>
      <c r="N1775" s="404"/>
      <c r="O1775" s="74">
        <f t="shared" si="97"/>
        <v>0</v>
      </c>
      <c r="P1775" s="74">
        <f t="shared" si="97"/>
        <v>0</v>
      </c>
      <c r="Q1775" s="96" t="str">
        <f t="shared" si="96"/>
        <v/>
      </c>
    </row>
    <row r="1776" spans="1:17">
      <c r="A1776" s="383" t="str">
        <f>IF(B1776="","",COUNT('Diário 1º PA'!$A$4:$A$2000)+COUNT('Diário 2º PA'!$A$4:$A$1998)+ROW()-3)</f>
        <v/>
      </c>
      <c r="B1776" s="370"/>
      <c r="C1776" s="392"/>
      <c r="D1776" s="372"/>
      <c r="E1776" s="372"/>
      <c r="F1776" s="373"/>
      <c r="G1776" s="574"/>
      <c r="H1776" s="372"/>
      <c r="I1776" s="374"/>
      <c r="J1776" s="372"/>
      <c r="K1776" s="372"/>
      <c r="L1776" s="374"/>
      <c r="M1776" s="372"/>
      <c r="N1776" s="404"/>
      <c r="O1776" s="74">
        <f t="shared" si="97"/>
        <v>0</v>
      </c>
      <c r="P1776" s="74">
        <f t="shared" si="97"/>
        <v>0</v>
      </c>
      <c r="Q1776" s="96" t="str">
        <f t="shared" si="96"/>
        <v/>
      </c>
    </row>
    <row r="1777" spans="1:17">
      <c r="A1777" s="383" t="str">
        <f>IF(B1777="","",COUNT('Diário 1º PA'!$A$4:$A$2000)+COUNT('Diário 2º PA'!$A$4:$A$1998)+ROW()-3)</f>
        <v/>
      </c>
      <c r="B1777" s="370"/>
      <c r="C1777" s="392"/>
      <c r="D1777" s="372"/>
      <c r="E1777" s="372"/>
      <c r="F1777" s="373"/>
      <c r="G1777" s="574"/>
      <c r="H1777" s="372"/>
      <c r="I1777" s="374"/>
      <c r="J1777" s="372"/>
      <c r="K1777" s="372"/>
      <c r="L1777" s="374"/>
      <c r="M1777" s="372"/>
      <c r="N1777" s="404"/>
      <c r="O1777" s="74">
        <f t="shared" si="97"/>
        <v>0</v>
      </c>
      <c r="P1777" s="74">
        <f t="shared" si="97"/>
        <v>0</v>
      </c>
      <c r="Q1777" s="96" t="str">
        <f t="shared" si="96"/>
        <v/>
      </c>
    </row>
    <row r="1778" spans="1:17">
      <c r="A1778" s="383" t="str">
        <f>IF(B1778="","",COUNT('Diário 1º PA'!$A$4:$A$2000)+COUNT('Diário 2º PA'!$A$4:$A$1998)+ROW()-3)</f>
        <v/>
      </c>
      <c r="B1778" s="370"/>
      <c r="C1778" s="392"/>
      <c r="D1778" s="372"/>
      <c r="E1778" s="372"/>
      <c r="F1778" s="373"/>
      <c r="G1778" s="574"/>
      <c r="H1778" s="372"/>
      <c r="I1778" s="374"/>
      <c r="J1778" s="372"/>
      <c r="K1778" s="372"/>
      <c r="L1778" s="374"/>
      <c r="M1778" s="372"/>
      <c r="N1778" s="404"/>
      <c r="O1778" s="74">
        <f t="shared" si="97"/>
        <v>0</v>
      </c>
      <c r="P1778" s="74">
        <f t="shared" si="97"/>
        <v>0</v>
      </c>
      <c r="Q1778" s="96" t="str">
        <f t="shared" si="96"/>
        <v/>
      </c>
    </row>
    <row r="1779" spans="1:17">
      <c r="A1779" s="383" t="str">
        <f>IF(B1779="","",COUNT('Diário 1º PA'!$A$4:$A$2000)+COUNT('Diário 2º PA'!$A$4:$A$1998)+ROW()-3)</f>
        <v/>
      </c>
      <c r="B1779" s="370"/>
      <c r="C1779" s="392"/>
      <c r="D1779" s="372"/>
      <c r="E1779" s="372"/>
      <c r="F1779" s="373"/>
      <c r="G1779" s="574"/>
      <c r="H1779" s="372"/>
      <c r="I1779" s="374"/>
      <c r="J1779" s="372"/>
      <c r="K1779" s="372"/>
      <c r="L1779" s="374"/>
      <c r="M1779" s="372"/>
      <c r="N1779" s="404"/>
      <c r="O1779" s="74">
        <f t="shared" si="97"/>
        <v>0</v>
      </c>
      <c r="P1779" s="74">
        <f t="shared" si="97"/>
        <v>0</v>
      </c>
      <c r="Q1779" s="96" t="str">
        <f t="shared" si="96"/>
        <v/>
      </c>
    </row>
    <row r="1780" spans="1:17">
      <c r="A1780" s="383" t="str">
        <f>IF(B1780="","",COUNT('Diário 1º PA'!$A$4:$A$2000)+COUNT('Diário 2º PA'!$A$4:$A$1998)+ROW()-3)</f>
        <v/>
      </c>
      <c r="B1780" s="370"/>
      <c r="C1780" s="392"/>
      <c r="D1780" s="372"/>
      <c r="E1780" s="372"/>
      <c r="F1780" s="373"/>
      <c r="G1780" s="574"/>
      <c r="H1780" s="372"/>
      <c r="I1780" s="374"/>
      <c r="J1780" s="372"/>
      <c r="K1780" s="372"/>
      <c r="L1780" s="374"/>
      <c r="M1780" s="372"/>
      <c r="N1780" s="404"/>
      <c r="O1780" s="74">
        <f t="shared" si="97"/>
        <v>0</v>
      </c>
      <c r="P1780" s="74">
        <f t="shared" si="97"/>
        <v>0</v>
      </c>
      <c r="Q1780" s="96" t="str">
        <f t="shared" si="96"/>
        <v/>
      </c>
    </row>
    <row r="1781" spans="1:17">
      <c r="A1781" s="383" t="str">
        <f>IF(B1781="","",COUNT('Diário 1º PA'!$A$4:$A$2000)+COUNT('Diário 2º PA'!$A$4:$A$1998)+ROW()-3)</f>
        <v/>
      </c>
      <c r="B1781" s="370"/>
      <c r="C1781" s="392"/>
      <c r="D1781" s="372"/>
      <c r="E1781" s="372"/>
      <c r="F1781" s="373"/>
      <c r="G1781" s="574"/>
      <c r="H1781" s="372"/>
      <c r="I1781" s="374"/>
      <c r="J1781" s="372"/>
      <c r="K1781" s="372"/>
      <c r="L1781" s="374"/>
      <c r="M1781" s="372"/>
      <c r="N1781" s="404"/>
      <c r="O1781" s="74">
        <f t="shared" si="97"/>
        <v>0</v>
      </c>
      <c r="P1781" s="74">
        <f t="shared" si="97"/>
        <v>0</v>
      </c>
      <c r="Q1781" s="96" t="str">
        <f t="shared" si="96"/>
        <v/>
      </c>
    </row>
    <row r="1782" spans="1:17">
      <c r="A1782" s="383" t="str">
        <f>IF(B1782="","",COUNT('Diário 1º PA'!$A$4:$A$2000)+COUNT('Diário 2º PA'!$A$4:$A$1998)+ROW()-3)</f>
        <v/>
      </c>
      <c r="B1782" s="370"/>
      <c r="C1782" s="392"/>
      <c r="D1782" s="372"/>
      <c r="E1782" s="372"/>
      <c r="F1782" s="373"/>
      <c r="G1782" s="574"/>
      <c r="H1782" s="372"/>
      <c r="I1782" s="374"/>
      <c r="J1782" s="372"/>
      <c r="K1782" s="372"/>
      <c r="L1782" s="374"/>
      <c r="M1782" s="372"/>
      <c r="N1782" s="404"/>
      <c r="O1782" s="74">
        <f t="shared" si="97"/>
        <v>0</v>
      </c>
      <c r="P1782" s="74">
        <f t="shared" si="97"/>
        <v>0</v>
      </c>
      <c r="Q1782" s="96" t="str">
        <f t="shared" si="96"/>
        <v/>
      </c>
    </row>
    <row r="1783" spans="1:17">
      <c r="A1783" s="383" t="str">
        <f>IF(B1783="","",COUNT('Diário 1º PA'!$A$4:$A$2000)+COUNT('Diário 2º PA'!$A$4:$A$1998)+ROW()-3)</f>
        <v/>
      </c>
      <c r="B1783" s="370"/>
      <c r="C1783" s="392"/>
      <c r="D1783" s="372"/>
      <c r="E1783" s="372"/>
      <c r="F1783" s="373"/>
      <c r="G1783" s="574"/>
      <c r="H1783" s="372"/>
      <c r="I1783" s="374"/>
      <c r="J1783" s="372"/>
      <c r="K1783" s="372"/>
      <c r="L1783" s="374"/>
      <c r="M1783" s="372"/>
      <c r="N1783" s="404"/>
      <c r="O1783" s="74">
        <f t="shared" si="97"/>
        <v>0</v>
      </c>
      <c r="P1783" s="74">
        <f t="shared" si="97"/>
        <v>0</v>
      </c>
      <c r="Q1783" s="96" t="str">
        <f t="shared" si="96"/>
        <v/>
      </c>
    </row>
    <row r="1784" spans="1:17">
      <c r="A1784" s="383" t="str">
        <f>IF(B1784="","",COUNT('Diário 1º PA'!$A$4:$A$2000)+COUNT('Diário 2º PA'!$A$4:$A$1998)+ROW()-3)</f>
        <v/>
      </c>
      <c r="B1784" s="370"/>
      <c r="C1784" s="392"/>
      <c r="D1784" s="372"/>
      <c r="E1784" s="372"/>
      <c r="F1784" s="373"/>
      <c r="G1784" s="574"/>
      <c r="H1784" s="372"/>
      <c r="I1784" s="374"/>
      <c r="J1784" s="372"/>
      <c r="K1784" s="372"/>
      <c r="L1784" s="374"/>
      <c r="M1784" s="372"/>
      <c r="N1784" s="404"/>
      <c r="O1784" s="74">
        <f t="shared" si="97"/>
        <v>0</v>
      </c>
      <c r="P1784" s="74">
        <f t="shared" si="97"/>
        <v>0</v>
      </c>
      <c r="Q1784" s="96" t="str">
        <f t="shared" si="96"/>
        <v/>
      </c>
    </row>
    <row r="1785" spans="1:17">
      <c r="A1785" s="383" t="str">
        <f>IF(B1785="","",COUNT('Diário 1º PA'!$A$4:$A$2000)+COUNT('Diário 2º PA'!$A$4:$A$1998)+ROW()-3)</f>
        <v/>
      </c>
      <c r="B1785" s="370"/>
      <c r="C1785" s="392"/>
      <c r="D1785" s="372"/>
      <c r="E1785" s="372"/>
      <c r="F1785" s="373"/>
      <c r="G1785" s="574"/>
      <c r="H1785" s="372"/>
      <c r="I1785" s="374"/>
      <c r="J1785" s="372"/>
      <c r="K1785" s="372"/>
      <c r="L1785" s="374"/>
      <c r="M1785" s="372"/>
      <c r="N1785" s="404"/>
      <c r="O1785" s="74">
        <f t="shared" si="97"/>
        <v>0</v>
      </c>
      <c r="P1785" s="74">
        <f t="shared" si="97"/>
        <v>0</v>
      </c>
      <c r="Q1785" s="96" t="str">
        <f t="shared" si="96"/>
        <v/>
      </c>
    </row>
    <row r="1786" spans="1:17">
      <c r="A1786" s="383" t="str">
        <f>IF(B1786="","",COUNT('Diário 1º PA'!$A$4:$A$2000)+COUNT('Diário 2º PA'!$A$4:$A$1998)+ROW()-3)</f>
        <v/>
      </c>
      <c r="B1786" s="370"/>
      <c r="C1786" s="392"/>
      <c r="D1786" s="372"/>
      <c r="E1786" s="372"/>
      <c r="F1786" s="373"/>
      <c r="G1786" s="574"/>
      <c r="H1786" s="372"/>
      <c r="I1786" s="374"/>
      <c r="J1786" s="372"/>
      <c r="K1786" s="372"/>
      <c r="L1786" s="374"/>
      <c r="M1786" s="372"/>
      <c r="N1786" s="404"/>
      <c r="O1786" s="74">
        <f t="shared" si="97"/>
        <v>0</v>
      </c>
      <c r="P1786" s="74">
        <f t="shared" si="97"/>
        <v>0</v>
      </c>
      <c r="Q1786" s="96" t="str">
        <f t="shared" si="96"/>
        <v/>
      </c>
    </row>
    <row r="1787" spans="1:17">
      <c r="A1787" s="383" t="str">
        <f>IF(B1787="","",COUNT('Diário 1º PA'!$A$4:$A$2000)+COUNT('Diário 2º PA'!$A$4:$A$1998)+ROW()-3)</f>
        <v/>
      </c>
      <c r="B1787" s="370"/>
      <c r="C1787" s="392"/>
      <c r="D1787" s="372"/>
      <c r="E1787" s="372"/>
      <c r="F1787" s="373"/>
      <c r="G1787" s="574"/>
      <c r="H1787" s="372"/>
      <c r="I1787" s="374"/>
      <c r="J1787" s="372"/>
      <c r="K1787" s="372"/>
      <c r="L1787" s="374"/>
      <c r="M1787" s="372"/>
      <c r="N1787" s="404"/>
      <c r="O1787" s="74">
        <f t="shared" si="97"/>
        <v>0</v>
      </c>
      <c r="P1787" s="74">
        <f t="shared" si="97"/>
        <v>0</v>
      </c>
      <c r="Q1787" s="96" t="str">
        <f t="shared" si="96"/>
        <v/>
      </c>
    </row>
    <row r="1788" spans="1:17">
      <c r="A1788" s="383" t="str">
        <f>IF(B1788="","",COUNT('Diário 1º PA'!$A$4:$A$2000)+COUNT('Diário 2º PA'!$A$4:$A$1998)+ROW()-3)</f>
        <v/>
      </c>
      <c r="B1788" s="370"/>
      <c r="C1788" s="392"/>
      <c r="D1788" s="372"/>
      <c r="E1788" s="372"/>
      <c r="F1788" s="373"/>
      <c r="G1788" s="574"/>
      <c r="H1788" s="372"/>
      <c r="I1788" s="374"/>
      <c r="J1788" s="372"/>
      <c r="K1788" s="372"/>
      <c r="L1788" s="374"/>
      <c r="M1788" s="372"/>
      <c r="N1788" s="404"/>
      <c r="O1788" s="74">
        <f t="shared" si="97"/>
        <v>0</v>
      </c>
      <c r="P1788" s="74">
        <f t="shared" si="97"/>
        <v>0</v>
      </c>
      <c r="Q1788" s="96" t="str">
        <f t="shared" si="96"/>
        <v/>
      </c>
    </row>
    <row r="1789" spans="1:17">
      <c r="A1789" s="383" t="str">
        <f>IF(B1789="","",COUNT('Diário 1º PA'!$A$4:$A$2000)+COUNT('Diário 2º PA'!$A$4:$A$1998)+ROW()-3)</f>
        <v/>
      </c>
      <c r="B1789" s="370"/>
      <c r="C1789" s="392"/>
      <c r="D1789" s="372"/>
      <c r="E1789" s="372"/>
      <c r="F1789" s="373"/>
      <c r="G1789" s="574"/>
      <c r="H1789" s="372"/>
      <c r="I1789" s="374"/>
      <c r="J1789" s="372"/>
      <c r="K1789" s="372"/>
      <c r="L1789" s="374"/>
      <c r="M1789" s="372"/>
      <c r="N1789" s="404"/>
      <c r="O1789" s="74">
        <f t="shared" si="97"/>
        <v>0</v>
      </c>
      <c r="P1789" s="74">
        <f t="shared" si="97"/>
        <v>0</v>
      </c>
      <c r="Q1789" s="96" t="str">
        <f t="shared" si="96"/>
        <v/>
      </c>
    </row>
    <row r="1790" spans="1:17">
      <c r="A1790" s="383" t="str">
        <f>IF(B1790="","",COUNT('Diário 1º PA'!$A$4:$A$2000)+COUNT('Diário 2º PA'!$A$4:$A$1998)+ROW()-3)</f>
        <v/>
      </c>
      <c r="B1790" s="370"/>
      <c r="C1790" s="392"/>
      <c r="D1790" s="372"/>
      <c r="E1790" s="372"/>
      <c r="F1790" s="373"/>
      <c r="G1790" s="574"/>
      <c r="H1790" s="372"/>
      <c r="I1790" s="374"/>
      <c r="J1790" s="372"/>
      <c r="K1790" s="372"/>
      <c r="L1790" s="374"/>
      <c r="M1790" s="372"/>
      <c r="N1790" s="404"/>
      <c r="O1790" s="74">
        <f t="shared" si="97"/>
        <v>0</v>
      </c>
      <c r="P1790" s="74">
        <f t="shared" si="97"/>
        <v>0</v>
      </c>
      <c r="Q1790" s="96" t="str">
        <f t="shared" si="96"/>
        <v/>
      </c>
    </row>
    <row r="1791" spans="1:17">
      <c r="A1791" s="383" t="str">
        <f>IF(B1791="","",COUNT('Diário 1º PA'!$A$4:$A$2000)+COUNT('Diário 2º PA'!$A$4:$A$1998)+ROW()-3)</f>
        <v/>
      </c>
      <c r="B1791" s="370"/>
      <c r="C1791" s="392"/>
      <c r="D1791" s="372"/>
      <c r="E1791" s="372"/>
      <c r="F1791" s="373"/>
      <c r="G1791" s="574"/>
      <c r="H1791" s="372"/>
      <c r="I1791" s="374"/>
      <c r="J1791" s="372"/>
      <c r="K1791" s="372"/>
      <c r="L1791" s="374"/>
      <c r="M1791" s="372"/>
      <c r="N1791" s="404"/>
      <c r="O1791" s="74">
        <f t="shared" si="97"/>
        <v>0</v>
      </c>
      <c r="P1791" s="74">
        <f t="shared" si="97"/>
        <v>0</v>
      </c>
      <c r="Q1791" s="96" t="str">
        <f t="shared" si="96"/>
        <v/>
      </c>
    </row>
    <row r="1792" spans="1:17">
      <c r="A1792" s="383" t="str">
        <f>IF(B1792="","",COUNT('Diário 1º PA'!$A$4:$A$2000)+COUNT('Diário 2º PA'!$A$4:$A$1998)+ROW()-3)</f>
        <v/>
      </c>
      <c r="B1792" s="370"/>
      <c r="C1792" s="392"/>
      <c r="D1792" s="372"/>
      <c r="E1792" s="372"/>
      <c r="F1792" s="373"/>
      <c r="G1792" s="574"/>
      <c r="H1792" s="372"/>
      <c r="I1792" s="374"/>
      <c r="J1792" s="372"/>
      <c r="K1792" s="372"/>
      <c r="L1792" s="374"/>
      <c r="M1792" s="372"/>
      <c r="N1792" s="404"/>
      <c r="O1792" s="74">
        <f t="shared" si="97"/>
        <v>0</v>
      </c>
      <c r="P1792" s="74">
        <f t="shared" si="97"/>
        <v>0</v>
      </c>
      <c r="Q1792" s="96" t="str">
        <f t="shared" si="96"/>
        <v/>
      </c>
    </row>
    <row r="1793" spans="1:17">
      <c r="A1793" s="383" t="str">
        <f>IF(B1793="","",COUNT('Diário 1º PA'!$A$4:$A$2000)+COUNT('Diário 2º PA'!$A$4:$A$1998)+ROW()-3)</f>
        <v/>
      </c>
      <c r="B1793" s="370"/>
      <c r="C1793" s="392"/>
      <c r="D1793" s="372"/>
      <c r="E1793" s="372"/>
      <c r="F1793" s="373"/>
      <c r="G1793" s="574"/>
      <c r="H1793" s="372"/>
      <c r="I1793" s="374"/>
      <c r="J1793" s="372"/>
      <c r="K1793" s="372"/>
      <c r="L1793" s="374"/>
      <c r="M1793" s="372"/>
      <c r="N1793" s="404"/>
      <c r="O1793" s="74">
        <f t="shared" si="97"/>
        <v>0</v>
      </c>
      <c r="P1793" s="74">
        <f t="shared" si="97"/>
        <v>0</v>
      </c>
      <c r="Q1793" s="96" t="str">
        <f t="shared" si="96"/>
        <v/>
      </c>
    </row>
    <row r="1794" spans="1:17">
      <c r="A1794" s="383" t="str">
        <f>IF(B1794="","",COUNT('Diário 1º PA'!$A$4:$A$2000)+COUNT('Diário 2º PA'!$A$4:$A$1998)+ROW()-3)</f>
        <v/>
      </c>
      <c r="B1794" s="370"/>
      <c r="C1794" s="392"/>
      <c r="D1794" s="372"/>
      <c r="E1794" s="372"/>
      <c r="F1794" s="373"/>
      <c r="G1794" s="574"/>
      <c r="H1794" s="372"/>
      <c r="I1794" s="374"/>
      <c r="J1794" s="372"/>
      <c r="K1794" s="372"/>
      <c r="L1794" s="374"/>
      <c r="M1794" s="372"/>
      <c r="N1794" s="404"/>
      <c r="O1794" s="74">
        <f t="shared" si="97"/>
        <v>0</v>
      </c>
      <c r="P1794" s="74">
        <f t="shared" si="97"/>
        <v>0</v>
      </c>
      <c r="Q1794" s="96" t="str">
        <f t="shared" si="96"/>
        <v/>
      </c>
    </row>
    <row r="1795" spans="1:17">
      <c r="A1795" s="383" t="str">
        <f>IF(B1795="","",COUNT('Diário 1º PA'!$A$4:$A$2000)+COUNT('Diário 2º PA'!$A$4:$A$1998)+ROW()-3)</f>
        <v/>
      </c>
      <c r="B1795" s="370"/>
      <c r="C1795" s="392"/>
      <c r="D1795" s="372"/>
      <c r="E1795" s="372"/>
      <c r="F1795" s="373"/>
      <c r="G1795" s="574"/>
      <c r="H1795" s="372"/>
      <c r="I1795" s="374"/>
      <c r="J1795" s="372"/>
      <c r="K1795" s="372"/>
      <c r="L1795" s="374"/>
      <c r="M1795" s="372"/>
      <c r="N1795" s="404"/>
      <c r="O1795" s="74">
        <f t="shared" si="97"/>
        <v>0</v>
      </c>
      <c r="P1795" s="74">
        <f t="shared" si="97"/>
        <v>0</v>
      </c>
      <c r="Q1795" s="96" t="str">
        <f t="shared" si="96"/>
        <v/>
      </c>
    </row>
    <row r="1796" spans="1:17">
      <c r="A1796" s="383" t="str">
        <f>IF(B1796="","",COUNT('Diário 1º PA'!$A$4:$A$2000)+COUNT('Diário 2º PA'!$A$4:$A$1998)+ROW()-3)</f>
        <v/>
      </c>
      <c r="B1796" s="370"/>
      <c r="C1796" s="392"/>
      <c r="D1796" s="372"/>
      <c r="E1796" s="372"/>
      <c r="F1796" s="373"/>
      <c r="G1796" s="574"/>
      <c r="H1796" s="372"/>
      <c r="I1796" s="374"/>
      <c r="J1796" s="372"/>
      <c r="K1796" s="372"/>
      <c r="L1796" s="374"/>
      <c r="M1796" s="372"/>
      <c r="N1796" s="404"/>
      <c r="O1796" s="74">
        <f t="shared" si="97"/>
        <v>0</v>
      </c>
      <c r="P1796" s="74">
        <f t="shared" si="97"/>
        <v>0</v>
      </c>
      <c r="Q1796" s="96" t="str">
        <f t="shared" si="96"/>
        <v/>
      </c>
    </row>
    <row r="1797" spans="1:17">
      <c r="A1797" s="383" t="str">
        <f>IF(B1797="","",COUNT('Diário 1º PA'!$A$4:$A$2000)+COUNT('Diário 2º PA'!$A$4:$A$1998)+ROW()-3)</f>
        <v/>
      </c>
      <c r="B1797" s="370"/>
      <c r="C1797" s="392"/>
      <c r="D1797" s="372"/>
      <c r="E1797" s="372"/>
      <c r="F1797" s="373"/>
      <c r="G1797" s="574"/>
      <c r="H1797" s="372"/>
      <c r="I1797" s="374"/>
      <c r="J1797" s="372"/>
      <c r="K1797" s="372"/>
      <c r="L1797" s="374"/>
      <c r="M1797" s="372"/>
      <c r="N1797" s="404"/>
      <c r="O1797" s="74">
        <f t="shared" si="97"/>
        <v>0</v>
      </c>
      <c r="P1797" s="74">
        <f t="shared" si="97"/>
        <v>0</v>
      </c>
      <c r="Q1797" s="96" t="str">
        <f t="shared" si="96"/>
        <v/>
      </c>
    </row>
    <row r="1798" spans="1:17">
      <c r="A1798" s="383" t="str">
        <f>IF(B1798="","",COUNT('Diário 1º PA'!$A$4:$A$2000)+COUNT('Diário 2º PA'!$A$4:$A$1998)+ROW()-3)</f>
        <v/>
      </c>
      <c r="B1798" s="370"/>
      <c r="C1798" s="392"/>
      <c r="D1798" s="372"/>
      <c r="E1798" s="372"/>
      <c r="F1798" s="373"/>
      <c r="G1798" s="574"/>
      <c r="H1798" s="372"/>
      <c r="I1798" s="374"/>
      <c r="J1798" s="372"/>
      <c r="K1798" s="372"/>
      <c r="L1798" s="374"/>
      <c r="M1798" s="372"/>
      <c r="N1798" s="404"/>
      <c r="O1798" s="74">
        <f t="shared" si="97"/>
        <v>0</v>
      </c>
      <c r="P1798" s="74">
        <f t="shared" si="97"/>
        <v>0</v>
      </c>
      <c r="Q1798" s="96" t="str">
        <f t="shared" si="96"/>
        <v/>
      </c>
    </row>
    <row r="1799" spans="1:17">
      <c r="A1799" s="383" t="str">
        <f>IF(B1799="","",COUNT('Diário 1º PA'!$A$4:$A$2000)+COUNT('Diário 2º PA'!$A$4:$A$1998)+ROW()-3)</f>
        <v/>
      </c>
      <c r="B1799" s="370"/>
      <c r="C1799" s="392"/>
      <c r="D1799" s="372"/>
      <c r="E1799" s="372"/>
      <c r="F1799" s="373"/>
      <c r="G1799" s="574"/>
      <c r="H1799" s="372"/>
      <c r="I1799" s="374"/>
      <c r="J1799" s="372"/>
      <c r="K1799" s="372"/>
      <c r="L1799" s="374"/>
      <c r="M1799" s="372"/>
      <c r="N1799" s="404"/>
      <c r="O1799" s="74">
        <f t="shared" si="97"/>
        <v>0</v>
      </c>
      <c r="P1799" s="74">
        <f t="shared" si="97"/>
        <v>0</v>
      </c>
      <c r="Q1799" s="96" t="str">
        <f t="shared" si="96"/>
        <v/>
      </c>
    </row>
    <row r="1800" spans="1:17">
      <c r="A1800" s="383" t="str">
        <f>IF(B1800="","",COUNT('Diário 1º PA'!$A$4:$A$2000)+COUNT('Diário 2º PA'!$A$4:$A$1998)+ROW()-3)</f>
        <v/>
      </c>
      <c r="B1800" s="370"/>
      <c r="C1800" s="392"/>
      <c r="D1800" s="372"/>
      <c r="E1800" s="372"/>
      <c r="F1800" s="373"/>
      <c r="G1800" s="574"/>
      <c r="H1800" s="372"/>
      <c r="I1800" s="374"/>
      <c r="J1800" s="372"/>
      <c r="K1800" s="372"/>
      <c r="L1800" s="374"/>
      <c r="M1800" s="372"/>
      <c r="N1800" s="404"/>
      <c r="O1800" s="74">
        <f t="shared" si="97"/>
        <v>0</v>
      </c>
      <c r="P1800" s="74">
        <f t="shared" si="97"/>
        <v>0</v>
      </c>
      <c r="Q1800" s="96" t="str">
        <f t="shared" si="96"/>
        <v/>
      </c>
    </row>
    <row r="1801" spans="1:17">
      <c r="A1801" s="383" t="str">
        <f>IF(B1801="","",COUNT('Diário 1º PA'!$A$4:$A$2000)+COUNT('Diário 2º PA'!$A$4:$A$1998)+ROW()-3)</f>
        <v/>
      </c>
      <c r="B1801" s="370"/>
      <c r="C1801" s="392"/>
      <c r="D1801" s="372"/>
      <c r="E1801" s="372"/>
      <c r="F1801" s="373"/>
      <c r="G1801" s="574"/>
      <c r="H1801" s="372"/>
      <c r="I1801" s="374"/>
      <c r="J1801" s="372"/>
      <c r="K1801" s="372"/>
      <c r="L1801" s="374"/>
      <c r="M1801" s="372"/>
      <c r="N1801" s="404"/>
      <c r="O1801" s="74">
        <f t="shared" si="97"/>
        <v>0</v>
      </c>
      <c r="P1801" s="74">
        <f t="shared" si="97"/>
        <v>0</v>
      </c>
      <c r="Q1801" s="96" t="str">
        <f t="shared" si="96"/>
        <v/>
      </c>
    </row>
    <row r="1802" spans="1:17">
      <c r="A1802" s="383" t="str">
        <f>IF(B1802="","",COUNT('Diário 1º PA'!$A$4:$A$2000)+COUNT('Diário 2º PA'!$A$4:$A$1998)+ROW()-3)</f>
        <v/>
      </c>
      <c r="B1802" s="370"/>
      <c r="C1802" s="392"/>
      <c r="D1802" s="372"/>
      <c r="E1802" s="372"/>
      <c r="F1802" s="373"/>
      <c r="G1802" s="574"/>
      <c r="H1802" s="372"/>
      <c r="I1802" s="374"/>
      <c r="J1802" s="372"/>
      <c r="K1802" s="372"/>
      <c r="L1802" s="374"/>
      <c r="M1802" s="372"/>
      <c r="N1802" s="404"/>
      <c r="O1802" s="74">
        <f t="shared" si="97"/>
        <v>0</v>
      </c>
      <c r="P1802" s="74">
        <f t="shared" si="97"/>
        <v>0</v>
      </c>
      <c r="Q1802" s="96" t="str">
        <f t="shared" si="96"/>
        <v/>
      </c>
    </row>
    <row r="1803" spans="1:17">
      <c r="A1803" s="383" t="str">
        <f>IF(B1803="","",COUNT('Diário 1º PA'!$A$4:$A$2000)+COUNT('Diário 2º PA'!$A$4:$A$1998)+ROW()-3)</f>
        <v/>
      </c>
      <c r="B1803" s="370"/>
      <c r="C1803" s="392"/>
      <c r="D1803" s="372"/>
      <c r="E1803" s="372"/>
      <c r="F1803" s="373"/>
      <c r="G1803" s="574"/>
      <c r="H1803" s="372"/>
      <c r="I1803" s="374"/>
      <c r="J1803" s="372"/>
      <c r="K1803" s="372"/>
      <c r="L1803" s="374"/>
      <c r="M1803" s="372"/>
      <c r="N1803" s="404"/>
      <c r="O1803" s="74">
        <f t="shared" si="97"/>
        <v>0</v>
      </c>
      <c r="P1803" s="74">
        <f t="shared" si="97"/>
        <v>0</v>
      </c>
      <c r="Q1803" s="96" t="str">
        <f t="shared" si="96"/>
        <v/>
      </c>
    </row>
    <row r="1804" spans="1:17">
      <c r="A1804" s="383" t="str">
        <f>IF(B1804="","",COUNT('Diário 1º PA'!$A$4:$A$2000)+COUNT('Diário 2º PA'!$A$4:$A$1998)+ROW()-3)</f>
        <v/>
      </c>
      <c r="B1804" s="370"/>
      <c r="C1804" s="392"/>
      <c r="D1804" s="372"/>
      <c r="E1804" s="372"/>
      <c r="F1804" s="373"/>
      <c r="G1804" s="574"/>
      <c r="H1804" s="372"/>
      <c r="I1804" s="374"/>
      <c r="J1804" s="372"/>
      <c r="K1804" s="372"/>
      <c r="L1804" s="374"/>
      <c r="M1804" s="372"/>
      <c r="N1804" s="404"/>
      <c r="O1804" s="74">
        <f t="shared" si="97"/>
        <v>0</v>
      </c>
      <c r="P1804" s="74">
        <f t="shared" si="97"/>
        <v>0</v>
      </c>
      <c r="Q1804" s="96" t="str">
        <f t="shared" si="96"/>
        <v/>
      </c>
    </row>
    <row r="1805" spans="1:17">
      <c r="A1805" s="383" t="str">
        <f>IF(B1805="","",COUNT('Diário 1º PA'!$A$4:$A$2000)+COUNT('Diário 2º PA'!$A$4:$A$1998)+ROW()-3)</f>
        <v/>
      </c>
      <c r="B1805" s="370"/>
      <c r="C1805" s="392"/>
      <c r="D1805" s="372"/>
      <c r="E1805" s="372"/>
      <c r="F1805" s="373"/>
      <c r="G1805" s="574"/>
      <c r="H1805" s="372"/>
      <c r="I1805" s="374"/>
      <c r="J1805" s="372"/>
      <c r="K1805" s="372"/>
      <c r="L1805" s="374"/>
      <c r="M1805" s="372"/>
      <c r="N1805" s="404"/>
      <c r="O1805" s="74">
        <f t="shared" si="97"/>
        <v>0</v>
      </c>
      <c r="P1805" s="74">
        <f t="shared" si="97"/>
        <v>0</v>
      </c>
      <c r="Q1805" s="96" t="str">
        <f t="shared" si="96"/>
        <v/>
      </c>
    </row>
    <row r="1806" spans="1:17">
      <c r="A1806" s="383" t="str">
        <f>IF(B1806="","",COUNT('Diário 1º PA'!$A$4:$A$2000)+COUNT('Diário 2º PA'!$A$4:$A$1998)+ROW()-3)</f>
        <v/>
      </c>
      <c r="B1806" s="370"/>
      <c r="C1806" s="392"/>
      <c r="D1806" s="372"/>
      <c r="E1806" s="372"/>
      <c r="F1806" s="373"/>
      <c r="G1806" s="574"/>
      <c r="H1806" s="372"/>
      <c r="I1806" s="374"/>
      <c r="J1806" s="372"/>
      <c r="K1806" s="372"/>
      <c r="L1806" s="374"/>
      <c r="M1806" s="372"/>
      <c r="N1806" s="404"/>
      <c r="O1806" s="74">
        <f t="shared" si="97"/>
        <v>0</v>
      </c>
      <c r="P1806" s="74">
        <f t="shared" si="97"/>
        <v>0</v>
      </c>
      <c r="Q1806" s="96" t="str">
        <f t="shared" si="96"/>
        <v/>
      </c>
    </row>
    <row r="1807" spans="1:17">
      <c r="A1807" s="383" t="str">
        <f>IF(B1807="","",COUNT('Diário 1º PA'!$A$4:$A$2000)+COUNT('Diário 2º PA'!$A$4:$A$1998)+ROW()-3)</f>
        <v/>
      </c>
      <c r="B1807" s="370"/>
      <c r="C1807" s="392"/>
      <c r="D1807" s="372"/>
      <c r="E1807" s="372"/>
      <c r="F1807" s="373"/>
      <c r="G1807" s="574"/>
      <c r="H1807" s="372"/>
      <c r="I1807" s="374"/>
      <c r="J1807" s="372"/>
      <c r="K1807" s="372"/>
      <c r="L1807" s="374"/>
      <c r="M1807" s="372"/>
      <c r="N1807" s="404"/>
      <c r="O1807" s="74">
        <f t="shared" si="97"/>
        <v>0</v>
      </c>
      <c r="P1807" s="74">
        <f t="shared" si="97"/>
        <v>0</v>
      </c>
      <c r="Q1807" s="96" t="str">
        <f t="shared" si="96"/>
        <v/>
      </c>
    </row>
    <row r="1808" spans="1:17">
      <c r="A1808" s="383" t="str">
        <f>IF(B1808="","",COUNT('Diário 1º PA'!$A$4:$A$2000)+COUNT('Diário 2º PA'!$A$4:$A$1998)+ROW()-3)</f>
        <v/>
      </c>
      <c r="B1808" s="370"/>
      <c r="C1808" s="392"/>
      <c r="D1808" s="372"/>
      <c r="E1808" s="372"/>
      <c r="F1808" s="373"/>
      <c r="G1808" s="574"/>
      <c r="H1808" s="372"/>
      <c r="I1808" s="374"/>
      <c r="J1808" s="372"/>
      <c r="K1808" s="372"/>
      <c r="L1808" s="374"/>
      <c r="M1808" s="372"/>
      <c r="N1808" s="404"/>
      <c r="O1808" s="74">
        <f t="shared" si="97"/>
        <v>0</v>
      </c>
      <c r="P1808" s="74">
        <f t="shared" si="97"/>
        <v>0</v>
      </c>
      <c r="Q1808" s="96" t="str">
        <f t="shared" si="96"/>
        <v/>
      </c>
    </row>
    <row r="1809" spans="1:17">
      <c r="A1809" s="383" t="str">
        <f>IF(B1809="","",COUNT('Diário 1º PA'!$A$4:$A$2000)+COUNT('Diário 2º PA'!$A$4:$A$1998)+ROW()-3)</f>
        <v/>
      </c>
      <c r="B1809" s="370"/>
      <c r="C1809" s="392"/>
      <c r="D1809" s="372"/>
      <c r="E1809" s="372"/>
      <c r="F1809" s="373"/>
      <c r="G1809" s="574"/>
      <c r="H1809" s="372"/>
      <c r="I1809" s="374"/>
      <c r="J1809" s="372"/>
      <c r="K1809" s="372"/>
      <c r="L1809" s="374"/>
      <c r="M1809" s="372"/>
      <c r="N1809" s="404"/>
      <c r="O1809" s="74">
        <f t="shared" si="97"/>
        <v>0</v>
      </c>
      <c r="P1809" s="74">
        <f t="shared" si="97"/>
        <v>0</v>
      </c>
      <c r="Q1809" s="96" t="str">
        <f t="shared" si="96"/>
        <v/>
      </c>
    </row>
    <row r="1810" spans="1:17">
      <c r="A1810" s="383" t="str">
        <f>IF(B1810="","",COUNT('Diário 1º PA'!$A$4:$A$2000)+COUNT('Diário 2º PA'!$A$4:$A$1998)+ROW()-3)</f>
        <v/>
      </c>
      <c r="B1810" s="370"/>
      <c r="C1810" s="392"/>
      <c r="D1810" s="372"/>
      <c r="E1810" s="372"/>
      <c r="F1810" s="373"/>
      <c r="G1810" s="574"/>
      <c r="H1810" s="372"/>
      <c r="I1810" s="374"/>
      <c r="J1810" s="372"/>
      <c r="K1810" s="372"/>
      <c r="L1810" s="374"/>
      <c r="M1810" s="372"/>
      <c r="N1810" s="404"/>
      <c r="O1810" s="74">
        <f t="shared" si="97"/>
        <v>0</v>
      </c>
      <c r="P1810" s="74">
        <f t="shared" si="97"/>
        <v>0</v>
      </c>
      <c r="Q1810" s="96" t="str">
        <f t="shared" si="96"/>
        <v/>
      </c>
    </row>
    <row r="1811" spans="1:17">
      <c r="A1811" s="383" t="str">
        <f>IF(B1811="","",COUNT('Diário 1º PA'!$A$4:$A$2000)+COUNT('Diário 2º PA'!$A$4:$A$1998)+ROW()-3)</f>
        <v/>
      </c>
      <c r="B1811" s="370"/>
      <c r="C1811" s="392"/>
      <c r="D1811" s="372"/>
      <c r="E1811" s="372"/>
      <c r="F1811" s="373"/>
      <c r="G1811" s="574"/>
      <c r="H1811" s="372"/>
      <c r="I1811" s="374"/>
      <c r="J1811" s="372"/>
      <c r="K1811" s="372"/>
      <c r="L1811" s="374"/>
      <c r="M1811" s="372"/>
      <c r="N1811" s="404"/>
      <c r="O1811" s="74">
        <f t="shared" si="97"/>
        <v>0</v>
      </c>
      <c r="P1811" s="74">
        <f t="shared" si="97"/>
        <v>0</v>
      </c>
      <c r="Q1811" s="96" t="str">
        <f t="shared" si="96"/>
        <v/>
      </c>
    </row>
    <row r="1812" spans="1:17">
      <c r="A1812" s="383" t="str">
        <f>IF(B1812="","",COUNT('Diário 1º PA'!$A$4:$A$2000)+COUNT('Diário 2º PA'!$A$4:$A$1998)+ROW()-3)</f>
        <v/>
      </c>
      <c r="B1812" s="370"/>
      <c r="C1812" s="392"/>
      <c r="D1812" s="372"/>
      <c r="E1812" s="372"/>
      <c r="F1812" s="373"/>
      <c r="G1812" s="574"/>
      <c r="H1812" s="372"/>
      <c r="I1812" s="374"/>
      <c r="J1812" s="372"/>
      <c r="K1812" s="372"/>
      <c r="L1812" s="374"/>
      <c r="M1812" s="372"/>
      <c r="N1812" s="404"/>
      <c r="O1812" s="74">
        <f t="shared" si="97"/>
        <v>0</v>
      </c>
      <c r="P1812" s="74">
        <f t="shared" si="97"/>
        <v>0</v>
      </c>
      <c r="Q1812" s="96" t="str">
        <f t="shared" si="96"/>
        <v/>
      </c>
    </row>
    <row r="1813" spans="1:17">
      <c r="A1813" s="383" t="str">
        <f>IF(B1813="","",COUNT('Diário 1º PA'!$A$4:$A$2000)+COUNT('Diário 2º PA'!$A$4:$A$1998)+ROW()-3)</f>
        <v/>
      </c>
      <c r="B1813" s="370"/>
      <c r="C1813" s="392"/>
      <c r="D1813" s="372"/>
      <c r="E1813" s="372"/>
      <c r="F1813" s="373"/>
      <c r="G1813" s="574"/>
      <c r="H1813" s="372"/>
      <c r="I1813" s="374"/>
      <c r="J1813" s="372"/>
      <c r="K1813" s="372"/>
      <c r="L1813" s="374"/>
      <c r="M1813" s="372"/>
      <c r="N1813" s="404"/>
      <c r="O1813" s="74">
        <f t="shared" si="97"/>
        <v>0</v>
      </c>
      <c r="P1813" s="74">
        <f t="shared" si="97"/>
        <v>0</v>
      </c>
      <c r="Q1813" s="96" t="str">
        <f t="shared" si="96"/>
        <v/>
      </c>
    </row>
    <row r="1814" spans="1:17">
      <c r="A1814" s="383" t="str">
        <f>IF(B1814="","",COUNT('Diário 1º PA'!$A$4:$A$2000)+COUNT('Diário 2º PA'!$A$4:$A$1998)+ROW()-3)</f>
        <v/>
      </c>
      <c r="B1814" s="370"/>
      <c r="C1814" s="392"/>
      <c r="D1814" s="372"/>
      <c r="E1814" s="372"/>
      <c r="F1814" s="373"/>
      <c r="G1814" s="574"/>
      <c r="H1814" s="372"/>
      <c r="I1814" s="374"/>
      <c r="J1814" s="372"/>
      <c r="K1814" s="372"/>
      <c r="L1814" s="374"/>
      <c r="M1814" s="372"/>
      <c r="N1814" s="404"/>
      <c r="O1814" s="74">
        <f t="shared" si="97"/>
        <v>0</v>
      </c>
      <c r="P1814" s="74">
        <f t="shared" si="97"/>
        <v>0</v>
      </c>
      <c r="Q1814" s="96" t="str">
        <f t="shared" si="96"/>
        <v/>
      </c>
    </row>
    <row r="1815" spans="1:17">
      <c r="A1815" s="383" t="str">
        <f>IF(B1815="","",COUNT('Diário 1º PA'!$A$4:$A$2000)+COUNT('Diário 2º PA'!$A$4:$A$1998)+ROW()-3)</f>
        <v/>
      </c>
      <c r="B1815" s="370"/>
      <c r="C1815" s="392"/>
      <c r="D1815" s="372"/>
      <c r="E1815" s="372"/>
      <c r="F1815" s="373"/>
      <c r="G1815" s="574"/>
      <c r="H1815" s="372"/>
      <c r="I1815" s="374"/>
      <c r="J1815" s="372"/>
      <c r="K1815" s="372"/>
      <c r="L1815" s="374"/>
      <c r="M1815" s="372"/>
      <c r="N1815" s="404"/>
      <c r="O1815" s="74">
        <f t="shared" si="97"/>
        <v>0</v>
      </c>
      <c r="P1815" s="74">
        <f t="shared" si="97"/>
        <v>0</v>
      </c>
      <c r="Q1815" s="96" t="str">
        <f t="shared" si="96"/>
        <v/>
      </c>
    </row>
    <row r="1816" spans="1:17">
      <c r="A1816" s="383" t="str">
        <f>IF(B1816="","",COUNT('Diário 1º PA'!$A$4:$A$2000)+COUNT('Diário 2º PA'!$A$4:$A$1998)+ROW()-3)</f>
        <v/>
      </c>
      <c r="B1816" s="370"/>
      <c r="C1816" s="392"/>
      <c r="D1816" s="372"/>
      <c r="E1816" s="372"/>
      <c r="F1816" s="373"/>
      <c r="G1816" s="574"/>
      <c r="H1816" s="372"/>
      <c r="I1816" s="374"/>
      <c r="J1816" s="372"/>
      <c r="K1816" s="372"/>
      <c r="L1816" s="374"/>
      <c r="M1816" s="372"/>
      <c r="N1816" s="404"/>
      <c r="O1816" s="74">
        <f t="shared" si="97"/>
        <v>0</v>
      </c>
      <c r="P1816" s="74">
        <f t="shared" si="97"/>
        <v>0</v>
      </c>
      <c r="Q1816" s="96" t="str">
        <f t="shared" si="96"/>
        <v/>
      </c>
    </row>
    <row r="1817" spans="1:17">
      <c r="A1817" s="383" t="str">
        <f>IF(B1817="","",COUNT('Diário 1º PA'!$A$4:$A$2000)+COUNT('Diário 2º PA'!$A$4:$A$1998)+ROW()-3)</f>
        <v/>
      </c>
      <c r="B1817" s="370"/>
      <c r="C1817" s="392"/>
      <c r="D1817" s="372"/>
      <c r="E1817" s="372"/>
      <c r="F1817" s="373"/>
      <c r="G1817" s="574"/>
      <c r="H1817" s="372"/>
      <c r="I1817" s="374"/>
      <c r="J1817" s="372"/>
      <c r="K1817" s="372"/>
      <c r="L1817" s="374"/>
      <c r="M1817" s="372"/>
      <c r="N1817" s="404"/>
      <c r="O1817" s="74">
        <f t="shared" si="97"/>
        <v>0</v>
      </c>
      <c r="P1817" s="74">
        <f t="shared" si="97"/>
        <v>0</v>
      </c>
      <c r="Q1817" s="96" t="str">
        <f t="shared" si="96"/>
        <v/>
      </c>
    </row>
    <row r="1818" spans="1:17">
      <c r="A1818" s="383" t="str">
        <f>IF(B1818="","",COUNT('Diário 1º PA'!$A$4:$A$2000)+COUNT('Diário 2º PA'!$A$4:$A$1998)+ROW()-3)</f>
        <v/>
      </c>
      <c r="B1818" s="370"/>
      <c r="C1818" s="392"/>
      <c r="D1818" s="372"/>
      <c r="E1818" s="372"/>
      <c r="F1818" s="373"/>
      <c r="G1818" s="574"/>
      <c r="H1818" s="372"/>
      <c r="I1818" s="374"/>
      <c r="J1818" s="372"/>
      <c r="K1818" s="372"/>
      <c r="L1818" s="374"/>
      <c r="M1818" s="372"/>
      <c r="N1818" s="404"/>
      <c r="O1818" s="74">
        <f t="shared" si="97"/>
        <v>0</v>
      </c>
      <c r="P1818" s="74">
        <f t="shared" si="97"/>
        <v>0</v>
      </c>
      <c r="Q1818" s="96" t="str">
        <f t="shared" si="96"/>
        <v/>
      </c>
    </row>
    <row r="1819" spans="1:17">
      <c r="A1819" s="383" t="str">
        <f>IF(B1819="","",COUNT('Diário 1º PA'!$A$4:$A$2000)+COUNT('Diário 2º PA'!$A$4:$A$1998)+ROW()-3)</f>
        <v/>
      </c>
      <c r="B1819" s="370"/>
      <c r="C1819" s="392"/>
      <c r="D1819" s="372"/>
      <c r="E1819" s="372"/>
      <c r="F1819" s="373"/>
      <c r="G1819" s="574"/>
      <c r="H1819" s="372"/>
      <c r="I1819" s="374"/>
      <c r="J1819" s="372"/>
      <c r="K1819" s="372"/>
      <c r="L1819" s="374"/>
      <c r="M1819" s="372"/>
      <c r="N1819" s="404"/>
      <c r="O1819" s="74">
        <f t="shared" si="97"/>
        <v>0</v>
      </c>
      <c r="P1819" s="74">
        <f t="shared" si="97"/>
        <v>0</v>
      </c>
      <c r="Q1819" s="96" t="str">
        <f t="shared" si="96"/>
        <v/>
      </c>
    </row>
    <row r="1820" spans="1:17">
      <c r="A1820" s="383" t="str">
        <f>IF(B1820="","",COUNT('Diário 1º PA'!$A$4:$A$2000)+COUNT('Diário 2º PA'!$A$4:$A$1998)+ROW()-3)</f>
        <v/>
      </c>
      <c r="B1820" s="370"/>
      <c r="C1820" s="392"/>
      <c r="D1820" s="372"/>
      <c r="E1820" s="372"/>
      <c r="F1820" s="373"/>
      <c r="G1820" s="574"/>
      <c r="H1820" s="372"/>
      <c r="I1820" s="374"/>
      <c r="J1820" s="372"/>
      <c r="K1820" s="372"/>
      <c r="L1820" s="374"/>
      <c r="M1820" s="372"/>
      <c r="N1820" s="404"/>
      <c r="O1820" s="74">
        <f t="shared" si="97"/>
        <v>0</v>
      </c>
      <c r="P1820" s="74">
        <f t="shared" si="97"/>
        <v>0</v>
      </c>
      <c r="Q1820" s="96" t="str">
        <f t="shared" si="96"/>
        <v/>
      </c>
    </row>
    <row r="1821" spans="1:17">
      <c r="A1821" s="383" t="str">
        <f>IF(B1821="","",COUNT('Diário 1º PA'!$A$4:$A$2000)+COUNT('Diário 2º PA'!$A$4:$A$1998)+ROW()-3)</f>
        <v/>
      </c>
      <c r="B1821" s="370"/>
      <c r="C1821" s="392"/>
      <c r="D1821" s="372"/>
      <c r="E1821" s="372"/>
      <c r="F1821" s="373"/>
      <c r="G1821" s="574"/>
      <c r="H1821" s="372"/>
      <c r="I1821" s="374"/>
      <c r="J1821" s="372"/>
      <c r="K1821" s="372"/>
      <c r="L1821" s="374"/>
      <c r="M1821" s="372"/>
      <c r="N1821" s="404"/>
      <c r="O1821" s="74">
        <f t="shared" si="97"/>
        <v>0</v>
      </c>
      <c r="P1821" s="74">
        <f t="shared" si="97"/>
        <v>0</v>
      </c>
      <c r="Q1821" s="96" t="str">
        <f t="shared" si="96"/>
        <v/>
      </c>
    </row>
    <row r="1822" spans="1:17">
      <c r="A1822" s="383" t="str">
        <f>IF(B1822="","",COUNT('Diário 1º PA'!$A$4:$A$2000)+COUNT('Diário 2º PA'!$A$4:$A$1998)+ROW()-3)</f>
        <v/>
      </c>
      <c r="B1822" s="370"/>
      <c r="C1822" s="392"/>
      <c r="D1822" s="372"/>
      <c r="E1822" s="372"/>
      <c r="F1822" s="373"/>
      <c r="G1822" s="574"/>
      <c r="H1822" s="372"/>
      <c r="I1822" s="374"/>
      <c r="J1822" s="372"/>
      <c r="K1822" s="372"/>
      <c r="L1822" s="374"/>
      <c r="M1822" s="372"/>
      <c r="N1822" s="404"/>
      <c r="O1822" s="74">
        <f t="shared" si="97"/>
        <v>0</v>
      </c>
      <c r="P1822" s="74">
        <f t="shared" si="97"/>
        <v>0</v>
      </c>
      <c r="Q1822" s="96" t="str">
        <f t="shared" si="96"/>
        <v/>
      </c>
    </row>
    <row r="1823" spans="1:17">
      <c r="A1823" s="383" t="str">
        <f>IF(B1823="","",COUNT('Diário 1º PA'!$A$4:$A$2000)+COUNT('Diário 2º PA'!$A$4:$A$1998)+ROW()-3)</f>
        <v/>
      </c>
      <c r="B1823" s="370"/>
      <c r="C1823" s="392"/>
      <c r="D1823" s="372"/>
      <c r="E1823" s="372"/>
      <c r="F1823" s="373"/>
      <c r="G1823" s="574"/>
      <c r="H1823" s="372"/>
      <c r="I1823" s="374"/>
      <c r="J1823" s="372"/>
      <c r="K1823" s="372"/>
      <c r="L1823" s="374"/>
      <c r="M1823" s="372"/>
      <c r="N1823" s="404"/>
      <c r="O1823" s="74">
        <f t="shared" si="97"/>
        <v>0</v>
      </c>
      <c r="P1823" s="74">
        <f t="shared" si="97"/>
        <v>0</v>
      </c>
      <c r="Q1823" s="96" t="str">
        <f t="shared" si="96"/>
        <v/>
      </c>
    </row>
    <row r="1824" spans="1:17">
      <c r="A1824" s="383" t="str">
        <f>IF(B1824="","",COUNT('Diário 1º PA'!$A$4:$A$2000)+COUNT('Diário 2º PA'!$A$4:$A$1998)+ROW()-3)</f>
        <v/>
      </c>
      <c r="B1824" s="370"/>
      <c r="C1824" s="392"/>
      <c r="D1824" s="372"/>
      <c r="E1824" s="372"/>
      <c r="F1824" s="373"/>
      <c r="G1824" s="574"/>
      <c r="H1824" s="372"/>
      <c r="I1824" s="374"/>
      <c r="J1824" s="372"/>
      <c r="K1824" s="372"/>
      <c r="L1824" s="374"/>
      <c r="M1824" s="372"/>
      <c r="N1824" s="404"/>
      <c r="O1824" s="74">
        <f t="shared" si="97"/>
        <v>0</v>
      </c>
      <c r="P1824" s="74">
        <f t="shared" si="97"/>
        <v>0</v>
      </c>
      <c r="Q1824" s="96" t="str">
        <f t="shared" ref="Q1824:Q1887" si="98">SUBSTITUTE(D1824," ","_")</f>
        <v/>
      </c>
    </row>
    <row r="1825" spans="1:17">
      <c r="A1825" s="383" t="str">
        <f>IF(B1825="","",COUNT('Diário 1º PA'!$A$4:$A$2000)+COUNT('Diário 2º PA'!$A$4:$A$1998)+ROW()-3)</f>
        <v/>
      </c>
      <c r="B1825" s="370"/>
      <c r="C1825" s="392"/>
      <c r="D1825" s="372"/>
      <c r="E1825" s="372"/>
      <c r="F1825" s="373"/>
      <c r="G1825" s="574"/>
      <c r="H1825" s="372"/>
      <c r="I1825" s="374"/>
      <c r="J1825" s="372"/>
      <c r="K1825" s="372"/>
      <c r="L1825" s="374"/>
      <c r="M1825" s="372"/>
      <c r="N1825" s="404"/>
      <c r="O1825" s="74">
        <f t="shared" ref="O1825:P1888" si="99">IF(B1825=0,0,IF(YEAR(B1825)=$P$1,MONTH(B1825)-$O$1+1,(YEAR(B1825)-$P$1)*12-$O$1+1+MONTH(B1825)))</f>
        <v>0</v>
      </c>
      <c r="P1825" s="74">
        <f t="shared" si="99"/>
        <v>0</v>
      </c>
      <c r="Q1825" s="96" t="str">
        <f t="shared" si="98"/>
        <v/>
      </c>
    </row>
    <row r="1826" spans="1:17">
      <c r="A1826" s="383" t="str">
        <f>IF(B1826="","",COUNT('Diário 1º PA'!$A$4:$A$2000)+COUNT('Diário 2º PA'!$A$4:$A$1998)+ROW()-3)</f>
        <v/>
      </c>
      <c r="B1826" s="370"/>
      <c r="C1826" s="392"/>
      <c r="D1826" s="372"/>
      <c r="E1826" s="372"/>
      <c r="F1826" s="373"/>
      <c r="G1826" s="574"/>
      <c r="H1826" s="372"/>
      <c r="I1826" s="374"/>
      <c r="J1826" s="372"/>
      <c r="K1826" s="372"/>
      <c r="L1826" s="374"/>
      <c r="M1826" s="372"/>
      <c r="N1826" s="404"/>
      <c r="O1826" s="74">
        <f t="shared" si="99"/>
        <v>0</v>
      </c>
      <c r="P1826" s="74">
        <f t="shared" si="99"/>
        <v>0</v>
      </c>
      <c r="Q1826" s="96" t="str">
        <f t="shared" si="98"/>
        <v/>
      </c>
    </row>
    <row r="1827" spans="1:17">
      <c r="A1827" s="383" t="str">
        <f>IF(B1827="","",COUNT('Diário 1º PA'!$A$4:$A$2000)+COUNT('Diário 2º PA'!$A$4:$A$1998)+ROW()-3)</f>
        <v/>
      </c>
      <c r="B1827" s="370"/>
      <c r="C1827" s="392"/>
      <c r="D1827" s="372"/>
      <c r="E1827" s="372"/>
      <c r="F1827" s="373"/>
      <c r="G1827" s="574"/>
      <c r="H1827" s="372"/>
      <c r="I1827" s="374"/>
      <c r="J1827" s="372"/>
      <c r="K1827" s="372"/>
      <c r="L1827" s="374"/>
      <c r="M1827" s="372"/>
      <c r="N1827" s="404"/>
      <c r="O1827" s="74">
        <f t="shared" si="99"/>
        <v>0</v>
      </c>
      <c r="P1827" s="74">
        <f t="shared" si="99"/>
        <v>0</v>
      </c>
      <c r="Q1827" s="96" t="str">
        <f t="shared" si="98"/>
        <v/>
      </c>
    </row>
    <row r="1828" spans="1:17">
      <c r="A1828" s="383" t="str">
        <f>IF(B1828="","",COUNT('Diário 1º PA'!$A$4:$A$2000)+COUNT('Diário 2º PA'!$A$4:$A$1998)+ROW()-3)</f>
        <v/>
      </c>
      <c r="B1828" s="370"/>
      <c r="C1828" s="392"/>
      <c r="D1828" s="372"/>
      <c r="E1828" s="372"/>
      <c r="F1828" s="373"/>
      <c r="G1828" s="574"/>
      <c r="H1828" s="372"/>
      <c r="I1828" s="374"/>
      <c r="J1828" s="372"/>
      <c r="K1828" s="372"/>
      <c r="L1828" s="374"/>
      <c r="M1828" s="372"/>
      <c r="N1828" s="404"/>
      <c r="O1828" s="74">
        <f t="shared" si="99"/>
        <v>0</v>
      </c>
      <c r="P1828" s="74">
        <f t="shared" si="99"/>
        <v>0</v>
      </c>
      <c r="Q1828" s="96" t="str">
        <f t="shared" si="98"/>
        <v/>
      </c>
    </row>
    <row r="1829" spans="1:17">
      <c r="A1829" s="383" t="str">
        <f>IF(B1829="","",COUNT('Diário 1º PA'!$A$4:$A$2000)+COUNT('Diário 2º PA'!$A$4:$A$1998)+ROW()-3)</f>
        <v/>
      </c>
      <c r="B1829" s="370"/>
      <c r="C1829" s="392"/>
      <c r="D1829" s="372"/>
      <c r="E1829" s="372"/>
      <c r="F1829" s="373"/>
      <c r="G1829" s="574"/>
      <c r="H1829" s="372"/>
      <c r="I1829" s="374"/>
      <c r="J1829" s="372"/>
      <c r="K1829" s="372"/>
      <c r="L1829" s="374"/>
      <c r="M1829" s="372"/>
      <c r="N1829" s="404"/>
      <c r="O1829" s="74">
        <f t="shared" si="99"/>
        <v>0</v>
      </c>
      <c r="P1829" s="74">
        <f t="shared" si="99"/>
        <v>0</v>
      </c>
      <c r="Q1829" s="96" t="str">
        <f t="shared" si="98"/>
        <v/>
      </c>
    </row>
    <row r="1830" spans="1:17">
      <c r="A1830" s="383" t="str">
        <f>IF(B1830="","",COUNT('Diário 1º PA'!$A$4:$A$2000)+COUNT('Diário 2º PA'!$A$4:$A$1998)+ROW()-3)</f>
        <v/>
      </c>
      <c r="B1830" s="370"/>
      <c r="C1830" s="392"/>
      <c r="D1830" s="372"/>
      <c r="E1830" s="372"/>
      <c r="F1830" s="373"/>
      <c r="G1830" s="574"/>
      <c r="H1830" s="372"/>
      <c r="I1830" s="374"/>
      <c r="J1830" s="372"/>
      <c r="K1830" s="372"/>
      <c r="L1830" s="374"/>
      <c r="M1830" s="372"/>
      <c r="N1830" s="404"/>
      <c r="O1830" s="74">
        <f t="shared" si="99"/>
        <v>0</v>
      </c>
      <c r="P1830" s="74">
        <f t="shared" si="99"/>
        <v>0</v>
      </c>
      <c r="Q1830" s="96" t="str">
        <f t="shared" si="98"/>
        <v/>
      </c>
    </row>
    <row r="1831" spans="1:17">
      <c r="A1831" s="383" t="str">
        <f>IF(B1831="","",COUNT('Diário 1º PA'!$A$4:$A$2000)+COUNT('Diário 2º PA'!$A$4:$A$1998)+ROW()-3)</f>
        <v/>
      </c>
      <c r="B1831" s="370"/>
      <c r="C1831" s="392"/>
      <c r="D1831" s="372"/>
      <c r="E1831" s="372"/>
      <c r="F1831" s="373"/>
      <c r="G1831" s="574"/>
      <c r="H1831" s="372"/>
      <c r="I1831" s="374"/>
      <c r="J1831" s="372"/>
      <c r="K1831" s="372"/>
      <c r="L1831" s="374"/>
      <c r="M1831" s="372"/>
      <c r="N1831" s="404"/>
      <c r="O1831" s="74">
        <f t="shared" si="99"/>
        <v>0</v>
      </c>
      <c r="P1831" s="74">
        <f t="shared" si="99"/>
        <v>0</v>
      </c>
      <c r="Q1831" s="96" t="str">
        <f t="shared" si="98"/>
        <v/>
      </c>
    </row>
    <row r="1832" spans="1:17">
      <c r="A1832" s="383" t="str">
        <f>IF(B1832="","",COUNT('Diário 1º PA'!$A$4:$A$2000)+COUNT('Diário 2º PA'!$A$4:$A$1998)+ROW()-3)</f>
        <v/>
      </c>
      <c r="B1832" s="370"/>
      <c r="C1832" s="392"/>
      <c r="D1832" s="372"/>
      <c r="E1832" s="372"/>
      <c r="F1832" s="373"/>
      <c r="G1832" s="574"/>
      <c r="H1832" s="372"/>
      <c r="I1832" s="374"/>
      <c r="J1832" s="372"/>
      <c r="K1832" s="372"/>
      <c r="L1832" s="374"/>
      <c r="M1832" s="372"/>
      <c r="N1832" s="404"/>
      <c r="O1832" s="74">
        <f t="shared" si="99"/>
        <v>0</v>
      </c>
      <c r="P1832" s="74">
        <f t="shared" si="99"/>
        <v>0</v>
      </c>
      <c r="Q1832" s="96" t="str">
        <f t="shared" si="98"/>
        <v/>
      </c>
    </row>
    <row r="1833" spans="1:17">
      <c r="A1833" s="383" t="str">
        <f>IF(B1833="","",COUNT('Diário 1º PA'!$A$4:$A$2000)+COUNT('Diário 2º PA'!$A$4:$A$1998)+ROW()-3)</f>
        <v/>
      </c>
      <c r="B1833" s="370"/>
      <c r="C1833" s="392"/>
      <c r="D1833" s="372"/>
      <c r="E1833" s="372"/>
      <c r="F1833" s="373"/>
      <c r="G1833" s="574"/>
      <c r="H1833" s="372"/>
      <c r="I1833" s="374"/>
      <c r="J1833" s="372"/>
      <c r="K1833" s="372"/>
      <c r="L1833" s="374"/>
      <c r="M1833" s="372"/>
      <c r="N1833" s="404"/>
      <c r="O1833" s="74">
        <f t="shared" si="99"/>
        <v>0</v>
      </c>
      <c r="P1833" s="74">
        <f t="shared" si="99"/>
        <v>0</v>
      </c>
      <c r="Q1833" s="96" t="str">
        <f t="shared" si="98"/>
        <v/>
      </c>
    </row>
    <row r="1834" spans="1:17">
      <c r="A1834" s="383" t="str">
        <f>IF(B1834="","",COUNT('Diário 1º PA'!$A$4:$A$2000)+COUNT('Diário 2º PA'!$A$4:$A$1998)+ROW()-3)</f>
        <v/>
      </c>
      <c r="B1834" s="370"/>
      <c r="C1834" s="392"/>
      <c r="D1834" s="372"/>
      <c r="E1834" s="372"/>
      <c r="F1834" s="373"/>
      <c r="G1834" s="574"/>
      <c r="H1834" s="372"/>
      <c r="I1834" s="374"/>
      <c r="J1834" s="372"/>
      <c r="K1834" s="372"/>
      <c r="L1834" s="374"/>
      <c r="M1834" s="372"/>
      <c r="N1834" s="404"/>
      <c r="O1834" s="74">
        <f t="shared" si="99"/>
        <v>0</v>
      </c>
      <c r="P1834" s="74">
        <f t="shared" si="99"/>
        <v>0</v>
      </c>
      <c r="Q1834" s="96" t="str">
        <f t="shared" si="98"/>
        <v/>
      </c>
    </row>
    <row r="1835" spans="1:17">
      <c r="A1835" s="383" t="str">
        <f>IF(B1835="","",COUNT('Diário 1º PA'!$A$4:$A$2000)+COUNT('Diário 2º PA'!$A$4:$A$1998)+ROW()-3)</f>
        <v/>
      </c>
      <c r="B1835" s="370"/>
      <c r="C1835" s="392"/>
      <c r="D1835" s="372"/>
      <c r="E1835" s="372"/>
      <c r="F1835" s="373"/>
      <c r="G1835" s="574"/>
      <c r="H1835" s="372"/>
      <c r="I1835" s="374"/>
      <c r="J1835" s="372"/>
      <c r="K1835" s="372"/>
      <c r="L1835" s="374"/>
      <c r="M1835" s="372"/>
      <c r="N1835" s="404"/>
      <c r="O1835" s="74">
        <f t="shared" si="99"/>
        <v>0</v>
      </c>
      <c r="P1835" s="74">
        <f t="shared" si="99"/>
        <v>0</v>
      </c>
      <c r="Q1835" s="96" t="str">
        <f t="shared" si="98"/>
        <v/>
      </c>
    </row>
    <row r="1836" spans="1:17">
      <c r="A1836" s="383" t="str">
        <f>IF(B1836="","",COUNT('Diário 1º PA'!$A$4:$A$2000)+COUNT('Diário 2º PA'!$A$4:$A$1998)+ROW()-3)</f>
        <v/>
      </c>
      <c r="B1836" s="370"/>
      <c r="C1836" s="392"/>
      <c r="D1836" s="372"/>
      <c r="E1836" s="372"/>
      <c r="F1836" s="373"/>
      <c r="G1836" s="574"/>
      <c r="H1836" s="372"/>
      <c r="I1836" s="374"/>
      <c r="J1836" s="372"/>
      <c r="K1836" s="372"/>
      <c r="L1836" s="374"/>
      <c r="M1836" s="372"/>
      <c r="N1836" s="404"/>
      <c r="O1836" s="74">
        <f t="shared" si="99"/>
        <v>0</v>
      </c>
      <c r="P1836" s="74">
        <f t="shared" si="99"/>
        <v>0</v>
      </c>
      <c r="Q1836" s="96" t="str">
        <f t="shared" si="98"/>
        <v/>
      </c>
    </row>
    <row r="1837" spans="1:17">
      <c r="A1837" s="383" t="str">
        <f>IF(B1837="","",COUNT('Diário 1º PA'!$A$4:$A$2000)+COUNT('Diário 2º PA'!$A$4:$A$1998)+ROW()-3)</f>
        <v/>
      </c>
      <c r="B1837" s="370"/>
      <c r="C1837" s="392"/>
      <c r="D1837" s="372"/>
      <c r="E1837" s="372"/>
      <c r="F1837" s="373"/>
      <c r="G1837" s="574"/>
      <c r="H1837" s="372"/>
      <c r="I1837" s="374"/>
      <c r="J1837" s="372"/>
      <c r="K1837" s="372"/>
      <c r="L1837" s="374"/>
      <c r="M1837" s="372"/>
      <c r="N1837" s="404"/>
      <c r="O1837" s="74">
        <f t="shared" si="99"/>
        <v>0</v>
      </c>
      <c r="P1837" s="74">
        <f t="shared" si="99"/>
        <v>0</v>
      </c>
      <c r="Q1837" s="96" t="str">
        <f t="shared" si="98"/>
        <v/>
      </c>
    </row>
    <row r="1838" spans="1:17">
      <c r="A1838" s="383" t="str">
        <f>IF(B1838="","",COUNT('Diário 1º PA'!$A$4:$A$2000)+COUNT('Diário 2º PA'!$A$4:$A$1998)+ROW()-3)</f>
        <v/>
      </c>
      <c r="B1838" s="370"/>
      <c r="C1838" s="392"/>
      <c r="D1838" s="372"/>
      <c r="E1838" s="372"/>
      <c r="F1838" s="373"/>
      <c r="G1838" s="574"/>
      <c r="H1838" s="372"/>
      <c r="I1838" s="374"/>
      <c r="J1838" s="372"/>
      <c r="K1838" s="372"/>
      <c r="L1838" s="374"/>
      <c r="M1838" s="372"/>
      <c r="N1838" s="404"/>
      <c r="O1838" s="74">
        <f t="shared" si="99"/>
        <v>0</v>
      </c>
      <c r="P1838" s="74">
        <f t="shared" si="99"/>
        <v>0</v>
      </c>
      <c r="Q1838" s="96" t="str">
        <f t="shared" si="98"/>
        <v/>
      </c>
    </row>
    <row r="1839" spans="1:17">
      <c r="A1839" s="383" t="str">
        <f>IF(B1839="","",COUNT('Diário 1º PA'!$A$4:$A$2000)+COUNT('Diário 2º PA'!$A$4:$A$1998)+ROW()-3)</f>
        <v/>
      </c>
      <c r="B1839" s="370"/>
      <c r="C1839" s="392"/>
      <c r="D1839" s="372"/>
      <c r="E1839" s="372"/>
      <c r="F1839" s="373"/>
      <c r="G1839" s="574"/>
      <c r="H1839" s="372"/>
      <c r="I1839" s="374"/>
      <c r="J1839" s="372"/>
      <c r="K1839" s="372"/>
      <c r="L1839" s="374"/>
      <c r="M1839" s="372"/>
      <c r="N1839" s="404"/>
      <c r="O1839" s="74">
        <f t="shared" si="99"/>
        <v>0</v>
      </c>
      <c r="P1839" s="74">
        <f t="shared" si="99"/>
        <v>0</v>
      </c>
      <c r="Q1839" s="96" t="str">
        <f t="shared" si="98"/>
        <v/>
      </c>
    </row>
    <row r="1840" spans="1:17">
      <c r="A1840" s="383" t="str">
        <f>IF(B1840="","",COUNT('Diário 1º PA'!$A$4:$A$2000)+COUNT('Diário 2º PA'!$A$4:$A$1998)+ROW()-3)</f>
        <v/>
      </c>
      <c r="B1840" s="370"/>
      <c r="C1840" s="392"/>
      <c r="D1840" s="372"/>
      <c r="E1840" s="372"/>
      <c r="F1840" s="373"/>
      <c r="G1840" s="574"/>
      <c r="H1840" s="372"/>
      <c r="I1840" s="374"/>
      <c r="J1840" s="372"/>
      <c r="K1840" s="372"/>
      <c r="L1840" s="374"/>
      <c r="M1840" s="372"/>
      <c r="N1840" s="404"/>
      <c r="O1840" s="74">
        <f t="shared" si="99"/>
        <v>0</v>
      </c>
      <c r="P1840" s="74">
        <f t="shared" si="99"/>
        <v>0</v>
      </c>
      <c r="Q1840" s="96" t="str">
        <f t="shared" si="98"/>
        <v/>
      </c>
    </row>
    <row r="1841" spans="1:17">
      <c r="A1841" s="383" t="str">
        <f>IF(B1841="","",COUNT('Diário 1º PA'!$A$4:$A$2000)+COUNT('Diário 2º PA'!$A$4:$A$1998)+ROW()-3)</f>
        <v/>
      </c>
      <c r="B1841" s="370"/>
      <c r="C1841" s="392"/>
      <c r="D1841" s="372"/>
      <c r="E1841" s="372"/>
      <c r="F1841" s="373"/>
      <c r="G1841" s="574"/>
      <c r="H1841" s="372"/>
      <c r="I1841" s="374"/>
      <c r="J1841" s="372"/>
      <c r="K1841" s="372"/>
      <c r="L1841" s="374"/>
      <c r="M1841" s="372"/>
      <c r="N1841" s="404"/>
      <c r="O1841" s="74">
        <f t="shared" si="99"/>
        <v>0</v>
      </c>
      <c r="P1841" s="74">
        <f t="shared" si="99"/>
        <v>0</v>
      </c>
      <c r="Q1841" s="96" t="str">
        <f t="shared" si="98"/>
        <v/>
      </c>
    </row>
    <row r="1842" spans="1:17">
      <c r="A1842" s="383" t="str">
        <f>IF(B1842="","",COUNT('Diário 1º PA'!$A$4:$A$2000)+COUNT('Diário 2º PA'!$A$4:$A$1998)+ROW()-3)</f>
        <v/>
      </c>
      <c r="B1842" s="370"/>
      <c r="C1842" s="392"/>
      <c r="D1842" s="372"/>
      <c r="E1842" s="372"/>
      <c r="F1842" s="373"/>
      <c r="G1842" s="574"/>
      <c r="H1842" s="372"/>
      <c r="I1842" s="374"/>
      <c r="J1842" s="372"/>
      <c r="K1842" s="372"/>
      <c r="L1842" s="374"/>
      <c r="M1842" s="372"/>
      <c r="N1842" s="404"/>
      <c r="O1842" s="74">
        <f t="shared" si="99"/>
        <v>0</v>
      </c>
      <c r="P1842" s="74">
        <f t="shared" si="99"/>
        <v>0</v>
      </c>
      <c r="Q1842" s="96" t="str">
        <f t="shared" si="98"/>
        <v/>
      </c>
    </row>
    <row r="1843" spans="1:17">
      <c r="A1843" s="383" t="str">
        <f>IF(B1843="","",COUNT('Diário 1º PA'!$A$4:$A$2000)+COUNT('Diário 2º PA'!$A$4:$A$1998)+ROW()-3)</f>
        <v/>
      </c>
      <c r="B1843" s="370"/>
      <c r="C1843" s="392"/>
      <c r="D1843" s="372"/>
      <c r="E1843" s="372"/>
      <c r="F1843" s="373"/>
      <c r="G1843" s="574"/>
      <c r="H1843" s="372"/>
      <c r="I1843" s="374"/>
      <c r="J1843" s="372"/>
      <c r="K1843" s="372"/>
      <c r="L1843" s="374"/>
      <c r="M1843" s="372"/>
      <c r="N1843" s="404"/>
      <c r="O1843" s="74">
        <f t="shared" si="99"/>
        <v>0</v>
      </c>
      <c r="P1843" s="74">
        <f t="shared" si="99"/>
        <v>0</v>
      </c>
      <c r="Q1843" s="96" t="str">
        <f t="shared" si="98"/>
        <v/>
      </c>
    </row>
    <row r="1844" spans="1:17">
      <c r="A1844" s="383" t="str">
        <f>IF(B1844="","",COUNT('Diário 1º PA'!$A$4:$A$2000)+COUNT('Diário 2º PA'!$A$4:$A$1998)+ROW()-3)</f>
        <v/>
      </c>
      <c r="B1844" s="370"/>
      <c r="C1844" s="392"/>
      <c r="D1844" s="372"/>
      <c r="E1844" s="372"/>
      <c r="F1844" s="373"/>
      <c r="G1844" s="574"/>
      <c r="H1844" s="372"/>
      <c r="I1844" s="374"/>
      <c r="J1844" s="372"/>
      <c r="K1844" s="372"/>
      <c r="L1844" s="374"/>
      <c r="M1844" s="372"/>
      <c r="N1844" s="404"/>
      <c r="O1844" s="74">
        <f t="shared" si="99"/>
        <v>0</v>
      </c>
      <c r="P1844" s="74">
        <f t="shared" si="99"/>
        <v>0</v>
      </c>
      <c r="Q1844" s="96" t="str">
        <f t="shared" si="98"/>
        <v/>
      </c>
    </row>
    <row r="1845" spans="1:17">
      <c r="A1845" s="383" t="str">
        <f>IF(B1845="","",COUNT('Diário 1º PA'!$A$4:$A$2000)+COUNT('Diário 2º PA'!$A$4:$A$1998)+ROW()-3)</f>
        <v/>
      </c>
      <c r="B1845" s="370"/>
      <c r="C1845" s="392"/>
      <c r="D1845" s="372"/>
      <c r="E1845" s="372"/>
      <c r="F1845" s="373"/>
      <c r="G1845" s="574"/>
      <c r="H1845" s="372"/>
      <c r="I1845" s="374"/>
      <c r="J1845" s="372"/>
      <c r="K1845" s="372"/>
      <c r="L1845" s="374"/>
      <c r="M1845" s="372"/>
      <c r="N1845" s="404"/>
      <c r="O1845" s="74">
        <f t="shared" si="99"/>
        <v>0</v>
      </c>
      <c r="P1845" s="74">
        <f t="shared" si="99"/>
        <v>0</v>
      </c>
      <c r="Q1845" s="96" t="str">
        <f t="shared" si="98"/>
        <v/>
      </c>
    </row>
    <row r="1846" spans="1:17">
      <c r="A1846" s="383" t="str">
        <f>IF(B1846="","",COUNT('Diário 1º PA'!$A$4:$A$2000)+COUNT('Diário 2º PA'!$A$4:$A$1998)+ROW()-3)</f>
        <v/>
      </c>
      <c r="B1846" s="370"/>
      <c r="C1846" s="392"/>
      <c r="D1846" s="372"/>
      <c r="E1846" s="372"/>
      <c r="F1846" s="373"/>
      <c r="G1846" s="574"/>
      <c r="H1846" s="372"/>
      <c r="I1846" s="374"/>
      <c r="J1846" s="372"/>
      <c r="K1846" s="372"/>
      <c r="L1846" s="374"/>
      <c r="M1846" s="372"/>
      <c r="N1846" s="404"/>
      <c r="O1846" s="74">
        <f t="shared" si="99"/>
        <v>0</v>
      </c>
      <c r="P1846" s="74">
        <f t="shared" si="99"/>
        <v>0</v>
      </c>
      <c r="Q1846" s="96" t="str">
        <f t="shared" si="98"/>
        <v/>
      </c>
    </row>
    <row r="1847" spans="1:17">
      <c r="A1847" s="383" t="str">
        <f>IF(B1847="","",COUNT('Diário 1º PA'!$A$4:$A$2000)+COUNT('Diário 2º PA'!$A$4:$A$1998)+ROW()-3)</f>
        <v/>
      </c>
      <c r="B1847" s="370"/>
      <c r="C1847" s="392"/>
      <c r="D1847" s="372"/>
      <c r="E1847" s="372"/>
      <c r="F1847" s="373"/>
      <c r="G1847" s="574"/>
      <c r="H1847" s="372"/>
      <c r="I1847" s="374"/>
      <c r="J1847" s="372"/>
      <c r="K1847" s="372"/>
      <c r="L1847" s="374"/>
      <c r="M1847" s="372"/>
      <c r="N1847" s="404"/>
      <c r="O1847" s="74">
        <f t="shared" si="99"/>
        <v>0</v>
      </c>
      <c r="P1847" s="74">
        <f t="shared" si="99"/>
        <v>0</v>
      </c>
      <c r="Q1847" s="96" t="str">
        <f t="shared" si="98"/>
        <v/>
      </c>
    </row>
    <row r="1848" spans="1:17">
      <c r="A1848" s="383" t="str">
        <f>IF(B1848="","",COUNT('Diário 1º PA'!$A$4:$A$2000)+COUNT('Diário 2º PA'!$A$4:$A$1998)+ROW()-3)</f>
        <v/>
      </c>
      <c r="B1848" s="370"/>
      <c r="C1848" s="392"/>
      <c r="D1848" s="372"/>
      <c r="E1848" s="372"/>
      <c r="F1848" s="373"/>
      <c r="G1848" s="574"/>
      <c r="H1848" s="372"/>
      <c r="I1848" s="374"/>
      <c r="J1848" s="372"/>
      <c r="K1848" s="372"/>
      <c r="L1848" s="374"/>
      <c r="M1848" s="372"/>
      <c r="N1848" s="404"/>
      <c r="O1848" s="74">
        <f t="shared" si="99"/>
        <v>0</v>
      </c>
      <c r="P1848" s="74">
        <f t="shared" si="99"/>
        <v>0</v>
      </c>
      <c r="Q1848" s="96" t="str">
        <f t="shared" si="98"/>
        <v/>
      </c>
    </row>
    <row r="1849" spans="1:17">
      <c r="A1849" s="383" t="str">
        <f>IF(B1849="","",COUNT('Diário 1º PA'!$A$4:$A$2000)+COUNT('Diário 2º PA'!$A$4:$A$1998)+ROW()-3)</f>
        <v/>
      </c>
      <c r="B1849" s="370"/>
      <c r="C1849" s="392"/>
      <c r="D1849" s="372"/>
      <c r="E1849" s="372"/>
      <c r="F1849" s="373"/>
      <c r="G1849" s="574"/>
      <c r="H1849" s="372"/>
      <c r="I1849" s="374"/>
      <c r="J1849" s="372"/>
      <c r="K1849" s="372"/>
      <c r="L1849" s="374"/>
      <c r="M1849" s="372"/>
      <c r="N1849" s="404"/>
      <c r="O1849" s="74">
        <f t="shared" si="99"/>
        <v>0</v>
      </c>
      <c r="P1849" s="74">
        <f t="shared" si="99"/>
        <v>0</v>
      </c>
      <c r="Q1849" s="96" t="str">
        <f t="shared" si="98"/>
        <v/>
      </c>
    </row>
    <row r="1850" spans="1:17">
      <c r="A1850" s="383" t="str">
        <f>IF(B1850="","",COUNT('Diário 1º PA'!$A$4:$A$2000)+COUNT('Diário 2º PA'!$A$4:$A$1998)+ROW()-3)</f>
        <v/>
      </c>
      <c r="B1850" s="370"/>
      <c r="C1850" s="392"/>
      <c r="D1850" s="372"/>
      <c r="E1850" s="372"/>
      <c r="F1850" s="373"/>
      <c r="G1850" s="574"/>
      <c r="H1850" s="372"/>
      <c r="I1850" s="374"/>
      <c r="J1850" s="372"/>
      <c r="K1850" s="372"/>
      <c r="L1850" s="374"/>
      <c r="M1850" s="372"/>
      <c r="N1850" s="404"/>
      <c r="O1850" s="74">
        <f t="shared" si="99"/>
        <v>0</v>
      </c>
      <c r="P1850" s="74">
        <f t="shared" si="99"/>
        <v>0</v>
      </c>
      <c r="Q1850" s="96" t="str">
        <f t="shared" si="98"/>
        <v/>
      </c>
    </row>
    <row r="1851" spans="1:17">
      <c r="A1851" s="383" t="str">
        <f>IF(B1851="","",COUNT('Diário 1º PA'!$A$4:$A$2000)+COUNT('Diário 2º PA'!$A$4:$A$1998)+ROW()-3)</f>
        <v/>
      </c>
      <c r="B1851" s="370"/>
      <c r="C1851" s="392"/>
      <c r="D1851" s="372"/>
      <c r="E1851" s="372"/>
      <c r="F1851" s="373"/>
      <c r="G1851" s="574"/>
      <c r="H1851" s="372"/>
      <c r="I1851" s="374"/>
      <c r="J1851" s="372"/>
      <c r="K1851" s="372"/>
      <c r="L1851" s="374"/>
      <c r="M1851" s="372"/>
      <c r="N1851" s="404"/>
      <c r="O1851" s="74">
        <f t="shared" si="99"/>
        <v>0</v>
      </c>
      <c r="P1851" s="74">
        <f t="shared" si="99"/>
        <v>0</v>
      </c>
      <c r="Q1851" s="96" t="str">
        <f t="shared" si="98"/>
        <v/>
      </c>
    </row>
    <row r="1852" spans="1:17">
      <c r="A1852" s="383" t="str">
        <f>IF(B1852="","",COUNT('Diário 1º PA'!$A$4:$A$2000)+COUNT('Diário 2º PA'!$A$4:$A$1998)+ROW()-3)</f>
        <v/>
      </c>
      <c r="B1852" s="370"/>
      <c r="C1852" s="392"/>
      <c r="D1852" s="372"/>
      <c r="E1852" s="372"/>
      <c r="F1852" s="373"/>
      <c r="G1852" s="574"/>
      <c r="H1852" s="372"/>
      <c r="I1852" s="374"/>
      <c r="J1852" s="372"/>
      <c r="K1852" s="372"/>
      <c r="L1852" s="374"/>
      <c r="M1852" s="372"/>
      <c r="N1852" s="404"/>
      <c r="O1852" s="74">
        <f t="shared" si="99"/>
        <v>0</v>
      </c>
      <c r="P1852" s="74">
        <f t="shared" si="99"/>
        <v>0</v>
      </c>
      <c r="Q1852" s="96" t="str">
        <f t="shared" si="98"/>
        <v/>
      </c>
    </row>
    <row r="1853" spans="1:17">
      <c r="A1853" s="383" t="str">
        <f>IF(B1853="","",COUNT('Diário 1º PA'!$A$4:$A$2000)+COUNT('Diário 2º PA'!$A$4:$A$1998)+ROW()-3)</f>
        <v/>
      </c>
      <c r="B1853" s="370"/>
      <c r="C1853" s="392"/>
      <c r="D1853" s="372"/>
      <c r="E1853" s="372"/>
      <c r="F1853" s="373"/>
      <c r="G1853" s="574"/>
      <c r="H1853" s="372"/>
      <c r="I1853" s="374"/>
      <c r="J1853" s="372"/>
      <c r="K1853" s="372"/>
      <c r="L1853" s="374"/>
      <c r="M1853" s="372"/>
      <c r="N1853" s="404"/>
      <c r="O1853" s="74">
        <f t="shared" si="99"/>
        <v>0</v>
      </c>
      <c r="P1853" s="74">
        <f t="shared" si="99"/>
        <v>0</v>
      </c>
      <c r="Q1853" s="96" t="str">
        <f t="shared" si="98"/>
        <v/>
      </c>
    </row>
    <row r="1854" spans="1:17">
      <c r="A1854" s="383" t="str">
        <f>IF(B1854="","",COUNT('Diário 1º PA'!$A$4:$A$2000)+COUNT('Diário 2º PA'!$A$4:$A$1998)+ROW()-3)</f>
        <v/>
      </c>
      <c r="B1854" s="370"/>
      <c r="C1854" s="392"/>
      <c r="D1854" s="372"/>
      <c r="E1854" s="372"/>
      <c r="F1854" s="373"/>
      <c r="G1854" s="574"/>
      <c r="H1854" s="372"/>
      <c r="I1854" s="374"/>
      <c r="J1854" s="372"/>
      <c r="K1854" s="372"/>
      <c r="L1854" s="374"/>
      <c r="M1854" s="372"/>
      <c r="N1854" s="404"/>
      <c r="O1854" s="74">
        <f t="shared" si="99"/>
        <v>0</v>
      </c>
      <c r="P1854" s="74">
        <f t="shared" si="99"/>
        <v>0</v>
      </c>
      <c r="Q1854" s="96" t="str">
        <f t="shared" si="98"/>
        <v/>
      </c>
    </row>
    <row r="1855" spans="1:17">
      <c r="A1855" s="383" t="str">
        <f>IF(B1855="","",COUNT('Diário 1º PA'!$A$4:$A$2000)+COUNT('Diário 2º PA'!$A$4:$A$1998)+ROW()-3)</f>
        <v/>
      </c>
      <c r="B1855" s="370"/>
      <c r="C1855" s="392"/>
      <c r="D1855" s="372"/>
      <c r="E1855" s="372"/>
      <c r="F1855" s="373"/>
      <c r="G1855" s="574"/>
      <c r="H1855" s="372"/>
      <c r="I1855" s="374"/>
      <c r="J1855" s="372"/>
      <c r="K1855" s="372"/>
      <c r="L1855" s="374"/>
      <c r="M1855" s="372"/>
      <c r="N1855" s="404"/>
      <c r="O1855" s="74">
        <f t="shared" si="99"/>
        <v>0</v>
      </c>
      <c r="P1855" s="74">
        <f t="shared" si="99"/>
        <v>0</v>
      </c>
      <c r="Q1855" s="96" t="str">
        <f t="shared" si="98"/>
        <v/>
      </c>
    </row>
    <row r="1856" spans="1:17">
      <c r="A1856" s="383" t="str">
        <f>IF(B1856="","",COUNT('Diário 1º PA'!$A$4:$A$2000)+COUNT('Diário 2º PA'!$A$4:$A$1998)+ROW()-3)</f>
        <v/>
      </c>
      <c r="B1856" s="370"/>
      <c r="C1856" s="392"/>
      <c r="D1856" s="372"/>
      <c r="E1856" s="372"/>
      <c r="F1856" s="373"/>
      <c r="G1856" s="574"/>
      <c r="H1856" s="372"/>
      <c r="I1856" s="374"/>
      <c r="J1856" s="372"/>
      <c r="K1856" s="372"/>
      <c r="L1856" s="374"/>
      <c r="M1856" s="372"/>
      <c r="N1856" s="404"/>
      <c r="O1856" s="74">
        <f t="shared" si="99"/>
        <v>0</v>
      </c>
      <c r="P1856" s="74">
        <f t="shared" si="99"/>
        <v>0</v>
      </c>
      <c r="Q1856" s="96" t="str">
        <f t="shared" si="98"/>
        <v/>
      </c>
    </row>
    <row r="1857" spans="1:17">
      <c r="A1857" s="383" t="str">
        <f>IF(B1857="","",COUNT('Diário 1º PA'!$A$4:$A$2000)+COUNT('Diário 2º PA'!$A$4:$A$1998)+ROW()-3)</f>
        <v/>
      </c>
      <c r="B1857" s="370"/>
      <c r="C1857" s="392"/>
      <c r="D1857" s="372"/>
      <c r="E1857" s="372"/>
      <c r="F1857" s="373"/>
      <c r="G1857" s="574"/>
      <c r="H1857" s="372"/>
      <c r="I1857" s="374"/>
      <c r="J1857" s="372"/>
      <c r="K1857" s="372"/>
      <c r="L1857" s="374"/>
      <c r="M1857" s="372"/>
      <c r="N1857" s="404"/>
      <c r="O1857" s="74">
        <f t="shared" si="99"/>
        <v>0</v>
      </c>
      <c r="P1857" s="74">
        <f t="shared" si="99"/>
        <v>0</v>
      </c>
      <c r="Q1857" s="96" t="str">
        <f t="shared" si="98"/>
        <v/>
      </c>
    </row>
    <row r="1858" spans="1:17">
      <c r="A1858" s="383" t="str">
        <f>IF(B1858="","",COUNT('Diário 1º PA'!$A$4:$A$2000)+COUNT('Diário 2º PA'!$A$4:$A$1998)+ROW()-3)</f>
        <v/>
      </c>
      <c r="B1858" s="370"/>
      <c r="C1858" s="392"/>
      <c r="D1858" s="372"/>
      <c r="E1858" s="372"/>
      <c r="F1858" s="373"/>
      <c r="G1858" s="574"/>
      <c r="H1858" s="372"/>
      <c r="I1858" s="374"/>
      <c r="J1858" s="372"/>
      <c r="K1858" s="372"/>
      <c r="L1858" s="374"/>
      <c r="M1858" s="372"/>
      <c r="N1858" s="404"/>
      <c r="O1858" s="74">
        <f t="shared" si="99"/>
        <v>0</v>
      </c>
      <c r="P1858" s="74">
        <f t="shared" si="99"/>
        <v>0</v>
      </c>
      <c r="Q1858" s="96" t="str">
        <f t="shared" si="98"/>
        <v/>
      </c>
    </row>
    <row r="1859" spans="1:17">
      <c r="A1859" s="383" t="str">
        <f>IF(B1859="","",COUNT('Diário 1º PA'!$A$4:$A$2000)+COUNT('Diário 2º PA'!$A$4:$A$1998)+ROW()-3)</f>
        <v/>
      </c>
      <c r="B1859" s="370"/>
      <c r="C1859" s="392"/>
      <c r="D1859" s="372"/>
      <c r="E1859" s="372"/>
      <c r="F1859" s="373"/>
      <c r="G1859" s="574"/>
      <c r="H1859" s="372"/>
      <c r="I1859" s="374"/>
      <c r="J1859" s="372"/>
      <c r="K1859" s="372"/>
      <c r="L1859" s="374"/>
      <c r="M1859" s="372"/>
      <c r="N1859" s="404"/>
      <c r="O1859" s="74">
        <f t="shared" si="99"/>
        <v>0</v>
      </c>
      <c r="P1859" s="74">
        <f t="shared" si="99"/>
        <v>0</v>
      </c>
      <c r="Q1859" s="96" t="str">
        <f t="shared" si="98"/>
        <v/>
      </c>
    </row>
    <row r="1860" spans="1:17">
      <c r="A1860" s="383" t="str">
        <f>IF(B1860="","",COUNT('Diário 1º PA'!$A$4:$A$2000)+COUNT('Diário 2º PA'!$A$4:$A$1998)+ROW()-3)</f>
        <v/>
      </c>
      <c r="B1860" s="370"/>
      <c r="C1860" s="392"/>
      <c r="D1860" s="372"/>
      <c r="E1860" s="372"/>
      <c r="F1860" s="373"/>
      <c r="G1860" s="574"/>
      <c r="H1860" s="372"/>
      <c r="I1860" s="374"/>
      <c r="J1860" s="372"/>
      <c r="K1860" s="372"/>
      <c r="L1860" s="374"/>
      <c r="M1860" s="372"/>
      <c r="N1860" s="404"/>
      <c r="O1860" s="74">
        <f t="shared" si="99"/>
        <v>0</v>
      </c>
      <c r="P1860" s="74">
        <f t="shared" si="99"/>
        <v>0</v>
      </c>
      <c r="Q1860" s="96" t="str">
        <f t="shared" si="98"/>
        <v/>
      </c>
    </row>
    <row r="1861" spans="1:17">
      <c r="A1861" s="383" t="str">
        <f>IF(B1861="","",COUNT('Diário 1º PA'!$A$4:$A$2000)+COUNT('Diário 2º PA'!$A$4:$A$1998)+ROW()-3)</f>
        <v/>
      </c>
      <c r="B1861" s="370"/>
      <c r="C1861" s="392"/>
      <c r="D1861" s="372"/>
      <c r="E1861" s="372"/>
      <c r="F1861" s="373"/>
      <c r="G1861" s="574"/>
      <c r="H1861" s="372"/>
      <c r="I1861" s="374"/>
      <c r="J1861" s="372"/>
      <c r="K1861" s="372"/>
      <c r="L1861" s="374"/>
      <c r="M1861" s="372"/>
      <c r="N1861" s="404"/>
      <c r="O1861" s="74">
        <f t="shared" si="99"/>
        <v>0</v>
      </c>
      <c r="P1861" s="74">
        <f t="shared" si="99"/>
        <v>0</v>
      </c>
      <c r="Q1861" s="96" t="str">
        <f t="shared" si="98"/>
        <v/>
      </c>
    </row>
    <row r="1862" spans="1:17">
      <c r="A1862" s="383" t="str">
        <f>IF(B1862="","",COUNT('Diário 1º PA'!$A$4:$A$2000)+COUNT('Diário 2º PA'!$A$4:$A$1998)+ROW()-3)</f>
        <v/>
      </c>
      <c r="B1862" s="370"/>
      <c r="C1862" s="392"/>
      <c r="D1862" s="372"/>
      <c r="E1862" s="372"/>
      <c r="F1862" s="373"/>
      <c r="G1862" s="574"/>
      <c r="H1862" s="372"/>
      <c r="I1862" s="374"/>
      <c r="J1862" s="372"/>
      <c r="K1862" s="372"/>
      <c r="L1862" s="374"/>
      <c r="M1862" s="372"/>
      <c r="N1862" s="404"/>
      <c r="O1862" s="74">
        <f t="shared" si="99"/>
        <v>0</v>
      </c>
      <c r="P1862" s="74">
        <f t="shared" si="99"/>
        <v>0</v>
      </c>
      <c r="Q1862" s="96" t="str">
        <f t="shared" si="98"/>
        <v/>
      </c>
    </row>
    <row r="1863" spans="1:17">
      <c r="A1863" s="383" t="str">
        <f>IF(B1863="","",COUNT('Diário 1º PA'!$A$4:$A$2000)+COUNT('Diário 2º PA'!$A$4:$A$1998)+ROW()-3)</f>
        <v/>
      </c>
      <c r="B1863" s="370"/>
      <c r="C1863" s="392"/>
      <c r="D1863" s="372"/>
      <c r="E1863" s="372"/>
      <c r="F1863" s="373"/>
      <c r="G1863" s="574"/>
      <c r="H1863" s="372"/>
      <c r="I1863" s="374"/>
      <c r="J1863" s="372"/>
      <c r="K1863" s="372"/>
      <c r="L1863" s="374"/>
      <c r="M1863" s="372"/>
      <c r="N1863" s="404"/>
      <c r="O1863" s="74">
        <f t="shared" si="99"/>
        <v>0</v>
      </c>
      <c r="P1863" s="74">
        <f t="shared" si="99"/>
        <v>0</v>
      </c>
      <c r="Q1863" s="96" t="str">
        <f t="shared" si="98"/>
        <v/>
      </c>
    </row>
    <row r="1864" spans="1:17">
      <c r="A1864" s="383" t="str">
        <f>IF(B1864="","",COUNT('Diário 1º PA'!$A$4:$A$2000)+COUNT('Diário 2º PA'!$A$4:$A$1998)+ROW()-3)</f>
        <v/>
      </c>
      <c r="B1864" s="370"/>
      <c r="C1864" s="392"/>
      <c r="D1864" s="372"/>
      <c r="E1864" s="372"/>
      <c r="F1864" s="373"/>
      <c r="G1864" s="574"/>
      <c r="H1864" s="372"/>
      <c r="I1864" s="374"/>
      <c r="J1864" s="372"/>
      <c r="K1864" s="372"/>
      <c r="L1864" s="374"/>
      <c r="M1864" s="372"/>
      <c r="N1864" s="404"/>
      <c r="O1864" s="74">
        <f t="shared" si="99"/>
        <v>0</v>
      </c>
      <c r="P1864" s="74">
        <f t="shared" si="99"/>
        <v>0</v>
      </c>
      <c r="Q1864" s="96" t="str">
        <f t="shared" si="98"/>
        <v/>
      </c>
    </row>
    <row r="1865" spans="1:17">
      <c r="A1865" s="383" t="str">
        <f>IF(B1865="","",COUNT('Diário 1º PA'!$A$4:$A$2000)+COUNT('Diário 2º PA'!$A$4:$A$1998)+ROW()-3)</f>
        <v/>
      </c>
      <c r="B1865" s="370"/>
      <c r="C1865" s="392"/>
      <c r="D1865" s="372"/>
      <c r="E1865" s="372"/>
      <c r="F1865" s="373"/>
      <c r="G1865" s="574"/>
      <c r="H1865" s="372"/>
      <c r="I1865" s="374"/>
      <c r="J1865" s="372"/>
      <c r="K1865" s="372"/>
      <c r="L1865" s="374"/>
      <c r="M1865" s="372"/>
      <c r="N1865" s="404"/>
      <c r="O1865" s="74">
        <f t="shared" si="99"/>
        <v>0</v>
      </c>
      <c r="P1865" s="74">
        <f t="shared" si="99"/>
        <v>0</v>
      </c>
      <c r="Q1865" s="96" t="str">
        <f t="shared" si="98"/>
        <v/>
      </c>
    </row>
    <row r="1866" spans="1:17">
      <c r="A1866" s="383" t="str">
        <f>IF(B1866="","",COUNT('Diário 1º PA'!$A$4:$A$2000)+COUNT('Diário 2º PA'!$A$4:$A$1998)+ROW()-3)</f>
        <v/>
      </c>
      <c r="B1866" s="370"/>
      <c r="C1866" s="392"/>
      <c r="D1866" s="372"/>
      <c r="E1866" s="372"/>
      <c r="F1866" s="373"/>
      <c r="G1866" s="574"/>
      <c r="H1866" s="372"/>
      <c r="I1866" s="374"/>
      <c r="J1866" s="372"/>
      <c r="K1866" s="372"/>
      <c r="L1866" s="374"/>
      <c r="M1866" s="372"/>
      <c r="N1866" s="404"/>
      <c r="O1866" s="74">
        <f t="shared" si="99"/>
        <v>0</v>
      </c>
      <c r="P1866" s="74">
        <f t="shared" si="99"/>
        <v>0</v>
      </c>
      <c r="Q1866" s="96" t="str">
        <f t="shared" si="98"/>
        <v/>
      </c>
    </row>
    <row r="1867" spans="1:17">
      <c r="A1867" s="383" t="str">
        <f>IF(B1867="","",COUNT('Diário 1º PA'!$A$4:$A$2000)+COUNT('Diário 2º PA'!$A$4:$A$1998)+ROW()-3)</f>
        <v/>
      </c>
      <c r="B1867" s="370"/>
      <c r="C1867" s="392"/>
      <c r="D1867" s="372"/>
      <c r="E1867" s="372"/>
      <c r="F1867" s="373"/>
      <c r="G1867" s="574"/>
      <c r="H1867" s="372"/>
      <c r="I1867" s="374"/>
      <c r="J1867" s="372"/>
      <c r="K1867" s="372"/>
      <c r="L1867" s="374"/>
      <c r="M1867" s="372"/>
      <c r="N1867" s="404"/>
      <c r="O1867" s="74">
        <f t="shared" si="99"/>
        <v>0</v>
      </c>
      <c r="P1867" s="74">
        <f t="shared" si="99"/>
        <v>0</v>
      </c>
      <c r="Q1867" s="96" t="str">
        <f t="shared" si="98"/>
        <v/>
      </c>
    </row>
    <row r="1868" spans="1:17">
      <c r="A1868" s="383" t="str">
        <f>IF(B1868="","",COUNT('Diário 1º PA'!$A$4:$A$2000)+COUNT('Diário 2º PA'!$A$4:$A$1998)+ROW()-3)</f>
        <v/>
      </c>
      <c r="B1868" s="370"/>
      <c r="C1868" s="392"/>
      <c r="D1868" s="372"/>
      <c r="E1868" s="372"/>
      <c r="F1868" s="373"/>
      <c r="G1868" s="574"/>
      <c r="H1868" s="372"/>
      <c r="I1868" s="374"/>
      <c r="J1868" s="372"/>
      <c r="K1868" s="372"/>
      <c r="L1868" s="374"/>
      <c r="M1868" s="372"/>
      <c r="N1868" s="404"/>
      <c r="O1868" s="74">
        <f t="shared" si="99"/>
        <v>0</v>
      </c>
      <c r="P1868" s="74">
        <f t="shared" si="99"/>
        <v>0</v>
      </c>
      <c r="Q1868" s="96" t="str">
        <f t="shared" si="98"/>
        <v/>
      </c>
    </row>
    <row r="1869" spans="1:17">
      <c r="A1869" s="383" t="str">
        <f>IF(B1869="","",COUNT('Diário 1º PA'!$A$4:$A$2000)+COUNT('Diário 2º PA'!$A$4:$A$1998)+ROW()-3)</f>
        <v/>
      </c>
      <c r="B1869" s="370"/>
      <c r="C1869" s="392"/>
      <c r="D1869" s="372"/>
      <c r="E1869" s="372"/>
      <c r="F1869" s="373"/>
      <c r="G1869" s="574"/>
      <c r="H1869" s="372"/>
      <c r="I1869" s="374"/>
      <c r="J1869" s="372"/>
      <c r="K1869" s="372"/>
      <c r="L1869" s="374"/>
      <c r="M1869" s="372"/>
      <c r="N1869" s="404"/>
      <c r="O1869" s="74">
        <f t="shared" si="99"/>
        <v>0</v>
      </c>
      <c r="P1869" s="74">
        <f t="shared" si="99"/>
        <v>0</v>
      </c>
      <c r="Q1869" s="96" t="str">
        <f t="shared" si="98"/>
        <v/>
      </c>
    </row>
    <row r="1870" spans="1:17">
      <c r="A1870" s="383" t="str">
        <f>IF(B1870="","",COUNT('Diário 1º PA'!$A$4:$A$2000)+COUNT('Diário 2º PA'!$A$4:$A$1998)+ROW()-3)</f>
        <v/>
      </c>
      <c r="B1870" s="370"/>
      <c r="C1870" s="392"/>
      <c r="D1870" s="372"/>
      <c r="E1870" s="372"/>
      <c r="F1870" s="373"/>
      <c r="G1870" s="574"/>
      <c r="H1870" s="372"/>
      <c r="I1870" s="374"/>
      <c r="J1870" s="372"/>
      <c r="K1870" s="372"/>
      <c r="L1870" s="374"/>
      <c r="M1870" s="372"/>
      <c r="N1870" s="404"/>
      <c r="O1870" s="74">
        <f t="shared" si="99"/>
        <v>0</v>
      </c>
      <c r="P1870" s="74">
        <f t="shared" si="99"/>
        <v>0</v>
      </c>
      <c r="Q1870" s="96" t="str">
        <f t="shared" si="98"/>
        <v/>
      </c>
    </row>
    <row r="1871" spans="1:17">
      <c r="A1871" s="383" t="str">
        <f>IF(B1871="","",COUNT('Diário 1º PA'!$A$4:$A$2000)+COUNT('Diário 2º PA'!$A$4:$A$1998)+ROW()-3)</f>
        <v/>
      </c>
      <c r="B1871" s="370"/>
      <c r="C1871" s="392"/>
      <c r="D1871" s="372"/>
      <c r="E1871" s="372"/>
      <c r="F1871" s="373"/>
      <c r="G1871" s="574"/>
      <c r="H1871" s="372"/>
      <c r="I1871" s="374"/>
      <c r="J1871" s="372"/>
      <c r="K1871" s="372"/>
      <c r="L1871" s="374"/>
      <c r="M1871" s="372"/>
      <c r="N1871" s="404"/>
      <c r="O1871" s="74">
        <f t="shared" si="99"/>
        <v>0</v>
      </c>
      <c r="P1871" s="74">
        <f t="shared" si="99"/>
        <v>0</v>
      </c>
      <c r="Q1871" s="96" t="str">
        <f t="shared" si="98"/>
        <v/>
      </c>
    </row>
    <row r="1872" spans="1:17">
      <c r="A1872" s="383" t="str">
        <f>IF(B1872="","",COUNT('Diário 1º PA'!$A$4:$A$2000)+COUNT('Diário 2º PA'!$A$4:$A$1998)+ROW()-3)</f>
        <v/>
      </c>
      <c r="B1872" s="370"/>
      <c r="C1872" s="392"/>
      <c r="D1872" s="372"/>
      <c r="E1872" s="372"/>
      <c r="F1872" s="373"/>
      <c r="G1872" s="574"/>
      <c r="H1872" s="372"/>
      <c r="I1872" s="374"/>
      <c r="J1872" s="372"/>
      <c r="K1872" s="372"/>
      <c r="L1872" s="374"/>
      <c r="M1872" s="372"/>
      <c r="N1872" s="404"/>
      <c r="O1872" s="74">
        <f t="shared" si="99"/>
        <v>0</v>
      </c>
      <c r="P1872" s="74">
        <f t="shared" si="99"/>
        <v>0</v>
      </c>
      <c r="Q1872" s="96" t="str">
        <f t="shared" si="98"/>
        <v/>
      </c>
    </row>
    <row r="1873" spans="1:17">
      <c r="A1873" s="383" t="str">
        <f>IF(B1873="","",COUNT('Diário 1º PA'!$A$4:$A$2000)+COUNT('Diário 2º PA'!$A$4:$A$1998)+ROW()-3)</f>
        <v/>
      </c>
      <c r="B1873" s="370"/>
      <c r="C1873" s="392"/>
      <c r="D1873" s="372"/>
      <c r="E1873" s="372"/>
      <c r="F1873" s="373"/>
      <c r="G1873" s="574"/>
      <c r="H1873" s="372"/>
      <c r="I1873" s="374"/>
      <c r="J1873" s="372"/>
      <c r="K1873" s="372"/>
      <c r="L1873" s="374"/>
      <c r="M1873" s="372"/>
      <c r="N1873" s="404"/>
      <c r="O1873" s="74">
        <f t="shared" si="99"/>
        <v>0</v>
      </c>
      <c r="P1873" s="74">
        <f t="shared" si="99"/>
        <v>0</v>
      </c>
      <c r="Q1873" s="96" t="str">
        <f t="shared" si="98"/>
        <v/>
      </c>
    </row>
    <row r="1874" spans="1:17">
      <c r="A1874" s="383" t="str">
        <f>IF(B1874="","",COUNT('Diário 1º PA'!$A$4:$A$2000)+COUNT('Diário 2º PA'!$A$4:$A$1998)+ROW()-3)</f>
        <v/>
      </c>
      <c r="B1874" s="370"/>
      <c r="C1874" s="392"/>
      <c r="D1874" s="372"/>
      <c r="E1874" s="372"/>
      <c r="F1874" s="373"/>
      <c r="G1874" s="574"/>
      <c r="H1874" s="372"/>
      <c r="I1874" s="374"/>
      <c r="J1874" s="372"/>
      <c r="K1874" s="372"/>
      <c r="L1874" s="374"/>
      <c r="M1874" s="372"/>
      <c r="N1874" s="404"/>
      <c r="O1874" s="74">
        <f t="shared" si="99"/>
        <v>0</v>
      </c>
      <c r="P1874" s="74">
        <f t="shared" si="99"/>
        <v>0</v>
      </c>
      <c r="Q1874" s="96" t="str">
        <f t="shared" si="98"/>
        <v/>
      </c>
    </row>
    <row r="1875" spans="1:17">
      <c r="A1875" s="383" t="str">
        <f>IF(B1875="","",COUNT('Diário 1º PA'!$A$4:$A$2000)+COUNT('Diário 2º PA'!$A$4:$A$1998)+ROW()-3)</f>
        <v/>
      </c>
      <c r="B1875" s="370"/>
      <c r="C1875" s="392"/>
      <c r="D1875" s="372"/>
      <c r="E1875" s="372"/>
      <c r="F1875" s="373"/>
      <c r="G1875" s="574"/>
      <c r="H1875" s="372"/>
      <c r="I1875" s="374"/>
      <c r="J1875" s="372"/>
      <c r="K1875" s="372"/>
      <c r="L1875" s="374"/>
      <c r="M1875" s="372"/>
      <c r="N1875" s="404"/>
      <c r="O1875" s="74">
        <f t="shared" si="99"/>
        <v>0</v>
      </c>
      <c r="P1875" s="74">
        <f t="shared" si="99"/>
        <v>0</v>
      </c>
      <c r="Q1875" s="96" t="str">
        <f t="shared" si="98"/>
        <v/>
      </c>
    </row>
    <row r="1876" spans="1:17">
      <c r="A1876" s="383" t="str">
        <f>IF(B1876="","",COUNT('Diário 1º PA'!$A$4:$A$2000)+COUNT('Diário 2º PA'!$A$4:$A$1998)+ROW()-3)</f>
        <v/>
      </c>
      <c r="B1876" s="370"/>
      <c r="C1876" s="392"/>
      <c r="D1876" s="372"/>
      <c r="E1876" s="372"/>
      <c r="F1876" s="373"/>
      <c r="G1876" s="574"/>
      <c r="H1876" s="372"/>
      <c r="I1876" s="374"/>
      <c r="J1876" s="372"/>
      <c r="K1876" s="372"/>
      <c r="L1876" s="374"/>
      <c r="M1876" s="372"/>
      <c r="N1876" s="404"/>
      <c r="O1876" s="74">
        <f t="shared" si="99"/>
        <v>0</v>
      </c>
      <c r="P1876" s="74">
        <f t="shared" si="99"/>
        <v>0</v>
      </c>
      <c r="Q1876" s="96" t="str">
        <f t="shared" si="98"/>
        <v/>
      </c>
    </row>
    <row r="1877" spans="1:17">
      <c r="A1877" s="383" t="str">
        <f>IF(B1877="","",COUNT('Diário 1º PA'!$A$4:$A$2000)+COUNT('Diário 2º PA'!$A$4:$A$1998)+ROW()-3)</f>
        <v/>
      </c>
      <c r="B1877" s="370"/>
      <c r="C1877" s="392"/>
      <c r="D1877" s="372"/>
      <c r="E1877" s="372"/>
      <c r="F1877" s="373"/>
      <c r="G1877" s="574"/>
      <c r="H1877" s="372"/>
      <c r="I1877" s="374"/>
      <c r="J1877" s="372"/>
      <c r="K1877" s="372"/>
      <c r="L1877" s="374"/>
      <c r="M1877" s="372"/>
      <c r="N1877" s="404"/>
      <c r="O1877" s="74">
        <f t="shared" si="99"/>
        <v>0</v>
      </c>
      <c r="P1877" s="74">
        <f t="shared" si="99"/>
        <v>0</v>
      </c>
      <c r="Q1877" s="96" t="str">
        <f t="shared" si="98"/>
        <v/>
      </c>
    </row>
    <row r="1878" spans="1:17">
      <c r="A1878" s="383" t="str">
        <f>IF(B1878="","",COUNT('Diário 1º PA'!$A$4:$A$2000)+COUNT('Diário 2º PA'!$A$4:$A$1998)+ROW()-3)</f>
        <v/>
      </c>
      <c r="B1878" s="370"/>
      <c r="C1878" s="392"/>
      <c r="D1878" s="372"/>
      <c r="E1878" s="372"/>
      <c r="F1878" s="373"/>
      <c r="G1878" s="574"/>
      <c r="H1878" s="372"/>
      <c r="I1878" s="374"/>
      <c r="J1878" s="372"/>
      <c r="K1878" s="372"/>
      <c r="L1878" s="374"/>
      <c r="M1878" s="372"/>
      <c r="N1878" s="404"/>
      <c r="O1878" s="74">
        <f t="shared" si="99"/>
        <v>0</v>
      </c>
      <c r="P1878" s="74">
        <f t="shared" si="99"/>
        <v>0</v>
      </c>
      <c r="Q1878" s="96" t="str">
        <f t="shared" si="98"/>
        <v/>
      </c>
    </row>
    <row r="1879" spans="1:17">
      <c r="A1879" s="383" t="str">
        <f>IF(B1879="","",COUNT('Diário 1º PA'!$A$4:$A$2000)+COUNT('Diário 2º PA'!$A$4:$A$1998)+ROW()-3)</f>
        <v/>
      </c>
      <c r="B1879" s="370"/>
      <c r="C1879" s="392"/>
      <c r="D1879" s="372"/>
      <c r="E1879" s="372"/>
      <c r="F1879" s="373"/>
      <c r="G1879" s="574"/>
      <c r="H1879" s="372"/>
      <c r="I1879" s="374"/>
      <c r="J1879" s="372"/>
      <c r="K1879" s="372"/>
      <c r="L1879" s="374"/>
      <c r="M1879" s="372"/>
      <c r="N1879" s="404"/>
      <c r="O1879" s="74">
        <f t="shared" si="99"/>
        <v>0</v>
      </c>
      <c r="P1879" s="74">
        <f t="shared" si="99"/>
        <v>0</v>
      </c>
      <c r="Q1879" s="96" t="str">
        <f t="shared" si="98"/>
        <v/>
      </c>
    </row>
    <row r="1880" spans="1:17">
      <c r="A1880" s="383" t="str">
        <f>IF(B1880="","",COUNT('Diário 1º PA'!$A$4:$A$2000)+COUNT('Diário 2º PA'!$A$4:$A$1998)+ROW()-3)</f>
        <v/>
      </c>
      <c r="B1880" s="370"/>
      <c r="C1880" s="392"/>
      <c r="D1880" s="372"/>
      <c r="E1880" s="372"/>
      <c r="F1880" s="373"/>
      <c r="G1880" s="574"/>
      <c r="H1880" s="372"/>
      <c r="I1880" s="374"/>
      <c r="J1880" s="372"/>
      <c r="K1880" s="372"/>
      <c r="L1880" s="374"/>
      <c r="M1880" s="372"/>
      <c r="N1880" s="404"/>
      <c r="O1880" s="74">
        <f t="shared" si="99"/>
        <v>0</v>
      </c>
      <c r="P1880" s="74">
        <f t="shared" si="99"/>
        <v>0</v>
      </c>
      <c r="Q1880" s="96" t="str">
        <f t="shared" si="98"/>
        <v/>
      </c>
    </row>
    <row r="1881" spans="1:17">
      <c r="A1881" s="383" t="str">
        <f>IF(B1881="","",COUNT('Diário 1º PA'!$A$4:$A$2000)+COUNT('Diário 2º PA'!$A$4:$A$1998)+ROW()-3)</f>
        <v/>
      </c>
      <c r="B1881" s="370"/>
      <c r="C1881" s="392"/>
      <c r="D1881" s="372"/>
      <c r="E1881" s="372"/>
      <c r="F1881" s="373"/>
      <c r="G1881" s="574"/>
      <c r="H1881" s="372"/>
      <c r="I1881" s="374"/>
      <c r="J1881" s="372"/>
      <c r="K1881" s="372"/>
      <c r="L1881" s="374"/>
      <c r="M1881" s="372"/>
      <c r="N1881" s="404"/>
      <c r="O1881" s="74">
        <f t="shared" si="99"/>
        <v>0</v>
      </c>
      <c r="P1881" s="74">
        <f t="shared" si="99"/>
        <v>0</v>
      </c>
      <c r="Q1881" s="96" t="str">
        <f t="shared" si="98"/>
        <v/>
      </c>
    </row>
    <row r="1882" spans="1:17">
      <c r="A1882" s="383" t="str">
        <f>IF(B1882="","",COUNT('Diário 1º PA'!$A$4:$A$2000)+COUNT('Diário 2º PA'!$A$4:$A$1998)+ROW()-3)</f>
        <v/>
      </c>
      <c r="B1882" s="370"/>
      <c r="C1882" s="392"/>
      <c r="D1882" s="372"/>
      <c r="E1882" s="372"/>
      <c r="F1882" s="373"/>
      <c r="G1882" s="574"/>
      <c r="H1882" s="372"/>
      <c r="I1882" s="374"/>
      <c r="J1882" s="372"/>
      <c r="K1882" s="372"/>
      <c r="L1882" s="374"/>
      <c r="M1882" s="372"/>
      <c r="N1882" s="404"/>
      <c r="O1882" s="74">
        <f t="shared" si="99"/>
        <v>0</v>
      </c>
      <c r="P1882" s="74">
        <f t="shared" si="99"/>
        <v>0</v>
      </c>
      <c r="Q1882" s="96" t="str">
        <f t="shared" si="98"/>
        <v/>
      </c>
    </row>
    <row r="1883" spans="1:17">
      <c r="A1883" s="383" t="str">
        <f>IF(B1883="","",COUNT('Diário 1º PA'!$A$4:$A$2000)+COUNT('Diário 2º PA'!$A$4:$A$1998)+ROW()-3)</f>
        <v/>
      </c>
      <c r="B1883" s="370"/>
      <c r="C1883" s="392"/>
      <c r="D1883" s="372"/>
      <c r="E1883" s="372"/>
      <c r="F1883" s="373"/>
      <c r="G1883" s="574"/>
      <c r="H1883" s="372"/>
      <c r="I1883" s="374"/>
      <c r="J1883" s="372"/>
      <c r="K1883" s="372"/>
      <c r="L1883" s="374"/>
      <c r="M1883" s="372"/>
      <c r="N1883" s="404"/>
      <c r="O1883" s="74">
        <f t="shared" si="99"/>
        <v>0</v>
      </c>
      <c r="P1883" s="74">
        <f t="shared" si="99"/>
        <v>0</v>
      </c>
      <c r="Q1883" s="96" t="str">
        <f t="shared" si="98"/>
        <v/>
      </c>
    </row>
    <row r="1884" spans="1:17">
      <c r="A1884" s="383" t="str">
        <f>IF(B1884="","",COUNT('Diário 1º PA'!$A$4:$A$2000)+COUNT('Diário 2º PA'!$A$4:$A$1998)+ROW()-3)</f>
        <v/>
      </c>
      <c r="B1884" s="370"/>
      <c r="C1884" s="392"/>
      <c r="D1884" s="372"/>
      <c r="E1884" s="372"/>
      <c r="F1884" s="373"/>
      <c r="G1884" s="574"/>
      <c r="H1884" s="372"/>
      <c r="I1884" s="374"/>
      <c r="J1884" s="372"/>
      <c r="K1884" s="372"/>
      <c r="L1884" s="374"/>
      <c r="M1884" s="372"/>
      <c r="N1884" s="404"/>
      <c r="O1884" s="74">
        <f t="shared" si="99"/>
        <v>0</v>
      </c>
      <c r="P1884" s="74">
        <f t="shared" si="99"/>
        <v>0</v>
      </c>
      <c r="Q1884" s="96" t="str">
        <f t="shared" si="98"/>
        <v/>
      </c>
    </row>
    <row r="1885" spans="1:17">
      <c r="A1885" s="383" t="str">
        <f>IF(B1885="","",COUNT('Diário 1º PA'!$A$4:$A$2000)+COUNT('Diário 2º PA'!$A$4:$A$1998)+ROW()-3)</f>
        <v/>
      </c>
      <c r="B1885" s="370"/>
      <c r="C1885" s="392"/>
      <c r="D1885" s="372"/>
      <c r="E1885" s="372"/>
      <c r="F1885" s="373"/>
      <c r="G1885" s="574"/>
      <c r="H1885" s="372"/>
      <c r="I1885" s="374"/>
      <c r="J1885" s="372"/>
      <c r="K1885" s="372"/>
      <c r="L1885" s="374"/>
      <c r="M1885" s="372"/>
      <c r="N1885" s="404"/>
      <c r="O1885" s="74">
        <f t="shared" si="99"/>
        <v>0</v>
      </c>
      <c r="P1885" s="74">
        <f t="shared" si="99"/>
        <v>0</v>
      </c>
      <c r="Q1885" s="96" t="str">
        <f t="shared" si="98"/>
        <v/>
      </c>
    </row>
    <row r="1886" spans="1:17">
      <c r="A1886" s="383" t="str">
        <f>IF(B1886="","",COUNT('Diário 1º PA'!$A$4:$A$2000)+COUNT('Diário 2º PA'!$A$4:$A$1998)+ROW()-3)</f>
        <v/>
      </c>
      <c r="B1886" s="370"/>
      <c r="C1886" s="392"/>
      <c r="D1886" s="372"/>
      <c r="E1886" s="372"/>
      <c r="F1886" s="373"/>
      <c r="G1886" s="574"/>
      <c r="H1886" s="372"/>
      <c r="I1886" s="374"/>
      <c r="J1886" s="372"/>
      <c r="K1886" s="372"/>
      <c r="L1886" s="374"/>
      <c r="M1886" s="372"/>
      <c r="N1886" s="404"/>
      <c r="O1886" s="74">
        <f t="shared" si="99"/>
        <v>0</v>
      </c>
      <c r="P1886" s="74">
        <f t="shared" si="99"/>
        <v>0</v>
      </c>
      <c r="Q1886" s="96" t="str">
        <f t="shared" si="98"/>
        <v/>
      </c>
    </row>
    <row r="1887" spans="1:17">
      <c r="A1887" s="383" t="str">
        <f>IF(B1887="","",COUNT('Diário 1º PA'!$A$4:$A$2000)+COUNT('Diário 2º PA'!$A$4:$A$1998)+ROW()-3)</f>
        <v/>
      </c>
      <c r="B1887" s="370"/>
      <c r="C1887" s="392"/>
      <c r="D1887" s="372"/>
      <c r="E1887" s="372"/>
      <c r="F1887" s="373"/>
      <c r="G1887" s="574"/>
      <c r="H1887" s="372"/>
      <c r="I1887" s="374"/>
      <c r="J1887" s="372"/>
      <c r="K1887" s="372"/>
      <c r="L1887" s="374"/>
      <c r="M1887" s="372"/>
      <c r="N1887" s="404"/>
      <c r="O1887" s="74">
        <f t="shared" si="99"/>
        <v>0</v>
      </c>
      <c r="P1887" s="74">
        <f t="shared" si="99"/>
        <v>0</v>
      </c>
      <c r="Q1887" s="96" t="str">
        <f t="shared" si="98"/>
        <v/>
      </c>
    </row>
    <row r="1888" spans="1:17">
      <c r="A1888" s="383" t="str">
        <f>IF(B1888="","",COUNT('Diário 1º PA'!$A$4:$A$2000)+COUNT('Diário 2º PA'!$A$4:$A$1998)+ROW()-3)</f>
        <v/>
      </c>
      <c r="B1888" s="370"/>
      <c r="C1888" s="392"/>
      <c r="D1888" s="372"/>
      <c r="E1888" s="372"/>
      <c r="F1888" s="373"/>
      <c r="G1888" s="574"/>
      <c r="H1888" s="372"/>
      <c r="I1888" s="374"/>
      <c r="J1888" s="372"/>
      <c r="K1888" s="372"/>
      <c r="L1888" s="374"/>
      <c r="M1888" s="372"/>
      <c r="N1888" s="404"/>
      <c r="O1888" s="74">
        <f t="shared" si="99"/>
        <v>0</v>
      </c>
      <c r="P1888" s="74">
        <f t="shared" si="99"/>
        <v>0</v>
      </c>
      <c r="Q1888" s="96" t="str">
        <f t="shared" ref="Q1888:Q1951" si="100">SUBSTITUTE(D1888," ","_")</f>
        <v/>
      </c>
    </row>
    <row r="1889" spans="1:17">
      <c r="A1889" s="383" t="str">
        <f>IF(B1889="","",COUNT('Diário 1º PA'!$A$4:$A$2000)+COUNT('Diário 2º PA'!$A$4:$A$1998)+ROW()-3)</f>
        <v/>
      </c>
      <c r="B1889" s="370"/>
      <c r="C1889" s="392"/>
      <c r="D1889" s="372"/>
      <c r="E1889" s="372"/>
      <c r="F1889" s="373"/>
      <c r="G1889" s="574"/>
      <c r="H1889" s="372"/>
      <c r="I1889" s="374"/>
      <c r="J1889" s="372"/>
      <c r="K1889" s="372"/>
      <c r="L1889" s="374"/>
      <c r="M1889" s="372"/>
      <c r="N1889" s="404"/>
      <c r="O1889" s="74">
        <f t="shared" ref="O1889:P1952" si="101">IF(B1889=0,0,IF(YEAR(B1889)=$P$1,MONTH(B1889)-$O$1+1,(YEAR(B1889)-$P$1)*12-$O$1+1+MONTH(B1889)))</f>
        <v>0</v>
      </c>
      <c r="P1889" s="74">
        <f t="shared" si="101"/>
        <v>0</v>
      </c>
      <c r="Q1889" s="96" t="str">
        <f t="shared" si="100"/>
        <v/>
      </c>
    </row>
    <row r="1890" spans="1:17">
      <c r="A1890" s="383" t="str">
        <f>IF(B1890="","",COUNT('Diário 1º PA'!$A$4:$A$2000)+COUNT('Diário 2º PA'!$A$4:$A$1998)+ROW()-3)</f>
        <v/>
      </c>
      <c r="B1890" s="370"/>
      <c r="C1890" s="392"/>
      <c r="D1890" s="372"/>
      <c r="E1890" s="372"/>
      <c r="F1890" s="373"/>
      <c r="G1890" s="574"/>
      <c r="H1890" s="372"/>
      <c r="I1890" s="374"/>
      <c r="J1890" s="372"/>
      <c r="K1890" s="372"/>
      <c r="L1890" s="374"/>
      <c r="M1890" s="372"/>
      <c r="N1890" s="404"/>
      <c r="O1890" s="74">
        <f t="shared" si="101"/>
        <v>0</v>
      </c>
      <c r="P1890" s="74">
        <f t="shared" si="101"/>
        <v>0</v>
      </c>
      <c r="Q1890" s="96" t="str">
        <f t="shared" si="100"/>
        <v/>
      </c>
    </row>
    <row r="1891" spans="1:17">
      <c r="A1891" s="383" t="str">
        <f>IF(B1891="","",COUNT('Diário 1º PA'!$A$4:$A$2000)+COUNT('Diário 2º PA'!$A$4:$A$1998)+ROW()-3)</f>
        <v/>
      </c>
      <c r="B1891" s="370"/>
      <c r="C1891" s="392"/>
      <c r="D1891" s="372"/>
      <c r="E1891" s="372"/>
      <c r="F1891" s="373"/>
      <c r="G1891" s="574"/>
      <c r="H1891" s="372"/>
      <c r="I1891" s="374"/>
      <c r="J1891" s="372"/>
      <c r="K1891" s="372"/>
      <c r="L1891" s="374"/>
      <c r="M1891" s="372"/>
      <c r="N1891" s="404"/>
      <c r="O1891" s="74">
        <f t="shared" si="101"/>
        <v>0</v>
      </c>
      <c r="P1891" s="74">
        <f t="shared" si="101"/>
        <v>0</v>
      </c>
      <c r="Q1891" s="96" t="str">
        <f t="shared" si="100"/>
        <v/>
      </c>
    </row>
    <row r="1892" spans="1:17">
      <c r="A1892" s="383" t="str">
        <f>IF(B1892="","",COUNT('Diário 1º PA'!$A$4:$A$2000)+COUNT('Diário 2º PA'!$A$4:$A$1998)+ROW()-3)</f>
        <v/>
      </c>
      <c r="B1892" s="370"/>
      <c r="C1892" s="392"/>
      <c r="D1892" s="372"/>
      <c r="E1892" s="372"/>
      <c r="F1892" s="373"/>
      <c r="G1892" s="574"/>
      <c r="H1892" s="372"/>
      <c r="I1892" s="374"/>
      <c r="J1892" s="372"/>
      <c r="K1892" s="372"/>
      <c r="L1892" s="374"/>
      <c r="M1892" s="372"/>
      <c r="N1892" s="404"/>
      <c r="O1892" s="74">
        <f t="shared" si="101"/>
        <v>0</v>
      </c>
      <c r="P1892" s="74">
        <f t="shared" si="101"/>
        <v>0</v>
      </c>
      <c r="Q1892" s="96" t="str">
        <f t="shared" si="100"/>
        <v/>
      </c>
    </row>
    <row r="1893" spans="1:17">
      <c r="A1893" s="383" t="str">
        <f>IF(B1893="","",COUNT('Diário 1º PA'!$A$4:$A$2000)+COUNT('Diário 2º PA'!$A$4:$A$1998)+ROW()-3)</f>
        <v/>
      </c>
      <c r="B1893" s="370"/>
      <c r="C1893" s="392"/>
      <c r="D1893" s="372"/>
      <c r="E1893" s="372"/>
      <c r="F1893" s="373"/>
      <c r="G1893" s="574"/>
      <c r="H1893" s="372"/>
      <c r="I1893" s="374"/>
      <c r="J1893" s="372"/>
      <c r="K1893" s="372"/>
      <c r="L1893" s="374"/>
      <c r="M1893" s="372"/>
      <c r="N1893" s="404"/>
      <c r="O1893" s="74">
        <f t="shared" si="101"/>
        <v>0</v>
      </c>
      <c r="P1893" s="74">
        <f t="shared" si="101"/>
        <v>0</v>
      </c>
      <c r="Q1893" s="96" t="str">
        <f t="shared" si="100"/>
        <v/>
      </c>
    </row>
    <row r="1894" spans="1:17">
      <c r="A1894" s="383" t="str">
        <f>IF(B1894="","",COUNT('Diário 1º PA'!$A$4:$A$2000)+COUNT('Diário 2º PA'!$A$4:$A$1998)+ROW()-3)</f>
        <v/>
      </c>
      <c r="B1894" s="370"/>
      <c r="C1894" s="392"/>
      <c r="D1894" s="372"/>
      <c r="E1894" s="372"/>
      <c r="F1894" s="373"/>
      <c r="G1894" s="574"/>
      <c r="H1894" s="372"/>
      <c r="I1894" s="374"/>
      <c r="J1894" s="372"/>
      <c r="K1894" s="372"/>
      <c r="L1894" s="374"/>
      <c r="M1894" s="372"/>
      <c r="N1894" s="404"/>
      <c r="O1894" s="74">
        <f t="shared" si="101"/>
        <v>0</v>
      </c>
      <c r="P1894" s="74">
        <f t="shared" si="101"/>
        <v>0</v>
      </c>
      <c r="Q1894" s="96" t="str">
        <f t="shared" si="100"/>
        <v/>
      </c>
    </row>
    <row r="1895" spans="1:17">
      <c r="A1895" s="383" t="str">
        <f>IF(B1895="","",COUNT('Diário 1º PA'!$A$4:$A$2000)+COUNT('Diário 2º PA'!$A$4:$A$1998)+ROW()-3)</f>
        <v/>
      </c>
      <c r="B1895" s="370"/>
      <c r="C1895" s="392"/>
      <c r="D1895" s="372"/>
      <c r="E1895" s="372"/>
      <c r="F1895" s="373"/>
      <c r="G1895" s="574"/>
      <c r="H1895" s="372"/>
      <c r="I1895" s="374"/>
      <c r="J1895" s="372"/>
      <c r="K1895" s="372"/>
      <c r="L1895" s="374"/>
      <c r="M1895" s="372"/>
      <c r="N1895" s="404"/>
      <c r="O1895" s="74">
        <f t="shared" si="101"/>
        <v>0</v>
      </c>
      <c r="P1895" s="74">
        <f t="shared" si="101"/>
        <v>0</v>
      </c>
      <c r="Q1895" s="96" t="str">
        <f t="shared" si="100"/>
        <v/>
      </c>
    </row>
    <row r="1896" spans="1:17">
      <c r="A1896" s="383" t="str">
        <f>IF(B1896="","",COUNT('Diário 1º PA'!$A$4:$A$2000)+COUNT('Diário 2º PA'!$A$4:$A$1998)+ROW()-3)</f>
        <v/>
      </c>
      <c r="B1896" s="370"/>
      <c r="C1896" s="392"/>
      <c r="D1896" s="372"/>
      <c r="E1896" s="372"/>
      <c r="F1896" s="373"/>
      <c r="G1896" s="574"/>
      <c r="H1896" s="372"/>
      <c r="I1896" s="374"/>
      <c r="J1896" s="372"/>
      <c r="K1896" s="372"/>
      <c r="L1896" s="374"/>
      <c r="M1896" s="372"/>
      <c r="N1896" s="404"/>
      <c r="O1896" s="74">
        <f t="shared" si="101"/>
        <v>0</v>
      </c>
      <c r="P1896" s="74">
        <f t="shared" si="101"/>
        <v>0</v>
      </c>
      <c r="Q1896" s="96" t="str">
        <f t="shared" si="100"/>
        <v/>
      </c>
    </row>
    <row r="1897" spans="1:17">
      <c r="A1897" s="383" t="str">
        <f>IF(B1897="","",COUNT('Diário 1º PA'!$A$4:$A$2000)+COUNT('Diário 2º PA'!$A$4:$A$1998)+ROW()-3)</f>
        <v/>
      </c>
      <c r="B1897" s="370"/>
      <c r="C1897" s="392"/>
      <c r="D1897" s="372"/>
      <c r="E1897" s="372"/>
      <c r="F1897" s="373"/>
      <c r="G1897" s="574"/>
      <c r="H1897" s="372"/>
      <c r="I1897" s="374"/>
      <c r="J1897" s="372"/>
      <c r="K1897" s="372"/>
      <c r="L1897" s="374"/>
      <c r="M1897" s="372"/>
      <c r="N1897" s="404"/>
      <c r="O1897" s="74">
        <f t="shared" si="101"/>
        <v>0</v>
      </c>
      <c r="P1897" s="74">
        <f t="shared" si="101"/>
        <v>0</v>
      </c>
      <c r="Q1897" s="96" t="str">
        <f t="shared" si="100"/>
        <v/>
      </c>
    </row>
    <row r="1898" spans="1:17">
      <c r="A1898" s="383" t="str">
        <f>IF(B1898="","",COUNT('Diário 1º PA'!$A$4:$A$2000)+COUNT('Diário 2º PA'!$A$4:$A$1998)+ROW()-3)</f>
        <v/>
      </c>
      <c r="B1898" s="370"/>
      <c r="C1898" s="392"/>
      <c r="D1898" s="372"/>
      <c r="E1898" s="372"/>
      <c r="F1898" s="373"/>
      <c r="G1898" s="574"/>
      <c r="H1898" s="372"/>
      <c r="I1898" s="374"/>
      <c r="J1898" s="372"/>
      <c r="K1898" s="372"/>
      <c r="L1898" s="374"/>
      <c r="M1898" s="372"/>
      <c r="N1898" s="404"/>
      <c r="O1898" s="74">
        <f t="shared" si="101"/>
        <v>0</v>
      </c>
      <c r="P1898" s="74">
        <f t="shared" si="101"/>
        <v>0</v>
      </c>
      <c r="Q1898" s="96" t="str">
        <f t="shared" si="100"/>
        <v/>
      </c>
    </row>
    <row r="1899" spans="1:17">
      <c r="A1899" s="383" t="str">
        <f>IF(B1899="","",COUNT('Diário 1º PA'!$A$4:$A$2000)+COUNT('Diário 2º PA'!$A$4:$A$1998)+ROW()-3)</f>
        <v/>
      </c>
      <c r="B1899" s="370"/>
      <c r="C1899" s="392"/>
      <c r="D1899" s="372"/>
      <c r="E1899" s="372"/>
      <c r="F1899" s="373"/>
      <c r="G1899" s="574"/>
      <c r="H1899" s="372"/>
      <c r="I1899" s="374"/>
      <c r="J1899" s="372"/>
      <c r="K1899" s="372"/>
      <c r="L1899" s="374"/>
      <c r="M1899" s="372"/>
      <c r="N1899" s="404"/>
      <c r="O1899" s="74">
        <f t="shared" si="101"/>
        <v>0</v>
      </c>
      <c r="P1899" s="74">
        <f t="shared" si="101"/>
        <v>0</v>
      </c>
      <c r="Q1899" s="96" t="str">
        <f t="shared" si="100"/>
        <v/>
      </c>
    </row>
    <row r="1900" spans="1:17">
      <c r="A1900" s="383" t="str">
        <f>IF(B1900="","",COUNT('Diário 1º PA'!$A$4:$A$2000)+COUNT('Diário 2º PA'!$A$4:$A$1998)+ROW()-3)</f>
        <v/>
      </c>
      <c r="B1900" s="370"/>
      <c r="C1900" s="392"/>
      <c r="D1900" s="372"/>
      <c r="E1900" s="372"/>
      <c r="F1900" s="373"/>
      <c r="G1900" s="574"/>
      <c r="H1900" s="372"/>
      <c r="I1900" s="374"/>
      <c r="J1900" s="372"/>
      <c r="K1900" s="372"/>
      <c r="L1900" s="374"/>
      <c r="M1900" s="372"/>
      <c r="N1900" s="404"/>
      <c r="O1900" s="74">
        <f t="shared" si="101"/>
        <v>0</v>
      </c>
      <c r="P1900" s="74">
        <f t="shared" si="101"/>
        <v>0</v>
      </c>
      <c r="Q1900" s="96" t="str">
        <f t="shared" si="100"/>
        <v/>
      </c>
    </row>
    <row r="1901" spans="1:17">
      <c r="A1901" s="383" t="str">
        <f>IF(B1901="","",COUNT('Diário 1º PA'!$A$4:$A$2000)+COUNT('Diário 2º PA'!$A$4:$A$1998)+ROW()-3)</f>
        <v/>
      </c>
      <c r="B1901" s="370"/>
      <c r="C1901" s="392"/>
      <c r="D1901" s="372"/>
      <c r="E1901" s="372"/>
      <c r="F1901" s="373"/>
      <c r="G1901" s="574"/>
      <c r="H1901" s="372"/>
      <c r="I1901" s="374"/>
      <c r="J1901" s="372"/>
      <c r="K1901" s="372"/>
      <c r="L1901" s="374"/>
      <c r="M1901" s="372"/>
      <c r="N1901" s="404"/>
      <c r="O1901" s="74">
        <f t="shared" si="101"/>
        <v>0</v>
      </c>
      <c r="P1901" s="74">
        <f t="shared" si="101"/>
        <v>0</v>
      </c>
      <c r="Q1901" s="96" t="str">
        <f t="shared" si="100"/>
        <v/>
      </c>
    </row>
    <row r="1902" spans="1:17">
      <c r="A1902" s="383" t="str">
        <f>IF(B1902="","",COUNT('Diário 1º PA'!$A$4:$A$2000)+COUNT('Diário 2º PA'!$A$4:$A$1998)+ROW()-3)</f>
        <v/>
      </c>
      <c r="B1902" s="370"/>
      <c r="C1902" s="392"/>
      <c r="D1902" s="372"/>
      <c r="E1902" s="372"/>
      <c r="F1902" s="373"/>
      <c r="G1902" s="574"/>
      <c r="H1902" s="372"/>
      <c r="I1902" s="374"/>
      <c r="J1902" s="372"/>
      <c r="K1902" s="372"/>
      <c r="L1902" s="374"/>
      <c r="M1902" s="372"/>
      <c r="N1902" s="404"/>
      <c r="O1902" s="74">
        <f t="shared" si="101"/>
        <v>0</v>
      </c>
      <c r="P1902" s="74">
        <f t="shared" si="101"/>
        <v>0</v>
      </c>
      <c r="Q1902" s="96" t="str">
        <f t="shared" si="100"/>
        <v/>
      </c>
    </row>
    <row r="1903" spans="1:17">
      <c r="A1903" s="383" t="str">
        <f>IF(B1903="","",COUNT('Diário 1º PA'!$A$4:$A$2000)+COUNT('Diário 2º PA'!$A$4:$A$1998)+ROW()-3)</f>
        <v/>
      </c>
      <c r="B1903" s="370"/>
      <c r="C1903" s="392"/>
      <c r="D1903" s="372"/>
      <c r="E1903" s="372"/>
      <c r="F1903" s="373"/>
      <c r="G1903" s="574"/>
      <c r="H1903" s="372"/>
      <c r="I1903" s="374"/>
      <c r="J1903" s="372"/>
      <c r="K1903" s="372"/>
      <c r="L1903" s="374"/>
      <c r="M1903" s="372"/>
      <c r="N1903" s="404"/>
      <c r="O1903" s="74">
        <f t="shared" si="101"/>
        <v>0</v>
      </c>
      <c r="P1903" s="74">
        <f t="shared" si="101"/>
        <v>0</v>
      </c>
      <c r="Q1903" s="96" t="str">
        <f t="shared" si="100"/>
        <v/>
      </c>
    </row>
    <row r="1904" spans="1:17">
      <c r="A1904" s="383" t="str">
        <f>IF(B1904="","",COUNT('Diário 1º PA'!$A$4:$A$2000)+COUNT('Diário 2º PA'!$A$4:$A$1998)+ROW()-3)</f>
        <v/>
      </c>
      <c r="B1904" s="370"/>
      <c r="C1904" s="392"/>
      <c r="D1904" s="372"/>
      <c r="E1904" s="372"/>
      <c r="F1904" s="373"/>
      <c r="G1904" s="574"/>
      <c r="H1904" s="372"/>
      <c r="I1904" s="374"/>
      <c r="J1904" s="372"/>
      <c r="K1904" s="372"/>
      <c r="L1904" s="374"/>
      <c r="M1904" s="372"/>
      <c r="N1904" s="404"/>
      <c r="O1904" s="74">
        <f t="shared" si="101"/>
        <v>0</v>
      </c>
      <c r="P1904" s="74">
        <f t="shared" si="101"/>
        <v>0</v>
      </c>
      <c r="Q1904" s="96" t="str">
        <f t="shared" si="100"/>
        <v/>
      </c>
    </row>
    <row r="1905" spans="1:17">
      <c r="A1905" s="383" t="str">
        <f>IF(B1905="","",COUNT('Diário 1º PA'!$A$4:$A$2000)+COUNT('Diário 2º PA'!$A$4:$A$1998)+ROW()-3)</f>
        <v/>
      </c>
      <c r="B1905" s="370"/>
      <c r="C1905" s="392"/>
      <c r="D1905" s="372"/>
      <c r="E1905" s="372"/>
      <c r="F1905" s="373"/>
      <c r="G1905" s="574"/>
      <c r="H1905" s="372"/>
      <c r="I1905" s="374"/>
      <c r="J1905" s="372"/>
      <c r="K1905" s="372"/>
      <c r="L1905" s="374"/>
      <c r="M1905" s="372"/>
      <c r="N1905" s="404"/>
      <c r="O1905" s="74">
        <f t="shared" si="101"/>
        <v>0</v>
      </c>
      <c r="P1905" s="74">
        <f t="shared" si="101"/>
        <v>0</v>
      </c>
      <c r="Q1905" s="96" t="str">
        <f t="shared" si="100"/>
        <v/>
      </c>
    </row>
    <row r="1906" spans="1:17">
      <c r="A1906" s="383" t="str">
        <f>IF(B1906="","",COUNT('Diário 1º PA'!$A$4:$A$2000)+COUNT('Diário 2º PA'!$A$4:$A$1998)+ROW()-3)</f>
        <v/>
      </c>
      <c r="B1906" s="370"/>
      <c r="C1906" s="392"/>
      <c r="D1906" s="372"/>
      <c r="E1906" s="372"/>
      <c r="F1906" s="373"/>
      <c r="G1906" s="574"/>
      <c r="H1906" s="372"/>
      <c r="I1906" s="374"/>
      <c r="J1906" s="372"/>
      <c r="K1906" s="372"/>
      <c r="L1906" s="374"/>
      <c r="M1906" s="372"/>
      <c r="N1906" s="404"/>
      <c r="O1906" s="74">
        <f t="shared" si="101"/>
        <v>0</v>
      </c>
      <c r="P1906" s="74">
        <f t="shared" si="101"/>
        <v>0</v>
      </c>
      <c r="Q1906" s="96" t="str">
        <f t="shared" si="100"/>
        <v/>
      </c>
    </row>
    <row r="1907" spans="1:17">
      <c r="A1907" s="383" t="str">
        <f>IF(B1907="","",COUNT('Diário 1º PA'!$A$4:$A$2000)+COUNT('Diário 2º PA'!$A$4:$A$1998)+ROW()-3)</f>
        <v/>
      </c>
      <c r="B1907" s="370"/>
      <c r="C1907" s="392"/>
      <c r="D1907" s="372"/>
      <c r="E1907" s="372"/>
      <c r="F1907" s="373"/>
      <c r="G1907" s="574"/>
      <c r="H1907" s="372"/>
      <c r="I1907" s="374"/>
      <c r="J1907" s="372"/>
      <c r="K1907" s="372"/>
      <c r="L1907" s="374"/>
      <c r="M1907" s="372"/>
      <c r="N1907" s="404"/>
      <c r="O1907" s="74">
        <f t="shared" si="101"/>
        <v>0</v>
      </c>
      <c r="P1907" s="74">
        <f t="shared" si="101"/>
        <v>0</v>
      </c>
      <c r="Q1907" s="96" t="str">
        <f t="shared" si="100"/>
        <v/>
      </c>
    </row>
    <row r="1908" spans="1:17">
      <c r="A1908" s="383" t="str">
        <f>IF(B1908="","",COUNT('Diário 1º PA'!$A$4:$A$2000)+COUNT('Diário 2º PA'!$A$4:$A$1998)+ROW()-3)</f>
        <v/>
      </c>
      <c r="B1908" s="370"/>
      <c r="C1908" s="392"/>
      <c r="D1908" s="372"/>
      <c r="E1908" s="372"/>
      <c r="F1908" s="373"/>
      <c r="G1908" s="574"/>
      <c r="H1908" s="372"/>
      <c r="I1908" s="374"/>
      <c r="J1908" s="372"/>
      <c r="K1908" s="372"/>
      <c r="L1908" s="374"/>
      <c r="M1908" s="372"/>
      <c r="N1908" s="404"/>
      <c r="O1908" s="74">
        <f t="shared" si="101"/>
        <v>0</v>
      </c>
      <c r="P1908" s="74">
        <f t="shared" si="101"/>
        <v>0</v>
      </c>
      <c r="Q1908" s="96" t="str">
        <f t="shared" si="100"/>
        <v/>
      </c>
    </row>
    <row r="1909" spans="1:17">
      <c r="A1909" s="383" t="str">
        <f>IF(B1909="","",COUNT('Diário 1º PA'!$A$4:$A$2000)+COUNT('Diário 2º PA'!$A$4:$A$1998)+ROW()-3)</f>
        <v/>
      </c>
      <c r="B1909" s="370"/>
      <c r="C1909" s="392"/>
      <c r="D1909" s="372"/>
      <c r="E1909" s="372"/>
      <c r="F1909" s="373"/>
      <c r="G1909" s="574"/>
      <c r="H1909" s="372"/>
      <c r="I1909" s="374"/>
      <c r="J1909" s="372"/>
      <c r="K1909" s="372"/>
      <c r="L1909" s="374"/>
      <c r="M1909" s="372"/>
      <c r="N1909" s="404"/>
      <c r="O1909" s="74">
        <f t="shared" si="101"/>
        <v>0</v>
      </c>
      <c r="P1909" s="74">
        <f t="shared" si="101"/>
        <v>0</v>
      </c>
      <c r="Q1909" s="96" t="str">
        <f t="shared" si="100"/>
        <v/>
      </c>
    </row>
    <row r="1910" spans="1:17">
      <c r="A1910" s="383" t="str">
        <f>IF(B1910="","",COUNT('Diário 1º PA'!$A$4:$A$2000)+COUNT('Diário 2º PA'!$A$4:$A$1998)+ROW()-3)</f>
        <v/>
      </c>
      <c r="B1910" s="370"/>
      <c r="C1910" s="392"/>
      <c r="D1910" s="372"/>
      <c r="E1910" s="372"/>
      <c r="F1910" s="373"/>
      <c r="G1910" s="574"/>
      <c r="H1910" s="372"/>
      <c r="I1910" s="374"/>
      <c r="J1910" s="372"/>
      <c r="K1910" s="372"/>
      <c r="L1910" s="374"/>
      <c r="M1910" s="372"/>
      <c r="N1910" s="404"/>
      <c r="O1910" s="74">
        <f t="shared" si="101"/>
        <v>0</v>
      </c>
      <c r="P1910" s="74">
        <f t="shared" si="101"/>
        <v>0</v>
      </c>
      <c r="Q1910" s="96" t="str">
        <f t="shared" si="100"/>
        <v/>
      </c>
    </row>
    <row r="1911" spans="1:17">
      <c r="A1911" s="383" t="str">
        <f>IF(B1911="","",COUNT('Diário 1º PA'!$A$4:$A$2000)+COUNT('Diário 2º PA'!$A$4:$A$1998)+ROW()-3)</f>
        <v/>
      </c>
      <c r="B1911" s="370"/>
      <c r="C1911" s="392"/>
      <c r="D1911" s="372"/>
      <c r="E1911" s="372"/>
      <c r="F1911" s="373"/>
      <c r="G1911" s="574"/>
      <c r="H1911" s="372"/>
      <c r="I1911" s="374"/>
      <c r="J1911" s="372"/>
      <c r="K1911" s="372"/>
      <c r="L1911" s="374"/>
      <c r="M1911" s="372"/>
      <c r="N1911" s="404"/>
      <c r="O1911" s="74">
        <f t="shared" si="101"/>
        <v>0</v>
      </c>
      <c r="P1911" s="74">
        <f t="shared" si="101"/>
        <v>0</v>
      </c>
      <c r="Q1911" s="96" t="str">
        <f t="shared" si="100"/>
        <v/>
      </c>
    </row>
    <row r="1912" spans="1:17">
      <c r="A1912" s="383" t="str">
        <f>IF(B1912="","",COUNT('Diário 1º PA'!$A$4:$A$2000)+COUNT('Diário 2º PA'!$A$4:$A$1998)+ROW()-3)</f>
        <v/>
      </c>
      <c r="B1912" s="370"/>
      <c r="C1912" s="392"/>
      <c r="D1912" s="372"/>
      <c r="E1912" s="372"/>
      <c r="F1912" s="373"/>
      <c r="G1912" s="574"/>
      <c r="H1912" s="372"/>
      <c r="I1912" s="374"/>
      <c r="J1912" s="372"/>
      <c r="K1912" s="372"/>
      <c r="L1912" s="374"/>
      <c r="M1912" s="372"/>
      <c r="N1912" s="404"/>
      <c r="O1912" s="74">
        <f t="shared" si="101"/>
        <v>0</v>
      </c>
      <c r="P1912" s="74">
        <f t="shared" si="101"/>
        <v>0</v>
      </c>
      <c r="Q1912" s="96" t="str">
        <f t="shared" si="100"/>
        <v/>
      </c>
    </row>
    <row r="1913" spans="1:17">
      <c r="A1913" s="383" t="str">
        <f>IF(B1913="","",COUNT('Diário 1º PA'!$A$4:$A$2000)+COUNT('Diário 2º PA'!$A$4:$A$1998)+ROW()-3)</f>
        <v/>
      </c>
      <c r="B1913" s="370"/>
      <c r="C1913" s="392"/>
      <c r="D1913" s="372"/>
      <c r="E1913" s="372"/>
      <c r="F1913" s="373"/>
      <c r="G1913" s="574"/>
      <c r="H1913" s="372"/>
      <c r="I1913" s="374"/>
      <c r="J1913" s="372"/>
      <c r="K1913" s="372"/>
      <c r="L1913" s="374"/>
      <c r="M1913" s="372"/>
      <c r="N1913" s="404"/>
      <c r="O1913" s="74">
        <f t="shared" si="101"/>
        <v>0</v>
      </c>
      <c r="P1913" s="74">
        <f t="shared" si="101"/>
        <v>0</v>
      </c>
      <c r="Q1913" s="96" t="str">
        <f t="shared" si="100"/>
        <v/>
      </c>
    </row>
    <row r="1914" spans="1:17">
      <c r="A1914" s="383" t="str">
        <f>IF(B1914="","",COUNT('Diário 1º PA'!$A$4:$A$2000)+COUNT('Diário 2º PA'!$A$4:$A$1998)+ROW()-3)</f>
        <v/>
      </c>
      <c r="B1914" s="370"/>
      <c r="C1914" s="392"/>
      <c r="D1914" s="372"/>
      <c r="E1914" s="372"/>
      <c r="F1914" s="373"/>
      <c r="G1914" s="574"/>
      <c r="H1914" s="372"/>
      <c r="I1914" s="374"/>
      <c r="J1914" s="372"/>
      <c r="K1914" s="372"/>
      <c r="L1914" s="374"/>
      <c r="M1914" s="372"/>
      <c r="N1914" s="404"/>
      <c r="O1914" s="74">
        <f t="shared" si="101"/>
        <v>0</v>
      </c>
      <c r="P1914" s="74">
        <f t="shared" si="101"/>
        <v>0</v>
      </c>
      <c r="Q1914" s="96" t="str">
        <f t="shared" si="100"/>
        <v/>
      </c>
    </row>
    <row r="1915" spans="1:17">
      <c r="A1915" s="383" t="str">
        <f>IF(B1915="","",COUNT('Diário 1º PA'!$A$4:$A$2000)+COUNT('Diário 2º PA'!$A$4:$A$1998)+ROW()-3)</f>
        <v/>
      </c>
      <c r="B1915" s="370"/>
      <c r="C1915" s="392"/>
      <c r="D1915" s="372"/>
      <c r="E1915" s="372"/>
      <c r="F1915" s="373"/>
      <c r="G1915" s="574"/>
      <c r="H1915" s="372"/>
      <c r="I1915" s="374"/>
      <c r="J1915" s="372"/>
      <c r="K1915" s="372"/>
      <c r="L1915" s="374"/>
      <c r="M1915" s="372"/>
      <c r="N1915" s="404"/>
      <c r="O1915" s="74">
        <f t="shared" si="101"/>
        <v>0</v>
      </c>
      <c r="P1915" s="74">
        <f t="shared" si="101"/>
        <v>0</v>
      </c>
      <c r="Q1915" s="96" t="str">
        <f t="shared" si="100"/>
        <v/>
      </c>
    </row>
    <row r="1916" spans="1:17">
      <c r="A1916" s="383" t="str">
        <f>IF(B1916="","",COUNT('Diário 1º PA'!$A$4:$A$2000)+COUNT('Diário 2º PA'!$A$4:$A$1998)+ROW()-3)</f>
        <v/>
      </c>
      <c r="B1916" s="370"/>
      <c r="C1916" s="392"/>
      <c r="D1916" s="372"/>
      <c r="E1916" s="372"/>
      <c r="F1916" s="373"/>
      <c r="G1916" s="574"/>
      <c r="H1916" s="372"/>
      <c r="I1916" s="374"/>
      <c r="J1916" s="372"/>
      <c r="K1916" s="372"/>
      <c r="L1916" s="374"/>
      <c r="M1916" s="372"/>
      <c r="N1916" s="404"/>
      <c r="O1916" s="74">
        <f t="shared" si="101"/>
        <v>0</v>
      </c>
      <c r="P1916" s="74">
        <f t="shared" si="101"/>
        <v>0</v>
      </c>
      <c r="Q1916" s="96" t="str">
        <f t="shared" si="100"/>
        <v/>
      </c>
    </row>
    <row r="1917" spans="1:17">
      <c r="A1917" s="383" t="str">
        <f>IF(B1917="","",COUNT('Diário 1º PA'!$A$4:$A$2000)+COUNT('Diário 2º PA'!$A$4:$A$1998)+ROW()-3)</f>
        <v/>
      </c>
      <c r="B1917" s="370"/>
      <c r="C1917" s="392"/>
      <c r="D1917" s="372"/>
      <c r="E1917" s="372"/>
      <c r="F1917" s="373"/>
      <c r="G1917" s="574"/>
      <c r="H1917" s="372"/>
      <c r="I1917" s="374"/>
      <c r="J1917" s="372"/>
      <c r="K1917" s="372"/>
      <c r="L1917" s="374"/>
      <c r="M1917" s="372"/>
      <c r="N1917" s="404"/>
      <c r="O1917" s="74">
        <f t="shared" si="101"/>
        <v>0</v>
      </c>
      <c r="P1917" s="74">
        <f t="shared" si="101"/>
        <v>0</v>
      </c>
      <c r="Q1917" s="96" t="str">
        <f t="shared" si="100"/>
        <v/>
      </c>
    </row>
    <row r="1918" spans="1:17">
      <c r="A1918" s="383" t="str">
        <f>IF(B1918="","",COUNT('Diário 1º PA'!$A$4:$A$2000)+COUNT('Diário 2º PA'!$A$4:$A$1998)+ROW()-3)</f>
        <v/>
      </c>
      <c r="B1918" s="370"/>
      <c r="C1918" s="392"/>
      <c r="D1918" s="372"/>
      <c r="E1918" s="372"/>
      <c r="F1918" s="373"/>
      <c r="G1918" s="574"/>
      <c r="H1918" s="372"/>
      <c r="I1918" s="374"/>
      <c r="J1918" s="372"/>
      <c r="K1918" s="372"/>
      <c r="L1918" s="374"/>
      <c r="M1918" s="372"/>
      <c r="N1918" s="404"/>
      <c r="O1918" s="74">
        <f t="shared" si="101"/>
        <v>0</v>
      </c>
      <c r="P1918" s="74">
        <f t="shared" si="101"/>
        <v>0</v>
      </c>
      <c r="Q1918" s="96" t="str">
        <f t="shared" si="100"/>
        <v/>
      </c>
    </row>
    <row r="1919" spans="1:17">
      <c r="A1919" s="383" t="str">
        <f>IF(B1919="","",COUNT('Diário 1º PA'!$A$4:$A$2000)+COUNT('Diário 2º PA'!$A$4:$A$1998)+ROW()-3)</f>
        <v/>
      </c>
      <c r="B1919" s="370"/>
      <c r="C1919" s="392"/>
      <c r="D1919" s="372"/>
      <c r="E1919" s="372"/>
      <c r="F1919" s="373"/>
      <c r="G1919" s="574"/>
      <c r="H1919" s="372"/>
      <c r="I1919" s="374"/>
      <c r="J1919" s="372"/>
      <c r="K1919" s="372"/>
      <c r="L1919" s="374"/>
      <c r="M1919" s="372"/>
      <c r="N1919" s="404"/>
      <c r="O1919" s="74">
        <f t="shared" si="101"/>
        <v>0</v>
      </c>
      <c r="P1919" s="74">
        <f t="shared" si="101"/>
        <v>0</v>
      </c>
      <c r="Q1919" s="96" t="str">
        <f t="shared" si="100"/>
        <v/>
      </c>
    </row>
    <row r="1920" spans="1:17">
      <c r="A1920" s="383" t="str">
        <f>IF(B1920="","",COUNT('Diário 1º PA'!$A$4:$A$2000)+COUNT('Diário 2º PA'!$A$4:$A$1998)+ROW()-3)</f>
        <v/>
      </c>
      <c r="B1920" s="370"/>
      <c r="C1920" s="392"/>
      <c r="D1920" s="372"/>
      <c r="E1920" s="372"/>
      <c r="F1920" s="373"/>
      <c r="G1920" s="574"/>
      <c r="H1920" s="372"/>
      <c r="I1920" s="374"/>
      <c r="J1920" s="372"/>
      <c r="K1920" s="372"/>
      <c r="L1920" s="374"/>
      <c r="M1920" s="372"/>
      <c r="N1920" s="404"/>
      <c r="O1920" s="74">
        <f t="shared" si="101"/>
        <v>0</v>
      </c>
      <c r="P1920" s="74">
        <f t="shared" si="101"/>
        <v>0</v>
      </c>
      <c r="Q1920" s="96" t="str">
        <f t="shared" si="100"/>
        <v/>
      </c>
    </row>
    <row r="1921" spans="1:17">
      <c r="A1921" s="383" t="str">
        <f>IF(B1921="","",COUNT('Diário 1º PA'!$A$4:$A$2000)+COUNT('Diário 2º PA'!$A$4:$A$1998)+ROW()-3)</f>
        <v/>
      </c>
      <c r="B1921" s="370"/>
      <c r="C1921" s="392"/>
      <c r="D1921" s="372"/>
      <c r="E1921" s="372"/>
      <c r="F1921" s="373"/>
      <c r="G1921" s="574"/>
      <c r="H1921" s="372"/>
      <c r="I1921" s="374"/>
      <c r="J1921" s="372"/>
      <c r="K1921" s="372"/>
      <c r="L1921" s="374"/>
      <c r="M1921" s="372"/>
      <c r="N1921" s="404"/>
      <c r="O1921" s="74">
        <f t="shared" si="101"/>
        <v>0</v>
      </c>
      <c r="P1921" s="74">
        <f t="shared" si="101"/>
        <v>0</v>
      </c>
      <c r="Q1921" s="96" t="str">
        <f t="shared" si="100"/>
        <v/>
      </c>
    </row>
    <row r="1922" spans="1:17">
      <c r="A1922" s="383" t="str">
        <f>IF(B1922="","",COUNT('Diário 1º PA'!$A$4:$A$2000)+COUNT('Diário 2º PA'!$A$4:$A$1998)+ROW()-3)</f>
        <v/>
      </c>
      <c r="B1922" s="370"/>
      <c r="C1922" s="392"/>
      <c r="D1922" s="372"/>
      <c r="E1922" s="372"/>
      <c r="F1922" s="373"/>
      <c r="G1922" s="574"/>
      <c r="H1922" s="372"/>
      <c r="I1922" s="374"/>
      <c r="J1922" s="372"/>
      <c r="K1922" s="372"/>
      <c r="L1922" s="374"/>
      <c r="M1922" s="372"/>
      <c r="N1922" s="404"/>
      <c r="O1922" s="74">
        <f t="shared" si="101"/>
        <v>0</v>
      </c>
      <c r="P1922" s="74">
        <f t="shared" si="101"/>
        <v>0</v>
      </c>
      <c r="Q1922" s="96" t="str">
        <f t="shared" si="100"/>
        <v/>
      </c>
    </row>
    <row r="1923" spans="1:17">
      <c r="A1923" s="383" t="str">
        <f>IF(B1923="","",COUNT('Diário 1º PA'!$A$4:$A$2000)+COUNT('Diário 2º PA'!$A$4:$A$1998)+ROW()-3)</f>
        <v/>
      </c>
      <c r="B1923" s="370"/>
      <c r="C1923" s="392"/>
      <c r="D1923" s="372"/>
      <c r="E1923" s="372"/>
      <c r="F1923" s="373"/>
      <c r="G1923" s="574"/>
      <c r="H1923" s="372"/>
      <c r="I1923" s="374"/>
      <c r="J1923" s="372"/>
      <c r="K1923" s="372"/>
      <c r="L1923" s="374"/>
      <c r="M1923" s="372"/>
      <c r="N1923" s="404"/>
      <c r="O1923" s="74">
        <f t="shared" si="101"/>
        <v>0</v>
      </c>
      <c r="P1923" s="74">
        <f t="shared" si="101"/>
        <v>0</v>
      </c>
      <c r="Q1923" s="96" t="str">
        <f t="shared" si="100"/>
        <v/>
      </c>
    </row>
    <row r="1924" spans="1:17">
      <c r="A1924" s="383" t="str">
        <f>IF(B1924="","",COUNT('Diário 1º PA'!$A$4:$A$2000)+COUNT('Diário 2º PA'!$A$4:$A$1998)+ROW()-3)</f>
        <v/>
      </c>
      <c r="B1924" s="370"/>
      <c r="C1924" s="392"/>
      <c r="D1924" s="372"/>
      <c r="E1924" s="372"/>
      <c r="F1924" s="373"/>
      <c r="G1924" s="574"/>
      <c r="H1924" s="372"/>
      <c r="I1924" s="374"/>
      <c r="J1924" s="372"/>
      <c r="K1924" s="372"/>
      <c r="L1924" s="374"/>
      <c r="M1924" s="372"/>
      <c r="N1924" s="404"/>
      <c r="O1924" s="74">
        <f t="shared" si="101"/>
        <v>0</v>
      </c>
      <c r="P1924" s="74">
        <f t="shared" si="101"/>
        <v>0</v>
      </c>
      <c r="Q1924" s="96" t="str">
        <f t="shared" si="100"/>
        <v/>
      </c>
    </row>
    <row r="1925" spans="1:17">
      <c r="A1925" s="383" t="str">
        <f>IF(B1925="","",COUNT('Diário 1º PA'!$A$4:$A$2000)+COUNT('Diário 2º PA'!$A$4:$A$1998)+ROW()-3)</f>
        <v/>
      </c>
      <c r="B1925" s="370"/>
      <c r="C1925" s="392"/>
      <c r="D1925" s="372"/>
      <c r="E1925" s="372"/>
      <c r="F1925" s="373"/>
      <c r="G1925" s="574"/>
      <c r="H1925" s="372"/>
      <c r="I1925" s="374"/>
      <c r="J1925" s="372"/>
      <c r="K1925" s="372"/>
      <c r="L1925" s="374"/>
      <c r="M1925" s="372"/>
      <c r="N1925" s="404"/>
      <c r="O1925" s="74">
        <f t="shared" si="101"/>
        <v>0</v>
      </c>
      <c r="P1925" s="74">
        <f t="shared" si="101"/>
        <v>0</v>
      </c>
      <c r="Q1925" s="96" t="str">
        <f t="shared" si="100"/>
        <v/>
      </c>
    </row>
    <row r="1926" spans="1:17">
      <c r="A1926" s="383" t="str">
        <f>IF(B1926="","",COUNT('Diário 1º PA'!$A$4:$A$2000)+COUNT('Diário 2º PA'!$A$4:$A$1998)+ROW()-3)</f>
        <v/>
      </c>
      <c r="B1926" s="370"/>
      <c r="C1926" s="392"/>
      <c r="D1926" s="372"/>
      <c r="E1926" s="372"/>
      <c r="F1926" s="373"/>
      <c r="G1926" s="574"/>
      <c r="H1926" s="372"/>
      <c r="I1926" s="374"/>
      <c r="J1926" s="372"/>
      <c r="K1926" s="372"/>
      <c r="L1926" s="374"/>
      <c r="M1926" s="372"/>
      <c r="N1926" s="404"/>
      <c r="O1926" s="74">
        <f t="shared" si="101"/>
        <v>0</v>
      </c>
      <c r="P1926" s="74">
        <f t="shared" si="101"/>
        <v>0</v>
      </c>
      <c r="Q1926" s="96" t="str">
        <f t="shared" si="100"/>
        <v/>
      </c>
    </row>
    <row r="1927" spans="1:17">
      <c r="A1927" s="383" t="str">
        <f>IF(B1927="","",COUNT('Diário 1º PA'!$A$4:$A$2000)+COUNT('Diário 2º PA'!$A$4:$A$1998)+ROW()-3)</f>
        <v/>
      </c>
      <c r="B1927" s="370"/>
      <c r="C1927" s="392"/>
      <c r="D1927" s="372"/>
      <c r="E1927" s="372"/>
      <c r="F1927" s="373"/>
      <c r="G1927" s="574"/>
      <c r="H1927" s="372"/>
      <c r="I1927" s="374"/>
      <c r="J1927" s="372"/>
      <c r="K1927" s="372"/>
      <c r="L1927" s="374"/>
      <c r="M1927" s="372"/>
      <c r="N1927" s="404"/>
      <c r="O1927" s="74">
        <f t="shared" si="101"/>
        <v>0</v>
      </c>
      <c r="P1927" s="74">
        <f t="shared" si="101"/>
        <v>0</v>
      </c>
      <c r="Q1927" s="96" t="str">
        <f t="shared" si="100"/>
        <v/>
      </c>
    </row>
    <row r="1928" spans="1:17">
      <c r="A1928" s="383" t="str">
        <f>IF(B1928="","",COUNT('Diário 1º PA'!$A$4:$A$2000)+COUNT('Diário 2º PA'!$A$4:$A$1998)+ROW()-3)</f>
        <v/>
      </c>
      <c r="B1928" s="370"/>
      <c r="C1928" s="392"/>
      <c r="D1928" s="372"/>
      <c r="E1928" s="372"/>
      <c r="F1928" s="373"/>
      <c r="G1928" s="574"/>
      <c r="H1928" s="372"/>
      <c r="I1928" s="374"/>
      <c r="J1928" s="372"/>
      <c r="K1928" s="372"/>
      <c r="L1928" s="374"/>
      <c r="M1928" s="372"/>
      <c r="N1928" s="404"/>
      <c r="O1928" s="74">
        <f t="shared" si="101"/>
        <v>0</v>
      </c>
      <c r="P1928" s="74">
        <f t="shared" si="101"/>
        <v>0</v>
      </c>
      <c r="Q1928" s="96" t="str">
        <f t="shared" si="100"/>
        <v/>
      </c>
    </row>
    <row r="1929" spans="1:17">
      <c r="A1929" s="383" t="str">
        <f>IF(B1929="","",COUNT('Diário 1º PA'!$A$4:$A$2000)+COUNT('Diário 2º PA'!$A$4:$A$1998)+ROW()-3)</f>
        <v/>
      </c>
      <c r="B1929" s="370"/>
      <c r="C1929" s="392"/>
      <c r="D1929" s="372"/>
      <c r="E1929" s="372"/>
      <c r="F1929" s="373"/>
      <c r="G1929" s="574"/>
      <c r="H1929" s="372"/>
      <c r="I1929" s="374"/>
      <c r="J1929" s="372"/>
      <c r="K1929" s="372"/>
      <c r="L1929" s="374"/>
      <c r="M1929" s="372"/>
      <c r="N1929" s="404"/>
      <c r="O1929" s="74">
        <f t="shared" si="101"/>
        <v>0</v>
      </c>
      <c r="P1929" s="74">
        <f t="shared" si="101"/>
        <v>0</v>
      </c>
      <c r="Q1929" s="96" t="str">
        <f t="shared" si="100"/>
        <v/>
      </c>
    </row>
    <row r="1930" spans="1:17">
      <c r="A1930" s="383" t="str">
        <f>IF(B1930="","",COUNT('Diário 1º PA'!$A$4:$A$2000)+COUNT('Diário 2º PA'!$A$4:$A$1998)+ROW()-3)</f>
        <v/>
      </c>
      <c r="B1930" s="370"/>
      <c r="C1930" s="392"/>
      <c r="D1930" s="372"/>
      <c r="E1930" s="372"/>
      <c r="F1930" s="373"/>
      <c r="G1930" s="574"/>
      <c r="H1930" s="372"/>
      <c r="I1930" s="374"/>
      <c r="J1930" s="372"/>
      <c r="K1930" s="372"/>
      <c r="L1930" s="374"/>
      <c r="M1930" s="372"/>
      <c r="N1930" s="404"/>
      <c r="O1930" s="74">
        <f t="shared" si="101"/>
        <v>0</v>
      </c>
      <c r="P1930" s="74">
        <f t="shared" si="101"/>
        <v>0</v>
      </c>
      <c r="Q1930" s="96" t="str">
        <f t="shared" si="100"/>
        <v/>
      </c>
    </row>
    <row r="1931" spans="1:17">
      <c r="A1931" s="383" t="str">
        <f>IF(B1931="","",COUNT('Diário 1º PA'!$A$4:$A$2000)+COUNT('Diário 2º PA'!$A$4:$A$1998)+ROW()-3)</f>
        <v/>
      </c>
      <c r="B1931" s="370"/>
      <c r="C1931" s="392"/>
      <c r="D1931" s="372"/>
      <c r="E1931" s="372"/>
      <c r="F1931" s="373"/>
      <c r="G1931" s="574"/>
      <c r="H1931" s="372"/>
      <c r="I1931" s="374"/>
      <c r="J1931" s="372"/>
      <c r="K1931" s="372"/>
      <c r="L1931" s="374"/>
      <c r="M1931" s="372"/>
      <c r="N1931" s="404"/>
      <c r="O1931" s="74">
        <f t="shared" si="101"/>
        <v>0</v>
      </c>
      <c r="P1931" s="74">
        <f t="shared" si="101"/>
        <v>0</v>
      </c>
      <c r="Q1931" s="96" t="str">
        <f t="shared" si="100"/>
        <v/>
      </c>
    </row>
    <row r="1932" spans="1:17">
      <c r="A1932" s="383" t="str">
        <f>IF(B1932="","",COUNT('Diário 1º PA'!$A$4:$A$2000)+COUNT('Diário 2º PA'!$A$4:$A$1998)+ROW()-3)</f>
        <v/>
      </c>
      <c r="B1932" s="370"/>
      <c r="C1932" s="392"/>
      <c r="D1932" s="372"/>
      <c r="E1932" s="372"/>
      <c r="F1932" s="373"/>
      <c r="G1932" s="574"/>
      <c r="H1932" s="372"/>
      <c r="I1932" s="374"/>
      <c r="J1932" s="372"/>
      <c r="K1932" s="372"/>
      <c r="L1932" s="374"/>
      <c r="M1932" s="372"/>
      <c r="N1932" s="404"/>
      <c r="O1932" s="74">
        <f t="shared" si="101"/>
        <v>0</v>
      </c>
      <c r="P1932" s="74">
        <f t="shared" si="101"/>
        <v>0</v>
      </c>
      <c r="Q1932" s="96" t="str">
        <f t="shared" si="100"/>
        <v/>
      </c>
    </row>
    <row r="1933" spans="1:17">
      <c r="A1933" s="383" t="str">
        <f>IF(B1933="","",COUNT('Diário 1º PA'!$A$4:$A$2000)+COUNT('Diário 2º PA'!$A$4:$A$1998)+ROW()-3)</f>
        <v/>
      </c>
      <c r="B1933" s="370"/>
      <c r="C1933" s="392"/>
      <c r="D1933" s="372"/>
      <c r="E1933" s="372"/>
      <c r="F1933" s="373"/>
      <c r="G1933" s="574"/>
      <c r="H1933" s="372"/>
      <c r="I1933" s="374"/>
      <c r="J1933" s="372"/>
      <c r="K1933" s="372"/>
      <c r="L1933" s="374"/>
      <c r="M1933" s="372"/>
      <c r="N1933" s="404"/>
      <c r="O1933" s="74">
        <f t="shared" si="101"/>
        <v>0</v>
      </c>
      <c r="P1933" s="74">
        <f t="shared" si="101"/>
        <v>0</v>
      </c>
      <c r="Q1933" s="96" t="str">
        <f t="shared" si="100"/>
        <v/>
      </c>
    </row>
    <row r="1934" spans="1:17">
      <c r="A1934" s="383" t="str">
        <f>IF(B1934="","",COUNT('Diário 1º PA'!$A$4:$A$2000)+COUNT('Diário 2º PA'!$A$4:$A$1998)+ROW()-3)</f>
        <v/>
      </c>
      <c r="B1934" s="370"/>
      <c r="C1934" s="392"/>
      <c r="D1934" s="372"/>
      <c r="E1934" s="372"/>
      <c r="F1934" s="373"/>
      <c r="G1934" s="574"/>
      <c r="H1934" s="372"/>
      <c r="I1934" s="374"/>
      <c r="J1934" s="372"/>
      <c r="K1934" s="372"/>
      <c r="L1934" s="374"/>
      <c r="M1934" s="372"/>
      <c r="N1934" s="404"/>
      <c r="O1934" s="74">
        <f t="shared" si="101"/>
        <v>0</v>
      </c>
      <c r="P1934" s="74">
        <f t="shared" si="101"/>
        <v>0</v>
      </c>
      <c r="Q1934" s="96" t="str">
        <f t="shared" si="100"/>
        <v/>
      </c>
    </row>
    <row r="1935" spans="1:17">
      <c r="A1935" s="383" t="str">
        <f>IF(B1935="","",COUNT('Diário 1º PA'!$A$4:$A$2000)+COUNT('Diário 2º PA'!$A$4:$A$1998)+ROW()-3)</f>
        <v/>
      </c>
      <c r="B1935" s="370"/>
      <c r="C1935" s="392"/>
      <c r="D1935" s="372"/>
      <c r="E1935" s="372"/>
      <c r="F1935" s="373"/>
      <c r="G1935" s="574"/>
      <c r="H1935" s="372"/>
      <c r="I1935" s="374"/>
      <c r="J1935" s="372"/>
      <c r="K1935" s="372"/>
      <c r="L1935" s="374"/>
      <c r="M1935" s="372"/>
      <c r="N1935" s="404"/>
      <c r="O1935" s="74">
        <f t="shared" si="101"/>
        <v>0</v>
      </c>
      <c r="P1935" s="74">
        <f t="shared" si="101"/>
        <v>0</v>
      </c>
      <c r="Q1935" s="96" t="str">
        <f t="shared" si="100"/>
        <v/>
      </c>
    </row>
    <row r="1936" spans="1:17">
      <c r="A1936" s="383" t="str">
        <f>IF(B1936="","",COUNT('Diário 1º PA'!$A$4:$A$2000)+COUNT('Diário 2º PA'!$A$4:$A$1998)+ROW()-3)</f>
        <v/>
      </c>
      <c r="B1936" s="370"/>
      <c r="C1936" s="392"/>
      <c r="D1936" s="372"/>
      <c r="E1936" s="372"/>
      <c r="F1936" s="373"/>
      <c r="G1936" s="574"/>
      <c r="H1936" s="372"/>
      <c r="I1936" s="374"/>
      <c r="J1936" s="372"/>
      <c r="K1936" s="372"/>
      <c r="L1936" s="374"/>
      <c r="M1936" s="372"/>
      <c r="N1936" s="404"/>
      <c r="O1936" s="74">
        <f t="shared" si="101"/>
        <v>0</v>
      </c>
      <c r="P1936" s="74">
        <f t="shared" si="101"/>
        <v>0</v>
      </c>
      <c r="Q1936" s="96" t="str">
        <f t="shared" si="100"/>
        <v/>
      </c>
    </row>
    <row r="1937" spans="1:17">
      <c r="A1937" s="383" t="str">
        <f>IF(B1937="","",COUNT('Diário 1º PA'!$A$4:$A$2000)+COUNT('Diário 2º PA'!$A$4:$A$1998)+ROW()-3)</f>
        <v/>
      </c>
      <c r="B1937" s="370"/>
      <c r="C1937" s="392"/>
      <c r="D1937" s="372"/>
      <c r="E1937" s="372"/>
      <c r="F1937" s="373"/>
      <c r="G1937" s="574"/>
      <c r="H1937" s="372"/>
      <c r="I1937" s="374"/>
      <c r="J1937" s="372"/>
      <c r="K1937" s="372"/>
      <c r="L1937" s="374"/>
      <c r="M1937" s="372"/>
      <c r="N1937" s="404"/>
      <c r="O1937" s="74">
        <f t="shared" si="101"/>
        <v>0</v>
      </c>
      <c r="P1937" s="74">
        <f t="shared" si="101"/>
        <v>0</v>
      </c>
      <c r="Q1937" s="96" t="str">
        <f t="shared" si="100"/>
        <v/>
      </c>
    </row>
    <row r="1938" spans="1:17">
      <c r="A1938" s="383" t="str">
        <f>IF(B1938="","",COUNT('Diário 1º PA'!$A$4:$A$2000)+COUNT('Diário 2º PA'!$A$4:$A$1998)+ROW()-3)</f>
        <v/>
      </c>
      <c r="B1938" s="370"/>
      <c r="C1938" s="392"/>
      <c r="D1938" s="372"/>
      <c r="E1938" s="372"/>
      <c r="F1938" s="373"/>
      <c r="G1938" s="574"/>
      <c r="H1938" s="372"/>
      <c r="I1938" s="374"/>
      <c r="J1938" s="372"/>
      <c r="K1938" s="372"/>
      <c r="L1938" s="374"/>
      <c r="M1938" s="372"/>
      <c r="N1938" s="404"/>
      <c r="O1938" s="74">
        <f t="shared" si="101"/>
        <v>0</v>
      </c>
      <c r="P1938" s="74">
        <f t="shared" si="101"/>
        <v>0</v>
      </c>
      <c r="Q1938" s="96" t="str">
        <f t="shared" si="100"/>
        <v/>
      </c>
    </row>
    <row r="1939" spans="1:17">
      <c r="A1939" s="383" t="str">
        <f>IF(B1939="","",COUNT('Diário 1º PA'!$A$4:$A$2000)+COUNT('Diário 2º PA'!$A$4:$A$1998)+ROW()-3)</f>
        <v/>
      </c>
      <c r="B1939" s="370"/>
      <c r="C1939" s="392"/>
      <c r="D1939" s="372"/>
      <c r="E1939" s="372"/>
      <c r="F1939" s="373"/>
      <c r="G1939" s="574"/>
      <c r="H1939" s="372"/>
      <c r="I1939" s="374"/>
      <c r="J1939" s="372"/>
      <c r="K1939" s="372"/>
      <c r="L1939" s="374"/>
      <c r="M1939" s="372"/>
      <c r="N1939" s="404"/>
      <c r="O1939" s="74">
        <f t="shared" si="101"/>
        <v>0</v>
      </c>
      <c r="P1939" s="74">
        <f t="shared" si="101"/>
        <v>0</v>
      </c>
      <c r="Q1939" s="96" t="str">
        <f t="shared" si="100"/>
        <v/>
      </c>
    </row>
    <row r="1940" spans="1:17">
      <c r="A1940" s="383" t="str">
        <f>IF(B1940="","",COUNT('Diário 1º PA'!$A$4:$A$2000)+COUNT('Diário 2º PA'!$A$4:$A$1998)+ROW()-3)</f>
        <v/>
      </c>
      <c r="B1940" s="370"/>
      <c r="C1940" s="392"/>
      <c r="D1940" s="372"/>
      <c r="E1940" s="372"/>
      <c r="F1940" s="373"/>
      <c r="G1940" s="574"/>
      <c r="H1940" s="372"/>
      <c r="I1940" s="374"/>
      <c r="J1940" s="372"/>
      <c r="K1940" s="372"/>
      <c r="L1940" s="374"/>
      <c r="M1940" s="372"/>
      <c r="N1940" s="404"/>
      <c r="O1940" s="74">
        <f t="shared" si="101"/>
        <v>0</v>
      </c>
      <c r="P1940" s="74">
        <f t="shared" si="101"/>
        <v>0</v>
      </c>
      <c r="Q1940" s="96" t="str">
        <f t="shared" si="100"/>
        <v/>
      </c>
    </row>
    <row r="1941" spans="1:17">
      <c r="A1941" s="383" t="str">
        <f>IF(B1941="","",COUNT('Diário 1º PA'!$A$4:$A$2000)+COUNT('Diário 2º PA'!$A$4:$A$1998)+ROW()-3)</f>
        <v/>
      </c>
      <c r="B1941" s="370"/>
      <c r="C1941" s="392"/>
      <c r="D1941" s="372"/>
      <c r="E1941" s="372"/>
      <c r="F1941" s="373"/>
      <c r="G1941" s="574"/>
      <c r="H1941" s="372"/>
      <c r="I1941" s="374"/>
      <c r="J1941" s="372"/>
      <c r="K1941" s="372"/>
      <c r="L1941" s="374"/>
      <c r="M1941" s="372"/>
      <c r="N1941" s="404"/>
      <c r="O1941" s="74">
        <f t="shared" si="101"/>
        <v>0</v>
      </c>
      <c r="P1941" s="74">
        <f t="shared" si="101"/>
        <v>0</v>
      </c>
      <c r="Q1941" s="96" t="str">
        <f t="shared" si="100"/>
        <v/>
      </c>
    </row>
    <row r="1942" spans="1:17">
      <c r="A1942" s="383" t="str">
        <f>IF(B1942="","",COUNT('Diário 1º PA'!$A$4:$A$2000)+COUNT('Diário 2º PA'!$A$4:$A$1998)+ROW()-3)</f>
        <v/>
      </c>
      <c r="B1942" s="370"/>
      <c r="C1942" s="392"/>
      <c r="D1942" s="372"/>
      <c r="E1942" s="372"/>
      <c r="F1942" s="373"/>
      <c r="G1942" s="574"/>
      <c r="H1942" s="372"/>
      <c r="I1942" s="374"/>
      <c r="J1942" s="372"/>
      <c r="K1942" s="372"/>
      <c r="L1942" s="374"/>
      <c r="M1942" s="372"/>
      <c r="N1942" s="404"/>
      <c r="O1942" s="74">
        <f t="shared" si="101"/>
        <v>0</v>
      </c>
      <c r="P1942" s="74">
        <f t="shared" si="101"/>
        <v>0</v>
      </c>
      <c r="Q1942" s="96" t="str">
        <f t="shared" si="100"/>
        <v/>
      </c>
    </row>
    <row r="1943" spans="1:17">
      <c r="A1943" s="383" t="str">
        <f>IF(B1943="","",COUNT('Diário 1º PA'!$A$4:$A$2000)+COUNT('Diário 2º PA'!$A$4:$A$1998)+ROW()-3)</f>
        <v/>
      </c>
      <c r="B1943" s="370"/>
      <c r="C1943" s="392"/>
      <c r="D1943" s="372"/>
      <c r="E1943" s="372"/>
      <c r="F1943" s="373"/>
      <c r="G1943" s="574"/>
      <c r="H1943" s="372"/>
      <c r="I1943" s="374"/>
      <c r="J1943" s="372"/>
      <c r="K1943" s="372"/>
      <c r="L1943" s="374"/>
      <c r="M1943" s="372"/>
      <c r="N1943" s="404"/>
      <c r="O1943" s="74">
        <f t="shared" si="101"/>
        <v>0</v>
      </c>
      <c r="P1943" s="74">
        <f t="shared" si="101"/>
        <v>0</v>
      </c>
      <c r="Q1943" s="96" t="str">
        <f t="shared" si="100"/>
        <v/>
      </c>
    </row>
    <row r="1944" spans="1:17">
      <c r="A1944" s="383" t="str">
        <f>IF(B1944="","",COUNT('Diário 1º PA'!$A$4:$A$2000)+COUNT('Diário 2º PA'!$A$4:$A$1998)+ROW()-3)</f>
        <v/>
      </c>
      <c r="B1944" s="370"/>
      <c r="C1944" s="392"/>
      <c r="D1944" s="372"/>
      <c r="E1944" s="372"/>
      <c r="F1944" s="373"/>
      <c r="G1944" s="574"/>
      <c r="H1944" s="372"/>
      <c r="I1944" s="374"/>
      <c r="J1944" s="372"/>
      <c r="K1944" s="372"/>
      <c r="L1944" s="374"/>
      <c r="M1944" s="372"/>
      <c r="N1944" s="404"/>
      <c r="O1944" s="74">
        <f t="shared" si="101"/>
        <v>0</v>
      </c>
      <c r="P1944" s="74">
        <f t="shared" si="101"/>
        <v>0</v>
      </c>
      <c r="Q1944" s="96" t="str">
        <f t="shared" si="100"/>
        <v/>
      </c>
    </row>
    <row r="1945" spans="1:17">
      <c r="A1945" s="383" t="str">
        <f>IF(B1945="","",COUNT('Diário 1º PA'!$A$4:$A$2000)+COUNT('Diário 2º PA'!$A$4:$A$1998)+ROW()-3)</f>
        <v/>
      </c>
      <c r="B1945" s="370"/>
      <c r="C1945" s="392"/>
      <c r="D1945" s="372"/>
      <c r="E1945" s="372"/>
      <c r="F1945" s="373"/>
      <c r="G1945" s="574"/>
      <c r="H1945" s="372"/>
      <c r="I1945" s="374"/>
      <c r="J1945" s="372"/>
      <c r="K1945" s="372"/>
      <c r="L1945" s="374"/>
      <c r="M1945" s="372"/>
      <c r="N1945" s="404"/>
      <c r="O1945" s="74">
        <f t="shared" si="101"/>
        <v>0</v>
      </c>
      <c r="P1945" s="74">
        <f t="shared" si="101"/>
        <v>0</v>
      </c>
      <c r="Q1945" s="96" t="str">
        <f t="shared" si="100"/>
        <v/>
      </c>
    </row>
    <row r="1946" spans="1:17">
      <c r="A1946" s="383" t="str">
        <f>IF(B1946="","",COUNT('Diário 1º PA'!$A$4:$A$2000)+COUNT('Diário 2º PA'!$A$4:$A$1998)+ROW()-3)</f>
        <v/>
      </c>
      <c r="B1946" s="370"/>
      <c r="C1946" s="392"/>
      <c r="D1946" s="372"/>
      <c r="E1946" s="372"/>
      <c r="F1946" s="373"/>
      <c r="G1946" s="574"/>
      <c r="H1946" s="372"/>
      <c r="I1946" s="374"/>
      <c r="J1946" s="372"/>
      <c r="K1946" s="372"/>
      <c r="L1946" s="374"/>
      <c r="M1946" s="372"/>
      <c r="N1946" s="404"/>
      <c r="O1946" s="74">
        <f t="shared" si="101"/>
        <v>0</v>
      </c>
      <c r="P1946" s="74">
        <f t="shared" si="101"/>
        <v>0</v>
      </c>
      <c r="Q1946" s="96" t="str">
        <f t="shared" si="100"/>
        <v/>
      </c>
    </row>
    <row r="1947" spans="1:17">
      <c r="A1947" s="383" t="str">
        <f>IF(B1947="","",COUNT('Diário 1º PA'!$A$4:$A$2000)+COUNT('Diário 2º PA'!$A$4:$A$1998)+ROW()-3)</f>
        <v/>
      </c>
      <c r="B1947" s="370"/>
      <c r="C1947" s="392"/>
      <c r="D1947" s="372"/>
      <c r="E1947" s="372"/>
      <c r="F1947" s="373"/>
      <c r="G1947" s="574"/>
      <c r="H1947" s="372"/>
      <c r="I1947" s="374"/>
      <c r="J1947" s="372"/>
      <c r="K1947" s="372"/>
      <c r="L1947" s="374"/>
      <c r="M1947" s="372"/>
      <c r="N1947" s="404"/>
      <c r="O1947" s="74">
        <f t="shared" si="101"/>
        <v>0</v>
      </c>
      <c r="P1947" s="74">
        <f t="shared" si="101"/>
        <v>0</v>
      </c>
      <c r="Q1947" s="96" t="str">
        <f t="shared" si="100"/>
        <v/>
      </c>
    </row>
    <row r="1948" spans="1:17">
      <c r="A1948" s="383" t="str">
        <f>IF(B1948="","",COUNT('Diário 1º PA'!$A$4:$A$2000)+COUNT('Diário 2º PA'!$A$4:$A$1998)+ROW()-3)</f>
        <v/>
      </c>
      <c r="B1948" s="370"/>
      <c r="C1948" s="392"/>
      <c r="D1948" s="372"/>
      <c r="E1948" s="372"/>
      <c r="F1948" s="373"/>
      <c r="G1948" s="574"/>
      <c r="H1948" s="372"/>
      <c r="I1948" s="374"/>
      <c r="J1948" s="372"/>
      <c r="K1948" s="372"/>
      <c r="L1948" s="374"/>
      <c r="M1948" s="372"/>
      <c r="N1948" s="404"/>
      <c r="O1948" s="74">
        <f t="shared" si="101"/>
        <v>0</v>
      </c>
      <c r="P1948" s="74">
        <f t="shared" si="101"/>
        <v>0</v>
      </c>
      <c r="Q1948" s="96" t="str">
        <f t="shared" si="100"/>
        <v/>
      </c>
    </row>
    <row r="1949" spans="1:17">
      <c r="A1949" s="383" t="str">
        <f>IF(B1949="","",COUNT('Diário 1º PA'!$A$4:$A$2000)+COUNT('Diário 2º PA'!$A$4:$A$1998)+ROW()-3)</f>
        <v/>
      </c>
      <c r="B1949" s="370"/>
      <c r="C1949" s="392"/>
      <c r="D1949" s="372"/>
      <c r="E1949" s="372"/>
      <c r="F1949" s="373"/>
      <c r="G1949" s="574"/>
      <c r="H1949" s="372"/>
      <c r="I1949" s="374"/>
      <c r="J1949" s="372"/>
      <c r="K1949" s="372"/>
      <c r="L1949" s="374"/>
      <c r="M1949" s="372"/>
      <c r="N1949" s="404"/>
      <c r="O1949" s="74">
        <f t="shared" si="101"/>
        <v>0</v>
      </c>
      <c r="P1949" s="74">
        <f t="shared" si="101"/>
        <v>0</v>
      </c>
      <c r="Q1949" s="96" t="str">
        <f t="shared" si="100"/>
        <v/>
      </c>
    </row>
    <row r="1950" spans="1:17">
      <c r="A1950" s="383" t="str">
        <f>IF(B1950="","",COUNT('Diário 1º PA'!$A$4:$A$2000)+COUNT('Diário 2º PA'!$A$4:$A$1998)+ROW()-3)</f>
        <v/>
      </c>
      <c r="B1950" s="370"/>
      <c r="C1950" s="392"/>
      <c r="D1950" s="372"/>
      <c r="E1950" s="372"/>
      <c r="F1950" s="373"/>
      <c r="G1950" s="574"/>
      <c r="H1950" s="372"/>
      <c r="I1950" s="374"/>
      <c r="J1950" s="372"/>
      <c r="K1950" s="372"/>
      <c r="L1950" s="374"/>
      <c r="M1950" s="372"/>
      <c r="N1950" s="404"/>
      <c r="O1950" s="74">
        <f t="shared" si="101"/>
        <v>0</v>
      </c>
      <c r="P1950" s="74">
        <f t="shared" si="101"/>
        <v>0</v>
      </c>
      <c r="Q1950" s="96" t="str">
        <f t="shared" si="100"/>
        <v/>
      </c>
    </row>
    <row r="1951" spans="1:17">
      <c r="A1951" s="383" t="str">
        <f>IF(B1951="","",COUNT('Diário 1º PA'!$A$4:$A$2000)+COUNT('Diário 2º PA'!$A$4:$A$1998)+ROW()-3)</f>
        <v/>
      </c>
      <c r="B1951" s="370"/>
      <c r="C1951" s="392"/>
      <c r="D1951" s="372"/>
      <c r="E1951" s="372"/>
      <c r="F1951" s="373"/>
      <c r="G1951" s="574"/>
      <c r="H1951" s="372"/>
      <c r="I1951" s="374"/>
      <c r="J1951" s="372"/>
      <c r="K1951" s="372"/>
      <c r="L1951" s="374"/>
      <c r="M1951" s="372"/>
      <c r="N1951" s="404"/>
      <c r="O1951" s="74">
        <f t="shared" si="101"/>
        <v>0</v>
      </c>
      <c r="P1951" s="74">
        <f t="shared" si="101"/>
        <v>0</v>
      </c>
      <c r="Q1951" s="96" t="str">
        <f t="shared" si="100"/>
        <v/>
      </c>
    </row>
    <row r="1952" spans="1:17">
      <c r="A1952" s="383" t="str">
        <f>IF(B1952="","",COUNT('Diário 1º PA'!$A$4:$A$2000)+COUNT('Diário 2º PA'!$A$4:$A$1998)+ROW()-3)</f>
        <v/>
      </c>
      <c r="B1952" s="370"/>
      <c r="C1952" s="392"/>
      <c r="D1952" s="372"/>
      <c r="E1952" s="372"/>
      <c r="F1952" s="373"/>
      <c r="G1952" s="574"/>
      <c r="H1952" s="372"/>
      <c r="I1952" s="374"/>
      <c r="J1952" s="372"/>
      <c r="K1952" s="372"/>
      <c r="L1952" s="374"/>
      <c r="M1952" s="372"/>
      <c r="N1952" s="404"/>
      <c r="O1952" s="74">
        <f t="shared" si="101"/>
        <v>0</v>
      </c>
      <c r="P1952" s="74">
        <f t="shared" si="101"/>
        <v>0</v>
      </c>
      <c r="Q1952" s="96" t="str">
        <f t="shared" ref="Q1952:Q1991" si="102">SUBSTITUTE(D1952," ","_")</f>
        <v/>
      </c>
    </row>
    <row r="1953" spans="1:17">
      <c r="A1953" s="383" t="str">
        <f>IF(B1953="","",COUNT('Diário 1º PA'!$A$4:$A$2000)+COUNT('Diário 2º PA'!$A$4:$A$1998)+ROW()-3)</f>
        <v/>
      </c>
      <c r="B1953" s="370"/>
      <c r="C1953" s="392"/>
      <c r="D1953" s="372"/>
      <c r="E1953" s="372"/>
      <c r="F1953" s="373"/>
      <c r="G1953" s="574"/>
      <c r="H1953" s="372"/>
      <c r="I1953" s="374"/>
      <c r="J1953" s="372"/>
      <c r="K1953" s="372"/>
      <c r="L1953" s="374"/>
      <c r="M1953" s="372"/>
      <c r="N1953" s="404"/>
      <c r="O1953" s="74">
        <f t="shared" ref="O1953:P1991" si="103">IF(B1953=0,0,IF(YEAR(B1953)=$P$1,MONTH(B1953)-$O$1+1,(YEAR(B1953)-$P$1)*12-$O$1+1+MONTH(B1953)))</f>
        <v>0</v>
      </c>
      <c r="P1953" s="74">
        <f t="shared" si="103"/>
        <v>0</v>
      </c>
      <c r="Q1953" s="96" t="str">
        <f t="shared" si="102"/>
        <v/>
      </c>
    </row>
    <row r="1954" spans="1:17">
      <c r="A1954" s="383" t="str">
        <f>IF(B1954="","",COUNT('Diário 1º PA'!$A$4:$A$2000)+COUNT('Diário 2º PA'!$A$4:$A$1998)+ROW()-3)</f>
        <v/>
      </c>
      <c r="B1954" s="370"/>
      <c r="C1954" s="392"/>
      <c r="D1954" s="372"/>
      <c r="E1954" s="372"/>
      <c r="F1954" s="373"/>
      <c r="G1954" s="574"/>
      <c r="H1954" s="372"/>
      <c r="I1954" s="374"/>
      <c r="J1954" s="372"/>
      <c r="K1954" s="372"/>
      <c r="L1954" s="374"/>
      <c r="M1954" s="372"/>
      <c r="N1954" s="404"/>
      <c r="O1954" s="74">
        <f t="shared" si="103"/>
        <v>0</v>
      </c>
      <c r="P1954" s="74">
        <f t="shared" si="103"/>
        <v>0</v>
      </c>
      <c r="Q1954" s="96" t="str">
        <f t="shared" si="102"/>
        <v/>
      </c>
    </row>
    <row r="1955" spans="1:17">
      <c r="A1955" s="383" t="str">
        <f>IF(B1955="","",COUNT('Diário 1º PA'!$A$4:$A$2000)+COUNT('Diário 2º PA'!$A$4:$A$1998)+ROW()-3)</f>
        <v/>
      </c>
      <c r="B1955" s="370"/>
      <c r="C1955" s="392"/>
      <c r="D1955" s="372"/>
      <c r="E1955" s="372"/>
      <c r="F1955" s="373"/>
      <c r="G1955" s="574"/>
      <c r="H1955" s="372"/>
      <c r="I1955" s="374"/>
      <c r="J1955" s="372"/>
      <c r="K1955" s="372"/>
      <c r="L1955" s="374"/>
      <c r="M1955" s="372"/>
      <c r="N1955" s="404"/>
      <c r="O1955" s="74">
        <f t="shared" si="103"/>
        <v>0</v>
      </c>
      <c r="P1955" s="74">
        <f t="shared" si="103"/>
        <v>0</v>
      </c>
      <c r="Q1955" s="96" t="str">
        <f t="shared" si="102"/>
        <v/>
      </c>
    </row>
    <row r="1956" spans="1:17">
      <c r="A1956" s="383" t="str">
        <f>IF(B1956="","",COUNT('Diário 1º PA'!$A$4:$A$2000)+COUNT('Diário 2º PA'!$A$4:$A$1998)+ROW()-3)</f>
        <v/>
      </c>
      <c r="B1956" s="370"/>
      <c r="C1956" s="392"/>
      <c r="D1956" s="372"/>
      <c r="E1956" s="372"/>
      <c r="F1956" s="373"/>
      <c r="G1956" s="574"/>
      <c r="H1956" s="372"/>
      <c r="I1956" s="374"/>
      <c r="J1956" s="372"/>
      <c r="K1956" s="372"/>
      <c r="L1956" s="374"/>
      <c r="M1956" s="372"/>
      <c r="N1956" s="404"/>
      <c r="O1956" s="74">
        <f t="shared" si="103"/>
        <v>0</v>
      </c>
      <c r="P1956" s="74">
        <f t="shared" si="103"/>
        <v>0</v>
      </c>
      <c r="Q1956" s="96" t="str">
        <f t="shared" si="102"/>
        <v/>
      </c>
    </row>
    <row r="1957" spans="1:17">
      <c r="A1957" s="383" t="str">
        <f>IF(B1957="","",COUNT('Diário 1º PA'!$A$4:$A$2000)+COUNT('Diário 2º PA'!$A$4:$A$1998)+ROW()-3)</f>
        <v/>
      </c>
      <c r="B1957" s="370"/>
      <c r="C1957" s="392"/>
      <c r="D1957" s="372"/>
      <c r="E1957" s="372"/>
      <c r="F1957" s="373"/>
      <c r="G1957" s="574"/>
      <c r="H1957" s="372"/>
      <c r="I1957" s="374"/>
      <c r="J1957" s="372"/>
      <c r="K1957" s="372"/>
      <c r="L1957" s="374"/>
      <c r="M1957" s="372"/>
      <c r="N1957" s="404"/>
      <c r="O1957" s="74">
        <f t="shared" si="103"/>
        <v>0</v>
      </c>
      <c r="P1957" s="74">
        <f t="shared" si="103"/>
        <v>0</v>
      </c>
      <c r="Q1957" s="96" t="str">
        <f t="shared" si="102"/>
        <v/>
      </c>
    </row>
    <row r="1958" spans="1:17">
      <c r="A1958" s="383" t="str">
        <f>IF(B1958="","",COUNT('Diário 1º PA'!$A$4:$A$2000)+COUNT('Diário 2º PA'!$A$4:$A$1998)+ROW()-3)</f>
        <v/>
      </c>
      <c r="B1958" s="370"/>
      <c r="C1958" s="392"/>
      <c r="D1958" s="372"/>
      <c r="E1958" s="372"/>
      <c r="F1958" s="373"/>
      <c r="G1958" s="574"/>
      <c r="H1958" s="372"/>
      <c r="I1958" s="374"/>
      <c r="J1958" s="372"/>
      <c r="K1958" s="372"/>
      <c r="L1958" s="374"/>
      <c r="M1958" s="372"/>
      <c r="N1958" s="404"/>
      <c r="O1958" s="74">
        <f t="shared" si="103"/>
        <v>0</v>
      </c>
      <c r="P1958" s="74">
        <f t="shared" si="103"/>
        <v>0</v>
      </c>
      <c r="Q1958" s="96" t="str">
        <f t="shared" si="102"/>
        <v/>
      </c>
    </row>
    <row r="1959" spans="1:17">
      <c r="A1959" s="383" t="str">
        <f>IF(B1959="","",COUNT('Diário 1º PA'!$A$4:$A$2000)+COUNT('Diário 2º PA'!$A$4:$A$1998)+ROW()-3)</f>
        <v/>
      </c>
      <c r="B1959" s="370"/>
      <c r="C1959" s="392"/>
      <c r="D1959" s="372"/>
      <c r="E1959" s="372"/>
      <c r="F1959" s="373"/>
      <c r="G1959" s="574"/>
      <c r="H1959" s="372"/>
      <c r="I1959" s="374"/>
      <c r="J1959" s="372"/>
      <c r="K1959" s="372"/>
      <c r="L1959" s="374"/>
      <c r="M1959" s="372"/>
      <c r="N1959" s="404"/>
      <c r="O1959" s="74">
        <f t="shared" si="103"/>
        <v>0</v>
      </c>
      <c r="P1959" s="74">
        <f t="shared" si="103"/>
        <v>0</v>
      </c>
      <c r="Q1959" s="96" t="str">
        <f t="shared" si="102"/>
        <v/>
      </c>
    </row>
    <row r="1960" spans="1:17">
      <c r="A1960" s="383" t="str">
        <f>IF(B1960="","",COUNT('Diário 1º PA'!$A$4:$A$2000)+COUNT('Diário 2º PA'!$A$4:$A$1998)+ROW()-3)</f>
        <v/>
      </c>
      <c r="B1960" s="370"/>
      <c r="C1960" s="392"/>
      <c r="D1960" s="372"/>
      <c r="E1960" s="372"/>
      <c r="F1960" s="373"/>
      <c r="G1960" s="574"/>
      <c r="H1960" s="372"/>
      <c r="I1960" s="374"/>
      <c r="J1960" s="372"/>
      <c r="K1960" s="372"/>
      <c r="L1960" s="374"/>
      <c r="M1960" s="372"/>
      <c r="N1960" s="404"/>
      <c r="O1960" s="74">
        <f t="shared" si="103"/>
        <v>0</v>
      </c>
      <c r="P1960" s="74">
        <f t="shared" si="103"/>
        <v>0</v>
      </c>
      <c r="Q1960" s="96" t="str">
        <f t="shared" si="102"/>
        <v/>
      </c>
    </row>
    <row r="1961" spans="1:17">
      <c r="A1961" s="383" t="str">
        <f>IF(B1961="","",COUNT('Diário 1º PA'!$A$4:$A$2000)+COUNT('Diário 2º PA'!$A$4:$A$1998)+ROW()-3)</f>
        <v/>
      </c>
      <c r="B1961" s="370"/>
      <c r="C1961" s="392"/>
      <c r="D1961" s="372"/>
      <c r="E1961" s="372"/>
      <c r="F1961" s="373"/>
      <c r="G1961" s="574"/>
      <c r="H1961" s="372"/>
      <c r="I1961" s="374"/>
      <c r="J1961" s="372"/>
      <c r="K1961" s="372"/>
      <c r="L1961" s="374"/>
      <c r="M1961" s="372"/>
      <c r="N1961" s="404"/>
      <c r="O1961" s="74">
        <f t="shared" si="103"/>
        <v>0</v>
      </c>
      <c r="P1961" s="74">
        <f t="shared" si="103"/>
        <v>0</v>
      </c>
      <c r="Q1961" s="96" t="str">
        <f t="shared" si="102"/>
        <v/>
      </c>
    </row>
    <row r="1962" spans="1:17">
      <c r="A1962" s="383" t="str">
        <f>IF(B1962="","",COUNT('Diário 1º PA'!$A$4:$A$2000)+COUNT('Diário 2º PA'!$A$4:$A$1998)+ROW()-3)</f>
        <v/>
      </c>
      <c r="B1962" s="370"/>
      <c r="C1962" s="392"/>
      <c r="D1962" s="372"/>
      <c r="E1962" s="372"/>
      <c r="F1962" s="373"/>
      <c r="G1962" s="574"/>
      <c r="H1962" s="372"/>
      <c r="I1962" s="374"/>
      <c r="J1962" s="372"/>
      <c r="K1962" s="372"/>
      <c r="L1962" s="374"/>
      <c r="M1962" s="372"/>
      <c r="N1962" s="404"/>
      <c r="O1962" s="74">
        <f t="shared" si="103"/>
        <v>0</v>
      </c>
      <c r="P1962" s="74">
        <f t="shared" si="103"/>
        <v>0</v>
      </c>
      <c r="Q1962" s="96" t="str">
        <f t="shared" si="102"/>
        <v/>
      </c>
    </row>
    <row r="1963" spans="1:17">
      <c r="A1963" s="383" t="str">
        <f>IF(B1963="","",COUNT('Diário 1º PA'!$A$4:$A$2000)+COUNT('Diário 2º PA'!$A$4:$A$1998)+ROW()-3)</f>
        <v/>
      </c>
      <c r="B1963" s="370"/>
      <c r="C1963" s="392"/>
      <c r="D1963" s="372"/>
      <c r="E1963" s="372"/>
      <c r="F1963" s="373"/>
      <c r="G1963" s="574"/>
      <c r="H1963" s="372"/>
      <c r="I1963" s="374"/>
      <c r="J1963" s="372"/>
      <c r="K1963" s="372"/>
      <c r="L1963" s="374"/>
      <c r="M1963" s="372"/>
      <c r="N1963" s="404"/>
      <c r="O1963" s="74">
        <f t="shared" si="103"/>
        <v>0</v>
      </c>
      <c r="P1963" s="74">
        <f t="shared" si="103"/>
        <v>0</v>
      </c>
      <c r="Q1963" s="96" t="str">
        <f t="shared" si="102"/>
        <v/>
      </c>
    </row>
    <row r="1964" spans="1:17">
      <c r="A1964" s="383" t="str">
        <f>IF(B1964="","",COUNT('Diário 1º PA'!$A$4:$A$2000)+COUNT('Diário 2º PA'!$A$4:$A$1998)+ROW()-3)</f>
        <v/>
      </c>
      <c r="B1964" s="370"/>
      <c r="C1964" s="392"/>
      <c r="D1964" s="372"/>
      <c r="E1964" s="372"/>
      <c r="F1964" s="373"/>
      <c r="G1964" s="574"/>
      <c r="H1964" s="372"/>
      <c r="I1964" s="374"/>
      <c r="J1964" s="372"/>
      <c r="K1964" s="372"/>
      <c r="L1964" s="374"/>
      <c r="M1964" s="372"/>
      <c r="N1964" s="404"/>
      <c r="O1964" s="74">
        <f t="shared" si="103"/>
        <v>0</v>
      </c>
      <c r="P1964" s="74">
        <f t="shared" si="103"/>
        <v>0</v>
      </c>
      <c r="Q1964" s="96" t="str">
        <f t="shared" si="102"/>
        <v/>
      </c>
    </row>
    <row r="1965" spans="1:17">
      <c r="A1965" s="383" t="str">
        <f>IF(B1965="","",COUNT('Diário 1º PA'!$A$4:$A$2000)+COUNT('Diário 2º PA'!$A$4:$A$1998)+ROW()-3)</f>
        <v/>
      </c>
      <c r="B1965" s="370"/>
      <c r="C1965" s="392"/>
      <c r="D1965" s="372"/>
      <c r="E1965" s="372"/>
      <c r="F1965" s="373"/>
      <c r="G1965" s="574"/>
      <c r="H1965" s="372"/>
      <c r="I1965" s="374"/>
      <c r="J1965" s="372"/>
      <c r="K1965" s="372"/>
      <c r="L1965" s="374"/>
      <c r="M1965" s="372"/>
      <c r="N1965" s="404"/>
      <c r="O1965" s="74">
        <f t="shared" si="103"/>
        <v>0</v>
      </c>
      <c r="P1965" s="74">
        <f t="shared" si="103"/>
        <v>0</v>
      </c>
      <c r="Q1965" s="96" t="str">
        <f t="shared" si="102"/>
        <v/>
      </c>
    </row>
    <row r="1966" spans="1:17">
      <c r="A1966" s="383" t="str">
        <f>IF(B1966="","",COUNT('Diário 1º PA'!$A$4:$A$2000)+COUNT('Diário 2º PA'!$A$4:$A$1998)+ROW()-3)</f>
        <v/>
      </c>
      <c r="B1966" s="370"/>
      <c r="C1966" s="392"/>
      <c r="D1966" s="372"/>
      <c r="E1966" s="372"/>
      <c r="F1966" s="373"/>
      <c r="G1966" s="574"/>
      <c r="H1966" s="372"/>
      <c r="I1966" s="374"/>
      <c r="J1966" s="372"/>
      <c r="K1966" s="372"/>
      <c r="L1966" s="374"/>
      <c r="M1966" s="372"/>
      <c r="N1966" s="404"/>
      <c r="O1966" s="74">
        <f t="shared" si="103"/>
        <v>0</v>
      </c>
      <c r="P1966" s="74">
        <f t="shared" si="103"/>
        <v>0</v>
      </c>
      <c r="Q1966" s="96" t="str">
        <f t="shared" si="102"/>
        <v/>
      </c>
    </row>
    <row r="1967" spans="1:17">
      <c r="A1967" s="383" t="str">
        <f>IF(B1967="","",COUNT('Diário 1º PA'!$A$4:$A$2000)+COUNT('Diário 2º PA'!$A$4:$A$1998)+ROW()-3)</f>
        <v/>
      </c>
      <c r="B1967" s="370"/>
      <c r="C1967" s="392"/>
      <c r="D1967" s="372"/>
      <c r="E1967" s="372"/>
      <c r="F1967" s="373"/>
      <c r="G1967" s="574"/>
      <c r="H1967" s="372"/>
      <c r="I1967" s="374"/>
      <c r="J1967" s="372"/>
      <c r="K1967" s="372"/>
      <c r="L1967" s="374"/>
      <c r="M1967" s="372"/>
      <c r="N1967" s="404"/>
      <c r="O1967" s="74">
        <f t="shared" si="103"/>
        <v>0</v>
      </c>
      <c r="P1967" s="74">
        <f t="shared" si="103"/>
        <v>0</v>
      </c>
      <c r="Q1967" s="96" t="str">
        <f t="shared" si="102"/>
        <v/>
      </c>
    </row>
    <row r="1968" spans="1:17">
      <c r="A1968" s="383" t="str">
        <f>IF(B1968="","",COUNT('Diário 1º PA'!$A$4:$A$2000)+COUNT('Diário 2º PA'!$A$4:$A$1998)+ROW()-3)</f>
        <v/>
      </c>
      <c r="B1968" s="370"/>
      <c r="C1968" s="392"/>
      <c r="D1968" s="372"/>
      <c r="E1968" s="372"/>
      <c r="F1968" s="373"/>
      <c r="G1968" s="574"/>
      <c r="H1968" s="372"/>
      <c r="I1968" s="374"/>
      <c r="J1968" s="372"/>
      <c r="K1968" s="372"/>
      <c r="L1968" s="374"/>
      <c r="M1968" s="372"/>
      <c r="N1968" s="404"/>
      <c r="O1968" s="74">
        <f t="shared" si="103"/>
        <v>0</v>
      </c>
      <c r="P1968" s="74">
        <f t="shared" si="103"/>
        <v>0</v>
      </c>
      <c r="Q1968" s="96" t="str">
        <f t="shared" si="102"/>
        <v/>
      </c>
    </row>
    <row r="1969" spans="1:17">
      <c r="A1969" s="383" t="str">
        <f>IF(B1969="","",COUNT('Diário 1º PA'!$A$4:$A$2000)+COUNT('Diário 2º PA'!$A$4:$A$1998)+ROW()-3)</f>
        <v/>
      </c>
      <c r="B1969" s="370"/>
      <c r="C1969" s="392"/>
      <c r="D1969" s="372"/>
      <c r="E1969" s="372"/>
      <c r="F1969" s="373"/>
      <c r="G1969" s="574"/>
      <c r="H1969" s="372"/>
      <c r="I1969" s="374"/>
      <c r="J1969" s="372"/>
      <c r="K1969" s="372"/>
      <c r="L1969" s="374"/>
      <c r="M1969" s="372"/>
      <c r="N1969" s="404"/>
      <c r="O1969" s="74">
        <f t="shared" si="103"/>
        <v>0</v>
      </c>
      <c r="P1969" s="74">
        <f t="shared" si="103"/>
        <v>0</v>
      </c>
      <c r="Q1969" s="96" t="str">
        <f t="shared" si="102"/>
        <v/>
      </c>
    </row>
    <row r="1970" spans="1:17">
      <c r="A1970" s="383" t="str">
        <f>IF(B1970="","",COUNT('Diário 1º PA'!$A$4:$A$2000)+COUNT('Diário 2º PA'!$A$4:$A$1998)+ROW()-3)</f>
        <v/>
      </c>
      <c r="B1970" s="370"/>
      <c r="C1970" s="392"/>
      <c r="D1970" s="372"/>
      <c r="E1970" s="372"/>
      <c r="F1970" s="373"/>
      <c r="G1970" s="574"/>
      <c r="H1970" s="372"/>
      <c r="I1970" s="374"/>
      <c r="J1970" s="372"/>
      <c r="K1970" s="372"/>
      <c r="L1970" s="374"/>
      <c r="M1970" s="372"/>
      <c r="N1970" s="404"/>
      <c r="O1970" s="74">
        <f t="shared" si="103"/>
        <v>0</v>
      </c>
      <c r="P1970" s="74">
        <f t="shared" si="103"/>
        <v>0</v>
      </c>
      <c r="Q1970" s="96" t="str">
        <f t="shared" si="102"/>
        <v/>
      </c>
    </row>
    <row r="1971" spans="1:17">
      <c r="A1971" s="383" t="str">
        <f>IF(B1971="","",COUNT('Diário 1º PA'!$A$4:$A$2000)+COUNT('Diário 2º PA'!$A$4:$A$1998)+ROW()-3)</f>
        <v/>
      </c>
      <c r="B1971" s="370"/>
      <c r="C1971" s="392"/>
      <c r="D1971" s="372"/>
      <c r="E1971" s="372"/>
      <c r="F1971" s="373"/>
      <c r="G1971" s="574"/>
      <c r="H1971" s="372"/>
      <c r="I1971" s="374"/>
      <c r="J1971" s="372"/>
      <c r="K1971" s="372"/>
      <c r="L1971" s="374"/>
      <c r="M1971" s="372"/>
      <c r="N1971" s="404"/>
      <c r="O1971" s="74">
        <f t="shared" si="103"/>
        <v>0</v>
      </c>
      <c r="P1971" s="74">
        <f t="shared" si="103"/>
        <v>0</v>
      </c>
      <c r="Q1971" s="96" t="str">
        <f t="shared" si="102"/>
        <v/>
      </c>
    </row>
    <row r="1972" spans="1:17">
      <c r="A1972" s="383" t="str">
        <f>IF(B1972="","",COUNT('Diário 1º PA'!$A$4:$A$2000)+COUNT('Diário 2º PA'!$A$4:$A$1998)+ROW()-3)</f>
        <v/>
      </c>
      <c r="B1972" s="370"/>
      <c r="C1972" s="392"/>
      <c r="D1972" s="372"/>
      <c r="E1972" s="372"/>
      <c r="F1972" s="373"/>
      <c r="G1972" s="574"/>
      <c r="H1972" s="372"/>
      <c r="I1972" s="374"/>
      <c r="J1972" s="372"/>
      <c r="K1972" s="372"/>
      <c r="L1972" s="374"/>
      <c r="M1972" s="372"/>
      <c r="N1972" s="404"/>
      <c r="O1972" s="74">
        <f t="shared" si="103"/>
        <v>0</v>
      </c>
      <c r="P1972" s="74">
        <f t="shared" si="103"/>
        <v>0</v>
      </c>
      <c r="Q1972" s="96" t="str">
        <f t="shared" si="102"/>
        <v/>
      </c>
    </row>
    <row r="1973" spans="1:17">
      <c r="A1973" s="383" t="str">
        <f>IF(B1973="","",COUNT('Diário 1º PA'!$A$4:$A$2000)+COUNT('Diário 2º PA'!$A$4:$A$1998)+ROW()-3)</f>
        <v/>
      </c>
      <c r="B1973" s="370"/>
      <c r="C1973" s="392"/>
      <c r="D1973" s="372"/>
      <c r="E1973" s="372"/>
      <c r="F1973" s="373"/>
      <c r="G1973" s="574"/>
      <c r="H1973" s="372"/>
      <c r="I1973" s="374"/>
      <c r="J1973" s="372"/>
      <c r="K1973" s="372"/>
      <c r="L1973" s="374"/>
      <c r="M1973" s="372"/>
      <c r="N1973" s="404"/>
      <c r="O1973" s="74">
        <f t="shared" si="103"/>
        <v>0</v>
      </c>
      <c r="P1973" s="74">
        <f t="shared" si="103"/>
        <v>0</v>
      </c>
      <c r="Q1973" s="96" t="str">
        <f t="shared" si="102"/>
        <v/>
      </c>
    </row>
    <row r="1974" spans="1:17">
      <c r="A1974" s="383" t="str">
        <f>IF(B1974="","",COUNT('Diário 1º PA'!$A$4:$A$2000)+COUNT('Diário 2º PA'!$A$4:$A$1998)+ROW()-3)</f>
        <v/>
      </c>
      <c r="B1974" s="370"/>
      <c r="C1974" s="392"/>
      <c r="D1974" s="372"/>
      <c r="E1974" s="372"/>
      <c r="F1974" s="373"/>
      <c r="G1974" s="574"/>
      <c r="H1974" s="372"/>
      <c r="I1974" s="374"/>
      <c r="J1974" s="372"/>
      <c r="K1974" s="372"/>
      <c r="L1974" s="374"/>
      <c r="M1974" s="372"/>
      <c r="N1974" s="404"/>
      <c r="O1974" s="74">
        <f t="shared" si="103"/>
        <v>0</v>
      </c>
      <c r="P1974" s="74">
        <f t="shared" si="103"/>
        <v>0</v>
      </c>
      <c r="Q1974" s="96" t="str">
        <f t="shared" si="102"/>
        <v/>
      </c>
    </row>
    <row r="1975" spans="1:17">
      <c r="A1975" s="383" t="str">
        <f>IF(B1975="","",COUNT('Diário 1º PA'!$A$4:$A$2000)+COUNT('Diário 2º PA'!$A$4:$A$1998)+ROW()-3)</f>
        <v/>
      </c>
      <c r="B1975" s="370"/>
      <c r="C1975" s="392"/>
      <c r="D1975" s="372"/>
      <c r="E1975" s="372"/>
      <c r="F1975" s="373"/>
      <c r="G1975" s="574"/>
      <c r="H1975" s="372"/>
      <c r="I1975" s="374"/>
      <c r="J1975" s="372"/>
      <c r="K1975" s="372"/>
      <c r="L1975" s="374"/>
      <c r="M1975" s="372"/>
      <c r="N1975" s="404"/>
      <c r="O1975" s="74">
        <f t="shared" si="103"/>
        <v>0</v>
      </c>
      <c r="P1975" s="74">
        <f t="shared" si="103"/>
        <v>0</v>
      </c>
      <c r="Q1975" s="96" t="str">
        <f t="shared" si="102"/>
        <v/>
      </c>
    </row>
    <row r="1976" spans="1:17">
      <c r="A1976" s="383" t="str">
        <f>IF(B1976="","",COUNT('Diário 1º PA'!$A$4:$A$2000)+COUNT('Diário 2º PA'!$A$4:$A$1998)+ROW()-3)</f>
        <v/>
      </c>
      <c r="B1976" s="370"/>
      <c r="C1976" s="392"/>
      <c r="D1976" s="372"/>
      <c r="E1976" s="372"/>
      <c r="F1976" s="373"/>
      <c r="G1976" s="574"/>
      <c r="H1976" s="372"/>
      <c r="I1976" s="374"/>
      <c r="J1976" s="372"/>
      <c r="K1976" s="372"/>
      <c r="L1976" s="374"/>
      <c r="M1976" s="372"/>
      <c r="N1976" s="404"/>
      <c r="O1976" s="74">
        <f t="shared" si="103"/>
        <v>0</v>
      </c>
      <c r="P1976" s="74">
        <f t="shared" si="103"/>
        <v>0</v>
      </c>
      <c r="Q1976" s="96" t="str">
        <f t="shared" si="102"/>
        <v/>
      </c>
    </row>
    <row r="1977" spans="1:17">
      <c r="A1977" s="383" t="str">
        <f>IF(B1977="","",COUNT('Diário 1º PA'!$A$4:$A$2000)+COUNT('Diário 2º PA'!$A$4:$A$1998)+ROW()-3)</f>
        <v/>
      </c>
      <c r="B1977" s="370"/>
      <c r="C1977" s="392"/>
      <c r="D1977" s="372"/>
      <c r="E1977" s="372"/>
      <c r="F1977" s="373"/>
      <c r="G1977" s="574"/>
      <c r="H1977" s="372"/>
      <c r="I1977" s="374"/>
      <c r="J1977" s="372"/>
      <c r="K1977" s="372"/>
      <c r="L1977" s="374"/>
      <c r="M1977" s="372"/>
      <c r="N1977" s="404"/>
      <c r="O1977" s="74">
        <f t="shared" si="103"/>
        <v>0</v>
      </c>
      <c r="P1977" s="74">
        <f t="shared" si="103"/>
        <v>0</v>
      </c>
      <c r="Q1977" s="96" t="str">
        <f t="shared" si="102"/>
        <v/>
      </c>
    </row>
    <row r="1978" spans="1:17">
      <c r="A1978" s="383" t="str">
        <f>IF(B1978="","",COUNT('Diário 1º PA'!$A$4:$A$2000)+COUNT('Diário 2º PA'!$A$4:$A$1998)+ROW()-3)</f>
        <v/>
      </c>
      <c r="B1978" s="370"/>
      <c r="C1978" s="392"/>
      <c r="D1978" s="372"/>
      <c r="E1978" s="372"/>
      <c r="F1978" s="373"/>
      <c r="G1978" s="574"/>
      <c r="H1978" s="372"/>
      <c r="I1978" s="374"/>
      <c r="J1978" s="372"/>
      <c r="K1978" s="372"/>
      <c r="L1978" s="374"/>
      <c r="M1978" s="372"/>
      <c r="N1978" s="404"/>
      <c r="O1978" s="74">
        <f t="shared" si="103"/>
        <v>0</v>
      </c>
      <c r="P1978" s="74">
        <f t="shared" si="103"/>
        <v>0</v>
      </c>
      <c r="Q1978" s="96" t="str">
        <f t="shared" si="102"/>
        <v/>
      </c>
    </row>
    <row r="1979" spans="1:17">
      <c r="A1979" s="383" t="str">
        <f>IF(B1979="","",COUNT('Diário 1º PA'!$A$4:$A$2000)+COUNT('Diário 2º PA'!$A$4:$A$1998)+ROW()-3)</f>
        <v/>
      </c>
      <c r="B1979" s="370"/>
      <c r="C1979" s="392"/>
      <c r="D1979" s="372"/>
      <c r="E1979" s="372"/>
      <c r="F1979" s="373"/>
      <c r="G1979" s="574"/>
      <c r="H1979" s="372"/>
      <c r="I1979" s="374"/>
      <c r="J1979" s="372"/>
      <c r="K1979" s="372"/>
      <c r="L1979" s="374"/>
      <c r="M1979" s="372"/>
      <c r="N1979" s="404"/>
      <c r="O1979" s="74">
        <f t="shared" si="103"/>
        <v>0</v>
      </c>
      <c r="P1979" s="74">
        <f t="shared" si="103"/>
        <v>0</v>
      </c>
      <c r="Q1979" s="96" t="str">
        <f t="shared" si="102"/>
        <v/>
      </c>
    </row>
    <row r="1980" spans="1:17">
      <c r="A1980" s="383" t="str">
        <f>IF(B1980="","",COUNT('Diário 1º PA'!$A$4:$A$2000)+COUNT('Diário 2º PA'!$A$4:$A$1998)+ROW()-3)</f>
        <v/>
      </c>
      <c r="B1980" s="370"/>
      <c r="C1980" s="392"/>
      <c r="D1980" s="372"/>
      <c r="E1980" s="372"/>
      <c r="F1980" s="373"/>
      <c r="G1980" s="574"/>
      <c r="H1980" s="372"/>
      <c r="I1980" s="374"/>
      <c r="J1980" s="372"/>
      <c r="K1980" s="372"/>
      <c r="L1980" s="374"/>
      <c r="M1980" s="372"/>
      <c r="N1980" s="404"/>
      <c r="O1980" s="74">
        <f t="shared" si="103"/>
        <v>0</v>
      </c>
      <c r="P1980" s="74">
        <f t="shared" si="103"/>
        <v>0</v>
      </c>
      <c r="Q1980" s="96" t="str">
        <f t="shared" si="102"/>
        <v/>
      </c>
    </row>
    <row r="1981" spans="1:17">
      <c r="A1981" s="383" t="str">
        <f>IF(B1981="","",COUNT('Diário 1º PA'!$A$4:$A$2000)+COUNT('Diário 2º PA'!$A$4:$A$1998)+ROW()-3)</f>
        <v/>
      </c>
      <c r="B1981" s="370"/>
      <c r="C1981" s="392"/>
      <c r="D1981" s="372"/>
      <c r="E1981" s="372"/>
      <c r="F1981" s="373"/>
      <c r="G1981" s="574"/>
      <c r="H1981" s="372"/>
      <c r="I1981" s="374"/>
      <c r="J1981" s="372"/>
      <c r="K1981" s="372"/>
      <c r="L1981" s="374"/>
      <c r="M1981" s="372"/>
      <c r="N1981" s="404"/>
      <c r="O1981" s="74">
        <f t="shared" si="103"/>
        <v>0</v>
      </c>
      <c r="P1981" s="74">
        <f t="shared" si="103"/>
        <v>0</v>
      </c>
      <c r="Q1981" s="96" t="str">
        <f t="shared" si="102"/>
        <v/>
      </c>
    </row>
    <row r="1982" spans="1:17">
      <c r="A1982" s="383" t="str">
        <f>IF(B1982="","",COUNT('Diário 1º PA'!$A$4:$A$2000)+COUNT('Diário 2º PA'!$A$4:$A$1998)+ROW()-3)</f>
        <v/>
      </c>
      <c r="B1982" s="370"/>
      <c r="C1982" s="392"/>
      <c r="D1982" s="372"/>
      <c r="E1982" s="372"/>
      <c r="F1982" s="373"/>
      <c r="G1982" s="574"/>
      <c r="H1982" s="372"/>
      <c r="I1982" s="374"/>
      <c r="J1982" s="372"/>
      <c r="K1982" s="372"/>
      <c r="L1982" s="374"/>
      <c r="M1982" s="372"/>
      <c r="N1982" s="404"/>
      <c r="O1982" s="74">
        <f t="shared" si="103"/>
        <v>0</v>
      </c>
      <c r="P1982" s="74">
        <f t="shared" si="103"/>
        <v>0</v>
      </c>
      <c r="Q1982" s="96" t="str">
        <f t="shared" si="102"/>
        <v/>
      </c>
    </row>
    <row r="1983" spans="1:17">
      <c r="A1983" s="383" t="str">
        <f>IF(B1983="","",COUNT('Diário 1º PA'!$A$4:$A$2000)+COUNT('Diário 2º PA'!$A$4:$A$1998)+ROW()-3)</f>
        <v/>
      </c>
      <c r="B1983" s="370"/>
      <c r="C1983" s="392"/>
      <c r="D1983" s="372"/>
      <c r="E1983" s="372"/>
      <c r="F1983" s="373"/>
      <c r="G1983" s="574"/>
      <c r="H1983" s="372"/>
      <c r="I1983" s="374"/>
      <c r="J1983" s="372"/>
      <c r="K1983" s="372"/>
      <c r="L1983" s="374"/>
      <c r="M1983" s="372"/>
      <c r="N1983" s="404"/>
      <c r="O1983" s="74">
        <f t="shared" si="103"/>
        <v>0</v>
      </c>
      <c r="P1983" s="74">
        <f t="shared" si="103"/>
        <v>0</v>
      </c>
      <c r="Q1983" s="96" t="str">
        <f t="shared" si="102"/>
        <v/>
      </c>
    </row>
    <row r="1984" spans="1:17">
      <c r="A1984" s="383" t="str">
        <f>IF(B1984="","",COUNT('Diário 1º PA'!$A$4:$A$2000)+COUNT('Diário 2º PA'!$A$4:$A$1998)+ROW()-3)</f>
        <v/>
      </c>
      <c r="B1984" s="370"/>
      <c r="C1984" s="392"/>
      <c r="D1984" s="372"/>
      <c r="E1984" s="372"/>
      <c r="F1984" s="373"/>
      <c r="G1984" s="574"/>
      <c r="H1984" s="372"/>
      <c r="I1984" s="374"/>
      <c r="J1984" s="372"/>
      <c r="K1984" s="372"/>
      <c r="L1984" s="374"/>
      <c r="M1984" s="372"/>
      <c r="N1984" s="404"/>
      <c r="O1984" s="74">
        <f t="shared" si="103"/>
        <v>0</v>
      </c>
      <c r="P1984" s="74">
        <f t="shared" si="103"/>
        <v>0</v>
      </c>
      <c r="Q1984" s="96" t="str">
        <f t="shared" si="102"/>
        <v/>
      </c>
    </row>
    <row r="1985" spans="1:17">
      <c r="A1985" s="383" t="str">
        <f>IF(B1985="","",COUNT('Diário 1º PA'!$A$4:$A$2000)+COUNT('Diário 2º PA'!$A$4:$A$1998)+ROW()-3)</f>
        <v/>
      </c>
      <c r="B1985" s="370"/>
      <c r="C1985" s="392"/>
      <c r="D1985" s="372"/>
      <c r="E1985" s="372"/>
      <c r="F1985" s="373"/>
      <c r="G1985" s="574"/>
      <c r="H1985" s="372"/>
      <c r="I1985" s="374"/>
      <c r="J1985" s="372"/>
      <c r="K1985" s="372"/>
      <c r="L1985" s="374"/>
      <c r="M1985" s="372"/>
      <c r="N1985" s="404"/>
      <c r="O1985" s="74">
        <f t="shared" si="103"/>
        <v>0</v>
      </c>
      <c r="P1985" s="74">
        <f t="shared" si="103"/>
        <v>0</v>
      </c>
      <c r="Q1985" s="96" t="str">
        <f t="shared" si="102"/>
        <v/>
      </c>
    </row>
    <row r="1986" spans="1:17">
      <c r="A1986" s="383" t="str">
        <f>IF(B1986="","",COUNT('Diário 1º PA'!$A$4:$A$2000)+COUNT('Diário 2º PA'!$A$4:$A$1998)+ROW()-3)</f>
        <v/>
      </c>
      <c r="B1986" s="370"/>
      <c r="C1986" s="392"/>
      <c r="D1986" s="372"/>
      <c r="E1986" s="372"/>
      <c r="F1986" s="373"/>
      <c r="G1986" s="574"/>
      <c r="H1986" s="372"/>
      <c r="I1986" s="374"/>
      <c r="J1986" s="372"/>
      <c r="K1986" s="372"/>
      <c r="L1986" s="374"/>
      <c r="M1986" s="372"/>
      <c r="N1986" s="404"/>
      <c r="O1986" s="74">
        <f t="shared" si="103"/>
        <v>0</v>
      </c>
      <c r="P1986" s="74">
        <f t="shared" si="103"/>
        <v>0</v>
      </c>
      <c r="Q1986" s="96" t="str">
        <f t="shared" si="102"/>
        <v/>
      </c>
    </row>
    <row r="1987" spans="1:17">
      <c r="A1987" s="383" t="str">
        <f>IF(B1987="","",COUNT('Diário 1º PA'!$A$4:$A$2000)+COUNT('Diário 2º PA'!$A$4:$A$1998)+ROW()-3)</f>
        <v/>
      </c>
      <c r="B1987" s="370"/>
      <c r="C1987" s="392"/>
      <c r="D1987" s="372"/>
      <c r="E1987" s="372"/>
      <c r="F1987" s="373"/>
      <c r="G1987" s="574"/>
      <c r="H1987" s="372"/>
      <c r="I1987" s="374"/>
      <c r="J1987" s="372"/>
      <c r="K1987" s="372"/>
      <c r="L1987" s="374"/>
      <c r="M1987" s="372"/>
      <c r="N1987" s="404"/>
      <c r="O1987" s="74">
        <f t="shared" si="103"/>
        <v>0</v>
      </c>
      <c r="P1987" s="74">
        <f t="shared" si="103"/>
        <v>0</v>
      </c>
      <c r="Q1987" s="96" t="str">
        <f t="shared" si="102"/>
        <v/>
      </c>
    </row>
    <row r="1988" spans="1:17">
      <c r="A1988" s="383" t="str">
        <f>IF(B1988="","",COUNT('Diário 1º PA'!$A$4:$A$2000)+COUNT('Diário 2º PA'!$A$4:$A$1998)+ROW()-3)</f>
        <v/>
      </c>
      <c r="B1988" s="370"/>
      <c r="C1988" s="392"/>
      <c r="D1988" s="372"/>
      <c r="E1988" s="372"/>
      <c r="F1988" s="373"/>
      <c r="G1988" s="574"/>
      <c r="H1988" s="372"/>
      <c r="I1988" s="374"/>
      <c r="J1988" s="372"/>
      <c r="K1988" s="372"/>
      <c r="L1988" s="374"/>
      <c r="M1988" s="372"/>
      <c r="N1988" s="404"/>
      <c r="O1988" s="74">
        <f t="shared" si="103"/>
        <v>0</v>
      </c>
      <c r="P1988" s="74">
        <f t="shared" si="103"/>
        <v>0</v>
      </c>
      <c r="Q1988" s="96" t="str">
        <f t="shared" si="102"/>
        <v/>
      </c>
    </row>
    <row r="1989" spans="1:17">
      <c r="A1989" s="383" t="str">
        <f>IF(B1989="","",COUNT('Diário 1º PA'!$A$4:$A$2000)+COUNT('Diário 2º PA'!$A$4:$A$1998)+ROW()-3)</f>
        <v/>
      </c>
      <c r="B1989" s="370"/>
      <c r="C1989" s="392"/>
      <c r="D1989" s="372"/>
      <c r="E1989" s="372"/>
      <c r="F1989" s="373"/>
      <c r="G1989" s="574"/>
      <c r="H1989" s="372"/>
      <c r="I1989" s="374"/>
      <c r="J1989" s="372"/>
      <c r="K1989" s="372"/>
      <c r="L1989" s="374"/>
      <c r="M1989" s="372"/>
      <c r="N1989" s="404"/>
      <c r="O1989" s="74">
        <f t="shared" si="103"/>
        <v>0</v>
      </c>
      <c r="P1989" s="74">
        <f t="shared" si="103"/>
        <v>0</v>
      </c>
      <c r="Q1989" s="96" t="str">
        <f t="shared" si="102"/>
        <v/>
      </c>
    </row>
    <row r="1990" spans="1:17">
      <c r="A1990" s="383" t="str">
        <f>IF(B1990="","",COUNT('Diário 1º PA'!$A$4:$A$2000)+COUNT('Diário 2º PA'!$A$4:$A$1998)+ROW()-3)</f>
        <v/>
      </c>
      <c r="B1990" s="370"/>
      <c r="C1990" s="392"/>
      <c r="D1990" s="372"/>
      <c r="E1990" s="372"/>
      <c r="F1990" s="373"/>
      <c r="G1990" s="574"/>
      <c r="H1990" s="372"/>
      <c r="I1990" s="374"/>
      <c r="J1990" s="372"/>
      <c r="K1990" s="372"/>
      <c r="L1990" s="374"/>
      <c r="M1990" s="372"/>
      <c r="N1990" s="404"/>
      <c r="O1990" s="74">
        <f t="shared" si="103"/>
        <v>0</v>
      </c>
      <c r="P1990" s="74">
        <f t="shared" si="103"/>
        <v>0</v>
      </c>
      <c r="Q1990" s="96" t="str">
        <f t="shared" si="102"/>
        <v/>
      </c>
    </row>
    <row r="1991" spans="1:17">
      <c r="A1991" s="383" t="str">
        <f>IF(B1991="","",COUNT('Diário 1º PA'!$A$4:$A$2000)+COUNT('Diário 2º PA'!$A$4:$A$1998)+ROW()-3)</f>
        <v/>
      </c>
      <c r="B1991" s="370"/>
      <c r="C1991" s="392"/>
      <c r="D1991" s="372"/>
      <c r="E1991" s="372"/>
      <c r="F1991" s="373"/>
      <c r="G1991" s="574"/>
      <c r="H1991" s="372"/>
      <c r="I1991" s="374"/>
      <c r="J1991" s="372"/>
      <c r="K1991" s="372"/>
      <c r="L1991" s="374"/>
      <c r="M1991" s="372"/>
      <c r="N1991" s="404"/>
      <c r="O1991" s="74">
        <f t="shared" si="103"/>
        <v>0</v>
      </c>
      <c r="P1991" s="74">
        <f t="shared" si="103"/>
        <v>0</v>
      </c>
      <c r="Q1991" s="96" t="str">
        <f t="shared" si="102"/>
        <v/>
      </c>
    </row>
  </sheetData>
  <sheetProtection formatColumns="0" formatRows="0" insertColumns="0" insertRows="0" deleteRows="0" autoFilter="0"/>
  <autoFilter ref="A3:S1991" xr:uid="{00000000-0001-0000-0C00-000000000000}"/>
  <mergeCells count="2">
    <mergeCell ref="A1:N1"/>
    <mergeCell ref="A2:N2"/>
  </mergeCells>
  <dataValidations count="6">
    <dataValidation type="list" allowBlank="1" showInputMessage="1" showErrorMessage="1" sqref="H499:I499 H500:H1991 I500 H11:I11 H4:H10 H54:I54 H12:H53 I78:I82 I110 H156:I156 H55:H155 H195:I195 H157:H194 H285:I285 H196:H284 H286:H498" xr:uid="{75BE3E61-DABA-4918-8B33-C590CF941567}">
      <formula1>VinculoPT</formula1>
    </dataValidation>
    <dataValidation type="list" allowBlank="1" showInputMessage="1" showErrorMessage="1" sqref="D6 D9:D12 D19 D48:D49 D51:D55 D57:D62 D64 D66 D68:D70 D73 D75:D77 D79 D81 D83:D87 D110 D115:D122 D125:D126 D128:D138 D140:D142 D144 D146 D148 D166 D168 D170 D172 D174:D176 D178 D180:D183 D188 D190 D193 D202:D203 D205:D214 D217:D286 D289:D290 D293:D295 D297 D299:D300 D303 D305 D309:D311 D313:D1991" xr:uid="{501EDFA5-9F15-4EFE-97CA-B11483D88E2F}">
      <formula1>Categorias</formula1>
    </dataValidation>
    <dataValidation type="list" allowBlank="1" showInputMessage="1" showErrorMessage="1" sqref="E6 E9:E10 E48 E51:E53 E59:E62 E64 E66 E68:E70 E75:E77 E83:E87 E115:E122 E125:E126 E128:E130 E132:E137 E140 E144 E146 E172 E174 E176 E180:E183 E202:E203 E206:E207 E209 E218:E222 E227 E229:E278 E281 E284 E286 E289 E293:E295 E309:E310 E314:E1991" xr:uid="{779D0B0A-F276-46C0-9A7B-60F721C50129}">
      <formula1>INDIRECT($Q6)</formula1>
    </dataValidation>
    <dataValidation type="list" allowBlank="1" showInputMessage="1" showErrorMessage="1" sqref="E4:E5 E7:E8 E11:E47 E49:E50 E54:E58 E63 E65 E67 E71:E74 E78:E82 E88:E114 E123:E124 E127 E131 E138:E139 E141:E143 E145 E147:E171 E173 E175 E184:E201 E223:E226 E204:E205 E208 E210:E217 E177:E179 E228 E279:E280 E282:E283 E285 E287:E288 E290:E292 E297:E308 E311:E313" xr:uid="{ABFFD762-4939-4C0D-98D0-273DE0A79FD5}">
      <formula1>INDIRECT($I4)</formula1>
    </dataValidation>
    <dataValidation type="list" allowBlank="1" showInputMessage="1" showErrorMessage="1" sqref="R131" xr:uid="{C84285F8-6BC6-4C0D-BF2C-C37DAB1C1ED6}">
      <formula1>Conta</formula1>
    </dataValidation>
    <dataValidation type="list" allowBlank="1" showInputMessage="1" showErrorMessage="1" sqref="E296" xr:uid="{3178545A-BB95-4DD7-98C6-6F868C657A91}">
      <formula1>INDIRECT($J296)</formula1>
    </dataValidation>
  </dataValidations>
  <pageMargins left="0.59055118110236227" right="0.59055118110236227" top="0.59055118110236227" bottom="0.59055118110236227" header="0" footer="0"/>
  <pageSetup paperSize="9" scale="53" fitToHeight="0" pageOrder="overThenDown" orientation="landscape" r:id="rId1"/>
  <headerFooter>
    <oddFooter>Página &amp;P de &amp;N</oddFooter>
  </headerFooter>
  <colBreaks count="1" manualBreakCount="1">
    <brk id="8"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E156D770-FB28-41FB-8272-2D2A9A4A4C57}">
          <x14:formula1>
            <xm:f>Plano!$C$1:$F$1</xm:f>
          </x14:formula1>
          <xm:sqref>D4:D5 D7:D8 D13:D18 D20:D24 F29 D26:D47 D50 D56 D63 D65 D67 D71:D72 D74 D78 D80 D82 D88:D109 D111:D114 D123:D124 D127 D131 D139 D143 D145 D147 D149:D165 D167 D169 D171 D173 D177 D179 D184:D187 D189 D191:D192 D194:D201 D204 D215:D216 D287:D288 D291:D292 D296 D298 D301:D302 D304 D306:D308 D312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pageSetUpPr fitToPage="1"/>
  </sheetPr>
  <dimension ref="A1:S2000"/>
  <sheetViews>
    <sheetView view="pageBreakPreview" zoomScaleSheetLayoutView="100" workbookViewId="0">
      <pane xSplit="6" ySplit="3" topLeftCell="G4" activePane="bottomRight" state="frozen"/>
      <selection activeCell="G5" sqref="G5"/>
      <selection pane="topRight" activeCell="G5" sqref="G5"/>
      <selection pane="bottomLeft" activeCell="G5" sqref="G5"/>
      <selection pane="bottomRight" activeCell="E234" sqref="E234"/>
    </sheetView>
  </sheetViews>
  <sheetFormatPr defaultColWidth="9.140625" defaultRowHeight="12.75"/>
  <cols>
    <col min="1" max="1" width="5.7109375" style="110" customWidth="1"/>
    <col min="2" max="2" width="10.5703125" style="92" bestFit="1" customWidth="1"/>
    <col min="3" max="3" width="10.42578125" style="92" customWidth="1"/>
    <col min="4" max="4" width="15.42578125" style="57" customWidth="1"/>
    <col min="5" max="5" width="23.5703125" style="57" customWidth="1"/>
    <col min="6" max="6" width="12.85546875" style="56" customWidth="1"/>
    <col min="7" max="7" width="41.42578125" style="55" customWidth="1"/>
    <col min="8" max="8" width="25.28515625" style="55" customWidth="1"/>
    <col min="9" max="9" width="23.85546875" style="101" customWidth="1"/>
    <col min="10" max="10" width="17" style="321" customWidth="1"/>
    <col min="11" max="11" width="17.28515625" style="321" customWidth="1"/>
    <col min="12" max="12" width="14.7109375" style="322" customWidth="1"/>
    <col min="13" max="13" width="17.7109375" style="321" customWidth="1"/>
    <col min="14" max="14" width="15.28515625" style="321" customWidth="1"/>
    <col min="15" max="16" width="7.42578125" style="95" customWidth="1"/>
    <col min="17" max="17" width="23.7109375" style="91" customWidth="1"/>
    <col min="18" max="16384" width="9.140625" style="91"/>
  </cols>
  <sheetData>
    <row r="1" spans="1:19" ht="18" customHeight="1">
      <c r="A1" s="630" t="str">
        <f>Capa!A1</f>
        <v>III Termo de Aditivo ao Contrato de Gestão nº 05/20 celebrado entre a Fundação Clóvis Salgado e a Associação Pró-Cultura e Promoção das Artes</v>
      </c>
      <c r="B1" s="630"/>
      <c r="C1" s="630"/>
      <c r="D1" s="630"/>
      <c r="E1" s="630"/>
      <c r="F1" s="630"/>
      <c r="G1" s="630"/>
      <c r="H1" s="630"/>
      <c r="I1" s="630"/>
      <c r="J1" s="630"/>
      <c r="K1" s="630"/>
      <c r="L1" s="630"/>
      <c r="M1" s="630"/>
      <c r="N1" s="630"/>
      <c r="O1" s="92">
        <f>MONTH(Resumo!$C$5)</f>
        <v>1</v>
      </c>
      <c r="P1" s="92">
        <f>YEAR(Resumo!$C$5)</f>
        <v>2022</v>
      </c>
    </row>
    <row r="2" spans="1:19" ht="18" customHeight="1" thickBot="1">
      <c r="A2" s="664" t="str">
        <f>"Tabela 9 - Diário de Entradas e Saídas do Contrato de Gestão - "&amp;LEFT(Capa!A14,1)+3&amp;"º Período Avaliatório"</f>
        <v>Tabela 9 - Diário de Entradas e Saídas do Contrato de Gestão - 4º Período Avaliatório</v>
      </c>
      <c r="B2" s="664"/>
      <c r="C2" s="664"/>
      <c r="D2" s="664"/>
      <c r="E2" s="664"/>
      <c r="F2" s="664"/>
      <c r="G2" s="664"/>
      <c r="H2" s="664"/>
      <c r="I2" s="664"/>
      <c r="J2" s="664"/>
      <c r="K2" s="664"/>
      <c r="L2" s="664"/>
      <c r="M2" s="664"/>
      <c r="N2" s="664"/>
      <c r="O2" s="93"/>
      <c r="P2" s="93"/>
    </row>
    <row r="3" spans="1:19" s="94" customFormat="1" ht="50.25" customHeight="1">
      <c r="A3" s="482" t="s">
        <v>97</v>
      </c>
      <c r="B3" s="482" t="s">
        <v>280</v>
      </c>
      <c r="C3" s="483" t="s">
        <v>283</v>
      </c>
      <c r="D3" s="482" t="s">
        <v>35</v>
      </c>
      <c r="E3" s="483" t="s">
        <v>44</v>
      </c>
      <c r="F3" s="483" t="s">
        <v>272</v>
      </c>
      <c r="G3" s="483" t="s">
        <v>55</v>
      </c>
      <c r="H3" s="483" t="s">
        <v>305</v>
      </c>
      <c r="I3" s="314" t="s">
        <v>54</v>
      </c>
      <c r="J3" s="483" t="s">
        <v>56</v>
      </c>
      <c r="K3" s="483" t="s">
        <v>76</v>
      </c>
      <c r="L3" s="314" t="s">
        <v>52</v>
      </c>
      <c r="M3" s="483" t="s">
        <v>75</v>
      </c>
      <c r="N3" s="483" t="s">
        <v>165</v>
      </c>
      <c r="O3" s="604" t="s">
        <v>281</v>
      </c>
      <c r="P3" s="604" t="s">
        <v>282</v>
      </c>
      <c r="Q3" s="604" t="s">
        <v>35</v>
      </c>
      <c r="R3" s="604" t="s">
        <v>479</v>
      </c>
      <c r="S3" s="604" t="s">
        <v>480</v>
      </c>
    </row>
    <row r="4" spans="1:19" ht="48">
      <c r="A4" s="603">
        <f>IF(B4="","",COUNT('Diário 1º PA'!$A$4:$A$2000)+COUNT('Diário 2º PA'!$A$4:$A$1998)+COUNT('Diário 3º PA'!$A$4:$A$1991)+ROW()-3)</f>
        <v>844</v>
      </c>
      <c r="B4" s="496">
        <v>44837</v>
      </c>
      <c r="C4" s="476">
        <v>44805</v>
      </c>
      <c r="D4" s="448" t="s">
        <v>271</v>
      </c>
      <c r="E4" s="448" t="s">
        <v>90</v>
      </c>
      <c r="F4" s="477">
        <v>4400</v>
      </c>
      <c r="G4" s="573" t="s">
        <v>1523</v>
      </c>
      <c r="H4" s="448" t="s">
        <v>465</v>
      </c>
      <c r="I4" s="448" t="s">
        <v>1772</v>
      </c>
      <c r="J4" s="448" t="s">
        <v>1525</v>
      </c>
      <c r="K4" s="448" t="s">
        <v>543</v>
      </c>
      <c r="L4" s="448" t="s">
        <v>32</v>
      </c>
      <c r="M4" s="544">
        <v>183.81818181818181</v>
      </c>
      <c r="N4" s="496">
        <v>44837</v>
      </c>
      <c r="O4" s="315">
        <f>IF(B4=0,0,IF(YEAR(B4)=$P$1,MONTH(B4)-$O$1+1,(YEAR(B4)-$P$1)*12-$O$1+1+MONTH(B4)))</f>
        <v>10</v>
      </c>
      <c r="P4" s="315">
        <f>IF(C4=0,0,IF(YEAR(C4)=$P$1,MONTH(C4)-$O$1+1,(YEAR(C4)-$P$1)*12-$O$1+1+MONTH(C4)))</f>
        <v>9</v>
      </c>
      <c r="Q4" s="96" t="str">
        <f>SUBSTITUTE(D4," ","_")</f>
        <v>Gastos_Gerais</v>
      </c>
      <c r="R4" s="589" t="s">
        <v>501</v>
      </c>
      <c r="S4" s="590">
        <v>2640</v>
      </c>
    </row>
    <row r="5" spans="1:19" ht="36">
      <c r="A5" s="603">
        <f>IF(B5="","",COUNT('Diário 1º PA'!$A$4:$A$2000)+COUNT('Diário 2º PA'!$A$4:$A$1998)+COUNT('Diário 3º PA'!$A$4:$A$1991)+ROW()-3)</f>
        <v>845</v>
      </c>
      <c r="B5" s="496">
        <v>44837</v>
      </c>
      <c r="C5" s="476">
        <v>44835</v>
      </c>
      <c r="D5" s="448" t="s">
        <v>271</v>
      </c>
      <c r="E5" s="448" t="s">
        <v>71</v>
      </c>
      <c r="F5" s="477">
        <v>11</v>
      </c>
      <c r="G5" s="573" t="s">
        <v>1643</v>
      </c>
      <c r="H5" s="448" t="s">
        <v>465</v>
      </c>
      <c r="I5" s="448" t="s">
        <v>546</v>
      </c>
      <c r="J5" s="448" t="s">
        <v>547</v>
      </c>
      <c r="K5" s="448" t="s">
        <v>548</v>
      </c>
      <c r="L5" s="448" t="s">
        <v>477</v>
      </c>
      <c r="M5" s="544" t="s">
        <v>310</v>
      </c>
      <c r="N5" s="496">
        <v>44837</v>
      </c>
      <c r="O5" s="315">
        <f t="shared" ref="O5:P7" si="0">IF(B5=0,0,IF(YEAR(B5)=$P$1,MONTH(B5)-$O$1+1,(YEAR(B5)-$P$1)*12-$O$1+1+MONTH(B5)))</f>
        <v>10</v>
      </c>
      <c r="P5" s="315">
        <f t="shared" si="0"/>
        <v>10</v>
      </c>
      <c r="Q5" s="96" t="str">
        <f>SUBSTITUTE(D5," ","_")</f>
        <v>Gastos_Gerais</v>
      </c>
      <c r="R5" s="590" t="s">
        <v>310</v>
      </c>
      <c r="S5" s="590" t="s">
        <v>310</v>
      </c>
    </row>
    <row r="6" spans="1:19" ht="60">
      <c r="A6" s="603">
        <f>IF(B6="","",COUNT('Diário 1º PA'!$A$4:$A$2000)+COUNT('Diário 2º PA'!$A$4:$A$1998)+COUNT('Diário 3º PA'!$A$4:$A$1991)+ROW()-3)</f>
        <v>846</v>
      </c>
      <c r="B6" s="613">
        <v>44838</v>
      </c>
      <c r="C6" s="547">
        <v>44805</v>
      </c>
      <c r="D6" s="548" t="s">
        <v>271</v>
      </c>
      <c r="E6" s="548" t="s">
        <v>9</v>
      </c>
      <c r="F6" s="620">
        <v>2462.5500000000002</v>
      </c>
      <c r="G6" s="619" t="s">
        <v>485</v>
      </c>
      <c r="H6" s="548" t="s">
        <v>9</v>
      </c>
      <c r="I6" s="548" t="s">
        <v>497</v>
      </c>
      <c r="J6" s="548" t="s">
        <v>498</v>
      </c>
      <c r="K6" s="548" t="s">
        <v>499</v>
      </c>
      <c r="L6" s="548" t="s">
        <v>500</v>
      </c>
      <c r="M6" s="615">
        <v>2030</v>
      </c>
      <c r="N6" s="613">
        <v>44837</v>
      </c>
      <c r="O6" s="315"/>
      <c r="P6" s="315"/>
      <c r="Q6" s="96" t="str">
        <f>SUBSTITUTE(D6," ","_")</f>
        <v>Gastos_Gerais</v>
      </c>
      <c r="R6" s="589" t="s">
        <v>501</v>
      </c>
      <c r="S6" s="590">
        <v>2632</v>
      </c>
    </row>
    <row r="7" spans="1:19" ht="48">
      <c r="A7" s="603">
        <f>IF(B7="","",COUNT('Diário 1º PA'!$A$4:$A$2000)+COUNT('Diário 2º PA'!$A$4:$A$1998)+COUNT('Diário 3º PA'!$A$4:$A$1991)+ROW()-3)</f>
        <v>847</v>
      </c>
      <c r="B7" s="496">
        <v>44838</v>
      </c>
      <c r="C7" s="476">
        <v>44805</v>
      </c>
      <c r="D7" s="448" t="s">
        <v>271</v>
      </c>
      <c r="E7" s="448" t="s">
        <v>90</v>
      </c>
      <c r="F7" s="477">
        <v>2500</v>
      </c>
      <c r="G7" s="571" t="s">
        <v>482</v>
      </c>
      <c r="H7" s="448" t="s">
        <v>470</v>
      </c>
      <c r="I7" s="448" t="s">
        <v>1237</v>
      </c>
      <c r="J7" s="448" t="s">
        <v>552</v>
      </c>
      <c r="K7" s="448" t="s">
        <v>543</v>
      </c>
      <c r="L7" s="448" t="s">
        <v>32</v>
      </c>
      <c r="M7" s="448" t="s">
        <v>913</v>
      </c>
      <c r="N7" s="496">
        <v>44837</v>
      </c>
      <c r="O7" s="315">
        <f t="shared" si="0"/>
        <v>10</v>
      </c>
      <c r="P7" s="315">
        <f t="shared" si="0"/>
        <v>9</v>
      </c>
      <c r="Q7" s="96" t="str">
        <f t="shared" ref="Q7:Q70" si="1">SUBSTITUTE(D7," ","_")</f>
        <v>Gastos_Gerais</v>
      </c>
      <c r="R7" s="589" t="s">
        <v>501</v>
      </c>
      <c r="S7" s="590">
        <v>2814</v>
      </c>
    </row>
    <row r="8" spans="1:19" ht="48">
      <c r="A8" s="603">
        <f>IF(B8="","",COUNT('Diário 1º PA'!$A$4:$A$2000)+COUNT('Diário 2º PA'!$A$4:$A$1998)+COUNT('Diário 3º PA'!$A$4:$A$1991)+ROW()-3)</f>
        <v>848</v>
      </c>
      <c r="B8" s="496">
        <v>44838</v>
      </c>
      <c r="C8" s="476">
        <v>44805</v>
      </c>
      <c r="D8" s="448" t="s">
        <v>271</v>
      </c>
      <c r="E8" s="448" t="s">
        <v>90</v>
      </c>
      <c r="F8" s="477">
        <v>4000</v>
      </c>
      <c r="G8" s="573" t="s">
        <v>1764</v>
      </c>
      <c r="H8" s="448" t="s">
        <v>465</v>
      </c>
      <c r="I8" s="448" t="s">
        <v>1775</v>
      </c>
      <c r="J8" s="448" t="s">
        <v>1776</v>
      </c>
      <c r="K8" s="448" t="s">
        <v>543</v>
      </c>
      <c r="L8" s="448" t="s">
        <v>32</v>
      </c>
      <c r="M8" s="448" t="s">
        <v>879</v>
      </c>
      <c r="N8" s="496">
        <v>44837</v>
      </c>
      <c r="O8" s="315">
        <f t="shared" ref="O8:O70" si="2">IF(B8=0,0,IF(YEAR(B8)=$P$1,MONTH(B8)-$O$1+1,(YEAR(B8)-$P$1)*12-$O$1+1+MONTH(B8)))</f>
        <v>10</v>
      </c>
      <c r="P8" s="315">
        <f t="shared" ref="P8:P70" si="3">IF(C8=0,0,IF(YEAR(C8)=$P$1,MONTH(C8)-$O$1+1,(YEAR(C8)-$P$1)*12-$O$1+1+MONTH(C8)))</f>
        <v>9</v>
      </c>
      <c r="Q8" s="96" t="str">
        <f t="shared" si="1"/>
        <v>Gastos_Gerais</v>
      </c>
      <c r="R8" s="589" t="s">
        <v>501</v>
      </c>
      <c r="S8" s="590">
        <v>2757</v>
      </c>
    </row>
    <row r="9" spans="1:19" ht="36">
      <c r="A9" s="603">
        <f>IF(B9="","",COUNT('Diário 1º PA'!$A$4:$A$2000)+COUNT('Diário 2º PA'!$A$4:$A$1998)+COUNT('Diário 3º PA'!$A$4:$A$1991)+ROW()-3)</f>
        <v>849</v>
      </c>
      <c r="B9" s="496">
        <v>44838</v>
      </c>
      <c r="C9" s="476">
        <v>44835</v>
      </c>
      <c r="D9" s="448" t="s">
        <v>271</v>
      </c>
      <c r="E9" s="448" t="s">
        <v>71</v>
      </c>
      <c r="F9" s="477">
        <v>11</v>
      </c>
      <c r="G9" s="573" t="s">
        <v>1549</v>
      </c>
      <c r="H9" s="448" t="s">
        <v>470</v>
      </c>
      <c r="I9" s="448" t="s">
        <v>546</v>
      </c>
      <c r="J9" s="448" t="s">
        <v>547</v>
      </c>
      <c r="K9" s="448" t="s">
        <v>548</v>
      </c>
      <c r="L9" s="448" t="s">
        <v>477</v>
      </c>
      <c r="M9" s="544" t="s">
        <v>310</v>
      </c>
      <c r="N9" s="496">
        <v>44838</v>
      </c>
      <c r="O9" s="315">
        <f t="shared" si="2"/>
        <v>10</v>
      </c>
      <c r="P9" s="315">
        <f t="shared" si="3"/>
        <v>10</v>
      </c>
      <c r="Q9" s="96" t="str">
        <f t="shared" si="1"/>
        <v>Gastos_Gerais</v>
      </c>
      <c r="R9" s="590" t="s">
        <v>310</v>
      </c>
      <c r="S9" s="590" t="s">
        <v>310</v>
      </c>
    </row>
    <row r="10" spans="1:19" ht="36">
      <c r="A10" s="603">
        <f>IF(B10="","",COUNT('Diário 1º PA'!$A$4:$A$2000)+COUNT('Diário 2º PA'!$A$4:$A$1998)+COUNT('Diário 3º PA'!$A$4:$A$1991)+ROW()-3)</f>
        <v>850</v>
      </c>
      <c r="B10" s="496">
        <v>44838</v>
      </c>
      <c r="C10" s="476">
        <v>44835</v>
      </c>
      <c r="D10" s="448" t="s">
        <v>271</v>
      </c>
      <c r="E10" s="448" t="s">
        <v>71</v>
      </c>
      <c r="F10" s="477">
        <v>11</v>
      </c>
      <c r="G10" s="573" t="s">
        <v>1777</v>
      </c>
      <c r="H10" s="448" t="s">
        <v>465</v>
      </c>
      <c r="I10" s="448" t="s">
        <v>546</v>
      </c>
      <c r="J10" s="448" t="s">
        <v>547</v>
      </c>
      <c r="K10" s="448" t="s">
        <v>548</v>
      </c>
      <c r="L10" s="448" t="s">
        <v>477</v>
      </c>
      <c r="M10" s="544" t="s">
        <v>310</v>
      </c>
      <c r="N10" s="496">
        <v>44838</v>
      </c>
      <c r="O10" s="315">
        <f t="shared" si="2"/>
        <v>10</v>
      </c>
      <c r="P10" s="315">
        <f t="shared" si="3"/>
        <v>10</v>
      </c>
      <c r="Q10" s="96" t="str">
        <f t="shared" si="1"/>
        <v>Gastos_Gerais</v>
      </c>
      <c r="R10" s="590" t="s">
        <v>310</v>
      </c>
      <c r="S10" s="590" t="s">
        <v>310</v>
      </c>
    </row>
    <row r="11" spans="1:19" ht="72">
      <c r="A11" s="603">
        <f>IF(B11="","",COUNT('Diário 1º PA'!$A$4:$A$2000)+COUNT('Diário 2º PA'!$A$4:$A$1998)+COUNT('Diário 3º PA'!$A$4:$A$1991)+ROW()-3)</f>
        <v>851</v>
      </c>
      <c r="B11" s="613">
        <v>44840</v>
      </c>
      <c r="C11" s="547">
        <v>44805</v>
      </c>
      <c r="D11" s="548" t="s">
        <v>271</v>
      </c>
      <c r="E11" s="548" t="s">
        <v>434</v>
      </c>
      <c r="F11" s="549">
        <v>3000</v>
      </c>
      <c r="G11" s="612" t="s">
        <v>1708</v>
      </c>
      <c r="H11" s="548" t="s">
        <v>466</v>
      </c>
      <c r="I11" s="548" t="s">
        <v>1782</v>
      </c>
      <c r="J11" s="614" t="s">
        <v>1681</v>
      </c>
      <c r="K11" s="548" t="s">
        <v>543</v>
      </c>
      <c r="L11" s="548" t="s">
        <v>32</v>
      </c>
      <c r="M11" s="615">
        <v>3208</v>
      </c>
      <c r="N11" s="613">
        <v>44838</v>
      </c>
      <c r="O11" s="315"/>
      <c r="P11" s="315"/>
      <c r="Q11" s="96" t="str">
        <f t="shared" si="1"/>
        <v>Gastos_Gerais</v>
      </c>
      <c r="R11" s="589" t="s">
        <v>501</v>
      </c>
      <c r="S11" s="590">
        <v>4327</v>
      </c>
    </row>
    <row r="12" spans="1:19" ht="48">
      <c r="A12" s="603">
        <f>IF(B12="","",COUNT('Diário 1º PA'!$A$4:$A$2000)+COUNT('Diário 2º PA'!$A$4:$A$1998)+COUNT('Diário 3º PA'!$A$4:$A$1991)+ROW()-3)</f>
        <v>852</v>
      </c>
      <c r="B12" s="613">
        <v>44840</v>
      </c>
      <c r="C12" s="547">
        <v>44805</v>
      </c>
      <c r="D12" s="548" t="s">
        <v>271</v>
      </c>
      <c r="E12" s="548" t="s">
        <v>434</v>
      </c>
      <c r="F12" s="549">
        <v>1238.4000000000001</v>
      </c>
      <c r="G12" s="612" t="s">
        <v>1699</v>
      </c>
      <c r="H12" s="548" t="s">
        <v>466</v>
      </c>
      <c r="I12" s="548" t="s">
        <v>1674</v>
      </c>
      <c r="J12" s="548" t="s">
        <v>1675</v>
      </c>
      <c r="K12" s="548" t="s">
        <v>543</v>
      </c>
      <c r="L12" s="548" t="s">
        <v>500</v>
      </c>
      <c r="M12" s="615">
        <v>2035</v>
      </c>
      <c r="N12" s="613">
        <v>44838</v>
      </c>
      <c r="O12" s="315"/>
      <c r="P12" s="315"/>
      <c r="Q12" s="96" t="str">
        <f t="shared" si="1"/>
        <v>Gastos_Gerais</v>
      </c>
      <c r="R12" s="589" t="s">
        <v>501</v>
      </c>
      <c r="S12" s="590">
        <v>4323</v>
      </c>
    </row>
    <row r="13" spans="1:19" ht="36">
      <c r="A13" s="603">
        <f>IF(B13="","",COUNT('Diário 1º PA'!$A$4:$A$2000)+COUNT('Diário 2º PA'!$A$4:$A$1998)+COUNT('Diário 3º PA'!$A$4:$A$1991)+ROW()-3)</f>
        <v>853</v>
      </c>
      <c r="B13" s="493">
        <v>44840</v>
      </c>
      <c r="C13" s="476">
        <v>44835</v>
      </c>
      <c r="D13" s="448" t="s">
        <v>271</v>
      </c>
      <c r="E13" s="448" t="s">
        <v>71</v>
      </c>
      <c r="F13" s="477">
        <v>11</v>
      </c>
      <c r="G13" s="573" t="s">
        <v>1784</v>
      </c>
      <c r="H13" s="448" t="s">
        <v>471</v>
      </c>
      <c r="I13" s="448" t="s">
        <v>546</v>
      </c>
      <c r="J13" s="448" t="s">
        <v>547</v>
      </c>
      <c r="K13" s="448" t="s">
        <v>548</v>
      </c>
      <c r="L13" s="448" t="s">
        <v>477</v>
      </c>
      <c r="M13" s="544" t="s">
        <v>310</v>
      </c>
      <c r="N13" s="493">
        <v>44840</v>
      </c>
      <c r="O13" s="315">
        <f t="shared" ref="O13:O14" si="4">IF(B13=0,0,IF(YEAR(B13)=$P$1,MONTH(B13)-$O$1+1,(YEAR(B13)-$P$1)*12-$O$1+1+MONTH(B13)))</f>
        <v>10</v>
      </c>
      <c r="P13" s="315">
        <f t="shared" ref="P13:P14" si="5">IF(C13=0,0,IF(YEAR(C13)=$P$1,MONTH(C13)-$O$1+1,(YEAR(C13)-$P$1)*12-$O$1+1+MONTH(C13)))</f>
        <v>10</v>
      </c>
      <c r="Q13" s="96" t="str">
        <f t="shared" ref="Q13:Q14" si="6">SUBSTITUTE(D13," ","_")</f>
        <v>Gastos_Gerais</v>
      </c>
      <c r="R13" s="590" t="s">
        <v>310</v>
      </c>
      <c r="S13" s="590" t="s">
        <v>310</v>
      </c>
    </row>
    <row r="14" spans="1:19" ht="36">
      <c r="A14" s="603">
        <f>IF(B14="","",COUNT('Diário 1º PA'!$A$4:$A$2000)+COUNT('Diário 2º PA'!$A$4:$A$1998)+COUNT('Diário 3º PA'!$A$4:$A$1991)+ROW()-3)</f>
        <v>854</v>
      </c>
      <c r="B14" s="493">
        <v>44840</v>
      </c>
      <c r="C14" s="476">
        <v>44835</v>
      </c>
      <c r="D14" s="448" t="s">
        <v>271</v>
      </c>
      <c r="E14" s="448" t="s">
        <v>71</v>
      </c>
      <c r="F14" s="477">
        <v>11</v>
      </c>
      <c r="G14" s="573" t="s">
        <v>1785</v>
      </c>
      <c r="H14" s="448" t="s">
        <v>471</v>
      </c>
      <c r="I14" s="448" t="s">
        <v>546</v>
      </c>
      <c r="J14" s="448" t="s">
        <v>547</v>
      </c>
      <c r="K14" s="448" t="s">
        <v>548</v>
      </c>
      <c r="L14" s="448" t="s">
        <v>477</v>
      </c>
      <c r="M14" s="544" t="s">
        <v>310</v>
      </c>
      <c r="N14" s="493">
        <v>44840</v>
      </c>
      <c r="O14" s="315">
        <f t="shared" si="4"/>
        <v>10</v>
      </c>
      <c r="P14" s="315">
        <f t="shared" si="5"/>
        <v>10</v>
      </c>
      <c r="Q14" s="96" t="str">
        <f t="shared" si="6"/>
        <v>Gastos_Gerais</v>
      </c>
      <c r="R14" s="590" t="s">
        <v>310</v>
      </c>
      <c r="S14" s="590" t="s">
        <v>310</v>
      </c>
    </row>
    <row r="15" spans="1:19" ht="252">
      <c r="A15" s="603">
        <f>IF(B15="","",COUNT('Diário 1º PA'!$A$4:$A$2000)+COUNT('Diário 2º PA'!$A$4:$A$1998)+COUNT('Diário 3º PA'!$A$4:$A$1991)+ROW()-3)</f>
        <v>855</v>
      </c>
      <c r="B15" s="493">
        <v>44841</v>
      </c>
      <c r="C15" s="476">
        <v>44743</v>
      </c>
      <c r="D15" s="448" t="s">
        <v>271</v>
      </c>
      <c r="E15" s="448" t="s">
        <v>451</v>
      </c>
      <c r="F15" s="477">
        <v>13718.6</v>
      </c>
      <c r="G15" s="571" t="s">
        <v>522</v>
      </c>
      <c r="H15" s="448" t="s">
        <v>465</v>
      </c>
      <c r="I15" s="448" t="s">
        <v>1086</v>
      </c>
      <c r="J15" s="507" t="s">
        <v>1786</v>
      </c>
      <c r="K15" s="448" t="s">
        <v>499</v>
      </c>
      <c r="L15" s="448" t="s">
        <v>32</v>
      </c>
      <c r="M15" s="448" t="s">
        <v>1338</v>
      </c>
      <c r="N15" s="496">
        <v>44840</v>
      </c>
      <c r="O15" s="315">
        <f t="shared" si="2"/>
        <v>10</v>
      </c>
      <c r="P15" s="315">
        <f t="shared" si="3"/>
        <v>7</v>
      </c>
      <c r="Q15" s="96" t="str">
        <f t="shared" si="1"/>
        <v>Gastos_Gerais</v>
      </c>
      <c r="R15" s="589" t="s">
        <v>540</v>
      </c>
      <c r="S15" s="590">
        <v>3031</v>
      </c>
    </row>
    <row r="16" spans="1:19" ht="132">
      <c r="A16" s="603">
        <f>IF(B16="","",COUNT('Diário 1º PA'!$A$4:$A$2000)+COUNT('Diário 2º PA'!$A$4:$A$1998)+COUNT('Diário 3º PA'!$A$4:$A$1991)+ROW()-3)</f>
        <v>856</v>
      </c>
      <c r="B16" s="493">
        <v>44841</v>
      </c>
      <c r="C16" s="476">
        <v>44743</v>
      </c>
      <c r="D16" s="448" t="s">
        <v>271</v>
      </c>
      <c r="E16" s="448" t="s">
        <v>448</v>
      </c>
      <c r="F16" s="477">
        <v>3004.17</v>
      </c>
      <c r="G16" s="573" t="s">
        <v>519</v>
      </c>
      <c r="H16" s="448" t="s">
        <v>465</v>
      </c>
      <c r="I16" s="448" t="s">
        <v>1089</v>
      </c>
      <c r="J16" s="507" t="s">
        <v>855</v>
      </c>
      <c r="K16" s="448" t="s">
        <v>499</v>
      </c>
      <c r="L16" s="448" t="s">
        <v>500</v>
      </c>
      <c r="M16" s="448">
        <v>2051</v>
      </c>
      <c r="N16" s="496">
        <v>44840</v>
      </c>
      <c r="O16" s="315">
        <f t="shared" si="2"/>
        <v>10</v>
      </c>
      <c r="P16" s="315">
        <f t="shared" si="3"/>
        <v>7</v>
      </c>
      <c r="Q16" s="96" t="str">
        <f t="shared" si="1"/>
        <v>Gastos_Gerais</v>
      </c>
      <c r="R16" s="589" t="s">
        <v>540</v>
      </c>
      <c r="S16" s="590">
        <v>3016</v>
      </c>
    </row>
    <row r="17" spans="1:19" ht="36">
      <c r="A17" s="603">
        <f>IF(B17="","",COUNT('Diário 1º PA'!$A$4:$A$2000)+COUNT('Diário 2º PA'!$A$4:$A$1998)+COUNT('Diário 3º PA'!$A$4:$A$1991)+ROW()-3)</f>
        <v>857</v>
      </c>
      <c r="B17" s="493">
        <v>44841</v>
      </c>
      <c r="C17" s="476">
        <v>44835</v>
      </c>
      <c r="D17" s="448" t="s">
        <v>271</v>
      </c>
      <c r="E17" s="448" t="s">
        <v>446</v>
      </c>
      <c r="F17" s="477">
        <v>4304.25</v>
      </c>
      <c r="G17" s="573" t="s">
        <v>1762</v>
      </c>
      <c r="H17" s="448" t="s">
        <v>463</v>
      </c>
      <c r="I17" s="448" t="s">
        <v>1790</v>
      </c>
      <c r="J17" s="507" t="s">
        <v>1791</v>
      </c>
      <c r="K17" s="448" t="s">
        <v>543</v>
      </c>
      <c r="L17" s="448" t="s">
        <v>32</v>
      </c>
      <c r="M17" s="448" t="s">
        <v>1792</v>
      </c>
      <c r="N17" s="496">
        <v>44840</v>
      </c>
      <c r="O17" s="315">
        <f t="shared" si="2"/>
        <v>10</v>
      </c>
      <c r="P17" s="315">
        <f t="shared" si="3"/>
        <v>10</v>
      </c>
      <c r="Q17" s="96" t="str">
        <f t="shared" si="1"/>
        <v>Gastos_Gerais</v>
      </c>
      <c r="R17" s="589" t="s">
        <v>501</v>
      </c>
      <c r="S17" s="590">
        <v>4334</v>
      </c>
    </row>
    <row r="18" spans="1:19" ht="96">
      <c r="A18" s="603">
        <f>IF(B18="","",COUNT('Diário 1º PA'!$A$4:$A$2000)+COUNT('Diário 2º PA'!$A$4:$A$1998)+COUNT('Diário 3º PA'!$A$4:$A$1991)+ROW()-3)</f>
        <v>858</v>
      </c>
      <c r="B18" s="493">
        <v>44841</v>
      </c>
      <c r="C18" s="476">
        <v>44652</v>
      </c>
      <c r="D18" s="448" t="s">
        <v>271</v>
      </c>
      <c r="E18" s="448" t="s">
        <v>448</v>
      </c>
      <c r="F18" s="477">
        <v>9754</v>
      </c>
      <c r="G18" s="571" t="s">
        <v>992</v>
      </c>
      <c r="H18" s="448" t="s">
        <v>465</v>
      </c>
      <c r="I18" s="448" t="s">
        <v>1800</v>
      </c>
      <c r="J18" s="507" t="s">
        <v>1367</v>
      </c>
      <c r="K18" s="448" t="s">
        <v>543</v>
      </c>
      <c r="L18" s="448" t="s">
        <v>32</v>
      </c>
      <c r="M18" s="448" t="s">
        <v>1794</v>
      </c>
      <c r="N18" s="496">
        <v>44840</v>
      </c>
      <c r="O18" s="315">
        <f t="shared" si="2"/>
        <v>10</v>
      </c>
      <c r="P18" s="315">
        <f t="shared" si="3"/>
        <v>4</v>
      </c>
      <c r="Q18" s="96" t="str">
        <f t="shared" si="1"/>
        <v>Gastos_Gerais</v>
      </c>
      <c r="R18" s="589" t="s">
        <v>540</v>
      </c>
      <c r="S18" s="590">
        <v>3019</v>
      </c>
    </row>
    <row r="19" spans="1:19" ht="84">
      <c r="A19" s="603">
        <f>IF(B19="","",COUNT('Diário 1º PA'!$A$4:$A$2000)+COUNT('Diário 2º PA'!$A$4:$A$1998)+COUNT('Diário 3º PA'!$A$4:$A$1991)+ROW()-3)</f>
        <v>859</v>
      </c>
      <c r="B19" s="493">
        <v>44841</v>
      </c>
      <c r="C19" s="476">
        <v>44805</v>
      </c>
      <c r="D19" s="448" t="s">
        <v>271</v>
      </c>
      <c r="E19" s="448" t="s">
        <v>442</v>
      </c>
      <c r="F19" s="477">
        <v>3429.65</v>
      </c>
      <c r="G19" s="571" t="s">
        <v>765</v>
      </c>
      <c r="H19" s="448" t="s">
        <v>309</v>
      </c>
      <c r="I19" s="448" t="s">
        <v>1668</v>
      </c>
      <c r="J19" s="507" t="s">
        <v>593</v>
      </c>
      <c r="K19" s="448" t="s">
        <v>543</v>
      </c>
      <c r="L19" s="448" t="s">
        <v>32</v>
      </c>
      <c r="M19" s="448" t="s">
        <v>1719</v>
      </c>
      <c r="N19" s="496">
        <v>44841</v>
      </c>
      <c r="O19" s="315">
        <f t="shared" si="2"/>
        <v>10</v>
      </c>
      <c r="P19" s="315">
        <f t="shared" si="3"/>
        <v>9</v>
      </c>
      <c r="Q19" s="96" t="str">
        <f t="shared" si="1"/>
        <v>Gastos_Gerais</v>
      </c>
      <c r="R19" s="589" t="s">
        <v>501</v>
      </c>
      <c r="S19" s="590">
        <v>2893</v>
      </c>
    </row>
    <row r="20" spans="1:19" ht="36">
      <c r="A20" s="603">
        <f>IF(B20="","",COUNT('Diário 1º PA'!$A$4:$A$2000)+COUNT('Diário 2º PA'!$A$4:$A$1998)+COUNT('Diário 3º PA'!$A$4:$A$1991)+ROW()-3)</f>
        <v>860</v>
      </c>
      <c r="B20" s="493">
        <v>44841</v>
      </c>
      <c r="C20" s="476">
        <v>44774</v>
      </c>
      <c r="D20" s="448" t="s">
        <v>271</v>
      </c>
      <c r="E20" s="448" t="s">
        <v>458</v>
      </c>
      <c r="F20" s="495">
        <v>10222.799999999999</v>
      </c>
      <c r="G20" s="571" t="s">
        <v>532</v>
      </c>
      <c r="H20" s="448" t="s">
        <v>465</v>
      </c>
      <c r="I20" s="448" t="s">
        <v>886</v>
      </c>
      <c r="J20" s="507" t="s">
        <v>607</v>
      </c>
      <c r="K20" s="448" t="s">
        <v>543</v>
      </c>
      <c r="L20" s="448" t="s">
        <v>32</v>
      </c>
      <c r="M20" s="448" t="s">
        <v>1669</v>
      </c>
      <c r="N20" s="496">
        <v>44840</v>
      </c>
      <c r="O20" s="315">
        <f t="shared" si="2"/>
        <v>10</v>
      </c>
      <c r="P20" s="315">
        <f t="shared" si="3"/>
        <v>8</v>
      </c>
      <c r="Q20" s="96" t="str">
        <f t="shared" si="1"/>
        <v>Gastos_Gerais</v>
      </c>
      <c r="R20" s="589" t="s">
        <v>540</v>
      </c>
      <c r="S20" s="590">
        <v>3032</v>
      </c>
    </row>
    <row r="21" spans="1:19" ht="72">
      <c r="A21" s="603">
        <f>IF(B21="","",COUNT('Diário 1º PA'!$A$4:$A$2000)+COUNT('Diário 2º PA'!$A$4:$A$1998)+COUNT('Diário 3º PA'!$A$4:$A$1991)+ROW()-3)</f>
        <v>861</v>
      </c>
      <c r="B21" s="613">
        <v>44841</v>
      </c>
      <c r="C21" s="547">
        <v>44805</v>
      </c>
      <c r="D21" s="548" t="s">
        <v>271</v>
      </c>
      <c r="E21" s="548" t="s">
        <v>434</v>
      </c>
      <c r="F21" s="549">
        <v>2919.6</v>
      </c>
      <c r="G21" s="612" t="s">
        <v>1701</v>
      </c>
      <c r="H21" s="548" t="s">
        <v>466</v>
      </c>
      <c r="I21" s="548" t="s">
        <v>1676</v>
      </c>
      <c r="J21" s="614" t="s">
        <v>1798</v>
      </c>
      <c r="K21" s="548" t="s">
        <v>543</v>
      </c>
      <c r="L21" s="548" t="s">
        <v>32</v>
      </c>
      <c r="M21" s="548" t="s">
        <v>929</v>
      </c>
      <c r="N21" s="613">
        <v>44839</v>
      </c>
      <c r="O21" s="315"/>
      <c r="P21" s="315"/>
      <c r="Q21" s="96" t="str">
        <f t="shared" si="1"/>
        <v>Gastos_Gerais</v>
      </c>
      <c r="R21" s="589" t="s">
        <v>501</v>
      </c>
      <c r="S21" s="590">
        <v>4326</v>
      </c>
    </row>
    <row r="22" spans="1:19" ht="36">
      <c r="A22" s="603">
        <f>IF(B22="","",COUNT('Diário 1º PA'!$A$4:$A$2000)+COUNT('Diário 2º PA'!$A$4:$A$1998)+COUNT('Diário 3º PA'!$A$4:$A$1991)+ROW()-3)</f>
        <v>862</v>
      </c>
      <c r="B22" s="493">
        <v>44841</v>
      </c>
      <c r="C22" s="476">
        <v>44835</v>
      </c>
      <c r="D22" s="448" t="s">
        <v>271</v>
      </c>
      <c r="E22" s="448" t="s">
        <v>71</v>
      </c>
      <c r="F22" s="477">
        <v>11</v>
      </c>
      <c r="G22" s="573" t="s">
        <v>1801</v>
      </c>
      <c r="H22" s="448" t="s">
        <v>463</v>
      </c>
      <c r="I22" s="448" t="s">
        <v>546</v>
      </c>
      <c r="J22" s="448" t="s">
        <v>547</v>
      </c>
      <c r="K22" s="448" t="s">
        <v>548</v>
      </c>
      <c r="L22" s="448" t="s">
        <v>477</v>
      </c>
      <c r="M22" s="544" t="s">
        <v>310</v>
      </c>
      <c r="N22" s="493">
        <v>44841</v>
      </c>
      <c r="O22" s="315">
        <f t="shared" si="2"/>
        <v>10</v>
      </c>
      <c r="P22" s="315">
        <f t="shared" si="3"/>
        <v>10</v>
      </c>
      <c r="Q22" s="96" t="str">
        <f t="shared" si="1"/>
        <v>Gastos_Gerais</v>
      </c>
      <c r="R22" s="590" t="s">
        <v>310</v>
      </c>
      <c r="S22" s="590" t="s">
        <v>310</v>
      </c>
    </row>
    <row r="23" spans="1:19" ht="36">
      <c r="A23" s="603">
        <f>IF(B23="","",COUNT('Diário 1º PA'!$A$4:$A$2000)+COUNT('Diário 2º PA'!$A$4:$A$1998)+COUNT('Diário 3º PA'!$A$4:$A$1991)+ROW()-3)</f>
        <v>863</v>
      </c>
      <c r="B23" s="493">
        <v>44841</v>
      </c>
      <c r="C23" s="476">
        <v>44835</v>
      </c>
      <c r="D23" s="448" t="s">
        <v>271</v>
      </c>
      <c r="E23" s="448" t="s">
        <v>71</v>
      </c>
      <c r="F23" s="477">
        <v>11</v>
      </c>
      <c r="G23" s="573" t="s">
        <v>1802</v>
      </c>
      <c r="H23" s="448" t="s">
        <v>465</v>
      </c>
      <c r="I23" s="448" t="s">
        <v>546</v>
      </c>
      <c r="J23" s="448" t="s">
        <v>547</v>
      </c>
      <c r="K23" s="448" t="s">
        <v>548</v>
      </c>
      <c r="L23" s="448" t="s">
        <v>477</v>
      </c>
      <c r="M23" s="544" t="s">
        <v>310</v>
      </c>
      <c r="N23" s="493">
        <v>44841</v>
      </c>
      <c r="O23" s="315">
        <f t="shared" ref="O23:O26" si="7">IF(B23=0,0,IF(YEAR(B23)=$P$1,MONTH(B23)-$O$1+1,(YEAR(B23)-$P$1)*12-$O$1+1+MONTH(B23)))</f>
        <v>10</v>
      </c>
      <c r="P23" s="315">
        <f t="shared" ref="P23:P26" si="8">IF(C23=0,0,IF(YEAR(C23)=$P$1,MONTH(C23)-$O$1+1,(YEAR(C23)-$P$1)*12-$O$1+1+MONTH(C23)))</f>
        <v>10</v>
      </c>
      <c r="Q23" s="96" t="str">
        <f t="shared" ref="Q23:Q26" si="9">SUBSTITUTE(D23," ","_")</f>
        <v>Gastos_Gerais</v>
      </c>
      <c r="R23" s="590" t="s">
        <v>310</v>
      </c>
      <c r="S23" s="590" t="s">
        <v>310</v>
      </c>
    </row>
    <row r="24" spans="1:19" ht="36">
      <c r="A24" s="603">
        <f>IF(B24="","",COUNT('Diário 1º PA'!$A$4:$A$2000)+COUNT('Diário 2º PA'!$A$4:$A$1998)+COUNT('Diário 3º PA'!$A$4:$A$1991)+ROW()-3)</f>
        <v>864</v>
      </c>
      <c r="B24" s="493">
        <v>44841</v>
      </c>
      <c r="C24" s="476">
        <v>44835</v>
      </c>
      <c r="D24" s="448" t="s">
        <v>271</v>
      </c>
      <c r="E24" s="448" t="s">
        <v>71</v>
      </c>
      <c r="F24" s="477">
        <v>11</v>
      </c>
      <c r="G24" s="573" t="s">
        <v>1803</v>
      </c>
      <c r="H24" s="448" t="s">
        <v>309</v>
      </c>
      <c r="I24" s="448" t="s">
        <v>546</v>
      </c>
      <c r="J24" s="448" t="s">
        <v>547</v>
      </c>
      <c r="K24" s="448" t="s">
        <v>548</v>
      </c>
      <c r="L24" s="448" t="s">
        <v>477</v>
      </c>
      <c r="M24" s="544" t="s">
        <v>310</v>
      </c>
      <c r="N24" s="493">
        <v>44841</v>
      </c>
      <c r="O24" s="315">
        <f t="shared" si="7"/>
        <v>10</v>
      </c>
      <c r="P24" s="315">
        <f t="shared" si="8"/>
        <v>10</v>
      </c>
      <c r="Q24" s="96" t="str">
        <f t="shared" si="9"/>
        <v>Gastos_Gerais</v>
      </c>
      <c r="R24" s="590" t="s">
        <v>310</v>
      </c>
      <c r="S24" s="590" t="s">
        <v>310</v>
      </c>
    </row>
    <row r="25" spans="1:19" ht="36">
      <c r="A25" s="603">
        <f>IF(B25="","",COUNT('Diário 1º PA'!$A$4:$A$2000)+COUNT('Diário 2º PA'!$A$4:$A$1998)+COUNT('Diário 3º PA'!$A$4:$A$1991)+ROW()-3)</f>
        <v>865</v>
      </c>
      <c r="B25" s="493">
        <v>44841</v>
      </c>
      <c r="C25" s="476">
        <v>44835</v>
      </c>
      <c r="D25" s="448" t="s">
        <v>271</v>
      </c>
      <c r="E25" s="448" t="s">
        <v>71</v>
      </c>
      <c r="F25" s="477">
        <v>11</v>
      </c>
      <c r="G25" s="573" t="s">
        <v>1804</v>
      </c>
      <c r="H25" s="448" t="s">
        <v>465</v>
      </c>
      <c r="I25" s="448" t="s">
        <v>546</v>
      </c>
      <c r="J25" s="448" t="s">
        <v>547</v>
      </c>
      <c r="K25" s="448" t="s">
        <v>548</v>
      </c>
      <c r="L25" s="448" t="s">
        <v>477</v>
      </c>
      <c r="M25" s="544" t="s">
        <v>310</v>
      </c>
      <c r="N25" s="493">
        <v>44841</v>
      </c>
      <c r="O25" s="315">
        <f t="shared" si="7"/>
        <v>10</v>
      </c>
      <c r="P25" s="315">
        <f t="shared" si="8"/>
        <v>10</v>
      </c>
      <c r="Q25" s="96" t="str">
        <f t="shared" si="9"/>
        <v>Gastos_Gerais</v>
      </c>
      <c r="R25" s="590" t="s">
        <v>310</v>
      </c>
      <c r="S25" s="590" t="s">
        <v>310</v>
      </c>
    </row>
    <row r="26" spans="1:19" ht="36">
      <c r="A26" s="603">
        <f>IF(B26="","",COUNT('Diário 1º PA'!$A$4:$A$2000)+COUNT('Diário 2º PA'!$A$4:$A$1998)+COUNT('Diário 3º PA'!$A$4:$A$1991)+ROW()-3)</f>
        <v>866</v>
      </c>
      <c r="B26" s="493">
        <v>44841</v>
      </c>
      <c r="C26" s="476">
        <v>44835</v>
      </c>
      <c r="D26" s="448" t="s">
        <v>271</v>
      </c>
      <c r="E26" s="448" t="s">
        <v>71</v>
      </c>
      <c r="F26" s="477">
        <v>11</v>
      </c>
      <c r="G26" s="573" t="s">
        <v>1805</v>
      </c>
      <c r="H26" s="448" t="s">
        <v>471</v>
      </c>
      <c r="I26" s="448" t="s">
        <v>546</v>
      </c>
      <c r="J26" s="448" t="s">
        <v>547</v>
      </c>
      <c r="K26" s="448" t="s">
        <v>548</v>
      </c>
      <c r="L26" s="448" t="s">
        <v>477</v>
      </c>
      <c r="M26" s="544" t="s">
        <v>310</v>
      </c>
      <c r="N26" s="493">
        <v>44841</v>
      </c>
      <c r="O26" s="315">
        <f t="shared" si="7"/>
        <v>10</v>
      </c>
      <c r="P26" s="315">
        <f t="shared" si="8"/>
        <v>10</v>
      </c>
      <c r="Q26" s="96" t="str">
        <f t="shared" si="9"/>
        <v>Gastos_Gerais</v>
      </c>
      <c r="R26" s="590" t="s">
        <v>310</v>
      </c>
      <c r="S26" s="590" t="s">
        <v>310</v>
      </c>
    </row>
    <row r="27" spans="1:19" ht="24">
      <c r="A27" s="603">
        <f>IF(B27="","",COUNT('Diário 1º PA'!$A$4:$A$2000)+COUNT('Diário 2º PA'!$A$4:$A$1998)+COUNT('Diário 3º PA'!$A$4:$A$1991)+ROW()-3)</f>
        <v>867</v>
      </c>
      <c r="B27" s="498">
        <v>44844</v>
      </c>
      <c r="C27" s="476">
        <v>44805</v>
      </c>
      <c r="D27" s="448" t="s">
        <v>271</v>
      </c>
      <c r="E27" s="448" t="s">
        <v>434</v>
      </c>
      <c r="F27" s="499">
        <v>1045.2</v>
      </c>
      <c r="G27" s="479" t="s">
        <v>1815</v>
      </c>
      <c r="H27" s="448" t="s">
        <v>463</v>
      </c>
      <c r="I27" s="448" t="s">
        <v>502</v>
      </c>
      <c r="J27" s="448" t="s">
        <v>310</v>
      </c>
      <c r="K27" s="448" t="s">
        <v>507</v>
      </c>
      <c r="L27" s="448" t="s">
        <v>550</v>
      </c>
      <c r="M27" s="502">
        <v>222229847092</v>
      </c>
      <c r="N27" s="498">
        <v>44844</v>
      </c>
      <c r="O27" s="315">
        <f t="shared" si="2"/>
        <v>10</v>
      </c>
      <c r="P27" s="315">
        <f t="shared" si="3"/>
        <v>9</v>
      </c>
      <c r="Q27" s="96" t="str">
        <f t="shared" si="1"/>
        <v>Gastos_Gerais</v>
      </c>
      <c r="R27" s="590" t="s">
        <v>310</v>
      </c>
      <c r="S27" s="590" t="s">
        <v>310</v>
      </c>
    </row>
    <row r="28" spans="1:19" ht="36">
      <c r="A28" s="603">
        <f>IF(B28="","",COUNT('Diário 1º PA'!$A$4:$A$2000)+COUNT('Diário 2º PA'!$A$4:$A$1998)+COUNT('Diário 3º PA'!$A$4:$A$1991)+ROW()-3)</f>
        <v>868</v>
      </c>
      <c r="B28" s="616">
        <v>44844</v>
      </c>
      <c r="C28" s="547">
        <v>44835</v>
      </c>
      <c r="D28" s="548" t="s">
        <v>271</v>
      </c>
      <c r="E28" s="548" t="s">
        <v>434</v>
      </c>
      <c r="F28" s="549">
        <v>1370.6</v>
      </c>
      <c r="G28" s="612" t="s">
        <v>1703</v>
      </c>
      <c r="H28" s="548" t="s">
        <v>466</v>
      </c>
      <c r="I28" s="548" t="s">
        <v>1816</v>
      </c>
      <c r="J28" s="548" t="s">
        <v>1660</v>
      </c>
      <c r="K28" s="548" t="s">
        <v>543</v>
      </c>
      <c r="L28" s="548" t="s">
        <v>500</v>
      </c>
      <c r="M28" s="548">
        <v>2036</v>
      </c>
      <c r="N28" s="616">
        <v>44838</v>
      </c>
      <c r="O28" s="315"/>
      <c r="P28" s="315"/>
      <c r="Q28" s="96" t="str">
        <f t="shared" si="1"/>
        <v>Gastos_Gerais</v>
      </c>
      <c r="R28" s="589" t="s">
        <v>501</v>
      </c>
      <c r="S28" s="590">
        <v>4324</v>
      </c>
    </row>
    <row r="29" spans="1:19" ht="48">
      <c r="A29" s="603">
        <f>IF(B29="","",COUNT('Diário 1º PA'!$A$4:$A$2000)+COUNT('Diário 2º PA'!$A$4:$A$1998)+COUNT('Diário 3º PA'!$A$4:$A$1991)+ROW()-3)</f>
        <v>869</v>
      </c>
      <c r="B29" s="498">
        <v>44844</v>
      </c>
      <c r="C29" s="476">
        <v>44805</v>
      </c>
      <c r="D29" s="448" t="s">
        <v>271</v>
      </c>
      <c r="E29" s="448" t="s">
        <v>446</v>
      </c>
      <c r="F29" s="495">
        <v>16876.34</v>
      </c>
      <c r="G29" s="573" t="s">
        <v>1761</v>
      </c>
      <c r="H29" s="448" t="s">
        <v>464</v>
      </c>
      <c r="I29" s="448" t="s">
        <v>1817</v>
      </c>
      <c r="J29" s="447" t="s">
        <v>1818</v>
      </c>
      <c r="K29" s="448" t="s">
        <v>543</v>
      </c>
      <c r="L29" s="448" t="s">
        <v>32</v>
      </c>
      <c r="M29" s="447" t="s">
        <v>1819</v>
      </c>
      <c r="N29" s="498">
        <v>44840</v>
      </c>
      <c r="O29" s="315">
        <f t="shared" si="2"/>
        <v>10</v>
      </c>
      <c r="P29" s="315">
        <f t="shared" si="3"/>
        <v>9</v>
      </c>
      <c r="Q29" s="96" t="str">
        <f t="shared" si="1"/>
        <v>Gastos_Gerais</v>
      </c>
      <c r="R29" s="589" t="s">
        <v>540</v>
      </c>
      <c r="S29" s="590">
        <v>4387</v>
      </c>
    </row>
    <row r="30" spans="1:19" ht="24">
      <c r="A30" s="603">
        <f>IF(B30="","",COUNT('Diário 1º PA'!$A$4:$A$2000)+COUNT('Diário 2º PA'!$A$4:$A$1998)+COUNT('Diário 3º PA'!$A$4:$A$1991)+ROW()-3)</f>
        <v>870</v>
      </c>
      <c r="B30" s="498">
        <v>44844</v>
      </c>
      <c r="C30" s="476">
        <v>44774</v>
      </c>
      <c r="D30" s="448" t="s">
        <v>271</v>
      </c>
      <c r="E30" s="448" t="s">
        <v>457</v>
      </c>
      <c r="F30" s="477">
        <v>56</v>
      </c>
      <c r="G30" s="573" t="s">
        <v>1689</v>
      </c>
      <c r="H30" s="448" t="s">
        <v>462</v>
      </c>
      <c r="I30" s="448" t="s">
        <v>502</v>
      </c>
      <c r="J30" s="448" t="s">
        <v>310</v>
      </c>
      <c r="K30" s="448" t="s">
        <v>507</v>
      </c>
      <c r="L30" s="448" t="s">
        <v>550</v>
      </c>
      <c r="M30" s="502">
        <v>222229772904</v>
      </c>
      <c r="N30" s="498">
        <v>44844</v>
      </c>
      <c r="O30" s="315">
        <f t="shared" si="2"/>
        <v>10</v>
      </c>
      <c r="P30" s="315">
        <f t="shared" si="3"/>
        <v>8</v>
      </c>
      <c r="Q30" s="96" t="str">
        <f t="shared" si="1"/>
        <v>Gastos_Gerais</v>
      </c>
      <c r="R30" s="590" t="s">
        <v>310</v>
      </c>
      <c r="S30" s="590" t="s">
        <v>310</v>
      </c>
    </row>
    <row r="31" spans="1:19" ht="24">
      <c r="A31" s="603">
        <f>IF(B31="","",COUNT('Diário 1º PA'!$A$4:$A$2000)+COUNT('Diário 2º PA'!$A$4:$A$1998)+COUNT('Diário 3º PA'!$A$4:$A$1991)+ROW()-3)</f>
        <v>871</v>
      </c>
      <c r="B31" s="498">
        <v>44844</v>
      </c>
      <c r="C31" s="476">
        <v>44805</v>
      </c>
      <c r="D31" s="448" t="s">
        <v>271</v>
      </c>
      <c r="E31" s="448" t="s">
        <v>442</v>
      </c>
      <c r="F31" s="477">
        <v>120</v>
      </c>
      <c r="G31" s="571" t="s">
        <v>1685</v>
      </c>
      <c r="H31" s="448" t="s">
        <v>472</v>
      </c>
      <c r="I31" s="448" t="s">
        <v>502</v>
      </c>
      <c r="J31" s="448" t="s">
        <v>310</v>
      </c>
      <c r="K31" s="448" t="s">
        <v>507</v>
      </c>
      <c r="L31" s="448" t="s">
        <v>550</v>
      </c>
      <c r="M31" s="502">
        <v>222229775407</v>
      </c>
      <c r="N31" s="498">
        <v>44844</v>
      </c>
      <c r="O31" s="315">
        <f t="shared" si="2"/>
        <v>10</v>
      </c>
      <c r="P31" s="315">
        <f t="shared" si="3"/>
        <v>9</v>
      </c>
      <c r="Q31" s="96" t="str">
        <f t="shared" si="1"/>
        <v>Gastos_Gerais</v>
      </c>
      <c r="R31" s="590" t="s">
        <v>310</v>
      </c>
      <c r="S31" s="590" t="s">
        <v>310</v>
      </c>
    </row>
    <row r="32" spans="1:19" ht="24">
      <c r="A32" s="603">
        <f>IF(B32="","",COUNT('Diário 1º PA'!$A$4:$A$2000)+COUNT('Diário 2º PA'!$A$4:$A$1998)+COUNT('Diário 3º PA'!$A$4:$A$1991)+ROW()-3)</f>
        <v>872</v>
      </c>
      <c r="B32" s="498">
        <v>44844</v>
      </c>
      <c r="C32" s="476">
        <v>44805</v>
      </c>
      <c r="D32" s="448" t="s">
        <v>271</v>
      </c>
      <c r="E32" s="448" t="s">
        <v>442</v>
      </c>
      <c r="F32" s="477">
        <v>301.5</v>
      </c>
      <c r="G32" s="571" t="s">
        <v>1688</v>
      </c>
      <c r="H32" s="448" t="s">
        <v>465</v>
      </c>
      <c r="I32" s="448" t="s">
        <v>502</v>
      </c>
      <c r="J32" s="448" t="s">
        <v>310</v>
      </c>
      <c r="K32" s="448" t="s">
        <v>507</v>
      </c>
      <c r="L32" s="448" t="s">
        <v>550</v>
      </c>
      <c r="M32" s="502">
        <v>222229776560</v>
      </c>
      <c r="N32" s="498">
        <v>44844</v>
      </c>
      <c r="O32" s="315">
        <f t="shared" si="2"/>
        <v>10</v>
      </c>
      <c r="P32" s="315">
        <f t="shared" si="3"/>
        <v>9</v>
      </c>
      <c r="Q32" s="96" t="str">
        <f t="shared" si="1"/>
        <v>Gastos_Gerais</v>
      </c>
      <c r="R32" s="590" t="s">
        <v>310</v>
      </c>
      <c r="S32" s="590" t="s">
        <v>310</v>
      </c>
    </row>
    <row r="33" spans="1:19" ht="24">
      <c r="A33" s="603">
        <f>IF(B33="","",COUNT('Diário 1º PA'!$A$4:$A$2000)+COUNT('Diário 2º PA'!$A$4:$A$1998)+COUNT('Diário 3º PA'!$A$4:$A$1991)+ROW()-3)</f>
        <v>873</v>
      </c>
      <c r="B33" s="616">
        <v>44844</v>
      </c>
      <c r="C33" s="547">
        <v>44743</v>
      </c>
      <c r="D33" s="548" t="s">
        <v>271</v>
      </c>
      <c r="E33" s="548" t="s">
        <v>448</v>
      </c>
      <c r="F33" s="549">
        <v>146.72999999999999</v>
      </c>
      <c r="G33" s="548" t="s">
        <v>1740</v>
      </c>
      <c r="H33" s="548" t="s">
        <v>473</v>
      </c>
      <c r="I33" s="548" t="s">
        <v>502</v>
      </c>
      <c r="J33" s="548" t="s">
        <v>310</v>
      </c>
      <c r="K33" s="548" t="s">
        <v>507</v>
      </c>
      <c r="L33" s="548" t="s">
        <v>550</v>
      </c>
      <c r="M33" s="617">
        <v>222229788819</v>
      </c>
      <c r="N33" s="616">
        <v>44844</v>
      </c>
      <c r="O33" s="315"/>
      <c r="P33" s="315"/>
      <c r="Q33" s="96" t="str">
        <f t="shared" si="1"/>
        <v>Gastos_Gerais</v>
      </c>
      <c r="R33" s="590" t="s">
        <v>310</v>
      </c>
      <c r="S33" s="590" t="s">
        <v>310</v>
      </c>
    </row>
    <row r="34" spans="1:19" ht="24">
      <c r="A34" s="603">
        <f>IF(B34="","",COUNT('Diário 1º PA'!$A$4:$A$2000)+COUNT('Diário 2º PA'!$A$4:$A$1998)+COUNT('Diário 3º PA'!$A$4:$A$1991)+ROW()-3)</f>
        <v>874</v>
      </c>
      <c r="B34" s="498">
        <v>44844</v>
      </c>
      <c r="C34" s="476">
        <v>44621</v>
      </c>
      <c r="D34" s="448" t="s">
        <v>271</v>
      </c>
      <c r="E34" s="448" t="s">
        <v>445</v>
      </c>
      <c r="F34" s="477">
        <v>75</v>
      </c>
      <c r="G34" s="448" t="s">
        <v>1736</v>
      </c>
      <c r="H34" s="448" t="s">
        <v>461</v>
      </c>
      <c r="I34" s="448" t="s">
        <v>502</v>
      </c>
      <c r="J34" s="448" t="s">
        <v>310</v>
      </c>
      <c r="K34" s="448" t="s">
        <v>507</v>
      </c>
      <c r="L34" s="448" t="s">
        <v>550</v>
      </c>
      <c r="M34" s="502">
        <v>222229786522</v>
      </c>
      <c r="N34" s="498">
        <v>44844</v>
      </c>
      <c r="O34" s="315">
        <f t="shared" si="2"/>
        <v>10</v>
      </c>
      <c r="P34" s="315">
        <f t="shared" si="3"/>
        <v>3</v>
      </c>
      <c r="Q34" s="96" t="str">
        <f t="shared" si="1"/>
        <v>Gastos_Gerais</v>
      </c>
      <c r="R34" s="590" t="s">
        <v>310</v>
      </c>
      <c r="S34" s="590" t="s">
        <v>310</v>
      </c>
    </row>
    <row r="35" spans="1:19" ht="24">
      <c r="A35" s="603">
        <f>IF(B35="","",COUNT('Diário 1º PA'!$A$4:$A$2000)+COUNT('Diário 2º PA'!$A$4:$A$1998)+COUNT('Diário 3º PA'!$A$4:$A$1991)+ROW()-3)</f>
        <v>875</v>
      </c>
      <c r="B35" s="498">
        <v>44844</v>
      </c>
      <c r="C35" s="476">
        <v>44774</v>
      </c>
      <c r="D35" s="448" t="s">
        <v>271</v>
      </c>
      <c r="E35" s="448" t="s">
        <v>448</v>
      </c>
      <c r="F35" s="477">
        <v>7.35</v>
      </c>
      <c r="G35" s="573" t="s">
        <v>1695</v>
      </c>
      <c r="H35" s="448" t="s">
        <v>464</v>
      </c>
      <c r="I35" s="448" t="s">
        <v>502</v>
      </c>
      <c r="J35" s="448" t="s">
        <v>310</v>
      </c>
      <c r="K35" s="448" t="s">
        <v>507</v>
      </c>
      <c r="L35" s="448" t="s">
        <v>550</v>
      </c>
      <c r="M35" s="502">
        <v>222229777612</v>
      </c>
      <c r="N35" s="498">
        <v>44844</v>
      </c>
      <c r="O35" s="315">
        <f t="shared" si="2"/>
        <v>10</v>
      </c>
      <c r="P35" s="315">
        <f t="shared" si="3"/>
        <v>8</v>
      </c>
      <c r="Q35" s="96" t="str">
        <f t="shared" si="1"/>
        <v>Gastos_Gerais</v>
      </c>
      <c r="R35" s="590" t="s">
        <v>310</v>
      </c>
      <c r="S35" s="590" t="s">
        <v>310</v>
      </c>
    </row>
    <row r="36" spans="1:19" ht="24">
      <c r="A36" s="603">
        <f>IF(B36="","",COUNT('Diário 1º PA'!$A$4:$A$2000)+COUNT('Diário 2º PA'!$A$4:$A$1998)+COUNT('Diário 3º PA'!$A$4:$A$1991)+ROW()-3)</f>
        <v>876</v>
      </c>
      <c r="B36" s="616">
        <v>44844</v>
      </c>
      <c r="C36" s="547">
        <v>44774</v>
      </c>
      <c r="D36" s="548" t="s">
        <v>271</v>
      </c>
      <c r="E36" s="548" t="s">
        <v>448</v>
      </c>
      <c r="F36" s="549">
        <v>146.72999999999999</v>
      </c>
      <c r="G36" s="548" t="s">
        <v>1752</v>
      </c>
      <c r="H36" s="548" t="s">
        <v>473</v>
      </c>
      <c r="I36" s="548" t="s">
        <v>502</v>
      </c>
      <c r="J36" s="548" t="s">
        <v>310</v>
      </c>
      <c r="K36" s="548" t="s">
        <v>507</v>
      </c>
      <c r="L36" s="548" t="s">
        <v>550</v>
      </c>
      <c r="M36" s="617">
        <v>222229789548</v>
      </c>
      <c r="N36" s="616">
        <v>44844</v>
      </c>
      <c r="O36" s="315"/>
      <c r="P36" s="315"/>
      <c r="Q36" s="96" t="str">
        <f t="shared" si="1"/>
        <v>Gastos_Gerais</v>
      </c>
      <c r="R36" s="590" t="s">
        <v>310</v>
      </c>
      <c r="S36" s="590" t="s">
        <v>310</v>
      </c>
    </row>
    <row r="37" spans="1:19" ht="24">
      <c r="A37" s="603">
        <f>IF(B37="","",COUNT('Diário 1º PA'!$A$4:$A$2000)+COUNT('Diário 2º PA'!$A$4:$A$1998)+COUNT('Diário 3º PA'!$A$4:$A$1991)+ROW()-3)</f>
        <v>877</v>
      </c>
      <c r="B37" s="498">
        <v>44844</v>
      </c>
      <c r="C37" s="476">
        <v>44774</v>
      </c>
      <c r="D37" s="448" t="s">
        <v>271</v>
      </c>
      <c r="E37" s="448" t="s">
        <v>442</v>
      </c>
      <c r="F37" s="477">
        <v>70.349999999999994</v>
      </c>
      <c r="G37" s="573" t="s">
        <v>1684</v>
      </c>
      <c r="H37" s="448" t="s">
        <v>309</v>
      </c>
      <c r="I37" s="448" t="s">
        <v>502</v>
      </c>
      <c r="J37" s="448" t="s">
        <v>310</v>
      </c>
      <c r="K37" s="448" t="s">
        <v>507</v>
      </c>
      <c r="L37" s="448" t="s">
        <v>550</v>
      </c>
      <c r="M37" s="502">
        <v>222229779747</v>
      </c>
      <c r="N37" s="498">
        <v>44844</v>
      </c>
      <c r="O37" s="315">
        <f t="shared" si="2"/>
        <v>10</v>
      </c>
      <c r="P37" s="315">
        <f t="shared" si="3"/>
        <v>8</v>
      </c>
      <c r="Q37" s="96" t="str">
        <f t="shared" si="1"/>
        <v>Gastos_Gerais</v>
      </c>
      <c r="R37" s="590" t="s">
        <v>310</v>
      </c>
      <c r="S37" s="590" t="s">
        <v>310</v>
      </c>
    </row>
    <row r="38" spans="1:19" ht="24">
      <c r="A38" s="603">
        <f>IF(B38="","",COUNT('Diário 1º PA'!$A$4:$A$2000)+COUNT('Diário 2º PA'!$A$4:$A$1998)+COUNT('Diário 3º PA'!$A$4:$A$1991)+ROW()-3)</f>
        <v>878</v>
      </c>
      <c r="B38" s="616">
        <v>44844</v>
      </c>
      <c r="C38" s="547">
        <v>44774</v>
      </c>
      <c r="D38" s="548" t="s">
        <v>271</v>
      </c>
      <c r="E38" s="548" t="s">
        <v>434</v>
      </c>
      <c r="F38" s="549">
        <v>38.4</v>
      </c>
      <c r="G38" s="612" t="s">
        <v>1693</v>
      </c>
      <c r="H38" s="548" t="s">
        <v>466</v>
      </c>
      <c r="I38" s="548" t="s">
        <v>502</v>
      </c>
      <c r="J38" s="548" t="s">
        <v>310</v>
      </c>
      <c r="K38" s="548" t="s">
        <v>507</v>
      </c>
      <c r="L38" s="548" t="s">
        <v>550</v>
      </c>
      <c r="M38" s="617">
        <v>222229778180</v>
      </c>
      <c r="N38" s="616">
        <v>44844</v>
      </c>
      <c r="O38" s="315"/>
      <c r="P38" s="315"/>
      <c r="Q38" s="96" t="str">
        <f t="shared" ref="Q38" si="10">SUBSTITUTE(D38," ","_")</f>
        <v>Gastos_Gerais</v>
      </c>
      <c r="R38" s="590" t="s">
        <v>310</v>
      </c>
      <c r="S38" s="590" t="s">
        <v>310</v>
      </c>
    </row>
    <row r="39" spans="1:19" ht="138.75" customHeight="1">
      <c r="A39" s="603">
        <f>IF(B39="","",COUNT('Diário 1º PA'!$A$4:$A$2000)+COUNT('Diário 2º PA'!$A$4:$A$1998)+COUNT('Diário 3º PA'!$A$4:$A$1991)+ROW()-3)</f>
        <v>879</v>
      </c>
      <c r="B39" s="616">
        <v>44844</v>
      </c>
      <c r="C39" s="547">
        <v>44835</v>
      </c>
      <c r="D39" s="548" t="s">
        <v>271</v>
      </c>
      <c r="E39" s="548" t="s">
        <v>448</v>
      </c>
      <c r="F39" s="549">
        <v>4894.5</v>
      </c>
      <c r="G39" s="619" t="s">
        <v>1109</v>
      </c>
      <c r="H39" s="548" t="s">
        <v>474</v>
      </c>
      <c r="I39" s="548" t="s">
        <v>1821</v>
      </c>
      <c r="J39" s="548" t="s">
        <v>542</v>
      </c>
      <c r="K39" s="548" t="s">
        <v>543</v>
      </c>
      <c r="L39" s="548" t="s">
        <v>32</v>
      </c>
      <c r="M39" s="548" t="s">
        <v>1822</v>
      </c>
      <c r="N39" s="616">
        <v>44841</v>
      </c>
      <c r="O39" s="315"/>
      <c r="P39" s="315"/>
      <c r="Q39" s="96" t="str">
        <f t="shared" si="1"/>
        <v>Gastos_Gerais</v>
      </c>
      <c r="R39" s="589" t="s">
        <v>501</v>
      </c>
      <c r="S39" s="590">
        <v>3306</v>
      </c>
    </row>
    <row r="40" spans="1:19" ht="24">
      <c r="A40" s="603">
        <f>IF(B40="","",COUNT('Diário 1º PA'!$A$4:$A$2000)+COUNT('Diário 2º PA'!$A$4:$A$1998)+COUNT('Diário 3º PA'!$A$4:$A$1991)+ROW()-3)</f>
        <v>880</v>
      </c>
      <c r="B40" s="498">
        <v>44844</v>
      </c>
      <c r="C40" s="476">
        <v>44774</v>
      </c>
      <c r="D40" s="448" t="s">
        <v>271</v>
      </c>
      <c r="E40" s="448" t="s">
        <v>448</v>
      </c>
      <c r="F40" s="477">
        <v>705.51</v>
      </c>
      <c r="G40" s="448" t="s">
        <v>1720</v>
      </c>
      <c r="H40" s="448" t="s">
        <v>464</v>
      </c>
      <c r="I40" s="448" t="s">
        <v>502</v>
      </c>
      <c r="J40" s="448" t="s">
        <v>310</v>
      </c>
      <c r="K40" s="448" t="s">
        <v>507</v>
      </c>
      <c r="L40" s="448" t="s">
        <v>550</v>
      </c>
      <c r="M40" s="502">
        <v>222229780753</v>
      </c>
      <c r="N40" s="498">
        <v>44844</v>
      </c>
      <c r="O40" s="315">
        <f t="shared" si="2"/>
        <v>10</v>
      </c>
      <c r="P40" s="315">
        <f t="shared" si="3"/>
        <v>8</v>
      </c>
      <c r="Q40" s="96" t="str">
        <f t="shared" si="1"/>
        <v>Gastos_Gerais</v>
      </c>
      <c r="R40" s="590" t="s">
        <v>310</v>
      </c>
      <c r="S40" s="590" t="s">
        <v>310</v>
      </c>
    </row>
    <row r="41" spans="1:19" ht="24">
      <c r="A41" s="603">
        <f>IF(B41="","",COUNT('Diário 1º PA'!$A$4:$A$2000)+COUNT('Diário 2º PA'!$A$4:$A$1998)+COUNT('Diário 3º PA'!$A$4:$A$1991)+ROW()-3)</f>
        <v>881</v>
      </c>
      <c r="B41" s="498">
        <v>44844</v>
      </c>
      <c r="C41" s="476">
        <v>44774</v>
      </c>
      <c r="D41" s="448" t="s">
        <v>271</v>
      </c>
      <c r="E41" s="448" t="s">
        <v>9</v>
      </c>
      <c r="F41" s="477">
        <v>150</v>
      </c>
      <c r="G41" s="571" t="s">
        <v>1682</v>
      </c>
      <c r="H41" s="448" t="s">
        <v>9</v>
      </c>
      <c r="I41" s="448" t="s">
        <v>502</v>
      </c>
      <c r="J41" s="448" t="s">
        <v>310</v>
      </c>
      <c r="K41" s="448" t="s">
        <v>507</v>
      </c>
      <c r="L41" s="448" t="s">
        <v>550</v>
      </c>
      <c r="M41" s="502">
        <v>222229771681</v>
      </c>
      <c r="N41" s="498">
        <v>44844</v>
      </c>
      <c r="O41" s="315">
        <f t="shared" si="2"/>
        <v>10</v>
      </c>
      <c r="P41" s="315">
        <f t="shared" si="3"/>
        <v>8</v>
      </c>
      <c r="Q41" s="96" t="str">
        <f t="shared" si="1"/>
        <v>Gastos_Gerais</v>
      </c>
      <c r="R41" s="590" t="s">
        <v>310</v>
      </c>
      <c r="S41" s="590" t="s">
        <v>310</v>
      </c>
    </row>
    <row r="42" spans="1:19" ht="24">
      <c r="A42" s="603">
        <f>IF(B42="","",COUNT('Diário 1º PA'!$A$4:$A$2000)+COUNT('Diário 2º PA'!$A$4:$A$1998)+COUNT('Diário 3º PA'!$A$4:$A$1991)+ROW()-3)</f>
        <v>882</v>
      </c>
      <c r="B42" s="616">
        <v>44844</v>
      </c>
      <c r="C42" s="547">
        <v>44774</v>
      </c>
      <c r="D42" s="548" t="s">
        <v>271</v>
      </c>
      <c r="E42" s="548" t="s">
        <v>445</v>
      </c>
      <c r="F42" s="549">
        <v>62.1</v>
      </c>
      <c r="G42" s="612" t="s">
        <v>1692</v>
      </c>
      <c r="H42" s="548" t="s">
        <v>466</v>
      </c>
      <c r="I42" s="548" t="s">
        <v>502</v>
      </c>
      <c r="J42" s="548" t="s">
        <v>310</v>
      </c>
      <c r="K42" s="548" t="s">
        <v>507</v>
      </c>
      <c r="L42" s="548" t="s">
        <v>550</v>
      </c>
      <c r="M42" s="617">
        <v>222229775830</v>
      </c>
      <c r="N42" s="616">
        <v>44844</v>
      </c>
      <c r="O42" s="315"/>
      <c r="P42" s="315"/>
      <c r="Q42" s="96" t="str">
        <f t="shared" si="1"/>
        <v>Gastos_Gerais</v>
      </c>
      <c r="R42" s="590" t="s">
        <v>310</v>
      </c>
      <c r="S42" s="590" t="s">
        <v>310</v>
      </c>
    </row>
    <row r="43" spans="1:19" ht="24">
      <c r="A43" s="603">
        <f>IF(B43="","",COUNT('Diário 1º PA'!$A$4:$A$2000)+COUNT('Diário 2º PA'!$A$4:$A$1998)+COUNT('Diário 3º PA'!$A$4:$A$1991)+ROW()-3)</f>
        <v>883</v>
      </c>
      <c r="B43" s="616">
        <v>44844</v>
      </c>
      <c r="C43" s="547">
        <v>44805</v>
      </c>
      <c r="D43" s="548" t="s">
        <v>271</v>
      </c>
      <c r="E43" s="548" t="s">
        <v>448</v>
      </c>
      <c r="F43" s="549">
        <v>146.72999999999999</v>
      </c>
      <c r="G43" s="548" t="s">
        <v>1759</v>
      </c>
      <c r="H43" s="548" t="s">
        <v>473</v>
      </c>
      <c r="I43" s="548" t="s">
        <v>502</v>
      </c>
      <c r="J43" s="548" t="s">
        <v>310</v>
      </c>
      <c r="K43" s="548" t="s">
        <v>507</v>
      </c>
      <c r="L43" s="548" t="s">
        <v>550</v>
      </c>
      <c r="M43" s="617">
        <v>222229846444</v>
      </c>
      <c r="N43" s="616">
        <v>44844</v>
      </c>
      <c r="O43" s="315"/>
      <c r="P43" s="315"/>
      <c r="Q43" s="96" t="str">
        <f t="shared" si="1"/>
        <v>Gastos_Gerais</v>
      </c>
      <c r="R43" s="590" t="s">
        <v>310</v>
      </c>
      <c r="S43" s="590" t="s">
        <v>310</v>
      </c>
    </row>
    <row r="44" spans="1:19" ht="24">
      <c r="A44" s="603">
        <f>IF(B44="","",COUNT('Diário 1º PA'!$A$4:$A$2000)+COUNT('Diário 2º PA'!$A$4:$A$1998)+COUNT('Diário 3º PA'!$A$4:$A$1991)+ROW()-3)</f>
        <v>884</v>
      </c>
      <c r="B44" s="498">
        <v>44844</v>
      </c>
      <c r="C44" s="476">
        <v>44805</v>
      </c>
      <c r="D44" s="448" t="s">
        <v>271</v>
      </c>
      <c r="E44" s="448" t="s">
        <v>448</v>
      </c>
      <c r="F44" s="477">
        <v>100.5</v>
      </c>
      <c r="G44" s="448" t="s">
        <v>1742</v>
      </c>
      <c r="H44" s="448" t="s">
        <v>474</v>
      </c>
      <c r="I44" s="448" t="s">
        <v>502</v>
      </c>
      <c r="J44" s="448" t="s">
        <v>310</v>
      </c>
      <c r="K44" s="448" t="s">
        <v>507</v>
      </c>
      <c r="L44" s="448" t="s">
        <v>550</v>
      </c>
      <c r="M44" s="502">
        <v>222229789386</v>
      </c>
      <c r="N44" s="498">
        <v>44844</v>
      </c>
      <c r="O44" s="315">
        <f t="shared" si="2"/>
        <v>10</v>
      </c>
      <c r="P44" s="315">
        <f t="shared" si="3"/>
        <v>9</v>
      </c>
      <c r="Q44" s="96" t="str">
        <f t="shared" si="1"/>
        <v>Gastos_Gerais</v>
      </c>
      <c r="R44" s="590" t="s">
        <v>310</v>
      </c>
      <c r="S44" s="590" t="s">
        <v>310</v>
      </c>
    </row>
    <row r="45" spans="1:19" ht="24">
      <c r="A45" s="603">
        <f>IF(B45="","",COUNT('Diário 1º PA'!$A$4:$A$2000)+COUNT('Diário 2º PA'!$A$4:$A$1998)+COUNT('Diário 3º PA'!$A$4:$A$1991)+ROW()-3)</f>
        <v>885</v>
      </c>
      <c r="B45" s="616">
        <v>44844</v>
      </c>
      <c r="C45" s="547">
        <v>44805</v>
      </c>
      <c r="D45" s="548" t="s">
        <v>271</v>
      </c>
      <c r="E45" s="548" t="s">
        <v>434</v>
      </c>
      <c r="F45" s="549">
        <v>10.35</v>
      </c>
      <c r="G45" s="548" t="s">
        <v>1733</v>
      </c>
      <c r="H45" s="548" t="s">
        <v>466</v>
      </c>
      <c r="I45" s="548" t="s">
        <v>502</v>
      </c>
      <c r="J45" s="548" t="s">
        <v>310</v>
      </c>
      <c r="K45" s="548" t="s">
        <v>507</v>
      </c>
      <c r="L45" s="548" t="s">
        <v>550</v>
      </c>
      <c r="M45" s="617">
        <v>222229786107</v>
      </c>
      <c r="N45" s="616">
        <v>44844</v>
      </c>
      <c r="O45" s="315"/>
      <c r="P45" s="315"/>
      <c r="Q45" s="96" t="str">
        <f t="shared" si="1"/>
        <v>Gastos_Gerais</v>
      </c>
      <c r="R45" s="590" t="s">
        <v>310</v>
      </c>
      <c r="S45" s="590" t="s">
        <v>310</v>
      </c>
    </row>
    <row r="46" spans="1:19" ht="48">
      <c r="A46" s="603">
        <f>IF(B46="","",COUNT('Diário 1º PA'!$A$4:$A$2000)+COUNT('Diário 2º PA'!$A$4:$A$1998)+COUNT('Diário 3º PA'!$A$4:$A$1991)+ROW()-3)</f>
        <v>886</v>
      </c>
      <c r="B46" s="498">
        <v>44844</v>
      </c>
      <c r="C46" s="476">
        <v>44805</v>
      </c>
      <c r="D46" s="448" t="s">
        <v>271</v>
      </c>
      <c r="E46" s="448" t="s">
        <v>90</v>
      </c>
      <c r="F46" s="477">
        <v>3500</v>
      </c>
      <c r="G46" s="573" t="s">
        <v>1765</v>
      </c>
      <c r="H46" s="448" t="s">
        <v>465</v>
      </c>
      <c r="I46" s="448" t="s">
        <v>1824</v>
      </c>
      <c r="J46" s="507" t="s">
        <v>1825</v>
      </c>
      <c r="K46" s="448" t="s">
        <v>1826</v>
      </c>
      <c r="L46" s="448" t="s">
        <v>32</v>
      </c>
      <c r="M46" s="447">
        <v>27</v>
      </c>
      <c r="N46" s="498">
        <v>44841</v>
      </c>
      <c r="O46" s="315">
        <f t="shared" si="2"/>
        <v>10</v>
      </c>
      <c r="P46" s="315">
        <f t="shared" si="3"/>
        <v>9</v>
      </c>
      <c r="Q46" s="96" t="str">
        <f t="shared" si="1"/>
        <v>Gastos_Gerais</v>
      </c>
      <c r="R46" s="602" t="s">
        <v>501</v>
      </c>
      <c r="S46" s="590">
        <v>4019</v>
      </c>
    </row>
    <row r="47" spans="1:19" ht="36">
      <c r="A47" s="603">
        <f>IF(B47="","",COUNT('Diário 1º PA'!$A$4:$A$2000)+COUNT('Diário 2º PA'!$A$4:$A$1998)+COUNT('Diário 3º PA'!$A$4:$A$1991)+ROW()-3)</f>
        <v>887</v>
      </c>
      <c r="B47" s="493">
        <v>44844</v>
      </c>
      <c r="C47" s="476">
        <v>44835</v>
      </c>
      <c r="D47" s="448" t="s">
        <v>271</v>
      </c>
      <c r="E47" s="448" t="s">
        <v>71</v>
      </c>
      <c r="F47" s="477">
        <v>11</v>
      </c>
      <c r="G47" s="573" t="s">
        <v>1827</v>
      </c>
      <c r="H47" s="448" t="s">
        <v>471</v>
      </c>
      <c r="I47" s="448" t="s">
        <v>546</v>
      </c>
      <c r="J47" s="448" t="s">
        <v>547</v>
      </c>
      <c r="K47" s="448" t="s">
        <v>548</v>
      </c>
      <c r="L47" s="448" t="s">
        <v>477</v>
      </c>
      <c r="M47" s="544" t="s">
        <v>310</v>
      </c>
      <c r="N47" s="493">
        <v>44844</v>
      </c>
      <c r="O47" s="315">
        <f t="shared" si="2"/>
        <v>10</v>
      </c>
      <c r="P47" s="315">
        <f t="shared" si="3"/>
        <v>10</v>
      </c>
      <c r="Q47" s="96" t="str">
        <f t="shared" si="1"/>
        <v>Gastos_Gerais</v>
      </c>
      <c r="R47" s="590" t="s">
        <v>310</v>
      </c>
      <c r="S47" s="590" t="s">
        <v>310</v>
      </c>
    </row>
    <row r="48" spans="1:19" ht="36">
      <c r="A48" s="603">
        <f>IF(B48="","",COUNT('Diário 1º PA'!$A$4:$A$2000)+COUNT('Diário 2º PA'!$A$4:$A$1998)+COUNT('Diário 3º PA'!$A$4:$A$1991)+ROW()-3)</f>
        <v>888</v>
      </c>
      <c r="B48" s="493">
        <v>44844</v>
      </c>
      <c r="C48" s="476">
        <v>44835</v>
      </c>
      <c r="D48" s="448" t="s">
        <v>271</v>
      </c>
      <c r="E48" s="448" t="s">
        <v>71</v>
      </c>
      <c r="F48" s="477">
        <v>11</v>
      </c>
      <c r="G48" s="573" t="s">
        <v>1828</v>
      </c>
      <c r="H48" s="448" t="s">
        <v>464</v>
      </c>
      <c r="I48" s="448" t="s">
        <v>546</v>
      </c>
      <c r="J48" s="448" t="s">
        <v>547</v>
      </c>
      <c r="K48" s="448" t="s">
        <v>548</v>
      </c>
      <c r="L48" s="448" t="s">
        <v>477</v>
      </c>
      <c r="M48" s="544" t="s">
        <v>310</v>
      </c>
      <c r="N48" s="493">
        <v>44844</v>
      </c>
      <c r="O48" s="315">
        <f t="shared" ref="O48:O49" si="11">IF(B48=0,0,IF(YEAR(B48)=$P$1,MONTH(B48)-$O$1+1,(YEAR(B48)-$P$1)*12-$O$1+1+MONTH(B48)))</f>
        <v>10</v>
      </c>
      <c r="P48" s="315">
        <f t="shared" ref="P48:P49" si="12">IF(C48=0,0,IF(YEAR(C48)=$P$1,MONTH(C48)-$O$1+1,(YEAR(C48)-$P$1)*12-$O$1+1+MONTH(C48)))</f>
        <v>10</v>
      </c>
      <c r="Q48" s="96" t="str">
        <f t="shared" ref="Q48:Q49" si="13">SUBSTITUTE(D48," ","_")</f>
        <v>Gastos_Gerais</v>
      </c>
      <c r="R48" s="590" t="s">
        <v>310</v>
      </c>
      <c r="S48" s="590" t="s">
        <v>310</v>
      </c>
    </row>
    <row r="49" spans="1:19" ht="36">
      <c r="A49" s="603">
        <f>IF(B49="","",COUNT('Diário 1º PA'!$A$4:$A$2000)+COUNT('Diário 2º PA'!$A$4:$A$1998)+COUNT('Diário 3º PA'!$A$4:$A$1991)+ROW()-3)</f>
        <v>889</v>
      </c>
      <c r="B49" s="493">
        <v>44844</v>
      </c>
      <c r="C49" s="476">
        <v>44835</v>
      </c>
      <c r="D49" s="448" t="s">
        <v>271</v>
      </c>
      <c r="E49" s="448" t="s">
        <v>71</v>
      </c>
      <c r="F49" s="477">
        <v>11</v>
      </c>
      <c r="G49" s="573" t="s">
        <v>1829</v>
      </c>
      <c r="H49" s="548" t="s">
        <v>465</v>
      </c>
      <c r="I49" s="448" t="s">
        <v>546</v>
      </c>
      <c r="J49" s="448" t="s">
        <v>547</v>
      </c>
      <c r="K49" s="448" t="s">
        <v>548</v>
      </c>
      <c r="L49" s="448" t="s">
        <v>477</v>
      </c>
      <c r="M49" s="544" t="s">
        <v>310</v>
      </c>
      <c r="N49" s="493">
        <v>44844</v>
      </c>
      <c r="O49" s="315">
        <f t="shared" si="11"/>
        <v>10</v>
      </c>
      <c r="P49" s="315">
        <f t="shared" si="12"/>
        <v>10</v>
      </c>
      <c r="Q49" s="96" t="str">
        <f t="shared" si="13"/>
        <v>Gastos_Gerais</v>
      </c>
      <c r="R49" s="590" t="s">
        <v>310</v>
      </c>
      <c r="S49" s="590" t="s">
        <v>310</v>
      </c>
    </row>
    <row r="50" spans="1:19" ht="36">
      <c r="A50" s="603">
        <f>IF(B50="","",COUNT('Diário 1º PA'!$A$4:$A$2000)+COUNT('Diário 2º PA'!$A$4:$A$1998)+COUNT('Diário 3º PA'!$A$4:$A$1991)+ROW()-3)</f>
        <v>890</v>
      </c>
      <c r="B50" s="493">
        <v>44844</v>
      </c>
      <c r="C50" s="476">
        <v>44835</v>
      </c>
      <c r="D50" s="448" t="s">
        <v>271</v>
      </c>
      <c r="E50" s="448" t="s">
        <v>71</v>
      </c>
      <c r="F50" s="477">
        <v>10</v>
      </c>
      <c r="G50" s="573" t="s">
        <v>1830</v>
      </c>
      <c r="H50" s="448" t="s">
        <v>465</v>
      </c>
      <c r="I50" s="448" t="s">
        <v>546</v>
      </c>
      <c r="J50" s="448" t="s">
        <v>547</v>
      </c>
      <c r="K50" s="448" t="s">
        <v>548</v>
      </c>
      <c r="L50" s="448" t="s">
        <v>477</v>
      </c>
      <c r="M50" s="544" t="s">
        <v>310</v>
      </c>
      <c r="N50" s="493">
        <v>44844</v>
      </c>
      <c r="O50" s="315">
        <f t="shared" ref="O50" si="14">IF(B50=0,0,IF(YEAR(B50)=$P$1,MONTH(B50)-$O$1+1,(YEAR(B50)-$P$1)*12-$O$1+1+MONTH(B50)))</f>
        <v>10</v>
      </c>
      <c r="P50" s="315">
        <f t="shared" ref="P50" si="15">IF(C50=0,0,IF(YEAR(C50)=$P$1,MONTH(C50)-$O$1+1,(YEAR(C50)-$P$1)*12-$O$1+1+MONTH(C50)))</f>
        <v>10</v>
      </c>
      <c r="Q50" s="96" t="str">
        <f t="shared" ref="Q50" si="16">SUBSTITUTE(D50," ","_")</f>
        <v>Gastos_Gerais</v>
      </c>
      <c r="R50" s="590" t="s">
        <v>310</v>
      </c>
      <c r="S50" s="590" t="s">
        <v>310</v>
      </c>
    </row>
    <row r="51" spans="1:19" ht="60">
      <c r="A51" s="603">
        <f>IF(B51="","",COUNT('Diário 1º PA'!$A$4:$A$2000)+COUNT('Diário 2º PA'!$A$4:$A$1998)+COUNT('Diário 3º PA'!$A$4:$A$1991)+ROW()-3)</f>
        <v>891</v>
      </c>
      <c r="B51" s="493">
        <v>44845</v>
      </c>
      <c r="C51" s="476">
        <v>44835</v>
      </c>
      <c r="D51" s="448" t="s">
        <v>271</v>
      </c>
      <c r="E51" s="448" t="s">
        <v>448</v>
      </c>
      <c r="F51" s="477">
        <v>434.25</v>
      </c>
      <c r="G51" s="573" t="s">
        <v>1704</v>
      </c>
      <c r="H51" s="448" t="s">
        <v>463</v>
      </c>
      <c r="I51" s="448" t="s">
        <v>1610</v>
      </c>
      <c r="J51" s="448" t="s">
        <v>1611</v>
      </c>
      <c r="K51" s="448" t="s">
        <v>543</v>
      </c>
      <c r="L51" s="448" t="s">
        <v>32</v>
      </c>
      <c r="M51" s="448" t="s">
        <v>1831</v>
      </c>
      <c r="N51" s="493">
        <v>44844</v>
      </c>
      <c r="O51" s="315">
        <f t="shared" si="2"/>
        <v>10</v>
      </c>
      <c r="P51" s="315">
        <f t="shared" si="3"/>
        <v>10</v>
      </c>
      <c r="Q51" s="96" t="str">
        <f t="shared" si="1"/>
        <v>Gastos_Gerais</v>
      </c>
      <c r="R51" s="590" t="s">
        <v>540</v>
      </c>
      <c r="S51" s="590">
        <v>4339</v>
      </c>
    </row>
    <row r="52" spans="1:19" ht="36">
      <c r="A52" s="603">
        <f>IF(B52="","",COUNT('Diário 1º PA'!$A$4:$A$2000)+COUNT('Diário 2º PA'!$A$4:$A$1998)+COUNT('Diário 3º PA'!$A$4:$A$1991)+ROW()-3)</f>
        <v>892</v>
      </c>
      <c r="B52" s="493">
        <v>44845</v>
      </c>
      <c r="C52" s="476">
        <v>44835</v>
      </c>
      <c r="D52" s="448" t="s">
        <v>271</v>
      </c>
      <c r="E52" s="448" t="s">
        <v>446</v>
      </c>
      <c r="F52" s="477">
        <v>5500</v>
      </c>
      <c r="G52" s="573" t="s">
        <v>1763</v>
      </c>
      <c r="H52" s="448" t="s">
        <v>463</v>
      </c>
      <c r="I52" s="448" t="s">
        <v>1833</v>
      </c>
      <c r="J52" s="448" t="s">
        <v>1834</v>
      </c>
      <c r="K52" s="448" t="s">
        <v>543</v>
      </c>
      <c r="L52" s="448" t="s">
        <v>32</v>
      </c>
      <c r="M52" s="448">
        <v>193</v>
      </c>
      <c r="N52" s="493">
        <v>44844</v>
      </c>
      <c r="O52" s="315">
        <f t="shared" si="2"/>
        <v>10</v>
      </c>
      <c r="P52" s="315">
        <f t="shared" si="3"/>
        <v>10</v>
      </c>
      <c r="Q52" s="96" t="str">
        <f t="shared" si="1"/>
        <v>Gastos_Gerais</v>
      </c>
      <c r="R52" s="590" t="s">
        <v>540</v>
      </c>
      <c r="S52" s="590">
        <v>4405</v>
      </c>
    </row>
    <row r="53" spans="1:19" ht="36">
      <c r="A53" s="603">
        <f>IF(B53="","",COUNT('Diário 1º PA'!$A$4:$A$2000)+COUNT('Diário 2º PA'!$A$4:$A$1998)+COUNT('Diário 3º PA'!$A$4:$A$1991)+ROW()-3)</f>
        <v>893</v>
      </c>
      <c r="B53" s="493">
        <v>44845</v>
      </c>
      <c r="C53" s="476">
        <v>44835</v>
      </c>
      <c r="D53" s="448" t="s">
        <v>271</v>
      </c>
      <c r="E53" s="448" t="s">
        <v>446</v>
      </c>
      <c r="F53" s="477">
        <v>4304.25</v>
      </c>
      <c r="G53" s="573" t="s">
        <v>1762</v>
      </c>
      <c r="H53" s="448" t="s">
        <v>463</v>
      </c>
      <c r="I53" s="448" t="s">
        <v>1835</v>
      </c>
      <c r="J53" s="448" t="s">
        <v>1791</v>
      </c>
      <c r="K53" s="448" t="s">
        <v>543</v>
      </c>
      <c r="L53" s="448" t="s">
        <v>32</v>
      </c>
      <c r="M53" s="448">
        <v>107</v>
      </c>
      <c r="N53" s="493">
        <v>44844</v>
      </c>
      <c r="O53" s="315">
        <f t="shared" si="2"/>
        <v>10</v>
      </c>
      <c r="P53" s="315">
        <f t="shared" si="3"/>
        <v>10</v>
      </c>
      <c r="Q53" s="96" t="str">
        <f t="shared" si="1"/>
        <v>Gastos_Gerais</v>
      </c>
      <c r="R53" s="590" t="s">
        <v>540</v>
      </c>
      <c r="S53" s="590">
        <v>4334</v>
      </c>
    </row>
    <row r="54" spans="1:19" ht="36">
      <c r="A54" s="603">
        <f>IF(B54="","",COUNT('Diário 1º PA'!$A$4:$A$2000)+COUNT('Diário 2º PA'!$A$4:$A$1998)+COUNT('Diário 3º PA'!$A$4:$A$1991)+ROW()-3)</f>
        <v>894</v>
      </c>
      <c r="B54" s="493">
        <v>44845</v>
      </c>
      <c r="C54" s="476">
        <v>44835</v>
      </c>
      <c r="D54" s="448" t="s">
        <v>271</v>
      </c>
      <c r="E54" s="448" t="s">
        <v>62</v>
      </c>
      <c r="F54" s="477">
        <v>950</v>
      </c>
      <c r="G54" s="573" t="s">
        <v>1722</v>
      </c>
      <c r="H54" s="448" t="s">
        <v>463</v>
      </c>
      <c r="I54" s="448" t="s">
        <v>1838</v>
      </c>
      <c r="J54" s="448" t="s">
        <v>1837</v>
      </c>
      <c r="K54" s="448" t="s">
        <v>543</v>
      </c>
      <c r="L54" s="448" t="s">
        <v>32</v>
      </c>
      <c r="M54" s="448">
        <v>1197</v>
      </c>
      <c r="N54" s="493">
        <v>44844</v>
      </c>
      <c r="O54" s="315">
        <f t="shared" si="2"/>
        <v>10</v>
      </c>
      <c r="P54" s="315">
        <f t="shared" si="3"/>
        <v>10</v>
      </c>
      <c r="Q54" s="96" t="str">
        <f t="shared" si="1"/>
        <v>Gastos_Gerais</v>
      </c>
      <c r="R54" s="590" t="s">
        <v>538</v>
      </c>
      <c r="S54" s="590">
        <v>4338</v>
      </c>
    </row>
    <row r="55" spans="1:19" ht="36">
      <c r="A55" s="603">
        <f>IF(B55="","",COUNT('Diário 1º PA'!$A$4:$A$2000)+COUNT('Diário 2º PA'!$A$4:$A$1998)+COUNT('Diário 3º PA'!$A$4:$A$1991)+ROW()-3)</f>
        <v>895</v>
      </c>
      <c r="B55" s="493">
        <v>44845</v>
      </c>
      <c r="C55" s="476">
        <v>44835</v>
      </c>
      <c r="D55" s="448" t="s">
        <v>271</v>
      </c>
      <c r="E55" s="448" t="s">
        <v>71</v>
      </c>
      <c r="F55" s="477">
        <v>11</v>
      </c>
      <c r="G55" s="573" t="s">
        <v>1839</v>
      </c>
      <c r="H55" s="448" t="s">
        <v>463</v>
      </c>
      <c r="I55" s="448" t="s">
        <v>546</v>
      </c>
      <c r="J55" s="448" t="s">
        <v>547</v>
      </c>
      <c r="K55" s="448" t="s">
        <v>548</v>
      </c>
      <c r="L55" s="448" t="s">
        <v>477</v>
      </c>
      <c r="M55" s="544" t="s">
        <v>310</v>
      </c>
      <c r="N55" s="493">
        <v>44845</v>
      </c>
      <c r="O55" s="315">
        <f t="shared" si="2"/>
        <v>10</v>
      </c>
      <c r="P55" s="315">
        <f t="shared" si="3"/>
        <v>10</v>
      </c>
      <c r="Q55" s="96" t="str">
        <f t="shared" si="1"/>
        <v>Gastos_Gerais</v>
      </c>
      <c r="R55" s="590" t="s">
        <v>310</v>
      </c>
      <c r="S55" s="590" t="s">
        <v>310</v>
      </c>
    </row>
    <row r="56" spans="1:19" ht="36">
      <c r="A56" s="603">
        <f>IF(B56="","",COUNT('Diário 1º PA'!$A$4:$A$2000)+COUNT('Diário 2º PA'!$A$4:$A$1998)+COUNT('Diário 3º PA'!$A$4:$A$1991)+ROW()-3)</f>
        <v>896</v>
      </c>
      <c r="B56" s="493">
        <v>44845</v>
      </c>
      <c r="C56" s="476">
        <v>44835</v>
      </c>
      <c r="D56" s="448" t="s">
        <v>271</v>
      </c>
      <c r="E56" s="448" t="s">
        <v>71</v>
      </c>
      <c r="F56" s="477">
        <v>11</v>
      </c>
      <c r="G56" s="573" t="s">
        <v>1840</v>
      </c>
      <c r="H56" s="448" t="s">
        <v>463</v>
      </c>
      <c r="I56" s="448" t="s">
        <v>546</v>
      </c>
      <c r="J56" s="448" t="s">
        <v>547</v>
      </c>
      <c r="K56" s="448" t="s">
        <v>548</v>
      </c>
      <c r="L56" s="448" t="s">
        <v>477</v>
      </c>
      <c r="M56" s="544" t="s">
        <v>310</v>
      </c>
      <c r="N56" s="493">
        <v>44845</v>
      </c>
      <c r="O56" s="315">
        <f t="shared" ref="O56:O58" si="17">IF(B56=0,0,IF(YEAR(B56)=$P$1,MONTH(B56)-$O$1+1,(YEAR(B56)-$P$1)*12-$O$1+1+MONTH(B56)))</f>
        <v>10</v>
      </c>
      <c r="P56" s="315">
        <f t="shared" ref="P56:P58" si="18">IF(C56=0,0,IF(YEAR(C56)=$P$1,MONTH(C56)-$O$1+1,(YEAR(C56)-$P$1)*12-$O$1+1+MONTH(C56)))</f>
        <v>10</v>
      </c>
      <c r="Q56" s="96" t="str">
        <f t="shared" ref="Q56:Q58" si="19">SUBSTITUTE(D56," ","_")</f>
        <v>Gastos_Gerais</v>
      </c>
      <c r="R56" s="590" t="s">
        <v>310</v>
      </c>
      <c r="S56" s="590" t="s">
        <v>310</v>
      </c>
    </row>
    <row r="57" spans="1:19" ht="36">
      <c r="A57" s="603">
        <f>IF(B57="","",COUNT('Diário 1º PA'!$A$4:$A$2000)+COUNT('Diário 2º PA'!$A$4:$A$1998)+COUNT('Diário 3º PA'!$A$4:$A$1991)+ROW()-3)</f>
        <v>897</v>
      </c>
      <c r="B57" s="493">
        <v>44845</v>
      </c>
      <c r="C57" s="476">
        <v>44835</v>
      </c>
      <c r="D57" s="448" t="s">
        <v>271</v>
      </c>
      <c r="E57" s="448" t="s">
        <v>71</v>
      </c>
      <c r="F57" s="477">
        <v>11</v>
      </c>
      <c r="G57" s="573" t="s">
        <v>1841</v>
      </c>
      <c r="H57" s="448" t="s">
        <v>463</v>
      </c>
      <c r="I57" s="448" t="s">
        <v>546</v>
      </c>
      <c r="J57" s="448" t="s">
        <v>547</v>
      </c>
      <c r="K57" s="448" t="s">
        <v>548</v>
      </c>
      <c r="L57" s="448" t="s">
        <v>477</v>
      </c>
      <c r="M57" s="544" t="s">
        <v>310</v>
      </c>
      <c r="N57" s="493">
        <v>44845</v>
      </c>
      <c r="O57" s="315">
        <f t="shared" si="17"/>
        <v>10</v>
      </c>
      <c r="P57" s="315">
        <f t="shared" si="18"/>
        <v>10</v>
      </c>
      <c r="Q57" s="96" t="str">
        <f t="shared" si="19"/>
        <v>Gastos_Gerais</v>
      </c>
      <c r="R57" s="590" t="s">
        <v>310</v>
      </c>
      <c r="S57" s="590" t="s">
        <v>310</v>
      </c>
    </row>
    <row r="58" spans="1:19" ht="36">
      <c r="A58" s="603">
        <f>IF(B58="","",COUNT('Diário 1º PA'!$A$4:$A$2000)+COUNT('Diário 2º PA'!$A$4:$A$1998)+COUNT('Diário 3º PA'!$A$4:$A$1991)+ROW()-3)</f>
        <v>898</v>
      </c>
      <c r="B58" s="493">
        <v>44845</v>
      </c>
      <c r="C58" s="476">
        <v>44835</v>
      </c>
      <c r="D58" s="448" t="s">
        <v>271</v>
      </c>
      <c r="E58" s="448" t="s">
        <v>71</v>
      </c>
      <c r="F58" s="477">
        <v>11</v>
      </c>
      <c r="G58" s="573" t="s">
        <v>1842</v>
      </c>
      <c r="H58" s="448" t="s">
        <v>463</v>
      </c>
      <c r="I58" s="448" t="s">
        <v>546</v>
      </c>
      <c r="J58" s="448" t="s">
        <v>547</v>
      </c>
      <c r="K58" s="448" t="s">
        <v>548</v>
      </c>
      <c r="L58" s="448" t="s">
        <v>477</v>
      </c>
      <c r="M58" s="544" t="s">
        <v>310</v>
      </c>
      <c r="N58" s="493">
        <v>44845</v>
      </c>
      <c r="O58" s="315">
        <f t="shared" si="17"/>
        <v>10</v>
      </c>
      <c r="P58" s="315">
        <f t="shared" si="18"/>
        <v>10</v>
      </c>
      <c r="Q58" s="96" t="str">
        <f t="shared" si="19"/>
        <v>Gastos_Gerais</v>
      </c>
      <c r="R58" s="590" t="s">
        <v>310</v>
      </c>
      <c r="S58" s="590" t="s">
        <v>310</v>
      </c>
    </row>
    <row r="59" spans="1:19" ht="60">
      <c r="A59" s="603">
        <f>IF(B59="","",COUNT('Diário 1º PA'!$A$4:$A$2000)+COUNT('Diário 2º PA'!$A$4:$A$1998)+COUNT('Diário 3º PA'!$A$4:$A$1991)+ROW()-3)</f>
        <v>899</v>
      </c>
      <c r="B59" s="493">
        <v>44848</v>
      </c>
      <c r="C59" s="476">
        <v>44805</v>
      </c>
      <c r="D59" s="448" t="s">
        <v>271</v>
      </c>
      <c r="E59" s="448" t="s">
        <v>90</v>
      </c>
      <c r="F59" s="477">
        <v>3500</v>
      </c>
      <c r="G59" s="573" t="s">
        <v>1766</v>
      </c>
      <c r="H59" s="448" t="s">
        <v>465</v>
      </c>
      <c r="I59" s="448" t="s">
        <v>1843</v>
      </c>
      <c r="J59" s="507" t="s">
        <v>1844</v>
      </c>
      <c r="K59" s="447" t="s">
        <v>543</v>
      </c>
      <c r="L59" s="448" t="s">
        <v>32</v>
      </c>
      <c r="M59" s="448" t="s">
        <v>594</v>
      </c>
      <c r="N59" s="493">
        <v>44847</v>
      </c>
      <c r="O59" s="315">
        <f t="shared" si="2"/>
        <v>10</v>
      </c>
      <c r="P59" s="315">
        <f t="shared" si="3"/>
        <v>9</v>
      </c>
      <c r="Q59" s="96" t="str">
        <f t="shared" si="1"/>
        <v>Gastos_Gerais</v>
      </c>
      <c r="R59" s="590" t="s">
        <v>501</v>
      </c>
      <c r="S59" s="590">
        <v>3047</v>
      </c>
    </row>
    <row r="60" spans="1:19" ht="36">
      <c r="A60" s="603">
        <f>IF(B60="","",COUNT('Diário 1º PA'!$A$4:$A$2000)+COUNT('Diário 2º PA'!$A$4:$A$1998)+COUNT('Diário 3º PA'!$A$4:$A$1991)+ROW()-3)</f>
        <v>900</v>
      </c>
      <c r="B60" s="493">
        <v>44848</v>
      </c>
      <c r="C60" s="476">
        <v>44835</v>
      </c>
      <c r="D60" s="448" t="s">
        <v>271</v>
      </c>
      <c r="E60" s="448" t="s">
        <v>71</v>
      </c>
      <c r="F60" s="477">
        <v>11</v>
      </c>
      <c r="G60" s="573" t="s">
        <v>1845</v>
      </c>
      <c r="H60" s="448" t="s">
        <v>465</v>
      </c>
      <c r="I60" s="448" t="s">
        <v>546</v>
      </c>
      <c r="J60" s="448" t="s">
        <v>547</v>
      </c>
      <c r="K60" s="448" t="s">
        <v>548</v>
      </c>
      <c r="L60" s="448" t="s">
        <v>477</v>
      </c>
      <c r="M60" s="544" t="s">
        <v>310</v>
      </c>
      <c r="N60" s="493">
        <v>44848</v>
      </c>
      <c r="O60" s="315">
        <f t="shared" si="2"/>
        <v>10</v>
      </c>
      <c r="P60" s="315">
        <f t="shared" si="3"/>
        <v>10</v>
      </c>
      <c r="Q60" s="96" t="str">
        <f t="shared" si="1"/>
        <v>Gastos_Gerais</v>
      </c>
      <c r="R60" s="590" t="s">
        <v>310</v>
      </c>
      <c r="S60" s="590" t="s">
        <v>310</v>
      </c>
    </row>
    <row r="61" spans="1:19" ht="108">
      <c r="A61" s="603">
        <f>IF(B61="","",COUNT('Diário 1º PA'!$A$4:$A$2000)+COUNT('Diário 2º PA'!$A$4:$A$1998)+COUNT('Diário 3º PA'!$A$4:$A$1991)+ROW()-3)</f>
        <v>901</v>
      </c>
      <c r="B61" s="493">
        <v>44851</v>
      </c>
      <c r="C61" s="476">
        <v>44835</v>
      </c>
      <c r="D61" s="448" t="s">
        <v>271</v>
      </c>
      <c r="E61" s="448" t="s">
        <v>434</v>
      </c>
      <c r="F61" s="477">
        <v>17145</v>
      </c>
      <c r="G61" s="573" t="s">
        <v>1767</v>
      </c>
      <c r="H61" s="448" t="s">
        <v>2131</v>
      </c>
      <c r="I61" s="448" t="s">
        <v>1846</v>
      </c>
      <c r="J61" s="507" t="s">
        <v>1847</v>
      </c>
      <c r="K61" s="447" t="s">
        <v>499</v>
      </c>
      <c r="L61" s="448" t="s">
        <v>32</v>
      </c>
      <c r="M61" s="544">
        <v>507</v>
      </c>
      <c r="N61" s="493">
        <v>44848</v>
      </c>
      <c r="O61" s="315">
        <f t="shared" si="2"/>
        <v>10</v>
      </c>
      <c r="P61" s="315">
        <f t="shared" si="3"/>
        <v>10</v>
      </c>
      <c r="Q61" s="96" t="str">
        <f t="shared" si="1"/>
        <v>Gastos_Gerais</v>
      </c>
      <c r="R61" s="590" t="s">
        <v>501</v>
      </c>
      <c r="S61" s="590">
        <v>4407</v>
      </c>
    </row>
    <row r="62" spans="1:19" ht="60">
      <c r="A62" s="603">
        <f>IF(B62="","",COUNT('Diário 1º PA'!$A$4:$A$2000)+COUNT('Diário 2º PA'!$A$4:$A$1998)+COUNT('Diário 3º PA'!$A$4:$A$1991)+ROW()-3)</f>
        <v>902</v>
      </c>
      <c r="B62" s="493">
        <v>44851</v>
      </c>
      <c r="C62" s="476">
        <v>44835</v>
      </c>
      <c r="D62" s="448" t="s">
        <v>271</v>
      </c>
      <c r="E62" s="448" t="s">
        <v>446</v>
      </c>
      <c r="F62" s="477">
        <v>4365</v>
      </c>
      <c r="G62" s="573" t="s">
        <v>1709</v>
      </c>
      <c r="H62" s="448" t="s">
        <v>463</v>
      </c>
      <c r="I62" s="448" t="s">
        <v>1848</v>
      </c>
      <c r="J62" s="507" t="s">
        <v>1849</v>
      </c>
      <c r="K62" s="447" t="s">
        <v>543</v>
      </c>
      <c r="L62" s="448" t="s">
        <v>32</v>
      </c>
      <c r="M62" s="544">
        <v>1615</v>
      </c>
      <c r="N62" s="493">
        <v>44845</v>
      </c>
      <c r="O62" s="315">
        <f t="shared" si="2"/>
        <v>10</v>
      </c>
      <c r="P62" s="315">
        <f t="shared" si="3"/>
        <v>10</v>
      </c>
      <c r="Q62" s="96" t="str">
        <f t="shared" si="1"/>
        <v>Gastos_Gerais</v>
      </c>
      <c r="R62" s="590" t="s">
        <v>540</v>
      </c>
      <c r="S62" s="590">
        <v>4337</v>
      </c>
    </row>
    <row r="63" spans="1:19" ht="36">
      <c r="A63" s="603">
        <f>IF(B63="","",COUNT('Diário 1º PA'!$A$4:$A$2000)+COUNT('Diário 2º PA'!$A$4:$A$1998)+COUNT('Diário 3º PA'!$A$4:$A$1991)+ROW()-3)</f>
        <v>903</v>
      </c>
      <c r="B63" s="493">
        <v>44851</v>
      </c>
      <c r="C63" s="476">
        <v>44805</v>
      </c>
      <c r="D63" s="448" t="s">
        <v>271</v>
      </c>
      <c r="E63" s="448" t="s">
        <v>90</v>
      </c>
      <c r="F63" s="495">
        <v>3429.65</v>
      </c>
      <c r="G63" s="447" t="s">
        <v>1851</v>
      </c>
      <c r="H63" s="447" t="s">
        <v>465</v>
      </c>
      <c r="I63" s="447" t="s">
        <v>1853</v>
      </c>
      <c r="J63" s="507" t="s">
        <v>1852</v>
      </c>
      <c r="K63" s="447" t="s">
        <v>543</v>
      </c>
      <c r="L63" s="448" t="s">
        <v>32</v>
      </c>
      <c r="M63" s="544" t="s">
        <v>1854</v>
      </c>
      <c r="N63" s="493">
        <v>44851</v>
      </c>
      <c r="O63" s="315">
        <f t="shared" si="2"/>
        <v>10</v>
      </c>
      <c r="P63" s="315">
        <f t="shared" si="3"/>
        <v>9</v>
      </c>
      <c r="Q63" s="96" t="str">
        <f t="shared" si="1"/>
        <v>Gastos_Gerais</v>
      </c>
      <c r="R63" s="590" t="s">
        <v>501</v>
      </c>
      <c r="S63" s="590">
        <v>3701</v>
      </c>
    </row>
    <row r="64" spans="1:19" ht="36">
      <c r="A64" s="603">
        <f>IF(B64="","",COUNT('Diário 1º PA'!$A$4:$A$2000)+COUNT('Diário 2º PA'!$A$4:$A$1998)+COUNT('Diário 3º PA'!$A$4:$A$1991)+ROW()-3)</f>
        <v>904</v>
      </c>
      <c r="B64" s="493">
        <v>44851</v>
      </c>
      <c r="C64" s="476">
        <v>44805</v>
      </c>
      <c r="D64" s="448" t="s">
        <v>271</v>
      </c>
      <c r="E64" s="448" t="s">
        <v>90</v>
      </c>
      <c r="F64" s="495">
        <v>2000</v>
      </c>
      <c r="G64" s="478" t="s">
        <v>1856</v>
      </c>
      <c r="H64" s="447" t="s">
        <v>465</v>
      </c>
      <c r="I64" s="448" t="s">
        <v>1858</v>
      </c>
      <c r="J64" s="507" t="s">
        <v>1857</v>
      </c>
      <c r="K64" s="447" t="s">
        <v>543</v>
      </c>
      <c r="L64" s="448" t="s">
        <v>32</v>
      </c>
      <c r="M64" s="544" t="s">
        <v>885</v>
      </c>
      <c r="N64" s="493">
        <v>44847</v>
      </c>
      <c r="O64" s="315">
        <f t="shared" si="2"/>
        <v>10</v>
      </c>
      <c r="P64" s="315">
        <f t="shared" si="3"/>
        <v>9</v>
      </c>
      <c r="Q64" s="96" t="str">
        <f t="shared" si="1"/>
        <v>Gastos_Gerais</v>
      </c>
      <c r="R64" s="590" t="s">
        <v>501</v>
      </c>
      <c r="S64" s="590">
        <v>4353</v>
      </c>
    </row>
    <row r="65" spans="1:19" ht="36">
      <c r="A65" s="603">
        <f>IF(B65="","",COUNT('Diário 1º PA'!$A$4:$A$2000)+COUNT('Diário 2º PA'!$A$4:$A$1998)+COUNT('Diário 3º PA'!$A$4:$A$1991)+ROW()-3)</f>
        <v>905</v>
      </c>
      <c r="B65" s="493">
        <v>44851</v>
      </c>
      <c r="C65" s="476">
        <v>44835</v>
      </c>
      <c r="D65" s="448" t="s">
        <v>271</v>
      </c>
      <c r="E65" s="448" t="s">
        <v>71</v>
      </c>
      <c r="F65" s="477">
        <v>11</v>
      </c>
      <c r="G65" s="573" t="s">
        <v>1859</v>
      </c>
      <c r="H65" s="448" t="s">
        <v>2131</v>
      </c>
      <c r="I65" s="448" t="s">
        <v>546</v>
      </c>
      <c r="J65" s="448" t="s">
        <v>547</v>
      </c>
      <c r="K65" s="448" t="s">
        <v>548</v>
      </c>
      <c r="L65" s="448" t="s">
        <v>477</v>
      </c>
      <c r="M65" s="544" t="s">
        <v>310</v>
      </c>
      <c r="N65" s="493">
        <v>44851</v>
      </c>
      <c r="O65" s="315">
        <f t="shared" ref="O65" si="20">IF(B65=0,0,IF(YEAR(B65)=$P$1,MONTH(B65)-$O$1+1,(YEAR(B65)-$P$1)*12-$O$1+1+MONTH(B65)))</f>
        <v>10</v>
      </c>
      <c r="P65" s="315">
        <f t="shared" ref="P65" si="21">IF(C65=0,0,IF(YEAR(C65)=$P$1,MONTH(C65)-$O$1+1,(YEAR(C65)-$P$1)*12-$O$1+1+MONTH(C65)))</f>
        <v>10</v>
      </c>
      <c r="Q65" s="96" t="str">
        <f t="shared" ref="Q65" si="22">SUBSTITUTE(D65," ","_")</f>
        <v>Gastos_Gerais</v>
      </c>
      <c r="R65" s="590" t="s">
        <v>310</v>
      </c>
      <c r="S65" s="590" t="s">
        <v>310</v>
      </c>
    </row>
    <row r="66" spans="1:19" ht="36">
      <c r="A66" s="603">
        <f>IF(B66="","",COUNT('Diário 1º PA'!$A$4:$A$2000)+COUNT('Diário 2º PA'!$A$4:$A$1998)+COUNT('Diário 3º PA'!$A$4:$A$1991)+ROW()-3)</f>
        <v>906</v>
      </c>
      <c r="B66" s="493">
        <v>44851</v>
      </c>
      <c r="C66" s="476">
        <v>44835</v>
      </c>
      <c r="D66" s="448" t="s">
        <v>271</v>
      </c>
      <c r="E66" s="448" t="s">
        <v>71</v>
      </c>
      <c r="F66" s="477">
        <v>11</v>
      </c>
      <c r="G66" s="573" t="s">
        <v>1860</v>
      </c>
      <c r="H66" s="448" t="s">
        <v>463</v>
      </c>
      <c r="I66" s="448" t="s">
        <v>546</v>
      </c>
      <c r="J66" s="448" t="s">
        <v>547</v>
      </c>
      <c r="K66" s="448" t="s">
        <v>548</v>
      </c>
      <c r="L66" s="448" t="s">
        <v>477</v>
      </c>
      <c r="M66" s="544" t="s">
        <v>310</v>
      </c>
      <c r="N66" s="493">
        <v>44851</v>
      </c>
      <c r="O66" s="315">
        <f t="shared" ref="O66" si="23">IF(B66=0,0,IF(YEAR(B66)=$P$1,MONTH(B66)-$O$1+1,(YEAR(B66)-$P$1)*12-$O$1+1+MONTH(B66)))</f>
        <v>10</v>
      </c>
      <c r="P66" s="315">
        <f t="shared" ref="P66" si="24">IF(C66=0,0,IF(YEAR(C66)=$P$1,MONTH(C66)-$O$1+1,(YEAR(C66)-$P$1)*12-$O$1+1+MONTH(C66)))</f>
        <v>10</v>
      </c>
      <c r="Q66" s="96" t="str">
        <f t="shared" ref="Q66" si="25">SUBSTITUTE(D66," ","_")</f>
        <v>Gastos_Gerais</v>
      </c>
      <c r="R66" s="590" t="s">
        <v>310</v>
      </c>
      <c r="S66" s="590" t="s">
        <v>310</v>
      </c>
    </row>
    <row r="67" spans="1:19" ht="36">
      <c r="A67" s="603">
        <f>IF(B67="","",COUNT('Diário 1º PA'!$A$4:$A$2000)+COUNT('Diário 2º PA'!$A$4:$A$1998)+COUNT('Diário 3º PA'!$A$4:$A$1991)+ROW()-3)</f>
        <v>907</v>
      </c>
      <c r="B67" s="493">
        <v>44851</v>
      </c>
      <c r="C67" s="476">
        <v>44835</v>
      </c>
      <c r="D67" s="448" t="s">
        <v>271</v>
      </c>
      <c r="E67" s="448" t="s">
        <v>71</v>
      </c>
      <c r="F67" s="477">
        <v>11</v>
      </c>
      <c r="G67" s="573" t="s">
        <v>1861</v>
      </c>
      <c r="H67" s="447" t="s">
        <v>465</v>
      </c>
      <c r="I67" s="448" t="s">
        <v>546</v>
      </c>
      <c r="J67" s="448" t="s">
        <v>547</v>
      </c>
      <c r="K67" s="448" t="s">
        <v>548</v>
      </c>
      <c r="L67" s="448" t="s">
        <v>477</v>
      </c>
      <c r="M67" s="544" t="s">
        <v>310</v>
      </c>
      <c r="N67" s="493">
        <v>44851</v>
      </c>
      <c r="O67" s="315">
        <f t="shared" ref="O67" si="26">IF(B67=0,0,IF(YEAR(B67)=$P$1,MONTH(B67)-$O$1+1,(YEAR(B67)-$P$1)*12-$O$1+1+MONTH(B67)))</f>
        <v>10</v>
      </c>
      <c r="P67" s="315">
        <f t="shared" ref="P67" si="27">IF(C67=0,0,IF(YEAR(C67)=$P$1,MONTH(C67)-$O$1+1,(YEAR(C67)-$P$1)*12-$O$1+1+MONTH(C67)))</f>
        <v>10</v>
      </c>
      <c r="Q67" s="96" t="str">
        <f t="shared" ref="Q67" si="28">SUBSTITUTE(D67," ","_")</f>
        <v>Gastos_Gerais</v>
      </c>
      <c r="R67" s="590" t="s">
        <v>310</v>
      </c>
      <c r="S67" s="590" t="s">
        <v>310</v>
      </c>
    </row>
    <row r="68" spans="1:19" ht="48">
      <c r="A68" s="603">
        <f>IF(B68="","",COUNT('Diário 1º PA'!$A$4:$A$2000)+COUNT('Diário 2º PA'!$A$4:$A$1998)+COUNT('Diário 3º PA'!$A$4:$A$1991)+ROW()-3)</f>
        <v>908</v>
      </c>
      <c r="B68" s="493">
        <v>44854</v>
      </c>
      <c r="C68" s="476">
        <v>44774</v>
      </c>
      <c r="D68" s="448" t="s">
        <v>271</v>
      </c>
      <c r="E68" s="448" t="s">
        <v>9</v>
      </c>
      <c r="F68" s="477">
        <v>930</v>
      </c>
      <c r="G68" s="571" t="s">
        <v>1866</v>
      </c>
      <c r="H68" s="448" t="s">
        <v>9</v>
      </c>
      <c r="I68" s="448" t="s">
        <v>940</v>
      </c>
      <c r="J68" s="448" t="s">
        <v>475</v>
      </c>
      <c r="K68" s="448" t="s">
        <v>499</v>
      </c>
      <c r="L68" s="448" t="s">
        <v>310</v>
      </c>
      <c r="M68" s="544" t="s">
        <v>310</v>
      </c>
      <c r="N68" s="493">
        <v>44854</v>
      </c>
      <c r="O68" s="315">
        <f t="shared" si="2"/>
        <v>10</v>
      </c>
      <c r="P68" s="315">
        <f t="shared" si="3"/>
        <v>8</v>
      </c>
      <c r="Q68" s="96" t="str">
        <f t="shared" si="1"/>
        <v>Gastos_Gerais</v>
      </c>
      <c r="R68" s="590" t="s">
        <v>310</v>
      </c>
      <c r="S68" s="590" t="s">
        <v>310</v>
      </c>
    </row>
    <row r="69" spans="1:19" ht="48">
      <c r="A69" s="603">
        <f>IF(B69="","",COUNT('Diário 1º PA'!$A$4:$A$2000)+COUNT('Diário 2º PA'!$A$4:$A$1998)+COUNT('Diário 3º PA'!$A$4:$A$1991)+ROW()-3)</f>
        <v>909</v>
      </c>
      <c r="B69" s="613">
        <v>44854</v>
      </c>
      <c r="C69" s="547">
        <v>44774</v>
      </c>
      <c r="D69" s="548" t="s">
        <v>271</v>
      </c>
      <c r="E69" s="548" t="s">
        <v>90</v>
      </c>
      <c r="F69" s="549">
        <v>613.79999999999995</v>
      </c>
      <c r="G69" s="612" t="s">
        <v>1691</v>
      </c>
      <c r="H69" s="548" t="s">
        <v>466</v>
      </c>
      <c r="I69" s="548" t="s">
        <v>940</v>
      </c>
      <c r="J69" s="548" t="s">
        <v>475</v>
      </c>
      <c r="K69" s="548" t="s">
        <v>499</v>
      </c>
      <c r="L69" s="548" t="s">
        <v>310</v>
      </c>
      <c r="M69" s="615" t="s">
        <v>310</v>
      </c>
      <c r="N69" s="613">
        <v>44854</v>
      </c>
      <c r="O69" s="315"/>
      <c r="P69" s="315"/>
      <c r="Q69" s="96" t="str">
        <f t="shared" si="1"/>
        <v>Gastos_Gerais</v>
      </c>
      <c r="R69" s="590" t="s">
        <v>310</v>
      </c>
      <c r="S69" s="590" t="s">
        <v>310</v>
      </c>
    </row>
    <row r="70" spans="1:19" ht="48">
      <c r="A70" s="603">
        <f>IF(B70="","",COUNT('Diário 1º PA'!$A$4:$A$2000)+COUNT('Diário 2º PA'!$A$4:$A$1998)+COUNT('Diário 3º PA'!$A$4:$A$1991)+ROW()-3)</f>
        <v>910</v>
      </c>
      <c r="B70" s="493">
        <v>44854</v>
      </c>
      <c r="C70" s="476">
        <v>44774</v>
      </c>
      <c r="D70" s="448" t="s">
        <v>271</v>
      </c>
      <c r="E70" s="448" t="s">
        <v>457</v>
      </c>
      <c r="F70" s="477">
        <v>578.66</v>
      </c>
      <c r="G70" s="573" t="s">
        <v>1690</v>
      </c>
      <c r="H70" s="448" t="s">
        <v>462</v>
      </c>
      <c r="I70" s="448" t="s">
        <v>940</v>
      </c>
      <c r="J70" s="448" t="s">
        <v>475</v>
      </c>
      <c r="K70" s="448" t="s">
        <v>499</v>
      </c>
      <c r="L70" s="448" t="s">
        <v>310</v>
      </c>
      <c r="M70" s="544" t="s">
        <v>310</v>
      </c>
      <c r="N70" s="493">
        <v>44854</v>
      </c>
      <c r="O70" s="315">
        <f t="shared" si="2"/>
        <v>10</v>
      </c>
      <c r="P70" s="315">
        <f t="shared" si="3"/>
        <v>8</v>
      </c>
      <c r="Q70" s="96" t="str">
        <f t="shared" si="1"/>
        <v>Gastos_Gerais</v>
      </c>
      <c r="R70" s="590" t="s">
        <v>310</v>
      </c>
      <c r="S70" s="590" t="s">
        <v>310</v>
      </c>
    </row>
    <row r="71" spans="1:19" ht="48">
      <c r="A71" s="603">
        <f>IF(B71="","",COUNT('Diário 1º PA'!$A$4:$A$2000)+COUNT('Diário 2º PA'!$A$4:$A$1998)+COUNT('Diário 3º PA'!$A$4:$A$1991)+ROW()-3)</f>
        <v>911</v>
      </c>
      <c r="B71" s="613">
        <v>44854</v>
      </c>
      <c r="C71" s="547">
        <v>44774</v>
      </c>
      <c r="D71" s="548" t="s">
        <v>271</v>
      </c>
      <c r="E71" s="548" t="s">
        <v>434</v>
      </c>
      <c r="F71" s="549">
        <v>396.8</v>
      </c>
      <c r="G71" s="612" t="s">
        <v>1694</v>
      </c>
      <c r="H71" s="548" t="s">
        <v>466</v>
      </c>
      <c r="I71" s="548" t="s">
        <v>940</v>
      </c>
      <c r="J71" s="548" t="s">
        <v>475</v>
      </c>
      <c r="K71" s="548" t="s">
        <v>499</v>
      </c>
      <c r="L71" s="548" t="s">
        <v>310</v>
      </c>
      <c r="M71" s="615" t="s">
        <v>310</v>
      </c>
      <c r="N71" s="613">
        <v>44854</v>
      </c>
      <c r="O71" s="315"/>
      <c r="P71" s="315"/>
      <c r="Q71" s="96" t="str">
        <f t="shared" ref="Q71:Q134" si="29">SUBSTITUTE(D71," ","_")</f>
        <v>Gastos_Gerais</v>
      </c>
      <c r="R71" s="590" t="s">
        <v>310</v>
      </c>
      <c r="S71" s="590" t="s">
        <v>310</v>
      </c>
    </row>
    <row r="72" spans="1:19" ht="48">
      <c r="A72" s="603">
        <f>IF(B72="","",COUNT('Diário 1º PA'!$A$4:$A$2000)+COUNT('Diário 2º PA'!$A$4:$A$1998)+COUNT('Diário 3º PA'!$A$4:$A$1991)+ROW()-3)</f>
        <v>912</v>
      </c>
      <c r="B72" s="493">
        <v>44854</v>
      </c>
      <c r="C72" s="476">
        <v>44621</v>
      </c>
      <c r="D72" s="448" t="s">
        <v>271</v>
      </c>
      <c r="E72" s="448" t="s">
        <v>445</v>
      </c>
      <c r="F72" s="477">
        <v>465</v>
      </c>
      <c r="G72" s="448" t="s">
        <v>1737</v>
      </c>
      <c r="H72" s="448" t="s">
        <v>461</v>
      </c>
      <c r="I72" s="448" t="s">
        <v>940</v>
      </c>
      <c r="J72" s="448" t="s">
        <v>475</v>
      </c>
      <c r="K72" s="448" t="s">
        <v>499</v>
      </c>
      <c r="L72" s="448" t="s">
        <v>310</v>
      </c>
      <c r="M72" s="544" t="s">
        <v>310</v>
      </c>
      <c r="N72" s="493">
        <v>44854</v>
      </c>
      <c r="O72" s="315">
        <f t="shared" ref="O72:O135" si="30">IF(B72=0,0,IF(YEAR(B72)=$P$1,MONTH(B72)-$O$1+1,(YEAR(B72)-$P$1)*12-$O$1+1+MONTH(B72)))</f>
        <v>10</v>
      </c>
      <c r="P72" s="315">
        <f t="shared" ref="P72:P135" si="31">IF(C72=0,0,IF(YEAR(C72)=$P$1,MONTH(C72)-$O$1+1,(YEAR(C72)-$P$1)*12-$O$1+1+MONTH(C72)))</f>
        <v>3</v>
      </c>
      <c r="Q72" s="96" t="str">
        <f t="shared" si="29"/>
        <v>Gastos_Gerais</v>
      </c>
      <c r="R72" s="590" t="s">
        <v>310</v>
      </c>
      <c r="S72" s="590" t="s">
        <v>310</v>
      </c>
    </row>
    <row r="73" spans="1:19" ht="24">
      <c r="A73" s="603">
        <f>IF(B73="","",COUNT('Diário 1º PA'!$A$4:$A$2000)+COUNT('Diário 2º PA'!$A$4:$A$1998)+COUNT('Diário 3º PA'!$A$4:$A$1991)+ROW()-3)</f>
        <v>913</v>
      </c>
      <c r="B73" s="493">
        <v>44854</v>
      </c>
      <c r="C73" s="476">
        <v>44774</v>
      </c>
      <c r="D73" s="478" t="s">
        <v>271</v>
      </c>
      <c r="E73" s="478" t="s">
        <v>441</v>
      </c>
      <c r="F73" s="477">
        <v>263.87</v>
      </c>
      <c r="G73" s="448" t="s">
        <v>1731</v>
      </c>
      <c r="H73" s="478" t="s">
        <v>464</v>
      </c>
      <c r="I73" s="448" t="s">
        <v>621</v>
      </c>
      <c r="J73" s="448" t="s">
        <v>310</v>
      </c>
      <c r="K73" s="448" t="s">
        <v>507</v>
      </c>
      <c r="L73" s="448" t="s">
        <v>508</v>
      </c>
      <c r="M73" s="448" t="s">
        <v>310</v>
      </c>
      <c r="N73" s="493">
        <v>44854</v>
      </c>
      <c r="O73" s="315">
        <f t="shared" si="30"/>
        <v>10</v>
      </c>
      <c r="P73" s="315">
        <f t="shared" si="31"/>
        <v>8</v>
      </c>
      <c r="Q73" s="96" t="str">
        <f t="shared" si="29"/>
        <v>Gastos_Gerais</v>
      </c>
      <c r="R73" s="590" t="s">
        <v>310</v>
      </c>
      <c r="S73" s="590" t="s">
        <v>310</v>
      </c>
    </row>
    <row r="74" spans="1:19" ht="24">
      <c r="A74" s="603">
        <f>IF(B74="","",COUNT('Diário 1º PA'!$A$4:$A$2000)+COUNT('Diário 2º PA'!$A$4:$A$1998)+COUNT('Diário 3º PA'!$A$4:$A$1991)+ROW()-3)</f>
        <v>914</v>
      </c>
      <c r="B74" s="493">
        <v>44854</v>
      </c>
      <c r="C74" s="476">
        <v>44805</v>
      </c>
      <c r="D74" s="448" t="s">
        <v>271</v>
      </c>
      <c r="E74" s="448" t="s">
        <v>442</v>
      </c>
      <c r="F74" s="477">
        <v>60</v>
      </c>
      <c r="G74" s="571" t="s">
        <v>1686</v>
      </c>
      <c r="H74" s="448" t="s">
        <v>472</v>
      </c>
      <c r="I74" s="448" t="s">
        <v>621</v>
      </c>
      <c r="J74" s="448" t="s">
        <v>310</v>
      </c>
      <c r="K74" s="448" t="s">
        <v>507</v>
      </c>
      <c r="L74" s="448" t="s">
        <v>508</v>
      </c>
      <c r="M74" s="448" t="s">
        <v>310</v>
      </c>
      <c r="N74" s="493">
        <v>44854</v>
      </c>
      <c r="O74" s="315">
        <f t="shared" si="30"/>
        <v>10</v>
      </c>
      <c r="P74" s="315">
        <f t="shared" si="31"/>
        <v>9</v>
      </c>
      <c r="Q74" s="96" t="str">
        <f t="shared" si="29"/>
        <v>Gastos_Gerais</v>
      </c>
      <c r="R74" s="590" t="s">
        <v>310</v>
      </c>
      <c r="S74" s="590" t="s">
        <v>310</v>
      </c>
    </row>
    <row r="75" spans="1:19" ht="24">
      <c r="A75" s="603">
        <f>IF(B75="","",COUNT('Diário 1º PA'!$A$4:$A$2000)+COUNT('Diário 2º PA'!$A$4:$A$1998)+COUNT('Diário 3º PA'!$A$4:$A$1991)+ROW()-3)</f>
        <v>915</v>
      </c>
      <c r="B75" s="493">
        <v>44854</v>
      </c>
      <c r="C75" s="476">
        <v>44774</v>
      </c>
      <c r="D75" s="448" t="s">
        <v>271</v>
      </c>
      <c r="E75" s="448" t="s">
        <v>441</v>
      </c>
      <c r="F75" s="477">
        <v>263.87</v>
      </c>
      <c r="G75" s="573" t="s">
        <v>1867</v>
      </c>
      <c r="H75" s="448" t="s">
        <v>464</v>
      </c>
      <c r="I75" s="448" t="s">
        <v>621</v>
      </c>
      <c r="J75" s="448" t="s">
        <v>310</v>
      </c>
      <c r="K75" s="448" t="s">
        <v>507</v>
      </c>
      <c r="L75" s="448" t="s">
        <v>508</v>
      </c>
      <c r="M75" s="448" t="s">
        <v>310</v>
      </c>
      <c r="N75" s="493">
        <v>44854</v>
      </c>
      <c r="O75" s="315">
        <f t="shared" si="30"/>
        <v>10</v>
      </c>
      <c r="P75" s="315">
        <f t="shared" si="31"/>
        <v>8</v>
      </c>
      <c r="Q75" s="96" t="str">
        <f t="shared" si="29"/>
        <v>Gastos_Gerais</v>
      </c>
      <c r="R75" s="590" t="s">
        <v>310</v>
      </c>
      <c r="S75" s="590" t="s">
        <v>310</v>
      </c>
    </row>
    <row r="76" spans="1:19" ht="24">
      <c r="A76" s="603">
        <f>IF(B76="","",COUNT('Diário 1º PA'!$A$4:$A$2000)+COUNT('Diário 2º PA'!$A$4:$A$1998)+COUNT('Diário 3º PA'!$A$4:$A$1991)+ROW()-3)</f>
        <v>916</v>
      </c>
      <c r="B76" s="493">
        <v>44854</v>
      </c>
      <c r="C76" s="476">
        <v>44774</v>
      </c>
      <c r="D76" s="448" t="s">
        <v>271</v>
      </c>
      <c r="E76" s="448" t="s">
        <v>9</v>
      </c>
      <c r="F76" s="477">
        <v>57.45</v>
      </c>
      <c r="G76" s="571" t="s">
        <v>1683</v>
      </c>
      <c r="H76" s="448" t="s">
        <v>9</v>
      </c>
      <c r="I76" s="448" t="s">
        <v>621</v>
      </c>
      <c r="J76" s="448" t="s">
        <v>310</v>
      </c>
      <c r="K76" s="448" t="s">
        <v>507</v>
      </c>
      <c r="L76" s="448" t="s">
        <v>508</v>
      </c>
      <c r="M76" s="448" t="s">
        <v>310</v>
      </c>
      <c r="N76" s="493">
        <v>44854</v>
      </c>
      <c r="O76" s="315">
        <f t="shared" si="30"/>
        <v>10</v>
      </c>
      <c r="P76" s="315">
        <f t="shared" si="31"/>
        <v>8</v>
      </c>
      <c r="Q76" s="96" t="str">
        <f t="shared" si="29"/>
        <v>Gastos_Gerais</v>
      </c>
      <c r="R76" s="590" t="s">
        <v>310</v>
      </c>
      <c r="S76" s="590" t="s">
        <v>310</v>
      </c>
    </row>
    <row r="77" spans="1:19" ht="156">
      <c r="A77" s="603">
        <f>IF(B77="","",COUNT('Diário 1º PA'!$A$4:$A$2000)+COUNT('Diário 2º PA'!$A$4:$A$1998)+COUNT('Diário 3º PA'!$A$4:$A$1991)+ROW()-3)</f>
        <v>917</v>
      </c>
      <c r="B77" s="493">
        <v>44854</v>
      </c>
      <c r="C77" s="476">
        <v>44652</v>
      </c>
      <c r="D77" s="448" t="s">
        <v>271</v>
      </c>
      <c r="E77" s="448" t="s">
        <v>448</v>
      </c>
      <c r="F77" s="495">
        <v>16504.16</v>
      </c>
      <c r="G77" s="571" t="s">
        <v>689</v>
      </c>
      <c r="H77" s="448" t="s">
        <v>470</v>
      </c>
      <c r="I77" s="448" t="s">
        <v>1868</v>
      </c>
      <c r="J77" s="507" t="s">
        <v>1869</v>
      </c>
      <c r="K77" s="448" t="s">
        <v>543</v>
      </c>
      <c r="L77" s="448" t="s">
        <v>500</v>
      </c>
      <c r="M77" s="448">
        <v>2063</v>
      </c>
      <c r="N77" s="493">
        <v>44852</v>
      </c>
      <c r="O77" s="315">
        <f t="shared" si="30"/>
        <v>10</v>
      </c>
      <c r="P77" s="315">
        <f t="shared" si="31"/>
        <v>4</v>
      </c>
      <c r="Q77" s="96" t="str">
        <f t="shared" si="29"/>
        <v>Gastos_Gerais</v>
      </c>
      <c r="R77" s="590" t="s">
        <v>540</v>
      </c>
      <c r="S77" s="590">
        <v>3117</v>
      </c>
    </row>
    <row r="78" spans="1:19" ht="24">
      <c r="A78" s="603">
        <f>IF(B78="","",COUNT('Diário 1º PA'!$A$4:$A$2000)+COUNT('Diário 2º PA'!$A$4:$A$1998)+COUNT('Diário 3º PA'!$A$4:$A$1991)+ROW()-3)</f>
        <v>918</v>
      </c>
      <c r="B78" s="493">
        <v>44854</v>
      </c>
      <c r="C78" s="476">
        <v>44774</v>
      </c>
      <c r="D78" s="478" t="s">
        <v>271</v>
      </c>
      <c r="E78" s="478" t="s">
        <v>441</v>
      </c>
      <c r="F78" s="480">
        <v>1330.64</v>
      </c>
      <c r="G78" s="478" t="s">
        <v>1727</v>
      </c>
      <c r="H78" s="478" t="s">
        <v>464</v>
      </c>
      <c r="I78" s="448" t="s">
        <v>621</v>
      </c>
      <c r="J78" s="448" t="s">
        <v>310</v>
      </c>
      <c r="K78" s="448" t="s">
        <v>507</v>
      </c>
      <c r="L78" s="448" t="s">
        <v>508</v>
      </c>
      <c r="M78" s="448" t="s">
        <v>310</v>
      </c>
      <c r="N78" s="493">
        <v>44854</v>
      </c>
      <c r="O78" s="315">
        <f t="shared" si="30"/>
        <v>10</v>
      </c>
      <c r="P78" s="315">
        <f t="shared" si="31"/>
        <v>8</v>
      </c>
      <c r="Q78" s="96" t="str">
        <f t="shared" si="29"/>
        <v>Gastos_Gerais</v>
      </c>
      <c r="R78" s="590" t="s">
        <v>310</v>
      </c>
      <c r="S78" s="590" t="s">
        <v>310</v>
      </c>
    </row>
    <row r="79" spans="1:19" ht="24">
      <c r="A79" s="603">
        <f>IF(B79="","",COUNT('Diário 1º PA'!$A$4:$A$2000)+COUNT('Diário 2º PA'!$A$4:$A$1998)+COUNT('Diário 3º PA'!$A$4:$A$1991)+ROW()-3)</f>
        <v>919</v>
      </c>
      <c r="B79" s="493">
        <v>44854</v>
      </c>
      <c r="C79" s="476">
        <v>44805</v>
      </c>
      <c r="D79" s="448" t="s">
        <v>271</v>
      </c>
      <c r="E79" s="448" t="s">
        <v>442</v>
      </c>
      <c r="F79" s="477">
        <v>186</v>
      </c>
      <c r="G79" s="571" t="s">
        <v>1687</v>
      </c>
      <c r="H79" s="448" t="s">
        <v>472</v>
      </c>
      <c r="I79" s="448" t="s">
        <v>621</v>
      </c>
      <c r="J79" s="448" t="s">
        <v>310</v>
      </c>
      <c r="K79" s="448" t="s">
        <v>507</v>
      </c>
      <c r="L79" s="448" t="s">
        <v>508</v>
      </c>
      <c r="M79" s="448" t="s">
        <v>310</v>
      </c>
      <c r="N79" s="493">
        <v>44854</v>
      </c>
      <c r="O79" s="315">
        <f t="shared" si="30"/>
        <v>10</v>
      </c>
      <c r="P79" s="315">
        <f t="shared" si="31"/>
        <v>9</v>
      </c>
      <c r="Q79" s="96" t="str">
        <f t="shared" si="29"/>
        <v>Gastos_Gerais</v>
      </c>
      <c r="R79" s="590" t="s">
        <v>310</v>
      </c>
      <c r="S79" s="590" t="s">
        <v>310</v>
      </c>
    </row>
    <row r="80" spans="1:19" ht="24">
      <c r="A80" s="603">
        <f>IF(B80="","",COUNT('Diário 1º PA'!$A$4:$A$2000)+COUNT('Diário 2º PA'!$A$4:$A$1998)+COUNT('Diário 3º PA'!$A$4:$A$1991)+ROW()-3)</f>
        <v>920</v>
      </c>
      <c r="B80" s="493">
        <v>44854</v>
      </c>
      <c r="C80" s="476">
        <v>44835</v>
      </c>
      <c r="D80" s="448" t="s">
        <v>271</v>
      </c>
      <c r="E80" s="448" t="s">
        <v>458</v>
      </c>
      <c r="F80" s="477">
        <v>206.34</v>
      </c>
      <c r="G80" s="573" t="s">
        <v>1814</v>
      </c>
      <c r="H80" s="448" t="s">
        <v>2131</v>
      </c>
      <c r="I80" s="448" t="s">
        <v>1872</v>
      </c>
      <c r="J80" s="448" t="s">
        <v>1873</v>
      </c>
      <c r="K80" s="448" t="s">
        <v>543</v>
      </c>
      <c r="L80" s="448" t="s">
        <v>32</v>
      </c>
      <c r="M80" s="448" t="s">
        <v>1874</v>
      </c>
      <c r="N80" s="493">
        <v>44853</v>
      </c>
      <c r="O80" s="315">
        <f t="shared" si="30"/>
        <v>10</v>
      </c>
      <c r="P80" s="315">
        <f t="shared" si="31"/>
        <v>10</v>
      </c>
      <c r="Q80" s="96" t="str">
        <f t="shared" si="29"/>
        <v>Gastos_Gerais</v>
      </c>
      <c r="R80" s="590" t="s">
        <v>540</v>
      </c>
      <c r="S80" s="590">
        <v>4504</v>
      </c>
    </row>
    <row r="81" spans="1:19" ht="72">
      <c r="A81" s="603">
        <f>IF(B81="","",COUNT('Diário 1º PA'!$A$4:$A$2000)+COUNT('Diário 2º PA'!$A$4:$A$1998)+COUNT('Diário 3º PA'!$A$4:$A$1991)+ROW()-3)</f>
        <v>921</v>
      </c>
      <c r="B81" s="493">
        <v>44854</v>
      </c>
      <c r="C81" s="476">
        <v>44805</v>
      </c>
      <c r="D81" s="448" t="s">
        <v>271</v>
      </c>
      <c r="E81" s="448" t="s">
        <v>434</v>
      </c>
      <c r="F81" s="495">
        <v>50954.8</v>
      </c>
      <c r="G81" s="573" t="s">
        <v>1710</v>
      </c>
      <c r="H81" s="448" t="s">
        <v>463</v>
      </c>
      <c r="I81" s="448" t="s">
        <v>1876</v>
      </c>
      <c r="J81" s="507" t="s">
        <v>1877</v>
      </c>
      <c r="K81" s="448" t="s">
        <v>543</v>
      </c>
      <c r="L81" s="448" t="s">
        <v>32</v>
      </c>
      <c r="M81" s="448">
        <v>79</v>
      </c>
      <c r="N81" s="493">
        <v>44831</v>
      </c>
      <c r="O81" s="315">
        <f t="shared" si="30"/>
        <v>10</v>
      </c>
      <c r="P81" s="315">
        <f t="shared" si="31"/>
        <v>9</v>
      </c>
      <c r="Q81" s="96" t="str">
        <f t="shared" si="29"/>
        <v>Gastos_Gerais</v>
      </c>
      <c r="R81" s="590" t="s">
        <v>501</v>
      </c>
      <c r="S81" s="590">
        <v>4335</v>
      </c>
    </row>
    <row r="82" spans="1:19" ht="72">
      <c r="A82" s="603">
        <f>IF(B82="","",COUNT('Diário 1º PA'!$A$4:$A$2000)+COUNT('Diário 2º PA'!$A$4:$A$1998)+COUNT('Diário 3º PA'!$A$4:$A$1991)+ROW()-3)</f>
        <v>922</v>
      </c>
      <c r="B82" s="493">
        <v>44854</v>
      </c>
      <c r="C82" s="476">
        <v>44835</v>
      </c>
      <c r="D82" s="448" t="s">
        <v>271</v>
      </c>
      <c r="E82" s="448" t="s">
        <v>434</v>
      </c>
      <c r="F82" s="495">
        <v>50954.8</v>
      </c>
      <c r="G82" s="573" t="s">
        <v>1710</v>
      </c>
      <c r="H82" s="448" t="s">
        <v>463</v>
      </c>
      <c r="I82" s="448" t="s">
        <v>1876</v>
      </c>
      <c r="J82" s="507" t="s">
        <v>1877</v>
      </c>
      <c r="K82" s="448" t="s">
        <v>543</v>
      </c>
      <c r="L82" s="448" t="s">
        <v>32</v>
      </c>
      <c r="M82" s="448">
        <v>80</v>
      </c>
      <c r="N82" s="493">
        <v>44852</v>
      </c>
      <c r="O82" s="315">
        <f t="shared" si="30"/>
        <v>10</v>
      </c>
      <c r="P82" s="315">
        <f t="shared" si="31"/>
        <v>10</v>
      </c>
      <c r="Q82" s="96" t="str">
        <f t="shared" si="29"/>
        <v>Gastos_Gerais</v>
      </c>
      <c r="R82" s="590" t="s">
        <v>540</v>
      </c>
      <c r="S82" s="590">
        <v>4335</v>
      </c>
    </row>
    <row r="83" spans="1:19" ht="36">
      <c r="A83" s="603">
        <f>IF(B83="","",COUNT('Diário 1º PA'!$A$4:$A$2000)+COUNT('Diário 2º PA'!$A$4:$A$1998)+COUNT('Diário 3º PA'!$A$4:$A$1991)+ROW()-3)</f>
        <v>923</v>
      </c>
      <c r="B83" s="493">
        <v>44854</v>
      </c>
      <c r="C83" s="476">
        <v>44835</v>
      </c>
      <c r="D83" s="448" t="s">
        <v>271</v>
      </c>
      <c r="E83" s="448" t="s">
        <v>71</v>
      </c>
      <c r="F83" s="477">
        <v>11</v>
      </c>
      <c r="G83" s="573" t="s">
        <v>1879</v>
      </c>
      <c r="H83" s="448" t="s">
        <v>470</v>
      </c>
      <c r="I83" s="448" t="s">
        <v>546</v>
      </c>
      <c r="J83" s="448" t="s">
        <v>547</v>
      </c>
      <c r="K83" s="448" t="s">
        <v>548</v>
      </c>
      <c r="L83" s="448" t="s">
        <v>477</v>
      </c>
      <c r="M83" s="544" t="s">
        <v>310</v>
      </c>
      <c r="N83" s="493">
        <v>44854</v>
      </c>
      <c r="O83" s="315">
        <f t="shared" si="30"/>
        <v>10</v>
      </c>
      <c r="P83" s="315">
        <f t="shared" si="31"/>
        <v>10</v>
      </c>
      <c r="Q83" s="96" t="str">
        <f t="shared" si="29"/>
        <v>Gastos_Gerais</v>
      </c>
      <c r="R83" s="590" t="s">
        <v>310</v>
      </c>
      <c r="S83" s="590" t="s">
        <v>310</v>
      </c>
    </row>
    <row r="84" spans="1:19" ht="36">
      <c r="A84" s="603">
        <f>IF(B84="","",COUNT('Diário 1º PA'!$A$4:$A$2000)+COUNT('Diário 2º PA'!$A$4:$A$1998)+COUNT('Diário 3º PA'!$A$4:$A$1991)+ROW()-3)</f>
        <v>924</v>
      </c>
      <c r="B84" s="493">
        <v>44854</v>
      </c>
      <c r="C84" s="476">
        <v>44835</v>
      </c>
      <c r="D84" s="448" t="s">
        <v>271</v>
      </c>
      <c r="E84" s="448" t="s">
        <v>71</v>
      </c>
      <c r="F84" s="477">
        <v>11</v>
      </c>
      <c r="G84" s="573" t="s">
        <v>1880</v>
      </c>
      <c r="H84" s="448" t="s">
        <v>2131</v>
      </c>
      <c r="I84" s="448" t="s">
        <v>546</v>
      </c>
      <c r="J84" s="448" t="s">
        <v>547</v>
      </c>
      <c r="K84" s="448" t="s">
        <v>548</v>
      </c>
      <c r="L84" s="448" t="s">
        <v>477</v>
      </c>
      <c r="M84" s="544" t="s">
        <v>310</v>
      </c>
      <c r="N84" s="493">
        <v>44854</v>
      </c>
      <c r="O84" s="315">
        <f t="shared" ref="O84:O86" si="32">IF(B84=0,0,IF(YEAR(B84)=$P$1,MONTH(B84)-$O$1+1,(YEAR(B84)-$P$1)*12-$O$1+1+MONTH(B84)))</f>
        <v>10</v>
      </c>
      <c r="P84" s="315">
        <f t="shared" ref="P84:P86" si="33">IF(C84=0,0,IF(YEAR(C84)=$P$1,MONTH(C84)-$O$1+1,(YEAR(C84)-$P$1)*12-$O$1+1+MONTH(C84)))</f>
        <v>10</v>
      </c>
      <c r="Q84" s="96" t="str">
        <f t="shared" ref="Q84:Q86" si="34">SUBSTITUTE(D84," ","_")</f>
        <v>Gastos_Gerais</v>
      </c>
      <c r="R84" s="590" t="s">
        <v>310</v>
      </c>
      <c r="S84" s="590" t="s">
        <v>310</v>
      </c>
    </row>
    <row r="85" spans="1:19" ht="36">
      <c r="A85" s="603">
        <f>IF(B85="","",COUNT('Diário 1º PA'!$A$4:$A$2000)+COUNT('Diário 2º PA'!$A$4:$A$1998)+COUNT('Diário 3º PA'!$A$4:$A$1991)+ROW()-3)</f>
        <v>925</v>
      </c>
      <c r="B85" s="493">
        <v>44854</v>
      </c>
      <c r="C85" s="476">
        <v>44835</v>
      </c>
      <c r="D85" s="448" t="s">
        <v>271</v>
      </c>
      <c r="E85" s="448" t="s">
        <v>71</v>
      </c>
      <c r="F85" s="477">
        <v>11</v>
      </c>
      <c r="G85" s="573" t="s">
        <v>1881</v>
      </c>
      <c r="H85" s="448" t="s">
        <v>463</v>
      </c>
      <c r="I85" s="448" t="s">
        <v>546</v>
      </c>
      <c r="J85" s="448" t="s">
        <v>547</v>
      </c>
      <c r="K85" s="448" t="s">
        <v>548</v>
      </c>
      <c r="L85" s="448" t="s">
        <v>477</v>
      </c>
      <c r="M85" s="544" t="s">
        <v>310</v>
      </c>
      <c r="N85" s="493">
        <v>44854</v>
      </c>
      <c r="O85" s="315">
        <f t="shared" si="32"/>
        <v>10</v>
      </c>
      <c r="P85" s="315">
        <f t="shared" si="33"/>
        <v>10</v>
      </c>
      <c r="Q85" s="96" t="str">
        <f t="shared" si="34"/>
        <v>Gastos_Gerais</v>
      </c>
      <c r="R85" s="590" t="s">
        <v>310</v>
      </c>
      <c r="S85" s="590" t="s">
        <v>310</v>
      </c>
    </row>
    <row r="86" spans="1:19" ht="36">
      <c r="A86" s="603">
        <f>IF(B86="","",COUNT('Diário 1º PA'!$A$4:$A$2000)+COUNT('Diário 2º PA'!$A$4:$A$1998)+COUNT('Diário 3º PA'!$A$4:$A$1991)+ROW()-3)</f>
        <v>926</v>
      </c>
      <c r="B86" s="493">
        <v>44854</v>
      </c>
      <c r="C86" s="476">
        <v>44835</v>
      </c>
      <c r="D86" s="448" t="s">
        <v>271</v>
      </c>
      <c r="E86" s="448" t="s">
        <v>71</v>
      </c>
      <c r="F86" s="477">
        <v>11</v>
      </c>
      <c r="G86" s="573" t="s">
        <v>1882</v>
      </c>
      <c r="H86" s="448" t="s">
        <v>463</v>
      </c>
      <c r="I86" s="448" t="s">
        <v>546</v>
      </c>
      <c r="J86" s="448" t="s">
        <v>547</v>
      </c>
      <c r="K86" s="448" t="s">
        <v>548</v>
      </c>
      <c r="L86" s="448" t="s">
        <v>477</v>
      </c>
      <c r="M86" s="544" t="s">
        <v>310</v>
      </c>
      <c r="N86" s="493">
        <v>44854</v>
      </c>
      <c r="O86" s="315">
        <f t="shared" si="32"/>
        <v>10</v>
      </c>
      <c r="P86" s="315">
        <f t="shared" si="33"/>
        <v>10</v>
      </c>
      <c r="Q86" s="96" t="str">
        <f t="shared" si="34"/>
        <v>Gastos_Gerais</v>
      </c>
      <c r="R86" s="590" t="s">
        <v>310</v>
      </c>
      <c r="S86" s="590" t="s">
        <v>310</v>
      </c>
    </row>
    <row r="87" spans="1:19" ht="24">
      <c r="A87" s="603">
        <f>IF(B87="","",COUNT('Diário 1º PA'!$A$4:$A$2000)+COUNT('Diário 2º PA'!$A$4:$A$1998)+COUNT('Diário 3º PA'!$A$4:$A$1991)+ROW()-3)</f>
        <v>927</v>
      </c>
      <c r="B87" s="613">
        <v>44855</v>
      </c>
      <c r="C87" s="547">
        <v>44835</v>
      </c>
      <c r="D87" s="548" t="s">
        <v>271</v>
      </c>
      <c r="E87" s="548" t="s">
        <v>448</v>
      </c>
      <c r="F87" s="549">
        <v>1000.57</v>
      </c>
      <c r="G87" s="612" t="s">
        <v>1883</v>
      </c>
      <c r="H87" s="548" t="s">
        <v>466</v>
      </c>
      <c r="I87" s="548" t="s">
        <v>1884</v>
      </c>
      <c r="J87" s="614" t="s">
        <v>1885</v>
      </c>
      <c r="K87" s="548" t="s">
        <v>1886</v>
      </c>
      <c r="L87" s="548" t="s">
        <v>544</v>
      </c>
      <c r="M87" s="615">
        <v>2337</v>
      </c>
      <c r="N87" s="613">
        <v>44854</v>
      </c>
      <c r="O87" s="315"/>
      <c r="P87" s="315"/>
      <c r="Q87" s="96" t="str">
        <f t="shared" si="29"/>
        <v>Gastos_Gerais</v>
      </c>
      <c r="R87" s="590" t="s">
        <v>538</v>
      </c>
      <c r="S87" s="590">
        <v>4608</v>
      </c>
    </row>
    <row r="88" spans="1:19" ht="216">
      <c r="A88" s="603">
        <f>IF(B88="","",COUNT('Diário 1º PA'!$A$4:$A$2000)+COUNT('Diário 2º PA'!$A$4:$A$1998)+COUNT('Diário 3º PA'!$A$4:$A$1991)+ROW()-3)</f>
        <v>928</v>
      </c>
      <c r="B88" s="613">
        <v>44855</v>
      </c>
      <c r="C88" s="547">
        <v>44835</v>
      </c>
      <c r="D88" s="548" t="s">
        <v>271</v>
      </c>
      <c r="E88" s="548" t="s">
        <v>448</v>
      </c>
      <c r="F88" s="549">
        <v>8222.76</v>
      </c>
      <c r="G88" s="619" t="s">
        <v>687</v>
      </c>
      <c r="H88" s="548" t="s">
        <v>473</v>
      </c>
      <c r="I88" s="548" t="s">
        <v>1821</v>
      </c>
      <c r="J88" s="614" t="s">
        <v>542</v>
      </c>
      <c r="K88" s="548" t="s">
        <v>543</v>
      </c>
      <c r="L88" s="548" t="s">
        <v>32</v>
      </c>
      <c r="M88" s="615" t="s">
        <v>1448</v>
      </c>
      <c r="N88" s="613">
        <v>44854</v>
      </c>
      <c r="O88" s="315"/>
      <c r="P88" s="315"/>
      <c r="Q88" s="96" t="str">
        <f t="shared" si="29"/>
        <v>Gastos_Gerais</v>
      </c>
      <c r="R88" s="590" t="s">
        <v>501</v>
      </c>
      <c r="S88" s="590">
        <v>3302</v>
      </c>
    </row>
    <row r="89" spans="1:19" ht="36">
      <c r="A89" s="603">
        <f>IF(B89="","",COUNT('Diário 1º PA'!$A$4:$A$2000)+COUNT('Diário 2º PA'!$A$4:$A$1998)+COUNT('Diário 3º PA'!$A$4:$A$1991)+ROW()-3)</f>
        <v>929</v>
      </c>
      <c r="B89" s="613">
        <v>44855</v>
      </c>
      <c r="C89" s="547">
        <v>44835</v>
      </c>
      <c r="D89" s="548" t="s">
        <v>271</v>
      </c>
      <c r="E89" s="548" t="s">
        <v>71</v>
      </c>
      <c r="F89" s="549">
        <v>11</v>
      </c>
      <c r="G89" s="612" t="s">
        <v>1888</v>
      </c>
      <c r="H89" s="548" t="s">
        <v>473</v>
      </c>
      <c r="I89" s="548" t="s">
        <v>546</v>
      </c>
      <c r="J89" s="548" t="s">
        <v>547</v>
      </c>
      <c r="K89" s="548" t="s">
        <v>548</v>
      </c>
      <c r="L89" s="548" t="s">
        <v>477</v>
      </c>
      <c r="M89" s="615" t="s">
        <v>310</v>
      </c>
      <c r="N89" s="613">
        <v>44855</v>
      </c>
      <c r="O89" s="315"/>
      <c r="P89" s="315"/>
      <c r="Q89" s="96" t="str">
        <f t="shared" si="29"/>
        <v>Gastos_Gerais</v>
      </c>
      <c r="R89" s="590" t="s">
        <v>310</v>
      </c>
      <c r="S89" s="590" t="s">
        <v>310</v>
      </c>
    </row>
    <row r="90" spans="1:19" ht="108">
      <c r="A90" s="603">
        <f>IF(B90="","",COUNT('Diário 1º PA'!$A$4:$A$2000)+COUNT('Diário 2º PA'!$A$4:$A$1998)+COUNT('Diário 3º PA'!$A$4:$A$1991)+ROW()-3)</f>
        <v>930</v>
      </c>
      <c r="B90" s="613">
        <v>44858</v>
      </c>
      <c r="C90" s="547">
        <v>44835</v>
      </c>
      <c r="D90" s="548" t="s">
        <v>271</v>
      </c>
      <c r="E90" s="548" t="s">
        <v>448</v>
      </c>
      <c r="F90" s="549">
        <v>1645</v>
      </c>
      <c r="G90" s="612" t="s">
        <v>1889</v>
      </c>
      <c r="H90" s="548" t="s">
        <v>466</v>
      </c>
      <c r="I90" s="548" t="s">
        <v>1891</v>
      </c>
      <c r="J90" s="614" t="s">
        <v>1892</v>
      </c>
      <c r="K90" s="548" t="s">
        <v>499</v>
      </c>
      <c r="L90" s="548" t="s">
        <v>32</v>
      </c>
      <c r="M90" s="548">
        <v>138</v>
      </c>
      <c r="N90" s="613">
        <v>44854</v>
      </c>
      <c r="O90" s="315"/>
      <c r="P90" s="315"/>
      <c r="Q90" s="96" t="str">
        <f t="shared" si="29"/>
        <v>Gastos_Gerais</v>
      </c>
      <c r="R90" s="590" t="s">
        <v>538</v>
      </c>
      <c r="S90" s="590">
        <v>4511</v>
      </c>
    </row>
    <row r="91" spans="1:19" ht="48">
      <c r="A91" s="603">
        <f>IF(B91="","",COUNT('Diário 1º PA'!$A$4:$A$2000)+COUNT('Diário 2º PA'!$A$4:$A$1998)+COUNT('Diário 3º PA'!$A$4:$A$1991)+ROW()-3)</f>
        <v>931</v>
      </c>
      <c r="B91" s="493">
        <v>44858</v>
      </c>
      <c r="C91" s="476">
        <v>44835</v>
      </c>
      <c r="D91" s="448" t="s">
        <v>271</v>
      </c>
      <c r="E91" s="448" t="s">
        <v>71</v>
      </c>
      <c r="F91" s="477">
        <v>11</v>
      </c>
      <c r="G91" s="573" t="s">
        <v>1893</v>
      </c>
      <c r="H91" s="448" t="s">
        <v>471</v>
      </c>
      <c r="I91" s="448" t="s">
        <v>546</v>
      </c>
      <c r="J91" s="448" t="s">
        <v>547</v>
      </c>
      <c r="K91" s="448" t="s">
        <v>548</v>
      </c>
      <c r="L91" s="448" t="s">
        <v>477</v>
      </c>
      <c r="M91" s="544" t="s">
        <v>310</v>
      </c>
      <c r="N91" s="493">
        <v>44858</v>
      </c>
      <c r="O91" s="315">
        <f t="shared" ref="O91" si="35">IF(B91=0,0,IF(YEAR(B91)=$P$1,MONTH(B91)-$O$1+1,(YEAR(B91)-$P$1)*12-$O$1+1+MONTH(B91)))</f>
        <v>10</v>
      </c>
      <c r="P91" s="315">
        <f t="shared" ref="P91" si="36">IF(C91=0,0,IF(YEAR(C91)=$P$1,MONTH(C91)-$O$1+1,(YEAR(C91)-$P$1)*12-$O$1+1+MONTH(C91)))</f>
        <v>10</v>
      </c>
      <c r="Q91" s="96" t="str">
        <f t="shared" ref="Q91" si="37">SUBSTITUTE(D91," ","_")</f>
        <v>Gastos_Gerais</v>
      </c>
      <c r="R91" s="590" t="s">
        <v>310</v>
      </c>
      <c r="S91" s="590" t="s">
        <v>310</v>
      </c>
    </row>
    <row r="92" spans="1:19" ht="36">
      <c r="A92" s="603">
        <f>IF(B92="","",COUNT('Diário 1º PA'!$A$4:$A$2000)+COUNT('Diário 2º PA'!$A$4:$A$1998)+COUNT('Diário 3º PA'!$A$4:$A$1991)+ROW()-3)</f>
        <v>932</v>
      </c>
      <c r="B92" s="493">
        <v>44859</v>
      </c>
      <c r="C92" s="476">
        <v>44805</v>
      </c>
      <c r="D92" s="448" t="s">
        <v>315</v>
      </c>
      <c r="E92" s="448" t="s">
        <v>315</v>
      </c>
      <c r="F92" s="477">
        <v>5640.9</v>
      </c>
      <c r="G92" s="573" t="s">
        <v>1896</v>
      </c>
      <c r="H92" s="448" t="s">
        <v>310</v>
      </c>
      <c r="I92" s="448" t="s">
        <v>513</v>
      </c>
      <c r="J92" s="448" t="s">
        <v>475</v>
      </c>
      <c r="K92" s="448" t="s">
        <v>499</v>
      </c>
      <c r="L92" s="448" t="s">
        <v>310</v>
      </c>
      <c r="M92" s="544" t="s">
        <v>310</v>
      </c>
      <c r="N92" s="493">
        <v>44859</v>
      </c>
      <c r="O92" s="315">
        <f t="shared" si="30"/>
        <v>10</v>
      </c>
      <c r="P92" s="315">
        <f t="shared" si="31"/>
        <v>9</v>
      </c>
      <c r="Q92" s="96" t="str">
        <f t="shared" si="29"/>
        <v>Transferência_para_Reserva_de_Recursos</v>
      </c>
      <c r="R92" s="589" t="s">
        <v>310</v>
      </c>
      <c r="S92" s="589" t="s">
        <v>310</v>
      </c>
    </row>
    <row r="93" spans="1:19" ht="60">
      <c r="A93" s="603">
        <f>IF(B93="","",COUNT('Diário 1º PA'!$A$4:$A$2000)+COUNT('Diário 2º PA'!$A$4:$A$1998)+COUNT('Diário 3º PA'!$A$4:$A$1991)+ROW()-3)</f>
        <v>933</v>
      </c>
      <c r="B93" s="493">
        <v>44859</v>
      </c>
      <c r="C93" s="476">
        <v>44805</v>
      </c>
      <c r="D93" s="448" t="s">
        <v>271</v>
      </c>
      <c r="E93" s="448" t="s">
        <v>448</v>
      </c>
      <c r="F93" s="477">
        <v>2000</v>
      </c>
      <c r="G93" s="573" t="s">
        <v>1706</v>
      </c>
      <c r="H93" s="448" t="s">
        <v>464</v>
      </c>
      <c r="I93" s="448" t="s">
        <v>1897</v>
      </c>
      <c r="J93" s="507" t="s">
        <v>1898</v>
      </c>
      <c r="K93" s="448" t="s">
        <v>543</v>
      </c>
      <c r="L93" s="448" t="s">
        <v>32</v>
      </c>
      <c r="M93" s="447" t="s">
        <v>874</v>
      </c>
      <c r="N93" s="493">
        <v>44855</v>
      </c>
      <c r="O93" s="315">
        <f t="shared" si="30"/>
        <v>10</v>
      </c>
      <c r="P93" s="315">
        <f t="shared" si="31"/>
        <v>9</v>
      </c>
      <c r="Q93" s="96" t="str">
        <f t="shared" si="29"/>
        <v>Gastos_Gerais</v>
      </c>
      <c r="R93" s="589" t="s">
        <v>501</v>
      </c>
      <c r="S93" s="589">
        <v>4322</v>
      </c>
    </row>
    <row r="94" spans="1:19" ht="24">
      <c r="A94" s="603">
        <f>IF(B94="","",COUNT('Diário 1º PA'!$A$4:$A$2000)+COUNT('Diário 2º PA'!$A$4:$A$1998)+COUNT('Diário 3º PA'!$A$4:$A$1991)+ROW()-3)</f>
        <v>934</v>
      </c>
      <c r="B94" s="493">
        <v>44859</v>
      </c>
      <c r="C94" s="476">
        <v>44805</v>
      </c>
      <c r="D94" s="448" t="s">
        <v>271</v>
      </c>
      <c r="E94" s="448" t="s">
        <v>67</v>
      </c>
      <c r="F94" s="477">
        <v>282.77999999999997</v>
      </c>
      <c r="G94" s="573" t="s">
        <v>1899</v>
      </c>
      <c r="H94" s="448" t="s">
        <v>310</v>
      </c>
      <c r="I94" s="448" t="s">
        <v>621</v>
      </c>
      <c r="J94" s="448" t="s">
        <v>310</v>
      </c>
      <c r="K94" s="448" t="s">
        <v>507</v>
      </c>
      <c r="L94" s="448" t="s">
        <v>508</v>
      </c>
      <c r="M94" s="448" t="s">
        <v>310</v>
      </c>
      <c r="N94" s="587">
        <v>44859</v>
      </c>
      <c r="O94" s="315">
        <f t="shared" si="30"/>
        <v>10</v>
      </c>
      <c r="P94" s="315">
        <f t="shared" si="31"/>
        <v>9</v>
      </c>
      <c r="Q94" s="96" t="str">
        <f t="shared" si="29"/>
        <v>Gastos_Gerais</v>
      </c>
      <c r="R94" s="589" t="s">
        <v>310</v>
      </c>
      <c r="S94" s="589" t="s">
        <v>310</v>
      </c>
    </row>
    <row r="95" spans="1:19" ht="36">
      <c r="A95" s="603">
        <f>IF(B95="","",COUNT('Diário 1º PA'!$A$4:$A$2000)+COUNT('Diário 2º PA'!$A$4:$A$1998)+COUNT('Diário 3º PA'!$A$4:$A$1991)+ROW()-3)</f>
        <v>935</v>
      </c>
      <c r="B95" s="493">
        <v>44859</v>
      </c>
      <c r="C95" s="476">
        <v>44835</v>
      </c>
      <c r="D95" s="448" t="s">
        <v>271</v>
      </c>
      <c r="E95" s="448" t="s">
        <v>71</v>
      </c>
      <c r="F95" s="477">
        <v>11</v>
      </c>
      <c r="G95" s="573" t="s">
        <v>1900</v>
      </c>
      <c r="H95" s="448" t="s">
        <v>464</v>
      </c>
      <c r="I95" s="448" t="s">
        <v>546</v>
      </c>
      <c r="J95" s="448" t="s">
        <v>547</v>
      </c>
      <c r="K95" s="448" t="s">
        <v>548</v>
      </c>
      <c r="L95" s="448" t="s">
        <v>477</v>
      </c>
      <c r="M95" s="544" t="s">
        <v>310</v>
      </c>
      <c r="N95" s="493">
        <v>44859</v>
      </c>
      <c r="O95" s="315">
        <f t="shared" si="30"/>
        <v>10</v>
      </c>
      <c r="P95" s="315">
        <f t="shared" si="31"/>
        <v>10</v>
      </c>
      <c r="Q95" s="96" t="str">
        <f t="shared" si="29"/>
        <v>Gastos_Gerais</v>
      </c>
      <c r="R95" s="590" t="s">
        <v>310</v>
      </c>
      <c r="S95" s="590" t="s">
        <v>310</v>
      </c>
    </row>
    <row r="96" spans="1:19" ht="60">
      <c r="A96" s="603">
        <f>IF(B96="","",COUNT('Diário 1º PA'!$A$4:$A$2000)+COUNT('Diário 2º PA'!$A$4:$A$1998)+COUNT('Diário 3º PA'!$A$4:$A$1991)+ROW()-3)</f>
        <v>936</v>
      </c>
      <c r="B96" s="493">
        <v>44861</v>
      </c>
      <c r="C96" s="476">
        <v>44835</v>
      </c>
      <c r="D96" s="448" t="s">
        <v>271</v>
      </c>
      <c r="E96" s="448" t="s">
        <v>448</v>
      </c>
      <c r="F96" s="477">
        <v>6000</v>
      </c>
      <c r="G96" s="573" t="s">
        <v>1890</v>
      </c>
      <c r="H96" s="448" t="s">
        <v>2131</v>
      </c>
      <c r="I96" s="448" t="s">
        <v>1916</v>
      </c>
      <c r="J96" s="507" t="s">
        <v>1847</v>
      </c>
      <c r="K96" s="448" t="s">
        <v>499</v>
      </c>
      <c r="L96" s="448" t="s">
        <v>32</v>
      </c>
      <c r="M96" s="544">
        <v>509</v>
      </c>
      <c r="N96" s="493">
        <v>44859</v>
      </c>
      <c r="O96" s="315">
        <f t="shared" si="30"/>
        <v>10</v>
      </c>
      <c r="P96" s="315">
        <f t="shared" si="31"/>
        <v>10</v>
      </c>
      <c r="Q96" s="96" t="str">
        <f t="shared" si="29"/>
        <v>Gastos_Gerais</v>
      </c>
      <c r="R96" s="589" t="s">
        <v>501</v>
      </c>
      <c r="S96" s="589">
        <v>4503</v>
      </c>
    </row>
    <row r="97" spans="1:19" ht="96">
      <c r="A97" s="603">
        <f>IF(B97="","",COUNT('Diário 1º PA'!$A$4:$A$2000)+COUNT('Diário 2º PA'!$A$4:$A$1998)+COUNT('Diário 3º PA'!$A$4:$A$1991)+ROW()-3)</f>
        <v>937</v>
      </c>
      <c r="B97" s="493">
        <v>44861</v>
      </c>
      <c r="C97" s="476">
        <v>44805</v>
      </c>
      <c r="D97" s="448" t="s">
        <v>271</v>
      </c>
      <c r="E97" s="448" t="s">
        <v>446</v>
      </c>
      <c r="F97" s="477">
        <v>3934.3</v>
      </c>
      <c r="G97" s="573" t="s">
        <v>1711</v>
      </c>
      <c r="H97" s="448" t="s">
        <v>463</v>
      </c>
      <c r="I97" s="448" t="s">
        <v>1919</v>
      </c>
      <c r="J97" s="507" t="s">
        <v>1917</v>
      </c>
      <c r="K97" s="448" t="s">
        <v>543</v>
      </c>
      <c r="L97" s="448" t="s">
        <v>32</v>
      </c>
      <c r="M97" s="448" t="s">
        <v>1918</v>
      </c>
      <c r="N97" s="493">
        <v>44858</v>
      </c>
      <c r="O97" s="315">
        <f t="shared" si="30"/>
        <v>10</v>
      </c>
      <c r="P97" s="315">
        <f t="shared" si="31"/>
        <v>9</v>
      </c>
      <c r="Q97" s="96" t="str">
        <f t="shared" si="29"/>
        <v>Gastos_Gerais</v>
      </c>
      <c r="R97" s="589" t="s">
        <v>540</v>
      </c>
      <c r="S97" s="589">
        <v>4336</v>
      </c>
    </row>
    <row r="98" spans="1:19" ht="36">
      <c r="A98" s="603">
        <f>IF(B98="","",COUNT('Diário 1º PA'!$A$4:$A$2000)+COUNT('Diário 2º PA'!$A$4:$A$1998)+COUNT('Diário 3º PA'!$A$4:$A$1991)+ROW()-3)</f>
        <v>938</v>
      </c>
      <c r="B98" s="493">
        <v>44861</v>
      </c>
      <c r="C98" s="476">
        <v>44835</v>
      </c>
      <c r="D98" s="448" t="s">
        <v>271</v>
      </c>
      <c r="E98" s="448" t="s">
        <v>71</v>
      </c>
      <c r="F98" s="477">
        <v>11</v>
      </c>
      <c r="G98" s="573" t="s">
        <v>1920</v>
      </c>
      <c r="H98" s="448" t="s">
        <v>463</v>
      </c>
      <c r="I98" s="448" t="s">
        <v>546</v>
      </c>
      <c r="J98" s="448" t="s">
        <v>547</v>
      </c>
      <c r="K98" s="448" t="s">
        <v>548</v>
      </c>
      <c r="L98" s="448" t="s">
        <v>477</v>
      </c>
      <c r="M98" s="544" t="s">
        <v>310</v>
      </c>
      <c r="N98" s="493">
        <v>44861</v>
      </c>
      <c r="O98" s="315">
        <f t="shared" ref="O98" si="38">IF(B98=0,0,IF(YEAR(B98)=$P$1,MONTH(B98)-$O$1+1,(YEAR(B98)-$P$1)*12-$O$1+1+MONTH(B98)))</f>
        <v>10</v>
      </c>
      <c r="P98" s="315">
        <f t="shared" ref="P98" si="39">IF(C98=0,0,IF(YEAR(C98)=$P$1,MONTH(C98)-$O$1+1,(YEAR(C98)-$P$1)*12-$O$1+1+MONTH(C98)))</f>
        <v>10</v>
      </c>
      <c r="Q98" s="96" t="str">
        <f t="shared" ref="Q98" si="40">SUBSTITUTE(D98," ","_")</f>
        <v>Gastos_Gerais</v>
      </c>
      <c r="R98" s="590" t="s">
        <v>310</v>
      </c>
      <c r="S98" s="590" t="s">
        <v>310</v>
      </c>
    </row>
    <row r="99" spans="1:19" ht="25.5">
      <c r="A99" s="603">
        <f>IF(B99="","",COUNT('Diário 1º PA'!$A$4:$A$2000)+COUNT('Diário 2º PA'!$A$4:$A$1998)+COUNT('Diário 3º PA'!$A$4:$A$1991)+ROW()-3)</f>
        <v>939</v>
      </c>
      <c r="B99" s="496">
        <v>44865</v>
      </c>
      <c r="C99" s="476">
        <v>44835</v>
      </c>
      <c r="D99" s="448" t="s">
        <v>295</v>
      </c>
      <c r="E99" s="448" t="s">
        <v>295</v>
      </c>
      <c r="F99" s="477">
        <v>4887.47</v>
      </c>
      <c r="G99" s="573" t="s">
        <v>1926</v>
      </c>
      <c r="H99" s="448" t="s">
        <v>310</v>
      </c>
      <c r="I99" s="448" t="s">
        <v>622</v>
      </c>
      <c r="J99" s="448" t="s">
        <v>475</v>
      </c>
      <c r="K99" s="448" t="s">
        <v>476</v>
      </c>
      <c r="L99" s="448" t="s">
        <v>477</v>
      </c>
      <c r="M99" s="544" t="s">
        <v>310</v>
      </c>
      <c r="N99" s="496">
        <v>44865</v>
      </c>
      <c r="O99" s="315">
        <f t="shared" si="30"/>
        <v>10</v>
      </c>
      <c r="P99" s="315">
        <f t="shared" si="31"/>
        <v>10</v>
      </c>
      <c r="Q99" s="96" t="str">
        <f t="shared" si="29"/>
        <v>Rendimentos_de_Aplicações_Fin.</v>
      </c>
      <c r="R99" s="590" t="s">
        <v>310</v>
      </c>
      <c r="S99" s="590" t="s">
        <v>310</v>
      </c>
    </row>
    <row r="100" spans="1:19" ht="24">
      <c r="A100" s="603">
        <f>IF(B100="","",COUNT('Diário 1º PA'!$A$4:$A$2000)+COUNT('Diário 2º PA'!$A$4:$A$1998)+COUNT('Diário 3º PA'!$A$4:$A$1991)+ROW()-3)</f>
        <v>940</v>
      </c>
      <c r="B100" s="496">
        <v>44865</v>
      </c>
      <c r="C100" s="476">
        <v>44835</v>
      </c>
      <c r="D100" s="448" t="s">
        <v>271</v>
      </c>
      <c r="E100" s="448" t="s">
        <v>78</v>
      </c>
      <c r="F100" s="477">
        <v>1653.44</v>
      </c>
      <c r="G100" s="573" t="s">
        <v>1927</v>
      </c>
      <c r="H100" s="448" t="s">
        <v>310</v>
      </c>
      <c r="I100" s="448" t="s">
        <v>504</v>
      </c>
      <c r="J100" s="448" t="s">
        <v>310</v>
      </c>
      <c r="K100" s="448" t="s">
        <v>507</v>
      </c>
      <c r="L100" s="448" t="s">
        <v>508</v>
      </c>
      <c r="M100" s="544" t="s">
        <v>310</v>
      </c>
      <c r="N100" s="496">
        <v>44865</v>
      </c>
      <c r="O100" s="315">
        <f t="shared" si="30"/>
        <v>10</v>
      </c>
      <c r="P100" s="315">
        <f t="shared" si="31"/>
        <v>10</v>
      </c>
      <c r="Q100" s="96" t="str">
        <f t="shared" si="29"/>
        <v>Gastos_Gerais</v>
      </c>
      <c r="R100" s="590" t="s">
        <v>310</v>
      </c>
      <c r="S100" s="590" t="s">
        <v>310</v>
      </c>
    </row>
    <row r="101" spans="1:19" ht="216">
      <c r="A101" s="603">
        <f>IF(B101="","",COUNT('Diário 1º PA'!$A$4:$A$2000)+COUNT('Diário 2º PA'!$A$4:$A$1998)+COUNT('Diário 3º PA'!$A$4:$A$1991)+ROW()-3)</f>
        <v>941</v>
      </c>
      <c r="B101" s="493">
        <v>44866</v>
      </c>
      <c r="C101" s="476">
        <v>44805</v>
      </c>
      <c r="D101" s="448" t="s">
        <v>271</v>
      </c>
      <c r="E101" s="448" t="s">
        <v>448</v>
      </c>
      <c r="F101" s="477">
        <v>7335</v>
      </c>
      <c r="G101" s="571" t="s">
        <v>687</v>
      </c>
      <c r="H101" s="448" t="s">
        <v>473</v>
      </c>
      <c r="I101" s="448" t="s">
        <v>1162</v>
      </c>
      <c r="J101" s="507" t="s">
        <v>542</v>
      </c>
      <c r="K101" s="448" t="s">
        <v>543</v>
      </c>
      <c r="L101" s="448" t="s">
        <v>32</v>
      </c>
      <c r="M101" s="544" t="s">
        <v>1443</v>
      </c>
      <c r="N101" s="496">
        <v>44866</v>
      </c>
      <c r="O101" s="315">
        <f t="shared" si="30"/>
        <v>11</v>
      </c>
      <c r="P101" s="315">
        <f t="shared" si="31"/>
        <v>9</v>
      </c>
      <c r="Q101" s="96" t="str">
        <f t="shared" si="29"/>
        <v>Gastos_Gerais</v>
      </c>
      <c r="R101" s="590" t="s">
        <v>501</v>
      </c>
      <c r="S101" s="590">
        <v>3302</v>
      </c>
    </row>
    <row r="102" spans="1:19" ht="48">
      <c r="A102" s="603">
        <f>IF(B102="","",COUNT('Diário 1º PA'!$A$4:$A$2000)+COUNT('Diário 2º PA'!$A$4:$A$1998)+COUNT('Diário 3º PA'!$A$4:$A$1991)+ROW()-3)</f>
        <v>942</v>
      </c>
      <c r="B102" s="493">
        <v>44866</v>
      </c>
      <c r="C102" s="476">
        <v>44835</v>
      </c>
      <c r="D102" s="448" t="s">
        <v>271</v>
      </c>
      <c r="E102" s="448" t="s">
        <v>90</v>
      </c>
      <c r="F102" s="477">
        <v>4400</v>
      </c>
      <c r="G102" s="448" t="s">
        <v>1523</v>
      </c>
      <c r="H102" s="448" t="s">
        <v>465</v>
      </c>
      <c r="I102" s="447" t="s">
        <v>1524</v>
      </c>
      <c r="J102" s="448" t="s">
        <v>1525</v>
      </c>
      <c r="K102" s="448" t="s">
        <v>543</v>
      </c>
      <c r="L102" s="448" t="s">
        <v>32</v>
      </c>
      <c r="M102" s="544" t="s">
        <v>935</v>
      </c>
      <c r="N102" s="496">
        <v>44866</v>
      </c>
      <c r="O102" s="315">
        <f t="shared" si="30"/>
        <v>11</v>
      </c>
      <c r="P102" s="315">
        <f t="shared" si="31"/>
        <v>10</v>
      </c>
      <c r="Q102" s="96" t="str">
        <f t="shared" si="29"/>
        <v>Gastos_Gerais</v>
      </c>
      <c r="R102" s="590" t="s">
        <v>540</v>
      </c>
      <c r="S102" s="590">
        <v>2640</v>
      </c>
    </row>
    <row r="103" spans="1:19" ht="96">
      <c r="A103" s="603">
        <f>IF(B103="","",COUNT('Diário 1º PA'!$A$4:$A$2000)+COUNT('Diário 2º PA'!$A$4:$A$1998)+COUNT('Diário 3º PA'!$A$4:$A$1991)+ROW()-3)</f>
        <v>943</v>
      </c>
      <c r="B103" s="493">
        <v>44866</v>
      </c>
      <c r="C103" s="476">
        <v>44835</v>
      </c>
      <c r="D103" s="448" t="s">
        <v>271</v>
      </c>
      <c r="E103" s="448" t="s">
        <v>222</v>
      </c>
      <c r="F103" s="495">
        <v>40501.760000000002</v>
      </c>
      <c r="G103" s="573" t="s">
        <v>1808</v>
      </c>
      <c r="H103" s="448" t="s">
        <v>465</v>
      </c>
      <c r="I103" s="448" t="s">
        <v>886</v>
      </c>
      <c r="J103" s="507" t="s">
        <v>607</v>
      </c>
      <c r="K103" s="448" t="s">
        <v>543</v>
      </c>
      <c r="L103" s="448" t="s">
        <v>32</v>
      </c>
      <c r="M103" s="544" t="s">
        <v>1934</v>
      </c>
      <c r="N103" s="496">
        <v>44866</v>
      </c>
      <c r="O103" s="315">
        <f t="shared" si="30"/>
        <v>11</v>
      </c>
      <c r="P103" s="315">
        <f t="shared" si="31"/>
        <v>10</v>
      </c>
      <c r="Q103" s="96" t="str">
        <f t="shared" si="29"/>
        <v>Gastos_Gerais</v>
      </c>
      <c r="R103" s="590" t="s">
        <v>540</v>
      </c>
      <c r="S103" s="590">
        <v>4450</v>
      </c>
    </row>
    <row r="104" spans="1:19" ht="48">
      <c r="A104" s="603">
        <f>IF(B104="","",COUNT('Diário 1º PA'!$A$4:$A$2000)+COUNT('Diário 2º PA'!$A$4:$A$1998)+COUNT('Diário 3º PA'!$A$4:$A$1991)+ROW()-3)</f>
        <v>944</v>
      </c>
      <c r="B104" s="613">
        <v>44866</v>
      </c>
      <c r="C104" s="547">
        <v>44835</v>
      </c>
      <c r="D104" s="548" t="s">
        <v>271</v>
      </c>
      <c r="E104" s="548" t="s">
        <v>434</v>
      </c>
      <c r="F104" s="549">
        <v>1100.8</v>
      </c>
      <c r="G104" s="612" t="s">
        <v>1699</v>
      </c>
      <c r="H104" s="548" t="s">
        <v>466</v>
      </c>
      <c r="I104" s="550" t="s">
        <v>1674</v>
      </c>
      <c r="J104" s="548" t="s">
        <v>1675</v>
      </c>
      <c r="K104" s="548" t="s">
        <v>543</v>
      </c>
      <c r="L104" s="550" t="s">
        <v>500</v>
      </c>
      <c r="M104" s="615">
        <v>2080</v>
      </c>
      <c r="N104" s="613">
        <v>44866</v>
      </c>
      <c r="O104" s="315"/>
      <c r="P104" s="315"/>
      <c r="Q104" s="96" t="str">
        <f t="shared" si="29"/>
        <v>Gastos_Gerais</v>
      </c>
      <c r="R104" s="590" t="s">
        <v>501</v>
      </c>
      <c r="S104" s="590">
        <v>4323</v>
      </c>
    </row>
    <row r="105" spans="1:19" ht="36">
      <c r="A105" s="603">
        <f>IF(B105="","",COUNT('Diário 1º PA'!$A$4:$A$2000)+COUNT('Diário 2º PA'!$A$4:$A$1998)+COUNT('Diário 3º PA'!$A$4:$A$1991)+ROW()-3)</f>
        <v>945</v>
      </c>
      <c r="B105" s="613">
        <v>44866</v>
      </c>
      <c r="C105" s="547">
        <v>44866</v>
      </c>
      <c r="D105" s="548" t="s">
        <v>271</v>
      </c>
      <c r="E105" s="548" t="s">
        <v>71</v>
      </c>
      <c r="F105" s="549">
        <v>11</v>
      </c>
      <c r="G105" s="612" t="s">
        <v>1938</v>
      </c>
      <c r="H105" s="548" t="s">
        <v>473</v>
      </c>
      <c r="I105" s="548" t="s">
        <v>546</v>
      </c>
      <c r="J105" s="548" t="s">
        <v>547</v>
      </c>
      <c r="K105" s="548" t="s">
        <v>548</v>
      </c>
      <c r="L105" s="548" t="s">
        <v>477</v>
      </c>
      <c r="M105" s="615" t="s">
        <v>310</v>
      </c>
      <c r="N105" s="613">
        <v>44866</v>
      </c>
      <c r="O105" s="315"/>
      <c r="P105" s="315"/>
      <c r="Q105" s="96" t="str">
        <f t="shared" si="29"/>
        <v>Gastos_Gerais</v>
      </c>
      <c r="R105" s="590" t="s">
        <v>310</v>
      </c>
      <c r="S105" s="590" t="s">
        <v>310</v>
      </c>
    </row>
    <row r="106" spans="1:19" ht="36">
      <c r="A106" s="603">
        <f>IF(B106="","",COUNT('Diário 1º PA'!$A$4:$A$2000)+COUNT('Diário 2º PA'!$A$4:$A$1998)+COUNT('Diário 3º PA'!$A$4:$A$1991)+ROW()-3)</f>
        <v>946</v>
      </c>
      <c r="B106" s="493">
        <v>44866</v>
      </c>
      <c r="C106" s="476">
        <v>44866</v>
      </c>
      <c r="D106" s="448" t="s">
        <v>271</v>
      </c>
      <c r="E106" s="448" t="s">
        <v>71</v>
      </c>
      <c r="F106" s="477">
        <v>11</v>
      </c>
      <c r="G106" s="573" t="s">
        <v>1643</v>
      </c>
      <c r="H106" s="448" t="s">
        <v>465</v>
      </c>
      <c r="I106" s="448" t="s">
        <v>546</v>
      </c>
      <c r="J106" s="448" t="s">
        <v>547</v>
      </c>
      <c r="K106" s="448" t="s">
        <v>548</v>
      </c>
      <c r="L106" s="448" t="s">
        <v>477</v>
      </c>
      <c r="M106" s="544" t="s">
        <v>310</v>
      </c>
      <c r="N106" s="493">
        <v>44866</v>
      </c>
      <c r="O106" s="315">
        <f t="shared" ref="O106:O108" si="41">IF(B106=0,0,IF(YEAR(B106)=$P$1,MONTH(B106)-$O$1+1,(YEAR(B106)-$P$1)*12-$O$1+1+MONTH(B106)))</f>
        <v>11</v>
      </c>
      <c r="P106" s="315">
        <f t="shared" ref="P106:P108" si="42">IF(C106=0,0,IF(YEAR(C106)=$P$1,MONTH(C106)-$O$1+1,(YEAR(C106)-$P$1)*12-$O$1+1+MONTH(C106)))</f>
        <v>11</v>
      </c>
      <c r="Q106" s="96" t="str">
        <f t="shared" ref="Q106:Q108" si="43">SUBSTITUTE(D106," ","_")</f>
        <v>Gastos_Gerais</v>
      </c>
      <c r="R106" s="590" t="s">
        <v>310</v>
      </c>
      <c r="S106" s="590" t="s">
        <v>310</v>
      </c>
    </row>
    <row r="107" spans="1:19" ht="36">
      <c r="A107" s="603">
        <f>IF(B107="","",COUNT('Diário 1º PA'!$A$4:$A$2000)+COUNT('Diário 2º PA'!$A$4:$A$1998)+COUNT('Diário 3º PA'!$A$4:$A$1991)+ROW()-3)</f>
        <v>947</v>
      </c>
      <c r="B107" s="493">
        <v>44866</v>
      </c>
      <c r="C107" s="476">
        <v>44866</v>
      </c>
      <c r="D107" s="448" t="s">
        <v>271</v>
      </c>
      <c r="E107" s="448" t="s">
        <v>71</v>
      </c>
      <c r="F107" s="477">
        <v>11</v>
      </c>
      <c r="G107" s="573" t="s">
        <v>1939</v>
      </c>
      <c r="H107" s="448" t="s">
        <v>465</v>
      </c>
      <c r="I107" s="448" t="s">
        <v>546</v>
      </c>
      <c r="J107" s="448" t="s">
        <v>547</v>
      </c>
      <c r="K107" s="448" t="s">
        <v>548</v>
      </c>
      <c r="L107" s="448" t="s">
        <v>477</v>
      </c>
      <c r="M107" s="544" t="s">
        <v>310</v>
      </c>
      <c r="N107" s="493">
        <v>44866</v>
      </c>
      <c r="O107" s="315">
        <f t="shared" si="41"/>
        <v>11</v>
      </c>
      <c r="P107" s="315">
        <f t="shared" si="42"/>
        <v>11</v>
      </c>
      <c r="Q107" s="96" t="str">
        <f t="shared" si="43"/>
        <v>Gastos_Gerais</v>
      </c>
      <c r="R107" s="590" t="s">
        <v>310</v>
      </c>
      <c r="S107" s="590" t="s">
        <v>310</v>
      </c>
    </row>
    <row r="108" spans="1:19" ht="36">
      <c r="A108" s="603">
        <f>IF(B108="","",COUNT('Diário 1º PA'!$A$4:$A$2000)+COUNT('Diário 2º PA'!$A$4:$A$1998)+COUNT('Diário 3º PA'!$A$4:$A$1991)+ROW()-3)</f>
        <v>948</v>
      </c>
      <c r="B108" s="493">
        <v>44866</v>
      </c>
      <c r="C108" s="476">
        <v>44866</v>
      </c>
      <c r="D108" s="448" t="s">
        <v>271</v>
      </c>
      <c r="E108" s="448" t="s">
        <v>71</v>
      </c>
      <c r="F108" s="477">
        <v>11</v>
      </c>
      <c r="G108" s="573" t="s">
        <v>1940</v>
      </c>
      <c r="H108" s="448" t="s">
        <v>471</v>
      </c>
      <c r="I108" s="448" t="s">
        <v>546</v>
      </c>
      <c r="J108" s="448" t="s">
        <v>547</v>
      </c>
      <c r="K108" s="448" t="s">
        <v>548</v>
      </c>
      <c r="L108" s="448" t="s">
        <v>477</v>
      </c>
      <c r="M108" s="544" t="s">
        <v>310</v>
      </c>
      <c r="N108" s="493">
        <v>44866</v>
      </c>
      <c r="O108" s="315">
        <f t="shared" si="41"/>
        <v>11</v>
      </c>
      <c r="P108" s="315">
        <f t="shared" si="42"/>
        <v>11</v>
      </c>
      <c r="Q108" s="96" t="str">
        <f t="shared" si="43"/>
        <v>Gastos_Gerais</v>
      </c>
      <c r="R108" s="590" t="s">
        <v>310</v>
      </c>
      <c r="S108" s="590" t="s">
        <v>310</v>
      </c>
    </row>
    <row r="109" spans="1:19" ht="60">
      <c r="A109" s="603">
        <f>IF(B109="","",COUNT('Diário 1º PA'!$A$4:$A$2000)+COUNT('Diário 2º PA'!$A$4:$A$1998)+COUNT('Diário 3º PA'!$A$4:$A$1991)+ROW()-3)</f>
        <v>949</v>
      </c>
      <c r="B109" s="613">
        <v>44868</v>
      </c>
      <c r="C109" s="547">
        <v>44835</v>
      </c>
      <c r="D109" s="548" t="s">
        <v>271</v>
      </c>
      <c r="E109" s="548" t="s">
        <v>9</v>
      </c>
      <c r="F109" s="549">
        <v>2462.5500000000002</v>
      </c>
      <c r="G109" s="619" t="s">
        <v>485</v>
      </c>
      <c r="H109" s="548" t="s">
        <v>9</v>
      </c>
      <c r="I109" s="548" t="s">
        <v>497</v>
      </c>
      <c r="J109" s="548" t="s">
        <v>498</v>
      </c>
      <c r="K109" s="548" t="s">
        <v>499</v>
      </c>
      <c r="L109" s="548" t="s">
        <v>500</v>
      </c>
      <c r="M109" s="615">
        <v>2077</v>
      </c>
      <c r="N109" s="613">
        <v>44866</v>
      </c>
      <c r="O109" s="315"/>
      <c r="P109" s="315"/>
      <c r="Q109" s="96" t="str">
        <f t="shared" si="29"/>
        <v>Gastos_Gerais</v>
      </c>
      <c r="R109" s="590" t="s">
        <v>501</v>
      </c>
      <c r="S109" s="590">
        <v>2632</v>
      </c>
    </row>
    <row r="110" spans="1:19" ht="36">
      <c r="A110" s="603">
        <f>IF(B110="","",COUNT('Diário 1º PA'!$A$4:$A$2000)+COUNT('Diário 2º PA'!$A$4:$A$1998)+COUNT('Diário 3º PA'!$A$4:$A$1991)+ROW()-3)</f>
        <v>950</v>
      </c>
      <c r="B110" s="613">
        <v>44868</v>
      </c>
      <c r="C110" s="547">
        <v>44835</v>
      </c>
      <c r="D110" s="548" t="s">
        <v>271</v>
      </c>
      <c r="E110" s="548" t="s">
        <v>443</v>
      </c>
      <c r="F110" s="549">
        <v>2898.2</v>
      </c>
      <c r="G110" s="612" t="s">
        <v>1809</v>
      </c>
      <c r="H110" s="548" t="s">
        <v>466</v>
      </c>
      <c r="I110" s="548" t="s">
        <v>1949</v>
      </c>
      <c r="J110" s="614" t="s">
        <v>1950</v>
      </c>
      <c r="K110" s="548" t="s">
        <v>499</v>
      </c>
      <c r="L110" s="548" t="s">
        <v>500</v>
      </c>
      <c r="M110" s="615">
        <v>2079</v>
      </c>
      <c r="N110" s="613">
        <v>44866</v>
      </c>
      <c r="O110" s="315"/>
      <c r="P110" s="315"/>
      <c r="Q110" s="96" t="str">
        <f t="shared" si="29"/>
        <v>Gastos_Gerais</v>
      </c>
      <c r="R110" s="590" t="s">
        <v>501</v>
      </c>
      <c r="S110" s="590">
        <v>4462</v>
      </c>
    </row>
    <row r="111" spans="1:19" ht="48">
      <c r="A111" s="603">
        <f>IF(B111="","",COUNT('Diário 1º PA'!$A$4:$A$2000)+COUNT('Diário 2º PA'!$A$4:$A$1998)+COUNT('Diário 3º PA'!$A$4:$A$1991)+ROW()-3)</f>
        <v>951</v>
      </c>
      <c r="B111" s="493">
        <v>44868</v>
      </c>
      <c r="C111" s="476">
        <v>44835</v>
      </c>
      <c r="D111" s="448" t="s">
        <v>271</v>
      </c>
      <c r="E111" s="448" t="s">
        <v>90</v>
      </c>
      <c r="F111" s="477">
        <v>2500</v>
      </c>
      <c r="G111" s="571" t="s">
        <v>482</v>
      </c>
      <c r="H111" s="448" t="s">
        <v>309</v>
      </c>
      <c r="I111" s="448" t="s">
        <v>1237</v>
      </c>
      <c r="J111" s="507" t="s">
        <v>552</v>
      </c>
      <c r="K111" s="448" t="s">
        <v>543</v>
      </c>
      <c r="L111" s="448" t="s">
        <v>32</v>
      </c>
      <c r="M111" s="544" t="s">
        <v>887</v>
      </c>
      <c r="N111" s="493">
        <v>44866</v>
      </c>
      <c r="O111" s="315">
        <f t="shared" si="30"/>
        <v>11</v>
      </c>
      <c r="P111" s="315">
        <f t="shared" si="31"/>
        <v>10</v>
      </c>
      <c r="Q111" s="96" t="str">
        <f t="shared" si="29"/>
        <v>Gastos_Gerais</v>
      </c>
      <c r="R111" s="590" t="s">
        <v>501</v>
      </c>
      <c r="S111" s="590">
        <v>2814</v>
      </c>
    </row>
    <row r="112" spans="1:19" ht="48">
      <c r="A112" s="603">
        <f>IF(B112="","",COUNT('Diário 1º PA'!$A$4:$A$2000)+COUNT('Diário 2º PA'!$A$4:$A$1998)+COUNT('Diário 3º PA'!$A$4:$A$1991)+ROW()-3)</f>
        <v>952</v>
      </c>
      <c r="B112" s="493">
        <v>44868</v>
      </c>
      <c r="C112" s="476">
        <v>44835</v>
      </c>
      <c r="D112" s="448" t="s">
        <v>271</v>
      </c>
      <c r="E112" s="448" t="s">
        <v>90</v>
      </c>
      <c r="F112" s="477">
        <v>4000</v>
      </c>
      <c r="G112" s="448" t="s">
        <v>1764</v>
      </c>
      <c r="H112" s="448" t="s">
        <v>1531</v>
      </c>
      <c r="I112" s="448" t="s">
        <v>1951</v>
      </c>
      <c r="J112" s="507" t="s">
        <v>1776</v>
      </c>
      <c r="K112" s="448" t="s">
        <v>543</v>
      </c>
      <c r="L112" s="448" t="s">
        <v>32</v>
      </c>
      <c r="M112" s="544" t="s">
        <v>885</v>
      </c>
      <c r="N112" s="493">
        <v>44866</v>
      </c>
      <c r="O112" s="315">
        <f t="shared" si="30"/>
        <v>11</v>
      </c>
      <c r="P112" s="315">
        <f t="shared" si="31"/>
        <v>10</v>
      </c>
      <c r="Q112" s="96" t="str">
        <f t="shared" si="29"/>
        <v>Gastos_Gerais</v>
      </c>
      <c r="R112" s="590" t="s">
        <v>501</v>
      </c>
      <c r="S112" s="590">
        <v>2757</v>
      </c>
    </row>
    <row r="113" spans="1:19" ht="36">
      <c r="A113" s="603">
        <f>IF(B113="","",COUNT('Diário 1º PA'!$A$4:$A$2000)+COUNT('Diário 2º PA'!$A$4:$A$1998)+COUNT('Diário 3º PA'!$A$4:$A$1991)+ROW()-3)</f>
        <v>953</v>
      </c>
      <c r="B113" s="493">
        <v>44868</v>
      </c>
      <c r="C113" s="476">
        <v>44866</v>
      </c>
      <c r="D113" s="448" t="s">
        <v>271</v>
      </c>
      <c r="E113" s="448" t="s">
        <v>71</v>
      </c>
      <c r="F113" s="477">
        <v>11</v>
      </c>
      <c r="G113" s="573" t="s">
        <v>1549</v>
      </c>
      <c r="H113" s="448" t="s">
        <v>309</v>
      </c>
      <c r="I113" s="448" t="s">
        <v>546</v>
      </c>
      <c r="J113" s="448" t="s">
        <v>547</v>
      </c>
      <c r="K113" s="448" t="s">
        <v>548</v>
      </c>
      <c r="L113" s="448" t="s">
        <v>477</v>
      </c>
      <c r="M113" s="544" t="s">
        <v>310</v>
      </c>
      <c r="N113" s="493">
        <v>44868</v>
      </c>
      <c r="O113" s="315">
        <f t="shared" ref="O113" si="44">IF(B113=0,0,IF(YEAR(B113)=$P$1,MONTH(B113)-$O$1+1,(YEAR(B113)-$P$1)*12-$O$1+1+MONTH(B113)))</f>
        <v>11</v>
      </c>
      <c r="P113" s="315">
        <f t="shared" ref="P113" si="45">IF(C113=0,0,IF(YEAR(C113)=$P$1,MONTH(C113)-$O$1+1,(YEAR(C113)-$P$1)*12-$O$1+1+MONTH(C113)))</f>
        <v>11</v>
      </c>
      <c r="Q113" s="96" t="str">
        <f t="shared" ref="Q113" si="46">SUBSTITUTE(D113," ","_")</f>
        <v>Gastos_Gerais</v>
      </c>
      <c r="R113" s="590" t="s">
        <v>310</v>
      </c>
      <c r="S113" s="590" t="s">
        <v>310</v>
      </c>
    </row>
    <row r="114" spans="1:19" ht="36">
      <c r="A114" s="603">
        <f>IF(B114="","",COUNT('Diário 1º PA'!$A$4:$A$2000)+COUNT('Diário 2º PA'!$A$4:$A$1998)+COUNT('Diário 3º PA'!$A$4:$A$1991)+ROW()-3)</f>
        <v>954</v>
      </c>
      <c r="B114" s="493">
        <v>44868</v>
      </c>
      <c r="C114" s="476">
        <v>44866</v>
      </c>
      <c r="D114" s="448" t="s">
        <v>271</v>
      </c>
      <c r="E114" s="448" t="s">
        <v>71</v>
      </c>
      <c r="F114" s="477">
        <v>11</v>
      </c>
      <c r="G114" s="573" t="s">
        <v>1952</v>
      </c>
      <c r="H114" s="448" t="s">
        <v>1531</v>
      </c>
      <c r="I114" s="448" t="s">
        <v>546</v>
      </c>
      <c r="J114" s="448" t="s">
        <v>547</v>
      </c>
      <c r="K114" s="448" t="s">
        <v>548</v>
      </c>
      <c r="L114" s="448" t="s">
        <v>477</v>
      </c>
      <c r="M114" s="544" t="s">
        <v>310</v>
      </c>
      <c r="N114" s="493">
        <v>44868</v>
      </c>
      <c r="O114" s="315">
        <f t="shared" ref="O114" si="47">IF(B114=0,0,IF(YEAR(B114)=$P$1,MONTH(B114)-$O$1+1,(YEAR(B114)-$P$1)*12-$O$1+1+MONTH(B114)))</f>
        <v>11</v>
      </c>
      <c r="P114" s="315">
        <f t="shared" ref="P114" si="48">IF(C114=0,0,IF(YEAR(C114)=$P$1,MONTH(C114)-$O$1+1,(YEAR(C114)-$P$1)*12-$O$1+1+MONTH(C114)))</f>
        <v>11</v>
      </c>
      <c r="Q114" s="96" t="str">
        <f t="shared" ref="Q114" si="49">SUBSTITUTE(D114," ","_")</f>
        <v>Gastos_Gerais</v>
      </c>
      <c r="R114" s="590" t="s">
        <v>310</v>
      </c>
      <c r="S114" s="590" t="s">
        <v>310</v>
      </c>
    </row>
    <row r="115" spans="1:19" ht="36">
      <c r="A115" s="603">
        <f>IF(B115="","",COUNT('Diário 1º PA'!$A$4:$A$2000)+COUNT('Diário 2º PA'!$A$4:$A$1998)+COUNT('Diário 3º PA'!$A$4:$A$1991)+ROW()-3)</f>
        <v>955</v>
      </c>
      <c r="B115" s="493">
        <v>44869</v>
      </c>
      <c r="C115" s="476">
        <v>44835</v>
      </c>
      <c r="D115" s="448" t="s">
        <v>271</v>
      </c>
      <c r="E115" s="448" t="s">
        <v>444</v>
      </c>
      <c r="F115" s="477">
        <v>3800</v>
      </c>
      <c r="G115" s="573" t="s">
        <v>1812</v>
      </c>
      <c r="H115" s="448" t="s">
        <v>2131</v>
      </c>
      <c r="I115" s="448" t="s">
        <v>1833</v>
      </c>
      <c r="J115" s="507" t="s">
        <v>1834</v>
      </c>
      <c r="K115" s="448" t="s">
        <v>543</v>
      </c>
      <c r="L115" s="448" t="s">
        <v>1956</v>
      </c>
      <c r="M115" s="447">
        <v>197</v>
      </c>
      <c r="N115" s="493">
        <v>44868</v>
      </c>
      <c r="O115" s="315">
        <f t="shared" si="30"/>
        <v>11</v>
      </c>
      <c r="P115" s="315">
        <f t="shared" si="31"/>
        <v>10</v>
      </c>
      <c r="Q115" s="96" t="str">
        <f t="shared" si="29"/>
        <v>Gastos_Gerais</v>
      </c>
      <c r="R115" s="590" t="s">
        <v>540</v>
      </c>
      <c r="S115" s="590">
        <v>4396</v>
      </c>
    </row>
    <row r="116" spans="1:19" ht="36">
      <c r="A116" s="603">
        <f>IF(B116="","",COUNT('Diário 1º PA'!$A$4:$A$2000)+COUNT('Diário 2º PA'!$A$4:$A$1998)+COUNT('Diário 3º PA'!$A$4:$A$1991)+ROW()-3)</f>
        <v>956</v>
      </c>
      <c r="B116" s="613">
        <v>44869</v>
      </c>
      <c r="C116" s="547">
        <v>44835</v>
      </c>
      <c r="D116" s="548" t="s">
        <v>271</v>
      </c>
      <c r="E116" s="548" t="s">
        <v>434</v>
      </c>
      <c r="F116" s="549">
        <v>1566.4</v>
      </c>
      <c r="G116" s="612" t="s">
        <v>1703</v>
      </c>
      <c r="H116" s="548" t="s">
        <v>466</v>
      </c>
      <c r="I116" s="548" t="s">
        <v>1816</v>
      </c>
      <c r="J116" s="614" t="s">
        <v>1660</v>
      </c>
      <c r="K116" s="548" t="s">
        <v>543</v>
      </c>
      <c r="L116" s="548" t="s">
        <v>500</v>
      </c>
      <c r="M116" s="548">
        <v>2081</v>
      </c>
      <c r="N116" s="613">
        <v>44868</v>
      </c>
      <c r="O116" s="315"/>
      <c r="P116" s="315"/>
      <c r="Q116" s="96" t="str">
        <f t="shared" si="29"/>
        <v>Gastos_Gerais</v>
      </c>
      <c r="R116" s="590" t="s">
        <v>501</v>
      </c>
      <c r="S116" s="590">
        <v>4324</v>
      </c>
    </row>
    <row r="117" spans="1:19" ht="36">
      <c r="A117" s="603">
        <f>IF(B117="","",COUNT('Diário 1º PA'!$A$4:$A$2000)+COUNT('Diário 2º PA'!$A$4:$A$1998)+COUNT('Diário 3º PA'!$A$4:$A$1991)+ROW()-3)</f>
        <v>957</v>
      </c>
      <c r="B117" s="493">
        <v>44869</v>
      </c>
      <c r="C117" s="476">
        <v>44866</v>
      </c>
      <c r="D117" s="448" t="s">
        <v>271</v>
      </c>
      <c r="E117" s="448" t="s">
        <v>71</v>
      </c>
      <c r="F117" s="477">
        <v>11</v>
      </c>
      <c r="G117" s="573" t="s">
        <v>1958</v>
      </c>
      <c r="H117" s="448" t="s">
        <v>2131</v>
      </c>
      <c r="I117" s="448" t="s">
        <v>546</v>
      </c>
      <c r="J117" s="448" t="s">
        <v>547</v>
      </c>
      <c r="K117" s="448" t="s">
        <v>548</v>
      </c>
      <c r="L117" s="448" t="s">
        <v>477</v>
      </c>
      <c r="M117" s="544" t="s">
        <v>310</v>
      </c>
      <c r="N117" s="493">
        <v>44869</v>
      </c>
      <c r="O117" s="315">
        <f t="shared" si="30"/>
        <v>11</v>
      </c>
      <c r="P117" s="315">
        <f t="shared" si="31"/>
        <v>11</v>
      </c>
      <c r="Q117" s="96" t="str">
        <f t="shared" si="29"/>
        <v>Gastos_Gerais</v>
      </c>
      <c r="R117" s="589" t="s">
        <v>310</v>
      </c>
      <c r="S117" s="589" t="s">
        <v>310</v>
      </c>
    </row>
    <row r="118" spans="1:19" ht="36">
      <c r="A118" s="603">
        <f>IF(B118="","",COUNT('Diário 1º PA'!$A$4:$A$2000)+COUNT('Diário 2º PA'!$A$4:$A$1998)+COUNT('Diário 3º PA'!$A$4:$A$1991)+ROW()-3)</f>
        <v>958</v>
      </c>
      <c r="B118" s="493">
        <v>44869</v>
      </c>
      <c r="C118" s="476">
        <v>44866</v>
      </c>
      <c r="D118" s="448" t="s">
        <v>271</v>
      </c>
      <c r="E118" s="448" t="s">
        <v>71</v>
      </c>
      <c r="F118" s="477">
        <v>11</v>
      </c>
      <c r="G118" s="573" t="s">
        <v>1959</v>
      </c>
      <c r="H118" s="448" t="s">
        <v>471</v>
      </c>
      <c r="I118" s="448" t="s">
        <v>546</v>
      </c>
      <c r="J118" s="448" t="s">
        <v>547</v>
      </c>
      <c r="K118" s="448" t="s">
        <v>548</v>
      </c>
      <c r="L118" s="448" t="s">
        <v>477</v>
      </c>
      <c r="M118" s="544" t="s">
        <v>310</v>
      </c>
      <c r="N118" s="493">
        <v>44869</v>
      </c>
      <c r="O118" s="315">
        <f t="shared" ref="O118" si="50">IF(B118=0,0,IF(YEAR(B118)=$P$1,MONTH(B118)-$O$1+1,(YEAR(B118)-$P$1)*12-$O$1+1+MONTH(B118)))</f>
        <v>11</v>
      </c>
      <c r="P118" s="315">
        <f t="shared" ref="P118" si="51">IF(C118=0,0,IF(YEAR(C118)=$P$1,MONTH(C118)-$O$1+1,(YEAR(C118)-$P$1)*12-$O$1+1+MONTH(C118)))</f>
        <v>11</v>
      </c>
      <c r="Q118" s="96" t="str">
        <f t="shared" ref="Q118" si="52">SUBSTITUTE(D118," ","_")</f>
        <v>Gastos_Gerais</v>
      </c>
      <c r="R118" s="589" t="s">
        <v>310</v>
      </c>
      <c r="S118" s="589" t="s">
        <v>310</v>
      </c>
    </row>
    <row r="119" spans="1:19" ht="84">
      <c r="A119" s="603">
        <f>IF(B119="","",COUNT('Diário 1º PA'!$A$4:$A$2000)+COUNT('Diário 2º PA'!$A$4:$A$1998)+COUNT('Diário 3º PA'!$A$4:$A$1991)+ROW()-3)</f>
        <v>959</v>
      </c>
      <c r="B119" s="493">
        <v>44872</v>
      </c>
      <c r="C119" s="476">
        <v>44835</v>
      </c>
      <c r="D119" s="448" t="s">
        <v>271</v>
      </c>
      <c r="E119" s="448" t="s">
        <v>59</v>
      </c>
      <c r="F119" s="495">
        <v>7977.25</v>
      </c>
      <c r="G119" s="573" t="s">
        <v>1778</v>
      </c>
      <c r="H119" s="448" t="s">
        <v>309</v>
      </c>
      <c r="I119" s="448" t="s">
        <v>1779</v>
      </c>
      <c r="J119" s="448" t="s">
        <v>1570</v>
      </c>
      <c r="K119" s="448" t="s">
        <v>543</v>
      </c>
      <c r="L119" s="448" t="s">
        <v>32</v>
      </c>
      <c r="M119" s="448" t="s">
        <v>1966</v>
      </c>
      <c r="N119" s="493">
        <v>44853</v>
      </c>
      <c r="O119" s="315">
        <f t="shared" si="30"/>
        <v>11</v>
      </c>
      <c r="P119" s="315">
        <f t="shared" si="31"/>
        <v>10</v>
      </c>
      <c r="Q119" s="96" t="str">
        <f t="shared" si="29"/>
        <v>Gastos_Gerais</v>
      </c>
      <c r="R119" s="589" t="s">
        <v>310</v>
      </c>
      <c r="S119" s="589" t="s">
        <v>310</v>
      </c>
    </row>
    <row r="120" spans="1:19" ht="48">
      <c r="A120" s="603">
        <f>IF(B120="","",COUNT('Diário 1º PA'!$A$4:$A$2000)+COUNT('Diário 2º PA'!$A$4:$A$1998)+COUNT('Diário 3º PA'!$A$4:$A$1991)+ROW()-3)</f>
        <v>960</v>
      </c>
      <c r="B120" s="493">
        <v>44872</v>
      </c>
      <c r="C120" s="476">
        <v>44866</v>
      </c>
      <c r="D120" s="448" t="s">
        <v>271</v>
      </c>
      <c r="E120" s="448" t="s">
        <v>446</v>
      </c>
      <c r="F120" s="495">
        <v>2599.6</v>
      </c>
      <c r="G120" s="573" t="s">
        <v>1903</v>
      </c>
      <c r="H120" s="448" t="s">
        <v>2131</v>
      </c>
      <c r="I120" s="448" t="s">
        <v>1848</v>
      </c>
      <c r="J120" s="507" t="s">
        <v>1849</v>
      </c>
      <c r="K120" s="448" t="s">
        <v>543</v>
      </c>
      <c r="L120" s="448" t="s">
        <v>32</v>
      </c>
      <c r="M120" s="448">
        <v>1619</v>
      </c>
      <c r="N120" s="493">
        <v>44869</v>
      </c>
      <c r="O120" s="315">
        <f t="shared" si="30"/>
        <v>11</v>
      </c>
      <c r="P120" s="315">
        <f t="shared" si="31"/>
        <v>11</v>
      </c>
      <c r="Q120" s="96" t="str">
        <f t="shared" si="29"/>
        <v>Gastos_Gerais</v>
      </c>
      <c r="R120" s="589" t="s">
        <v>540</v>
      </c>
      <c r="S120" s="589">
        <v>4611</v>
      </c>
    </row>
    <row r="121" spans="1:19" ht="72">
      <c r="A121" s="603">
        <f>IF(B121="","",COUNT('Diário 1º PA'!$A$4:$A$2000)+COUNT('Diário 2º PA'!$A$4:$A$1998)+COUNT('Diário 3º PA'!$A$4:$A$1991)+ROW()-3)</f>
        <v>961</v>
      </c>
      <c r="B121" s="613">
        <v>44872</v>
      </c>
      <c r="C121" s="547">
        <v>44835</v>
      </c>
      <c r="D121" s="548" t="s">
        <v>271</v>
      </c>
      <c r="E121" s="548" t="s">
        <v>434</v>
      </c>
      <c r="F121" s="549">
        <v>2937.3</v>
      </c>
      <c r="G121" s="612" t="s">
        <v>1701</v>
      </c>
      <c r="H121" s="548" t="s">
        <v>466</v>
      </c>
      <c r="I121" s="548" t="s">
        <v>1676</v>
      </c>
      <c r="J121" s="614" t="s">
        <v>1677</v>
      </c>
      <c r="K121" s="548" t="s">
        <v>543</v>
      </c>
      <c r="L121" s="548" t="s">
        <v>32</v>
      </c>
      <c r="M121" s="548" t="s">
        <v>1822</v>
      </c>
      <c r="N121" s="613">
        <v>44869</v>
      </c>
      <c r="O121" s="315"/>
      <c r="P121" s="315"/>
      <c r="Q121" s="96" t="str">
        <f t="shared" si="29"/>
        <v>Gastos_Gerais</v>
      </c>
      <c r="R121" s="589" t="s">
        <v>501</v>
      </c>
      <c r="S121" s="589">
        <v>4326</v>
      </c>
    </row>
    <row r="122" spans="1:19" ht="36">
      <c r="A122" s="603">
        <f>IF(B122="","",COUNT('Diário 1º PA'!$A$4:$A$2000)+COUNT('Diário 2º PA'!$A$4:$A$1998)+COUNT('Diário 3º PA'!$A$4:$A$1991)+ROW()-3)</f>
        <v>962</v>
      </c>
      <c r="B122" s="493">
        <v>44872</v>
      </c>
      <c r="C122" s="476">
        <v>44866</v>
      </c>
      <c r="D122" s="448" t="s">
        <v>271</v>
      </c>
      <c r="E122" s="448" t="s">
        <v>71</v>
      </c>
      <c r="F122" s="477">
        <v>11</v>
      </c>
      <c r="G122" s="573" t="s">
        <v>1973</v>
      </c>
      <c r="H122" s="448" t="s">
        <v>309</v>
      </c>
      <c r="I122" s="448" t="s">
        <v>546</v>
      </c>
      <c r="J122" s="448" t="s">
        <v>547</v>
      </c>
      <c r="K122" s="448" t="s">
        <v>548</v>
      </c>
      <c r="L122" s="448" t="s">
        <v>477</v>
      </c>
      <c r="M122" s="544" t="s">
        <v>310</v>
      </c>
      <c r="N122" s="493">
        <v>44872</v>
      </c>
      <c r="O122" s="315">
        <f t="shared" ref="O122" si="53">IF(B122=0,0,IF(YEAR(B122)=$P$1,MONTH(B122)-$O$1+1,(YEAR(B122)-$P$1)*12-$O$1+1+MONTH(B122)))</f>
        <v>11</v>
      </c>
      <c r="P122" s="315">
        <f t="shared" ref="P122" si="54">IF(C122=0,0,IF(YEAR(C122)=$P$1,MONTH(C122)-$O$1+1,(YEAR(C122)-$P$1)*12-$O$1+1+MONTH(C122)))</f>
        <v>11</v>
      </c>
      <c r="Q122" s="96" t="str">
        <f t="shared" ref="Q122" si="55">SUBSTITUTE(D122," ","_")</f>
        <v>Gastos_Gerais</v>
      </c>
      <c r="R122" s="589" t="s">
        <v>310</v>
      </c>
      <c r="S122" s="589" t="s">
        <v>310</v>
      </c>
    </row>
    <row r="123" spans="1:19" ht="36">
      <c r="A123" s="603">
        <f>IF(B123="","",COUNT('Diário 1º PA'!$A$4:$A$2000)+COUNT('Diário 2º PA'!$A$4:$A$1998)+COUNT('Diário 3º PA'!$A$4:$A$1991)+ROW()-3)</f>
        <v>963</v>
      </c>
      <c r="B123" s="493">
        <v>44872</v>
      </c>
      <c r="C123" s="476">
        <v>44866</v>
      </c>
      <c r="D123" s="448" t="s">
        <v>271</v>
      </c>
      <c r="E123" s="448" t="s">
        <v>71</v>
      </c>
      <c r="F123" s="477">
        <v>11</v>
      </c>
      <c r="G123" s="573" t="s">
        <v>1971</v>
      </c>
      <c r="H123" s="448" t="s">
        <v>2131</v>
      </c>
      <c r="I123" s="448" t="s">
        <v>546</v>
      </c>
      <c r="J123" s="448" t="s">
        <v>547</v>
      </c>
      <c r="K123" s="448" t="s">
        <v>548</v>
      </c>
      <c r="L123" s="448" t="s">
        <v>477</v>
      </c>
      <c r="M123" s="544" t="s">
        <v>310</v>
      </c>
      <c r="N123" s="493">
        <v>44872</v>
      </c>
      <c r="O123" s="315">
        <f t="shared" ref="O123:O124" si="56">IF(B123=0,0,IF(YEAR(B123)=$P$1,MONTH(B123)-$O$1+1,(YEAR(B123)-$P$1)*12-$O$1+1+MONTH(B123)))</f>
        <v>11</v>
      </c>
      <c r="P123" s="315">
        <f t="shared" ref="P123:P124" si="57">IF(C123=0,0,IF(YEAR(C123)=$P$1,MONTH(C123)-$O$1+1,(YEAR(C123)-$P$1)*12-$O$1+1+MONTH(C123)))</f>
        <v>11</v>
      </c>
      <c r="Q123" s="96" t="str">
        <f t="shared" ref="Q123:Q124" si="58">SUBSTITUTE(D123," ","_")</f>
        <v>Gastos_Gerais</v>
      </c>
      <c r="R123" s="589" t="s">
        <v>310</v>
      </c>
      <c r="S123" s="589" t="s">
        <v>310</v>
      </c>
    </row>
    <row r="124" spans="1:19" ht="36">
      <c r="A124" s="603">
        <f>IF(B124="","",COUNT('Diário 1º PA'!$A$4:$A$2000)+COUNT('Diário 2º PA'!$A$4:$A$1998)+COUNT('Diário 3º PA'!$A$4:$A$1991)+ROW()-3)</f>
        <v>964</v>
      </c>
      <c r="B124" s="493">
        <v>44872</v>
      </c>
      <c r="C124" s="476">
        <v>44866</v>
      </c>
      <c r="D124" s="448" t="s">
        <v>271</v>
      </c>
      <c r="E124" s="448" t="s">
        <v>71</v>
      </c>
      <c r="F124" s="477">
        <v>11</v>
      </c>
      <c r="G124" s="573" t="s">
        <v>1972</v>
      </c>
      <c r="H124" s="448" t="s">
        <v>471</v>
      </c>
      <c r="I124" s="448" t="s">
        <v>546</v>
      </c>
      <c r="J124" s="448" t="s">
        <v>547</v>
      </c>
      <c r="K124" s="448" t="s">
        <v>548</v>
      </c>
      <c r="L124" s="448" t="s">
        <v>477</v>
      </c>
      <c r="M124" s="544" t="s">
        <v>310</v>
      </c>
      <c r="N124" s="493">
        <v>44872</v>
      </c>
      <c r="O124" s="315">
        <f t="shared" si="56"/>
        <v>11</v>
      </c>
      <c r="P124" s="315">
        <f t="shared" si="57"/>
        <v>11</v>
      </c>
      <c r="Q124" s="96" t="str">
        <f t="shared" si="58"/>
        <v>Gastos_Gerais</v>
      </c>
      <c r="R124" s="589" t="s">
        <v>310</v>
      </c>
      <c r="S124" s="589" t="s">
        <v>310</v>
      </c>
    </row>
    <row r="125" spans="1:19" ht="72">
      <c r="A125" s="603">
        <f>IF(B125="","",COUNT('Diário 1º PA'!$A$4:$A$2000)+COUNT('Diário 2º PA'!$A$4:$A$1998)+COUNT('Diário 3º PA'!$A$4:$A$1991)+ROW()-3)</f>
        <v>965</v>
      </c>
      <c r="B125" s="493">
        <v>44873</v>
      </c>
      <c r="C125" s="476">
        <v>44866</v>
      </c>
      <c r="D125" s="448" t="s">
        <v>271</v>
      </c>
      <c r="E125" s="448" t="s">
        <v>442</v>
      </c>
      <c r="F125" s="495">
        <v>3634</v>
      </c>
      <c r="G125" s="571" t="s">
        <v>742</v>
      </c>
      <c r="H125" s="448" t="s">
        <v>472</v>
      </c>
      <c r="I125" s="448" t="s">
        <v>925</v>
      </c>
      <c r="J125" s="507" t="s">
        <v>926</v>
      </c>
      <c r="K125" s="448" t="s">
        <v>543</v>
      </c>
      <c r="L125" s="448" t="s">
        <v>544</v>
      </c>
      <c r="M125" s="544" t="s">
        <v>1741</v>
      </c>
      <c r="N125" s="493">
        <v>44872</v>
      </c>
      <c r="O125" s="315">
        <f t="shared" si="30"/>
        <v>11</v>
      </c>
      <c r="P125" s="315">
        <f t="shared" si="31"/>
        <v>11</v>
      </c>
      <c r="Q125" s="96" t="str">
        <f t="shared" si="29"/>
        <v>Gastos_Gerais</v>
      </c>
      <c r="R125" s="589" t="s">
        <v>501</v>
      </c>
      <c r="S125" s="589">
        <v>3065</v>
      </c>
    </row>
    <row r="126" spans="1:19" ht="48">
      <c r="A126" s="603">
        <f>IF(B126="","",COUNT('Diário 1º PA'!$A$4:$A$2000)+COUNT('Diário 2º PA'!$A$4:$A$1998)+COUNT('Diário 3º PA'!$A$4:$A$1991)+ROW()-3)</f>
        <v>966</v>
      </c>
      <c r="B126" s="493">
        <v>44873</v>
      </c>
      <c r="C126" s="476">
        <v>44835</v>
      </c>
      <c r="D126" s="448" t="s">
        <v>271</v>
      </c>
      <c r="E126" s="448" t="s">
        <v>90</v>
      </c>
      <c r="F126" s="477">
        <v>3500</v>
      </c>
      <c r="G126" s="448" t="s">
        <v>1765</v>
      </c>
      <c r="H126" s="448" t="s">
        <v>1531</v>
      </c>
      <c r="I126" s="448" t="s">
        <v>1979</v>
      </c>
      <c r="J126" s="507" t="s">
        <v>1825</v>
      </c>
      <c r="K126" s="448" t="s">
        <v>543</v>
      </c>
      <c r="L126" s="448" t="s">
        <v>544</v>
      </c>
      <c r="M126" s="544">
        <v>28</v>
      </c>
      <c r="N126" s="493">
        <v>44873</v>
      </c>
      <c r="O126" s="315">
        <f t="shared" si="30"/>
        <v>11</v>
      </c>
      <c r="P126" s="315">
        <f t="shared" si="31"/>
        <v>10</v>
      </c>
      <c r="Q126" s="96" t="str">
        <f t="shared" si="29"/>
        <v>Gastos_Gerais</v>
      </c>
      <c r="R126" s="589" t="s">
        <v>540</v>
      </c>
      <c r="S126" s="589">
        <v>4019</v>
      </c>
    </row>
    <row r="127" spans="1:19" ht="48">
      <c r="A127" s="603">
        <f>IF(B127="","",COUNT('Diário 1º PA'!$A$4:$A$2000)+COUNT('Diário 2º PA'!$A$4:$A$1998)+COUNT('Diário 3º PA'!$A$4:$A$1991)+ROW()-3)</f>
        <v>967</v>
      </c>
      <c r="B127" s="493">
        <v>44873</v>
      </c>
      <c r="C127" s="476">
        <v>44835</v>
      </c>
      <c r="D127" s="448" t="s">
        <v>271</v>
      </c>
      <c r="E127" s="448" t="s">
        <v>442</v>
      </c>
      <c r="F127" s="477">
        <v>4150.12</v>
      </c>
      <c r="G127" s="448" t="s">
        <v>1942</v>
      </c>
      <c r="H127" s="448" t="s">
        <v>2131</v>
      </c>
      <c r="I127" s="448" t="s">
        <v>602</v>
      </c>
      <c r="J127" s="507" t="s">
        <v>603</v>
      </c>
      <c r="K127" s="448" t="s">
        <v>543</v>
      </c>
      <c r="L127" s="448" t="s">
        <v>544</v>
      </c>
      <c r="M127" s="544" t="s">
        <v>1977</v>
      </c>
      <c r="N127" s="493">
        <v>44872</v>
      </c>
      <c r="O127" s="315">
        <f t="shared" si="30"/>
        <v>11</v>
      </c>
      <c r="P127" s="315">
        <f t="shared" si="31"/>
        <v>10</v>
      </c>
      <c r="Q127" s="96" t="str">
        <f t="shared" si="29"/>
        <v>Gastos_Gerais</v>
      </c>
      <c r="R127" s="589" t="s">
        <v>501</v>
      </c>
      <c r="S127" s="589">
        <v>4555</v>
      </c>
    </row>
    <row r="128" spans="1:19" ht="24">
      <c r="A128" s="603">
        <f>IF(B128="","",COUNT('Diário 1º PA'!$A$4:$A$2000)+COUNT('Diário 2º PA'!$A$4:$A$1998)+COUNT('Diário 3º PA'!$A$4:$A$1991)+ROW()-3)</f>
        <v>968</v>
      </c>
      <c r="B128" s="613">
        <v>44873</v>
      </c>
      <c r="C128" s="547">
        <v>44805</v>
      </c>
      <c r="D128" s="548" t="s">
        <v>271</v>
      </c>
      <c r="E128" s="548" t="s">
        <v>434</v>
      </c>
      <c r="F128" s="549">
        <v>80.400000000000006</v>
      </c>
      <c r="G128" s="548" t="s">
        <v>1799</v>
      </c>
      <c r="H128" s="548" t="s">
        <v>466</v>
      </c>
      <c r="I128" s="548" t="s">
        <v>502</v>
      </c>
      <c r="J128" s="548" t="s">
        <v>310</v>
      </c>
      <c r="K128" s="548" t="s">
        <v>507</v>
      </c>
      <c r="L128" s="548" t="s">
        <v>550</v>
      </c>
      <c r="M128" s="615">
        <v>222254769172</v>
      </c>
      <c r="N128" s="613">
        <v>44873</v>
      </c>
      <c r="O128" s="315"/>
      <c r="P128" s="315"/>
      <c r="Q128" s="96" t="str">
        <f t="shared" si="29"/>
        <v>Gastos_Gerais</v>
      </c>
      <c r="R128" s="589" t="s">
        <v>310</v>
      </c>
      <c r="S128" s="589" t="s">
        <v>310</v>
      </c>
    </row>
    <row r="129" spans="1:19" ht="24">
      <c r="A129" s="603">
        <f>IF(B129="","",COUNT('Diário 1º PA'!$A$4:$A$2000)+COUNT('Diário 2º PA'!$A$4:$A$1998)+COUNT('Diário 3º PA'!$A$4:$A$1991)+ROW()-3)</f>
        <v>969</v>
      </c>
      <c r="B129" s="493">
        <v>44873</v>
      </c>
      <c r="C129" s="476">
        <v>44835</v>
      </c>
      <c r="D129" s="448" t="s">
        <v>271</v>
      </c>
      <c r="E129" s="448" t="s">
        <v>446</v>
      </c>
      <c r="F129" s="477">
        <v>195.75</v>
      </c>
      <c r="G129" s="448" t="s">
        <v>1793</v>
      </c>
      <c r="H129" s="448" t="s">
        <v>463</v>
      </c>
      <c r="I129" s="448" t="s">
        <v>502</v>
      </c>
      <c r="J129" s="448" t="s">
        <v>310</v>
      </c>
      <c r="K129" s="448" t="s">
        <v>507</v>
      </c>
      <c r="L129" s="448" t="s">
        <v>550</v>
      </c>
      <c r="M129" s="449">
        <v>222254770774</v>
      </c>
      <c r="N129" s="493">
        <v>44873</v>
      </c>
      <c r="O129" s="315">
        <f t="shared" si="30"/>
        <v>11</v>
      </c>
      <c r="P129" s="315">
        <f t="shared" si="31"/>
        <v>10</v>
      </c>
      <c r="Q129" s="96" t="str">
        <f t="shared" si="29"/>
        <v>Gastos_Gerais</v>
      </c>
      <c r="R129" s="589" t="s">
        <v>310</v>
      </c>
      <c r="S129" s="589" t="s">
        <v>310</v>
      </c>
    </row>
    <row r="130" spans="1:19" ht="24">
      <c r="A130" s="603">
        <f>IF(B130="","",COUNT('Diário 1º PA'!$A$4:$A$2000)+COUNT('Diário 2º PA'!$A$4:$A$1998)+COUNT('Diário 3º PA'!$A$4:$A$1991)+ROW()-3)</f>
        <v>970</v>
      </c>
      <c r="B130" s="493">
        <v>44873</v>
      </c>
      <c r="C130" s="476">
        <v>44805</v>
      </c>
      <c r="D130" s="448" t="s">
        <v>271</v>
      </c>
      <c r="E130" s="448" t="s">
        <v>442</v>
      </c>
      <c r="F130" s="477">
        <v>70.349999999999994</v>
      </c>
      <c r="G130" s="448" t="s">
        <v>1796</v>
      </c>
      <c r="H130" s="448" t="s">
        <v>309</v>
      </c>
      <c r="I130" s="448" t="s">
        <v>502</v>
      </c>
      <c r="J130" s="448" t="s">
        <v>310</v>
      </c>
      <c r="K130" s="448" t="s">
        <v>507</v>
      </c>
      <c r="L130" s="448" t="s">
        <v>550</v>
      </c>
      <c r="M130" s="449">
        <v>222254771312</v>
      </c>
      <c r="N130" s="493">
        <v>44873</v>
      </c>
      <c r="O130" s="315">
        <f t="shared" si="30"/>
        <v>11</v>
      </c>
      <c r="P130" s="315">
        <f t="shared" si="31"/>
        <v>9</v>
      </c>
      <c r="Q130" s="96" t="str">
        <f t="shared" si="29"/>
        <v>Gastos_Gerais</v>
      </c>
      <c r="R130" s="589" t="s">
        <v>310</v>
      </c>
      <c r="S130" s="589" t="s">
        <v>310</v>
      </c>
    </row>
    <row r="131" spans="1:19" ht="24">
      <c r="A131" s="603">
        <f>IF(B131="","",COUNT('Diário 1º PA'!$A$4:$A$2000)+COUNT('Diário 2º PA'!$A$4:$A$1998)+COUNT('Diário 3º PA'!$A$4:$A$1991)+ROW()-3)</f>
        <v>971</v>
      </c>
      <c r="B131" s="493">
        <v>44873</v>
      </c>
      <c r="C131" s="476">
        <v>44835</v>
      </c>
      <c r="D131" s="448" t="s">
        <v>271</v>
      </c>
      <c r="E131" s="448" t="s">
        <v>434</v>
      </c>
      <c r="F131" s="477">
        <v>1045.2</v>
      </c>
      <c r="G131" s="448" t="s">
        <v>1878</v>
      </c>
      <c r="H131" s="448" t="s">
        <v>463</v>
      </c>
      <c r="I131" s="448" t="s">
        <v>502</v>
      </c>
      <c r="J131" s="448" t="s">
        <v>310</v>
      </c>
      <c r="K131" s="448" t="s">
        <v>507</v>
      </c>
      <c r="L131" s="448" t="s">
        <v>550</v>
      </c>
      <c r="M131" s="449">
        <v>222254773285</v>
      </c>
      <c r="N131" s="493">
        <v>44873</v>
      </c>
      <c r="O131" s="315">
        <f t="shared" si="30"/>
        <v>11</v>
      </c>
      <c r="P131" s="315">
        <f t="shared" si="31"/>
        <v>10</v>
      </c>
      <c r="Q131" s="96" t="str">
        <f t="shared" si="29"/>
        <v>Gastos_Gerais</v>
      </c>
      <c r="R131" s="589" t="s">
        <v>310</v>
      </c>
      <c r="S131" s="589" t="s">
        <v>310</v>
      </c>
    </row>
    <row r="132" spans="1:19" ht="24">
      <c r="A132" s="603">
        <f>IF(B132="","",COUNT('Diário 1º PA'!$A$4:$A$2000)+COUNT('Diário 2º PA'!$A$4:$A$1998)+COUNT('Diário 3º PA'!$A$4:$A$1991)+ROW()-3)</f>
        <v>972</v>
      </c>
      <c r="B132" s="493">
        <v>44873</v>
      </c>
      <c r="C132" s="476">
        <v>44774</v>
      </c>
      <c r="D132" s="448" t="s">
        <v>271</v>
      </c>
      <c r="E132" s="448" t="s">
        <v>458</v>
      </c>
      <c r="F132" s="477">
        <v>277.2</v>
      </c>
      <c r="G132" s="448" t="s">
        <v>1797</v>
      </c>
      <c r="H132" s="448" t="s">
        <v>465</v>
      </c>
      <c r="I132" s="448" t="s">
        <v>502</v>
      </c>
      <c r="J132" s="448" t="s">
        <v>310</v>
      </c>
      <c r="K132" s="448" t="s">
        <v>507</v>
      </c>
      <c r="L132" s="448" t="s">
        <v>550</v>
      </c>
      <c r="M132" s="449">
        <v>222254770006</v>
      </c>
      <c r="N132" s="493">
        <v>44873</v>
      </c>
      <c r="O132" s="315">
        <f t="shared" si="30"/>
        <v>11</v>
      </c>
      <c r="P132" s="315">
        <f t="shared" si="31"/>
        <v>8</v>
      </c>
      <c r="Q132" s="96" t="str">
        <f t="shared" si="29"/>
        <v>Gastos_Gerais</v>
      </c>
      <c r="R132" s="589" t="s">
        <v>310</v>
      </c>
      <c r="S132" s="589" t="s">
        <v>310</v>
      </c>
    </row>
    <row r="133" spans="1:19" ht="36">
      <c r="A133" s="603">
        <f>IF(B133="","",COUNT('Diário 1º PA'!$A$4:$A$2000)+COUNT('Diário 2º PA'!$A$4:$A$1998)+COUNT('Diário 3º PA'!$A$4:$A$1991)+ROW()-3)</f>
        <v>973</v>
      </c>
      <c r="B133" s="493">
        <v>44873</v>
      </c>
      <c r="C133" s="476">
        <v>44652</v>
      </c>
      <c r="D133" s="448" t="s">
        <v>271</v>
      </c>
      <c r="E133" s="448" t="s">
        <v>448</v>
      </c>
      <c r="F133" s="477">
        <v>1200</v>
      </c>
      <c r="G133" s="448" t="s">
        <v>1870</v>
      </c>
      <c r="H133" s="448" t="s">
        <v>470</v>
      </c>
      <c r="I133" s="448" t="s">
        <v>502</v>
      </c>
      <c r="J133" s="448" t="s">
        <v>310</v>
      </c>
      <c r="K133" s="448" t="s">
        <v>507</v>
      </c>
      <c r="L133" s="448" t="s">
        <v>550</v>
      </c>
      <c r="M133" s="449">
        <v>222254773366</v>
      </c>
      <c r="N133" s="493">
        <v>44873</v>
      </c>
      <c r="O133" s="315">
        <f t="shared" si="30"/>
        <v>11</v>
      </c>
      <c r="P133" s="315">
        <f t="shared" si="31"/>
        <v>4</v>
      </c>
      <c r="Q133" s="96" t="str">
        <f t="shared" si="29"/>
        <v>Gastos_Gerais</v>
      </c>
      <c r="R133" s="589" t="s">
        <v>310</v>
      </c>
      <c r="S133" s="589" t="s">
        <v>310</v>
      </c>
    </row>
    <row r="134" spans="1:19" ht="24">
      <c r="A134" s="603">
        <f>IF(B134="","",COUNT('Diário 1º PA'!$A$4:$A$2000)+COUNT('Diário 2º PA'!$A$4:$A$1998)+COUNT('Diário 3º PA'!$A$4:$A$1991)+ROW()-3)</f>
        <v>974</v>
      </c>
      <c r="B134" s="493">
        <v>44873</v>
      </c>
      <c r="C134" s="476">
        <v>44835</v>
      </c>
      <c r="D134" s="448" t="s">
        <v>271</v>
      </c>
      <c r="E134" s="448" t="s">
        <v>458</v>
      </c>
      <c r="F134" s="477">
        <v>7.66</v>
      </c>
      <c r="G134" s="448" t="s">
        <v>1875</v>
      </c>
      <c r="H134" s="448" t="s">
        <v>2131</v>
      </c>
      <c r="I134" s="448" t="s">
        <v>502</v>
      </c>
      <c r="J134" s="448" t="s">
        <v>310</v>
      </c>
      <c r="K134" s="448" t="s">
        <v>507</v>
      </c>
      <c r="L134" s="448" t="s">
        <v>550</v>
      </c>
      <c r="M134" s="449">
        <v>222254773609</v>
      </c>
      <c r="N134" s="493">
        <v>44873</v>
      </c>
      <c r="O134" s="315">
        <f t="shared" si="30"/>
        <v>11</v>
      </c>
      <c r="P134" s="315">
        <f t="shared" si="31"/>
        <v>10</v>
      </c>
      <c r="Q134" s="96" t="str">
        <f t="shared" si="29"/>
        <v>Gastos_Gerais</v>
      </c>
      <c r="R134" s="589" t="s">
        <v>310</v>
      </c>
      <c r="S134" s="589" t="s">
        <v>310</v>
      </c>
    </row>
    <row r="135" spans="1:19" ht="24">
      <c r="A135" s="603">
        <f>IF(B135="","",COUNT('Diário 1º PA'!$A$4:$A$2000)+COUNT('Diário 2º PA'!$A$4:$A$1998)+COUNT('Diário 3º PA'!$A$4:$A$1991)+ROW()-3)</f>
        <v>975</v>
      </c>
      <c r="B135" s="493">
        <v>44873</v>
      </c>
      <c r="C135" s="476">
        <v>44805</v>
      </c>
      <c r="D135" s="448" t="s">
        <v>271</v>
      </c>
      <c r="E135" s="448" t="s">
        <v>446</v>
      </c>
      <c r="F135" s="477">
        <v>80.7</v>
      </c>
      <c r="G135" s="448" t="s">
        <v>1980</v>
      </c>
      <c r="H135" s="448" t="s">
        <v>463</v>
      </c>
      <c r="I135" s="448" t="s">
        <v>502</v>
      </c>
      <c r="J135" s="448" t="s">
        <v>310</v>
      </c>
      <c r="K135" s="448" t="s">
        <v>507</v>
      </c>
      <c r="L135" s="448" t="s">
        <v>550</v>
      </c>
      <c r="M135" s="449" t="s">
        <v>1254</v>
      </c>
      <c r="N135" s="493">
        <v>44873</v>
      </c>
      <c r="O135" s="315">
        <f t="shared" si="30"/>
        <v>11</v>
      </c>
      <c r="P135" s="315">
        <f t="shared" si="31"/>
        <v>9</v>
      </c>
      <c r="Q135" s="96" t="str">
        <f t="shared" ref="Q135:Q197" si="59">SUBSTITUTE(D135," ","_")</f>
        <v>Gastos_Gerais</v>
      </c>
      <c r="R135" s="589" t="s">
        <v>310</v>
      </c>
      <c r="S135" s="589" t="s">
        <v>310</v>
      </c>
    </row>
    <row r="136" spans="1:19" ht="24">
      <c r="A136" s="603">
        <f>IF(B136="","",COUNT('Diário 1º PA'!$A$4:$A$2000)+COUNT('Diário 2º PA'!$A$4:$A$1998)+COUNT('Diário 3º PA'!$A$4:$A$1991)+ROW()-3)</f>
        <v>976</v>
      </c>
      <c r="B136" s="613">
        <v>44873</v>
      </c>
      <c r="C136" s="547">
        <v>44805</v>
      </c>
      <c r="D136" s="548" t="s">
        <v>271</v>
      </c>
      <c r="E136" s="548" t="s">
        <v>434</v>
      </c>
      <c r="F136" s="549">
        <v>43.2</v>
      </c>
      <c r="G136" s="548" t="s">
        <v>1783</v>
      </c>
      <c r="H136" s="548" t="s">
        <v>466</v>
      </c>
      <c r="I136" s="548" t="s">
        <v>502</v>
      </c>
      <c r="J136" s="548" t="s">
        <v>310</v>
      </c>
      <c r="K136" s="548" t="s">
        <v>507</v>
      </c>
      <c r="L136" s="548" t="s">
        <v>550</v>
      </c>
      <c r="M136" s="615">
        <v>222254768877</v>
      </c>
      <c r="N136" s="613">
        <v>44873</v>
      </c>
      <c r="O136" s="315"/>
      <c r="P136" s="315"/>
      <c r="Q136" s="96" t="str">
        <f t="shared" si="59"/>
        <v>Gastos_Gerais</v>
      </c>
      <c r="R136" s="589" t="s">
        <v>310</v>
      </c>
      <c r="S136" s="589" t="s">
        <v>310</v>
      </c>
    </row>
    <row r="137" spans="1:19" ht="24">
      <c r="A137" s="603">
        <f>IF(B137="","",COUNT('Diário 1º PA'!$A$4:$A$2000)+COUNT('Diário 2º PA'!$A$4:$A$1998)+COUNT('Diário 3º PA'!$A$4:$A$1991)+ROW()-3)</f>
        <v>977</v>
      </c>
      <c r="B137" s="493">
        <v>44873</v>
      </c>
      <c r="C137" s="476">
        <v>44805</v>
      </c>
      <c r="D137" s="448" t="s">
        <v>271</v>
      </c>
      <c r="E137" s="448" t="s">
        <v>90</v>
      </c>
      <c r="F137" s="477">
        <v>70.349999999999994</v>
      </c>
      <c r="G137" s="573" t="s">
        <v>1855</v>
      </c>
      <c r="H137" s="372" t="s">
        <v>465</v>
      </c>
      <c r="I137" s="448" t="s">
        <v>502</v>
      </c>
      <c r="J137" s="448" t="s">
        <v>310</v>
      </c>
      <c r="K137" s="448" t="s">
        <v>507</v>
      </c>
      <c r="L137" s="448" t="s">
        <v>550</v>
      </c>
      <c r="M137" s="449">
        <v>222254772807</v>
      </c>
      <c r="N137" s="493">
        <v>44873</v>
      </c>
      <c r="O137" s="315">
        <f t="shared" ref="O137:O196" si="60">IF(B137=0,0,IF(YEAR(B137)=$P$1,MONTH(B137)-$O$1+1,(YEAR(B137)-$P$1)*12-$O$1+1+MONTH(B137)))</f>
        <v>11</v>
      </c>
      <c r="P137" s="315">
        <f t="shared" ref="P137:P196" si="61">IF(C137=0,0,IF(YEAR(C137)=$P$1,MONTH(C137)-$O$1+1,(YEAR(C137)-$P$1)*12-$O$1+1+MONTH(C137)))</f>
        <v>9</v>
      </c>
      <c r="Q137" s="96" t="str">
        <f t="shared" si="59"/>
        <v>Gastos_Gerais</v>
      </c>
      <c r="R137" s="589" t="s">
        <v>310</v>
      </c>
      <c r="S137" s="589" t="s">
        <v>310</v>
      </c>
    </row>
    <row r="138" spans="1:19" ht="24">
      <c r="A138" s="603">
        <f>IF(B138="","",COUNT('Diário 1º PA'!$A$4:$A$2000)+COUNT('Diário 2º PA'!$A$4:$A$1998)+COUNT('Diário 3º PA'!$A$4:$A$1991)+ROW()-3)</f>
        <v>978</v>
      </c>
      <c r="B138" s="493">
        <v>44873</v>
      </c>
      <c r="C138" s="476">
        <v>44835</v>
      </c>
      <c r="D138" s="448" t="s">
        <v>271</v>
      </c>
      <c r="E138" s="448" t="s">
        <v>446</v>
      </c>
      <c r="F138" s="477">
        <v>195.75</v>
      </c>
      <c r="G138" s="448" t="s">
        <v>1836</v>
      </c>
      <c r="H138" s="448" t="s">
        <v>463</v>
      </c>
      <c r="I138" s="448" t="s">
        <v>502</v>
      </c>
      <c r="J138" s="448" t="s">
        <v>310</v>
      </c>
      <c r="K138" s="448" t="s">
        <v>507</v>
      </c>
      <c r="L138" s="448" t="s">
        <v>550</v>
      </c>
      <c r="M138" s="449">
        <v>222254772041</v>
      </c>
      <c r="N138" s="493">
        <v>44873</v>
      </c>
      <c r="O138" s="315">
        <f t="shared" si="60"/>
        <v>11</v>
      </c>
      <c r="P138" s="315">
        <f t="shared" si="61"/>
        <v>10</v>
      </c>
      <c r="Q138" s="96" t="str">
        <f t="shared" si="59"/>
        <v>Gastos_Gerais</v>
      </c>
      <c r="R138" s="589" t="s">
        <v>310</v>
      </c>
      <c r="S138" s="589" t="s">
        <v>310</v>
      </c>
    </row>
    <row r="139" spans="1:19" ht="24">
      <c r="A139" s="603">
        <f>IF(B139="","",COUNT('Diário 1º PA'!$A$4:$A$2000)+COUNT('Diário 2º PA'!$A$4:$A$1998)+COUNT('Diário 3º PA'!$A$4:$A$1991)+ROW()-3)</f>
        <v>979</v>
      </c>
      <c r="B139" s="493">
        <v>44873</v>
      </c>
      <c r="C139" s="476">
        <v>44835</v>
      </c>
      <c r="D139" s="448" t="s">
        <v>271</v>
      </c>
      <c r="E139" s="448" t="s">
        <v>446</v>
      </c>
      <c r="F139" s="477">
        <v>135</v>
      </c>
      <c r="G139" s="448" t="s">
        <v>1850</v>
      </c>
      <c r="H139" s="448" t="s">
        <v>463</v>
      </c>
      <c r="I139" s="448" t="s">
        <v>502</v>
      </c>
      <c r="J139" s="448" t="s">
        <v>310</v>
      </c>
      <c r="K139" s="448" t="s">
        <v>507</v>
      </c>
      <c r="L139" s="448" t="s">
        <v>550</v>
      </c>
      <c r="M139" s="449">
        <v>222254772394</v>
      </c>
      <c r="N139" s="493">
        <v>44873</v>
      </c>
      <c r="O139" s="315">
        <f t="shared" si="60"/>
        <v>11</v>
      </c>
      <c r="P139" s="315">
        <f t="shared" si="61"/>
        <v>10</v>
      </c>
      <c r="Q139" s="96" t="str">
        <f t="shared" si="59"/>
        <v>Gastos_Gerais</v>
      </c>
      <c r="R139" s="589" t="s">
        <v>310</v>
      </c>
      <c r="S139" s="589" t="s">
        <v>310</v>
      </c>
    </row>
    <row r="140" spans="1:19" ht="24">
      <c r="A140" s="603">
        <f>IF(B140="","",COUNT('Diário 1º PA'!$A$4:$A$2000)+COUNT('Diário 2º PA'!$A$4:$A$1998)+COUNT('Diário 3º PA'!$A$4:$A$1991)+ROW()-3)</f>
        <v>980</v>
      </c>
      <c r="B140" s="613">
        <v>44873</v>
      </c>
      <c r="C140" s="547">
        <v>44835</v>
      </c>
      <c r="D140" s="548" t="s">
        <v>271</v>
      </c>
      <c r="E140" s="548" t="s">
        <v>448</v>
      </c>
      <c r="F140" s="549">
        <v>177.24</v>
      </c>
      <c r="G140" s="548" t="s">
        <v>1887</v>
      </c>
      <c r="H140" s="548" t="s">
        <v>473</v>
      </c>
      <c r="I140" s="548" t="s">
        <v>502</v>
      </c>
      <c r="J140" s="548" t="s">
        <v>310</v>
      </c>
      <c r="K140" s="548" t="s">
        <v>507</v>
      </c>
      <c r="L140" s="548" t="s">
        <v>550</v>
      </c>
      <c r="M140" s="615">
        <v>222254773870</v>
      </c>
      <c r="N140" s="613">
        <v>44873</v>
      </c>
      <c r="O140" s="315"/>
      <c r="P140" s="315"/>
      <c r="Q140" s="96" t="str">
        <f t="shared" si="59"/>
        <v>Gastos_Gerais</v>
      </c>
      <c r="R140" s="589" t="s">
        <v>310</v>
      </c>
      <c r="S140" s="589" t="s">
        <v>310</v>
      </c>
    </row>
    <row r="141" spans="1:19" ht="24">
      <c r="A141" s="603">
        <f>IF(B141="","",COUNT('Diário 1º PA'!$A$4:$A$2000)+COUNT('Diário 2º PA'!$A$4:$A$1998)+COUNT('Diário 3º PA'!$A$4:$A$1991)+ROW()-3)</f>
        <v>981</v>
      </c>
      <c r="B141" s="613">
        <v>44873</v>
      </c>
      <c r="C141" s="547">
        <v>44835</v>
      </c>
      <c r="D141" s="548" t="s">
        <v>271</v>
      </c>
      <c r="E141" s="548" t="s">
        <v>448</v>
      </c>
      <c r="F141" s="549">
        <v>105.5</v>
      </c>
      <c r="G141" s="548" t="s">
        <v>1823</v>
      </c>
      <c r="H141" s="548" t="s">
        <v>474</v>
      </c>
      <c r="I141" s="548" t="s">
        <v>502</v>
      </c>
      <c r="J141" s="548" t="s">
        <v>310</v>
      </c>
      <c r="K141" s="548" t="s">
        <v>507</v>
      </c>
      <c r="L141" s="548" t="s">
        <v>550</v>
      </c>
      <c r="M141" s="615">
        <v>222254770936</v>
      </c>
      <c r="N141" s="613">
        <v>44873</v>
      </c>
      <c r="O141" s="315"/>
      <c r="P141" s="315"/>
      <c r="Q141" s="96" t="str">
        <f t="shared" si="59"/>
        <v>Gastos_Gerais</v>
      </c>
      <c r="R141" s="589" t="s">
        <v>310</v>
      </c>
      <c r="S141" s="589" t="s">
        <v>310</v>
      </c>
    </row>
    <row r="142" spans="1:19" ht="24">
      <c r="A142" s="603">
        <f>IF(B142="","",COUNT('Diário 1º PA'!$A$4:$A$2000)+COUNT('Diário 2º PA'!$A$4:$A$1998)+COUNT('Diário 3º PA'!$A$4:$A$1991)+ROW()-3)</f>
        <v>982</v>
      </c>
      <c r="B142" s="493">
        <v>44873</v>
      </c>
      <c r="C142" s="476">
        <v>44743</v>
      </c>
      <c r="D142" s="448" t="s">
        <v>271</v>
      </c>
      <c r="E142" s="448" t="s">
        <v>448</v>
      </c>
      <c r="F142" s="477">
        <v>187.5</v>
      </c>
      <c r="G142" s="448" t="s">
        <v>1788</v>
      </c>
      <c r="H142" s="448" t="s">
        <v>465</v>
      </c>
      <c r="I142" s="448" t="s">
        <v>502</v>
      </c>
      <c r="J142" s="448" t="s">
        <v>310</v>
      </c>
      <c r="K142" s="448" t="s">
        <v>507</v>
      </c>
      <c r="L142" s="448" t="s">
        <v>550</v>
      </c>
      <c r="M142" s="449">
        <v>222254769334</v>
      </c>
      <c r="N142" s="493">
        <v>44873</v>
      </c>
      <c r="O142" s="315">
        <f t="shared" si="60"/>
        <v>11</v>
      </c>
      <c r="P142" s="315">
        <f t="shared" si="61"/>
        <v>7</v>
      </c>
      <c r="Q142" s="96" t="str">
        <f t="shared" si="59"/>
        <v>Gastos_Gerais</v>
      </c>
      <c r="R142" s="589" t="s">
        <v>310</v>
      </c>
      <c r="S142" s="589" t="s">
        <v>310</v>
      </c>
    </row>
    <row r="143" spans="1:19" ht="24">
      <c r="A143" s="603">
        <f>IF(B143="","",COUNT('Diário 1º PA'!$A$4:$A$2000)+COUNT('Diário 2º PA'!$A$4:$A$1998)+COUNT('Diário 3º PA'!$A$4:$A$1991)+ROW()-3)</f>
        <v>983</v>
      </c>
      <c r="B143" s="493">
        <v>44873</v>
      </c>
      <c r="C143" s="476">
        <v>44743</v>
      </c>
      <c r="D143" s="448" t="s">
        <v>271</v>
      </c>
      <c r="E143" s="448" t="s">
        <v>451</v>
      </c>
      <c r="F143" s="477">
        <v>281.39999999999998</v>
      </c>
      <c r="G143" s="448" t="s">
        <v>1787</v>
      </c>
      <c r="H143" s="448" t="s">
        <v>465</v>
      </c>
      <c r="I143" s="448" t="s">
        <v>502</v>
      </c>
      <c r="J143" s="448" t="s">
        <v>310</v>
      </c>
      <c r="K143" s="448" t="s">
        <v>507</v>
      </c>
      <c r="L143" s="448" t="s">
        <v>550</v>
      </c>
      <c r="M143" s="449">
        <v>222254769768</v>
      </c>
      <c r="N143" s="493">
        <v>44873</v>
      </c>
      <c r="O143" s="315">
        <f t="shared" ref="O143:O148" si="62">IF(B143=0,0,IF(YEAR(B143)=$P$1,MONTH(B143)-$O$1+1,(YEAR(B143)-$P$1)*12-$O$1+1+MONTH(B143)))</f>
        <v>11</v>
      </c>
      <c r="P143" s="315">
        <f t="shared" ref="P143:P148" si="63">IF(C143=0,0,IF(YEAR(C143)=$P$1,MONTH(C143)-$O$1+1,(YEAR(C143)-$P$1)*12-$O$1+1+MONTH(C143)))</f>
        <v>7</v>
      </c>
      <c r="Q143" s="96" t="str">
        <f t="shared" ref="Q143:Q148" si="64">SUBSTITUTE(D143," ","_")</f>
        <v>Gastos_Gerais</v>
      </c>
      <c r="R143" s="589" t="s">
        <v>310</v>
      </c>
      <c r="S143" s="589" t="s">
        <v>310</v>
      </c>
    </row>
    <row r="144" spans="1:19" ht="24">
      <c r="A144" s="603">
        <f>IF(B144="","",COUNT('Diário 1º PA'!$A$4:$A$2000)+COUNT('Diário 2º PA'!$A$4:$A$1998)+COUNT('Diário 3º PA'!$A$4:$A$1991)+ROW()-3)</f>
        <v>984</v>
      </c>
      <c r="B144" s="493">
        <v>44873</v>
      </c>
      <c r="C144" s="476">
        <v>44805</v>
      </c>
      <c r="D144" s="448" t="s">
        <v>271</v>
      </c>
      <c r="E144" s="448" t="s">
        <v>9</v>
      </c>
      <c r="F144" s="477">
        <v>150</v>
      </c>
      <c r="G144" s="448" t="s">
        <v>1773</v>
      </c>
      <c r="H144" s="448" t="s">
        <v>9</v>
      </c>
      <c r="I144" s="448" t="s">
        <v>502</v>
      </c>
      <c r="J144" s="448" t="s">
        <v>310</v>
      </c>
      <c r="K144" s="448" t="s">
        <v>507</v>
      </c>
      <c r="L144" s="448" t="s">
        <v>550</v>
      </c>
      <c r="M144" s="449">
        <v>222254768281</v>
      </c>
      <c r="N144" s="493">
        <v>44873</v>
      </c>
      <c r="O144" s="315">
        <f t="shared" si="62"/>
        <v>11</v>
      </c>
      <c r="P144" s="315">
        <f t="shared" si="63"/>
        <v>9</v>
      </c>
      <c r="Q144" s="96" t="str">
        <f t="shared" si="64"/>
        <v>Gastos_Gerais</v>
      </c>
      <c r="R144" s="589" t="s">
        <v>310</v>
      </c>
      <c r="S144" s="589" t="s">
        <v>310</v>
      </c>
    </row>
    <row r="145" spans="1:19" ht="24">
      <c r="A145" s="603">
        <f>IF(B145="","",COUNT('Diário 1º PA'!$A$4:$A$2000)+COUNT('Diário 2º PA'!$A$4:$A$1998)+COUNT('Diário 3º PA'!$A$4:$A$1991)+ROW()-3)</f>
        <v>985</v>
      </c>
      <c r="B145" s="493">
        <v>44873</v>
      </c>
      <c r="C145" s="476">
        <v>44805</v>
      </c>
      <c r="D145" s="448" t="s">
        <v>271</v>
      </c>
      <c r="E145" s="448" t="s">
        <v>446</v>
      </c>
      <c r="F145" s="477">
        <v>473.65</v>
      </c>
      <c r="G145" s="448" t="s">
        <v>1820</v>
      </c>
      <c r="H145" s="448" t="s">
        <v>464</v>
      </c>
      <c r="I145" s="448" t="s">
        <v>502</v>
      </c>
      <c r="J145" s="448" t="s">
        <v>310</v>
      </c>
      <c r="K145" s="448" t="s">
        <v>507</v>
      </c>
      <c r="L145" s="448" t="s">
        <v>550</v>
      </c>
      <c r="M145" s="449">
        <v>222254770693</v>
      </c>
      <c r="N145" s="493">
        <v>44873</v>
      </c>
      <c r="O145" s="315">
        <f t="shared" si="62"/>
        <v>11</v>
      </c>
      <c r="P145" s="315">
        <f t="shared" si="63"/>
        <v>9</v>
      </c>
      <c r="Q145" s="96" t="str">
        <f t="shared" si="64"/>
        <v>Gastos_Gerais</v>
      </c>
      <c r="R145" s="589" t="s">
        <v>310</v>
      </c>
      <c r="S145" s="589" t="s">
        <v>310</v>
      </c>
    </row>
    <row r="146" spans="1:19" ht="24">
      <c r="A146" s="603">
        <f>IF(B146="","",COUNT('Diário 1º PA'!$A$4:$A$2000)+COUNT('Diário 2º PA'!$A$4:$A$1998)+COUNT('Diário 3º PA'!$A$4:$A$1991)+ROW()-3)</f>
        <v>986</v>
      </c>
      <c r="B146" s="493">
        <v>44873</v>
      </c>
      <c r="C146" s="476">
        <v>44652</v>
      </c>
      <c r="D146" s="448" t="s">
        <v>271</v>
      </c>
      <c r="E146" s="448" t="s">
        <v>448</v>
      </c>
      <c r="F146" s="477">
        <v>246</v>
      </c>
      <c r="G146" s="448" t="s">
        <v>1795</v>
      </c>
      <c r="H146" s="448" t="s">
        <v>465</v>
      </c>
      <c r="I146" s="448" t="s">
        <v>502</v>
      </c>
      <c r="J146" s="448" t="s">
        <v>310</v>
      </c>
      <c r="K146" s="448" t="s">
        <v>507</v>
      </c>
      <c r="L146" s="448" t="s">
        <v>550</v>
      </c>
      <c r="M146" s="449">
        <v>222254770421</v>
      </c>
      <c r="N146" s="493">
        <v>44873</v>
      </c>
      <c r="O146" s="315">
        <f t="shared" si="62"/>
        <v>11</v>
      </c>
      <c r="P146" s="315">
        <f t="shared" si="63"/>
        <v>4</v>
      </c>
      <c r="Q146" s="96" t="str">
        <f t="shared" si="64"/>
        <v>Gastos_Gerais</v>
      </c>
      <c r="R146" s="589" t="s">
        <v>310</v>
      </c>
      <c r="S146" s="589" t="s">
        <v>310</v>
      </c>
    </row>
    <row r="147" spans="1:19" ht="24">
      <c r="A147" s="603">
        <f>IF(B147="","",COUNT('Diário 1º PA'!$A$4:$A$2000)+COUNT('Diário 2º PA'!$A$4:$A$1998)+COUNT('Diário 3º PA'!$A$4:$A$1991)+ROW()-3)</f>
        <v>987</v>
      </c>
      <c r="B147" s="493">
        <v>44873</v>
      </c>
      <c r="C147" s="476">
        <v>44835</v>
      </c>
      <c r="D147" s="448" t="s">
        <v>271</v>
      </c>
      <c r="E147" s="448" t="s">
        <v>448</v>
      </c>
      <c r="F147" s="477">
        <v>15.75</v>
      </c>
      <c r="G147" s="448" t="s">
        <v>1832</v>
      </c>
      <c r="H147" s="448" t="s">
        <v>463</v>
      </c>
      <c r="I147" s="448" t="s">
        <v>502</v>
      </c>
      <c r="J147" s="448" t="s">
        <v>310</v>
      </c>
      <c r="K147" s="448" t="s">
        <v>507</v>
      </c>
      <c r="L147" s="448" t="s">
        <v>550</v>
      </c>
      <c r="M147" s="449">
        <v>222254771665</v>
      </c>
      <c r="N147" s="493">
        <v>44873</v>
      </c>
      <c r="O147" s="315">
        <f t="shared" si="62"/>
        <v>11</v>
      </c>
      <c r="P147" s="315">
        <f t="shared" si="63"/>
        <v>10</v>
      </c>
      <c r="Q147" s="96" t="str">
        <f t="shared" si="64"/>
        <v>Gastos_Gerais</v>
      </c>
      <c r="R147" s="589" t="s">
        <v>310</v>
      </c>
      <c r="S147" s="589" t="s">
        <v>310</v>
      </c>
    </row>
    <row r="148" spans="1:19" ht="36">
      <c r="A148" s="603">
        <f>IF(B148="","",COUNT('Diário 1º PA'!$A$4:$A$2000)+COUNT('Diário 2º PA'!$A$4:$A$1998)+COUNT('Diário 3º PA'!$A$4:$A$1991)+ROW()-3)</f>
        <v>988</v>
      </c>
      <c r="B148" s="493">
        <v>44873</v>
      </c>
      <c r="C148" s="476">
        <v>44866</v>
      </c>
      <c r="D148" s="448" t="s">
        <v>271</v>
      </c>
      <c r="E148" s="448" t="s">
        <v>71</v>
      </c>
      <c r="F148" s="477">
        <v>11</v>
      </c>
      <c r="G148" s="573" t="s">
        <v>1981</v>
      </c>
      <c r="H148" s="448" t="s">
        <v>472</v>
      </c>
      <c r="I148" s="448" t="s">
        <v>546</v>
      </c>
      <c r="J148" s="448" t="s">
        <v>547</v>
      </c>
      <c r="K148" s="448" t="s">
        <v>548</v>
      </c>
      <c r="L148" s="448" t="s">
        <v>477</v>
      </c>
      <c r="M148" s="544" t="s">
        <v>310</v>
      </c>
      <c r="N148" s="493">
        <v>44873</v>
      </c>
      <c r="O148" s="315">
        <f t="shared" si="62"/>
        <v>11</v>
      </c>
      <c r="P148" s="315">
        <f t="shared" si="63"/>
        <v>11</v>
      </c>
      <c r="Q148" s="96" t="str">
        <f t="shared" si="64"/>
        <v>Gastos_Gerais</v>
      </c>
      <c r="R148" s="589" t="s">
        <v>310</v>
      </c>
      <c r="S148" s="589" t="s">
        <v>310</v>
      </c>
    </row>
    <row r="149" spans="1:19" ht="36">
      <c r="A149" s="603">
        <f>IF(B149="","",COUNT('Diário 1º PA'!$A$4:$A$2000)+COUNT('Diário 2º PA'!$A$4:$A$1998)+COUNT('Diário 3º PA'!$A$4:$A$1991)+ROW()-3)</f>
        <v>989</v>
      </c>
      <c r="B149" s="493">
        <v>44873</v>
      </c>
      <c r="C149" s="476">
        <v>44866</v>
      </c>
      <c r="D149" s="448" t="s">
        <v>271</v>
      </c>
      <c r="E149" s="448" t="s">
        <v>71</v>
      </c>
      <c r="F149" s="477">
        <v>11</v>
      </c>
      <c r="G149" s="573" t="s">
        <v>1982</v>
      </c>
      <c r="H149" s="448" t="s">
        <v>1531</v>
      </c>
      <c r="I149" s="448" t="s">
        <v>546</v>
      </c>
      <c r="J149" s="448" t="s">
        <v>547</v>
      </c>
      <c r="K149" s="448" t="s">
        <v>548</v>
      </c>
      <c r="L149" s="448" t="s">
        <v>477</v>
      </c>
      <c r="M149" s="544" t="s">
        <v>310</v>
      </c>
      <c r="N149" s="493">
        <v>44873</v>
      </c>
      <c r="O149" s="315">
        <f t="shared" ref="O149:O150" si="65">IF(B149=0,0,IF(YEAR(B149)=$P$1,MONTH(B149)-$O$1+1,(YEAR(B149)-$P$1)*12-$O$1+1+MONTH(B149)))</f>
        <v>11</v>
      </c>
      <c r="P149" s="315">
        <f t="shared" ref="P149:P150" si="66">IF(C149=0,0,IF(YEAR(C149)=$P$1,MONTH(C149)-$O$1+1,(YEAR(C149)-$P$1)*12-$O$1+1+MONTH(C149)))</f>
        <v>11</v>
      </c>
      <c r="Q149" s="96" t="str">
        <f t="shared" ref="Q149:Q150" si="67">SUBSTITUTE(D149," ","_")</f>
        <v>Gastos_Gerais</v>
      </c>
      <c r="R149" s="589" t="s">
        <v>310</v>
      </c>
      <c r="S149" s="589" t="s">
        <v>310</v>
      </c>
    </row>
    <row r="150" spans="1:19" ht="36">
      <c r="A150" s="603">
        <f>IF(B150="","",COUNT('Diário 1º PA'!$A$4:$A$2000)+COUNT('Diário 2º PA'!$A$4:$A$1998)+COUNT('Diário 3º PA'!$A$4:$A$1991)+ROW()-3)</f>
        <v>990</v>
      </c>
      <c r="B150" s="493">
        <v>44873</v>
      </c>
      <c r="C150" s="476">
        <v>44866</v>
      </c>
      <c r="D150" s="448" t="s">
        <v>271</v>
      </c>
      <c r="E150" s="448" t="s">
        <v>71</v>
      </c>
      <c r="F150" s="477">
        <v>11</v>
      </c>
      <c r="G150" s="573" t="s">
        <v>1983</v>
      </c>
      <c r="H150" s="448" t="s">
        <v>2131</v>
      </c>
      <c r="I150" s="448" t="s">
        <v>546</v>
      </c>
      <c r="J150" s="448" t="s">
        <v>547</v>
      </c>
      <c r="K150" s="448" t="s">
        <v>548</v>
      </c>
      <c r="L150" s="448" t="s">
        <v>477</v>
      </c>
      <c r="M150" s="544" t="s">
        <v>310</v>
      </c>
      <c r="N150" s="493">
        <v>44873</v>
      </c>
      <c r="O150" s="315">
        <f t="shared" si="65"/>
        <v>11</v>
      </c>
      <c r="P150" s="315">
        <f t="shared" si="66"/>
        <v>11</v>
      </c>
      <c r="Q150" s="96" t="str">
        <f t="shared" si="67"/>
        <v>Gastos_Gerais</v>
      </c>
      <c r="R150" s="589" t="s">
        <v>310</v>
      </c>
      <c r="S150" s="589" t="s">
        <v>310</v>
      </c>
    </row>
    <row r="151" spans="1:19" ht="60">
      <c r="A151" s="603">
        <f>IF(B151="","",COUNT('Diário 1º PA'!$A$4:$A$2000)+COUNT('Diário 2º PA'!$A$4:$A$1998)+COUNT('Diário 3º PA'!$A$4:$A$1991)+ROW()-3)</f>
        <v>991</v>
      </c>
      <c r="B151" s="498">
        <v>44874</v>
      </c>
      <c r="C151" s="476">
        <v>44866</v>
      </c>
      <c r="D151" s="448" t="s">
        <v>271</v>
      </c>
      <c r="E151" s="448" t="s">
        <v>448</v>
      </c>
      <c r="F151" s="477">
        <v>6000</v>
      </c>
      <c r="G151" s="573" t="s">
        <v>1890</v>
      </c>
      <c r="H151" s="448" t="s">
        <v>2131</v>
      </c>
      <c r="I151" s="478" t="s">
        <v>1846</v>
      </c>
      <c r="J151" s="508" t="s">
        <v>1847</v>
      </c>
      <c r="K151" s="448" t="s">
        <v>499</v>
      </c>
      <c r="L151" s="448" t="s">
        <v>32</v>
      </c>
      <c r="M151" s="544">
        <v>511</v>
      </c>
      <c r="N151" s="493">
        <v>44868</v>
      </c>
      <c r="O151" s="315">
        <f t="shared" si="60"/>
        <v>11</v>
      </c>
      <c r="P151" s="315">
        <f t="shared" si="61"/>
        <v>11</v>
      </c>
      <c r="Q151" s="96" t="str">
        <f t="shared" si="59"/>
        <v>Gastos_Gerais</v>
      </c>
      <c r="R151" s="589" t="s">
        <v>540</v>
      </c>
      <c r="S151" s="589">
        <v>4503</v>
      </c>
    </row>
    <row r="152" spans="1:19" ht="108">
      <c r="A152" s="603">
        <f>IF(B152="","",COUNT('Diário 1º PA'!$A$4:$A$2000)+COUNT('Diário 2º PA'!$A$4:$A$1998)+COUNT('Diário 3º PA'!$A$4:$A$1991)+ROW()-3)</f>
        <v>992</v>
      </c>
      <c r="B152" s="498">
        <v>44874</v>
      </c>
      <c r="C152" s="476">
        <v>44866</v>
      </c>
      <c r="D152" s="448" t="s">
        <v>271</v>
      </c>
      <c r="E152" s="448" t="s">
        <v>434</v>
      </c>
      <c r="F152" s="477">
        <v>17145</v>
      </c>
      <c r="G152" s="573" t="s">
        <v>1767</v>
      </c>
      <c r="H152" s="448" t="s">
        <v>2131</v>
      </c>
      <c r="I152" s="478" t="s">
        <v>1846</v>
      </c>
      <c r="J152" s="508" t="s">
        <v>1847</v>
      </c>
      <c r="K152" s="448" t="s">
        <v>499</v>
      </c>
      <c r="L152" s="448" t="s">
        <v>32</v>
      </c>
      <c r="M152" s="544">
        <v>513</v>
      </c>
      <c r="N152" s="493">
        <v>44869</v>
      </c>
      <c r="O152" s="315">
        <f t="shared" si="60"/>
        <v>11</v>
      </c>
      <c r="P152" s="315">
        <f t="shared" si="61"/>
        <v>11</v>
      </c>
      <c r="Q152" s="96" t="str">
        <f t="shared" si="59"/>
        <v>Gastos_Gerais</v>
      </c>
      <c r="R152" s="589" t="s">
        <v>540</v>
      </c>
      <c r="S152" s="589">
        <v>4407</v>
      </c>
    </row>
    <row r="153" spans="1:19" ht="48">
      <c r="A153" s="603">
        <f>IF(B153="","",COUNT('Diário 1º PA'!$A$4:$A$2000)+COUNT('Diário 2º PA'!$A$4:$A$1998)+COUNT('Diário 3º PA'!$A$4:$A$1991)+ROW()-3)</f>
        <v>993</v>
      </c>
      <c r="B153" s="498">
        <v>44874</v>
      </c>
      <c r="C153" s="476">
        <v>44866</v>
      </c>
      <c r="D153" s="448" t="s">
        <v>271</v>
      </c>
      <c r="E153" s="448" t="s">
        <v>184</v>
      </c>
      <c r="F153" s="499">
        <v>4837</v>
      </c>
      <c r="G153" s="573" t="s">
        <v>1863</v>
      </c>
      <c r="H153" s="448" t="s">
        <v>472</v>
      </c>
      <c r="I153" s="479" t="s">
        <v>1990</v>
      </c>
      <c r="J153" s="478" t="s">
        <v>1991</v>
      </c>
      <c r="K153" s="448" t="s">
        <v>543</v>
      </c>
      <c r="L153" s="448" t="s">
        <v>32</v>
      </c>
      <c r="M153" s="544" t="s">
        <v>1419</v>
      </c>
      <c r="N153" s="493">
        <v>44872</v>
      </c>
      <c r="O153" s="315">
        <f t="shared" si="60"/>
        <v>11</v>
      </c>
      <c r="P153" s="315">
        <f t="shared" si="61"/>
        <v>11</v>
      </c>
      <c r="Q153" s="96" t="str">
        <f t="shared" si="59"/>
        <v>Gastos_Gerais</v>
      </c>
      <c r="R153" s="589" t="s">
        <v>501</v>
      </c>
      <c r="S153" s="589">
        <v>4489</v>
      </c>
    </row>
    <row r="154" spans="1:19" ht="48">
      <c r="A154" s="603">
        <f>IF(B154="","",COUNT('Diário 1º PA'!$A$4:$A$2000)+COUNT('Diário 2º PA'!$A$4:$A$1998)+COUNT('Diário 3º PA'!$A$4:$A$1991)+ROW()-3)</f>
        <v>994</v>
      </c>
      <c r="B154" s="498">
        <v>44874</v>
      </c>
      <c r="C154" s="536">
        <v>44835</v>
      </c>
      <c r="D154" s="448" t="s">
        <v>271</v>
      </c>
      <c r="E154" s="479" t="s">
        <v>297</v>
      </c>
      <c r="F154" s="499">
        <v>2694.72</v>
      </c>
      <c r="G154" s="479" t="s">
        <v>1993</v>
      </c>
      <c r="H154" s="479" t="s">
        <v>464</v>
      </c>
      <c r="I154" s="478" t="s">
        <v>1994</v>
      </c>
      <c r="J154" s="508" t="s">
        <v>1995</v>
      </c>
      <c r="K154" s="448" t="s">
        <v>543</v>
      </c>
      <c r="L154" s="448" t="s">
        <v>32</v>
      </c>
      <c r="M154" s="544" t="s">
        <v>1977</v>
      </c>
      <c r="N154" s="493">
        <v>44873</v>
      </c>
      <c r="O154" s="315">
        <f t="shared" si="60"/>
        <v>11</v>
      </c>
      <c r="P154" s="315">
        <f t="shared" si="61"/>
        <v>10</v>
      </c>
      <c r="Q154" s="96" t="str">
        <f t="shared" si="59"/>
        <v>Gastos_Gerais</v>
      </c>
      <c r="R154" s="589" t="s">
        <v>310</v>
      </c>
      <c r="S154" s="589" t="s">
        <v>310</v>
      </c>
    </row>
    <row r="155" spans="1:19" ht="72">
      <c r="A155" s="603">
        <f>IF(B155="","",COUNT('Diário 1º PA'!$A$4:$A$2000)+COUNT('Diário 2º PA'!$A$4:$A$1998)+COUNT('Diário 3º PA'!$A$4:$A$1991)+ROW()-3)</f>
        <v>995</v>
      </c>
      <c r="B155" s="616">
        <v>44874</v>
      </c>
      <c r="C155" s="547">
        <v>44835</v>
      </c>
      <c r="D155" s="548" t="s">
        <v>271</v>
      </c>
      <c r="E155" s="548" t="s">
        <v>434</v>
      </c>
      <c r="F155" s="549">
        <v>3000</v>
      </c>
      <c r="G155" s="612" t="s">
        <v>1708</v>
      </c>
      <c r="H155" s="548" t="s">
        <v>466</v>
      </c>
      <c r="I155" s="550" t="s">
        <v>1680</v>
      </c>
      <c r="J155" s="618" t="s">
        <v>1681</v>
      </c>
      <c r="K155" s="548" t="s">
        <v>543</v>
      </c>
      <c r="L155" s="548" t="s">
        <v>32</v>
      </c>
      <c r="M155" s="615">
        <v>3250</v>
      </c>
      <c r="N155" s="613">
        <v>44873</v>
      </c>
      <c r="O155" s="315"/>
      <c r="P155" s="315"/>
      <c r="Q155" s="96" t="str">
        <f t="shared" si="59"/>
        <v>Gastos_Gerais</v>
      </c>
      <c r="R155" s="589" t="s">
        <v>501</v>
      </c>
      <c r="S155" s="589">
        <v>4327</v>
      </c>
    </row>
    <row r="156" spans="1:19" ht="84">
      <c r="A156" s="603">
        <f>IF(B156="","",COUNT('Diário 1º PA'!$A$4:$A$2000)+COUNT('Diário 2º PA'!$A$4:$A$1998)+COUNT('Diário 3º PA'!$A$4:$A$1991)+ROW()-3)</f>
        <v>996</v>
      </c>
      <c r="B156" s="498">
        <v>44874</v>
      </c>
      <c r="C156" s="476">
        <v>44835</v>
      </c>
      <c r="D156" s="448" t="s">
        <v>271</v>
      </c>
      <c r="E156" s="448" t="s">
        <v>436</v>
      </c>
      <c r="F156" s="477">
        <v>3919.6</v>
      </c>
      <c r="G156" s="573" t="s">
        <v>1895</v>
      </c>
      <c r="H156" s="448" t="s">
        <v>2131</v>
      </c>
      <c r="I156" s="478" t="s">
        <v>1996</v>
      </c>
      <c r="J156" s="508" t="s">
        <v>1997</v>
      </c>
      <c r="K156" s="448" t="s">
        <v>543</v>
      </c>
      <c r="L156" s="448" t="s">
        <v>32</v>
      </c>
      <c r="M156" s="544">
        <v>4</v>
      </c>
      <c r="N156" s="493">
        <v>44873</v>
      </c>
      <c r="O156" s="315">
        <f t="shared" si="60"/>
        <v>11</v>
      </c>
      <c r="P156" s="315">
        <f t="shared" si="61"/>
        <v>10</v>
      </c>
      <c r="Q156" s="96" t="str">
        <f t="shared" si="59"/>
        <v>Gastos_Gerais</v>
      </c>
      <c r="R156" s="589" t="s">
        <v>501</v>
      </c>
      <c r="S156" s="589">
        <v>4556</v>
      </c>
    </row>
    <row r="157" spans="1:19" ht="36">
      <c r="A157" s="603">
        <f>IF(B157="","",COUNT('Diário 1º PA'!$A$4:$A$2000)+COUNT('Diário 2º PA'!$A$4:$A$1998)+COUNT('Diário 3º PA'!$A$4:$A$1991)+ROW()-3)</f>
        <v>997</v>
      </c>
      <c r="B157" s="498">
        <v>44874</v>
      </c>
      <c r="C157" s="476">
        <v>44866</v>
      </c>
      <c r="D157" s="448" t="s">
        <v>271</v>
      </c>
      <c r="E157" s="448" t="s">
        <v>71</v>
      </c>
      <c r="F157" s="477">
        <v>11</v>
      </c>
      <c r="G157" s="573" t="s">
        <v>1999</v>
      </c>
      <c r="H157" s="448" t="s">
        <v>472</v>
      </c>
      <c r="I157" s="448" t="s">
        <v>546</v>
      </c>
      <c r="J157" s="448" t="s">
        <v>547</v>
      </c>
      <c r="K157" s="448" t="s">
        <v>548</v>
      </c>
      <c r="L157" s="448" t="s">
        <v>477</v>
      </c>
      <c r="M157" s="544" t="s">
        <v>310</v>
      </c>
      <c r="N157" s="493">
        <v>44874</v>
      </c>
      <c r="O157" s="315">
        <f t="shared" si="60"/>
        <v>11</v>
      </c>
      <c r="P157" s="315">
        <f t="shared" si="61"/>
        <v>11</v>
      </c>
      <c r="Q157" s="96" t="str">
        <f t="shared" si="59"/>
        <v>Gastos_Gerais</v>
      </c>
      <c r="R157" s="589" t="s">
        <v>310</v>
      </c>
      <c r="S157" s="589" t="s">
        <v>310</v>
      </c>
    </row>
    <row r="158" spans="1:19" ht="24">
      <c r="A158" s="603">
        <f>IF(B158="","",COUNT('Diário 1º PA'!$A$4:$A$2000)+COUNT('Diário 2º PA'!$A$4:$A$1998)+COUNT('Diário 3º PA'!$A$4:$A$1991)+ROW()-3)</f>
        <v>998</v>
      </c>
      <c r="B158" s="498">
        <v>44874</v>
      </c>
      <c r="C158" s="476">
        <v>44866</v>
      </c>
      <c r="D158" s="448" t="s">
        <v>271</v>
      </c>
      <c r="E158" s="448" t="s">
        <v>71</v>
      </c>
      <c r="F158" s="477">
        <v>11</v>
      </c>
      <c r="G158" s="573" t="s">
        <v>2000</v>
      </c>
      <c r="H158" s="479" t="s">
        <v>464</v>
      </c>
      <c r="I158" s="448" t="s">
        <v>546</v>
      </c>
      <c r="J158" s="448" t="s">
        <v>547</v>
      </c>
      <c r="K158" s="448" t="s">
        <v>548</v>
      </c>
      <c r="L158" s="448" t="s">
        <v>477</v>
      </c>
      <c r="M158" s="544" t="s">
        <v>310</v>
      </c>
      <c r="N158" s="493">
        <v>44874</v>
      </c>
      <c r="O158" s="315">
        <f t="shared" ref="O158:O160" si="68">IF(B158=0,0,IF(YEAR(B158)=$P$1,MONTH(B158)-$O$1+1,(YEAR(B158)-$P$1)*12-$O$1+1+MONTH(B158)))</f>
        <v>11</v>
      </c>
      <c r="P158" s="315">
        <f t="shared" ref="P158:P160" si="69">IF(C158=0,0,IF(YEAR(C158)=$P$1,MONTH(C158)-$O$1+1,(YEAR(C158)-$P$1)*12-$O$1+1+MONTH(C158)))</f>
        <v>11</v>
      </c>
      <c r="Q158" s="96" t="str">
        <f t="shared" ref="Q158:Q160" si="70">SUBSTITUTE(D158," ","_")</f>
        <v>Gastos_Gerais</v>
      </c>
      <c r="R158" s="589" t="s">
        <v>310</v>
      </c>
      <c r="S158" s="589" t="s">
        <v>310</v>
      </c>
    </row>
    <row r="159" spans="1:19" ht="36">
      <c r="A159" s="603">
        <f>IF(B159="","",COUNT('Diário 1º PA'!$A$4:$A$2000)+COUNT('Diário 2º PA'!$A$4:$A$1998)+COUNT('Diário 3º PA'!$A$4:$A$1991)+ROW()-3)</f>
        <v>999</v>
      </c>
      <c r="B159" s="498">
        <v>44874</v>
      </c>
      <c r="C159" s="476">
        <v>44866</v>
      </c>
      <c r="D159" s="448" t="s">
        <v>271</v>
      </c>
      <c r="E159" s="448" t="s">
        <v>71</v>
      </c>
      <c r="F159" s="477">
        <v>11</v>
      </c>
      <c r="G159" s="573" t="s">
        <v>1784</v>
      </c>
      <c r="H159" s="448" t="s">
        <v>471</v>
      </c>
      <c r="I159" s="448" t="s">
        <v>546</v>
      </c>
      <c r="J159" s="448" t="s">
        <v>547</v>
      </c>
      <c r="K159" s="448" t="s">
        <v>548</v>
      </c>
      <c r="L159" s="448" t="s">
        <v>477</v>
      </c>
      <c r="M159" s="544" t="s">
        <v>310</v>
      </c>
      <c r="N159" s="493">
        <v>44874</v>
      </c>
      <c r="O159" s="315">
        <f t="shared" si="68"/>
        <v>11</v>
      </c>
      <c r="P159" s="315">
        <f t="shared" si="69"/>
        <v>11</v>
      </c>
      <c r="Q159" s="96" t="str">
        <f t="shared" si="70"/>
        <v>Gastos_Gerais</v>
      </c>
      <c r="R159" s="589" t="s">
        <v>310</v>
      </c>
      <c r="S159" s="589" t="s">
        <v>310</v>
      </c>
    </row>
    <row r="160" spans="1:19" ht="48">
      <c r="A160" s="603">
        <f>IF(B160="","",COUNT('Diário 1º PA'!$A$4:$A$2000)+COUNT('Diário 2º PA'!$A$4:$A$1998)+COUNT('Diário 3º PA'!$A$4:$A$1991)+ROW()-3)</f>
        <v>1000</v>
      </c>
      <c r="B160" s="498">
        <v>44874</v>
      </c>
      <c r="C160" s="476">
        <v>44866</v>
      </c>
      <c r="D160" s="448" t="s">
        <v>271</v>
      </c>
      <c r="E160" s="448" t="s">
        <v>71</v>
      </c>
      <c r="F160" s="477">
        <v>11</v>
      </c>
      <c r="G160" s="573" t="s">
        <v>2001</v>
      </c>
      <c r="H160" s="448" t="s">
        <v>2131</v>
      </c>
      <c r="I160" s="448" t="s">
        <v>546</v>
      </c>
      <c r="J160" s="448" t="s">
        <v>547</v>
      </c>
      <c r="K160" s="448" t="s">
        <v>548</v>
      </c>
      <c r="L160" s="448" t="s">
        <v>477</v>
      </c>
      <c r="M160" s="544" t="s">
        <v>310</v>
      </c>
      <c r="N160" s="493">
        <v>44874</v>
      </c>
      <c r="O160" s="315">
        <f t="shared" si="68"/>
        <v>11</v>
      </c>
      <c r="P160" s="315">
        <f t="shared" si="69"/>
        <v>11</v>
      </c>
      <c r="Q160" s="96" t="str">
        <f t="shared" si="70"/>
        <v>Gastos_Gerais</v>
      </c>
      <c r="R160" s="589" t="s">
        <v>310</v>
      </c>
      <c r="S160" s="589" t="s">
        <v>310</v>
      </c>
    </row>
    <row r="161" spans="1:19" ht="48">
      <c r="A161" s="603">
        <f>IF(B161="","",COUNT('Diário 1º PA'!$A$4:$A$2000)+COUNT('Diário 2º PA'!$A$4:$A$1998)+COUNT('Diário 3º PA'!$A$4:$A$1991)+ROW()-3)</f>
        <v>1001</v>
      </c>
      <c r="B161" s="493">
        <v>44875</v>
      </c>
      <c r="C161" s="476">
        <v>44835</v>
      </c>
      <c r="D161" s="448" t="s">
        <v>271</v>
      </c>
      <c r="E161" s="479" t="s">
        <v>297</v>
      </c>
      <c r="F161" s="499">
        <v>-2694.72</v>
      </c>
      <c r="G161" s="448" t="s">
        <v>2005</v>
      </c>
      <c r="H161" s="479" t="s">
        <v>464</v>
      </c>
      <c r="I161" s="448" t="s">
        <v>1635</v>
      </c>
      <c r="J161" s="448" t="s">
        <v>475</v>
      </c>
      <c r="K161" s="448" t="s">
        <v>476</v>
      </c>
      <c r="L161" s="448" t="s">
        <v>477</v>
      </c>
      <c r="M161" s="544" t="s">
        <v>310</v>
      </c>
      <c r="N161" s="493">
        <v>44875</v>
      </c>
      <c r="O161" s="315">
        <f t="shared" si="60"/>
        <v>11</v>
      </c>
      <c r="P161" s="315">
        <f t="shared" si="61"/>
        <v>10</v>
      </c>
      <c r="Q161" s="96" t="str">
        <f t="shared" si="59"/>
        <v>Gastos_Gerais</v>
      </c>
      <c r="R161" s="589" t="s">
        <v>310</v>
      </c>
      <c r="S161" s="589" t="s">
        <v>310</v>
      </c>
    </row>
    <row r="162" spans="1:19" ht="36">
      <c r="A162" s="603">
        <f>IF(B162="","",COUNT('Diário 1º PA'!$A$4:$A$2000)+COUNT('Diário 2º PA'!$A$4:$A$1998)+COUNT('Diário 3º PA'!$A$4:$A$1991)+ROW()-3)</f>
        <v>1002</v>
      </c>
      <c r="B162" s="493">
        <v>44875</v>
      </c>
      <c r="C162" s="476">
        <v>44805</v>
      </c>
      <c r="D162" s="448" t="s">
        <v>271</v>
      </c>
      <c r="E162" s="448" t="s">
        <v>90</v>
      </c>
      <c r="F162" s="477">
        <v>1235</v>
      </c>
      <c r="G162" s="573" t="s">
        <v>1781</v>
      </c>
      <c r="H162" s="448" t="s">
        <v>309</v>
      </c>
      <c r="I162" s="448" t="s">
        <v>2002</v>
      </c>
      <c r="J162" s="507" t="s">
        <v>2003</v>
      </c>
      <c r="K162" s="448" t="s">
        <v>499</v>
      </c>
      <c r="L162" s="448" t="s">
        <v>32</v>
      </c>
      <c r="M162" s="544" t="s">
        <v>913</v>
      </c>
      <c r="N162" s="493">
        <v>44874</v>
      </c>
      <c r="O162" s="315">
        <f t="shared" si="60"/>
        <v>11</v>
      </c>
      <c r="P162" s="315">
        <f t="shared" si="61"/>
        <v>9</v>
      </c>
      <c r="Q162" s="96" t="str">
        <f t="shared" si="59"/>
        <v>Gastos_Gerais</v>
      </c>
      <c r="R162" s="589" t="s">
        <v>501</v>
      </c>
      <c r="S162" s="589">
        <v>4045</v>
      </c>
    </row>
    <row r="163" spans="1:19" ht="84">
      <c r="A163" s="603">
        <f>IF(B163="","",COUNT('Diário 1º PA'!$A$4:$A$2000)+COUNT('Diário 2º PA'!$A$4:$A$1998)+COUNT('Diário 3º PA'!$A$4:$A$1991)+ROW()-3)</f>
        <v>1003</v>
      </c>
      <c r="B163" s="613">
        <v>44876</v>
      </c>
      <c r="C163" s="547">
        <v>44835</v>
      </c>
      <c r="D163" s="548" t="s">
        <v>271</v>
      </c>
      <c r="E163" s="548" t="s">
        <v>448</v>
      </c>
      <c r="F163" s="549">
        <v>700</v>
      </c>
      <c r="G163" s="548" t="s">
        <v>1915</v>
      </c>
      <c r="H163" s="548" t="s">
        <v>466</v>
      </c>
      <c r="I163" s="548" t="s">
        <v>1411</v>
      </c>
      <c r="J163" s="614" t="s">
        <v>1412</v>
      </c>
      <c r="K163" s="548" t="s">
        <v>499</v>
      </c>
      <c r="L163" s="548" t="s">
        <v>32</v>
      </c>
      <c r="M163" s="615">
        <v>329</v>
      </c>
      <c r="N163" s="613">
        <v>44875</v>
      </c>
      <c r="O163" s="315"/>
      <c r="P163" s="315"/>
      <c r="Q163" s="96" t="str">
        <f t="shared" si="59"/>
        <v>Gastos_Gerais</v>
      </c>
      <c r="R163" s="589" t="s">
        <v>540</v>
      </c>
      <c r="S163" s="589">
        <v>4654</v>
      </c>
    </row>
    <row r="164" spans="1:19" ht="36">
      <c r="A164" s="603">
        <f>IF(B164="","",COUNT('Diário 1º PA'!$A$4:$A$2000)+COUNT('Diário 2º PA'!$A$4:$A$1998)+COUNT('Diário 3º PA'!$A$4:$A$1991)+ROW()-3)</f>
        <v>1004</v>
      </c>
      <c r="B164" s="613">
        <v>44876</v>
      </c>
      <c r="C164" s="547">
        <v>44866</v>
      </c>
      <c r="D164" s="548" t="s">
        <v>271</v>
      </c>
      <c r="E164" s="548" t="s">
        <v>443</v>
      </c>
      <c r="F164" s="549">
        <v>5505.96</v>
      </c>
      <c r="G164" s="612" t="s">
        <v>1809</v>
      </c>
      <c r="H164" s="548" t="s">
        <v>466</v>
      </c>
      <c r="I164" s="548" t="s">
        <v>1949</v>
      </c>
      <c r="J164" s="614" t="s">
        <v>1950</v>
      </c>
      <c r="K164" s="548" t="s">
        <v>499</v>
      </c>
      <c r="L164" s="548" t="s">
        <v>500</v>
      </c>
      <c r="M164" s="615">
        <v>2098</v>
      </c>
      <c r="N164" s="613">
        <v>44875</v>
      </c>
      <c r="O164" s="315"/>
      <c r="P164" s="315"/>
      <c r="Q164" s="96" t="str">
        <f t="shared" si="59"/>
        <v>Gastos_Gerais</v>
      </c>
      <c r="R164" s="589" t="s">
        <v>540</v>
      </c>
      <c r="S164" s="589">
        <v>4462</v>
      </c>
    </row>
    <row r="165" spans="1:19" ht="36">
      <c r="A165" s="603">
        <f>IF(B165="","",COUNT('Diário 1º PA'!$A$4:$A$2000)+COUNT('Diário 2º PA'!$A$4:$A$1998)+COUNT('Diário 3º PA'!$A$4:$A$1991)+ROW()-3)</f>
        <v>1005</v>
      </c>
      <c r="B165" s="493">
        <v>44876</v>
      </c>
      <c r="C165" s="476">
        <v>44835</v>
      </c>
      <c r="D165" s="448" t="s">
        <v>271</v>
      </c>
      <c r="E165" s="448" t="s">
        <v>90</v>
      </c>
      <c r="F165" s="477">
        <v>2000</v>
      </c>
      <c r="G165" s="448" t="s">
        <v>1856</v>
      </c>
      <c r="H165" s="448" t="s">
        <v>1531</v>
      </c>
      <c r="I165" s="448" t="s">
        <v>2011</v>
      </c>
      <c r="J165" s="507" t="s">
        <v>1857</v>
      </c>
      <c r="K165" s="448" t="s">
        <v>543</v>
      </c>
      <c r="L165" s="448" t="s">
        <v>32</v>
      </c>
      <c r="M165" s="448" t="s">
        <v>935</v>
      </c>
      <c r="N165" s="493">
        <v>44875</v>
      </c>
      <c r="O165" s="315">
        <f t="shared" si="60"/>
        <v>11</v>
      </c>
      <c r="P165" s="315">
        <f t="shared" si="61"/>
        <v>10</v>
      </c>
      <c r="Q165" s="96" t="str">
        <f t="shared" si="59"/>
        <v>Gastos_Gerais</v>
      </c>
      <c r="R165" s="589" t="s">
        <v>540</v>
      </c>
      <c r="S165" s="589">
        <v>4353</v>
      </c>
    </row>
    <row r="166" spans="1:19" ht="60">
      <c r="A166" s="603">
        <f>IF(B166="","",COUNT('Diário 1º PA'!$A$4:$A$2000)+COUNT('Diário 2º PA'!$A$4:$A$1998)+COUNT('Diário 3º PA'!$A$4:$A$1991)+ROW()-3)</f>
        <v>1006</v>
      </c>
      <c r="B166" s="493">
        <v>44876</v>
      </c>
      <c r="C166" s="476">
        <v>44835</v>
      </c>
      <c r="D166" s="448" t="s">
        <v>271</v>
      </c>
      <c r="E166" s="448" t="s">
        <v>90</v>
      </c>
      <c r="F166" s="477">
        <v>3500</v>
      </c>
      <c r="G166" s="448" t="s">
        <v>1766</v>
      </c>
      <c r="H166" s="448" t="s">
        <v>1531</v>
      </c>
      <c r="I166" s="448" t="s">
        <v>2012</v>
      </c>
      <c r="J166" s="507" t="s">
        <v>1844</v>
      </c>
      <c r="K166" s="448" t="s">
        <v>543</v>
      </c>
      <c r="L166" s="448" t="s">
        <v>32</v>
      </c>
      <c r="M166" s="448" t="s">
        <v>913</v>
      </c>
      <c r="N166" s="493">
        <v>44876</v>
      </c>
      <c r="O166" s="315">
        <f t="shared" si="60"/>
        <v>11</v>
      </c>
      <c r="P166" s="315">
        <f t="shared" si="61"/>
        <v>10</v>
      </c>
      <c r="Q166" s="96" t="str">
        <f t="shared" si="59"/>
        <v>Gastos_Gerais</v>
      </c>
      <c r="R166" s="589" t="s">
        <v>540</v>
      </c>
      <c r="S166" s="589">
        <v>3047</v>
      </c>
    </row>
    <row r="167" spans="1:19" ht="84">
      <c r="A167" s="603">
        <f>IF(B167="","",COUNT('Diário 1º PA'!$A$4:$A$2000)+COUNT('Diário 2º PA'!$A$4:$A$1998)+COUNT('Diário 3º PA'!$A$4:$A$1991)+ROW()-3)</f>
        <v>1007</v>
      </c>
      <c r="B167" s="493">
        <v>44876</v>
      </c>
      <c r="C167" s="476">
        <v>44835</v>
      </c>
      <c r="D167" s="448" t="s">
        <v>271</v>
      </c>
      <c r="E167" s="448" t="s">
        <v>442</v>
      </c>
      <c r="F167" s="495">
        <v>3429.65</v>
      </c>
      <c r="G167" s="571" t="s">
        <v>765</v>
      </c>
      <c r="H167" s="448" t="s">
        <v>309</v>
      </c>
      <c r="I167" s="448" t="s">
        <v>591</v>
      </c>
      <c r="J167" s="507" t="s">
        <v>593</v>
      </c>
      <c r="K167" s="448" t="s">
        <v>543</v>
      </c>
      <c r="L167" s="448" t="s">
        <v>32</v>
      </c>
      <c r="M167" s="448" t="s">
        <v>2013</v>
      </c>
      <c r="N167" s="493">
        <v>44875</v>
      </c>
      <c r="O167" s="315">
        <f t="shared" si="60"/>
        <v>11</v>
      </c>
      <c r="P167" s="315">
        <f t="shared" si="61"/>
        <v>10</v>
      </c>
      <c r="Q167" s="96" t="str">
        <f t="shared" si="59"/>
        <v>Gastos_Gerais</v>
      </c>
      <c r="R167" s="589" t="s">
        <v>501</v>
      </c>
      <c r="S167" s="589">
        <v>2893</v>
      </c>
    </row>
    <row r="168" spans="1:19" ht="132">
      <c r="A168" s="603">
        <f>IF(B168="","",COUNT('Diário 1º PA'!$A$4:$A$2000)+COUNT('Diário 2º PA'!$A$4:$A$1998)+COUNT('Diário 3º PA'!$A$4:$A$1991)+ROW()-3)</f>
        <v>1008</v>
      </c>
      <c r="B168" s="613">
        <v>44876</v>
      </c>
      <c r="C168" s="547">
        <v>44866</v>
      </c>
      <c r="D168" s="548" t="s">
        <v>271</v>
      </c>
      <c r="E168" s="548" t="s">
        <v>448</v>
      </c>
      <c r="F168" s="549">
        <v>4890</v>
      </c>
      <c r="G168" s="619" t="s">
        <v>1109</v>
      </c>
      <c r="H168" s="548" t="s">
        <v>474</v>
      </c>
      <c r="I168" s="548" t="s">
        <v>1821</v>
      </c>
      <c r="J168" s="614" t="s">
        <v>542</v>
      </c>
      <c r="K168" s="548" t="s">
        <v>543</v>
      </c>
      <c r="L168" s="548" t="s">
        <v>32</v>
      </c>
      <c r="M168" s="548" t="s">
        <v>1344</v>
      </c>
      <c r="N168" s="613">
        <v>44875</v>
      </c>
      <c r="O168" s="315"/>
      <c r="P168" s="315"/>
      <c r="Q168" s="96" t="str">
        <f t="shared" si="59"/>
        <v>Gastos_Gerais</v>
      </c>
      <c r="R168" s="589" t="s">
        <v>501</v>
      </c>
      <c r="S168" s="589">
        <v>3306</v>
      </c>
    </row>
    <row r="169" spans="1:19" ht="36">
      <c r="A169" s="603">
        <f>IF(B169="","",COUNT('Diário 1º PA'!$A$4:$A$2000)+COUNT('Diário 2º PA'!$A$4:$A$1998)+COUNT('Diário 3º PA'!$A$4:$A$1991)+ROW()-3)</f>
        <v>1009</v>
      </c>
      <c r="B169" s="493">
        <v>44876</v>
      </c>
      <c r="C169" s="476">
        <v>44866</v>
      </c>
      <c r="D169" s="448" t="s">
        <v>271</v>
      </c>
      <c r="E169" s="448" t="s">
        <v>71</v>
      </c>
      <c r="F169" s="477">
        <v>11</v>
      </c>
      <c r="G169" s="573" t="s">
        <v>2016</v>
      </c>
      <c r="H169" s="448" t="s">
        <v>1531</v>
      </c>
      <c r="I169" s="448" t="s">
        <v>546</v>
      </c>
      <c r="J169" s="448" t="s">
        <v>547</v>
      </c>
      <c r="K169" s="448" t="s">
        <v>548</v>
      </c>
      <c r="L169" s="448" t="s">
        <v>477</v>
      </c>
      <c r="M169" s="544" t="s">
        <v>310</v>
      </c>
      <c r="N169" s="493">
        <v>44876</v>
      </c>
      <c r="O169" s="315">
        <f t="shared" si="60"/>
        <v>11</v>
      </c>
      <c r="P169" s="315">
        <f t="shared" si="61"/>
        <v>11</v>
      </c>
      <c r="Q169" s="96" t="str">
        <f t="shared" si="59"/>
        <v>Gastos_Gerais</v>
      </c>
      <c r="R169" s="589" t="s">
        <v>310</v>
      </c>
      <c r="S169" s="589" t="s">
        <v>310</v>
      </c>
    </row>
    <row r="170" spans="1:19" ht="36">
      <c r="A170" s="603">
        <f>IF(B170="","",COUNT('Diário 1º PA'!$A$4:$A$2000)+COUNT('Diário 2º PA'!$A$4:$A$1998)+COUNT('Diário 3º PA'!$A$4:$A$1991)+ROW()-3)</f>
        <v>1010</v>
      </c>
      <c r="B170" s="493">
        <v>44876</v>
      </c>
      <c r="C170" s="476">
        <v>44866</v>
      </c>
      <c r="D170" s="448" t="s">
        <v>271</v>
      </c>
      <c r="E170" s="448" t="s">
        <v>71</v>
      </c>
      <c r="F170" s="477">
        <v>11</v>
      </c>
      <c r="G170" s="573" t="s">
        <v>2017</v>
      </c>
      <c r="H170" s="448" t="s">
        <v>1531</v>
      </c>
      <c r="I170" s="448" t="s">
        <v>546</v>
      </c>
      <c r="J170" s="448" t="s">
        <v>547</v>
      </c>
      <c r="K170" s="448" t="s">
        <v>548</v>
      </c>
      <c r="L170" s="448" t="s">
        <v>477</v>
      </c>
      <c r="M170" s="544" t="s">
        <v>310</v>
      </c>
      <c r="N170" s="493">
        <v>44876</v>
      </c>
      <c r="O170" s="315">
        <f t="shared" ref="O170:O174" si="71">IF(B170=0,0,IF(YEAR(B170)=$P$1,MONTH(B170)-$O$1+1,(YEAR(B170)-$P$1)*12-$O$1+1+MONTH(B170)))</f>
        <v>11</v>
      </c>
      <c r="P170" s="315">
        <f t="shared" ref="P170:P174" si="72">IF(C170=0,0,IF(YEAR(C170)=$P$1,MONTH(C170)-$O$1+1,(YEAR(C170)-$P$1)*12-$O$1+1+MONTH(C170)))</f>
        <v>11</v>
      </c>
      <c r="Q170" s="96" t="str">
        <f t="shared" ref="Q170:Q174" si="73">SUBSTITUTE(D170," ","_")</f>
        <v>Gastos_Gerais</v>
      </c>
      <c r="R170" s="589" t="s">
        <v>310</v>
      </c>
      <c r="S170" s="589" t="s">
        <v>310</v>
      </c>
    </row>
    <row r="171" spans="1:19" ht="36">
      <c r="A171" s="603">
        <f>IF(B171="","",COUNT('Diário 1º PA'!$A$4:$A$2000)+COUNT('Diário 2º PA'!$A$4:$A$1998)+COUNT('Diário 3º PA'!$A$4:$A$1991)+ROW()-3)</f>
        <v>1011</v>
      </c>
      <c r="B171" s="493">
        <v>44876</v>
      </c>
      <c r="C171" s="476">
        <v>44866</v>
      </c>
      <c r="D171" s="448" t="s">
        <v>271</v>
      </c>
      <c r="E171" s="448" t="s">
        <v>71</v>
      </c>
      <c r="F171" s="477">
        <v>11</v>
      </c>
      <c r="G171" s="573" t="s">
        <v>2018</v>
      </c>
      <c r="H171" s="448" t="s">
        <v>309</v>
      </c>
      <c r="I171" s="448" t="s">
        <v>546</v>
      </c>
      <c r="J171" s="448" t="s">
        <v>547</v>
      </c>
      <c r="K171" s="448" t="s">
        <v>548</v>
      </c>
      <c r="L171" s="448" t="s">
        <v>477</v>
      </c>
      <c r="M171" s="544" t="s">
        <v>310</v>
      </c>
      <c r="N171" s="493">
        <v>44876</v>
      </c>
      <c r="O171" s="315">
        <f t="shared" si="71"/>
        <v>11</v>
      </c>
      <c r="P171" s="315">
        <f t="shared" si="72"/>
        <v>11</v>
      </c>
      <c r="Q171" s="96" t="str">
        <f t="shared" si="73"/>
        <v>Gastos_Gerais</v>
      </c>
      <c r="R171" s="589" t="s">
        <v>310</v>
      </c>
      <c r="S171" s="589" t="s">
        <v>310</v>
      </c>
    </row>
    <row r="172" spans="1:19" ht="36">
      <c r="A172" s="603">
        <f>IF(B172="","",COUNT('Diário 1º PA'!$A$4:$A$2000)+COUNT('Diário 2º PA'!$A$4:$A$1998)+COUNT('Diário 3º PA'!$A$4:$A$1991)+ROW()-3)</f>
        <v>1012</v>
      </c>
      <c r="B172" s="493">
        <v>44876</v>
      </c>
      <c r="C172" s="476">
        <v>44866</v>
      </c>
      <c r="D172" s="448" t="s">
        <v>271</v>
      </c>
      <c r="E172" s="448" t="s">
        <v>71</v>
      </c>
      <c r="F172" s="477">
        <v>11</v>
      </c>
      <c r="G172" s="573" t="s">
        <v>2019</v>
      </c>
      <c r="H172" s="548" t="s">
        <v>465</v>
      </c>
      <c r="I172" s="448" t="s">
        <v>546</v>
      </c>
      <c r="J172" s="448" t="s">
        <v>547</v>
      </c>
      <c r="K172" s="448" t="s">
        <v>548</v>
      </c>
      <c r="L172" s="448" t="s">
        <v>477</v>
      </c>
      <c r="M172" s="544" t="s">
        <v>310</v>
      </c>
      <c r="N172" s="493">
        <v>44876</v>
      </c>
      <c r="O172" s="315">
        <f t="shared" si="71"/>
        <v>11</v>
      </c>
      <c r="P172" s="315">
        <f t="shared" si="72"/>
        <v>11</v>
      </c>
      <c r="Q172" s="96" t="str">
        <f t="shared" si="73"/>
        <v>Gastos_Gerais</v>
      </c>
      <c r="R172" s="589" t="s">
        <v>310</v>
      </c>
      <c r="S172" s="589" t="s">
        <v>310</v>
      </c>
    </row>
    <row r="173" spans="1:19" ht="36">
      <c r="A173" s="603">
        <f>IF(B173="","",COUNT('Diário 1º PA'!$A$4:$A$2000)+COUNT('Diário 2º PA'!$A$4:$A$1998)+COUNT('Diário 3º PA'!$A$4:$A$1991)+ROW()-3)</f>
        <v>1013</v>
      </c>
      <c r="B173" s="493">
        <v>44876</v>
      </c>
      <c r="C173" s="476">
        <v>44866</v>
      </c>
      <c r="D173" s="448" t="s">
        <v>271</v>
      </c>
      <c r="E173" s="448" t="s">
        <v>71</v>
      </c>
      <c r="F173" s="477">
        <v>11</v>
      </c>
      <c r="G173" s="573" t="s">
        <v>2021</v>
      </c>
      <c r="H173" s="448" t="s">
        <v>471</v>
      </c>
      <c r="I173" s="448" t="s">
        <v>546</v>
      </c>
      <c r="J173" s="448" t="s">
        <v>547</v>
      </c>
      <c r="K173" s="448" t="s">
        <v>548</v>
      </c>
      <c r="L173" s="448" t="s">
        <v>477</v>
      </c>
      <c r="M173" s="544" t="s">
        <v>310</v>
      </c>
      <c r="N173" s="493">
        <v>44876</v>
      </c>
      <c r="O173" s="315">
        <f t="shared" si="71"/>
        <v>11</v>
      </c>
      <c r="P173" s="315">
        <f t="shared" si="72"/>
        <v>11</v>
      </c>
      <c r="Q173" s="96" t="str">
        <f t="shared" si="73"/>
        <v>Gastos_Gerais</v>
      </c>
      <c r="R173" s="589" t="s">
        <v>310</v>
      </c>
      <c r="S173" s="589" t="s">
        <v>310</v>
      </c>
    </row>
    <row r="174" spans="1:19" ht="36">
      <c r="A174" s="603">
        <f>IF(B174="","",COUNT('Diário 1º PA'!$A$4:$A$2000)+COUNT('Diário 2º PA'!$A$4:$A$1998)+COUNT('Diário 3º PA'!$A$4:$A$1991)+ROW()-3)</f>
        <v>1014</v>
      </c>
      <c r="B174" s="493">
        <v>44876</v>
      </c>
      <c r="C174" s="476">
        <v>44866</v>
      </c>
      <c r="D174" s="448" t="s">
        <v>271</v>
      </c>
      <c r="E174" s="448" t="s">
        <v>71</v>
      </c>
      <c r="F174" s="477">
        <v>11</v>
      </c>
      <c r="G174" s="573" t="s">
        <v>2020</v>
      </c>
      <c r="H174" s="448" t="s">
        <v>471</v>
      </c>
      <c r="I174" s="448" t="s">
        <v>546</v>
      </c>
      <c r="J174" s="448" t="s">
        <v>547</v>
      </c>
      <c r="K174" s="448" t="s">
        <v>548</v>
      </c>
      <c r="L174" s="448" t="s">
        <v>477</v>
      </c>
      <c r="M174" s="544" t="s">
        <v>310</v>
      </c>
      <c r="N174" s="493">
        <v>44876</v>
      </c>
      <c r="O174" s="315">
        <f t="shared" si="71"/>
        <v>11</v>
      </c>
      <c r="P174" s="315">
        <f t="shared" si="72"/>
        <v>11</v>
      </c>
      <c r="Q174" s="96" t="str">
        <f t="shared" si="73"/>
        <v>Gastos_Gerais</v>
      </c>
      <c r="R174" s="589" t="s">
        <v>310</v>
      </c>
      <c r="S174" s="589" t="s">
        <v>310</v>
      </c>
    </row>
    <row r="175" spans="1:19" ht="24">
      <c r="A175" s="603">
        <f>IF(B175="","",COUNT('Diário 1º PA'!$A$4:$A$2000)+COUNT('Diário 2º PA'!$A$4:$A$1998)+COUNT('Diário 3º PA'!$A$4:$A$1991)+ROW()-3)</f>
        <v>1015</v>
      </c>
      <c r="B175" s="493">
        <v>44881</v>
      </c>
      <c r="C175" s="476">
        <v>44866</v>
      </c>
      <c r="D175" s="448" t="s">
        <v>34</v>
      </c>
      <c r="E175" s="448" t="s">
        <v>330</v>
      </c>
      <c r="F175" s="477">
        <v>251750</v>
      </c>
      <c r="G175" s="573" t="s">
        <v>2030</v>
      </c>
      <c r="H175" s="448" t="s">
        <v>310</v>
      </c>
      <c r="I175" s="451" t="s">
        <v>622</v>
      </c>
      <c r="J175" s="448" t="s">
        <v>475</v>
      </c>
      <c r="K175" s="448" t="s">
        <v>476</v>
      </c>
      <c r="L175" s="448" t="s">
        <v>477</v>
      </c>
      <c r="M175" s="544" t="s">
        <v>310</v>
      </c>
      <c r="N175" s="493">
        <v>44881</v>
      </c>
      <c r="O175" s="315">
        <f t="shared" si="60"/>
        <v>11</v>
      </c>
      <c r="P175" s="315">
        <f t="shared" si="61"/>
        <v>11</v>
      </c>
      <c r="Q175" s="96" t="str">
        <f t="shared" si="59"/>
        <v>Receitas</v>
      </c>
      <c r="R175" s="589" t="s">
        <v>310</v>
      </c>
      <c r="S175" s="589" t="s">
        <v>310</v>
      </c>
    </row>
    <row r="176" spans="1:19" ht="36">
      <c r="A176" s="603">
        <f>IF(B176="","",COUNT('Diário 1º PA'!$A$4:$A$2000)+COUNT('Diário 2º PA'!$A$4:$A$1998)+COUNT('Diário 3º PA'!$A$4:$A$1991)+ROW()-3)</f>
        <v>1016</v>
      </c>
      <c r="B176" s="613">
        <v>44882</v>
      </c>
      <c r="C176" s="547">
        <v>44835</v>
      </c>
      <c r="D176" s="548" t="s">
        <v>271</v>
      </c>
      <c r="E176" s="548" t="s">
        <v>439</v>
      </c>
      <c r="F176" s="549">
        <v>504</v>
      </c>
      <c r="G176" s="548" t="s">
        <v>1921</v>
      </c>
      <c r="H176" s="548" t="s">
        <v>466</v>
      </c>
      <c r="I176" s="548" t="s">
        <v>2031</v>
      </c>
      <c r="J176" s="548" t="s">
        <v>2032</v>
      </c>
      <c r="K176" s="548" t="s">
        <v>499</v>
      </c>
      <c r="L176" s="548" t="s">
        <v>500</v>
      </c>
      <c r="M176" s="615">
        <v>2101</v>
      </c>
      <c r="N176" s="613">
        <v>44876</v>
      </c>
      <c r="O176" s="315"/>
      <c r="P176" s="315"/>
      <c r="Q176" s="96" t="str">
        <f t="shared" si="59"/>
        <v>Gastos_Gerais</v>
      </c>
      <c r="R176" s="589" t="s">
        <v>540</v>
      </c>
      <c r="S176" s="589">
        <v>4481</v>
      </c>
    </row>
    <row r="177" spans="1:19" ht="84">
      <c r="A177" s="603">
        <f>IF(B177="","",COUNT('Diário 1º PA'!$A$4:$A$2000)+COUNT('Diário 2º PA'!$A$4:$A$1998)+COUNT('Diário 3º PA'!$A$4:$A$1991)+ROW()-3)</f>
        <v>1017</v>
      </c>
      <c r="B177" s="493">
        <v>44882</v>
      </c>
      <c r="C177" s="476">
        <v>44866</v>
      </c>
      <c r="D177" s="448" t="s">
        <v>271</v>
      </c>
      <c r="E177" s="448" t="s">
        <v>448</v>
      </c>
      <c r="F177" s="477">
        <v>2307.9</v>
      </c>
      <c r="G177" s="448" t="s">
        <v>1955</v>
      </c>
      <c r="H177" s="448" t="s">
        <v>2131</v>
      </c>
      <c r="I177" s="448" t="s">
        <v>2035</v>
      </c>
      <c r="J177" s="448" t="s">
        <v>2036</v>
      </c>
      <c r="K177" s="448" t="s">
        <v>499</v>
      </c>
      <c r="L177" s="448" t="s">
        <v>500</v>
      </c>
      <c r="M177" s="544">
        <v>2104</v>
      </c>
      <c r="N177" s="493">
        <v>44876</v>
      </c>
      <c r="O177" s="315">
        <f t="shared" si="60"/>
        <v>11</v>
      </c>
      <c r="P177" s="315">
        <f t="shared" si="61"/>
        <v>11</v>
      </c>
      <c r="Q177" s="96" t="str">
        <f t="shared" si="59"/>
        <v>Gastos_Gerais</v>
      </c>
      <c r="R177" s="589" t="s">
        <v>540</v>
      </c>
      <c r="S177" s="589">
        <v>4632</v>
      </c>
    </row>
    <row r="178" spans="1:19" ht="84">
      <c r="A178" s="603">
        <f>IF(B178="","",COUNT('Diário 1º PA'!$A$4:$A$2000)+COUNT('Diário 2º PA'!$A$4:$A$1998)+COUNT('Diário 3º PA'!$A$4:$A$1991)+ROW()-3)</f>
        <v>1018</v>
      </c>
      <c r="B178" s="613">
        <v>44882</v>
      </c>
      <c r="C178" s="547">
        <v>44866</v>
      </c>
      <c r="D178" s="548" t="s">
        <v>271</v>
      </c>
      <c r="E178" s="548" t="s">
        <v>435</v>
      </c>
      <c r="F178" s="549">
        <v>630</v>
      </c>
      <c r="G178" s="548" t="s">
        <v>1922</v>
      </c>
      <c r="H178" s="548" t="s">
        <v>466</v>
      </c>
      <c r="I178" s="548" t="s">
        <v>2040</v>
      </c>
      <c r="J178" s="548" t="s">
        <v>2041</v>
      </c>
      <c r="K178" s="548" t="s">
        <v>2042</v>
      </c>
      <c r="L178" s="548" t="s">
        <v>500</v>
      </c>
      <c r="M178" s="615">
        <v>2097</v>
      </c>
      <c r="N178" s="613">
        <v>44875</v>
      </c>
      <c r="O178" s="315"/>
      <c r="P178" s="315"/>
      <c r="Q178" s="96" t="str">
        <f t="shared" si="59"/>
        <v>Gastos_Gerais</v>
      </c>
      <c r="R178" s="589" t="s">
        <v>540</v>
      </c>
      <c r="S178" s="589">
        <v>4482</v>
      </c>
    </row>
    <row r="179" spans="1:19" ht="60">
      <c r="A179" s="603">
        <f>IF(B179="","",COUNT('Diário 1º PA'!$A$4:$A$2000)+COUNT('Diário 2º PA'!$A$4:$A$1998)+COUNT('Diário 3º PA'!$A$4:$A$1991)+ROW()-3)</f>
        <v>1019</v>
      </c>
      <c r="B179" s="613">
        <v>44882</v>
      </c>
      <c r="C179" s="547">
        <v>44835</v>
      </c>
      <c r="D179" s="548" t="s">
        <v>271</v>
      </c>
      <c r="E179" s="548" t="s">
        <v>253</v>
      </c>
      <c r="F179" s="549">
        <v>999.6</v>
      </c>
      <c r="G179" s="612" t="s">
        <v>1865</v>
      </c>
      <c r="H179" s="548" t="s">
        <v>466</v>
      </c>
      <c r="I179" s="548" t="s">
        <v>2045</v>
      </c>
      <c r="J179" s="548" t="s">
        <v>2046</v>
      </c>
      <c r="K179" s="548" t="s">
        <v>543</v>
      </c>
      <c r="L179" s="548" t="s">
        <v>32</v>
      </c>
      <c r="M179" s="548" t="s">
        <v>1482</v>
      </c>
      <c r="N179" s="613">
        <v>44879</v>
      </c>
      <c r="O179" s="315"/>
      <c r="P179" s="315"/>
      <c r="Q179" s="96" t="str">
        <f t="shared" si="59"/>
        <v>Gastos_Gerais</v>
      </c>
      <c r="R179" s="589" t="s">
        <v>540</v>
      </c>
      <c r="S179" s="589">
        <v>4478</v>
      </c>
    </row>
    <row r="180" spans="1:19" ht="72">
      <c r="A180" s="603">
        <f>IF(B180="","",COUNT('Diário 1º PA'!$A$4:$A$2000)+COUNT('Diário 2º PA'!$A$4:$A$1998)+COUNT('Diário 3º PA'!$A$4:$A$1991)+ROW()-3)</f>
        <v>1020</v>
      </c>
      <c r="B180" s="613">
        <v>44882</v>
      </c>
      <c r="C180" s="547">
        <v>44835</v>
      </c>
      <c r="D180" s="548" t="s">
        <v>271</v>
      </c>
      <c r="E180" s="548" t="s">
        <v>436</v>
      </c>
      <c r="F180" s="549">
        <v>3834.88</v>
      </c>
      <c r="G180" s="612" t="s">
        <v>1912</v>
      </c>
      <c r="H180" s="548" t="s">
        <v>466</v>
      </c>
      <c r="I180" s="548" t="s">
        <v>2048</v>
      </c>
      <c r="J180" s="548" t="s">
        <v>2049</v>
      </c>
      <c r="K180" s="548" t="s">
        <v>543</v>
      </c>
      <c r="L180" s="548" t="s">
        <v>500</v>
      </c>
      <c r="M180" s="548">
        <v>2103</v>
      </c>
      <c r="N180" s="613">
        <v>44876</v>
      </c>
      <c r="O180" s="315"/>
      <c r="P180" s="315"/>
      <c r="Q180" s="96" t="str">
        <f t="shared" si="59"/>
        <v>Gastos_Gerais</v>
      </c>
      <c r="R180" s="589" t="s">
        <v>540</v>
      </c>
      <c r="S180" s="589">
        <v>4480</v>
      </c>
    </row>
    <row r="181" spans="1:19" ht="24">
      <c r="A181" s="603">
        <f>IF(B181="","",COUNT('Diário 1º PA'!$A$4:$A$2000)+COUNT('Diário 2º PA'!$A$4:$A$1998)+COUNT('Diário 3º PA'!$A$4:$A$1991)+ROW()-3)</f>
        <v>1021</v>
      </c>
      <c r="B181" s="493">
        <v>44882</v>
      </c>
      <c r="C181" s="476">
        <v>44835</v>
      </c>
      <c r="D181" s="448" t="s">
        <v>271</v>
      </c>
      <c r="E181" s="448" t="s">
        <v>90</v>
      </c>
      <c r="F181" s="495">
        <v>3429.65</v>
      </c>
      <c r="G181" s="448" t="s">
        <v>1853</v>
      </c>
      <c r="H181" s="448" t="s">
        <v>1531</v>
      </c>
      <c r="I181" s="448" t="s">
        <v>1853</v>
      </c>
      <c r="J181" s="507" t="s">
        <v>1852</v>
      </c>
      <c r="K181" s="448" t="s">
        <v>543</v>
      </c>
      <c r="L181" s="448" t="s">
        <v>32</v>
      </c>
      <c r="M181" s="448" t="s">
        <v>1395</v>
      </c>
      <c r="N181" s="493">
        <v>44880</v>
      </c>
      <c r="O181" s="315">
        <f t="shared" si="60"/>
        <v>11</v>
      </c>
      <c r="P181" s="315">
        <f t="shared" si="61"/>
        <v>10</v>
      </c>
      <c r="Q181" s="96" t="str">
        <f t="shared" si="59"/>
        <v>Gastos_Gerais</v>
      </c>
      <c r="R181" s="589" t="s">
        <v>540</v>
      </c>
      <c r="S181" s="589">
        <v>3701</v>
      </c>
    </row>
    <row r="182" spans="1:19" ht="72">
      <c r="A182" s="603">
        <f>IF(B182="","",COUNT('Diário 1º PA'!$A$4:$A$2000)+COUNT('Diário 2º PA'!$A$4:$A$1998)+COUNT('Diário 3º PA'!$A$4:$A$1991)+ROW()-3)</f>
        <v>1022</v>
      </c>
      <c r="B182" s="613">
        <v>44882</v>
      </c>
      <c r="C182" s="547">
        <v>44866</v>
      </c>
      <c r="D182" s="548" t="s">
        <v>271</v>
      </c>
      <c r="E182" s="548" t="s">
        <v>459</v>
      </c>
      <c r="F182" s="549">
        <v>21027.599999999999</v>
      </c>
      <c r="G182" s="548" t="s">
        <v>1925</v>
      </c>
      <c r="H182" s="548" t="s">
        <v>466</v>
      </c>
      <c r="I182" s="548" t="s">
        <v>1790</v>
      </c>
      <c r="J182" s="614" t="s">
        <v>1791</v>
      </c>
      <c r="K182" s="548" t="s">
        <v>543</v>
      </c>
      <c r="L182" s="548" t="s">
        <v>32</v>
      </c>
      <c r="M182" s="548" t="s">
        <v>2054</v>
      </c>
      <c r="N182" s="613">
        <v>44879</v>
      </c>
      <c r="O182" s="315"/>
      <c r="P182" s="315"/>
      <c r="Q182" s="96" t="str">
        <f t="shared" si="59"/>
        <v>Gastos_Gerais</v>
      </c>
      <c r="R182" s="589" t="s">
        <v>540</v>
      </c>
      <c r="S182" s="589">
        <v>4670</v>
      </c>
    </row>
    <row r="183" spans="1:19" ht="36">
      <c r="A183" s="603">
        <f>IF(B183="","",COUNT('Diário 1º PA'!$A$4:$A$2000)+COUNT('Diário 2º PA'!$A$4:$A$1998)+COUNT('Diário 3º PA'!$A$4:$A$1991)+ROW()-3)</f>
        <v>1023</v>
      </c>
      <c r="B183" s="493">
        <v>44882</v>
      </c>
      <c r="C183" s="476">
        <v>44866</v>
      </c>
      <c r="D183" s="448" t="s">
        <v>271</v>
      </c>
      <c r="E183" s="448" t="s">
        <v>71</v>
      </c>
      <c r="F183" s="477">
        <v>11</v>
      </c>
      <c r="G183" s="573" t="s">
        <v>2057</v>
      </c>
      <c r="H183" s="448" t="s">
        <v>471</v>
      </c>
      <c r="I183" s="448" t="s">
        <v>546</v>
      </c>
      <c r="J183" s="448" t="s">
        <v>547</v>
      </c>
      <c r="K183" s="448" t="s">
        <v>548</v>
      </c>
      <c r="L183" s="448" t="s">
        <v>477</v>
      </c>
      <c r="M183" s="544" t="s">
        <v>310</v>
      </c>
      <c r="N183" s="493">
        <v>44882</v>
      </c>
      <c r="O183" s="315">
        <f t="shared" si="60"/>
        <v>11</v>
      </c>
      <c r="P183" s="315">
        <f t="shared" si="61"/>
        <v>11</v>
      </c>
      <c r="Q183" s="96" t="str">
        <f t="shared" si="59"/>
        <v>Gastos_Gerais</v>
      </c>
      <c r="R183" s="589" t="s">
        <v>310</v>
      </c>
      <c r="S183" s="589" t="s">
        <v>310</v>
      </c>
    </row>
    <row r="184" spans="1:19" ht="36">
      <c r="A184" s="603">
        <f>IF(B184="","",COUNT('Diário 1º PA'!$A$4:$A$2000)+COUNT('Diário 2º PA'!$A$4:$A$1998)+COUNT('Diário 3º PA'!$A$4:$A$1991)+ROW()-3)</f>
        <v>1024</v>
      </c>
      <c r="B184" s="493">
        <v>44882</v>
      </c>
      <c r="C184" s="476">
        <v>44866</v>
      </c>
      <c r="D184" s="448" t="s">
        <v>271</v>
      </c>
      <c r="E184" s="448" t="s">
        <v>71</v>
      </c>
      <c r="F184" s="477">
        <v>11</v>
      </c>
      <c r="G184" s="573" t="s">
        <v>2056</v>
      </c>
      <c r="H184" s="448" t="s">
        <v>471</v>
      </c>
      <c r="I184" s="448" t="s">
        <v>546</v>
      </c>
      <c r="J184" s="448" t="s">
        <v>547</v>
      </c>
      <c r="K184" s="448" t="s">
        <v>548</v>
      </c>
      <c r="L184" s="448" t="s">
        <v>477</v>
      </c>
      <c r="M184" s="544" t="s">
        <v>310</v>
      </c>
      <c r="N184" s="493">
        <v>44882</v>
      </c>
      <c r="O184" s="315">
        <f t="shared" ref="O184:O186" si="74">IF(B184=0,0,IF(YEAR(B184)=$P$1,MONTH(B184)-$O$1+1,(YEAR(B184)-$P$1)*12-$O$1+1+MONTH(B184)))</f>
        <v>11</v>
      </c>
      <c r="P184" s="315">
        <f t="shared" ref="P184:P186" si="75">IF(C184=0,0,IF(YEAR(C184)=$P$1,MONTH(C184)-$O$1+1,(YEAR(C184)-$P$1)*12-$O$1+1+MONTH(C184)))</f>
        <v>11</v>
      </c>
      <c r="Q184" s="96" t="str">
        <f t="shared" ref="Q184:Q186" si="76">SUBSTITUTE(D184," ","_")</f>
        <v>Gastos_Gerais</v>
      </c>
      <c r="R184" s="589" t="s">
        <v>310</v>
      </c>
      <c r="S184" s="589" t="s">
        <v>310</v>
      </c>
    </row>
    <row r="185" spans="1:19" ht="36">
      <c r="A185" s="603">
        <f>IF(B185="","",COUNT('Diário 1º PA'!$A$4:$A$2000)+COUNT('Diário 2º PA'!$A$4:$A$1998)+COUNT('Diário 3º PA'!$A$4:$A$1991)+ROW()-3)</f>
        <v>1025</v>
      </c>
      <c r="B185" s="493">
        <v>44882</v>
      </c>
      <c r="C185" s="476">
        <v>44866</v>
      </c>
      <c r="D185" s="448" t="s">
        <v>271</v>
      </c>
      <c r="E185" s="448" t="s">
        <v>71</v>
      </c>
      <c r="F185" s="477">
        <v>11</v>
      </c>
      <c r="G185" s="573" t="s">
        <v>2058</v>
      </c>
      <c r="H185" s="448" t="s">
        <v>1531</v>
      </c>
      <c r="I185" s="448" t="s">
        <v>546</v>
      </c>
      <c r="J185" s="448" t="s">
        <v>547</v>
      </c>
      <c r="K185" s="448" t="s">
        <v>548</v>
      </c>
      <c r="L185" s="448" t="s">
        <v>477</v>
      </c>
      <c r="M185" s="544" t="s">
        <v>310</v>
      </c>
      <c r="N185" s="493">
        <v>44882</v>
      </c>
      <c r="O185" s="315">
        <f t="shared" si="74"/>
        <v>11</v>
      </c>
      <c r="P185" s="315">
        <f t="shared" si="75"/>
        <v>11</v>
      </c>
      <c r="Q185" s="96" t="str">
        <f t="shared" si="76"/>
        <v>Gastos_Gerais</v>
      </c>
      <c r="R185" s="589" t="s">
        <v>310</v>
      </c>
      <c r="S185" s="589" t="s">
        <v>310</v>
      </c>
    </row>
    <row r="186" spans="1:19" ht="36">
      <c r="A186" s="603">
        <f>IF(B186="","",COUNT('Diário 1º PA'!$A$4:$A$2000)+COUNT('Diário 2º PA'!$A$4:$A$1998)+COUNT('Diário 3º PA'!$A$4:$A$1991)+ROW()-3)</f>
        <v>1026</v>
      </c>
      <c r="B186" s="493">
        <v>44882</v>
      </c>
      <c r="C186" s="476">
        <v>44866</v>
      </c>
      <c r="D186" s="448" t="s">
        <v>271</v>
      </c>
      <c r="E186" s="448" t="s">
        <v>71</v>
      </c>
      <c r="F186" s="477">
        <v>11</v>
      </c>
      <c r="G186" s="573" t="s">
        <v>2059</v>
      </c>
      <c r="H186" s="448" t="s">
        <v>471</v>
      </c>
      <c r="I186" s="448" t="s">
        <v>546</v>
      </c>
      <c r="J186" s="448" t="s">
        <v>547</v>
      </c>
      <c r="K186" s="448" t="s">
        <v>548</v>
      </c>
      <c r="L186" s="448" t="s">
        <v>477</v>
      </c>
      <c r="M186" s="544" t="s">
        <v>310</v>
      </c>
      <c r="N186" s="493">
        <v>44882</v>
      </c>
      <c r="O186" s="315">
        <f t="shared" si="74"/>
        <v>11</v>
      </c>
      <c r="P186" s="315">
        <f t="shared" si="75"/>
        <v>11</v>
      </c>
      <c r="Q186" s="96" t="str">
        <f t="shared" si="76"/>
        <v>Gastos_Gerais</v>
      </c>
      <c r="R186" s="589" t="s">
        <v>310</v>
      </c>
      <c r="S186" s="589" t="s">
        <v>310</v>
      </c>
    </row>
    <row r="187" spans="1:19" ht="36">
      <c r="A187" s="603">
        <f>IF(B187="","",COUNT('Diário 1º PA'!$A$4:$A$2000)+COUNT('Diário 2º PA'!$A$4:$A$1998)+COUNT('Diário 3º PA'!$A$4:$A$1991)+ROW()-3)</f>
        <v>1027</v>
      </c>
      <c r="B187" s="613">
        <v>44883</v>
      </c>
      <c r="C187" s="547">
        <v>44835</v>
      </c>
      <c r="D187" s="548" t="s">
        <v>271</v>
      </c>
      <c r="E187" s="548" t="s">
        <v>434</v>
      </c>
      <c r="F187" s="549">
        <v>12000</v>
      </c>
      <c r="G187" s="612" t="s">
        <v>1864</v>
      </c>
      <c r="H187" s="548" t="s">
        <v>466</v>
      </c>
      <c r="I187" s="548" t="s">
        <v>2062</v>
      </c>
      <c r="J187" s="548" t="s">
        <v>2063</v>
      </c>
      <c r="K187" s="548" t="s">
        <v>499</v>
      </c>
      <c r="L187" s="614" t="s">
        <v>32</v>
      </c>
      <c r="M187" s="615" t="s">
        <v>1338</v>
      </c>
      <c r="N187" s="613">
        <v>44882</v>
      </c>
      <c r="O187" s="315"/>
      <c r="P187" s="315"/>
      <c r="Q187" s="96" t="str">
        <f t="shared" si="59"/>
        <v>Gastos_Gerais</v>
      </c>
      <c r="R187" s="589" t="s">
        <v>540</v>
      </c>
      <c r="S187" s="589">
        <v>4477</v>
      </c>
    </row>
    <row r="188" spans="1:19" ht="48">
      <c r="A188" s="603">
        <f>IF(B188="","",COUNT('Diário 1º PA'!$A$4:$A$2000)+COUNT('Diário 2º PA'!$A$4:$A$1998)+COUNT('Diário 3º PA'!$A$4:$A$1991)+ROW()-3)</f>
        <v>1028</v>
      </c>
      <c r="B188" s="493">
        <v>44883</v>
      </c>
      <c r="C188" s="476">
        <v>44805</v>
      </c>
      <c r="D188" s="448" t="s">
        <v>271</v>
      </c>
      <c r="E188" s="448" t="s">
        <v>9</v>
      </c>
      <c r="F188" s="477">
        <v>930</v>
      </c>
      <c r="G188" s="448" t="s">
        <v>2064</v>
      </c>
      <c r="H188" s="448" t="s">
        <v>9</v>
      </c>
      <c r="I188" s="448" t="s">
        <v>940</v>
      </c>
      <c r="J188" s="448" t="s">
        <v>475</v>
      </c>
      <c r="K188" s="448" t="s">
        <v>499</v>
      </c>
      <c r="L188" s="448" t="s">
        <v>310</v>
      </c>
      <c r="M188" s="544" t="s">
        <v>310</v>
      </c>
      <c r="N188" s="493">
        <v>44883</v>
      </c>
      <c r="O188" s="315">
        <f t="shared" si="60"/>
        <v>11</v>
      </c>
      <c r="P188" s="315">
        <f t="shared" si="61"/>
        <v>9</v>
      </c>
      <c r="Q188" s="96" t="str">
        <f t="shared" si="59"/>
        <v>Gastos_Gerais</v>
      </c>
      <c r="R188" s="589" t="s">
        <v>310</v>
      </c>
      <c r="S188" s="589" t="s">
        <v>310</v>
      </c>
    </row>
    <row r="189" spans="1:19" ht="48">
      <c r="A189" s="603">
        <f>IF(B189="","",COUNT('Diário 1º PA'!$A$4:$A$2000)+COUNT('Diário 2º PA'!$A$4:$A$1998)+COUNT('Diário 3º PA'!$A$4:$A$1991)+ROW()-3)</f>
        <v>1029</v>
      </c>
      <c r="B189" s="613">
        <v>44883</v>
      </c>
      <c r="C189" s="547">
        <v>44805</v>
      </c>
      <c r="D189" s="548" t="s">
        <v>271</v>
      </c>
      <c r="E189" s="548" t="s">
        <v>434</v>
      </c>
      <c r="F189" s="549">
        <v>446.4</v>
      </c>
      <c r="G189" s="548" t="s">
        <v>2065</v>
      </c>
      <c r="H189" s="548" t="s">
        <v>466</v>
      </c>
      <c r="I189" s="548" t="s">
        <v>940</v>
      </c>
      <c r="J189" s="548" t="s">
        <v>475</v>
      </c>
      <c r="K189" s="548" t="s">
        <v>499</v>
      </c>
      <c r="L189" s="548" t="s">
        <v>310</v>
      </c>
      <c r="M189" s="615" t="s">
        <v>310</v>
      </c>
      <c r="N189" s="613">
        <v>44883</v>
      </c>
      <c r="O189" s="315"/>
      <c r="P189" s="315"/>
      <c r="Q189" s="96" t="str">
        <f t="shared" si="59"/>
        <v>Gastos_Gerais</v>
      </c>
      <c r="R189" s="589" t="s">
        <v>310</v>
      </c>
      <c r="S189" s="589" t="s">
        <v>310</v>
      </c>
    </row>
    <row r="190" spans="1:19" ht="48">
      <c r="A190" s="603">
        <f>IF(B190="","",COUNT('Diário 1º PA'!$A$4:$A$2000)+COUNT('Diário 2º PA'!$A$4:$A$1998)+COUNT('Diário 3º PA'!$A$4:$A$1991)+ROW()-3)</f>
        <v>1030</v>
      </c>
      <c r="B190" s="613">
        <v>44883</v>
      </c>
      <c r="C190" s="547">
        <v>44805</v>
      </c>
      <c r="D190" s="548" t="s">
        <v>271</v>
      </c>
      <c r="E190" s="548" t="s">
        <v>434</v>
      </c>
      <c r="F190" s="549">
        <v>477.4</v>
      </c>
      <c r="G190" s="548" t="s">
        <v>2066</v>
      </c>
      <c r="H190" s="548" t="s">
        <v>466</v>
      </c>
      <c r="I190" s="548" t="s">
        <v>940</v>
      </c>
      <c r="J190" s="548" t="s">
        <v>475</v>
      </c>
      <c r="K190" s="548" t="s">
        <v>499</v>
      </c>
      <c r="L190" s="548" t="s">
        <v>310</v>
      </c>
      <c r="M190" s="615" t="s">
        <v>310</v>
      </c>
      <c r="N190" s="613">
        <v>44883</v>
      </c>
      <c r="O190" s="315"/>
      <c r="P190" s="315"/>
      <c r="Q190" s="96" t="str">
        <f t="shared" si="59"/>
        <v>Gastos_Gerais</v>
      </c>
      <c r="R190" s="589" t="s">
        <v>310</v>
      </c>
      <c r="S190" s="589" t="s">
        <v>310</v>
      </c>
    </row>
    <row r="191" spans="1:19" ht="48">
      <c r="A191" s="603">
        <f>IF(B191="","",COUNT('Diário 1º PA'!$A$4:$A$2000)+COUNT('Diário 2º PA'!$A$4:$A$1998)+COUNT('Diário 3º PA'!$A$4:$A$1991)+ROW()-3)</f>
        <v>1031</v>
      </c>
      <c r="B191" s="493">
        <v>44883</v>
      </c>
      <c r="C191" s="476">
        <v>44743</v>
      </c>
      <c r="D191" s="448" t="s">
        <v>271</v>
      </c>
      <c r="E191" s="448" t="s">
        <v>448</v>
      </c>
      <c r="F191" s="477">
        <v>1162.5</v>
      </c>
      <c r="G191" s="448" t="s">
        <v>2067</v>
      </c>
      <c r="H191" s="448" t="s">
        <v>465</v>
      </c>
      <c r="I191" s="448" t="s">
        <v>940</v>
      </c>
      <c r="J191" s="448" t="s">
        <v>475</v>
      </c>
      <c r="K191" s="448" t="s">
        <v>499</v>
      </c>
      <c r="L191" s="448" t="s">
        <v>310</v>
      </c>
      <c r="M191" s="544" t="s">
        <v>310</v>
      </c>
      <c r="N191" s="493">
        <v>44883</v>
      </c>
      <c r="O191" s="315">
        <f t="shared" si="60"/>
        <v>11</v>
      </c>
      <c r="P191" s="315">
        <f t="shared" si="61"/>
        <v>7</v>
      </c>
      <c r="Q191" s="96" t="str">
        <f t="shared" si="59"/>
        <v>Gastos_Gerais</v>
      </c>
      <c r="R191" s="589" t="s">
        <v>310</v>
      </c>
      <c r="S191" s="589" t="s">
        <v>310</v>
      </c>
    </row>
    <row r="192" spans="1:19" ht="48">
      <c r="A192" s="603">
        <f>IF(B192="","",COUNT('Diário 1º PA'!$A$4:$A$2000)+COUNT('Diário 2º PA'!$A$4:$A$1998)+COUNT('Diário 3º PA'!$A$4:$A$1991)+ROW()-3)</f>
        <v>1032</v>
      </c>
      <c r="B192" s="493">
        <v>44883</v>
      </c>
      <c r="C192" s="476">
        <v>44652</v>
      </c>
      <c r="D192" s="448" t="s">
        <v>271</v>
      </c>
      <c r="E192" s="448" t="s">
        <v>448</v>
      </c>
      <c r="F192" s="477">
        <v>5579.59</v>
      </c>
      <c r="G192" s="448" t="s">
        <v>2068</v>
      </c>
      <c r="H192" s="448" t="s">
        <v>470</v>
      </c>
      <c r="I192" s="448" t="s">
        <v>940</v>
      </c>
      <c r="J192" s="448" t="s">
        <v>475</v>
      </c>
      <c r="K192" s="448" t="s">
        <v>499</v>
      </c>
      <c r="L192" s="448" t="s">
        <v>310</v>
      </c>
      <c r="M192" s="544" t="s">
        <v>310</v>
      </c>
      <c r="N192" s="493">
        <v>44883</v>
      </c>
      <c r="O192" s="315">
        <f t="shared" si="60"/>
        <v>11</v>
      </c>
      <c r="P192" s="315">
        <f t="shared" si="61"/>
        <v>4</v>
      </c>
      <c r="Q192" s="96" t="str">
        <f t="shared" si="59"/>
        <v>Gastos_Gerais</v>
      </c>
      <c r="R192" s="589" t="s">
        <v>310</v>
      </c>
      <c r="S192" s="589" t="s">
        <v>310</v>
      </c>
    </row>
    <row r="193" spans="1:19" ht="24">
      <c r="A193" s="603">
        <f>IF(B193="","",COUNT('Diário 1º PA'!$A$4:$A$2000)+COUNT('Diário 2º PA'!$A$4:$A$1998)+COUNT('Diário 3º PA'!$A$4:$A$1991)+ROW()-3)</f>
        <v>1033</v>
      </c>
      <c r="B193" s="493">
        <v>44883</v>
      </c>
      <c r="C193" s="476">
        <v>44835</v>
      </c>
      <c r="D193" s="448" t="s">
        <v>271</v>
      </c>
      <c r="E193" s="448" t="s">
        <v>59</v>
      </c>
      <c r="F193" s="477">
        <v>127.5</v>
      </c>
      <c r="G193" s="448" t="s">
        <v>1967</v>
      </c>
      <c r="H193" s="448" t="s">
        <v>309</v>
      </c>
      <c r="I193" s="448" t="s">
        <v>621</v>
      </c>
      <c r="J193" s="448" t="s">
        <v>310</v>
      </c>
      <c r="K193" s="448" t="s">
        <v>507</v>
      </c>
      <c r="L193" s="448" t="s">
        <v>508</v>
      </c>
      <c r="M193" s="448" t="s">
        <v>310</v>
      </c>
      <c r="N193" s="493">
        <v>44883</v>
      </c>
      <c r="O193" s="315">
        <f t="shared" si="60"/>
        <v>11</v>
      </c>
      <c r="P193" s="315">
        <f t="shared" si="61"/>
        <v>10</v>
      </c>
      <c r="Q193" s="96" t="str">
        <f t="shared" si="59"/>
        <v>Gastos_Gerais</v>
      </c>
      <c r="R193" s="589" t="s">
        <v>310</v>
      </c>
      <c r="S193" s="589" t="s">
        <v>310</v>
      </c>
    </row>
    <row r="194" spans="1:19" ht="24">
      <c r="A194" s="603">
        <f>IF(B194="","",COUNT('Diário 1º PA'!$A$4:$A$2000)+COUNT('Diário 2º PA'!$A$4:$A$1998)+COUNT('Diário 3º PA'!$A$4:$A$1991)+ROW()-3)</f>
        <v>1034</v>
      </c>
      <c r="B194" s="493">
        <v>44883</v>
      </c>
      <c r="C194" s="476">
        <v>44805</v>
      </c>
      <c r="D194" s="448" t="s">
        <v>271</v>
      </c>
      <c r="E194" s="448" t="s">
        <v>9</v>
      </c>
      <c r="F194" s="477">
        <v>57.45</v>
      </c>
      <c r="G194" s="448" t="s">
        <v>1774</v>
      </c>
      <c r="H194" s="448" t="s">
        <v>9</v>
      </c>
      <c r="I194" s="448" t="s">
        <v>621</v>
      </c>
      <c r="J194" s="448" t="s">
        <v>310</v>
      </c>
      <c r="K194" s="448" t="s">
        <v>507</v>
      </c>
      <c r="L194" s="448" t="s">
        <v>508</v>
      </c>
      <c r="M194" s="448" t="s">
        <v>310</v>
      </c>
      <c r="N194" s="493">
        <v>44883</v>
      </c>
      <c r="O194" s="315">
        <f t="shared" si="60"/>
        <v>11</v>
      </c>
      <c r="P194" s="315">
        <f t="shared" si="61"/>
        <v>9</v>
      </c>
      <c r="Q194" s="96" t="str">
        <f t="shared" si="59"/>
        <v>Gastos_Gerais</v>
      </c>
      <c r="R194" s="589" t="s">
        <v>310</v>
      </c>
      <c r="S194" s="589" t="s">
        <v>310</v>
      </c>
    </row>
    <row r="195" spans="1:19" ht="36">
      <c r="A195" s="603">
        <f>IF(B195="","",COUNT('Diário 1º PA'!$A$4:$A$2000)+COUNT('Diário 2º PA'!$A$4:$A$1998)+COUNT('Diário 3º PA'!$A$4:$A$1991)+ROW()-3)</f>
        <v>1035</v>
      </c>
      <c r="B195" s="493">
        <v>44883</v>
      </c>
      <c r="C195" s="476">
        <v>44652</v>
      </c>
      <c r="D195" s="448" t="s">
        <v>271</v>
      </c>
      <c r="E195" s="448" t="s">
        <v>448</v>
      </c>
      <c r="F195" s="477">
        <v>5516.25</v>
      </c>
      <c r="G195" s="448" t="s">
        <v>1871</v>
      </c>
      <c r="H195" s="448" t="s">
        <v>470</v>
      </c>
      <c r="I195" s="448" t="s">
        <v>621</v>
      </c>
      <c r="J195" s="448" t="s">
        <v>310</v>
      </c>
      <c r="K195" s="448" t="s">
        <v>507</v>
      </c>
      <c r="L195" s="448" t="s">
        <v>508</v>
      </c>
      <c r="M195" s="448" t="s">
        <v>310</v>
      </c>
      <c r="N195" s="493">
        <v>44883</v>
      </c>
      <c r="O195" s="315">
        <f t="shared" si="60"/>
        <v>11</v>
      </c>
      <c r="P195" s="315">
        <f t="shared" si="61"/>
        <v>4</v>
      </c>
      <c r="Q195" s="96" t="str">
        <f t="shared" si="59"/>
        <v>Gastos_Gerais</v>
      </c>
      <c r="R195" s="589" t="s">
        <v>310</v>
      </c>
      <c r="S195" s="589" t="s">
        <v>310</v>
      </c>
    </row>
    <row r="196" spans="1:19" ht="24">
      <c r="A196" s="603">
        <f>IF(B196="","",COUNT('Diário 1º PA'!$A$4:$A$2000)+COUNT('Diário 2º PA'!$A$4:$A$1998)+COUNT('Diário 3º PA'!$A$4:$A$1991)+ROW()-3)</f>
        <v>1036</v>
      </c>
      <c r="B196" s="493">
        <v>44883</v>
      </c>
      <c r="C196" s="476">
        <v>44743</v>
      </c>
      <c r="D196" s="448" t="s">
        <v>271</v>
      </c>
      <c r="E196" s="448" t="s">
        <v>448</v>
      </c>
      <c r="F196" s="477">
        <v>145.83000000000001</v>
      </c>
      <c r="G196" s="448" t="s">
        <v>1789</v>
      </c>
      <c r="H196" s="448" t="s">
        <v>465</v>
      </c>
      <c r="I196" s="448" t="s">
        <v>621</v>
      </c>
      <c r="J196" s="448" t="s">
        <v>310</v>
      </c>
      <c r="K196" s="448" t="s">
        <v>507</v>
      </c>
      <c r="L196" s="448" t="s">
        <v>508</v>
      </c>
      <c r="M196" s="448" t="s">
        <v>310</v>
      </c>
      <c r="N196" s="493">
        <v>44883</v>
      </c>
      <c r="O196" s="315">
        <f t="shared" si="60"/>
        <v>11</v>
      </c>
      <c r="P196" s="315">
        <f t="shared" si="61"/>
        <v>7</v>
      </c>
      <c r="Q196" s="96" t="str">
        <f t="shared" si="59"/>
        <v>Gastos_Gerais</v>
      </c>
      <c r="R196" s="589" t="s">
        <v>310</v>
      </c>
      <c r="S196" s="589" t="s">
        <v>310</v>
      </c>
    </row>
    <row r="197" spans="1:19" ht="36">
      <c r="A197" s="603">
        <f>IF(B197="","",COUNT('Diário 1º PA'!$A$4:$A$2000)+COUNT('Diário 2º PA'!$A$4:$A$1998)+COUNT('Diário 3º PA'!$A$4:$A$1991)+ROW()-3)</f>
        <v>1037</v>
      </c>
      <c r="B197" s="613">
        <v>44886</v>
      </c>
      <c r="C197" s="547">
        <v>44835</v>
      </c>
      <c r="D197" s="548" t="s">
        <v>271</v>
      </c>
      <c r="E197" s="548" t="s">
        <v>444</v>
      </c>
      <c r="F197" s="549">
        <v>11400</v>
      </c>
      <c r="G197" s="612" t="s">
        <v>1813</v>
      </c>
      <c r="H197" s="548" t="s">
        <v>466</v>
      </c>
      <c r="I197" s="548" t="s">
        <v>2072</v>
      </c>
      <c r="J197" s="614" t="s">
        <v>2073</v>
      </c>
      <c r="K197" s="548" t="s">
        <v>543</v>
      </c>
      <c r="L197" s="548" t="s">
        <v>32</v>
      </c>
      <c r="M197" s="548" t="s">
        <v>885</v>
      </c>
      <c r="N197" s="613">
        <v>44882</v>
      </c>
      <c r="O197" s="315"/>
      <c r="P197" s="315"/>
      <c r="Q197" s="96" t="str">
        <f t="shared" si="59"/>
        <v>Gastos_Gerais</v>
      </c>
      <c r="R197" s="589" t="s">
        <v>540</v>
      </c>
      <c r="S197" s="589">
        <v>4464</v>
      </c>
    </row>
    <row r="198" spans="1:19" ht="36">
      <c r="A198" s="603">
        <f>IF(B198="","",COUNT('Diário 1º PA'!$A$4:$A$2000)+COUNT('Diário 2º PA'!$A$4:$A$1998)+COUNT('Diário 3º PA'!$A$4:$A$1991)+ROW()-3)</f>
        <v>1038</v>
      </c>
      <c r="B198" s="613">
        <v>44886</v>
      </c>
      <c r="C198" s="547">
        <v>44835</v>
      </c>
      <c r="D198" s="548" t="s">
        <v>271</v>
      </c>
      <c r="E198" s="548" t="s">
        <v>448</v>
      </c>
      <c r="F198" s="549">
        <v>672.91</v>
      </c>
      <c r="G198" s="548" t="s">
        <v>1929</v>
      </c>
      <c r="H198" s="548" t="s">
        <v>466</v>
      </c>
      <c r="I198" s="548" t="s">
        <v>719</v>
      </c>
      <c r="J198" s="614" t="s">
        <v>718</v>
      </c>
      <c r="K198" s="548" t="s">
        <v>543</v>
      </c>
      <c r="L198" s="548" t="s">
        <v>32</v>
      </c>
      <c r="M198" s="548" t="s">
        <v>2075</v>
      </c>
      <c r="N198" s="613">
        <v>44875</v>
      </c>
      <c r="O198" s="315"/>
      <c r="P198" s="315"/>
      <c r="Q198" s="96" t="str">
        <f t="shared" ref="Q198:Q262" si="77">SUBSTITUTE(D198," ","_")</f>
        <v>Gastos_Gerais</v>
      </c>
      <c r="R198" s="589" t="s">
        <v>540</v>
      </c>
      <c r="S198" s="589">
        <v>4479</v>
      </c>
    </row>
    <row r="199" spans="1:19" ht="108">
      <c r="A199" s="603">
        <f>IF(B199="","",COUNT('Diário 1º PA'!$A$4:$A$2000)+COUNT('Diário 2º PA'!$A$4:$A$1998)+COUNT('Diário 3º PA'!$A$4:$A$1991)+ROW()-3)</f>
        <v>1039</v>
      </c>
      <c r="B199" s="493">
        <v>44886</v>
      </c>
      <c r="C199" s="476">
        <v>44835</v>
      </c>
      <c r="D199" s="448" t="s">
        <v>271</v>
      </c>
      <c r="E199" s="448" t="s">
        <v>456</v>
      </c>
      <c r="F199" s="477">
        <v>2920</v>
      </c>
      <c r="G199" s="573" t="s">
        <v>1908</v>
      </c>
      <c r="H199" s="448" t="s">
        <v>2131</v>
      </c>
      <c r="I199" s="448" t="s">
        <v>2077</v>
      </c>
      <c r="J199" s="507" t="s">
        <v>2078</v>
      </c>
      <c r="K199" s="448" t="s">
        <v>543</v>
      </c>
      <c r="L199" s="448" t="s">
        <v>32</v>
      </c>
      <c r="M199" s="448" t="s">
        <v>1669</v>
      </c>
      <c r="N199" s="493">
        <v>44881</v>
      </c>
      <c r="O199" s="315">
        <f t="shared" ref="O199:O263" si="78">IF(B199=0,0,IF(YEAR(B199)=$P$1,MONTH(B199)-$O$1+1,(YEAR(B199)-$P$1)*12-$O$1+1+MONTH(B199)))</f>
        <v>11</v>
      </c>
      <c r="P199" s="315">
        <f t="shared" ref="P199:P263" si="79">IF(C199=0,0,IF(YEAR(C199)=$P$1,MONTH(C199)-$O$1+1,(YEAR(C199)-$P$1)*12-$O$1+1+MONTH(C199)))</f>
        <v>10</v>
      </c>
      <c r="Q199" s="96" t="str">
        <f t="shared" si="77"/>
        <v>Gastos_Gerais</v>
      </c>
      <c r="R199" s="589" t="s">
        <v>501</v>
      </c>
      <c r="S199" s="589">
        <v>4633</v>
      </c>
    </row>
    <row r="200" spans="1:19" ht="36">
      <c r="A200" s="603">
        <f>IF(B200="","",COUNT('Diário 1º PA'!$A$4:$A$2000)+COUNT('Diário 2º PA'!$A$4:$A$1998)+COUNT('Diário 3º PA'!$A$4:$A$1991)+ROW()-3)</f>
        <v>1040</v>
      </c>
      <c r="B200" s="493">
        <v>44886</v>
      </c>
      <c r="C200" s="476">
        <v>44866</v>
      </c>
      <c r="D200" s="448" t="s">
        <v>271</v>
      </c>
      <c r="E200" s="448" t="s">
        <v>448</v>
      </c>
      <c r="F200" s="477">
        <v>158.88</v>
      </c>
      <c r="G200" s="448" t="s">
        <v>2024</v>
      </c>
      <c r="H200" s="448" t="s">
        <v>464</v>
      </c>
      <c r="I200" s="448" t="s">
        <v>2079</v>
      </c>
      <c r="J200" s="507" t="s">
        <v>2080</v>
      </c>
      <c r="K200" s="448" t="s">
        <v>1886</v>
      </c>
      <c r="L200" s="448" t="s">
        <v>763</v>
      </c>
      <c r="M200" s="448">
        <v>9019487480</v>
      </c>
      <c r="N200" s="493">
        <v>44872</v>
      </c>
      <c r="O200" s="315">
        <f t="shared" si="78"/>
        <v>11</v>
      </c>
      <c r="P200" s="315">
        <f t="shared" si="79"/>
        <v>11</v>
      </c>
      <c r="Q200" s="96" t="str">
        <f t="shared" si="77"/>
        <v>Gastos_Gerais</v>
      </c>
      <c r="R200" s="589" t="s">
        <v>540</v>
      </c>
      <c r="S200" s="589">
        <v>4749</v>
      </c>
    </row>
    <row r="201" spans="1:19" ht="36">
      <c r="A201" s="603">
        <f>IF(B201="","",COUNT('Diário 1º PA'!$A$4:$A$2000)+COUNT('Diário 2º PA'!$A$4:$A$1998)+COUNT('Diário 3º PA'!$A$4:$A$1991)+ROW()-3)</f>
        <v>1041</v>
      </c>
      <c r="B201" s="613">
        <v>44886</v>
      </c>
      <c r="C201" s="547">
        <v>44866</v>
      </c>
      <c r="D201" s="548" t="s">
        <v>271</v>
      </c>
      <c r="E201" s="548" t="s">
        <v>448</v>
      </c>
      <c r="F201" s="549">
        <v>2963.22</v>
      </c>
      <c r="G201" s="548" t="s">
        <v>1964</v>
      </c>
      <c r="H201" s="548" t="s">
        <v>466</v>
      </c>
      <c r="I201" s="548" t="s">
        <v>2081</v>
      </c>
      <c r="J201" s="614" t="s">
        <v>2082</v>
      </c>
      <c r="K201" s="548" t="s">
        <v>543</v>
      </c>
      <c r="L201" s="548" t="s">
        <v>32</v>
      </c>
      <c r="M201" s="548" t="s">
        <v>1180</v>
      </c>
      <c r="N201" s="613">
        <v>44882</v>
      </c>
      <c r="O201" s="315"/>
      <c r="P201" s="315"/>
      <c r="Q201" s="96" t="str">
        <f t="shared" si="77"/>
        <v>Gastos_Gerais</v>
      </c>
      <c r="R201" s="589" t="s">
        <v>540</v>
      </c>
      <c r="S201" s="589">
        <v>4476</v>
      </c>
    </row>
    <row r="202" spans="1:19" ht="84">
      <c r="A202" s="603">
        <f>IF(B202="","",COUNT('Diário 1º PA'!$A$4:$A$2000)+COUNT('Diário 2º PA'!$A$4:$A$1998)+COUNT('Diário 3º PA'!$A$4:$A$1991)+ROW()-3)</f>
        <v>1042</v>
      </c>
      <c r="B202" s="613">
        <v>44886</v>
      </c>
      <c r="C202" s="547">
        <v>44866</v>
      </c>
      <c r="D202" s="548" t="s">
        <v>271</v>
      </c>
      <c r="E202" s="548" t="s">
        <v>448</v>
      </c>
      <c r="F202" s="549">
        <v>5650</v>
      </c>
      <c r="G202" s="548" t="s">
        <v>1932</v>
      </c>
      <c r="H202" s="548" t="s">
        <v>466</v>
      </c>
      <c r="I202" s="548" t="s">
        <v>2083</v>
      </c>
      <c r="J202" s="614" t="s">
        <v>2084</v>
      </c>
      <c r="K202" s="548" t="s">
        <v>543</v>
      </c>
      <c r="L202" s="548" t="s">
        <v>32</v>
      </c>
      <c r="M202" s="548">
        <v>20038</v>
      </c>
      <c r="N202" s="613">
        <v>44875</v>
      </c>
      <c r="O202" s="315"/>
      <c r="P202" s="315"/>
      <c r="Q202" s="96" t="str">
        <f t="shared" si="77"/>
        <v>Gastos_Gerais</v>
      </c>
      <c r="R202" s="589" t="s">
        <v>540</v>
      </c>
      <c r="S202" s="589">
        <v>4655</v>
      </c>
    </row>
    <row r="203" spans="1:19" ht="36">
      <c r="A203" s="603">
        <f>IF(B203="","",COUNT('Diário 1º PA'!$A$4:$A$2000)+COUNT('Diário 2º PA'!$A$4:$A$1998)+COUNT('Diário 3º PA'!$A$4:$A$1991)+ROW()-3)</f>
        <v>1043</v>
      </c>
      <c r="B203" s="493">
        <v>44886</v>
      </c>
      <c r="C203" s="476">
        <v>44866</v>
      </c>
      <c r="D203" s="448" t="s">
        <v>271</v>
      </c>
      <c r="E203" s="448" t="s">
        <v>71</v>
      </c>
      <c r="F203" s="477">
        <v>11</v>
      </c>
      <c r="G203" s="573" t="s">
        <v>2085</v>
      </c>
      <c r="H203" s="448" t="s">
        <v>471</v>
      </c>
      <c r="I203" s="448" t="s">
        <v>546</v>
      </c>
      <c r="J203" s="448" t="s">
        <v>547</v>
      </c>
      <c r="K203" s="448" t="s">
        <v>548</v>
      </c>
      <c r="L203" s="448" t="s">
        <v>477</v>
      </c>
      <c r="M203" s="544" t="s">
        <v>310</v>
      </c>
      <c r="N203" s="493">
        <v>44886</v>
      </c>
      <c r="O203" s="315">
        <f t="shared" si="78"/>
        <v>11</v>
      </c>
      <c r="P203" s="315">
        <f t="shared" si="79"/>
        <v>11</v>
      </c>
      <c r="Q203" s="96" t="str">
        <f t="shared" si="77"/>
        <v>Gastos_Gerais</v>
      </c>
      <c r="R203" s="589" t="s">
        <v>310</v>
      </c>
      <c r="S203" s="589" t="s">
        <v>310</v>
      </c>
    </row>
    <row r="204" spans="1:19" ht="36">
      <c r="A204" s="603">
        <f>IF(B204="","",COUNT('Diário 1º PA'!$A$4:$A$2000)+COUNT('Diário 2º PA'!$A$4:$A$1998)+COUNT('Diário 3º PA'!$A$4:$A$1991)+ROW()-3)</f>
        <v>1044</v>
      </c>
      <c r="B204" s="493">
        <v>44886</v>
      </c>
      <c r="C204" s="476">
        <v>44866</v>
      </c>
      <c r="D204" s="448" t="s">
        <v>271</v>
      </c>
      <c r="E204" s="448" t="s">
        <v>71</v>
      </c>
      <c r="F204" s="477">
        <v>11</v>
      </c>
      <c r="G204" s="573" t="s">
        <v>2086</v>
      </c>
      <c r="H204" s="448" t="s">
        <v>471</v>
      </c>
      <c r="I204" s="448" t="s">
        <v>546</v>
      </c>
      <c r="J204" s="448" t="s">
        <v>547</v>
      </c>
      <c r="K204" s="448" t="s">
        <v>548</v>
      </c>
      <c r="L204" s="448" t="s">
        <v>477</v>
      </c>
      <c r="M204" s="544" t="s">
        <v>310</v>
      </c>
      <c r="N204" s="493">
        <v>44886</v>
      </c>
      <c r="O204" s="315">
        <f t="shared" ref="O204:O207" si="80">IF(B204=0,0,IF(YEAR(B204)=$P$1,MONTH(B204)-$O$1+1,(YEAR(B204)-$P$1)*12-$O$1+1+MONTH(B204)))</f>
        <v>11</v>
      </c>
      <c r="P204" s="315">
        <f t="shared" ref="P204:P207" si="81">IF(C204=0,0,IF(YEAR(C204)=$P$1,MONTH(C204)-$O$1+1,(YEAR(C204)-$P$1)*12-$O$1+1+MONTH(C204)))</f>
        <v>11</v>
      </c>
      <c r="Q204" s="96" t="str">
        <f t="shared" ref="Q204:Q207" si="82">SUBSTITUTE(D204," ","_")</f>
        <v>Gastos_Gerais</v>
      </c>
      <c r="R204" s="589" t="s">
        <v>310</v>
      </c>
      <c r="S204" s="589" t="s">
        <v>310</v>
      </c>
    </row>
    <row r="205" spans="1:19" ht="36">
      <c r="A205" s="603">
        <f>IF(B205="","",COUNT('Diário 1º PA'!$A$4:$A$2000)+COUNT('Diário 2º PA'!$A$4:$A$1998)+COUNT('Diário 3º PA'!$A$4:$A$1991)+ROW()-3)</f>
        <v>1045</v>
      </c>
      <c r="B205" s="493">
        <v>44886</v>
      </c>
      <c r="C205" s="476">
        <v>44866</v>
      </c>
      <c r="D205" s="448" t="s">
        <v>271</v>
      </c>
      <c r="E205" s="448" t="s">
        <v>71</v>
      </c>
      <c r="F205" s="477">
        <v>11</v>
      </c>
      <c r="G205" s="573" t="s">
        <v>2087</v>
      </c>
      <c r="H205" s="448" t="s">
        <v>2131</v>
      </c>
      <c r="I205" s="448" t="s">
        <v>546</v>
      </c>
      <c r="J205" s="448" t="s">
        <v>547</v>
      </c>
      <c r="K205" s="448" t="s">
        <v>548</v>
      </c>
      <c r="L205" s="448" t="s">
        <v>477</v>
      </c>
      <c r="M205" s="544" t="s">
        <v>310</v>
      </c>
      <c r="N205" s="493">
        <v>44886</v>
      </c>
      <c r="O205" s="315">
        <f t="shared" si="80"/>
        <v>11</v>
      </c>
      <c r="P205" s="315">
        <f t="shared" si="81"/>
        <v>11</v>
      </c>
      <c r="Q205" s="96" t="str">
        <f t="shared" si="82"/>
        <v>Gastos_Gerais</v>
      </c>
      <c r="R205" s="589" t="s">
        <v>310</v>
      </c>
      <c r="S205" s="589" t="s">
        <v>310</v>
      </c>
    </row>
    <row r="206" spans="1:19" ht="36">
      <c r="A206" s="603">
        <f>IF(B206="","",COUNT('Diário 1º PA'!$A$4:$A$2000)+COUNT('Diário 2º PA'!$A$4:$A$1998)+COUNT('Diário 3º PA'!$A$4:$A$1991)+ROW()-3)</f>
        <v>1046</v>
      </c>
      <c r="B206" s="493">
        <v>44886</v>
      </c>
      <c r="C206" s="476">
        <v>44866</v>
      </c>
      <c r="D206" s="448" t="s">
        <v>271</v>
      </c>
      <c r="E206" s="448" t="s">
        <v>71</v>
      </c>
      <c r="F206" s="477">
        <v>11</v>
      </c>
      <c r="G206" s="573" t="s">
        <v>2088</v>
      </c>
      <c r="H206" s="448" t="s">
        <v>471</v>
      </c>
      <c r="I206" s="448" t="s">
        <v>546</v>
      </c>
      <c r="J206" s="448" t="s">
        <v>547</v>
      </c>
      <c r="K206" s="448" t="s">
        <v>548</v>
      </c>
      <c r="L206" s="448" t="s">
        <v>477</v>
      </c>
      <c r="M206" s="544" t="s">
        <v>310</v>
      </c>
      <c r="N206" s="493">
        <v>44886</v>
      </c>
      <c r="O206" s="315">
        <f t="shared" si="80"/>
        <v>11</v>
      </c>
      <c r="P206" s="315">
        <f t="shared" si="81"/>
        <v>11</v>
      </c>
      <c r="Q206" s="96" t="str">
        <f t="shared" si="82"/>
        <v>Gastos_Gerais</v>
      </c>
      <c r="R206" s="589" t="s">
        <v>310</v>
      </c>
      <c r="S206" s="589" t="s">
        <v>310</v>
      </c>
    </row>
    <row r="207" spans="1:19" ht="48">
      <c r="A207" s="603">
        <f>IF(B207="","",COUNT('Diário 1º PA'!$A$4:$A$2000)+COUNT('Diário 2º PA'!$A$4:$A$1998)+COUNT('Diário 3º PA'!$A$4:$A$1991)+ROW()-3)</f>
        <v>1047</v>
      </c>
      <c r="B207" s="493">
        <v>44886</v>
      </c>
      <c r="C207" s="476">
        <v>44866</v>
      </c>
      <c r="D207" s="448" t="s">
        <v>271</v>
      </c>
      <c r="E207" s="448" t="s">
        <v>71</v>
      </c>
      <c r="F207" s="477">
        <v>11</v>
      </c>
      <c r="G207" s="573" t="s">
        <v>2089</v>
      </c>
      <c r="H207" s="448" t="s">
        <v>471</v>
      </c>
      <c r="I207" s="448" t="s">
        <v>546</v>
      </c>
      <c r="J207" s="448" t="s">
        <v>547</v>
      </c>
      <c r="K207" s="448" t="s">
        <v>548</v>
      </c>
      <c r="L207" s="448" t="s">
        <v>477</v>
      </c>
      <c r="M207" s="544" t="s">
        <v>310</v>
      </c>
      <c r="N207" s="493">
        <v>44886</v>
      </c>
      <c r="O207" s="315">
        <f t="shared" si="80"/>
        <v>11</v>
      </c>
      <c r="P207" s="315">
        <f t="shared" si="81"/>
        <v>11</v>
      </c>
      <c r="Q207" s="96" t="str">
        <f t="shared" si="82"/>
        <v>Gastos_Gerais</v>
      </c>
      <c r="R207" s="589" t="s">
        <v>310</v>
      </c>
      <c r="S207" s="589" t="s">
        <v>310</v>
      </c>
    </row>
    <row r="208" spans="1:19" ht="36">
      <c r="A208" s="603">
        <f>IF(B208="","",COUNT('Diário 1º PA'!$A$4:$A$2000)+COUNT('Diário 2º PA'!$A$4:$A$1998)+COUNT('Diário 3º PA'!$A$4:$A$1991)+ROW()-3)</f>
        <v>1048</v>
      </c>
      <c r="B208" s="613">
        <v>44887</v>
      </c>
      <c r="C208" s="547">
        <v>44835</v>
      </c>
      <c r="D208" s="548" t="s">
        <v>271</v>
      </c>
      <c r="E208" s="548" t="s">
        <v>445</v>
      </c>
      <c r="F208" s="549">
        <v>15000</v>
      </c>
      <c r="G208" s="612" t="s">
        <v>1807</v>
      </c>
      <c r="H208" s="548" t="s">
        <v>466</v>
      </c>
      <c r="I208" s="548" t="s">
        <v>1680</v>
      </c>
      <c r="J208" s="614" t="s">
        <v>1681</v>
      </c>
      <c r="K208" s="548" t="s">
        <v>543</v>
      </c>
      <c r="L208" s="548" t="s">
        <v>32</v>
      </c>
      <c r="M208" s="548">
        <v>3273</v>
      </c>
      <c r="N208" s="613">
        <v>44886</v>
      </c>
      <c r="O208" s="315"/>
      <c r="P208" s="315"/>
      <c r="Q208" s="96" t="str">
        <f t="shared" si="77"/>
        <v>Gastos_Gerais</v>
      </c>
      <c r="R208" s="589" t="s">
        <v>540</v>
      </c>
      <c r="S208" s="589">
        <v>4461</v>
      </c>
    </row>
    <row r="209" spans="1:19" ht="132">
      <c r="A209" s="603">
        <f>IF(B209="","",COUNT('Diário 1º PA'!$A$4:$A$2000)+COUNT('Diário 2º PA'!$A$4:$A$1998)+COUNT('Diário 3º PA'!$A$4:$A$1991)+ROW()-3)</f>
        <v>1049</v>
      </c>
      <c r="B209" s="493">
        <v>44887</v>
      </c>
      <c r="C209" s="476">
        <v>44713</v>
      </c>
      <c r="D209" s="448" t="s">
        <v>271</v>
      </c>
      <c r="E209" s="448" t="s">
        <v>448</v>
      </c>
      <c r="F209" s="477">
        <v>10758</v>
      </c>
      <c r="G209" s="573" t="s">
        <v>1017</v>
      </c>
      <c r="H209" s="448" t="s">
        <v>465</v>
      </c>
      <c r="I209" s="448" t="s">
        <v>1592</v>
      </c>
      <c r="J209" s="507" t="s">
        <v>1591</v>
      </c>
      <c r="K209" s="448" t="s">
        <v>543</v>
      </c>
      <c r="L209" s="448" t="s">
        <v>32</v>
      </c>
      <c r="M209" s="448" t="s">
        <v>1831</v>
      </c>
      <c r="N209" s="493">
        <v>44886</v>
      </c>
      <c r="O209" s="315">
        <f t="shared" ref="O209" si="83">IF(B209=0,0,IF(YEAR(B209)=$P$1,MONTH(B209)-$O$1+1,(YEAR(B209)-$P$1)*12-$O$1+1+MONTH(B209)))</f>
        <v>11</v>
      </c>
      <c r="P209" s="315">
        <f t="shared" ref="P209" si="84">IF(C209=0,0,IF(YEAR(C209)=$P$1,MONTH(C209)-$O$1+1,(YEAR(C209)-$P$1)*12-$O$1+1+MONTH(C209)))</f>
        <v>6</v>
      </c>
      <c r="Q209" s="96" t="str">
        <f t="shared" ref="Q209" si="85">SUBSTITUTE(D209," ","_")</f>
        <v>Gastos_Gerais</v>
      </c>
      <c r="R209" s="589" t="s">
        <v>501</v>
      </c>
      <c r="S209" s="589">
        <v>3014</v>
      </c>
    </row>
    <row r="210" spans="1:19" ht="132">
      <c r="A210" s="603">
        <f>IF(B210="","",COUNT('Diário 1º PA'!$A$4:$A$2000)+COUNT('Diário 2º PA'!$A$4:$A$1998)+COUNT('Diário 3º PA'!$A$4:$A$1991)+ROW()-3)</f>
        <v>1050</v>
      </c>
      <c r="B210" s="493">
        <v>44887</v>
      </c>
      <c r="C210" s="476">
        <v>44682</v>
      </c>
      <c r="D210" s="448" t="s">
        <v>271</v>
      </c>
      <c r="E210" s="448" t="s">
        <v>448</v>
      </c>
      <c r="F210" s="477">
        <v>11736</v>
      </c>
      <c r="G210" s="571" t="s">
        <v>1017</v>
      </c>
      <c r="H210" s="448" t="s">
        <v>465</v>
      </c>
      <c r="I210" s="448" t="s">
        <v>2090</v>
      </c>
      <c r="J210" s="507" t="s">
        <v>1591</v>
      </c>
      <c r="K210" s="448" t="s">
        <v>543</v>
      </c>
      <c r="L210" s="448" t="s">
        <v>32</v>
      </c>
      <c r="M210" s="544" t="s">
        <v>2091</v>
      </c>
      <c r="N210" s="493">
        <v>44886</v>
      </c>
      <c r="O210" s="315">
        <f t="shared" si="78"/>
        <v>11</v>
      </c>
      <c r="P210" s="315">
        <f t="shared" si="79"/>
        <v>5</v>
      </c>
      <c r="Q210" s="96" t="str">
        <f t="shared" si="77"/>
        <v>Gastos_Gerais</v>
      </c>
      <c r="R210" s="589" t="s">
        <v>540</v>
      </c>
      <c r="S210" s="589">
        <v>3014</v>
      </c>
    </row>
    <row r="211" spans="1:19" ht="36">
      <c r="A211" s="603">
        <f>IF(B211="","",COUNT('Diário 1º PA'!$A$4:$A$2000)+COUNT('Diário 2º PA'!$A$4:$A$1998)+COUNT('Diário 3º PA'!$A$4:$A$1991)+ROW()-3)</f>
        <v>1051</v>
      </c>
      <c r="B211" s="493">
        <v>44887</v>
      </c>
      <c r="C211" s="476">
        <v>44866</v>
      </c>
      <c r="D211" s="448" t="s">
        <v>271</v>
      </c>
      <c r="E211" s="448" t="s">
        <v>71</v>
      </c>
      <c r="F211" s="477">
        <v>11</v>
      </c>
      <c r="G211" s="573" t="s">
        <v>2094</v>
      </c>
      <c r="H211" s="448" t="s">
        <v>471</v>
      </c>
      <c r="I211" s="448" t="s">
        <v>546</v>
      </c>
      <c r="J211" s="448" t="s">
        <v>547</v>
      </c>
      <c r="K211" s="448" t="s">
        <v>548</v>
      </c>
      <c r="L211" s="448" t="s">
        <v>477</v>
      </c>
      <c r="M211" s="544" t="s">
        <v>310</v>
      </c>
      <c r="N211" s="493">
        <v>44887</v>
      </c>
      <c r="O211" s="315">
        <f t="shared" si="78"/>
        <v>11</v>
      </c>
      <c r="P211" s="315">
        <f t="shared" si="79"/>
        <v>11</v>
      </c>
      <c r="Q211" s="96" t="str">
        <f t="shared" si="77"/>
        <v>Gastos_Gerais</v>
      </c>
      <c r="R211" s="589" t="s">
        <v>310</v>
      </c>
      <c r="S211" s="589" t="s">
        <v>310</v>
      </c>
    </row>
    <row r="212" spans="1:19" ht="36">
      <c r="A212" s="603">
        <f>IF(B212="","",COUNT('Diário 1º PA'!$A$4:$A$2000)+COUNT('Diário 2º PA'!$A$4:$A$1998)+COUNT('Diário 3º PA'!$A$4:$A$1991)+ROW()-3)</f>
        <v>1052</v>
      </c>
      <c r="B212" s="493">
        <v>44887</v>
      </c>
      <c r="C212" s="476">
        <v>44866</v>
      </c>
      <c r="D212" s="448" t="s">
        <v>271</v>
      </c>
      <c r="E212" s="448" t="s">
        <v>71</v>
      </c>
      <c r="F212" s="477">
        <v>11</v>
      </c>
      <c r="G212" s="573" t="s">
        <v>2095</v>
      </c>
      <c r="H212" s="448" t="s">
        <v>465</v>
      </c>
      <c r="I212" s="448" t="s">
        <v>546</v>
      </c>
      <c r="J212" s="448" t="s">
        <v>547</v>
      </c>
      <c r="K212" s="448" t="s">
        <v>548</v>
      </c>
      <c r="L212" s="448" t="s">
        <v>477</v>
      </c>
      <c r="M212" s="544" t="s">
        <v>310</v>
      </c>
      <c r="N212" s="493">
        <v>44887</v>
      </c>
      <c r="O212" s="315">
        <f t="shared" ref="O212:O213" si="86">IF(B212=0,0,IF(YEAR(B212)=$P$1,MONTH(B212)-$O$1+1,(YEAR(B212)-$P$1)*12-$O$1+1+MONTH(B212)))</f>
        <v>11</v>
      </c>
      <c r="P212" s="315">
        <f t="shared" ref="P212:P213" si="87">IF(C212=0,0,IF(YEAR(C212)=$P$1,MONTH(C212)-$O$1+1,(YEAR(C212)-$P$1)*12-$O$1+1+MONTH(C212)))</f>
        <v>11</v>
      </c>
      <c r="Q212" s="96" t="str">
        <f t="shared" ref="Q212:Q213" si="88">SUBSTITUTE(D212," ","_")</f>
        <v>Gastos_Gerais</v>
      </c>
      <c r="R212" s="589" t="s">
        <v>310</v>
      </c>
      <c r="S212" s="589" t="s">
        <v>310</v>
      </c>
    </row>
    <row r="213" spans="1:19" ht="36">
      <c r="A213" s="603">
        <f>IF(B213="","",COUNT('Diário 1º PA'!$A$4:$A$2000)+COUNT('Diário 2º PA'!$A$4:$A$1998)+COUNT('Diário 3º PA'!$A$4:$A$1991)+ROW()-3)</f>
        <v>1053</v>
      </c>
      <c r="B213" s="493">
        <v>44887</v>
      </c>
      <c r="C213" s="476">
        <v>44866</v>
      </c>
      <c r="D213" s="448" t="s">
        <v>271</v>
      </c>
      <c r="E213" s="448" t="s">
        <v>71</v>
      </c>
      <c r="F213" s="477">
        <v>11</v>
      </c>
      <c r="G213" s="573" t="s">
        <v>1598</v>
      </c>
      <c r="H213" s="448" t="s">
        <v>465</v>
      </c>
      <c r="I213" s="448" t="s">
        <v>546</v>
      </c>
      <c r="J213" s="448" t="s">
        <v>547</v>
      </c>
      <c r="K213" s="448" t="s">
        <v>548</v>
      </c>
      <c r="L213" s="448" t="s">
        <v>477</v>
      </c>
      <c r="M213" s="544" t="s">
        <v>310</v>
      </c>
      <c r="N213" s="493">
        <v>44887</v>
      </c>
      <c r="O213" s="315">
        <f t="shared" si="86"/>
        <v>11</v>
      </c>
      <c r="P213" s="315">
        <f t="shared" si="87"/>
        <v>11</v>
      </c>
      <c r="Q213" s="96" t="str">
        <f t="shared" si="88"/>
        <v>Gastos_Gerais</v>
      </c>
      <c r="R213" s="589" t="s">
        <v>310</v>
      </c>
      <c r="S213" s="589" t="s">
        <v>310</v>
      </c>
    </row>
    <row r="214" spans="1:19" ht="48">
      <c r="A214" s="603">
        <f>IF(B214="","",COUNT('Diário 1º PA'!$A$4:$A$2000)+COUNT('Diário 2º PA'!$A$4:$A$1998)+COUNT('Diário 3º PA'!$A$4:$A$1991)+ROW()-3)</f>
        <v>1054</v>
      </c>
      <c r="B214" s="613">
        <v>44888</v>
      </c>
      <c r="C214" s="547">
        <v>44835</v>
      </c>
      <c r="D214" s="548" t="s">
        <v>271</v>
      </c>
      <c r="E214" s="548" t="s">
        <v>445</v>
      </c>
      <c r="F214" s="549">
        <v>14686.5</v>
      </c>
      <c r="G214" s="612" t="s">
        <v>1806</v>
      </c>
      <c r="H214" s="548" t="s">
        <v>466</v>
      </c>
      <c r="I214" s="548" t="s">
        <v>1676</v>
      </c>
      <c r="J214" s="614" t="s">
        <v>1677</v>
      </c>
      <c r="K214" s="548" t="s">
        <v>543</v>
      </c>
      <c r="L214" s="548" t="s">
        <v>32</v>
      </c>
      <c r="M214" s="548" t="s">
        <v>1443</v>
      </c>
      <c r="N214" s="613">
        <v>44888</v>
      </c>
      <c r="O214" s="315"/>
      <c r="P214" s="315"/>
      <c r="Q214" s="96" t="str">
        <f t="shared" si="77"/>
        <v>Gastos_Gerais</v>
      </c>
      <c r="R214" s="589" t="s">
        <v>501</v>
      </c>
      <c r="S214" s="589">
        <v>4459</v>
      </c>
    </row>
    <row r="215" spans="1:19" ht="36">
      <c r="A215" s="603">
        <f>IF(B215="","",COUNT('Diário 1º PA'!$A$4:$A$2000)+COUNT('Diário 2º PA'!$A$4:$A$1998)+COUNT('Diário 3º PA'!$A$4:$A$1991)+ROW()-3)</f>
        <v>1055</v>
      </c>
      <c r="B215" s="493">
        <v>44888</v>
      </c>
      <c r="C215" s="476">
        <v>44866</v>
      </c>
      <c r="D215" s="448" t="s">
        <v>271</v>
      </c>
      <c r="E215" s="448" t="s">
        <v>71</v>
      </c>
      <c r="F215" s="477">
        <v>11</v>
      </c>
      <c r="G215" s="573" t="s">
        <v>2097</v>
      </c>
      <c r="H215" s="548" t="s">
        <v>465</v>
      </c>
      <c r="I215" s="448" t="s">
        <v>546</v>
      </c>
      <c r="J215" s="448" t="s">
        <v>547</v>
      </c>
      <c r="K215" s="448" t="s">
        <v>548</v>
      </c>
      <c r="L215" s="448" t="s">
        <v>477</v>
      </c>
      <c r="M215" s="544" t="s">
        <v>310</v>
      </c>
      <c r="N215" s="493">
        <v>44888</v>
      </c>
      <c r="O215" s="315">
        <f t="shared" si="78"/>
        <v>11</v>
      </c>
      <c r="P215" s="315">
        <f t="shared" si="79"/>
        <v>11</v>
      </c>
      <c r="Q215" s="96" t="str">
        <f t="shared" si="77"/>
        <v>Gastos_Gerais</v>
      </c>
      <c r="R215" s="589" t="s">
        <v>310</v>
      </c>
      <c r="S215" s="589" t="s">
        <v>310</v>
      </c>
    </row>
    <row r="216" spans="1:19" ht="60">
      <c r="A216" s="603">
        <f>IF(B216="","",COUNT('Diário 1º PA'!$A$4:$A$2000)+COUNT('Diário 2º PA'!$A$4:$A$1998)+COUNT('Diário 3º PA'!$A$4:$A$1991)+ROW()-3)</f>
        <v>1056</v>
      </c>
      <c r="B216" s="493">
        <v>44889</v>
      </c>
      <c r="C216" s="476">
        <v>44835</v>
      </c>
      <c r="D216" s="448" t="s">
        <v>271</v>
      </c>
      <c r="E216" s="448" t="s">
        <v>448</v>
      </c>
      <c r="F216" s="495">
        <v>2000</v>
      </c>
      <c r="G216" s="573" t="s">
        <v>1706</v>
      </c>
      <c r="H216" s="448" t="s">
        <v>464</v>
      </c>
      <c r="I216" s="448" t="s">
        <v>1897</v>
      </c>
      <c r="J216" s="507" t="s">
        <v>1898</v>
      </c>
      <c r="K216" s="448" t="s">
        <v>543</v>
      </c>
      <c r="L216" s="448" t="s">
        <v>32</v>
      </c>
      <c r="M216" s="544" t="s">
        <v>604</v>
      </c>
      <c r="N216" s="493">
        <v>44887</v>
      </c>
      <c r="O216" s="315">
        <f t="shared" si="78"/>
        <v>11</v>
      </c>
      <c r="P216" s="315">
        <f t="shared" si="79"/>
        <v>10</v>
      </c>
      <c r="Q216" s="96" t="str">
        <f t="shared" si="77"/>
        <v>Gastos_Gerais</v>
      </c>
      <c r="R216" s="589" t="s">
        <v>501</v>
      </c>
      <c r="S216" s="589">
        <v>4322</v>
      </c>
    </row>
    <row r="217" spans="1:19" ht="48">
      <c r="A217" s="603">
        <f>IF(B217="","",COUNT('Diário 1º PA'!$A$4:$A$2000)+COUNT('Diário 2º PA'!$A$4:$A$1998)+COUNT('Diário 3º PA'!$A$4:$A$1991)+ROW()-3)</f>
        <v>1057</v>
      </c>
      <c r="B217" s="493">
        <v>44889</v>
      </c>
      <c r="C217" s="476">
        <v>44835</v>
      </c>
      <c r="D217" s="448" t="s">
        <v>271</v>
      </c>
      <c r="E217" s="448" t="s">
        <v>448</v>
      </c>
      <c r="F217" s="477">
        <v>1100</v>
      </c>
      <c r="G217" s="448" t="s">
        <v>1928</v>
      </c>
      <c r="H217" s="448" t="s">
        <v>465</v>
      </c>
      <c r="I217" s="448" t="s">
        <v>2098</v>
      </c>
      <c r="J217" s="507" t="s">
        <v>2099</v>
      </c>
      <c r="K217" s="448" t="s">
        <v>543</v>
      </c>
      <c r="L217" s="448" t="s">
        <v>32</v>
      </c>
      <c r="M217" s="544">
        <v>11388</v>
      </c>
      <c r="N217" s="493">
        <v>44888</v>
      </c>
      <c r="O217" s="315">
        <f t="shared" si="78"/>
        <v>11</v>
      </c>
      <c r="P217" s="315">
        <f t="shared" si="79"/>
        <v>10</v>
      </c>
      <c r="Q217" s="96" t="str">
        <f t="shared" si="77"/>
        <v>Gastos_Gerais</v>
      </c>
      <c r="R217" s="589" t="s">
        <v>538</v>
      </c>
      <c r="S217" s="589">
        <v>4656</v>
      </c>
    </row>
    <row r="218" spans="1:19" ht="36">
      <c r="A218" s="603">
        <f>IF(B218="","",COUNT('Diário 1º PA'!$A$4:$A$2000)+COUNT('Diário 2º PA'!$A$4:$A$1998)+COUNT('Diário 3º PA'!$A$4:$A$1991)+ROW()-3)</f>
        <v>1058</v>
      </c>
      <c r="B218" s="493">
        <v>44889</v>
      </c>
      <c r="C218" s="476">
        <v>44866</v>
      </c>
      <c r="D218" s="448" t="s">
        <v>271</v>
      </c>
      <c r="E218" s="448" t="s">
        <v>71</v>
      </c>
      <c r="F218" s="477">
        <v>11</v>
      </c>
      <c r="G218" s="573" t="s">
        <v>2100</v>
      </c>
      <c r="H218" s="448" t="s">
        <v>464</v>
      </c>
      <c r="I218" s="448" t="s">
        <v>546</v>
      </c>
      <c r="J218" s="448" t="s">
        <v>547</v>
      </c>
      <c r="K218" s="448" t="s">
        <v>548</v>
      </c>
      <c r="L218" s="448" t="s">
        <v>477</v>
      </c>
      <c r="M218" s="544" t="s">
        <v>310</v>
      </c>
      <c r="N218" s="493">
        <v>44889</v>
      </c>
      <c r="O218" s="315">
        <f t="shared" ref="O218" si="89">IF(B218=0,0,IF(YEAR(B218)=$P$1,MONTH(B218)-$O$1+1,(YEAR(B218)-$P$1)*12-$O$1+1+MONTH(B218)))</f>
        <v>11</v>
      </c>
      <c r="P218" s="315">
        <f t="shared" ref="P218" si="90">IF(C218=0,0,IF(YEAR(C218)=$P$1,MONTH(C218)-$O$1+1,(YEAR(C218)-$P$1)*12-$O$1+1+MONTH(C218)))</f>
        <v>11</v>
      </c>
      <c r="Q218" s="96" t="str">
        <f t="shared" ref="Q218" si="91">SUBSTITUTE(D218," ","_")</f>
        <v>Gastos_Gerais</v>
      </c>
      <c r="R218" s="589" t="s">
        <v>310</v>
      </c>
      <c r="S218" s="589" t="s">
        <v>310</v>
      </c>
    </row>
    <row r="219" spans="1:19" ht="36">
      <c r="A219" s="603">
        <f>IF(B219="","",COUNT('Diário 1º PA'!$A$4:$A$2000)+COUNT('Diário 2º PA'!$A$4:$A$1998)+COUNT('Diário 3º PA'!$A$4:$A$1991)+ROW()-3)</f>
        <v>1059</v>
      </c>
      <c r="B219" s="493">
        <v>44889</v>
      </c>
      <c r="C219" s="476">
        <v>44866</v>
      </c>
      <c r="D219" s="448" t="s">
        <v>271</v>
      </c>
      <c r="E219" s="448" t="s">
        <v>71</v>
      </c>
      <c r="F219" s="477">
        <v>11</v>
      </c>
      <c r="G219" s="573" t="s">
        <v>2101</v>
      </c>
      <c r="H219" s="448" t="s">
        <v>465</v>
      </c>
      <c r="I219" s="448" t="s">
        <v>546</v>
      </c>
      <c r="J219" s="448" t="s">
        <v>547</v>
      </c>
      <c r="K219" s="448" t="s">
        <v>548</v>
      </c>
      <c r="L219" s="448" t="s">
        <v>477</v>
      </c>
      <c r="M219" s="544" t="s">
        <v>310</v>
      </c>
      <c r="N219" s="493">
        <v>44889</v>
      </c>
      <c r="O219" s="315">
        <f t="shared" ref="O219" si="92">IF(B219=0,0,IF(YEAR(B219)=$P$1,MONTH(B219)-$O$1+1,(YEAR(B219)-$P$1)*12-$O$1+1+MONTH(B219)))</f>
        <v>11</v>
      </c>
      <c r="P219" s="315">
        <f t="shared" ref="P219" si="93">IF(C219=0,0,IF(YEAR(C219)=$P$1,MONTH(C219)-$O$1+1,(YEAR(C219)-$P$1)*12-$O$1+1+MONTH(C219)))</f>
        <v>11</v>
      </c>
      <c r="Q219" s="96" t="str">
        <f t="shared" ref="Q219" si="94">SUBSTITUTE(D219," ","_")</f>
        <v>Gastos_Gerais</v>
      </c>
      <c r="R219" s="589" t="s">
        <v>310</v>
      </c>
      <c r="S219" s="589" t="s">
        <v>310</v>
      </c>
    </row>
    <row r="220" spans="1:19" ht="36">
      <c r="A220" s="603">
        <f>IF(B220="","",COUNT('Diário 1º PA'!$A$4:$A$2000)+COUNT('Diário 2º PA'!$A$4:$A$1998)+COUNT('Diário 3º PA'!$A$4:$A$1991)+ROW()-3)</f>
        <v>1060</v>
      </c>
      <c r="B220" s="493">
        <v>44890</v>
      </c>
      <c r="C220" s="476">
        <v>44835</v>
      </c>
      <c r="D220" s="448" t="s">
        <v>315</v>
      </c>
      <c r="E220" s="448" t="s">
        <v>315</v>
      </c>
      <c r="F220" s="477">
        <v>3038.53</v>
      </c>
      <c r="G220" s="448" t="s">
        <v>1965</v>
      </c>
      <c r="H220" s="448" t="s">
        <v>310</v>
      </c>
      <c r="I220" s="448" t="s">
        <v>513</v>
      </c>
      <c r="J220" s="448" t="s">
        <v>475</v>
      </c>
      <c r="K220" s="448" t="s">
        <v>499</v>
      </c>
      <c r="L220" s="448" t="s">
        <v>310</v>
      </c>
      <c r="M220" s="544" t="s">
        <v>310</v>
      </c>
      <c r="N220" s="493">
        <v>44890</v>
      </c>
      <c r="O220" s="315">
        <f t="shared" si="78"/>
        <v>11</v>
      </c>
      <c r="P220" s="315">
        <f t="shared" si="79"/>
        <v>10</v>
      </c>
      <c r="Q220" s="96" t="str">
        <f t="shared" si="77"/>
        <v>Transferência_para_Reserva_de_Recursos</v>
      </c>
      <c r="R220" s="589" t="s">
        <v>310</v>
      </c>
      <c r="S220" s="589" t="s">
        <v>310</v>
      </c>
    </row>
    <row r="221" spans="1:19" ht="24">
      <c r="A221" s="603">
        <f>IF(B221="","",COUNT('Diário 1º PA'!$A$4:$A$2000)+COUNT('Diário 2º PA'!$A$4:$A$1998)+COUNT('Diário 3º PA'!$A$4:$A$1991)+ROW()-3)</f>
        <v>1061</v>
      </c>
      <c r="B221" s="493">
        <v>44890</v>
      </c>
      <c r="C221" s="476">
        <v>44835</v>
      </c>
      <c r="D221" s="448" t="s">
        <v>271</v>
      </c>
      <c r="E221" s="448" t="s">
        <v>67</v>
      </c>
      <c r="F221" s="477">
        <v>195.5</v>
      </c>
      <c r="G221" s="573" t="s">
        <v>2104</v>
      </c>
      <c r="H221" s="448" t="s">
        <v>310</v>
      </c>
      <c r="I221" s="448" t="s">
        <v>621</v>
      </c>
      <c r="J221" s="448" t="s">
        <v>310</v>
      </c>
      <c r="K221" s="448" t="s">
        <v>507</v>
      </c>
      <c r="L221" s="448" t="s">
        <v>508</v>
      </c>
      <c r="M221" s="448" t="s">
        <v>310</v>
      </c>
      <c r="N221" s="587">
        <v>44890</v>
      </c>
      <c r="O221" s="315">
        <f t="shared" si="78"/>
        <v>11</v>
      </c>
      <c r="P221" s="315">
        <f t="shared" si="79"/>
        <v>10</v>
      </c>
      <c r="Q221" s="96" t="str">
        <f t="shared" si="77"/>
        <v>Gastos_Gerais</v>
      </c>
      <c r="R221" s="589" t="s">
        <v>310</v>
      </c>
      <c r="S221" s="589" t="s">
        <v>310</v>
      </c>
    </row>
    <row r="222" spans="1:19" ht="84">
      <c r="A222" s="603">
        <f>IF(B222="","",COUNT('Diário 1º PA'!$A$4:$A$2000)+COUNT('Diário 2º PA'!$A$4:$A$1998)+COUNT('Diário 3º PA'!$A$4:$A$1991)+ROW()-3)</f>
        <v>1062</v>
      </c>
      <c r="B222" s="493">
        <v>44893</v>
      </c>
      <c r="C222" s="476">
        <v>44866</v>
      </c>
      <c r="D222" s="448" t="s">
        <v>271</v>
      </c>
      <c r="E222" s="448" t="s">
        <v>436</v>
      </c>
      <c r="F222" s="477">
        <v>5622.43</v>
      </c>
      <c r="G222" s="448" t="s">
        <v>2061</v>
      </c>
      <c r="H222" s="448" t="s">
        <v>2131</v>
      </c>
      <c r="I222" s="448" t="s">
        <v>2109</v>
      </c>
      <c r="J222" s="448" t="s">
        <v>2110</v>
      </c>
      <c r="K222" s="448" t="s">
        <v>543</v>
      </c>
      <c r="L222" s="448" t="s">
        <v>32</v>
      </c>
      <c r="M222" s="448" t="s">
        <v>1513</v>
      </c>
      <c r="N222" s="587">
        <v>44889</v>
      </c>
      <c r="O222" s="315">
        <f t="shared" si="78"/>
        <v>11</v>
      </c>
      <c r="P222" s="315">
        <f t="shared" si="79"/>
        <v>11</v>
      </c>
      <c r="Q222" s="96" t="str">
        <f t="shared" si="77"/>
        <v>Gastos_Gerais</v>
      </c>
      <c r="R222" s="589" t="s">
        <v>501</v>
      </c>
      <c r="S222" s="589">
        <v>4708</v>
      </c>
    </row>
    <row r="223" spans="1:19" ht="72">
      <c r="A223" s="603">
        <f>IF(B223="","",COUNT('Diário 1º PA'!$A$4:$A$2000)+COUNT('Diário 2º PA'!$A$4:$A$1998)+COUNT('Diário 3º PA'!$A$4:$A$1991)+ROW()-3)</f>
        <v>1063</v>
      </c>
      <c r="B223" s="493">
        <v>44893</v>
      </c>
      <c r="C223" s="476">
        <v>44713</v>
      </c>
      <c r="D223" s="448" t="s">
        <v>271</v>
      </c>
      <c r="E223" s="448" t="s">
        <v>448</v>
      </c>
      <c r="F223" s="495">
        <v>37008.199999999997</v>
      </c>
      <c r="G223" s="573" t="s">
        <v>1322</v>
      </c>
      <c r="H223" s="448" t="s">
        <v>465</v>
      </c>
      <c r="I223" s="448" t="s">
        <v>886</v>
      </c>
      <c r="J223" s="507" t="s">
        <v>607</v>
      </c>
      <c r="K223" s="448" t="s">
        <v>543</v>
      </c>
      <c r="L223" s="448" t="s">
        <v>32</v>
      </c>
      <c r="M223" s="448" t="s">
        <v>1612</v>
      </c>
      <c r="N223" s="587">
        <v>44890</v>
      </c>
      <c r="O223" s="315">
        <f t="shared" si="78"/>
        <v>11</v>
      </c>
      <c r="P223" s="315">
        <f t="shared" si="79"/>
        <v>6</v>
      </c>
      <c r="Q223" s="96" t="str">
        <f t="shared" si="77"/>
        <v>Gastos_Gerais</v>
      </c>
      <c r="R223" s="589" t="s">
        <v>540</v>
      </c>
      <c r="S223" s="589">
        <v>3879</v>
      </c>
    </row>
    <row r="224" spans="1:19" ht="36">
      <c r="A224" s="603">
        <f>IF(B224="","",COUNT('Diário 1º PA'!$A$4:$A$2000)+COUNT('Diário 2º PA'!$A$4:$A$1998)+COUNT('Diário 3º PA'!$A$4:$A$1991)+ROW()-3)</f>
        <v>1064</v>
      </c>
      <c r="B224" s="493">
        <v>44893</v>
      </c>
      <c r="C224" s="476">
        <v>44866</v>
      </c>
      <c r="D224" s="448" t="s">
        <v>271</v>
      </c>
      <c r="E224" s="448" t="s">
        <v>71</v>
      </c>
      <c r="F224" s="477">
        <v>11</v>
      </c>
      <c r="G224" s="573" t="s">
        <v>2113</v>
      </c>
      <c r="H224" s="448" t="s">
        <v>2131</v>
      </c>
      <c r="I224" s="448" t="s">
        <v>546</v>
      </c>
      <c r="J224" s="448" t="s">
        <v>547</v>
      </c>
      <c r="K224" s="448" t="s">
        <v>548</v>
      </c>
      <c r="L224" s="448" t="s">
        <v>477</v>
      </c>
      <c r="M224" s="544" t="s">
        <v>310</v>
      </c>
      <c r="N224" s="493">
        <v>44893</v>
      </c>
      <c r="O224" s="315">
        <f t="shared" si="78"/>
        <v>11</v>
      </c>
      <c r="P224" s="315">
        <f t="shared" si="79"/>
        <v>11</v>
      </c>
      <c r="Q224" s="96" t="str">
        <f t="shared" si="77"/>
        <v>Gastos_Gerais</v>
      </c>
      <c r="R224" s="589" t="s">
        <v>310</v>
      </c>
      <c r="S224" s="589" t="s">
        <v>310</v>
      </c>
    </row>
    <row r="225" spans="1:19" ht="36">
      <c r="A225" s="603">
        <f>IF(B225="","",COUNT('Diário 1º PA'!$A$4:$A$2000)+COUNT('Diário 2º PA'!$A$4:$A$1998)+COUNT('Diário 3º PA'!$A$4:$A$1991)+ROW()-3)</f>
        <v>1065</v>
      </c>
      <c r="B225" s="493">
        <v>44893</v>
      </c>
      <c r="C225" s="476">
        <v>44866</v>
      </c>
      <c r="D225" s="448" t="s">
        <v>271</v>
      </c>
      <c r="E225" s="448" t="s">
        <v>71</v>
      </c>
      <c r="F225" s="477">
        <v>11</v>
      </c>
      <c r="G225" s="573" t="s">
        <v>2114</v>
      </c>
      <c r="H225" s="448" t="s">
        <v>465</v>
      </c>
      <c r="I225" s="448" t="s">
        <v>546</v>
      </c>
      <c r="J225" s="448" t="s">
        <v>547</v>
      </c>
      <c r="K225" s="448" t="s">
        <v>548</v>
      </c>
      <c r="L225" s="448" t="s">
        <v>477</v>
      </c>
      <c r="M225" s="544" t="s">
        <v>310</v>
      </c>
      <c r="N225" s="493">
        <v>44893</v>
      </c>
      <c r="O225" s="315">
        <f t="shared" ref="O225" si="95">IF(B225=0,0,IF(YEAR(B225)=$P$1,MONTH(B225)-$O$1+1,(YEAR(B225)-$P$1)*12-$O$1+1+MONTH(B225)))</f>
        <v>11</v>
      </c>
      <c r="P225" s="315">
        <f t="shared" ref="P225" si="96">IF(C225=0,0,IF(YEAR(C225)=$P$1,MONTH(C225)-$O$1+1,(YEAR(C225)-$P$1)*12-$O$1+1+MONTH(C225)))</f>
        <v>11</v>
      </c>
      <c r="Q225" s="96" t="str">
        <f t="shared" ref="Q225" si="97">SUBSTITUTE(D225," ","_")</f>
        <v>Gastos_Gerais</v>
      </c>
      <c r="R225" s="589" t="s">
        <v>310</v>
      </c>
      <c r="S225" s="589" t="s">
        <v>310</v>
      </c>
    </row>
    <row r="226" spans="1:19" ht="108">
      <c r="A226" s="603">
        <f>IF(B226="","",COUNT('Diário 1º PA'!$A$4:$A$2000)+COUNT('Diário 2º PA'!$A$4:$A$1998)+COUNT('Diário 3º PA'!$A$4:$A$1991)+ROW()-3)</f>
        <v>1066</v>
      </c>
      <c r="B226" s="493">
        <v>44894</v>
      </c>
      <c r="C226" s="476">
        <v>44835</v>
      </c>
      <c r="D226" s="448" t="s">
        <v>271</v>
      </c>
      <c r="E226" s="448" t="s">
        <v>448</v>
      </c>
      <c r="F226" s="477">
        <v>9465.93</v>
      </c>
      <c r="G226" s="448" t="s">
        <v>2071</v>
      </c>
      <c r="H226" s="448" t="s">
        <v>471</v>
      </c>
      <c r="I226" s="448" t="s">
        <v>2079</v>
      </c>
      <c r="J226" s="507" t="s">
        <v>2080</v>
      </c>
      <c r="K226" s="448" t="s">
        <v>1886</v>
      </c>
      <c r="L226" s="448" t="s">
        <v>763</v>
      </c>
      <c r="M226" s="448">
        <v>9019528940</v>
      </c>
      <c r="N226" s="493">
        <v>44882</v>
      </c>
      <c r="O226" s="315">
        <f t="shared" si="78"/>
        <v>11</v>
      </c>
      <c r="P226" s="315">
        <f t="shared" si="79"/>
        <v>10</v>
      </c>
      <c r="Q226" s="96" t="str">
        <f t="shared" si="77"/>
        <v>Gastos_Gerais</v>
      </c>
      <c r="R226" s="589" t="s">
        <v>540</v>
      </c>
      <c r="S226" s="589">
        <v>4765</v>
      </c>
    </row>
    <row r="227" spans="1:19" ht="36">
      <c r="A227" s="603">
        <f>IF(B227="","",COUNT('Diário 1º PA'!$A$4:$A$2000)+COUNT('Diário 2º PA'!$A$4:$A$1998)+COUNT('Diário 3º PA'!$A$4:$A$1991)+ROW()-3)</f>
        <v>1067</v>
      </c>
      <c r="B227" s="493">
        <v>44894</v>
      </c>
      <c r="C227" s="476">
        <v>44805</v>
      </c>
      <c r="D227" s="448" t="s">
        <v>271</v>
      </c>
      <c r="E227" s="448" t="s">
        <v>184</v>
      </c>
      <c r="F227" s="495">
        <v>2375</v>
      </c>
      <c r="G227" s="573" t="s">
        <v>1747</v>
      </c>
      <c r="H227" s="447" t="s">
        <v>465</v>
      </c>
      <c r="I227" s="448" t="s">
        <v>2115</v>
      </c>
      <c r="J227" s="507" t="s">
        <v>2116</v>
      </c>
      <c r="K227" s="448" t="s">
        <v>543</v>
      </c>
      <c r="L227" s="448" t="s">
        <v>32</v>
      </c>
      <c r="M227" s="448" t="s">
        <v>2117</v>
      </c>
      <c r="N227" s="493">
        <v>44882</v>
      </c>
      <c r="O227" s="315">
        <f t="shared" si="78"/>
        <v>11</v>
      </c>
      <c r="P227" s="315">
        <f t="shared" si="79"/>
        <v>9</v>
      </c>
      <c r="Q227" s="96" t="str">
        <f t="shared" si="77"/>
        <v>Gastos_Gerais</v>
      </c>
      <c r="R227" s="589" t="s">
        <v>501</v>
      </c>
      <c r="S227" s="589">
        <v>3096</v>
      </c>
    </row>
    <row r="228" spans="1:19" ht="48">
      <c r="A228" s="603">
        <f>IF(B228="","",COUNT('Diário 1º PA'!$A$4:$A$2000)+COUNT('Diário 2º PA'!$A$4:$A$1998)+COUNT('Diário 3º PA'!$A$4:$A$1991)+ROW()-3)</f>
        <v>1068</v>
      </c>
      <c r="B228" s="493">
        <v>44894</v>
      </c>
      <c r="C228" s="476">
        <v>44866</v>
      </c>
      <c r="D228" s="448" t="s">
        <v>271</v>
      </c>
      <c r="E228" s="448" t="s">
        <v>71</v>
      </c>
      <c r="F228" s="477">
        <v>11</v>
      </c>
      <c r="G228" s="573" t="s">
        <v>2119</v>
      </c>
      <c r="H228" s="447" t="s">
        <v>465</v>
      </c>
      <c r="I228" s="448" t="s">
        <v>546</v>
      </c>
      <c r="J228" s="448" t="s">
        <v>547</v>
      </c>
      <c r="K228" s="448" t="s">
        <v>548</v>
      </c>
      <c r="L228" s="448" t="s">
        <v>477</v>
      </c>
      <c r="M228" s="544" t="s">
        <v>310</v>
      </c>
      <c r="N228" s="493">
        <v>44894</v>
      </c>
      <c r="O228" s="315">
        <f t="shared" si="78"/>
        <v>11</v>
      </c>
      <c r="P228" s="315">
        <f t="shared" si="79"/>
        <v>11</v>
      </c>
      <c r="Q228" s="96" t="str">
        <f t="shared" si="77"/>
        <v>Gastos_Gerais</v>
      </c>
      <c r="R228" s="589" t="s">
        <v>310</v>
      </c>
      <c r="S228" s="589" t="s">
        <v>310</v>
      </c>
    </row>
    <row r="229" spans="1:19" ht="25.5">
      <c r="A229" s="603">
        <f>IF(B229="","",COUNT('Diário 1º PA'!$A$4:$A$2000)+COUNT('Diário 2º PA'!$A$4:$A$1998)+COUNT('Diário 3º PA'!$A$4:$A$1991)+ROW()-3)</f>
        <v>1069</v>
      </c>
      <c r="B229" s="496">
        <v>44895</v>
      </c>
      <c r="C229" s="476">
        <v>44866</v>
      </c>
      <c r="D229" s="448" t="s">
        <v>295</v>
      </c>
      <c r="E229" s="448" t="s">
        <v>295</v>
      </c>
      <c r="F229" s="477">
        <v>2505.77</v>
      </c>
      <c r="G229" s="573" t="s">
        <v>2122</v>
      </c>
      <c r="H229" s="448" t="s">
        <v>310</v>
      </c>
      <c r="I229" s="448" t="s">
        <v>622</v>
      </c>
      <c r="J229" s="448" t="s">
        <v>475</v>
      </c>
      <c r="K229" s="448" t="s">
        <v>476</v>
      </c>
      <c r="L229" s="448" t="s">
        <v>477</v>
      </c>
      <c r="M229" s="544" t="s">
        <v>310</v>
      </c>
      <c r="N229" s="496">
        <v>44895</v>
      </c>
      <c r="O229" s="315">
        <f t="shared" si="78"/>
        <v>11</v>
      </c>
      <c r="P229" s="315">
        <f t="shared" si="79"/>
        <v>11</v>
      </c>
      <c r="Q229" s="96" t="str">
        <f t="shared" si="77"/>
        <v>Rendimentos_de_Aplicações_Fin.</v>
      </c>
      <c r="R229" s="590" t="s">
        <v>310</v>
      </c>
      <c r="S229" s="590" t="s">
        <v>310</v>
      </c>
    </row>
    <row r="230" spans="1:19" ht="24">
      <c r="A230" s="603">
        <f>IF(B230="","",COUNT('Diário 1º PA'!$A$4:$A$2000)+COUNT('Diário 2º PA'!$A$4:$A$1998)+COUNT('Diário 3º PA'!$A$4:$A$1991)+ROW()-3)</f>
        <v>1070</v>
      </c>
      <c r="B230" s="496">
        <v>44895</v>
      </c>
      <c r="C230" s="476">
        <v>44866</v>
      </c>
      <c r="D230" s="448" t="s">
        <v>271</v>
      </c>
      <c r="E230" s="448" t="s">
        <v>78</v>
      </c>
      <c r="F230" s="477">
        <v>2360.96</v>
      </c>
      <c r="G230" s="573" t="s">
        <v>2123</v>
      </c>
      <c r="H230" s="448" t="s">
        <v>310</v>
      </c>
      <c r="I230" s="448" t="s">
        <v>504</v>
      </c>
      <c r="J230" s="448" t="s">
        <v>310</v>
      </c>
      <c r="K230" s="448" t="s">
        <v>507</v>
      </c>
      <c r="L230" s="448" t="s">
        <v>508</v>
      </c>
      <c r="M230" s="544" t="s">
        <v>310</v>
      </c>
      <c r="N230" s="496">
        <v>44895</v>
      </c>
      <c r="O230" s="315">
        <f t="shared" si="78"/>
        <v>11</v>
      </c>
      <c r="P230" s="315">
        <f t="shared" si="79"/>
        <v>11</v>
      </c>
      <c r="Q230" s="96" t="str">
        <f t="shared" si="77"/>
        <v>Gastos_Gerais</v>
      </c>
      <c r="R230" s="590" t="s">
        <v>310</v>
      </c>
      <c r="S230" s="590" t="s">
        <v>310</v>
      </c>
    </row>
    <row r="231" spans="1:19">
      <c r="A231" s="603" t="str">
        <f>IF(B231="","",COUNT('Diário 1º PA'!$A$4:$A$2000)+COUNT('Diário 2º PA'!$A$4:$A$1998)+COUNT('Diário 3º PA'!$A$4:$A$1991)+ROW()-3)</f>
        <v/>
      </c>
      <c r="B231" s="493"/>
      <c r="C231" s="537"/>
      <c r="D231" s="447"/>
      <c r="E231" s="447"/>
      <c r="F231" s="495"/>
      <c r="G231" s="448"/>
      <c r="H231" s="447"/>
      <c r="I231" s="448"/>
      <c r="J231" s="507"/>
      <c r="K231" s="507"/>
      <c r="L231" s="509"/>
      <c r="M231" s="507"/>
      <c r="N231" s="607"/>
      <c r="O231" s="315">
        <f t="shared" si="78"/>
        <v>0</v>
      </c>
      <c r="P231" s="315">
        <f t="shared" si="79"/>
        <v>0</v>
      </c>
      <c r="Q231" s="96" t="str">
        <f t="shared" si="77"/>
        <v/>
      </c>
      <c r="R231" s="96"/>
      <c r="S231" s="96"/>
    </row>
    <row r="232" spans="1:19">
      <c r="A232" s="603" t="str">
        <f>IF(B232="","",COUNT('Diário 1º PA'!$A$4:$A$2000)+COUNT('Diário 2º PA'!$A$4:$A$1998)+COUNT('Diário 3º PA'!$A$4:$A$1991)+ROW()-3)</f>
        <v/>
      </c>
      <c r="B232" s="493"/>
      <c r="C232" s="537"/>
      <c r="D232" s="447"/>
      <c r="E232" s="447"/>
      <c r="F232" s="495"/>
      <c r="G232" s="447"/>
      <c r="H232" s="447"/>
      <c r="I232" s="448"/>
      <c r="J232" s="507"/>
      <c r="K232" s="507"/>
      <c r="L232" s="509"/>
      <c r="M232" s="507"/>
      <c r="N232" s="607"/>
      <c r="O232" s="315">
        <f t="shared" si="78"/>
        <v>0</v>
      </c>
      <c r="P232" s="315">
        <f t="shared" si="79"/>
        <v>0</v>
      </c>
      <c r="Q232" s="96" t="str">
        <f t="shared" si="77"/>
        <v/>
      </c>
      <c r="R232" s="96"/>
      <c r="S232" s="96"/>
    </row>
    <row r="233" spans="1:19">
      <c r="A233" s="603" t="str">
        <f>IF(B233="","",COUNT('Diário 1º PA'!$A$4:$A$2000)+COUNT('Diário 2º PA'!$A$4:$A$1998)+COUNT('Diário 3º PA'!$A$4:$A$1991)+ROW()-3)</f>
        <v/>
      </c>
      <c r="B233" s="498"/>
      <c r="C233" s="536"/>
      <c r="D233" s="479"/>
      <c r="E233" s="479"/>
      <c r="F233" s="499"/>
      <c r="G233" s="479"/>
      <c r="H233" s="479"/>
      <c r="I233" s="478"/>
      <c r="J233" s="508"/>
      <c r="K233" s="508"/>
      <c r="L233" s="512"/>
      <c r="M233" s="507"/>
      <c r="N233" s="607"/>
      <c r="O233" s="315">
        <f t="shared" si="78"/>
        <v>0</v>
      </c>
      <c r="P233" s="315">
        <f t="shared" si="79"/>
        <v>0</v>
      </c>
      <c r="Q233" s="96" t="str">
        <f t="shared" si="77"/>
        <v/>
      </c>
      <c r="R233" s="96"/>
      <c r="S233" s="96"/>
    </row>
    <row r="234" spans="1:19">
      <c r="A234" s="603" t="str">
        <f>IF(B234="","",COUNT('Diário 1º PA'!$A$4:$A$2000)+COUNT('Diário 2º PA'!$A$4:$A$1998)+COUNT('Diário 3º PA'!$A$4:$A$1991)+ROW()-3)</f>
        <v/>
      </c>
      <c r="B234" s="493"/>
      <c r="C234" s="537"/>
      <c r="D234" s="447"/>
      <c r="E234" s="447"/>
      <c r="F234" s="495"/>
      <c r="G234" s="447"/>
      <c r="H234" s="447"/>
      <c r="I234" s="448"/>
      <c r="J234" s="507"/>
      <c r="K234" s="507"/>
      <c r="L234" s="509"/>
      <c r="M234" s="507"/>
      <c r="N234" s="607"/>
      <c r="O234" s="315">
        <f t="shared" si="78"/>
        <v>0</v>
      </c>
      <c r="P234" s="315">
        <f t="shared" si="79"/>
        <v>0</v>
      </c>
      <c r="Q234" s="96" t="str">
        <f t="shared" si="77"/>
        <v/>
      </c>
      <c r="R234" s="96"/>
      <c r="S234" s="96"/>
    </row>
    <row r="235" spans="1:19">
      <c r="A235" s="603" t="str">
        <f>IF(B235="","",COUNT('Diário 1º PA'!$A$4:$A$2000)+COUNT('Diário 2º PA'!$A$4:$A$1998)+COUNT('Diário 3º PA'!$A$4:$A$1991)+ROW()-3)</f>
        <v/>
      </c>
      <c r="B235" s="493"/>
      <c r="C235" s="537"/>
      <c r="D235" s="447"/>
      <c r="E235" s="447"/>
      <c r="F235" s="495"/>
      <c r="G235" s="447"/>
      <c r="H235" s="447"/>
      <c r="I235" s="448"/>
      <c r="J235" s="507"/>
      <c r="K235" s="507"/>
      <c r="L235" s="509"/>
      <c r="M235" s="507"/>
      <c r="N235" s="607"/>
      <c r="O235" s="315">
        <f t="shared" si="78"/>
        <v>0</v>
      </c>
      <c r="P235" s="315">
        <f t="shared" si="79"/>
        <v>0</v>
      </c>
      <c r="Q235" s="96" t="str">
        <f t="shared" si="77"/>
        <v/>
      </c>
      <c r="R235" s="96"/>
      <c r="S235" s="96"/>
    </row>
    <row r="236" spans="1:19">
      <c r="A236" s="603" t="str">
        <f>IF(B236="","",COUNT('Diário 1º PA'!$A$4:$A$2000)+COUNT('Diário 2º PA'!$A$4:$A$1998)+COUNT('Diário 3º PA'!$A$4:$A$1991)+ROW()-3)</f>
        <v/>
      </c>
      <c r="B236" s="493"/>
      <c r="C236" s="537"/>
      <c r="D236" s="447"/>
      <c r="E236" s="447"/>
      <c r="F236" s="495"/>
      <c r="G236" s="448"/>
      <c r="H236" s="447"/>
      <c r="I236" s="448"/>
      <c r="J236" s="507"/>
      <c r="K236" s="507"/>
      <c r="L236" s="509"/>
      <c r="M236" s="507"/>
      <c r="N236" s="607"/>
      <c r="O236" s="315">
        <f t="shared" si="78"/>
        <v>0</v>
      </c>
      <c r="P236" s="315">
        <f t="shared" si="79"/>
        <v>0</v>
      </c>
      <c r="Q236" s="96" t="str">
        <f t="shared" si="77"/>
        <v/>
      </c>
      <c r="R236" s="96"/>
      <c r="S236" s="96"/>
    </row>
    <row r="237" spans="1:19">
      <c r="A237" s="603" t="str">
        <f>IF(B237="","",COUNT('Diário 1º PA'!$A$4:$A$2000)+COUNT('Diário 2º PA'!$A$4:$A$1998)+COUNT('Diário 3º PA'!$A$4:$A$1991)+ROW()-3)</f>
        <v/>
      </c>
      <c r="B237" s="493"/>
      <c r="C237" s="537"/>
      <c r="D237" s="447"/>
      <c r="E237" s="447"/>
      <c r="F237" s="495"/>
      <c r="G237" s="448"/>
      <c r="H237" s="447"/>
      <c r="I237" s="448"/>
      <c r="J237" s="507"/>
      <c r="K237" s="507"/>
      <c r="L237" s="509"/>
      <c r="M237" s="507"/>
      <c r="N237" s="607"/>
      <c r="O237" s="315">
        <f t="shared" si="78"/>
        <v>0</v>
      </c>
      <c r="P237" s="315">
        <f t="shared" si="79"/>
        <v>0</v>
      </c>
      <c r="Q237" s="96" t="str">
        <f t="shared" si="77"/>
        <v/>
      </c>
      <c r="R237" s="96"/>
      <c r="S237" s="96"/>
    </row>
    <row r="238" spans="1:19">
      <c r="A238" s="603" t="str">
        <f>IF(B238="","",COUNT('Diário 1º PA'!$A$4:$A$2000)+COUNT('Diário 2º PA'!$A$4:$A$1998)+COUNT('Diário 3º PA'!$A$4:$A$1991)+ROW()-3)</f>
        <v/>
      </c>
      <c r="B238" s="493"/>
      <c r="C238" s="537"/>
      <c r="D238" s="447"/>
      <c r="E238" s="447"/>
      <c r="F238" s="495"/>
      <c r="G238" s="448"/>
      <c r="H238" s="447"/>
      <c r="I238" s="448"/>
      <c r="J238" s="507"/>
      <c r="K238" s="507"/>
      <c r="L238" s="509"/>
      <c r="M238" s="507"/>
      <c r="N238" s="607"/>
      <c r="O238" s="315">
        <f t="shared" si="78"/>
        <v>0</v>
      </c>
      <c r="P238" s="315">
        <f t="shared" si="79"/>
        <v>0</v>
      </c>
      <c r="Q238" s="96" t="str">
        <f t="shared" si="77"/>
        <v/>
      </c>
      <c r="R238" s="96"/>
      <c r="S238" s="96"/>
    </row>
    <row r="239" spans="1:19">
      <c r="A239" s="603" t="str">
        <f>IF(B239="","",COUNT('Diário 1º PA'!$A$4:$A$2000)+COUNT('Diário 2º PA'!$A$4:$A$1998)+COUNT('Diário 3º PA'!$A$4:$A$1991)+ROW()-3)</f>
        <v/>
      </c>
      <c r="B239" s="493"/>
      <c r="C239" s="537"/>
      <c r="D239" s="447"/>
      <c r="E239" s="447"/>
      <c r="F239" s="495"/>
      <c r="G239" s="447"/>
      <c r="H239" s="447"/>
      <c r="I239" s="448"/>
      <c r="J239" s="507"/>
      <c r="K239" s="507"/>
      <c r="L239" s="509"/>
      <c r="M239" s="507"/>
      <c r="N239" s="607"/>
      <c r="O239" s="315">
        <f t="shared" si="78"/>
        <v>0</v>
      </c>
      <c r="P239" s="315">
        <f t="shared" si="79"/>
        <v>0</v>
      </c>
      <c r="Q239" s="96" t="str">
        <f t="shared" si="77"/>
        <v/>
      </c>
      <c r="R239" s="96"/>
      <c r="S239" s="96"/>
    </row>
    <row r="240" spans="1:19">
      <c r="A240" s="603" t="str">
        <f>IF(B240="","",COUNT('Diário 1º PA'!$A$4:$A$2000)+COUNT('Diário 2º PA'!$A$4:$A$1998)+COUNT('Diário 3º PA'!$A$4:$A$1991)+ROW()-3)</f>
        <v/>
      </c>
      <c r="B240" s="493"/>
      <c r="C240" s="537"/>
      <c r="D240" s="447"/>
      <c r="E240" s="447"/>
      <c r="F240" s="495"/>
      <c r="G240" s="447"/>
      <c r="H240" s="447"/>
      <c r="I240" s="448"/>
      <c r="J240" s="507"/>
      <c r="K240" s="507"/>
      <c r="L240" s="509"/>
      <c r="M240" s="507"/>
      <c r="N240" s="607"/>
      <c r="O240" s="315">
        <f t="shared" si="78"/>
        <v>0</v>
      </c>
      <c r="P240" s="315">
        <f t="shared" si="79"/>
        <v>0</v>
      </c>
      <c r="Q240" s="96" t="str">
        <f t="shared" si="77"/>
        <v/>
      </c>
      <c r="R240" s="96"/>
      <c r="S240" s="96"/>
    </row>
    <row r="241" spans="1:19">
      <c r="A241" s="603" t="str">
        <f>IF(B241="","",COUNT('Diário 1º PA'!$A$4:$A$2000)+COUNT('Diário 2º PA'!$A$4:$A$1998)+COUNT('Diário 3º PA'!$A$4:$A$1991)+ROW()-3)</f>
        <v/>
      </c>
      <c r="B241" s="493"/>
      <c r="C241" s="537"/>
      <c r="D241" s="447"/>
      <c r="E241" s="447"/>
      <c r="F241" s="495"/>
      <c r="G241" s="447"/>
      <c r="H241" s="447"/>
      <c r="I241" s="448"/>
      <c r="J241" s="507"/>
      <c r="K241" s="507"/>
      <c r="L241" s="509"/>
      <c r="M241" s="507"/>
      <c r="N241" s="607"/>
      <c r="O241" s="315">
        <f t="shared" si="78"/>
        <v>0</v>
      </c>
      <c r="P241" s="315">
        <f t="shared" si="79"/>
        <v>0</v>
      </c>
      <c r="Q241" s="96" t="str">
        <f t="shared" si="77"/>
        <v/>
      </c>
      <c r="R241" s="96"/>
      <c r="S241" s="96"/>
    </row>
    <row r="242" spans="1:19">
      <c r="A242" s="603" t="str">
        <f>IF(B242="","",COUNT('Diário 1º PA'!$A$4:$A$2000)+COUNT('Diário 2º PA'!$A$4:$A$1998)+COUNT('Diário 3º PA'!$A$4:$A$1991)+ROW()-3)</f>
        <v/>
      </c>
      <c r="B242" s="493"/>
      <c r="C242" s="537"/>
      <c r="D242" s="447"/>
      <c r="E242" s="447"/>
      <c r="F242" s="495"/>
      <c r="G242" s="447"/>
      <c r="H242" s="447"/>
      <c r="I242" s="448"/>
      <c r="J242" s="507"/>
      <c r="K242" s="507"/>
      <c r="L242" s="509"/>
      <c r="M242" s="507"/>
      <c r="N242" s="607"/>
      <c r="O242" s="315">
        <f t="shared" si="78"/>
        <v>0</v>
      </c>
      <c r="P242" s="315">
        <f t="shared" si="79"/>
        <v>0</v>
      </c>
      <c r="Q242" s="96" t="str">
        <f t="shared" si="77"/>
        <v/>
      </c>
      <c r="R242" s="96"/>
      <c r="S242" s="96"/>
    </row>
    <row r="243" spans="1:19">
      <c r="A243" s="603" t="str">
        <f>IF(B243="","",COUNT('Diário 1º PA'!$A$4:$A$2000)+COUNT('Diário 2º PA'!$A$4:$A$1998)+COUNT('Diário 3º PA'!$A$4:$A$1991)+ROW()-3)</f>
        <v/>
      </c>
      <c r="B243" s="493"/>
      <c r="C243" s="537"/>
      <c r="D243" s="447"/>
      <c r="E243" s="447"/>
      <c r="F243" s="495"/>
      <c r="G243" s="447"/>
      <c r="H243" s="447"/>
      <c r="I243" s="448"/>
      <c r="J243" s="507"/>
      <c r="K243" s="507"/>
      <c r="L243" s="509"/>
      <c r="M243" s="507"/>
      <c r="N243" s="607"/>
      <c r="O243" s="315">
        <f t="shared" si="78"/>
        <v>0</v>
      </c>
      <c r="P243" s="315">
        <f t="shared" si="79"/>
        <v>0</v>
      </c>
      <c r="Q243" s="96" t="str">
        <f t="shared" si="77"/>
        <v/>
      </c>
      <c r="R243" s="96"/>
      <c r="S243" s="96"/>
    </row>
    <row r="244" spans="1:19">
      <c r="A244" s="603" t="str">
        <f>IF(B244="","",COUNT('Diário 1º PA'!$A$4:$A$2000)+COUNT('Diário 2º PA'!$A$4:$A$1998)+COUNT('Diário 3º PA'!$A$4:$A$1991)+ROW()-3)</f>
        <v/>
      </c>
      <c r="B244" s="493"/>
      <c r="C244" s="537"/>
      <c r="D244" s="447"/>
      <c r="E244" s="447"/>
      <c r="F244" s="495"/>
      <c r="G244" s="447"/>
      <c r="H244" s="447"/>
      <c r="I244" s="448"/>
      <c r="J244" s="507"/>
      <c r="K244" s="507"/>
      <c r="L244" s="509"/>
      <c r="M244" s="507"/>
      <c r="N244" s="607"/>
      <c r="O244" s="315">
        <f t="shared" si="78"/>
        <v>0</v>
      </c>
      <c r="P244" s="315">
        <f t="shared" si="79"/>
        <v>0</v>
      </c>
      <c r="Q244" s="96" t="str">
        <f t="shared" si="77"/>
        <v/>
      </c>
      <c r="R244" s="96"/>
      <c r="S244" s="96"/>
    </row>
    <row r="245" spans="1:19">
      <c r="A245" s="603" t="str">
        <f>IF(B245="","",COUNT('Diário 1º PA'!$A$4:$A$2000)+COUNT('Diário 2º PA'!$A$4:$A$1998)+COUNT('Diário 3º PA'!$A$4:$A$1991)+ROW()-3)</f>
        <v/>
      </c>
      <c r="B245" s="493"/>
      <c r="C245" s="537"/>
      <c r="D245" s="447"/>
      <c r="E245" s="447"/>
      <c r="F245" s="495"/>
      <c r="G245" s="447"/>
      <c r="H245" s="447"/>
      <c r="I245" s="448"/>
      <c r="J245" s="507"/>
      <c r="K245" s="507"/>
      <c r="L245" s="509"/>
      <c r="M245" s="507"/>
      <c r="N245" s="507"/>
      <c r="O245" s="315">
        <f t="shared" si="78"/>
        <v>0</v>
      </c>
      <c r="P245" s="315">
        <f t="shared" si="79"/>
        <v>0</v>
      </c>
      <c r="Q245" s="96" t="str">
        <f t="shared" si="77"/>
        <v/>
      </c>
      <c r="R245" s="96"/>
      <c r="S245" s="96"/>
    </row>
    <row r="246" spans="1:19">
      <c r="A246" s="603" t="str">
        <f>IF(B246="","",COUNT('Diário 1º PA'!$A$4:$A$2000)+COUNT('Diário 2º PA'!$A$4:$A$1998)+COUNT('Diário 3º PA'!$A$4:$A$1991)+ROW()-3)</f>
        <v/>
      </c>
      <c r="B246" s="493"/>
      <c r="C246" s="537"/>
      <c r="D246" s="447"/>
      <c r="E246" s="447"/>
      <c r="F246" s="495"/>
      <c r="G246" s="447"/>
      <c r="H246" s="447"/>
      <c r="I246" s="448"/>
      <c r="J246" s="507"/>
      <c r="K246" s="507"/>
      <c r="L246" s="509"/>
      <c r="M246" s="507"/>
      <c r="N246" s="507"/>
      <c r="O246" s="315">
        <f t="shared" si="78"/>
        <v>0</v>
      </c>
      <c r="P246" s="315">
        <f t="shared" si="79"/>
        <v>0</v>
      </c>
      <c r="Q246" s="96" t="str">
        <f t="shared" si="77"/>
        <v/>
      </c>
      <c r="R246" s="96"/>
      <c r="S246" s="96"/>
    </row>
    <row r="247" spans="1:19">
      <c r="A247" s="603" t="str">
        <f>IF(B247="","",COUNT('Diário 1º PA'!$A$4:$A$2000)+COUNT('Diário 2º PA'!$A$4:$A$1998)+COUNT('Diário 3º PA'!$A$4:$A$1991)+ROW()-3)</f>
        <v/>
      </c>
      <c r="B247" s="493"/>
      <c r="C247" s="537"/>
      <c r="D247" s="447"/>
      <c r="E247" s="447"/>
      <c r="F247" s="495"/>
      <c r="G247" s="447"/>
      <c r="H247" s="447"/>
      <c r="I247" s="448"/>
      <c r="J247" s="507"/>
      <c r="K247" s="507"/>
      <c r="L247" s="509"/>
      <c r="M247" s="507"/>
      <c r="N247" s="507"/>
      <c r="O247" s="315">
        <f t="shared" si="78"/>
        <v>0</v>
      </c>
      <c r="P247" s="315">
        <f t="shared" si="79"/>
        <v>0</v>
      </c>
      <c r="Q247" s="96" t="str">
        <f t="shared" si="77"/>
        <v/>
      </c>
      <c r="R247" s="96"/>
      <c r="S247" s="96"/>
    </row>
    <row r="248" spans="1:19">
      <c r="A248" s="603" t="str">
        <f>IF(B248="","",COUNT('Diário 1º PA'!$A$4:$A$2000)+COUNT('Diário 2º PA'!$A$4:$A$1998)+COUNT('Diário 3º PA'!$A$4:$A$1991)+ROW()-3)</f>
        <v/>
      </c>
      <c r="B248" s="493"/>
      <c r="C248" s="537"/>
      <c r="D248" s="447"/>
      <c r="E248" s="447"/>
      <c r="F248" s="495"/>
      <c r="G248" s="447"/>
      <c r="H248" s="447"/>
      <c r="I248" s="448"/>
      <c r="J248" s="507"/>
      <c r="K248" s="507"/>
      <c r="L248" s="509"/>
      <c r="M248" s="507"/>
      <c r="N248" s="507"/>
      <c r="O248" s="315">
        <f t="shared" si="78"/>
        <v>0</v>
      </c>
      <c r="P248" s="315">
        <f t="shared" si="79"/>
        <v>0</v>
      </c>
      <c r="Q248" s="96" t="str">
        <f t="shared" si="77"/>
        <v/>
      </c>
      <c r="R248" s="96"/>
      <c r="S248" s="96"/>
    </row>
    <row r="249" spans="1:19">
      <c r="A249" s="603" t="str">
        <f>IF(B249="","",COUNT('Diário 1º PA'!$A$4:$A$2000)+COUNT('Diário 2º PA'!$A$4:$A$1998)+COUNT('Diário 3º PA'!$A$4:$A$1991)+ROW()-3)</f>
        <v/>
      </c>
      <c r="B249" s="493"/>
      <c r="C249" s="537"/>
      <c r="D249" s="447"/>
      <c r="E249" s="447"/>
      <c r="F249" s="495"/>
      <c r="G249" s="447"/>
      <c r="H249" s="447"/>
      <c r="I249" s="448"/>
      <c r="J249" s="507"/>
      <c r="K249" s="507"/>
      <c r="L249" s="509"/>
      <c r="M249" s="507"/>
      <c r="N249" s="507"/>
      <c r="O249" s="315">
        <f t="shared" si="78"/>
        <v>0</v>
      </c>
      <c r="P249" s="315">
        <f t="shared" si="79"/>
        <v>0</v>
      </c>
      <c r="Q249" s="96" t="str">
        <f t="shared" si="77"/>
        <v/>
      </c>
      <c r="R249" s="96"/>
      <c r="S249" s="96"/>
    </row>
    <row r="250" spans="1:19">
      <c r="A250" s="603" t="str">
        <f>IF(B250="","",COUNT('Diário 1º PA'!$A$4:$A$2000)+COUNT('Diário 2º PA'!$A$4:$A$1998)+COUNT('Diário 3º PA'!$A$4:$A$1991)+ROW()-3)</f>
        <v/>
      </c>
      <c r="B250" s="493"/>
      <c r="C250" s="537"/>
      <c r="D250" s="447"/>
      <c r="E250" s="447"/>
      <c r="F250" s="495"/>
      <c r="G250" s="447"/>
      <c r="H250" s="447"/>
      <c r="I250" s="448"/>
      <c r="J250" s="507"/>
      <c r="K250" s="507"/>
      <c r="L250" s="509"/>
      <c r="M250" s="507"/>
      <c r="N250" s="507"/>
      <c r="O250" s="315">
        <f t="shared" si="78"/>
        <v>0</v>
      </c>
      <c r="P250" s="315">
        <f t="shared" si="79"/>
        <v>0</v>
      </c>
      <c r="Q250" s="96" t="str">
        <f t="shared" si="77"/>
        <v/>
      </c>
      <c r="R250" s="96"/>
      <c r="S250" s="96"/>
    </row>
    <row r="251" spans="1:19">
      <c r="A251" s="603" t="str">
        <f>IF(B251="","",COUNT('Diário 1º PA'!$A$4:$A$2000)+COUNT('Diário 2º PA'!$A$4:$A$1998)+COUNT('Diário 3º PA'!$A$4:$A$1991)+ROW()-3)</f>
        <v/>
      </c>
      <c r="B251" s="493"/>
      <c r="C251" s="537"/>
      <c r="D251" s="447"/>
      <c r="E251" s="447"/>
      <c r="F251" s="495"/>
      <c r="G251" s="447"/>
      <c r="H251" s="447"/>
      <c r="I251" s="448"/>
      <c r="J251" s="507"/>
      <c r="K251" s="507"/>
      <c r="L251" s="509"/>
      <c r="M251" s="507"/>
      <c r="N251" s="507"/>
      <c r="O251" s="315">
        <f t="shared" si="78"/>
        <v>0</v>
      </c>
      <c r="P251" s="315">
        <f t="shared" si="79"/>
        <v>0</v>
      </c>
      <c r="Q251" s="96" t="str">
        <f t="shared" si="77"/>
        <v/>
      </c>
      <c r="R251" s="96"/>
      <c r="S251" s="96"/>
    </row>
    <row r="252" spans="1:19">
      <c r="A252" s="603" t="str">
        <f>IF(B252="","",COUNT('Diário 1º PA'!$A$4:$A$2000)+COUNT('Diário 2º PA'!$A$4:$A$1998)+COUNT('Diário 3º PA'!$A$4:$A$1991)+ROW()-3)</f>
        <v/>
      </c>
      <c r="B252" s="493"/>
      <c r="C252" s="537"/>
      <c r="D252" s="447"/>
      <c r="E252" s="447"/>
      <c r="F252" s="495"/>
      <c r="G252" s="447"/>
      <c r="H252" s="447"/>
      <c r="I252" s="448"/>
      <c r="J252" s="507"/>
      <c r="K252" s="507"/>
      <c r="L252" s="509"/>
      <c r="M252" s="507"/>
      <c r="N252" s="507"/>
      <c r="O252" s="315">
        <f t="shared" si="78"/>
        <v>0</v>
      </c>
      <c r="P252" s="315">
        <f t="shared" si="79"/>
        <v>0</v>
      </c>
      <c r="Q252" s="96" t="str">
        <f t="shared" si="77"/>
        <v/>
      </c>
      <c r="R252" s="96"/>
      <c r="S252" s="96"/>
    </row>
    <row r="253" spans="1:19">
      <c r="A253" s="603" t="str">
        <f>IF(B253="","",COUNT('Diário 1º PA'!$A$4:$A$2000)+COUNT('Diário 2º PA'!$A$4:$A$1998)+COUNT('Diário 3º PA'!$A$4:$A$1991)+ROW()-3)</f>
        <v/>
      </c>
      <c r="B253" s="493"/>
      <c r="C253" s="537"/>
      <c r="D253" s="447"/>
      <c r="E253" s="447"/>
      <c r="F253" s="495"/>
      <c r="G253" s="447"/>
      <c r="H253" s="447"/>
      <c r="I253" s="448"/>
      <c r="J253" s="507"/>
      <c r="K253" s="507"/>
      <c r="L253" s="509"/>
      <c r="M253" s="507"/>
      <c r="N253" s="507"/>
      <c r="O253" s="315">
        <f t="shared" si="78"/>
        <v>0</v>
      </c>
      <c r="P253" s="315">
        <f t="shared" si="79"/>
        <v>0</v>
      </c>
      <c r="Q253" s="96" t="str">
        <f t="shared" si="77"/>
        <v/>
      </c>
      <c r="R253" s="96"/>
      <c r="S253" s="96"/>
    </row>
    <row r="254" spans="1:19">
      <c r="A254" s="603" t="str">
        <f>IF(B254="","",COUNT('Diário 1º PA'!$A$4:$A$2000)+COUNT('Diário 2º PA'!$A$4:$A$1998)+COUNT('Diário 3º PA'!$A$4:$A$1991)+ROW()-3)</f>
        <v/>
      </c>
      <c r="B254" s="493"/>
      <c r="C254" s="537"/>
      <c r="D254" s="447"/>
      <c r="E254" s="447"/>
      <c r="F254" s="495"/>
      <c r="G254" s="447"/>
      <c r="H254" s="447"/>
      <c r="I254" s="448"/>
      <c r="J254" s="507"/>
      <c r="K254" s="507"/>
      <c r="L254" s="509"/>
      <c r="M254" s="507"/>
      <c r="N254" s="507"/>
      <c r="O254" s="315">
        <f t="shared" si="78"/>
        <v>0</v>
      </c>
      <c r="P254" s="315">
        <f t="shared" si="79"/>
        <v>0</v>
      </c>
      <c r="Q254" s="96" t="str">
        <f t="shared" si="77"/>
        <v/>
      </c>
      <c r="R254" s="96"/>
      <c r="S254" s="96"/>
    </row>
    <row r="255" spans="1:19">
      <c r="A255" s="603" t="str">
        <f>IF(B255="","",COUNT('Diário 1º PA'!$A$4:$A$2000)+COUNT('Diário 2º PA'!$A$4:$A$1998)+COUNT('Diário 3º PA'!$A$4:$A$1991)+ROW()-3)</f>
        <v/>
      </c>
      <c r="B255" s="493"/>
      <c r="C255" s="537"/>
      <c r="D255" s="447"/>
      <c r="E255" s="447"/>
      <c r="F255" s="495"/>
      <c r="G255" s="447"/>
      <c r="H255" s="447"/>
      <c r="I255" s="448"/>
      <c r="J255" s="507"/>
      <c r="K255" s="507"/>
      <c r="L255" s="509"/>
      <c r="M255" s="507"/>
      <c r="N255" s="507"/>
      <c r="O255" s="315">
        <f t="shared" si="78"/>
        <v>0</v>
      </c>
      <c r="P255" s="315">
        <f t="shared" si="79"/>
        <v>0</v>
      </c>
      <c r="Q255" s="96" t="str">
        <f t="shared" si="77"/>
        <v/>
      </c>
      <c r="R255" s="96"/>
      <c r="S255" s="96"/>
    </row>
    <row r="256" spans="1:19">
      <c r="A256" s="603" t="str">
        <f>IF(B256="","",COUNT('Diário 1º PA'!$A$4:$A$2000)+COUNT('Diário 2º PA'!$A$4:$A$1998)+COUNT('Diário 3º PA'!$A$4:$A$1991)+ROW()-3)</f>
        <v/>
      </c>
      <c r="B256" s="493"/>
      <c r="C256" s="537"/>
      <c r="D256" s="447"/>
      <c r="E256" s="447"/>
      <c r="F256" s="495"/>
      <c r="G256" s="447"/>
      <c r="H256" s="447"/>
      <c r="I256" s="448"/>
      <c r="J256" s="507"/>
      <c r="K256" s="507"/>
      <c r="L256" s="509"/>
      <c r="M256" s="507"/>
      <c r="N256" s="507"/>
      <c r="O256" s="315">
        <f t="shared" si="78"/>
        <v>0</v>
      </c>
      <c r="P256" s="315">
        <f t="shared" si="79"/>
        <v>0</v>
      </c>
      <c r="Q256" s="96" t="str">
        <f t="shared" si="77"/>
        <v/>
      </c>
      <c r="R256" s="96"/>
      <c r="S256" s="96"/>
    </row>
    <row r="257" spans="1:19">
      <c r="A257" s="603" t="str">
        <f>IF(B257="","",COUNT('Diário 1º PA'!$A$4:$A$2000)+COUNT('Diário 2º PA'!$A$4:$A$1998)+COUNT('Diário 3º PA'!$A$4:$A$1991)+ROW()-3)</f>
        <v/>
      </c>
      <c r="B257" s="493"/>
      <c r="C257" s="537"/>
      <c r="D257" s="447"/>
      <c r="E257" s="447"/>
      <c r="F257" s="495"/>
      <c r="G257" s="447"/>
      <c r="H257" s="447"/>
      <c r="I257" s="448"/>
      <c r="J257" s="507"/>
      <c r="K257" s="507"/>
      <c r="L257" s="509"/>
      <c r="M257" s="507"/>
      <c r="N257" s="507"/>
      <c r="O257" s="315">
        <f t="shared" si="78"/>
        <v>0</v>
      </c>
      <c r="P257" s="315">
        <f t="shared" si="79"/>
        <v>0</v>
      </c>
      <c r="Q257" s="96" t="str">
        <f t="shared" si="77"/>
        <v/>
      </c>
      <c r="R257" s="96"/>
      <c r="S257" s="96"/>
    </row>
    <row r="258" spans="1:19">
      <c r="A258" s="603" t="str">
        <f>IF(B258="","",COUNT('Diário 1º PA'!$A$4:$A$2000)+COUNT('Diário 2º PA'!$A$4:$A$1998)+COUNT('Diário 3º PA'!$A$4:$A$1991)+ROW()-3)</f>
        <v/>
      </c>
      <c r="B258" s="493"/>
      <c r="C258" s="537"/>
      <c r="D258" s="447"/>
      <c r="E258" s="447"/>
      <c r="F258" s="495"/>
      <c r="G258" s="447"/>
      <c r="H258" s="447"/>
      <c r="I258" s="448"/>
      <c r="J258" s="507"/>
      <c r="K258" s="507"/>
      <c r="L258" s="509"/>
      <c r="M258" s="507"/>
      <c r="N258" s="507"/>
      <c r="O258" s="315">
        <f t="shared" si="78"/>
        <v>0</v>
      </c>
      <c r="P258" s="315">
        <f t="shared" si="79"/>
        <v>0</v>
      </c>
      <c r="Q258" s="96" t="str">
        <f t="shared" si="77"/>
        <v/>
      </c>
      <c r="R258" s="96"/>
      <c r="S258" s="96"/>
    </row>
    <row r="259" spans="1:19">
      <c r="A259" s="603" t="str">
        <f>IF(B259="","",COUNT('Diário 1º PA'!$A$4:$A$2000)+COUNT('Diário 2º PA'!$A$4:$A$1998)+COUNT('Diário 3º PA'!$A$4:$A$1991)+ROW()-3)</f>
        <v/>
      </c>
      <c r="B259" s="493"/>
      <c r="C259" s="537"/>
      <c r="D259" s="447"/>
      <c r="E259" s="447"/>
      <c r="F259" s="495"/>
      <c r="G259" s="447"/>
      <c r="H259" s="447"/>
      <c r="I259" s="448"/>
      <c r="J259" s="507"/>
      <c r="K259" s="507"/>
      <c r="L259" s="509"/>
      <c r="M259" s="507"/>
      <c r="N259" s="507"/>
      <c r="O259" s="315">
        <f t="shared" si="78"/>
        <v>0</v>
      </c>
      <c r="P259" s="315">
        <f t="shared" si="79"/>
        <v>0</v>
      </c>
      <c r="Q259" s="96" t="str">
        <f t="shared" si="77"/>
        <v/>
      </c>
      <c r="R259" s="96"/>
      <c r="S259" s="96"/>
    </row>
    <row r="260" spans="1:19">
      <c r="A260" s="603" t="str">
        <f>IF(B260="","",COUNT('Diário 1º PA'!$A$4:$A$2000)+COUNT('Diário 2º PA'!$A$4:$A$1998)+COUNT('Diário 3º PA'!$A$4:$A$1991)+ROW()-3)</f>
        <v/>
      </c>
      <c r="B260" s="493"/>
      <c r="C260" s="537"/>
      <c r="D260" s="447"/>
      <c r="E260" s="447"/>
      <c r="F260" s="495"/>
      <c r="G260" s="447"/>
      <c r="H260" s="447"/>
      <c r="I260" s="448"/>
      <c r="J260" s="507"/>
      <c r="K260" s="507"/>
      <c r="L260" s="509"/>
      <c r="M260" s="507"/>
      <c r="N260" s="507"/>
      <c r="O260" s="315">
        <f t="shared" si="78"/>
        <v>0</v>
      </c>
      <c r="P260" s="315">
        <f t="shared" si="79"/>
        <v>0</v>
      </c>
      <c r="Q260" s="96" t="str">
        <f t="shared" si="77"/>
        <v/>
      </c>
      <c r="R260" s="96"/>
      <c r="S260" s="96"/>
    </row>
    <row r="261" spans="1:19">
      <c r="A261" s="603" t="str">
        <f>IF(B261="","",COUNT('Diário 1º PA'!$A$4:$A$2000)+COUNT('Diário 2º PA'!$A$4:$A$1998)+COUNT('Diário 3º PA'!$A$4:$A$1991)+ROW()-3)</f>
        <v/>
      </c>
      <c r="B261" s="493"/>
      <c r="C261" s="537"/>
      <c r="D261" s="447"/>
      <c r="E261" s="447"/>
      <c r="F261" s="495"/>
      <c r="G261" s="447"/>
      <c r="H261" s="447"/>
      <c r="I261" s="448"/>
      <c r="J261" s="507"/>
      <c r="K261" s="507"/>
      <c r="L261" s="509"/>
      <c r="M261" s="507"/>
      <c r="N261" s="507"/>
      <c r="O261" s="315">
        <f t="shared" si="78"/>
        <v>0</v>
      </c>
      <c r="P261" s="315">
        <f t="shared" si="79"/>
        <v>0</v>
      </c>
      <c r="Q261" s="96" t="str">
        <f t="shared" si="77"/>
        <v/>
      </c>
      <c r="R261" s="96"/>
      <c r="S261" s="96"/>
    </row>
    <row r="262" spans="1:19">
      <c r="A262" s="603" t="str">
        <f>IF(B262="","",COUNT('Diário 1º PA'!$A$4:$A$2000)+COUNT('Diário 2º PA'!$A$4:$A$1998)+COUNT('Diário 3º PA'!$A$4:$A$1991)+ROW()-3)</f>
        <v/>
      </c>
      <c r="B262" s="493"/>
      <c r="C262" s="537"/>
      <c r="D262" s="447"/>
      <c r="E262" s="447"/>
      <c r="F262" s="495"/>
      <c r="G262" s="447"/>
      <c r="H262" s="447"/>
      <c r="I262" s="448"/>
      <c r="J262" s="507"/>
      <c r="K262" s="507"/>
      <c r="L262" s="509"/>
      <c r="M262" s="507"/>
      <c r="N262" s="507"/>
      <c r="O262" s="315">
        <f t="shared" si="78"/>
        <v>0</v>
      </c>
      <c r="P262" s="315">
        <f t="shared" si="79"/>
        <v>0</v>
      </c>
      <c r="Q262" s="96" t="str">
        <f t="shared" si="77"/>
        <v/>
      </c>
      <c r="R262" s="96"/>
      <c r="S262" s="96"/>
    </row>
    <row r="263" spans="1:19">
      <c r="A263" s="603" t="str">
        <f>IF(B263="","",COUNT('Diário 1º PA'!$A$4:$A$2000)+COUNT('Diário 2º PA'!$A$4:$A$1998)+COUNT('Diário 3º PA'!$A$4:$A$1991)+ROW()-3)</f>
        <v/>
      </c>
      <c r="B263" s="493"/>
      <c r="C263" s="537"/>
      <c r="D263" s="447"/>
      <c r="E263" s="447"/>
      <c r="F263" s="495"/>
      <c r="G263" s="447"/>
      <c r="H263" s="447"/>
      <c r="I263" s="448"/>
      <c r="J263" s="507"/>
      <c r="K263" s="507"/>
      <c r="L263" s="509"/>
      <c r="M263" s="507"/>
      <c r="N263" s="507"/>
      <c r="O263" s="315">
        <f t="shared" si="78"/>
        <v>0</v>
      </c>
      <c r="P263" s="315">
        <f t="shared" si="79"/>
        <v>0</v>
      </c>
      <c r="Q263" s="96" t="str">
        <f t="shared" ref="Q263:Q326" si="98">SUBSTITUTE(D263," ","_")</f>
        <v/>
      </c>
      <c r="R263" s="96"/>
      <c r="S263" s="96"/>
    </row>
    <row r="264" spans="1:19">
      <c r="A264" s="603" t="str">
        <f>IF(B264="","",COUNT('Diário 1º PA'!$A$4:$A$2000)+COUNT('Diário 2º PA'!$A$4:$A$1998)+COUNT('Diário 3º PA'!$A$4:$A$1991)+ROW()-3)</f>
        <v/>
      </c>
      <c r="B264" s="493"/>
      <c r="C264" s="537"/>
      <c r="D264" s="447"/>
      <c r="E264" s="447"/>
      <c r="F264" s="495"/>
      <c r="G264" s="447"/>
      <c r="H264" s="447"/>
      <c r="I264" s="448"/>
      <c r="J264" s="507"/>
      <c r="K264" s="507"/>
      <c r="L264" s="509"/>
      <c r="M264" s="507"/>
      <c r="N264" s="507"/>
      <c r="O264" s="315">
        <f t="shared" ref="O264:O327" si="99">IF(B264=0,0,IF(YEAR(B264)=$P$1,MONTH(B264)-$O$1+1,(YEAR(B264)-$P$1)*12-$O$1+1+MONTH(B264)))</f>
        <v>0</v>
      </c>
      <c r="P264" s="315">
        <f t="shared" ref="P264:P327" si="100">IF(C264=0,0,IF(YEAR(C264)=$P$1,MONTH(C264)-$O$1+1,(YEAR(C264)-$P$1)*12-$O$1+1+MONTH(C264)))</f>
        <v>0</v>
      </c>
      <c r="Q264" s="96" t="str">
        <f t="shared" si="98"/>
        <v/>
      </c>
      <c r="R264" s="96"/>
      <c r="S264" s="96"/>
    </row>
    <row r="265" spans="1:19">
      <c r="A265" s="603" t="str">
        <f>IF(B265="","",COUNT('Diário 1º PA'!$A$4:$A$2000)+COUNT('Diário 2º PA'!$A$4:$A$1998)+COUNT('Diário 3º PA'!$A$4:$A$1991)+ROW()-3)</f>
        <v/>
      </c>
      <c r="B265" s="493"/>
      <c r="C265" s="537"/>
      <c r="D265" s="447"/>
      <c r="E265" s="447"/>
      <c r="F265" s="495"/>
      <c r="G265" s="447"/>
      <c r="H265" s="447"/>
      <c r="I265" s="448"/>
      <c r="J265" s="507"/>
      <c r="K265" s="507"/>
      <c r="L265" s="509"/>
      <c r="M265" s="507"/>
      <c r="N265" s="507"/>
      <c r="O265" s="315">
        <f t="shared" si="99"/>
        <v>0</v>
      </c>
      <c r="P265" s="315">
        <f t="shared" si="100"/>
        <v>0</v>
      </c>
      <c r="Q265" s="96" t="str">
        <f t="shared" si="98"/>
        <v/>
      </c>
      <c r="R265" s="96"/>
      <c r="S265" s="96"/>
    </row>
    <row r="266" spans="1:19">
      <c r="A266" s="603" t="str">
        <f>IF(B266="","",COUNT('Diário 1º PA'!$A$4:$A$2000)+COUNT('Diário 2º PA'!$A$4:$A$1998)+COUNT('Diário 3º PA'!$A$4:$A$1991)+ROW()-3)</f>
        <v/>
      </c>
      <c r="B266" s="493"/>
      <c r="C266" s="537"/>
      <c r="D266" s="447"/>
      <c r="E266" s="447"/>
      <c r="F266" s="495"/>
      <c r="G266" s="447"/>
      <c r="H266" s="447"/>
      <c r="I266" s="448"/>
      <c r="J266" s="507"/>
      <c r="K266" s="507"/>
      <c r="L266" s="509"/>
      <c r="M266" s="507"/>
      <c r="N266" s="507"/>
      <c r="O266" s="315">
        <f t="shared" si="99"/>
        <v>0</v>
      </c>
      <c r="P266" s="315">
        <f t="shared" si="100"/>
        <v>0</v>
      </c>
      <c r="Q266" s="96" t="str">
        <f t="shared" si="98"/>
        <v/>
      </c>
      <c r="R266" s="96"/>
      <c r="S266" s="96"/>
    </row>
    <row r="267" spans="1:19">
      <c r="A267" s="603" t="str">
        <f>IF(B267="","",COUNT('Diário 1º PA'!$A$4:$A$2000)+COUNT('Diário 2º PA'!$A$4:$A$1998)+COUNT('Diário 3º PA'!$A$4:$A$1991)+ROW()-3)</f>
        <v/>
      </c>
      <c r="B267" s="493"/>
      <c r="C267" s="537"/>
      <c r="D267" s="447"/>
      <c r="E267" s="447"/>
      <c r="F267" s="495"/>
      <c r="G267" s="447"/>
      <c r="H267" s="447"/>
      <c r="I267" s="448"/>
      <c r="J267" s="507"/>
      <c r="K267" s="507"/>
      <c r="L267" s="509"/>
      <c r="M267" s="507"/>
      <c r="N267" s="507"/>
      <c r="O267" s="315">
        <f t="shared" si="99"/>
        <v>0</v>
      </c>
      <c r="P267" s="315">
        <f t="shared" si="100"/>
        <v>0</v>
      </c>
      <c r="Q267" s="96" t="str">
        <f t="shared" si="98"/>
        <v/>
      </c>
      <c r="R267" s="96"/>
      <c r="S267" s="96"/>
    </row>
    <row r="268" spans="1:19">
      <c r="A268" s="603" t="str">
        <f>IF(B268="","",COUNT('Diário 1º PA'!$A$4:$A$2000)+COUNT('Diário 2º PA'!$A$4:$A$1998)+COUNT('Diário 3º PA'!$A$4:$A$1991)+ROW()-3)</f>
        <v/>
      </c>
      <c r="B268" s="493"/>
      <c r="C268" s="537"/>
      <c r="D268" s="447"/>
      <c r="E268" s="447"/>
      <c r="F268" s="495"/>
      <c r="G268" s="447"/>
      <c r="H268" s="447"/>
      <c r="I268" s="448"/>
      <c r="J268" s="507"/>
      <c r="K268" s="507"/>
      <c r="L268" s="509"/>
      <c r="M268" s="507"/>
      <c r="N268" s="507"/>
      <c r="O268" s="315">
        <f t="shared" si="99"/>
        <v>0</v>
      </c>
      <c r="P268" s="315">
        <f t="shared" si="100"/>
        <v>0</v>
      </c>
      <c r="Q268" s="96" t="str">
        <f t="shared" si="98"/>
        <v/>
      </c>
      <c r="R268" s="96"/>
      <c r="S268" s="96"/>
    </row>
    <row r="269" spans="1:19">
      <c r="A269" s="603" t="str">
        <f>IF(B269="","",COUNT('Diário 1º PA'!$A$4:$A$2000)+COUNT('Diário 2º PA'!$A$4:$A$1998)+COUNT('Diário 3º PA'!$A$4:$A$1991)+ROW()-3)</f>
        <v/>
      </c>
      <c r="B269" s="493"/>
      <c r="C269" s="537"/>
      <c r="D269" s="447"/>
      <c r="E269" s="447"/>
      <c r="F269" s="495"/>
      <c r="G269" s="447"/>
      <c r="H269" s="447"/>
      <c r="I269" s="448"/>
      <c r="J269" s="507"/>
      <c r="K269" s="507"/>
      <c r="L269" s="509"/>
      <c r="M269" s="507"/>
      <c r="N269" s="507"/>
      <c r="O269" s="315">
        <f t="shared" si="99"/>
        <v>0</v>
      </c>
      <c r="P269" s="315">
        <f t="shared" si="100"/>
        <v>0</v>
      </c>
      <c r="Q269" s="96" t="str">
        <f t="shared" si="98"/>
        <v/>
      </c>
      <c r="R269" s="96"/>
      <c r="S269" s="96"/>
    </row>
    <row r="270" spans="1:19">
      <c r="A270" s="603" t="str">
        <f>IF(B270="","",COUNT('Diário 1º PA'!$A$4:$A$2000)+COUNT('Diário 2º PA'!$A$4:$A$1998)+COUNT('Diário 3º PA'!$A$4:$A$1991)+ROW()-3)</f>
        <v/>
      </c>
      <c r="B270" s="493"/>
      <c r="C270" s="537"/>
      <c r="D270" s="447"/>
      <c r="E270" s="447"/>
      <c r="F270" s="495"/>
      <c r="G270" s="447"/>
      <c r="H270" s="447"/>
      <c r="I270" s="448"/>
      <c r="J270" s="507"/>
      <c r="K270" s="507"/>
      <c r="L270" s="509"/>
      <c r="M270" s="507"/>
      <c r="N270" s="507"/>
      <c r="O270" s="315">
        <f t="shared" si="99"/>
        <v>0</v>
      </c>
      <c r="P270" s="315">
        <f t="shared" si="100"/>
        <v>0</v>
      </c>
      <c r="Q270" s="96" t="str">
        <f t="shared" si="98"/>
        <v/>
      </c>
      <c r="R270" s="96"/>
      <c r="S270" s="96"/>
    </row>
    <row r="271" spans="1:19">
      <c r="A271" s="603" t="str">
        <f>IF(B271="","",COUNT('Diário 1º PA'!$A$4:$A$2000)+COUNT('Diário 2º PA'!$A$4:$A$1998)+COUNT('Diário 3º PA'!$A$4:$A$1991)+ROW()-3)</f>
        <v/>
      </c>
      <c r="B271" s="493"/>
      <c r="C271" s="537"/>
      <c r="D271" s="447"/>
      <c r="E271" s="447"/>
      <c r="F271" s="495"/>
      <c r="G271" s="447"/>
      <c r="H271" s="447"/>
      <c r="I271" s="448"/>
      <c r="J271" s="507"/>
      <c r="K271" s="507"/>
      <c r="L271" s="509"/>
      <c r="M271" s="507"/>
      <c r="N271" s="507"/>
      <c r="O271" s="315">
        <f t="shared" si="99"/>
        <v>0</v>
      </c>
      <c r="P271" s="315">
        <f t="shared" si="100"/>
        <v>0</v>
      </c>
      <c r="Q271" s="96" t="str">
        <f t="shared" si="98"/>
        <v/>
      </c>
      <c r="R271" s="96"/>
      <c r="S271" s="96"/>
    </row>
    <row r="272" spans="1:19">
      <c r="A272" s="603" t="str">
        <f>IF(B272="","",COUNT('Diário 1º PA'!$A$4:$A$2000)+COUNT('Diário 2º PA'!$A$4:$A$1998)+COUNT('Diário 3º PA'!$A$4:$A$1991)+ROW()-3)</f>
        <v/>
      </c>
      <c r="B272" s="493"/>
      <c r="C272" s="537"/>
      <c r="D272" s="447"/>
      <c r="E272" s="447"/>
      <c r="F272" s="495"/>
      <c r="G272" s="447"/>
      <c r="H272" s="447"/>
      <c r="I272" s="448"/>
      <c r="J272" s="507"/>
      <c r="K272" s="507"/>
      <c r="L272" s="509"/>
      <c r="M272" s="507"/>
      <c r="N272" s="507"/>
      <c r="O272" s="315">
        <f t="shared" si="99"/>
        <v>0</v>
      </c>
      <c r="P272" s="315">
        <f t="shared" si="100"/>
        <v>0</v>
      </c>
      <c r="Q272" s="96" t="str">
        <f t="shared" si="98"/>
        <v/>
      </c>
      <c r="R272" s="96"/>
      <c r="S272" s="96"/>
    </row>
    <row r="273" spans="1:19">
      <c r="A273" s="603" t="str">
        <f>IF(B273="","",COUNT('Diário 1º PA'!$A$4:$A$2000)+COUNT('Diário 2º PA'!$A$4:$A$1998)+COUNT('Diário 3º PA'!$A$4:$A$1991)+ROW()-3)</f>
        <v/>
      </c>
      <c r="B273" s="493"/>
      <c r="C273" s="537"/>
      <c r="D273" s="447"/>
      <c r="E273" s="447"/>
      <c r="F273" s="495"/>
      <c r="G273" s="447"/>
      <c r="H273" s="447"/>
      <c r="I273" s="448"/>
      <c r="J273" s="507"/>
      <c r="K273" s="507"/>
      <c r="L273" s="509"/>
      <c r="M273" s="507"/>
      <c r="N273" s="507"/>
      <c r="O273" s="315">
        <f t="shared" si="99"/>
        <v>0</v>
      </c>
      <c r="P273" s="315">
        <f t="shared" si="100"/>
        <v>0</v>
      </c>
      <c r="Q273" s="96" t="str">
        <f t="shared" si="98"/>
        <v/>
      </c>
      <c r="R273" s="96"/>
      <c r="S273" s="96"/>
    </row>
    <row r="274" spans="1:19">
      <c r="A274" s="603" t="str">
        <f>IF(B274="","",COUNT('Diário 1º PA'!$A$4:$A$2000)+COUNT('Diário 2º PA'!$A$4:$A$1998)+COUNT('Diário 3º PA'!$A$4:$A$1991)+ROW()-3)</f>
        <v/>
      </c>
      <c r="B274" s="493"/>
      <c r="C274" s="537"/>
      <c r="D274" s="447"/>
      <c r="E274" s="447"/>
      <c r="F274" s="495"/>
      <c r="G274" s="447"/>
      <c r="H274" s="447"/>
      <c r="I274" s="448"/>
      <c r="J274" s="507"/>
      <c r="K274" s="507"/>
      <c r="L274" s="509"/>
      <c r="M274" s="507"/>
      <c r="N274" s="507"/>
      <c r="O274" s="315">
        <f t="shared" si="99"/>
        <v>0</v>
      </c>
      <c r="P274" s="315">
        <f t="shared" si="100"/>
        <v>0</v>
      </c>
      <c r="Q274" s="96" t="str">
        <f t="shared" si="98"/>
        <v/>
      </c>
      <c r="R274" s="96"/>
      <c r="S274" s="96"/>
    </row>
    <row r="275" spans="1:19">
      <c r="A275" s="603" t="str">
        <f>IF(B275="","",COUNT('Diário 1º PA'!$A$4:$A$2000)+COUNT('Diário 2º PA'!$A$4:$A$1998)+COUNT('Diário 3º PA'!$A$4:$A$1991)+ROW()-3)</f>
        <v/>
      </c>
      <c r="B275" s="493"/>
      <c r="C275" s="537"/>
      <c r="D275" s="447"/>
      <c r="E275" s="447"/>
      <c r="F275" s="495"/>
      <c r="G275" s="447"/>
      <c r="H275" s="447"/>
      <c r="I275" s="448"/>
      <c r="J275" s="507"/>
      <c r="K275" s="507"/>
      <c r="L275" s="509"/>
      <c r="M275" s="507"/>
      <c r="N275" s="507"/>
      <c r="O275" s="315">
        <f t="shared" si="99"/>
        <v>0</v>
      </c>
      <c r="P275" s="315">
        <f t="shared" si="100"/>
        <v>0</v>
      </c>
      <c r="Q275" s="96" t="str">
        <f t="shared" si="98"/>
        <v/>
      </c>
      <c r="R275" s="96"/>
      <c r="S275" s="96"/>
    </row>
    <row r="276" spans="1:19">
      <c r="A276" s="603" t="str">
        <f>IF(B276="","",COUNT('Diário 1º PA'!$A$4:$A$2000)+COUNT('Diário 2º PA'!$A$4:$A$1998)+COUNT('Diário 3º PA'!$A$4:$A$1991)+ROW()-3)</f>
        <v/>
      </c>
      <c r="B276" s="493"/>
      <c r="C276" s="537"/>
      <c r="D276" s="447"/>
      <c r="E276" s="447"/>
      <c r="F276" s="495"/>
      <c r="G276" s="447"/>
      <c r="H276" s="447"/>
      <c r="I276" s="448"/>
      <c r="J276" s="507"/>
      <c r="K276" s="507"/>
      <c r="L276" s="509"/>
      <c r="M276" s="507"/>
      <c r="N276" s="507"/>
      <c r="O276" s="315">
        <f t="shared" si="99"/>
        <v>0</v>
      </c>
      <c r="P276" s="315">
        <f t="shared" si="100"/>
        <v>0</v>
      </c>
      <c r="Q276" s="96" t="str">
        <f t="shared" si="98"/>
        <v/>
      </c>
      <c r="R276" s="96"/>
      <c r="S276" s="96"/>
    </row>
    <row r="277" spans="1:19">
      <c r="A277" s="603" t="str">
        <f>IF(B277="","",COUNT('Diário 1º PA'!$A$4:$A$2000)+COUNT('Diário 2º PA'!$A$4:$A$1998)+COUNT('Diário 3º PA'!$A$4:$A$1991)+ROW()-3)</f>
        <v/>
      </c>
      <c r="B277" s="493"/>
      <c r="C277" s="537"/>
      <c r="D277" s="447"/>
      <c r="E277" s="447"/>
      <c r="F277" s="495"/>
      <c r="G277" s="447"/>
      <c r="H277" s="447"/>
      <c r="I277" s="448"/>
      <c r="J277" s="507"/>
      <c r="K277" s="507"/>
      <c r="L277" s="509"/>
      <c r="M277" s="507"/>
      <c r="N277" s="507"/>
      <c r="O277" s="315">
        <f t="shared" si="99"/>
        <v>0</v>
      </c>
      <c r="P277" s="315">
        <f t="shared" si="100"/>
        <v>0</v>
      </c>
      <c r="Q277" s="96" t="str">
        <f t="shared" si="98"/>
        <v/>
      </c>
      <c r="R277" s="96"/>
      <c r="S277" s="96"/>
    </row>
    <row r="278" spans="1:19">
      <c r="A278" s="603" t="str">
        <f>IF(B278="","",COUNT('Diário 1º PA'!$A$4:$A$2000)+COUNT('Diário 2º PA'!$A$4:$A$1998)+COUNT('Diário 3º PA'!$A$4:$A$1991)+ROW()-3)</f>
        <v/>
      </c>
      <c r="B278" s="493"/>
      <c r="C278" s="537"/>
      <c r="D278" s="447"/>
      <c r="E278" s="447"/>
      <c r="F278" s="495"/>
      <c r="G278" s="447"/>
      <c r="H278" s="447"/>
      <c r="I278" s="448"/>
      <c r="J278" s="507"/>
      <c r="K278" s="507"/>
      <c r="L278" s="509"/>
      <c r="M278" s="507"/>
      <c r="N278" s="507"/>
      <c r="O278" s="315">
        <f t="shared" si="99"/>
        <v>0</v>
      </c>
      <c r="P278" s="315">
        <f t="shared" si="100"/>
        <v>0</v>
      </c>
      <c r="Q278" s="96" t="str">
        <f t="shared" si="98"/>
        <v/>
      </c>
      <c r="R278" s="96"/>
      <c r="S278" s="96"/>
    </row>
    <row r="279" spans="1:19">
      <c r="A279" s="603" t="str">
        <f>IF(B279="","",COUNT('Diário 1º PA'!$A$4:$A$2000)+COUNT('Diário 2º PA'!$A$4:$A$1998)+COUNT('Diário 3º PA'!$A$4:$A$1991)+ROW()-3)</f>
        <v/>
      </c>
      <c r="B279" s="493"/>
      <c r="C279" s="537"/>
      <c r="D279" s="447"/>
      <c r="E279" s="447"/>
      <c r="F279" s="495"/>
      <c r="G279" s="447"/>
      <c r="H279" s="447"/>
      <c r="I279" s="448"/>
      <c r="J279" s="507"/>
      <c r="K279" s="507"/>
      <c r="L279" s="509"/>
      <c r="M279" s="507"/>
      <c r="N279" s="507"/>
      <c r="O279" s="315">
        <f t="shared" si="99"/>
        <v>0</v>
      </c>
      <c r="P279" s="315">
        <f t="shared" si="100"/>
        <v>0</v>
      </c>
      <c r="Q279" s="96" t="str">
        <f t="shared" si="98"/>
        <v/>
      </c>
      <c r="R279" s="96"/>
      <c r="S279" s="96"/>
    </row>
    <row r="280" spans="1:19">
      <c r="A280" s="603" t="str">
        <f>IF(B280="","",COUNT('Diário 1º PA'!$A$4:$A$2000)+COUNT('Diário 2º PA'!$A$4:$A$1998)+COUNT('Diário 3º PA'!$A$4:$A$1991)+ROW()-3)</f>
        <v/>
      </c>
      <c r="B280" s="493"/>
      <c r="C280" s="537"/>
      <c r="D280" s="447"/>
      <c r="E280" s="447"/>
      <c r="F280" s="495"/>
      <c r="G280" s="447"/>
      <c r="H280" s="447"/>
      <c r="I280" s="448"/>
      <c r="J280" s="507"/>
      <c r="K280" s="507"/>
      <c r="L280" s="509"/>
      <c r="M280" s="507"/>
      <c r="N280" s="507"/>
      <c r="O280" s="315">
        <f t="shared" si="99"/>
        <v>0</v>
      </c>
      <c r="P280" s="315">
        <f t="shared" si="100"/>
        <v>0</v>
      </c>
      <c r="Q280" s="96" t="str">
        <f t="shared" si="98"/>
        <v/>
      </c>
      <c r="R280" s="96"/>
      <c r="S280" s="96"/>
    </row>
    <row r="281" spans="1:19">
      <c r="A281" s="603" t="str">
        <f>IF(B281="","",COUNT('Diário 1º PA'!$A$4:$A$2000)+COUNT('Diário 2º PA'!$A$4:$A$1998)+COUNT('Diário 3º PA'!$A$4:$A$1991)+ROW()-3)</f>
        <v/>
      </c>
      <c r="B281" s="493"/>
      <c r="C281" s="537"/>
      <c r="D281" s="447"/>
      <c r="E281" s="447"/>
      <c r="F281" s="495"/>
      <c r="G281" s="447"/>
      <c r="H281" s="447"/>
      <c r="I281" s="448"/>
      <c r="J281" s="507"/>
      <c r="K281" s="507"/>
      <c r="L281" s="509"/>
      <c r="M281" s="507"/>
      <c r="N281" s="507"/>
      <c r="O281" s="315">
        <f t="shared" si="99"/>
        <v>0</v>
      </c>
      <c r="P281" s="315">
        <f t="shared" si="100"/>
        <v>0</v>
      </c>
      <c r="Q281" s="96" t="str">
        <f t="shared" si="98"/>
        <v/>
      </c>
      <c r="R281" s="96"/>
      <c r="S281" s="96"/>
    </row>
    <row r="282" spans="1:19">
      <c r="A282" s="603" t="str">
        <f>IF(B282="","",COUNT('Diário 1º PA'!$A$4:$A$2000)+COUNT('Diário 2º PA'!$A$4:$A$1998)+COUNT('Diário 3º PA'!$A$4:$A$1991)+ROW()-3)</f>
        <v/>
      </c>
      <c r="B282" s="493"/>
      <c r="C282" s="537"/>
      <c r="D282" s="447"/>
      <c r="E282" s="447"/>
      <c r="F282" s="495"/>
      <c r="G282" s="447"/>
      <c r="H282" s="447"/>
      <c r="I282" s="448"/>
      <c r="J282" s="507"/>
      <c r="K282" s="507"/>
      <c r="L282" s="509"/>
      <c r="M282" s="507"/>
      <c r="N282" s="507"/>
      <c r="O282" s="315">
        <f t="shared" si="99"/>
        <v>0</v>
      </c>
      <c r="P282" s="315">
        <f t="shared" si="100"/>
        <v>0</v>
      </c>
      <c r="Q282" s="96" t="str">
        <f t="shared" si="98"/>
        <v/>
      </c>
      <c r="R282" s="96"/>
      <c r="S282" s="96"/>
    </row>
    <row r="283" spans="1:19">
      <c r="A283" s="603" t="str">
        <f>IF(B283="","",COUNT('Diário 1º PA'!$A$4:$A$2000)+COUNT('Diário 2º PA'!$A$4:$A$1998)+COUNT('Diário 3º PA'!$A$4:$A$1991)+ROW()-3)</f>
        <v/>
      </c>
      <c r="B283" s="493"/>
      <c r="C283" s="537"/>
      <c r="D283" s="447"/>
      <c r="E283" s="447"/>
      <c r="F283" s="495"/>
      <c r="G283" s="447"/>
      <c r="H283" s="447"/>
      <c r="I283" s="448"/>
      <c r="J283" s="507"/>
      <c r="K283" s="507"/>
      <c r="L283" s="509"/>
      <c r="M283" s="507"/>
      <c r="N283" s="507"/>
      <c r="O283" s="315">
        <f t="shared" si="99"/>
        <v>0</v>
      </c>
      <c r="P283" s="315">
        <f t="shared" si="100"/>
        <v>0</v>
      </c>
      <c r="Q283" s="96" t="str">
        <f t="shared" si="98"/>
        <v/>
      </c>
      <c r="R283" s="96"/>
      <c r="S283" s="96"/>
    </row>
    <row r="284" spans="1:19">
      <c r="A284" s="603" t="str">
        <f>IF(B284="","",COUNT('Diário 1º PA'!$A$4:$A$2000)+COUNT('Diário 2º PA'!$A$4:$A$1998)+COUNT('Diário 3º PA'!$A$4:$A$1991)+ROW()-3)</f>
        <v/>
      </c>
      <c r="B284" s="493"/>
      <c r="C284" s="537"/>
      <c r="D284" s="447"/>
      <c r="E284" s="447"/>
      <c r="F284" s="495"/>
      <c r="G284" s="447"/>
      <c r="H284" s="447"/>
      <c r="I284" s="448"/>
      <c r="J284" s="507"/>
      <c r="K284" s="507"/>
      <c r="L284" s="509"/>
      <c r="M284" s="507"/>
      <c r="N284" s="507"/>
      <c r="O284" s="315">
        <f t="shared" si="99"/>
        <v>0</v>
      </c>
      <c r="P284" s="315">
        <f t="shared" si="100"/>
        <v>0</v>
      </c>
      <c r="Q284" s="96" t="str">
        <f t="shared" si="98"/>
        <v/>
      </c>
      <c r="R284" s="96"/>
      <c r="S284" s="96"/>
    </row>
    <row r="285" spans="1:19">
      <c r="A285" s="603" t="str">
        <f>IF(B285="","",COUNT('Diário 1º PA'!$A$4:$A$2000)+COUNT('Diário 2º PA'!$A$4:$A$1998)+COUNT('Diário 3º PA'!$A$4:$A$1991)+ROW()-3)</f>
        <v/>
      </c>
      <c r="B285" s="493"/>
      <c r="C285" s="537"/>
      <c r="D285" s="447"/>
      <c r="E285" s="447"/>
      <c r="F285" s="495"/>
      <c r="G285" s="447"/>
      <c r="H285" s="447"/>
      <c r="I285" s="448"/>
      <c r="J285" s="507"/>
      <c r="K285" s="507"/>
      <c r="L285" s="509"/>
      <c r="M285" s="507"/>
      <c r="N285" s="507"/>
      <c r="O285" s="315">
        <f t="shared" si="99"/>
        <v>0</v>
      </c>
      <c r="P285" s="315">
        <f t="shared" si="100"/>
        <v>0</v>
      </c>
      <c r="Q285" s="96" t="str">
        <f t="shared" si="98"/>
        <v/>
      </c>
      <c r="R285" s="96"/>
      <c r="S285" s="96"/>
    </row>
    <row r="286" spans="1:19">
      <c r="A286" s="603" t="str">
        <f>IF(B286="","",COUNT('Diário 1º PA'!$A$4:$A$2000)+COUNT('Diário 2º PA'!$A$4:$A$1998)+COUNT('Diário 3º PA'!$A$4:$A$1991)+ROW()-3)</f>
        <v/>
      </c>
      <c r="B286" s="493"/>
      <c r="C286" s="537"/>
      <c r="D286" s="447"/>
      <c r="E286" s="447"/>
      <c r="F286" s="495"/>
      <c r="G286" s="447"/>
      <c r="H286" s="447"/>
      <c r="I286" s="448"/>
      <c r="J286" s="507"/>
      <c r="K286" s="507"/>
      <c r="L286" s="509"/>
      <c r="M286" s="507"/>
      <c r="N286" s="507"/>
      <c r="O286" s="315">
        <f t="shared" si="99"/>
        <v>0</v>
      </c>
      <c r="P286" s="315">
        <f t="shared" si="100"/>
        <v>0</v>
      </c>
      <c r="Q286" s="96" t="str">
        <f t="shared" si="98"/>
        <v/>
      </c>
      <c r="R286" s="96"/>
      <c r="S286" s="96"/>
    </row>
    <row r="287" spans="1:19">
      <c r="A287" s="603" t="str">
        <f>IF(B287="","",COUNT('Diário 1º PA'!$A$4:$A$2000)+COUNT('Diário 2º PA'!$A$4:$A$1998)+COUNT('Diário 3º PA'!$A$4:$A$1991)+ROW()-3)</f>
        <v/>
      </c>
      <c r="B287" s="493"/>
      <c r="C287" s="537"/>
      <c r="D287" s="447"/>
      <c r="E287" s="447"/>
      <c r="F287" s="495"/>
      <c r="G287" s="447"/>
      <c r="H287" s="447"/>
      <c r="I287" s="448"/>
      <c r="J287" s="507"/>
      <c r="K287" s="507"/>
      <c r="L287" s="509"/>
      <c r="M287" s="507"/>
      <c r="N287" s="507"/>
      <c r="O287" s="315">
        <f t="shared" si="99"/>
        <v>0</v>
      </c>
      <c r="P287" s="315">
        <f t="shared" si="100"/>
        <v>0</v>
      </c>
      <c r="Q287" s="96" t="str">
        <f t="shared" si="98"/>
        <v/>
      </c>
      <c r="R287" s="96"/>
      <c r="S287" s="96"/>
    </row>
    <row r="288" spans="1:19">
      <c r="A288" s="603" t="str">
        <f>IF(B288="","",COUNT('Diário 1º PA'!$A$4:$A$2000)+COUNT('Diário 2º PA'!$A$4:$A$1998)+COUNT('Diário 3º PA'!$A$4:$A$1991)+ROW()-3)</f>
        <v/>
      </c>
      <c r="B288" s="493"/>
      <c r="C288" s="537"/>
      <c r="D288" s="447"/>
      <c r="E288" s="447"/>
      <c r="F288" s="495"/>
      <c r="G288" s="447"/>
      <c r="H288" s="447"/>
      <c r="I288" s="448"/>
      <c r="J288" s="507"/>
      <c r="K288" s="507"/>
      <c r="L288" s="509"/>
      <c r="M288" s="507"/>
      <c r="N288" s="507"/>
      <c r="O288" s="315">
        <f t="shared" si="99"/>
        <v>0</v>
      </c>
      <c r="P288" s="315">
        <f t="shared" si="100"/>
        <v>0</v>
      </c>
      <c r="Q288" s="96" t="str">
        <f t="shared" si="98"/>
        <v/>
      </c>
      <c r="R288" s="96"/>
      <c r="S288" s="96"/>
    </row>
    <row r="289" spans="1:19">
      <c r="A289" s="603" t="str">
        <f>IF(B289="","",COUNT('Diário 1º PA'!$A$4:$A$2000)+COUNT('Diário 2º PA'!$A$4:$A$1998)+COUNT('Diário 3º PA'!$A$4:$A$1991)+ROW()-3)</f>
        <v/>
      </c>
      <c r="B289" s="493"/>
      <c r="C289" s="537"/>
      <c r="D289" s="447"/>
      <c r="E289" s="447"/>
      <c r="F289" s="495"/>
      <c r="G289" s="447"/>
      <c r="H289" s="447"/>
      <c r="I289" s="448"/>
      <c r="J289" s="507"/>
      <c r="K289" s="507"/>
      <c r="L289" s="509"/>
      <c r="M289" s="507"/>
      <c r="N289" s="507"/>
      <c r="O289" s="315">
        <f t="shared" si="99"/>
        <v>0</v>
      </c>
      <c r="P289" s="315">
        <f t="shared" si="100"/>
        <v>0</v>
      </c>
      <c r="Q289" s="96" t="str">
        <f t="shared" si="98"/>
        <v/>
      </c>
      <c r="R289" s="96"/>
      <c r="S289" s="96"/>
    </row>
    <row r="290" spans="1:19">
      <c r="A290" s="603" t="str">
        <f>IF(B290="","",COUNT('Diário 1º PA'!$A$4:$A$2000)+COUNT('Diário 2º PA'!$A$4:$A$1998)+COUNT('Diário 3º PA'!$A$4:$A$1991)+ROW()-3)</f>
        <v/>
      </c>
      <c r="B290" s="493"/>
      <c r="C290" s="537"/>
      <c r="D290" s="447"/>
      <c r="E290" s="447"/>
      <c r="F290" s="495"/>
      <c r="G290" s="447"/>
      <c r="H290" s="447"/>
      <c r="I290" s="448"/>
      <c r="J290" s="507"/>
      <c r="K290" s="507"/>
      <c r="L290" s="509"/>
      <c r="M290" s="507"/>
      <c r="N290" s="507"/>
      <c r="O290" s="315">
        <f t="shared" si="99"/>
        <v>0</v>
      </c>
      <c r="P290" s="315">
        <f t="shared" si="100"/>
        <v>0</v>
      </c>
      <c r="Q290" s="96" t="str">
        <f t="shared" si="98"/>
        <v/>
      </c>
      <c r="R290" s="96"/>
      <c r="S290" s="96"/>
    </row>
    <row r="291" spans="1:19">
      <c r="A291" s="603" t="str">
        <f>IF(B291="","",COUNT('Diário 1º PA'!$A$4:$A$2000)+COUNT('Diário 2º PA'!$A$4:$A$1998)+COUNT('Diário 3º PA'!$A$4:$A$1991)+ROW()-3)</f>
        <v/>
      </c>
      <c r="B291" s="493"/>
      <c r="C291" s="537"/>
      <c r="D291" s="447"/>
      <c r="E291" s="447"/>
      <c r="F291" s="495"/>
      <c r="G291" s="447"/>
      <c r="H291" s="447"/>
      <c r="I291" s="448"/>
      <c r="J291" s="507"/>
      <c r="K291" s="507"/>
      <c r="L291" s="509"/>
      <c r="M291" s="507"/>
      <c r="N291" s="507"/>
      <c r="O291" s="315">
        <f t="shared" si="99"/>
        <v>0</v>
      </c>
      <c r="P291" s="315">
        <f t="shared" si="100"/>
        <v>0</v>
      </c>
      <c r="Q291" s="96" t="str">
        <f t="shared" si="98"/>
        <v/>
      </c>
      <c r="R291" s="96"/>
      <c r="S291" s="96"/>
    </row>
    <row r="292" spans="1:19">
      <c r="A292" s="603" t="str">
        <f>IF(B292="","",COUNT('Diário 1º PA'!$A$4:$A$2000)+COUNT('Diário 2º PA'!$A$4:$A$1998)+COUNT('Diário 3º PA'!$A$4:$A$1991)+ROW()-3)</f>
        <v/>
      </c>
      <c r="B292" s="493"/>
      <c r="C292" s="537"/>
      <c r="D292" s="447"/>
      <c r="E292" s="447"/>
      <c r="F292" s="495"/>
      <c r="G292" s="447"/>
      <c r="H292" s="447"/>
      <c r="I292" s="448"/>
      <c r="J292" s="507"/>
      <c r="K292" s="507"/>
      <c r="L292" s="509"/>
      <c r="M292" s="507"/>
      <c r="N292" s="507"/>
      <c r="O292" s="315">
        <f t="shared" si="99"/>
        <v>0</v>
      </c>
      <c r="P292" s="315">
        <f t="shared" si="100"/>
        <v>0</v>
      </c>
      <c r="Q292" s="96" t="str">
        <f t="shared" si="98"/>
        <v/>
      </c>
      <c r="R292" s="96"/>
      <c r="S292" s="96"/>
    </row>
    <row r="293" spans="1:19">
      <c r="A293" s="603" t="str">
        <f>IF(B293="","",COUNT('Diário 1º PA'!$A$4:$A$2000)+COUNT('Diário 2º PA'!$A$4:$A$1998)+COUNT('Diário 3º PA'!$A$4:$A$1991)+ROW()-3)</f>
        <v/>
      </c>
      <c r="B293" s="493"/>
      <c r="C293" s="537"/>
      <c r="D293" s="447"/>
      <c r="E293" s="447"/>
      <c r="F293" s="495"/>
      <c r="G293" s="447"/>
      <c r="H293" s="447"/>
      <c r="I293" s="448"/>
      <c r="J293" s="507"/>
      <c r="K293" s="507"/>
      <c r="L293" s="509"/>
      <c r="M293" s="507"/>
      <c r="N293" s="507"/>
      <c r="O293" s="315">
        <f t="shared" si="99"/>
        <v>0</v>
      </c>
      <c r="P293" s="315">
        <f t="shared" si="100"/>
        <v>0</v>
      </c>
      <c r="Q293" s="96" t="str">
        <f t="shared" si="98"/>
        <v/>
      </c>
      <c r="R293" s="96"/>
      <c r="S293" s="96"/>
    </row>
    <row r="294" spans="1:19">
      <c r="A294" s="603" t="str">
        <f>IF(B294="","",COUNT('Diário 1º PA'!$A$4:$A$2000)+COUNT('Diário 2º PA'!$A$4:$A$1998)+COUNT('Diário 3º PA'!$A$4:$A$1991)+ROW()-3)</f>
        <v/>
      </c>
      <c r="B294" s="493"/>
      <c r="C294" s="537"/>
      <c r="D294" s="447"/>
      <c r="E294" s="447"/>
      <c r="F294" s="495"/>
      <c r="G294" s="447"/>
      <c r="H294" s="447"/>
      <c r="I294" s="448"/>
      <c r="J294" s="507"/>
      <c r="K294" s="507"/>
      <c r="L294" s="509"/>
      <c r="M294" s="507"/>
      <c r="N294" s="507"/>
      <c r="O294" s="315">
        <f t="shared" si="99"/>
        <v>0</v>
      </c>
      <c r="P294" s="315">
        <f t="shared" si="100"/>
        <v>0</v>
      </c>
      <c r="Q294" s="96" t="str">
        <f t="shared" si="98"/>
        <v/>
      </c>
      <c r="R294" s="96"/>
      <c r="S294" s="96"/>
    </row>
    <row r="295" spans="1:19">
      <c r="A295" s="603" t="str">
        <f>IF(B295="","",COUNT('Diário 1º PA'!$A$4:$A$2000)+COUNT('Diário 2º PA'!$A$4:$A$1998)+COUNT('Diário 3º PA'!$A$4:$A$1991)+ROW()-3)</f>
        <v/>
      </c>
      <c r="B295" s="493"/>
      <c r="C295" s="537"/>
      <c r="D295" s="447"/>
      <c r="E295" s="447"/>
      <c r="F295" s="495"/>
      <c r="G295" s="447"/>
      <c r="H295" s="447"/>
      <c r="I295" s="448"/>
      <c r="J295" s="507"/>
      <c r="K295" s="507"/>
      <c r="L295" s="509"/>
      <c r="M295" s="507"/>
      <c r="N295" s="507"/>
      <c r="O295" s="315">
        <f t="shared" si="99"/>
        <v>0</v>
      </c>
      <c r="P295" s="315">
        <f t="shared" si="100"/>
        <v>0</v>
      </c>
      <c r="Q295" s="96" t="str">
        <f t="shared" si="98"/>
        <v/>
      </c>
      <c r="R295" s="96"/>
      <c r="S295" s="96"/>
    </row>
    <row r="296" spans="1:19">
      <c r="A296" s="603" t="str">
        <f>IF(B296="","",COUNT('Diário 1º PA'!$A$4:$A$2000)+COUNT('Diário 2º PA'!$A$4:$A$1998)+COUNT('Diário 3º PA'!$A$4:$A$1991)+ROW()-3)</f>
        <v/>
      </c>
      <c r="B296" s="493"/>
      <c r="C296" s="537"/>
      <c r="D296" s="447"/>
      <c r="E296" s="447"/>
      <c r="F296" s="495"/>
      <c r="G296" s="447"/>
      <c r="H296" s="447"/>
      <c r="I296" s="448"/>
      <c r="J296" s="507"/>
      <c r="K296" s="507"/>
      <c r="L296" s="509"/>
      <c r="M296" s="507"/>
      <c r="N296" s="507"/>
      <c r="O296" s="315">
        <f t="shared" si="99"/>
        <v>0</v>
      </c>
      <c r="P296" s="315">
        <f t="shared" si="100"/>
        <v>0</v>
      </c>
      <c r="Q296" s="96" t="str">
        <f t="shared" si="98"/>
        <v/>
      </c>
      <c r="R296" s="96"/>
      <c r="S296" s="96"/>
    </row>
    <row r="297" spans="1:19">
      <c r="A297" s="603" t="str">
        <f>IF(B297="","",COUNT('Diário 1º PA'!$A$4:$A$2000)+COUNT('Diário 2º PA'!$A$4:$A$1998)+COUNT('Diário 3º PA'!$A$4:$A$1991)+ROW()-3)</f>
        <v/>
      </c>
      <c r="B297" s="493"/>
      <c r="C297" s="537"/>
      <c r="D297" s="447"/>
      <c r="E297" s="447"/>
      <c r="F297" s="495"/>
      <c r="G297" s="447"/>
      <c r="H297" s="447"/>
      <c r="I297" s="448"/>
      <c r="J297" s="507"/>
      <c r="K297" s="507"/>
      <c r="L297" s="509"/>
      <c r="M297" s="507"/>
      <c r="N297" s="507"/>
      <c r="O297" s="315">
        <f t="shared" si="99"/>
        <v>0</v>
      </c>
      <c r="P297" s="315">
        <f t="shared" si="100"/>
        <v>0</v>
      </c>
      <c r="Q297" s="96" t="str">
        <f t="shared" si="98"/>
        <v/>
      </c>
      <c r="R297" s="96"/>
      <c r="S297" s="96"/>
    </row>
    <row r="298" spans="1:19">
      <c r="A298" s="603" t="str">
        <f>IF(B298="","",COUNT('Diário 1º PA'!$A$4:$A$2000)+COUNT('Diário 2º PA'!$A$4:$A$1998)+COUNT('Diário 3º PA'!$A$4:$A$1991)+ROW()-3)</f>
        <v/>
      </c>
      <c r="B298" s="493"/>
      <c r="C298" s="537"/>
      <c r="D298" s="447"/>
      <c r="E298" s="447"/>
      <c r="F298" s="495"/>
      <c r="G298" s="447"/>
      <c r="H298" s="447"/>
      <c r="I298" s="448"/>
      <c r="J298" s="507"/>
      <c r="K298" s="507"/>
      <c r="L298" s="509"/>
      <c r="M298" s="507"/>
      <c r="N298" s="507"/>
      <c r="O298" s="315">
        <f t="shared" si="99"/>
        <v>0</v>
      </c>
      <c r="P298" s="315">
        <f t="shared" si="100"/>
        <v>0</v>
      </c>
      <c r="Q298" s="96" t="str">
        <f t="shared" si="98"/>
        <v/>
      </c>
      <c r="R298" s="96"/>
      <c r="S298" s="96"/>
    </row>
    <row r="299" spans="1:19">
      <c r="A299" s="603" t="str">
        <f>IF(B299="","",COUNT('Diário 1º PA'!$A$4:$A$2000)+COUNT('Diário 2º PA'!$A$4:$A$1998)+COUNT('Diário 3º PA'!$A$4:$A$1991)+ROW()-3)</f>
        <v/>
      </c>
      <c r="B299" s="493"/>
      <c r="C299" s="537"/>
      <c r="D299" s="447"/>
      <c r="E299" s="447"/>
      <c r="F299" s="495"/>
      <c r="G299" s="447"/>
      <c r="H299" s="447"/>
      <c r="I299" s="448"/>
      <c r="J299" s="507"/>
      <c r="K299" s="507"/>
      <c r="L299" s="509"/>
      <c r="M299" s="507"/>
      <c r="N299" s="507"/>
      <c r="O299" s="315">
        <f t="shared" si="99"/>
        <v>0</v>
      </c>
      <c r="P299" s="315">
        <f t="shared" si="100"/>
        <v>0</v>
      </c>
      <c r="Q299" s="96" t="str">
        <f t="shared" si="98"/>
        <v/>
      </c>
      <c r="R299" s="96"/>
      <c r="S299" s="96"/>
    </row>
    <row r="300" spans="1:19">
      <c r="A300" s="603" t="str">
        <f>IF(B300="","",COUNT('Diário 1º PA'!$A$4:$A$2000)+COUNT('Diário 2º PA'!$A$4:$A$1998)+COUNT('Diário 3º PA'!$A$4:$A$1991)+ROW()-3)</f>
        <v/>
      </c>
      <c r="B300" s="493"/>
      <c r="C300" s="537"/>
      <c r="D300" s="447"/>
      <c r="E300" s="447"/>
      <c r="F300" s="495"/>
      <c r="G300" s="447"/>
      <c r="H300" s="447"/>
      <c r="I300" s="448"/>
      <c r="J300" s="507"/>
      <c r="K300" s="507"/>
      <c r="L300" s="509"/>
      <c r="M300" s="507"/>
      <c r="N300" s="507"/>
      <c r="O300" s="315">
        <f t="shared" si="99"/>
        <v>0</v>
      </c>
      <c r="P300" s="315">
        <f t="shared" si="100"/>
        <v>0</v>
      </c>
      <c r="Q300" s="96" t="str">
        <f t="shared" si="98"/>
        <v/>
      </c>
      <c r="R300" s="96"/>
      <c r="S300" s="96"/>
    </row>
    <row r="301" spans="1:19">
      <c r="A301" s="603" t="str">
        <f>IF(B301="","",COUNT('Diário 1º PA'!$A$4:$A$2000)+COUNT('Diário 2º PA'!$A$4:$A$1998)+COUNT('Diário 3º PA'!$A$4:$A$1991)+ROW()-3)</f>
        <v/>
      </c>
      <c r="B301" s="493"/>
      <c r="C301" s="537"/>
      <c r="D301" s="447"/>
      <c r="E301" s="447"/>
      <c r="F301" s="495"/>
      <c r="G301" s="447"/>
      <c r="H301" s="447"/>
      <c r="I301" s="448"/>
      <c r="J301" s="507"/>
      <c r="K301" s="507"/>
      <c r="L301" s="509"/>
      <c r="M301" s="507"/>
      <c r="N301" s="507"/>
      <c r="O301" s="315">
        <f t="shared" si="99"/>
        <v>0</v>
      </c>
      <c r="P301" s="315">
        <f t="shared" si="100"/>
        <v>0</v>
      </c>
      <c r="Q301" s="96" t="str">
        <f t="shared" si="98"/>
        <v/>
      </c>
      <c r="R301" s="96"/>
      <c r="S301" s="96"/>
    </row>
    <row r="302" spans="1:19">
      <c r="A302" s="603" t="str">
        <f>IF(B302="","",COUNT('Diário 1º PA'!$A$4:$A$2000)+COUNT('Diário 2º PA'!$A$4:$A$1998)+COUNT('Diário 3º PA'!$A$4:$A$1991)+ROW()-3)</f>
        <v/>
      </c>
      <c r="B302" s="493"/>
      <c r="C302" s="537"/>
      <c r="D302" s="447"/>
      <c r="E302" s="447"/>
      <c r="F302" s="495"/>
      <c r="G302" s="447"/>
      <c r="H302" s="447"/>
      <c r="I302" s="448"/>
      <c r="J302" s="507"/>
      <c r="K302" s="507"/>
      <c r="L302" s="509"/>
      <c r="M302" s="507"/>
      <c r="N302" s="507"/>
      <c r="O302" s="315">
        <f t="shared" si="99"/>
        <v>0</v>
      </c>
      <c r="P302" s="315">
        <f t="shared" si="100"/>
        <v>0</v>
      </c>
      <c r="Q302" s="96" t="str">
        <f t="shared" si="98"/>
        <v/>
      </c>
      <c r="R302" s="96"/>
      <c r="S302" s="96"/>
    </row>
    <row r="303" spans="1:19">
      <c r="A303" s="603" t="str">
        <f>IF(B303="","",COUNT('Diário 1º PA'!$A$4:$A$2000)+COUNT('Diário 2º PA'!$A$4:$A$1998)+COUNT('Diário 3º PA'!$A$4:$A$1991)+ROW()-3)</f>
        <v/>
      </c>
      <c r="B303" s="493"/>
      <c r="C303" s="537"/>
      <c r="D303" s="447"/>
      <c r="E303" s="447"/>
      <c r="F303" s="495"/>
      <c r="G303" s="447"/>
      <c r="H303" s="447"/>
      <c r="I303" s="448"/>
      <c r="J303" s="507"/>
      <c r="K303" s="507"/>
      <c r="L303" s="509"/>
      <c r="M303" s="507"/>
      <c r="N303" s="507"/>
      <c r="O303" s="315">
        <f t="shared" si="99"/>
        <v>0</v>
      </c>
      <c r="P303" s="315">
        <f t="shared" si="100"/>
        <v>0</v>
      </c>
      <c r="Q303" s="96" t="str">
        <f t="shared" si="98"/>
        <v/>
      </c>
      <c r="R303" s="96"/>
      <c r="S303" s="96"/>
    </row>
    <row r="304" spans="1:19">
      <c r="A304" s="603" t="str">
        <f>IF(B304="","",COUNT('Diário 1º PA'!$A$4:$A$2000)+COUNT('Diário 2º PA'!$A$4:$A$1998)+COUNT('Diário 3º PA'!$A$4:$A$1991)+ROW()-3)</f>
        <v/>
      </c>
      <c r="B304" s="493"/>
      <c r="C304" s="537"/>
      <c r="D304" s="447"/>
      <c r="E304" s="447"/>
      <c r="F304" s="495"/>
      <c r="G304" s="447"/>
      <c r="H304" s="447"/>
      <c r="I304" s="448"/>
      <c r="J304" s="507"/>
      <c r="K304" s="507"/>
      <c r="L304" s="509"/>
      <c r="M304" s="507"/>
      <c r="N304" s="507"/>
      <c r="O304" s="315">
        <f t="shared" si="99"/>
        <v>0</v>
      </c>
      <c r="P304" s="315">
        <f t="shared" si="100"/>
        <v>0</v>
      </c>
      <c r="Q304" s="96" t="str">
        <f t="shared" si="98"/>
        <v/>
      </c>
      <c r="R304" s="96"/>
      <c r="S304" s="96"/>
    </row>
    <row r="305" spans="1:19">
      <c r="A305" s="603" t="str">
        <f>IF(B305="","",COUNT('Diário 1º PA'!$A$4:$A$2000)+COUNT('Diário 2º PA'!$A$4:$A$1998)+COUNT('Diário 3º PA'!$A$4:$A$1991)+ROW()-3)</f>
        <v/>
      </c>
      <c r="B305" s="493"/>
      <c r="C305" s="537"/>
      <c r="D305" s="447"/>
      <c r="E305" s="447"/>
      <c r="F305" s="495"/>
      <c r="G305" s="447"/>
      <c r="H305" s="447"/>
      <c r="I305" s="448"/>
      <c r="J305" s="507"/>
      <c r="K305" s="507"/>
      <c r="L305" s="509"/>
      <c r="M305" s="507"/>
      <c r="N305" s="507"/>
      <c r="O305" s="315">
        <f t="shared" si="99"/>
        <v>0</v>
      </c>
      <c r="P305" s="315">
        <f t="shared" si="100"/>
        <v>0</v>
      </c>
      <c r="Q305" s="96" t="str">
        <f t="shared" si="98"/>
        <v/>
      </c>
      <c r="R305" s="96"/>
      <c r="S305" s="96"/>
    </row>
    <row r="306" spans="1:19">
      <c r="A306" s="603" t="str">
        <f>IF(B306="","",COUNT('Diário 1º PA'!$A$4:$A$2000)+COUNT('Diário 2º PA'!$A$4:$A$1998)+COUNT('Diário 3º PA'!$A$4:$A$1991)+ROW()-3)</f>
        <v/>
      </c>
      <c r="B306" s="493"/>
      <c r="C306" s="537"/>
      <c r="D306" s="447"/>
      <c r="E306" s="447"/>
      <c r="F306" s="495"/>
      <c r="G306" s="447"/>
      <c r="H306" s="447"/>
      <c r="I306" s="448"/>
      <c r="J306" s="507"/>
      <c r="K306" s="507"/>
      <c r="L306" s="509"/>
      <c r="M306" s="507"/>
      <c r="N306" s="507"/>
      <c r="O306" s="315">
        <f t="shared" si="99"/>
        <v>0</v>
      </c>
      <c r="P306" s="315">
        <f t="shared" si="100"/>
        <v>0</v>
      </c>
      <c r="Q306" s="96" t="str">
        <f t="shared" si="98"/>
        <v/>
      </c>
      <c r="R306" s="96"/>
      <c r="S306" s="96"/>
    </row>
    <row r="307" spans="1:19">
      <c r="A307" s="603" t="str">
        <f>IF(B307="","",COUNT('Diário 1º PA'!$A$4:$A$2000)+COUNT('Diário 2º PA'!$A$4:$A$1998)+COUNT('Diário 3º PA'!$A$4:$A$1991)+ROW()-3)</f>
        <v/>
      </c>
      <c r="B307" s="493"/>
      <c r="C307" s="537"/>
      <c r="D307" s="447"/>
      <c r="E307" s="447"/>
      <c r="F307" s="495"/>
      <c r="G307" s="447"/>
      <c r="H307" s="447"/>
      <c r="I307" s="448"/>
      <c r="J307" s="507"/>
      <c r="K307" s="507"/>
      <c r="L307" s="509"/>
      <c r="M307" s="507"/>
      <c r="N307" s="507"/>
      <c r="O307" s="315">
        <f t="shared" si="99"/>
        <v>0</v>
      </c>
      <c r="P307" s="315">
        <f t="shared" si="100"/>
        <v>0</v>
      </c>
      <c r="Q307" s="96" t="str">
        <f t="shared" si="98"/>
        <v/>
      </c>
      <c r="R307" s="96"/>
      <c r="S307" s="96"/>
    </row>
    <row r="308" spans="1:19">
      <c r="A308" s="603" t="str">
        <f>IF(B308="","",COUNT('Diário 1º PA'!$A$4:$A$2000)+COUNT('Diário 2º PA'!$A$4:$A$1998)+COUNT('Diário 3º PA'!$A$4:$A$1991)+ROW()-3)</f>
        <v/>
      </c>
      <c r="B308" s="493"/>
      <c r="C308" s="537"/>
      <c r="D308" s="447"/>
      <c r="E308" s="447"/>
      <c r="F308" s="495"/>
      <c r="G308" s="447"/>
      <c r="H308" s="447"/>
      <c r="I308" s="448"/>
      <c r="J308" s="507"/>
      <c r="K308" s="507"/>
      <c r="L308" s="509"/>
      <c r="M308" s="507"/>
      <c r="N308" s="507"/>
      <c r="O308" s="315">
        <f t="shared" si="99"/>
        <v>0</v>
      </c>
      <c r="P308" s="315">
        <f t="shared" si="100"/>
        <v>0</v>
      </c>
      <c r="Q308" s="96" t="str">
        <f t="shared" si="98"/>
        <v/>
      </c>
      <c r="R308" s="96"/>
      <c r="S308" s="96"/>
    </row>
    <row r="309" spans="1:19">
      <c r="A309" s="383" t="str">
        <f>IF(B309="","",COUNT('Diário 1º PA'!$A$4:$A$2000)+COUNT('Diário 2º PA'!$A$4:$A$1998)+COUNT('Diário 3º PA'!$A$4:$A$1991)+ROW()-3)</f>
        <v/>
      </c>
      <c r="B309" s="485"/>
      <c r="C309" s="533"/>
      <c r="D309" s="487"/>
      <c r="E309" s="487"/>
      <c r="F309" s="488"/>
      <c r="G309" s="487"/>
      <c r="H309" s="487"/>
      <c r="I309" s="489"/>
      <c r="J309" s="490"/>
      <c r="K309" s="490"/>
      <c r="L309" s="605"/>
      <c r="M309" s="490"/>
      <c r="N309" s="606"/>
      <c r="O309" s="363">
        <f t="shared" si="99"/>
        <v>0</v>
      </c>
      <c r="P309" s="74">
        <f t="shared" si="100"/>
        <v>0</v>
      </c>
      <c r="Q309" s="139" t="str">
        <f t="shared" si="98"/>
        <v/>
      </c>
    </row>
    <row r="310" spans="1:19">
      <c r="A310" s="383" t="str">
        <f>IF(B310="","",COUNT('Diário 1º PA'!$A$4:$A$2000)+COUNT('Diário 2º PA'!$A$4:$A$1998)+COUNT('Diário 3º PA'!$A$4:$A$1991)+ROW()-3)</f>
        <v/>
      </c>
      <c r="B310" s="370"/>
      <c r="C310" s="371"/>
      <c r="D310" s="372"/>
      <c r="E310" s="372"/>
      <c r="F310" s="373"/>
      <c r="G310" s="372"/>
      <c r="H310" s="372"/>
      <c r="I310" s="374"/>
      <c r="J310" s="375"/>
      <c r="K310" s="375"/>
      <c r="L310" s="376"/>
      <c r="M310" s="375"/>
      <c r="N310" s="409"/>
      <c r="O310" s="363">
        <f t="shared" si="99"/>
        <v>0</v>
      </c>
      <c r="P310" s="74">
        <f t="shared" si="100"/>
        <v>0</v>
      </c>
      <c r="Q310" s="139" t="str">
        <f t="shared" si="98"/>
        <v/>
      </c>
    </row>
    <row r="311" spans="1:19">
      <c r="A311" s="383" t="str">
        <f>IF(B311="","",COUNT('Diário 1º PA'!$A$4:$A$2000)+COUNT('Diário 2º PA'!$A$4:$A$1998)+COUNT('Diário 3º PA'!$A$4:$A$1991)+ROW()-3)</f>
        <v/>
      </c>
      <c r="B311" s="370"/>
      <c r="C311" s="371"/>
      <c r="D311" s="372"/>
      <c r="E311" s="372"/>
      <c r="F311" s="373"/>
      <c r="G311" s="372"/>
      <c r="H311" s="372"/>
      <c r="I311" s="374"/>
      <c r="J311" s="375"/>
      <c r="K311" s="375"/>
      <c r="L311" s="376"/>
      <c r="M311" s="375"/>
      <c r="N311" s="409"/>
      <c r="O311" s="363">
        <f t="shared" si="99"/>
        <v>0</v>
      </c>
      <c r="P311" s="74">
        <f t="shared" si="100"/>
        <v>0</v>
      </c>
      <c r="Q311" s="96" t="str">
        <f t="shared" si="98"/>
        <v/>
      </c>
    </row>
    <row r="312" spans="1:19">
      <c r="A312" s="383" t="str">
        <f>IF(B312="","",COUNT('Diário 1º PA'!$A$4:$A$2000)+COUNT('Diário 2º PA'!$A$4:$A$1998)+COUNT('Diário 3º PA'!$A$4:$A$1991)+ROW()-3)</f>
        <v/>
      </c>
      <c r="B312" s="370"/>
      <c r="C312" s="371"/>
      <c r="D312" s="372"/>
      <c r="E312" s="372"/>
      <c r="F312" s="373"/>
      <c r="G312" s="372"/>
      <c r="H312" s="372"/>
      <c r="I312" s="374"/>
      <c r="J312" s="375"/>
      <c r="K312" s="375"/>
      <c r="L312" s="376"/>
      <c r="M312" s="375"/>
      <c r="N312" s="409"/>
      <c r="O312" s="363">
        <f t="shared" si="99"/>
        <v>0</v>
      </c>
      <c r="P312" s="74">
        <f t="shared" si="100"/>
        <v>0</v>
      </c>
      <c r="Q312" s="96" t="str">
        <f t="shared" si="98"/>
        <v/>
      </c>
    </row>
    <row r="313" spans="1:19">
      <c r="A313" s="383" t="str">
        <f>IF(B313="","",COUNT('Diário 1º PA'!$A$4:$A$2000)+COUNT('Diário 2º PA'!$A$4:$A$1998)+COUNT('Diário 3º PA'!$A$4:$A$1991)+ROW()-3)</f>
        <v/>
      </c>
      <c r="B313" s="370"/>
      <c r="C313" s="371"/>
      <c r="D313" s="372"/>
      <c r="E313" s="372"/>
      <c r="F313" s="373"/>
      <c r="G313" s="372"/>
      <c r="H313" s="372"/>
      <c r="I313" s="374"/>
      <c r="J313" s="375"/>
      <c r="K313" s="375"/>
      <c r="L313" s="376"/>
      <c r="M313" s="375"/>
      <c r="N313" s="409"/>
      <c r="O313" s="363">
        <f t="shared" si="99"/>
        <v>0</v>
      </c>
      <c r="P313" s="74">
        <f t="shared" si="100"/>
        <v>0</v>
      </c>
      <c r="Q313" s="139" t="str">
        <f t="shared" si="98"/>
        <v/>
      </c>
    </row>
    <row r="314" spans="1:19">
      <c r="A314" s="383" t="str">
        <f>IF(B314="","",COUNT('Diário 1º PA'!$A$4:$A$2000)+COUNT('Diário 2º PA'!$A$4:$A$1998)+COUNT('Diário 3º PA'!$A$4:$A$1991)+ROW()-3)</f>
        <v/>
      </c>
      <c r="B314" s="370"/>
      <c r="C314" s="371"/>
      <c r="D314" s="372"/>
      <c r="E314" s="372"/>
      <c r="F314" s="373"/>
      <c r="G314" s="372"/>
      <c r="H314" s="372"/>
      <c r="I314" s="374"/>
      <c r="J314" s="375"/>
      <c r="K314" s="375"/>
      <c r="L314" s="376"/>
      <c r="M314" s="375"/>
      <c r="N314" s="409"/>
      <c r="O314" s="363">
        <f t="shared" si="99"/>
        <v>0</v>
      </c>
      <c r="P314" s="74">
        <f t="shared" si="100"/>
        <v>0</v>
      </c>
      <c r="Q314" s="96" t="str">
        <f t="shared" si="98"/>
        <v/>
      </c>
    </row>
    <row r="315" spans="1:19">
      <c r="A315" s="383" t="str">
        <f>IF(B315="","",COUNT('Diário 1º PA'!$A$4:$A$2000)+COUNT('Diário 2º PA'!$A$4:$A$1998)+COUNT('Diário 3º PA'!$A$4:$A$1991)+ROW()-3)</f>
        <v/>
      </c>
      <c r="B315" s="370"/>
      <c r="C315" s="371"/>
      <c r="D315" s="372"/>
      <c r="E315" s="372"/>
      <c r="F315" s="373"/>
      <c r="G315" s="372"/>
      <c r="H315" s="372"/>
      <c r="I315" s="374"/>
      <c r="J315" s="375"/>
      <c r="K315" s="375"/>
      <c r="L315" s="376"/>
      <c r="M315" s="375"/>
      <c r="N315" s="409"/>
      <c r="O315" s="363">
        <f t="shared" si="99"/>
        <v>0</v>
      </c>
      <c r="P315" s="74">
        <f t="shared" si="100"/>
        <v>0</v>
      </c>
      <c r="Q315" s="96" t="str">
        <f t="shared" si="98"/>
        <v/>
      </c>
    </row>
    <row r="316" spans="1:19">
      <c r="A316" s="383" t="str">
        <f>IF(B316="","",COUNT('Diário 1º PA'!$A$4:$A$2000)+COUNT('Diário 2º PA'!$A$4:$A$1998)+COUNT('Diário 3º PA'!$A$4:$A$1991)+ROW()-3)</f>
        <v/>
      </c>
      <c r="B316" s="370"/>
      <c r="C316" s="371"/>
      <c r="D316" s="372"/>
      <c r="E316" s="372"/>
      <c r="F316" s="373"/>
      <c r="G316" s="372"/>
      <c r="H316" s="372"/>
      <c r="I316" s="374"/>
      <c r="J316" s="375"/>
      <c r="K316" s="375"/>
      <c r="L316" s="376"/>
      <c r="M316" s="375"/>
      <c r="N316" s="409"/>
      <c r="O316" s="363">
        <f t="shared" si="99"/>
        <v>0</v>
      </c>
      <c r="P316" s="74">
        <f t="shared" si="100"/>
        <v>0</v>
      </c>
      <c r="Q316" s="139" t="str">
        <f t="shared" si="98"/>
        <v/>
      </c>
    </row>
    <row r="317" spans="1:19">
      <c r="A317" s="383" t="str">
        <f>IF(B317="","",COUNT('Diário 1º PA'!$A$4:$A$2000)+COUNT('Diário 2º PA'!$A$4:$A$1998)+COUNT('Diário 3º PA'!$A$4:$A$1991)+ROW()-3)</f>
        <v/>
      </c>
      <c r="B317" s="370"/>
      <c r="C317" s="371"/>
      <c r="D317" s="372"/>
      <c r="E317" s="372"/>
      <c r="F317" s="373"/>
      <c r="G317" s="372"/>
      <c r="H317" s="372"/>
      <c r="I317" s="374"/>
      <c r="J317" s="375"/>
      <c r="K317" s="375"/>
      <c r="L317" s="376"/>
      <c r="M317" s="375"/>
      <c r="N317" s="409"/>
      <c r="O317" s="363">
        <f t="shared" si="99"/>
        <v>0</v>
      </c>
      <c r="P317" s="74">
        <f t="shared" si="100"/>
        <v>0</v>
      </c>
      <c r="Q317" s="96" t="str">
        <f t="shared" si="98"/>
        <v/>
      </c>
    </row>
    <row r="318" spans="1:19">
      <c r="A318" s="383" t="str">
        <f>IF(B318="","",COUNT('Diário 1º PA'!$A$4:$A$2000)+COUNT('Diário 2º PA'!$A$4:$A$1998)+COUNT('Diário 3º PA'!$A$4:$A$1991)+ROW()-3)</f>
        <v/>
      </c>
      <c r="B318" s="370"/>
      <c r="C318" s="371"/>
      <c r="D318" s="372"/>
      <c r="E318" s="372"/>
      <c r="F318" s="373"/>
      <c r="G318" s="372"/>
      <c r="H318" s="372"/>
      <c r="I318" s="374"/>
      <c r="J318" s="375"/>
      <c r="K318" s="375"/>
      <c r="L318" s="376"/>
      <c r="M318" s="375"/>
      <c r="N318" s="409"/>
      <c r="O318" s="363">
        <f t="shared" si="99"/>
        <v>0</v>
      </c>
      <c r="P318" s="74">
        <f t="shared" si="100"/>
        <v>0</v>
      </c>
      <c r="Q318" s="96" t="str">
        <f t="shared" si="98"/>
        <v/>
      </c>
    </row>
    <row r="319" spans="1:19">
      <c r="A319" s="383" t="str">
        <f>IF(B319="","",COUNT('Diário 1º PA'!$A$4:$A$2000)+COUNT('Diário 2º PA'!$A$4:$A$1998)+COUNT('Diário 3º PA'!$A$4:$A$1991)+ROW()-3)</f>
        <v/>
      </c>
      <c r="B319" s="370"/>
      <c r="C319" s="371"/>
      <c r="D319" s="372"/>
      <c r="E319" s="372"/>
      <c r="F319" s="373"/>
      <c r="G319" s="372"/>
      <c r="H319" s="372"/>
      <c r="I319" s="374"/>
      <c r="J319" s="375"/>
      <c r="K319" s="375"/>
      <c r="L319" s="376"/>
      <c r="M319" s="375"/>
      <c r="N319" s="409"/>
      <c r="O319" s="363">
        <f t="shared" si="99"/>
        <v>0</v>
      </c>
      <c r="P319" s="74">
        <f t="shared" si="100"/>
        <v>0</v>
      </c>
      <c r="Q319" s="139" t="str">
        <f t="shared" si="98"/>
        <v/>
      </c>
    </row>
    <row r="320" spans="1:19">
      <c r="A320" s="383" t="str">
        <f>IF(B320="","",COUNT('Diário 1º PA'!$A$4:$A$2000)+COUNT('Diário 2º PA'!$A$4:$A$1998)+COUNT('Diário 3º PA'!$A$4:$A$1991)+ROW()-3)</f>
        <v/>
      </c>
      <c r="B320" s="370"/>
      <c r="C320" s="371"/>
      <c r="D320" s="372"/>
      <c r="E320" s="372"/>
      <c r="F320" s="373"/>
      <c r="G320" s="372"/>
      <c r="H320" s="372"/>
      <c r="I320" s="374"/>
      <c r="J320" s="375"/>
      <c r="K320" s="375"/>
      <c r="L320" s="376"/>
      <c r="M320" s="375"/>
      <c r="N320" s="409"/>
      <c r="O320" s="363">
        <f t="shared" si="99"/>
        <v>0</v>
      </c>
      <c r="P320" s="74">
        <f t="shared" si="100"/>
        <v>0</v>
      </c>
      <c r="Q320" s="96" t="str">
        <f t="shared" si="98"/>
        <v/>
      </c>
    </row>
    <row r="321" spans="1:17">
      <c r="A321" s="383" t="str">
        <f>IF(B321="","",COUNT('Diário 1º PA'!$A$4:$A$2000)+COUNT('Diário 2º PA'!$A$4:$A$1998)+COUNT('Diário 3º PA'!$A$4:$A$1991)+ROW()-3)</f>
        <v/>
      </c>
      <c r="B321" s="370"/>
      <c r="C321" s="371"/>
      <c r="D321" s="372"/>
      <c r="E321" s="372"/>
      <c r="F321" s="373"/>
      <c r="G321" s="372"/>
      <c r="H321" s="372"/>
      <c r="I321" s="374"/>
      <c r="J321" s="375"/>
      <c r="K321" s="375"/>
      <c r="L321" s="376"/>
      <c r="M321" s="375"/>
      <c r="N321" s="409"/>
      <c r="O321" s="363">
        <f t="shared" si="99"/>
        <v>0</v>
      </c>
      <c r="P321" s="74">
        <f t="shared" si="100"/>
        <v>0</v>
      </c>
      <c r="Q321" s="96" t="str">
        <f t="shared" si="98"/>
        <v/>
      </c>
    </row>
    <row r="322" spans="1:17">
      <c r="A322" s="383" t="str">
        <f>IF(B322="","",COUNT('Diário 1º PA'!$A$4:$A$2000)+COUNT('Diário 2º PA'!$A$4:$A$1998)+COUNT('Diário 3º PA'!$A$4:$A$1991)+ROW()-3)</f>
        <v/>
      </c>
      <c r="B322" s="370"/>
      <c r="C322" s="371"/>
      <c r="D322" s="372"/>
      <c r="E322" s="372"/>
      <c r="F322" s="373"/>
      <c r="G322" s="372"/>
      <c r="H322" s="372"/>
      <c r="I322" s="374"/>
      <c r="J322" s="375"/>
      <c r="K322" s="375"/>
      <c r="L322" s="376"/>
      <c r="M322" s="375"/>
      <c r="N322" s="409"/>
      <c r="O322" s="363">
        <f t="shared" si="99"/>
        <v>0</v>
      </c>
      <c r="P322" s="74">
        <f t="shared" si="100"/>
        <v>0</v>
      </c>
      <c r="Q322" s="139" t="str">
        <f t="shared" si="98"/>
        <v/>
      </c>
    </row>
    <row r="323" spans="1:17">
      <c r="A323" s="383" t="str">
        <f>IF(B323="","",COUNT('Diário 1º PA'!$A$4:$A$2000)+COUNT('Diário 2º PA'!$A$4:$A$1998)+COUNT('Diário 3º PA'!$A$4:$A$1991)+ROW()-3)</f>
        <v/>
      </c>
      <c r="B323" s="370"/>
      <c r="C323" s="371"/>
      <c r="D323" s="372"/>
      <c r="E323" s="372"/>
      <c r="F323" s="373"/>
      <c r="G323" s="372"/>
      <c r="H323" s="372"/>
      <c r="I323" s="374"/>
      <c r="J323" s="375"/>
      <c r="K323" s="375"/>
      <c r="L323" s="376"/>
      <c r="M323" s="375"/>
      <c r="N323" s="409"/>
      <c r="O323" s="363">
        <f t="shared" si="99"/>
        <v>0</v>
      </c>
      <c r="P323" s="74">
        <f t="shared" si="100"/>
        <v>0</v>
      </c>
      <c r="Q323" s="96" t="str">
        <f t="shared" si="98"/>
        <v/>
      </c>
    </row>
    <row r="324" spans="1:17">
      <c r="A324" s="383" t="str">
        <f>IF(B324="","",COUNT('Diário 1º PA'!$A$4:$A$2000)+COUNT('Diário 2º PA'!$A$4:$A$1998)+COUNT('Diário 3º PA'!$A$4:$A$1991)+ROW()-3)</f>
        <v/>
      </c>
      <c r="B324" s="370"/>
      <c r="C324" s="371"/>
      <c r="D324" s="372"/>
      <c r="E324" s="372"/>
      <c r="F324" s="373"/>
      <c r="G324" s="372"/>
      <c r="H324" s="372"/>
      <c r="I324" s="374"/>
      <c r="J324" s="375"/>
      <c r="K324" s="375"/>
      <c r="L324" s="376"/>
      <c r="M324" s="375"/>
      <c r="N324" s="409"/>
      <c r="O324" s="363">
        <f t="shared" si="99"/>
        <v>0</v>
      </c>
      <c r="P324" s="74">
        <f t="shared" si="100"/>
        <v>0</v>
      </c>
      <c r="Q324" s="96" t="str">
        <f t="shared" si="98"/>
        <v/>
      </c>
    </row>
    <row r="325" spans="1:17">
      <c r="A325" s="383" t="str">
        <f>IF(B325="","",COUNT('Diário 1º PA'!$A$4:$A$2000)+COUNT('Diário 2º PA'!$A$4:$A$1998)+COUNT('Diário 3º PA'!$A$4:$A$1991)+ROW()-3)</f>
        <v/>
      </c>
      <c r="B325" s="370"/>
      <c r="C325" s="392"/>
      <c r="D325" s="372"/>
      <c r="E325" s="372"/>
      <c r="F325" s="373"/>
      <c r="G325" s="372"/>
      <c r="H325" s="372"/>
      <c r="I325" s="374"/>
      <c r="J325" s="375"/>
      <c r="K325" s="375"/>
      <c r="L325" s="376"/>
      <c r="M325" s="375"/>
      <c r="N325" s="409"/>
      <c r="O325" s="363">
        <f t="shared" si="99"/>
        <v>0</v>
      </c>
      <c r="P325" s="74">
        <f t="shared" si="100"/>
        <v>0</v>
      </c>
      <c r="Q325" s="139" t="str">
        <f t="shared" si="98"/>
        <v/>
      </c>
    </row>
    <row r="326" spans="1:17">
      <c r="A326" s="383" t="str">
        <f>IF(B326="","",COUNT('Diário 1º PA'!$A$4:$A$2000)+COUNT('Diário 2º PA'!$A$4:$A$1998)+COUNT('Diário 3º PA'!$A$4:$A$1991)+ROW()-3)</f>
        <v/>
      </c>
      <c r="B326" s="370"/>
      <c r="C326" s="392"/>
      <c r="D326" s="372"/>
      <c r="E326" s="372"/>
      <c r="F326" s="373"/>
      <c r="G326" s="372"/>
      <c r="H326" s="372"/>
      <c r="I326" s="374"/>
      <c r="J326" s="375"/>
      <c r="K326" s="375"/>
      <c r="L326" s="376"/>
      <c r="M326" s="375"/>
      <c r="N326" s="409"/>
      <c r="O326" s="363">
        <f t="shared" si="99"/>
        <v>0</v>
      </c>
      <c r="P326" s="74">
        <f t="shared" si="100"/>
        <v>0</v>
      </c>
      <c r="Q326" s="96" t="str">
        <f t="shared" si="98"/>
        <v/>
      </c>
    </row>
    <row r="327" spans="1:17">
      <c r="A327" s="383" t="str">
        <f>IF(B327="","",COUNT('Diário 1º PA'!$A$4:$A$2000)+COUNT('Diário 2º PA'!$A$4:$A$1998)+COUNT('Diário 3º PA'!$A$4:$A$1991)+ROW()-3)</f>
        <v/>
      </c>
      <c r="B327" s="370"/>
      <c r="C327" s="392"/>
      <c r="D327" s="372"/>
      <c r="E327" s="372"/>
      <c r="F327" s="373"/>
      <c r="G327" s="372"/>
      <c r="H327" s="372"/>
      <c r="I327" s="374"/>
      <c r="J327" s="375"/>
      <c r="K327" s="375"/>
      <c r="L327" s="376"/>
      <c r="M327" s="375"/>
      <c r="N327" s="409"/>
      <c r="O327" s="363">
        <f t="shared" si="99"/>
        <v>0</v>
      </c>
      <c r="P327" s="74">
        <f t="shared" si="100"/>
        <v>0</v>
      </c>
      <c r="Q327" s="96" t="str">
        <f t="shared" ref="Q327:Q344" si="101">SUBSTITUTE(D327," ","_")</f>
        <v/>
      </c>
    </row>
    <row r="328" spans="1:17">
      <c r="A328" s="383" t="str">
        <f>IF(B328="","",COUNT('Diário 1º PA'!$A$4:$A$2000)+COUNT('Diário 2º PA'!$A$4:$A$1998)+COUNT('Diário 3º PA'!$A$4:$A$1991)+ROW()-3)</f>
        <v/>
      </c>
      <c r="B328" s="370"/>
      <c r="C328" s="392"/>
      <c r="D328" s="372"/>
      <c r="E328" s="372"/>
      <c r="F328" s="373"/>
      <c r="G328" s="372"/>
      <c r="H328" s="372"/>
      <c r="I328" s="374"/>
      <c r="J328" s="375"/>
      <c r="K328" s="375"/>
      <c r="L328" s="376"/>
      <c r="M328" s="375"/>
      <c r="N328" s="409"/>
      <c r="O328" s="363">
        <f t="shared" ref="O328:O344" si="102">IF(B328=0,0,IF(YEAR(B328)=$P$1,MONTH(B328)-$O$1+1,(YEAR(B328)-$P$1)*12-$O$1+1+MONTH(B328)))</f>
        <v>0</v>
      </c>
      <c r="P328" s="74">
        <f t="shared" ref="P328:P344" si="103">IF(C328=0,0,IF(YEAR(C328)=$P$1,MONTH(C328)-$O$1+1,(YEAR(C328)-$P$1)*12-$O$1+1+MONTH(C328)))</f>
        <v>0</v>
      </c>
      <c r="Q328" s="139" t="str">
        <f t="shared" si="101"/>
        <v/>
      </c>
    </row>
    <row r="329" spans="1:17">
      <c r="A329" s="383" t="str">
        <f>IF(B329="","",COUNT('Diário 1º PA'!$A$4:$A$2000)+COUNT('Diário 2º PA'!$A$4:$A$1998)+COUNT('Diário 3º PA'!$A$4:$A$1991)+ROW()-3)</f>
        <v/>
      </c>
      <c r="B329" s="370"/>
      <c r="C329" s="392"/>
      <c r="D329" s="372"/>
      <c r="E329" s="372"/>
      <c r="F329" s="373"/>
      <c r="G329" s="372"/>
      <c r="H329" s="372"/>
      <c r="I329" s="374"/>
      <c r="J329" s="375"/>
      <c r="K329" s="375"/>
      <c r="L329" s="376"/>
      <c r="M329" s="375"/>
      <c r="N329" s="409"/>
      <c r="O329" s="363">
        <f t="shared" si="102"/>
        <v>0</v>
      </c>
      <c r="P329" s="74">
        <f t="shared" si="103"/>
        <v>0</v>
      </c>
      <c r="Q329" s="96" t="str">
        <f t="shared" si="101"/>
        <v/>
      </c>
    </row>
    <row r="330" spans="1:17">
      <c r="A330" s="383" t="str">
        <f>IF(B330="","",COUNT('Diário 1º PA'!$A$4:$A$2000)+COUNT('Diário 2º PA'!$A$4:$A$1998)+COUNT('Diário 3º PA'!$A$4:$A$1991)+ROW()-3)</f>
        <v/>
      </c>
      <c r="B330" s="370"/>
      <c r="C330" s="392"/>
      <c r="D330" s="372"/>
      <c r="E330" s="372"/>
      <c r="F330" s="373"/>
      <c r="G330" s="372"/>
      <c r="H330" s="372"/>
      <c r="I330" s="374"/>
      <c r="J330" s="375"/>
      <c r="K330" s="375"/>
      <c r="L330" s="376"/>
      <c r="M330" s="375"/>
      <c r="N330" s="409"/>
      <c r="O330" s="363">
        <f t="shared" si="102"/>
        <v>0</v>
      </c>
      <c r="P330" s="74">
        <f t="shared" si="103"/>
        <v>0</v>
      </c>
      <c r="Q330" s="96" t="str">
        <f t="shared" si="101"/>
        <v/>
      </c>
    </row>
    <row r="331" spans="1:17">
      <c r="A331" s="383" t="str">
        <f>IF(B331="","",COUNT('Diário 1º PA'!$A$4:$A$2000)+COUNT('Diário 2º PA'!$A$4:$A$1998)+COUNT('Diário 3º PA'!$A$4:$A$1991)+ROW()-3)</f>
        <v/>
      </c>
      <c r="B331" s="370"/>
      <c r="C331" s="392"/>
      <c r="D331" s="372"/>
      <c r="E331" s="372"/>
      <c r="F331" s="373"/>
      <c r="G331" s="372"/>
      <c r="H331" s="372"/>
      <c r="I331" s="374"/>
      <c r="J331" s="375"/>
      <c r="K331" s="375"/>
      <c r="L331" s="376"/>
      <c r="M331" s="375"/>
      <c r="N331" s="409"/>
      <c r="O331" s="363">
        <f t="shared" si="102"/>
        <v>0</v>
      </c>
      <c r="P331" s="74">
        <f t="shared" si="103"/>
        <v>0</v>
      </c>
      <c r="Q331" s="139" t="str">
        <f t="shared" si="101"/>
        <v/>
      </c>
    </row>
    <row r="332" spans="1:17">
      <c r="A332" s="383" t="str">
        <f>IF(B332="","",COUNT('Diário 1º PA'!$A$4:$A$2000)+COUNT('Diário 2º PA'!$A$4:$A$1998)+COUNT('Diário 3º PA'!$A$4:$A$1991)+ROW()-3)</f>
        <v/>
      </c>
      <c r="B332" s="370"/>
      <c r="C332" s="392"/>
      <c r="D332" s="372"/>
      <c r="E332" s="372"/>
      <c r="F332" s="373"/>
      <c r="G332" s="372"/>
      <c r="H332" s="372"/>
      <c r="I332" s="374"/>
      <c r="J332" s="375"/>
      <c r="K332" s="375"/>
      <c r="L332" s="376"/>
      <c r="M332" s="375"/>
      <c r="N332" s="409"/>
      <c r="O332" s="363">
        <f t="shared" si="102"/>
        <v>0</v>
      </c>
      <c r="P332" s="74">
        <f t="shared" si="103"/>
        <v>0</v>
      </c>
      <c r="Q332" s="96" t="str">
        <f t="shared" si="101"/>
        <v/>
      </c>
    </row>
    <row r="333" spans="1:17">
      <c r="A333" s="383" t="str">
        <f>IF(B333="","",COUNT('Diário 1º PA'!$A$4:$A$2000)+COUNT('Diário 2º PA'!$A$4:$A$1998)+COUNT('Diário 3º PA'!$A$4:$A$1991)+ROW()-3)</f>
        <v/>
      </c>
      <c r="B333" s="370"/>
      <c r="C333" s="392"/>
      <c r="D333" s="372"/>
      <c r="E333" s="372"/>
      <c r="F333" s="373"/>
      <c r="G333" s="372"/>
      <c r="H333" s="372"/>
      <c r="I333" s="374"/>
      <c r="J333" s="375"/>
      <c r="K333" s="375"/>
      <c r="L333" s="376"/>
      <c r="M333" s="375"/>
      <c r="N333" s="409"/>
      <c r="O333" s="363">
        <f t="shared" si="102"/>
        <v>0</v>
      </c>
      <c r="P333" s="74">
        <f t="shared" si="103"/>
        <v>0</v>
      </c>
      <c r="Q333" s="96" t="str">
        <f t="shared" si="101"/>
        <v/>
      </c>
    </row>
    <row r="334" spans="1:17">
      <c r="A334" s="383" t="str">
        <f>IF(B334="","",COUNT('Diário 1º PA'!$A$4:$A$2000)+COUNT('Diário 2º PA'!$A$4:$A$1998)+COUNT('Diário 3º PA'!$A$4:$A$1991)+ROW()-3)</f>
        <v/>
      </c>
      <c r="B334" s="370"/>
      <c r="C334" s="392"/>
      <c r="D334" s="372"/>
      <c r="E334" s="372"/>
      <c r="F334" s="373"/>
      <c r="G334" s="372"/>
      <c r="H334" s="372"/>
      <c r="I334" s="374"/>
      <c r="J334" s="375"/>
      <c r="K334" s="375"/>
      <c r="L334" s="376"/>
      <c r="M334" s="375"/>
      <c r="N334" s="409"/>
      <c r="O334" s="363">
        <f t="shared" si="102"/>
        <v>0</v>
      </c>
      <c r="P334" s="74">
        <f t="shared" si="103"/>
        <v>0</v>
      </c>
      <c r="Q334" s="139" t="str">
        <f t="shared" si="101"/>
        <v/>
      </c>
    </row>
    <row r="335" spans="1:17">
      <c r="A335" s="383" t="str">
        <f>IF(B335="","",COUNT('Diário 1º PA'!$A$4:$A$2000)+COUNT('Diário 2º PA'!$A$4:$A$1998)+COUNT('Diário 3º PA'!$A$4:$A$1991)+ROW()-3)</f>
        <v/>
      </c>
      <c r="B335" s="370"/>
      <c r="C335" s="392"/>
      <c r="D335" s="372"/>
      <c r="E335" s="372"/>
      <c r="F335" s="373"/>
      <c r="G335" s="372"/>
      <c r="H335" s="372"/>
      <c r="I335" s="374"/>
      <c r="J335" s="375"/>
      <c r="K335" s="375"/>
      <c r="L335" s="376"/>
      <c r="M335" s="375"/>
      <c r="N335" s="409"/>
      <c r="O335" s="363">
        <f t="shared" si="102"/>
        <v>0</v>
      </c>
      <c r="P335" s="74">
        <f t="shared" si="103"/>
        <v>0</v>
      </c>
      <c r="Q335" s="96" t="str">
        <f t="shared" si="101"/>
        <v/>
      </c>
    </row>
    <row r="336" spans="1:17">
      <c r="A336" s="383" t="str">
        <f>IF(B336="","",COUNT('Diário 1º PA'!$A$4:$A$2000)+COUNT('Diário 2º PA'!$A$4:$A$1998)+COUNT('Diário 3º PA'!$A$4:$A$1991)+ROW()-3)</f>
        <v/>
      </c>
      <c r="B336" s="370"/>
      <c r="C336" s="392"/>
      <c r="D336" s="372"/>
      <c r="E336" s="372"/>
      <c r="F336" s="373"/>
      <c r="G336" s="372"/>
      <c r="H336" s="372"/>
      <c r="I336" s="374"/>
      <c r="J336" s="375"/>
      <c r="K336" s="375"/>
      <c r="L336" s="376"/>
      <c r="M336" s="375"/>
      <c r="N336" s="409"/>
      <c r="O336" s="363">
        <f t="shared" si="102"/>
        <v>0</v>
      </c>
      <c r="P336" s="74">
        <f t="shared" si="103"/>
        <v>0</v>
      </c>
      <c r="Q336" s="96" t="str">
        <f t="shared" si="101"/>
        <v/>
      </c>
    </row>
    <row r="337" spans="1:17">
      <c r="A337" s="383" t="str">
        <f>IF(B337="","",COUNT('Diário 1º PA'!$A$4:$A$2000)+COUNT('Diário 2º PA'!$A$4:$A$1998)+COUNT('Diário 3º PA'!$A$4:$A$1991)+ROW()-3)</f>
        <v/>
      </c>
      <c r="B337" s="370"/>
      <c r="C337" s="392"/>
      <c r="D337" s="372"/>
      <c r="E337" s="372"/>
      <c r="F337" s="373"/>
      <c r="G337" s="372"/>
      <c r="H337" s="372"/>
      <c r="I337" s="374"/>
      <c r="J337" s="375"/>
      <c r="K337" s="375"/>
      <c r="L337" s="376"/>
      <c r="M337" s="375"/>
      <c r="N337" s="409"/>
      <c r="O337" s="363">
        <f t="shared" si="102"/>
        <v>0</v>
      </c>
      <c r="P337" s="74">
        <f t="shared" si="103"/>
        <v>0</v>
      </c>
      <c r="Q337" s="139" t="str">
        <f t="shared" si="101"/>
        <v/>
      </c>
    </row>
    <row r="338" spans="1:17">
      <c r="A338" s="383" t="str">
        <f>IF(B338="","",COUNT('Diário 1º PA'!$A$4:$A$2000)+COUNT('Diário 2º PA'!$A$4:$A$1998)+COUNT('Diário 3º PA'!$A$4:$A$1991)+ROW()-3)</f>
        <v/>
      </c>
      <c r="B338" s="370"/>
      <c r="C338" s="392"/>
      <c r="D338" s="372"/>
      <c r="E338" s="372"/>
      <c r="F338" s="373"/>
      <c r="G338" s="372"/>
      <c r="H338" s="372"/>
      <c r="I338" s="374"/>
      <c r="J338" s="375"/>
      <c r="K338" s="375"/>
      <c r="L338" s="376"/>
      <c r="M338" s="375"/>
      <c r="N338" s="409"/>
      <c r="O338" s="363">
        <f t="shared" si="102"/>
        <v>0</v>
      </c>
      <c r="P338" s="74">
        <f t="shared" si="103"/>
        <v>0</v>
      </c>
      <c r="Q338" s="96" t="str">
        <f t="shared" si="101"/>
        <v/>
      </c>
    </row>
    <row r="339" spans="1:17">
      <c r="A339" s="383" t="str">
        <f>IF(B339="","",COUNT('Diário 1º PA'!$A$4:$A$2000)+COUNT('Diário 2º PA'!$A$4:$A$1998)+COUNT('Diário 3º PA'!$A$4:$A$1991)+ROW()-3)</f>
        <v/>
      </c>
      <c r="B339" s="370"/>
      <c r="C339" s="392"/>
      <c r="D339" s="372"/>
      <c r="E339" s="372"/>
      <c r="F339" s="373"/>
      <c r="G339" s="372"/>
      <c r="H339" s="372"/>
      <c r="I339" s="374"/>
      <c r="J339" s="375"/>
      <c r="K339" s="375"/>
      <c r="L339" s="376"/>
      <c r="M339" s="375"/>
      <c r="N339" s="409"/>
      <c r="O339" s="363">
        <f t="shared" si="102"/>
        <v>0</v>
      </c>
      <c r="P339" s="74">
        <f t="shared" si="103"/>
        <v>0</v>
      </c>
      <c r="Q339" s="96" t="str">
        <f t="shared" si="101"/>
        <v/>
      </c>
    </row>
    <row r="340" spans="1:17">
      <c r="A340" s="383" t="str">
        <f>IF(B340="","",COUNT('Diário 1º PA'!$A$4:$A$2000)+COUNT('Diário 2º PA'!$A$4:$A$1998)+COUNT('Diário 3º PA'!$A$4:$A$1991)+ROW()-3)</f>
        <v/>
      </c>
      <c r="B340" s="370"/>
      <c r="C340" s="392"/>
      <c r="D340" s="372"/>
      <c r="E340" s="372"/>
      <c r="F340" s="373"/>
      <c r="G340" s="372"/>
      <c r="H340" s="372"/>
      <c r="I340" s="374"/>
      <c r="J340" s="375"/>
      <c r="K340" s="375"/>
      <c r="L340" s="376"/>
      <c r="M340" s="375"/>
      <c r="N340" s="409"/>
      <c r="O340" s="363">
        <f t="shared" si="102"/>
        <v>0</v>
      </c>
      <c r="P340" s="74">
        <f t="shared" si="103"/>
        <v>0</v>
      </c>
      <c r="Q340" s="139" t="str">
        <f t="shared" si="101"/>
        <v/>
      </c>
    </row>
    <row r="341" spans="1:17">
      <c r="A341" s="383" t="str">
        <f>IF(B341="","",COUNT('Diário 1º PA'!$A$4:$A$2000)+COUNT('Diário 2º PA'!$A$4:$A$1998)+COUNT('Diário 3º PA'!$A$4:$A$1991)+ROW()-3)</f>
        <v/>
      </c>
      <c r="B341" s="370"/>
      <c r="C341" s="392"/>
      <c r="D341" s="372"/>
      <c r="E341" s="372"/>
      <c r="F341" s="373"/>
      <c r="G341" s="372"/>
      <c r="H341" s="372"/>
      <c r="I341" s="374"/>
      <c r="J341" s="375"/>
      <c r="K341" s="375"/>
      <c r="L341" s="376"/>
      <c r="M341" s="375"/>
      <c r="N341" s="409"/>
      <c r="O341" s="363">
        <f t="shared" si="102"/>
        <v>0</v>
      </c>
      <c r="P341" s="74">
        <f t="shared" si="103"/>
        <v>0</v>
      </c>
      <c r="Q341" s="96" t="str">
        <f t="shared" si="101"/>
        <v/>
      </c>
    </row>
    <row r="342" spans="1:17">
      <c r="A342" s="383" t="str">
        <f>IF(B342="","",COUNT('Diário 1º PA'!$A$4:$A$2000)+COUNT('Diário 2º PA'!$A$4:$A$1998)+COUNT('Diário 3º PA'!$A$4:$A$1991)+ROW()-3)</f>
        <v/>
      </c>
      <c r="B342" s="370"/>
      <c r="C342" s="392"/>
      <c r="D342" s="372"/>
      <c r="E342" s="372"/>
      <c r="F342" s="373"/>
      <c r="G342" s="372"/>
      <c r="H342" s="372"/>
      <c r="I342" s="374"/>
      <c r="J342" s="375"/>
      <c r="K342" s="375"/>
      <c r="L342" s="376"/>
      <c r="M342" s="375"/>
      <c r="N342" s="409"/>
      <c r="O342" s="363">
        <f t="shared" si="102"/>
        <v>0</v>
      </c>
      <c r="P342" s="74">
        <f t="shared" si="103"/>
        <v>0</v>
      </c>
      <c r="Q342" s="96" t="str">
        <f t="shared" si="101"/>
        <v/>
      </c>
    </row>
    <row r="343" spans="1:17">
      <c r="A343" s="383" t="str">
        <f>IF(B343="","",COUNT('Diário 1º PA'!$A$4:$A$2000)+COUNT('Diário 2º PA'!$A$4:$A$1998)+COUNT('Diário 3º PA'!$A$4:$A$1991)+ROW()-3)</f>
        <v/>
      </c>
      <c r="B343" s="370"/>
      <c r="C343" s="392"/>
      <c r="D343" s="372"/>
      <c r="E343" s="372"/>
      <c r="F343" s="373"/>
      <c r="G343" s="372"/>
      <c r="H343" s="372"/>
      <c r="I343" s="374"/>
      <c r="J343" s="375"/>
      <c r="K343" s="375"/>
      <c r="L343" s="376"/>
      <c r="M343" s="375"/>
      <c r="N343" s="409"/>
      <c r="O343" s="363">
        <f t="shared" si="102"/>
        <v>0</v>
      </c>
      <c r="P343" s="74">
        <f t="shared" si="103"/>
        <v>0</v>
      </c>
      <c r="Q343" s="139" t="str">
        <f t="shared" si="101"/>
        <v/>
      </c>
    </row>
    <row r="344" spans="1:17">
      <c r="A344" s="383" t="str">
        <f>IF(B344="","",COUNT('Diário 1º PA'!$A$4:$A$2000)+COUNT('Diário 2º PA'!$A$4:$A$1998)+COUNT('Diário 3º PA'!$A$4:$A$1991)+ROW()-3)</f>
        <v/>
      </c>
      <c r="B344" s="370"/>
      <c r="C344" s="392"/>
      <c r="D344" s="372"/>
      <c r="E344" s="372"/>
      <c r="F344" s="373"/>
      <c r="G344" s="372"/>
      <c r="H344" s="372"/>
      <c r="I344" s="374"/>
      <c r="J344" s="375"/>
      <c r="K344" s="375"/>
      <c r="L344" s="376"/>
      <c r="M344" s="375"/>
      <c r="N344" s="409"/>
      <c r="O344" s="363">
        <f t="shared" si="102"/>
        <v>0</v>
      </c>
      <c r="P344" s="74">
        <f t="shared" si="103"/>
        <v>0</v>
      </c>
      <c r="Q344" s="96" t="str">
        <f t="shared" si="101"/>
        <v/>
      </c>
    </row>
    <row r="345" spans="1:17">
      <c r="A345" s="383" t="str">
        <f>IF(B345="","",COUNT('Diário 1º PA'!$A$4:$A$2000)+COUNT('Diário 2º PA'!$A$4:$A$1998)+COUNT('Diário 3º PA'!$A$4:$A$1991)+ROW()-3)</f>
        <v/>
      </c>
      <c r="B345" s="370"/>
      <c r="C345" s="392"/>
      <c r="D345" s="372"/>
      <c r="E345" s="372"/>
      <c r="F345" s="373"/>
      <c r="G345" s="372"/>
      <c r="H345" s="372"/>
      <c r="I345" s="374"/>
      <c r="J345" s="375"/>
      <c r="K345" s="375"/>
      <c r="L345" s="376"/>
      <c r="M345" s="375"/>
      <c r="N345" s="409"/>
      <c r="O345" s="363">
        <f t="shared" ref="O345:P392" si="104">IF(B345=0,0,IF(YEAR(B345)=$P$1,MONTH(B345)-$O$1+1,(YEAR(B345)-$P$1)*12-$O$1+1+MONTH(B345)))</f>
        <v>0</v>
      </c>
      <c r="P345" s="74">
        <f t="shared" si="104"/>
        <v>0</v>
      </c>
      <c r="Q345" s="96" t="str">
        <f t="shared" ref="Q345:Q391" si="105">SUBSTITUTE(D345," ","_")</f>
        <v/>
      </c>
    </row>
    <row r="346" spans="1:17">
      <c r="A346" s="383" t="str">
        <f>IF(B346="","",COUNT('Diário 1º PA'!$A$4:$A$2000)+COUNT('Diário 2º PA'!$A$4:$A$1998)+COUNT('Diário 3º PA'!$A$4:$A$1991)+ROW()-3)</f>
        <v/>
      </c>
      <c r="B346" s="370"/>
      <c r="C346" s="392"/>
      <c r="D346" s="372"/>
      <c r="E346" s="372"/>
      <c r="F346" s="373"/>
      <c r="G346" s="372"/>
      <c r="H346" s="372"/>
      <c r="I346" s="374"/>
      <c r="J346" s="375"/>
      <c r="K346" s="375"/>
      <c r="L346" s="376"/>
      <c r="M346" s="375"/>
      <c r="N346" s="409"/>
      <c r="O346" s="363">
        <f t="shared" si="104"/>
        <v>0</v>
      </c>
      <c r="P346" s="74">
        <f t="shared" si="104"/>
        <v>0</v>
      </c>
      <c r="Q346" s="96" t="str">
        <f t="shared" si="105"/>
        <v/>
      </c>
    </row>
    <row r="347" spans="1:17">
      <c r="A347" s="383" t="str">
        <f>IF(B347="","",COUNT('Diário 1º PA'!$A$4:$A$2000)+COUNT('Diário 2º PA'!$A$4:$A$1998)+COUNT('Diário 3º PA'!$A$4:$A$1991)+ROW()-3)</f>
        <v/>
      </c>
      <c r="B347" s="370"/>
      <c r="C347" s="392"/>
      <c r="D347" s="372"/>
      <c r="E347" s="372"/>
      <c r="F347" s="373"/>
      <c r="G347" s="372"/>
      <c r="H347" s="372"/>
      <c r="I347" s="374"/>
      <c r="J347" s="375"/>
      <c r="K347" s="375"/>
      <c r="L347" s="376"/>
      <c r="M347" s="375"/>
      <c r="N347" s="409"/>
      <c r="O347" s="363">
        <f t="shared" si="104"/>
        <v>0</v>
      </c>
      <c r="P347" s="74">
        <f t="shared" si="104"/>
        <v>0</v>
      </c>
      <c r="Q347" s="96" t="str">
        <f t="shared" si="105"/>
        <v/>
      </c>
    </row>
    <row r="348" spans="1:17">
      <c r="A348" s="383" t="str">
        <f>IF(B348="","",COUNT('Diário 1º PA'!$A$4:$A$2000)+COUNT('Diário 2º PA'!$A$4:$A$1998)+COUNT('Diário 3º PA'!$A$4:$A$1991)+ROW()-3)</f>
        <v/>
      </c>
      <c r="B348" s="370"/>
      <c r="C348" s="392"/>
      <c r="D348" s="372"/>
      <c r="E348" s="372"/>
      <c r="F348" s="373"/>
      <c r="G348" s="372"/>
      <c r="H348" s="372"/>
      <c r="I348" s="374"/>
      <c r="J348" s="375"/>
      <c r="K348" s="375"/>
      <c r="L348" s="376"/>
      <c r="M348" s="375"/>
      <c r="N348" s="409"/>
      <c r="O348" s="363">
        <f t="shared" si="104"/>
        <v>0</v>
      </c>
      <c r="P348" s="74">
        <f t="shared" si="104"/>
        <v>0</v>
      </c>
      <c r="Q348" s="96" t="str">
        <f t="shared" si="105"/>
        <v/>
      </c>
    </row>
    <row r="349" spans="1:17">
      <c r="A349" s="383" t="str">
        <f>IF(B349="","",COUNT('Diário 1º PA'!$A$4:$A$2000)+COUNT('Diário 2º PA'!$A$4:$A$1998)+COUNT('Diário 3º PA'!$A$4:$A$1991)+ROW()-3)</f>
        <v/>
      </c>
      <c r="B349" s="370"/>
      <c r="C349" s="392"/>
      <c r="D349" s="372"/>
      <c r="E349" s="372"/>
      <c r="F349" s="373"/>
      <c r="G349" s="372"/>
      <c r="H349" s="372"/>
      <c r="I349" s="374"/>
      <c r="J349" s="375"/>
      <c r="K349" s="375"/>
      <c r="L349" s="376"/>
      <c r="M349" s="375"/>
      <c r="N349" s="409"/>
      <c r="O349" s="363">
        <f t="shared" si="104"/>
        <v>0</v>
      </c>
      <c r="P349" s="74">
        <f t="shared" si="104"/>
        <v>0</v>
      </c>
      <c r="Q349" s="96" t="str">
        <f t="shared" si="105"/>
        <v/>
      </c>
    </row>
    <row r="350" spans="1:17">
      <c r="A350" s="383" t="str">
        <f>IF(B350="","",COUNT('Diário 1º PA'!$A$4:$A$2000)+COUNT('Diário 2º PA'!$A$4:$A$1998)+COUNT('Diário 3º PA'!$A$4:$A$1991)+ROW()-3)</f>
        <v/>
      </c>
      <c r="B350" s="370"/>
      <c r="C350" s="392"/>
      <c r="D350" s="372"/>
      <c r="E350" s="372"/>
      <c r="F350" s="373"/>
      <c r="G350" s="372"/>
      <c r="H350" s="372"/>
      <c r="I350" s="374"/>
      <c r="J350" s="375"/>
      <c r="K350" s="375"/>
      <c r="L350" s="376"/>
      <c r="M350" s="375"/>
      <c r="N350" s="409"/>
      <c r="O350" s="363">
        <f t="shared" si="104"/>
        <v>0</v>
      </c>
      <c r="P350" s="74">
        <f t="shared" si="104"/>
        <v>0</v>
      </c>
      <c r="Q350" s="96" t="str">
        <f t="shared" si="105"/>
        <v/>
      </c>
    </row>
    <row r="351" spans="1:17">
      <c r="A351" s="383" t="str">
        <f>IF(B351="","",COUNT('Diário 1º PA'!$A$4:$A$2000)+COUNT('Diário 2º PA'!$A$4:$A$1998)+COUNT('Diário 3º PA'!$A$4:$A$1991)+ROW()-3)</f>
        <v/>
      </c>
      <c r="B351" s="370"/>
      <c r="C351" s="392"/>
      <c r="D351" s="372"/>
      <c r="E351" s="372"/>
      <c r="F351" s="373"/>
      <c r="G351" s="372"/>
      <c r="H351" s="372"/>
      <c r="I351" s="374"/>
      <c r="J351" s="375"/>
      <c r="K351" s="375"/>
      <c r="L351" s="376"/>
      <c r="M351" s="375"/>
      <c r="N351" s="409"/>
      <c r="O351" s="363">
        <f t="shared" si="104"/>
        <v>0</v>
      </c>
      <c r="P351" s="74">
        <f t="shared" si="104"/>
        <v>0</v>
      </c>
      <c r="Q351" s="96" t="str">
        <f t="shared" si="105"/>
        <v/>
      </c>
    </row>
    <row r="352" spans="1:17">
      <c r="A352" s="383" t="str">
        <f>IF(B352="","",COUNT('Diário 1º PA'!$A$4:$A$2000)+COUNT('Diário 2º PA'!$A$4:$A$1998)+COUNT('Diário 3º PA'!$A$4:$A$1991)+ROW()-3)</f>
        <v/>
      </c>
      <c r="B352" s="370"/>
      <c r="C352" s="392"/>
      <c r="D352" s="372"/>
      <c r="E352" s="372"/>
      <c r="F352" s="373"/>
      <c r="G352" s="372"/>
      <c r="H352" s="372"/>
      <c r="I352" s="374"/>
      <c r="J352" s="375"/>
      <c r="K352" s="375"/>
      <c r="L352" s="376"/>
      <c r="M352" s="375"/>
      <c r="N352" s="409"/>
      <c r="O352" s="363">
        <f t="shared" si="104"/>
        <v>0</v>
      </c>
      <c r="P352" s="74">
        <f t="shared" si="104"/>
        <v>0</v>
      </c>
      <c r="Q352" s="96" t="str">
        <f t="shared" si="105"/>
        <v/>
      </c>
    </row>
    <row r="353" spans="1:17">
      <c r="A353" s="383" t="str">
        <f>IF(B353="","",COUNT('Diário 1º PA'!$A$4:$A$2000)+COUNT('Diário 2º PA'!$A$4:$A$1998)+COUNT('Diário 3º PA'!$A$4:$A$1991)+ROW()-3)</f>
        <v/>
      </c>
      <c r="B353" s="370"/>
      <c r="C353" s="392"/>
      <c r="D353" s="372"/>
      <c r="E353" s="372"/>
      <c r="F353" s="373"/>
      <c r="G353" s="372"/>
      <c r="H353" s="372"/>
      <c r="I353" s="374"/>
      <c r="J353" s="375"/>
      <c r="K353" s="375"/>
      <c r="L353" s="376"/>
      <c r="M353" s="375"/>
      <c r="N353" s="409"/>
      <c r="O353" s="363">
        <f t="shared" si="104"/>
        <v>0</v>
      </c>
      <c r="P353" s="74">
        <f t="shared" si="104"/>
        <v>0</v>
      </c>
      <c r="Q353" s="96" t="str">
        <f t="shared" si="105"/>
        <v/>
      </c>
    </row>
    <row r="354" spans="1:17">
      <c r="A354" s="383" t="str">
        <f>IF(B354="","",COUNT('Diário 1º PA'!$A$4:$A$2000)+COUNT('Diário 2º PA'!$A$4:$A$1998)+COUNT('Diário 3º PA'!$A$4:$A$1991)+ROW()-3)</f>
        <v/>
      </c>
      <c r="B354" s="370"/>
      <c r="C354" s="392"/>
      <c r="D354" s="372"/>
      <c r="E354" s="372"/>
      <c r="F354" s="373"/>
      <c r="G354" s="372"/>
      <c r="H354" s="372"/>
      <c r="I354" s="374"/>
      <c r="J354" s="375"/>
      <c r="K354" s="375"/>
      <c r="L354" s="376"/>
      <c r="M354" s="375"/>
      <c r="N354" s="409"/>
      <c r="O354" s="363">
        <f t="shared" si="104"/>
        <v>0</v>
      </c>
      <c r="P354" s="74">
        <f t="shared" si="104"/>
        <v>0</v>
      </c>
      <c r="Q354" s="96" t="str">
        <f t="shared" si="105"/>
        <v/>
      </c>
    </row>
    <row r="355" spans="1:17">
      <c r="A355" s="383" t="str">
        <f>IF(B355="","",COUNT('Diário 1º PA'!$A$4:$A$2000)+COUNT('Diário 2º PA'!$A$4:$A$1998)+COUNT('Diário 3º PA'!$A$4:$A$1991)+ROW()-3)</f>
        <v/>
      </c>
      <c r="B355" s="370"/>
      <c r="C355" s="392"/>
      <c r="D355" s="372"/>
      <c r="E355" s="372"/>
      <c r="F355" s="373"/>
      <c r="G355" s="372"/>
      <c r="H355" s="372"/>
      <c r="I355" s="374"/>
      <c r="J355" s="375"/>
      <c r="K355" s="375"/>
      <c r="L355" s="376"/>
      <c r="M355" s="375"/>
      <c r="N355" s="409"/>
      <c r="O355" s="363">
        <f t="shared" si="104"/>
        <v>0</v>
      </c>
      <c r="P355" s="74">
        <f t="shared" si="104"/>
        <v>0</v>
      </c>
      <c r="Q355" s="96" t="str">
        <f t="shared" si="105"/>
        <v/>
      </c>
    </row>
    <row r="356" spans="1:17">
      <c r="A356" s="383" t="str">
        <f>IF(B356="","",COUNT('Diário 1º PA'!$A$4:$A$2000)+COUNT('Diário 2º PA'!$A$4:$A$1998)+COUNT('Diário 3º PA'!$A$4:$A$1991)+ROW()-3)</f>
        <v/>
      </c>
      <c r="B356" s="370"/>
      <c r="C356" s="392"/>
      <c r="D356" s="372"/>
      <c r="E356" s="372"/>
      <c r="F356" s="373"/>
      <c r="G356" s="372"/>
      <c r="H356" s="372"/>
      <c r="I356" s="374"/>
      <c r="J356" s="375"/>
      <c r="K356" s="375"/>
      <c r="L356" s="376"/>
      <c r="M356" s="375"/>
      <c r="N356" s="409"/>
      <c r="O356" s="363">
        <f t="shared" si="104"/>
        <v>0</v>
      </c>
      <c r="P356" s="74">
        <f t="shared" si="104"/>
        <v>0</v>
      </c>
      <c r="Q356" s="96" t="str">
        <f t="shared" si="105"/>
        <v/>
      </c>
    </row>
    <row r="357" spans="1:17">
      <c r="A357" s="383" t="str">
        <f>IF(B357="","",COUNT('Diário 1º PA'!$A$4:$A$2000)+COUNT('Diário 2º PA'!$A$4:$A$1998)+COUNT('Diário 3º PA'!$A$4:$A$1991)+ROW()-3)</f>
        <v/>
      </c>
      <c r="B357" s="370"/>
      <c r="C357" s="392"/>
      <c r="D357" s="372"/>
      <c r="E357" s="372"/>
      <c r="F357" s="373"/>
      <c r="G357" s="372"/>
      <c r="H357" s="372"/>
      <c r="I357" s="374"/>
      <c r="J357" s="375"/>
      <c r="K357" s="375"/>
      <c r="L357" s="376"/>
      <c r="M357" s="375"/>
      <c r="N357" s="409"/>
      <c r="O357" s="363">
        <f t="shared" si="104"/>
        <v>0</v>
      </c>
      <c r="P357" s="74">
        <f t="shared" si="104"/>
        <v>0</v>
      </c>
      <c r="Q357" s="96" t="str">
        <f t="shared" si="105"/>
        <v/>
      </c>
    </row>
    <row r="358" spans="1:17">
      <c r="A358" s="383" t="str">
        <f>IF(B358="","",COUNT('Diário 1º PA'!$A$4:$A$2000)+COUNT('Diário 2º PA'!$A$4:$A$1998)+COUNT('Diário 3º PA'!$A$4:$A$1991)+ROW()-3)</f>
        <v/>
      </c>
      <c r="B358" s="370"/>
      <c r="C358" s="392"/>
      <c r="D358" s="372"/>
      <c r="E358" s="372"/>
      <c r="F358" s="373"/>
      <c r="G358" s="372"/>
      <c r="H358" s="372"/>
      <c r="I358" s="374"/>
      <c r="J358" s="375"/>
      <c r="K358" s="375"/>
      <c r="L358" s="376"/>
      <c r="M358" s="375"/>
      <c r="N358" s="409"/>
      <c r="O358" s="363">
        <f t="shared" si="104"/>
        <v>0</v>
      </c>
      <c r="P358" s="74">
        <f t="shared" si="104"/>
        <v>0</v>
      </c>
      <c r="Q358" s="96" t="str">
        <f t="shared" si="105"/>
        <v/>
      </c>
    </row>
    <row r="359" spans="1:17">
      <c r="A359" s="383" t="str">
        <f>IF(B359="","",COUNT('Diário 1º PA'!$A$4:$A$2000)+COUNT('Diário 2º PA'!$A$4:$A$1998)+COUNT('Diário 3º PA'!$A$4:$A$1991)+ROW()-3)</f>
        <v/>
      </c>
      <c r="B359" s="370"/>
      <c r="C359" s="392"/>
      <c r="D359" s="372"/>
      <c r="E359" s="372"/>
      <c r="F359" s="373"/>
      <c r="G359" s="372"/>
      <c r="H359" s="372"/>
      <c r="I359" s="374"/>
      <c r="J359" s="375"/>
      <c r="K359" s="375"/>
      <c r="L359" s="376"/>
      <c r="M359" s="375"/>
      <c r="N359" s="409"/>
      <c r="O359" s="363">
        <f t="shared" si="104"/>
        <v>0</v>
      </c>
      <c r="P359" s="74">
        <f t="shared" si="104"/>
        <v>0</v>
      </c>
      <c r="Q359" s="96" t="str">
        <f t="shared" si="105"/>
        <v/>
      </c>
    </row>
    <row r="360" spans="1:17">
      <c r="A360" s="383" t="str">
        <f>IF(B360="","",COUNT('Diário 1º PA'!$A$4:$A$2000)+COUNT('Diário 2º PA'!$A$4:$A$1998)+COUNT('Diário 3º PA'!$A$4:$A$1991)+ROW()-3)</f>
        <v/>
      </c>
      <c r="B360" s="370"/>
      <c r="C360" s="392"/>
      <c r="D360" s="372"/>
      <c r="E360" s="372"/>
      <c r="F360" s="373"/>
      <c r="G360" s="372"/>
      <c r="H360" s="372"/>
      <c r="I360" s="374"/>
      <c r="J360" s="375"/>
      <c r="K360" s="375"/>
      <c r="L360" s="376"/>
      <c r="M360" s="375"/>
      <c r="N360" s="409"/>
      <c r="O360" s="363">
        <f t="shared" si="104"/>
        <v>0</v>
      </c>
      <c r="P360" s="74">
        <f t="shared" si="104"/>
        <v>0</v>
      </c>
      <c r="Q360" s="96" t="str">
        <f t="shared" si="105"/>
        <v/>
      </c>
    </row>
    <row r="361" spans="1:17">
      <c r="A361" s="383" t="str">
        <f>IF(B361="","",COUNT('Diário 1º PA'!$A$4:$A$2000)+COUNT('Diário 2º PA'!$A$4:$A$1998)+COUNT('Diário 3º PA'!$A$4:$A$1991)+ROW()-3)</f>
        <v/>
      </c>
      <c r="B361" s="370"/>
      <c r="C361" s="392"/>
      <c r="D361" s="372"/>
      <c r="E361" s="372"/>
      <c r="F361" s="373"/>
      <c r="G361" s="372"/>
      <c r="H361" s="372"/>
      <c r="I361" s="374"/>
      <c r="J361" s="375"/>
      <c r="K361" s="375"/>
      <c r="L361" s="376"/>
      <c r="M361" s="375"/>
      <c r="N361" s="409"/>
      <c r="O361" s="363">
        <f t="shared" si="104"/>
        <v>0</v>
      </c>
      <c r="P361" s="74">
        <f t="shared" si="104"/>
        <v>0</v>
      </c>
      <c r="Q361" s="96" t="str">
        <f t="shared" si="105"/>
        <v/>
      </c>
    </row>
    <row r="362" spans="1:17">
      <c r="A362" s="383" t="str">
        <f>IF(B362="","",COUNT('Diário 1º PA'!$A$4:$A$2000)+COUNT('Diário 2º PA'!$A$4:$A$1998)+COUNT('Diário 3º PA'!$A$4:$A$1991)+ROW()-3)</f>
        <v/>
      </c>
      <c r="B362" s="370"/>
      <c r="C362" s="392"/>
      <c r="D362" s="372"/>
      <c r="E362" s="372"/>
      <c r="F362" s="373"/>
      <c r="G362" s="372"/>
      <c r="H362" s="372"/>
      <c r="I362" s="374"/>
      <c r="J362" s="375"/>
      <c r="K362" s="375"/>
      <c r="L362" s="376"/>
      <c r="M362" s="375"/>
      <c r="N362" s="409"/>
      <c r="O362" s="363">
        <f t="shared" si="104"/>
        <v>0</v>
      </c>
      <c r="P362" s="74">
        <f t="shared" si="104"/>
        <v>0</v>
      </c>
      <c r="Q362" s="96" t="str">
        <f t="shared" si="105"/>
        <v/>
      </c>
    </row>
    <row r="363" spans="1:17">
      <c r="A363" s="383" t="str">
        <f>IF(B363="","",COUNT('Diário 1º PA'!$A$4:$A$2000)+COUNT('Diário 2º PA'!$A$4:$A$1998)+COUNT('Diário 3º PA'!$A$4:$A$1991)+ROW()-3)</f>
        <v/>
      </c>
      <c r="B363" s="370"/>
      <c r="C363" s="392"/>
      <c r="D363" s="372"/>
      <c r="E363" s="372"/>
      <c r="F363" s="373"/>
      <c r="G363" s="372"/>
      <c r="H363" s="372"/>
      <c r="I363" s="374"/>
      <c r="J363" s="375"/>
      <c r="K363" s="375"/>
      <c r="L363" s="376"/>
      <c r="M363" s="375"/>
      <c r="N363" s="409"/>
      <c r="O363" s="363">
        <f t="shared" si="104"/>
        <v>0</v>
      </c>
      <c r="P363" s="74">
        <f t="shared" si="104"/>
        <v>0</v>
      </c>
      <c r="Q363" s="96" t="str">
        <f t="shared" si="105"/>
        <v/>
      </c>
    </row>
    <row r="364" spans="1:17">
      <c r="A364" s="383" t="str">
        <f>IF(B364="","",COUNT('Diário 1º PA'!$A$4:$A$2000)+COUNT('Diário 2º PA'!$A$4:$A$1998)+COUNT('Diário 3º PA'!$A$4:$A$1991)+ROW()-3)</f>
        <v/>
      </c>
      <c r="B364" s="370"/>
      <c r="C364" s="392"/>
      <c r="D364" s="372"/>
      <c r="E364" s="372"/>
      <c r="F364" s="373"/>
      <c r="G364" s="372"/>
      <c r="H364" s="372"/>
      <c r="I364" s="374"/>
      <c r="J364" s="375"/>
      <c r="K364" s="375"/>
      <c r="L364" s="376"/>
      <c r="M364" s="375"/>
      <c r="N364" s="409"/>
      <c r="O364" s="363">
        <f t="shared" si="104"/>
        <v>0</v>
      </c>
      <c r="P364" s="74">
        <f t="shared" si="104"/>
        <v>0</v>
      </c>
      <c r="Q364" s="96" t="str">
        <f t="shared" si="105"/>
        <v/>
      </c>
    </row>
    <row r="365" spans="1:17">
      <c r="A365" s="383" t="str">
        <f>IF(B365="","",COUNT('Diário 1º PA'!$A$4:$A$2000)+COUNT('Diário 2º PA'!$A$4:$A$1998)+COUNT('Diário 3º PA'!$A$4:$A$1991)+ROW()-3)</f>
        <v/>
      </c>
      <c r="B365" s="370"/>
      <c r="C365" s="392"/>
      <c r="D365" s="372"/>
      <c r="E365" s="372"/>
      <c r="F365" s="373"/>
      <c r="G365" s="372"/>
      <c r="H365" s="372"/>
      <c r="I365" s="374"/>
      <c r="J365" s="375"/>
      <c r="K365" s="375"/>
      <c r="L365" s="376"/>
      <c r="M365" s="375"/>
      <c r="N365" s="409"/>
      <c r="O365" s="363">
        <f t="shared" si="104"/>
        <v>0</v>
      </c>
      <c r="P365" s="74">
        <f t="shared" si="104"/>
        <v>0</v>
      </c>
      <c r="Q365" s="96" t="str">
        <f t="shared" si="105"/>
        <v/>
      </c>
    </row>
    <row r="366" spans="1:17">
      <c r="A366" s="383" t="str">
        <f>IF(B366="","",COUNT('Diário 1º PA'!$A$4:$A$2000)+COUNT('Diário 2º PA'!$A$4:$A$1998)+COUNT('Diário 3º PA'!$A$4:$A$1991)+ROW()-3)</f>
        <v/>
      </c>
      <c r="B366" s="370"/>
      <c r="C366" s="392"/>
      <c r="D366" s="372"/>
      <c r="E366" s="372"/>
      <c r="F366" s="373"/>
      <c r="G366" s="372"/>
      <c r="H366" s="372"/>
      <c r="I366" s="374"/>
      <c r="J366" s="375"/>
      <c r="K366" s="375"/>
      <c r="L366" s="376"/>
      <c r="M366" s="375"/>
      <c r="N366" s="409"/>
      <c r="O366" s="363">
        <f t="shared" si="104"/>
        <v>0</v>
      </c>
      <c r="P366" s="74">
        <f t="shared" si="104"/>
        <v>0</v>
      </c>
      <c r="Q366" s="96" t="str">
        <f t="shared" si="105"/>
        <v/>
      </c>
    </row>
    <row r="367" spans="1:17">
      <c r="A367" s="383" t="str">
        <f>IF(B367="","",COUNT('Diário 1º PA'!$A$4:$A$2000)+COUNT('Diário 2º PA'!$A$4:$A$1998)+COUNT('Diário 3º PA'!$A$4:$A$1991)+ROW()-3)</f>
        <v/>
      </c>
      <c r="B367" s="370"/>
      <c r="C367" s="392"/>
      <c r="D367" s="372"/>
      <c r="E367" s="372"/>
      <c r="F367" s="373"/>
      <c r="G367" s="372"/>
      <c r="H367" s="372"/>
      <c r="I367" s="374"/>
      <c r="J367" s="375"/>
      <c r="K367" s="375"/>
      <c r="L367" s="376"/>
      <c r="M367" s="375"/>
      <c r="N367" s="409"/>
      <c r="O367" s="363">
        <f t="shared" si="104"/>
        <v>0</v>
      </c>
      <c r="P367" s="74">
        <f t="shared" si="104"/>
        <v>0</v>
      </c>
      <c r="Q367" s="96" t="str">
        <f t="shared" si="105"/>
        <v/>
      </c>
    </row>
    <row r="368" spans="1:17">
      <c r="A368" s="383" t="str">
        <f>IF(B368="","",COUNT('Diário 1º PA'!$A$4:$A$2000)+COUNT('Diário 2º PA'!$A$4:$A$1998)+COUNT('Diário 3º PA'!$A$4:$A$1991)+ROW()-3)</f>
        <v/>
      </c>
      <c r="B368" s="370"/>
      <c r="C368" s="392"/>
      <c r="D368" s="372"/>
      <c r="E368" s="372"/>
      <c r="F368" s="373"/>
      <c r="G368" s="372"/>
      <c r="H368" s="372"/>
      <c r="I368" s="374"/>
      <c r="J368" s="375"/>
      <c r="K368" s="375"/>
      <c r="L368" s="376"/>
      <c r="M368" s="375"/>
      <c r="N368" s="409"/>
      <c r="O368" s="363">
        <f t="shared" si="104"/>
        <v>0</v>
      </c>
      <c r="P368" s="74">
        <f t="shared" si="104"/>
        <v>0</v>
      </c>
      <c r="Q368" s="96" t="str">
        <f t="shared" si="105"/>
        <v/>
      </c>
    </row>
    <row r="369" spans="1:17">
      <c r="A369" s="383" t="str">
        <f>IF(B369="","",COUNT('Diário 1º PA'!$A$4:$A$2000)+COUNT('Diário 2º PA'!$A$4:$A$1998)+COUNT('Diário 3º PA'!$A$4:$A$1991)+ROW()-3)</f>
        <v/>
      </c>
      <c r="B369" s="370"/>
      <c r="C369" s="392"/>
      <c r="D369" s="372"/>
      <c r="E369" s="372"/>
      <c r="F369" s="373"/>
      <c r="G369" s="372"/>
      <c r="H369" s="372"/>
      <c r="I369" s="374"/>
      <c r="J369" s="375"/>
      <c r="K369" s="375"/>
      <c r="L369" s="376"/>
      <c r="M369" s="375"/>
      <c r="N369" s="409"/>
      <c r="O369" s="363">
        <f t="shared" si="104"/>
        <v>0</v>
      </c>
      <c r="P369" s="74">
        <f t="shared" si="104"/>
        <v>0</v>
      </c>
      <c r="Q369" s="96" t="str">
        <f t="shared" si="105"/>
        <v/>
      </c>
    </row>
    <row r="370" spans="1:17">
      <c r="A370" s="383" t="str">
        <f>IF(B370="","",COUNT('Diário 1º PA'!$A$4:$A$2000)+COUNT('Diário 2º PA'!$A$4:$A$1998)+COUNT('Diário 3º PA'!$A$4:$A$1991)+ROW()-3)</f>
        <v/>
      </c>
      <c r="B370" s="370"/>
      <c r="C370" s="392"/>
      <c r="D370" s="372"/>
      <c r="E370" s="372"/>
      <c r="F370" s="373"/>
      <c r="G370" s="372"/>
      <c r="H370" s="372"/>
      <c r="I370" s="374"/>
      <c r="J370" s="375"/>
      <c r="K370" s="375"/>
      <c r="L370" s="376"/>
      <c r="M370" s="375"/>
      <c r="N370" s="409"/>
      <c r="O370" s="363">
        <f t="shared" si="104"/>
        <v>0</v>
      </c>
      <c r="P370" s="74">
        <f t="shared" si="104"/>
        <v>0</v>
      </c>
      <c r="Q370" s="96" t="str">
        <f t="shared" si="105"/>
        <v/>
      </c>
    </row>
    <row r="371" spans="1:17">
      <c r="A371" s="383" t="str">
        <f>IF(B371="","",COUNT('Diário 1º PA'!$A$4:$A$2000)+COUNT('Diário 2º PA'!$A$4:$A$1998)+COUNT('Diário 3º PA'!$A$4:$A$1991)+ROW()-3)</f>
        <v/>
      </c>
      <c r="B371" s="370"/>
      <c r="C371" s="392"/>
      <c r="D371" s="372"/>
      <c r="E371" s="372"/>
      <c r="F371" s="373"/>
      <c r="G371" s="372"/>
      <c r="H371" s="372"/>
      <c r="I371" s="374"/>
      <c r="J371" s="375"/>
      <c r="K371" s="375"/>
      <c r="L371" s="376"/>
      <c r="M371" s="375"/>
      <c r="N371" s="409"/>
      <c r="O371" s="363">
        <f t="shared" si="104"/>
        <v>0</v>
      </c>
      <c r="P371" s="74">
        <f t="shared" si="104"/>
        <v>0</v>
      </c>
      <c r="Q371" s="96" t="str">
        <f t="shared" si="105"/>
        <v/>
      </c>
    </row>
    <row r="372" spans="1:17">
      <c r="A372" s="383" t="str">
        <f>IF(B372="","",COUNT('Diário 1º PA'!$A$4:$A$2000)+COUNT('Diário 2º PA'!$A$4:$A$1998)+COUNT('Diário 3º PA'!$A$4:$A$1991)+ROW()-3)</f>
        <v/>
      </c>
      <c r="B372" s="370"/>
      <c r="C372" s="392"/>
      <c r="D372" s="372"/>
      <c r="E372" s="372"/>
      <c r="F372" s="373"/>
      <c r="G372" s="372"/>
      <c r="H372" s="372"/>
      <c r="I372" s="374"/>
      <c r="J372" s="375"/>
      <c r="K372" s="375"/>
      <c r="L372" s="376"/>
      <c r="M372" s="375"/>
      <c r="N372" s="409"/>
      <c r="O372" s="363">
        <f t="shared" si="104"/>
        <v>0</v>
      </c>
      <c r="P372" s="74">
        <f t="shared" si="104"/>
        <v>0</v>
      </c>
      <c r="Q372" s="96" t="str">
        <f t="shared" si="105"/>
        <v/>
      </c>
    </row>
    <row r="373" spans="1:17">
      <c r="A373" s="383" t="str">
        <f>IF(B373="","",COUNT('Diário 1º PA'!$A$4:$A$2000)+COUNT('Diário 2º PA'!$A$4:$A$1998)+COUNT('Diário 3º PA'!$A$4:$A$1991)+ROW()-3)</f>
        <v/>
      </c>
      <c r="B373" s="370"/>
      <c r="C373" s="392"/>
      <c r="D373" s="372"/>
      <c r="E373" s="372"/>
      <c r="F373" s="373"/>
      <c r="G373" s="372"/>
      <c r="H373" s="372"/>
      <c r="I373" s="374"/>
      <c r="J373" s="375"/>
      <c r="K373" s="375"/>
      <c r="L373" s="376"/>
      <c r="M373" s="375"/>
      <c r="N373" s="409"/>
      <c r="O373" s="363">
        <f t="shared" si="104"/>
        <v>0</v>
      </c>
      <c r="P373" s="74">
        <f t="shared" si="104"/>
        <v>0</v>
      </c>
      <c r="Q373" s="96" t="str">
        <f t="shared" si="105"/>
        <v/>
      </c>
    </row>
    <row r="374" spans="1:17">
      <c r="A374" s="383" t="str">
        <f>IF(B374="","",COUNT('Diário 1º PA'!$A$4:$A$2000)+COUNT('Diário 2º PA'!$A$4:$A$1998)+COUNT('Diário 3º PA'!$A$4:$A$1991)+ROW()-3)</f>
        <v/>
      </c>
      <c r="B374" s="370"/>
      <c r="C374" s="392"/>
      <c r="D374" s="372"/>
      <c r="E374" s="372"/>
      <c r="F374" s="373"/>
      <c r="G374" s="372"/>
      <c r="H374" s="372"/>
      <c r="I374" s="374"/>
      <c r="J374" s="375"/>
      <c r="K374" s="375"/>
      <c r="L374" s="376"/>
      <c r="M374" s="375"/>
      <c r="N374" s="409"/>
      <c r="O374" s="363">
        <f t="shared" si="104"/>
        <v>0</v>
      </c>
      <c r="P374" s="74">
        <f t="shared" si="104"/>
        <v>0</v>
      </c>
      <c r="Q374" s="96" t="str">
        <f t="shared" si="105"/>
        <v/>
      </c>
    </row>
    <row r="375" spans="1:17">
      <c r="A375" s="383" t="str">
        <f>IF(B375="","",COUNT('Diário 1º PA'!$A$4:$A$2000)+COUNT('Diário 2º PA'!$A$4:$A$1998)+COUNT('Diário 3º PA'!$A$4:$A$1991)+ROW()-3)</f>
        <v/>
      </c>
      <c r="B375" s="370"/>
      <c r="C375" s="392"/>
      <c r="D375" s="372"/>
      <c r="E375" s="372"/>
      <c r="F375" s="373"/>
      <c r="G375" s="372"/>
      <c r="H375" s="372"/>
      <c r="I375" s="374"/>
      <c r="J375" s="375"/>
      <c r="K375" s="375"/>
      <c r="L375" s="376"/>
      <c r="M375" s="375"/>
      <c r="N375" s="409"/>
      <c r="O375" s="363">
        <f t="shared" si="104"/>
        <v>0</v>
      </c>
      <c r="P375" s="74">
        <f t="shared" si="104"/>
        <v>0</v>
      </c>
      <c r="Q375" s="96" t="str">
        <f t="shared" si="105"/>
        <v/>
      </c>
    </row>
    <row r="376" spans="1:17">
      <c r="A376" s="383" t="str">
        <f>IF(B376="","",COUNT('Diário 1º PA'!$A$4:$A$2000)+COUNT('Diário 2º PA'!$A$4:$A$1998)+COUNT('Diário 3º PA'!$A$4:$A$1991)+ROW()-3)</f>
        <v/>
      </c>
      <c r="B376" s="370"/>
      <c r="C376" s="392"/>
      <c r="D376" s="372"/>
      <c r="E376" s="372"/>
      <c r="F376" s="373"/>
      <c r="G376" s="372"/>
      <c r="H376" s="372"/>
      <c r="I376" s="374"/>
      <c r="J376" s="375"/>
      <c r="K376" s="375"/>
      <c r="L376" s="376"/>
      <c r="M376" s="375"/>
      <c r="N376" s="409"/>
      <c r="O376" s="363">
        <f t="shared" si="104"/>
        <v>0</v>
      </c>
      <c r="P376" s="74">
        <f t="shared" si="104"/>
        <v>0</v>
      </c>
      <c r="Q376" s="96" t="str">
        <f t="shared" si="105"/>
        <v/>
      </c>
    </row>
    <row r="377" spans="1:17">
      <c r="A377" s="383" t="str">
        <f>IF(B377="","",COUNT('Diário 1º PA'!$A$4:$A$2000)+COUNT('Diário 2º PA'!$A$4:$A$1998)+COUNT('Diário 3º PA'!$A$4:$A$1991)+ROW()-3)</f>
        <v/>
      </c>
      <c r="B377" s="370"/>
      <c r="C377" s="392"/>
      <c r="D377" s="372"/>
      <c r="E377" s="372"/>
      <c r="F377" s="373"/>
      <c r="G377" s="372"/>
      <c r="H377" s="372"/>
      <c r="I377" s="374"/>
      <c r="J377" s="375"/>
      <c r="K377" s="375"/>
      <c r="L377" s="376"/>
      <c r="M377" s="375"/>
      <c r="N377" s="409"/>
      <c r="O377" s="363">
        <f t="shared" si="104"/>
        <v>0</v>
      </c>
      <c r="P377" s="74">
        <f t="shared" si="104"/>
        <v>0</v>
      </c>
      <c r="Q377" s="96" t="str">
        <f t="shared" si="105"/>
        <v/>
      </c>
    </row>
    <row r="378" spans="1:17">
      <c r="A378" s="383" t="str">
        <f>IF(B378="","",COUNT('Diário 1º PA'!$A$4:$A$2000)+COUNT('Diário 2º PA'!$A$4:$A$1998)+COUNT('Diário 3º PA'!$A$4:$A$1991)+ROW()-3)</f>
        <v/>
      </c>
      <c r="B378" s="370"/>
      <c r="C378" s="392"/>
      <c r="D378" s="372"/>
      <c r="E378" s="372"/>
      <c r="F378" s="373"/>
      <c r="G378" s="372"/>
      <c r="H378" s="372"/>
      <c r="I378" s="374"/>
      <c r="J378" s="375"/>
      <c r="K378" s="375"/>
      <c r="L378" s="376"/>
      <c r="M378" s="375"/>
      <c r="N378" s="409"/>
      <c r="O378" s="363">
        <f t="shared" si="104"/>
        <v>0</v>
      </c>
      <c r="P378" s="74">
        <f t="shared" si="104"/>
        <v>0</v>
      </c>
      <c r="Q378" s="96" t="str">
        <f t="shared" si="105"/>
        <v/>
      </c>
    </row>
    <row r="379" spans="1:17">
      <c r="A379" s="383" t="str">
        <f>IF(B379="","",COUNT('Diário 1º PA'!$A$4:$A$2000)+COUNT('Diário 2º PA'!$A$4:$A$1998)+COUNT('Diário 3º PA'!$A$4:$A$1991)+ROW()-3)</f>
        <v/>
      </c>
      <c r="B379" s="370"/>
      <c r="C379" s="392"/>
      <c r="D379" s="372"/>
      <c r="E379" s="372"/>
      <c r="F379" s="373"/>
      <c r="G379" s="372"/>
      <c r="H379" s="372"/>
      <c r="I379" s="374"/>
      <c r="J379" s="375"/>
      <c r="K379" s="375"/>
      <c r="L379" s="376"/>
      <c r="M379" s="375"/>
      <c r="N379" s="409"/>
      <c r="O379" s="363">
        <f t="shared" si="104"/>
        <v>0</v>
      </c>
      <c r="P379" s="74">
        <f t="shared" si="104"/>
        <v>0</v>
      </c>
      <c r="Q379" s="96" t="str">
        <f t="shared" si="105"/>
        <v/>
      </c>
    </row>
    <row r="380" spans="1:17">
      <c r="A380" s="383" t="str">
        <f>IF(B380="","",COUNT('Diário 1º PA'!$A$4:$A$2000)+COUNT('Diário 2º PA'!$A$4:$A$1998)+COUNT('Diário 3º PA'!$A$4:$A$1991)+ROW()-3)</f>
        <v/>
      </c>
      <c r="B380" s="370"/>
      <c r="C380" s="392"/>
      <c r="D380" s="372"/>
      <c r="E380" s="372"/>
      <c r="F380" s="373"/>
      <c r="G380" s="372"/>
      <c r="H380" s="372"/>
      <c r="I380" s="374"/>
      <c r="J380" s="375"/>
      <c r="K380" s="375"/>
      <c r="L380" s="376"/>
      <c r="M380" s="375"/>
      <c r="N380" s="409"/>
      <c r="O380" s="363">
        <f t="shared" si="104"/>
        <v>0</v>
      </c>
      <c r="P380" s="74">
        <f t="shared" si="104"/>
        <v>0</v>
      </c>
      <c r="Q380" s="96" t="str">
        <f t="shared" si="105"/>
        <v/>
      </c>
    </row>
    <row r="381" spans="1:17">
      <c r="A381" s="383" t="str">
        <f>IF(B381="","",COUNT('Diário 1º PA'!$A$4:$A$2000)+COUNT('Diário 2º PA'!$A$4:$A$1998)+COUNT('Diário 3º PA'!$A$4:$A$1991)+ROW()-3)</f>
        <v/>
      </c>
      <c r="B381" s="370"/>
      <c r="C381" s="392"/>
      <c r="D381" s="372"/>
      <c r="E381" s="372"/>
      <c r="F381" s="373"/>
      <c r="G381" s="372"/>
      <c r="H381" s="372"/>
      <c r="I381" s="374"/>
      <c r="J381" s="375"/>
      <c r="K381" s="375"/>
      <c r="L381" s="376"/>
      <c r="M381" s="375"/>
      <c r="N381" s="409"/>
      <c r="O381" s="363">
        <f t="shared" si="104"/>
        <v>0</v>
      </c>
      <c r="P381" s="74">
        <f t="shared" si="104"/>
        <v>0</v>
      </c>
      <c r="Q381" s="96" t="str">
        <f t="shared" si="105"/>
        <v/>
      </c>
    </row>
    <row r="382" spans="1:17">
      <c r="A382" s="383" t="str">
        <f>IF(B382="","",COUNT('Diário 1º PA'!$A$4:$A$2000)+COUNT('Diário 2º PA'!$A$4:$A$1998)+COUNT('Diário 3º PA'!$A$4:$A$1991)+ROW()-3)</f>
        <v/>
      </c>
      <c r="B382" s="370"/>
      <c r="C382" s="392"/>
      <c r="D382" s="372"/>
      <c r="E382" s="372"/>
      <c r="F382" s="373"/>
      <c r="G382" s="372"/>
      <c r="H382" s="372"/>
      <c r="I382" s="374"/>
      <c r="J382" s="375"/>
      <c r="K382" s="375"/>
      <c r="L382" s="376"/>
      <c r="M382" s="375"/>
      <c r="N382" s="409"/>
      <c r="O382" s="363">
        <f t="shared" si="104"/>
        <v>0</v>
      </c>
      <c r="P382" s="74">
        <f t="shared" si="104"/>
        <v>0</v>
      </c>
      <c r="Q382" s="96" t="str">
        <f t="shared" si="105"/>
        <v/>
      </c>
    </row>
    <row r="383" spans="1:17">
      <c r="A383" s="383" t="str">
        <f>IF(B383="","",COUNT('Diário 1º PA'!$A$4:$A$2000)+COUNT('Diário 2º PA'!$A$4:$A$1998)+COUNT('Diário 3º PA'!$A$4:$A$1991)+ROW()-3)</f>
        <v/>
      </c>
      <c r="B383" s="370"/>
      <c r="C383" s="392"/>
      <c r="D383" s="372"/>
      <c r="E383" s="372"/>
      <c r="F383" s="373"/>
      <c r="G383" s="372"/>
      <c r="H383" s="372"/>
      <c r="I383" s="374"/>
      <c r="J383" s="375"/>
      <c r="K383" s="375"/>
      <c r="L383" s="376"/>
      <c r="M383" s="375"/>
      <c r="N383" s="409"/>
      <c r="O383" s="363">
        <f t="shared" si="104"/>
        <v>0</v>
      </c>
      <c r="P383" s="74">
        <f t="shared" si="104"/>
        <v>0</v>
      </c>
      <c r="Q383" s="96" t="str">
        <f t="shared" si="105"/>
        <v/>
      </c>
    </row>
    <row r="384" spans="1:17">
      <c r="A384" s="383" t="str">
        <f>IF(B384="","",COUNT('Diário 1º PA'!$A$4:$A$2000)+COUNT('Diário 2º PA'!$A$4:$A$1998)+COUNT('Diário 3º PA'!$A$4:$A$1991)+ROW()-3)</f>
        <v/>
      </c>
      <c r="B384" s="370"/>
      <c r="C384" s="392"/>
      <c r="D384" s="372"/>
      <c r="E384" s="372"/>
      <c r="F384" s="373"/>
      <c r="G384" s="372"/>
      <c r="H384" s="372"/>
      <c r="I384" s="374"/>
      <c r="J384" s="375"/>
      <c r="K384" s="375"/>
      <c r="L384" s="376"/>
      <c r="M384" s="375"/>
      <c r="N384" s="409"/>
      <c r="O384" s="363">
        <f t="shared" si="104"/>
        <v>0</v>
      </c>
      <c r="P384" s="74">
        <f t="shared" si="104"/>
        <v>0</v>
      </c>
      <c r="Q384" s="96" t="str">
        <f t="shared" si="105"/>
        <v/>
      </c>
    </row>
    <row r="385" spans="1:17">
      <c r="A385" s="383" t="str">
        <f>IF(B385="","",COUNT('Diário 1º PA'!$A$4:$A$2000)+COUNT('Diário 2º PA'!$A$4:$A$1998)+COUNT('Diário 3º PA'!$A$4:$A$1991)+ROW()-3)</f>
        <v/>
      </c>
      <c r="B385" s="370"/>
      <c r="C385" s="392"/>
      <c r="D385" s="372"/>
      <c r="E385" s="372"/>
      <c r="F385" s="373"/>
      <c r="G385" s="372"/>
      <c r="H385" s="372"/>
      <c r="I385" s="374"/>
      <c r="J385" s="375"/>
      <c r="K385" s="375"/>
      <c r="L385" s="376"/>
      <c r="M385" s="375"/>
      <c r="N385" s="409"/>
      <c r="O385" s="363">
        <f t="shared" si="104"/>
        <v>0</v>
      </c>
      <c r="P385" s="74">
        <f t="shared" si="104"/>
        <v>0</v>
      </c>
      <c r="Q385" s="96" t="str">
        <f t="shared" si="105"/>
        <v/>
      </c>
    </row>
    <row r="386" spans="1:17">
      <c r="A386" s="383" t="str">
        <f>IF(B386="","",COUNT('Diário 1º PA'!$A$4:$A$2000)+COUNT('Diário 2º PA'!$A$4:$A$1998)+COUNT('Diário 3º PA'!$A$4:$A$1991)+ROW()-3)</f>
        <v/>
      </c>
      <c r="B386" s="370"/>
      <c r="C386" s="392"/>
      <c r="D386" s="372"/>
      <c r="E386" s="372"/>
      <c r="F386" s="373"/>
      <c r="G386" s="372"/>
      <c r="H386" s="372"/>
      <c r="I386" s="374"/>
      <c r="J386" s="375"/>
      <c r="K386" s="375"/>
      <c r="L386" s="376"/>
      <c r="M386" s="375"/>
      <c r="N386" s="409"/>
      <c r="O386" s="363">
        <f t="shared" si="104"/>
        <v>0</v>
      </c>
      <c r="P386" s="74">
        <f t="shared" si="104"/>
        <v>0</v>
      </c>
      <c r="Q386" s="96" t="str">
        <f t="shared" si="105"/>
        <v/>
      </c>
    </row>
    <row r="387" spans="1:17">
      <c r="A387" s="383" t="str">
        <f>IF(B387="","",COUNT('Diário 1º PA'!$A$4:$A$2000)+COUNT('Diário 2º PA'!$A$4:$A$1998)+COUNT('Diário 3º PA'!$A$4:$A$1991)+ROW()-3)</f>
        <v/>
      </c>
      <c r="B387" s="370"/>
      <c r="C387" s="392"/>
      <c r="D387" s="372"/>
      <c r="E387" s="372"/>
      <c r="F387" s="373"/>
      <c r="G387" s="372"/>
      <c r="H387" s="372"/>
      <c r="I387" s="374"/>
      <c r="J387" s="375"/>
      <c r="K387" s="375"/>
      <c r="L387" s="376"/>
      <c r="M387" s="375"/>
      <c r="N387" s="409"/>
      <c r="O387" s="363">
        <f t="shared" si="104"/>
        <v>0</v>
      </c>
      <c r="P387" s="74">
        <f t="shared" si="104"/>
        <v>0</v>
      </c>
      <c r="Q387" s="96" t="str">
        <f t="shared" si="105"/>
        <v/>
      </c>
    </row>
    <row r="388" spans="1:17">
      <c r="A388" s="383" t="str">
        <f>IF(B388="","",COUNT('Diário 1º PA'!$A$4:$A$2000)+COUNT('Diário 2º PA'!$A$4:$A$1998)+COUNT('Diário 3º PA'!$A$4:$A$1991)+ROW()-3)</f>
        <v/>
      </c>
      <c r="B388" s="370"/>
      <c r="C388" s="392"/>
      <c r="D388" s="372"/>
      <c r="E388" s="372"/>
      <c r="F388" s="373"/>
      <c r="G388" s="372"/>
      <c r="H388" s="372"/>
      <c r="I388" s="374"/>
      <c r="J388" s="375"/>
      <c r="K388" s="375"/>
      <c r="L388" s="376"/>
      <c r="M388" s="375"/>
      <c r="N388" s="409"/>
      <c r="O388" s="363">
        <f t="shared" si="104"/>
        <v>0</v>
      </c>
      <c r="P388" s="74">
        <f t="shared" si="104"/>
        <v>0</v>
      </c>
      <c r="Q388" s="96" t="str">
        <f t="shared" si="105"/>
        <v/>
      </c>
    </row>
    <row r="389" spans="1:17">
      <c r="A389" s="383" t="str">
        <f>IF(B389="","",COUNT('Diário 1º PA'!$A$4:$A$2000)+COUNT('Diário 2º PA'!$A$4:$A$1998)+COUNT('Diário 3º PA'!$A$4:$A$1991)+ROW()-3)</f>
        <v/>
      </c>
      <c r="B389" s="370"/>
      <c r="C389" s="392"/>
      <c r="D389" s="372"/>
      <c r="E389" s="372"/>
      <c r="F389" s="373"/>
      <c r="G389" s="372"/>
      <c r="H389" s="372"/>
      <c r="I389" s="374"/>
      <c r="J389" s="375"/>
      <c r="K389" s="375"/>
      <c r="L389" s="376"/>
      <c r="M389" s="375"/>
      <c r="N389" s="409"/>
      <c r="O389" s="363">
        <f t="shared" si="104"/>
        <v>0</v>
      </c>
      <c r="P389" s="74">
        <f t="shared" si="104"/>
        <v>0</v>
      </c>
      <c r="Q389" s="96" t="str">
        <f t="shared" si="105"/>
        <v/>
      </c>
    </row>
    <row r="390" spans="1:17">
      <c r="A390" s="383" t="str">
        <f>IF(B390="","",COUNT('Diário 1º PA'!$A$4:$A$2000)+COUNT('Diário 2º PA'!$A$4:$A$1998)+COUNT('Diário 3º PA'!$A$4:$A$1991)+ROW()-3)</f>
        <v/>
      </c>
      <c r="B390" s="370"/>
      <c r="C390" s="392"/>
      <c r="D390" s="372"/>
      <c r="E390" s="372"/>
      <c r="F390" s="373"/>
      <c r="G390" s="372"/>
      <c r="H390" s="372"/>
      <c r="I390" s="374"/>
      <c r="J390" s="375"/>
      <c r="K390" s="375"/>
      <c r="L390" s="376"/>
      <c r="M390" s="375"/>
      <c r="N390" s="409"/>
      <c r="O390" s="363">
        <f t="shared" si="104"/>
        <v>0</v>
      </c>
      <c r="P390" s="74">
        <f t="shared" si="104"/>
        <v>0</v>
      </c>
      <c r="Q390" s="96" t="str">
        <f t="shared" si="105"/>
        <v/>
      </c>
    </row>
    <row r="391" spans="1:17">
      <c r="A391" s="383" t="str">
        <f>IF(B391="","",COUNT('Diário 1º PA'!$A$4:$A$2000)+COUNT('Diário 2º PA'!$A$4:$A$1998)+COUNT('Diário 3º PA'!$A$4:$A$1991)+ROW()-3)</f>
        <v/>
      </c>
      <c r="B391" s="370"/>
      <c r="C391" s="392"/>
      <c r="D391" s="372"/>
      <c r="E391" s="372"/>
      <c r="F391" s="373"/>
      <c r="G391" s="372"/>
      <c r="H391" s="372"/>
      <c r="I391" s="374"/>
      <c r="J391" s="375"/>
      <c r="K391" s="375"/>
      <c r="L391" s="376"/>
      <c r="M391" s="375"/>
      <c r="N391" s="409"/>
      <c r="O391" s="363">
        <f t="shared" si="104"/>
        <v>0</v>
      </c>
      <c r="P391" s="74">
        <f t="shared" si="104"/>
        <v>0</v>
      </c>
      <c r="Q391" s="96" t="str">
        <f t="shared" si="105"/>
        <v/>
      </c>
    </row>
    <row r="392" spans="1:17">
      <c r="A392" s="383" t="str">
        <f>IF(B392="","",COUNT('Diário 1º PA'!$A$4:$A$2000)+COUNT('Diário 2º PA'!$A$4:$A$1998)+COUNT('Diário 3º PA'!$A$4:$A$1991)+ROW()-3)</f>
        <v/>
      </c>
      <c r="B392" s="370"/>
      <c r="C392" s="392"/>
      <c r="D392" s="372"/>
      <c r="E392" s="372"/>
      <c r="F392" s="373"/>
      <c r="G392" s="372"/>
      <c r="H392" s="372"/>
      <c r="I392" s="374"/>
      <c r="J392" s="375"/>
      <c r="K392" s="375"/>
      <c r="L392" s="376"/>
      <c r="M392" s="375"/>
      <c r="N392" s="409"/>
      <c r="O392" s="363">
        <f t="shared" si="104"/>
        <v>0</v>
      </c>
      <c r="P392" s="74">
        <f t="shared" si="104"/>
        <v>0</v>
      </c>
      <c r="Q392" s="96" t="str">
        <f t="shared" ref="Q392:Q455" si="106">SUBSTITUTE(D392," ","_")</f>
        <v/>
      </c>
    </row>
    <row r="393" spans="1:17">
      <c r="A393" s="383" t="str">
        <f>IF(B393="","",COUNT('Diário 1º PA'!$A$4:$A$2000)+COUNT('Diário 2º PA'!$A$4:$A$1998)+COUNT('Diário 3º PA'!$A$4:$A$1991)+ROW()-3)</f>
        <v/>
      </c>
      <c r="B393" s="370"/>
      <c r="C393" s="392"/>
      <c r="D393" s="372"/>
      <c r="E393" s="372"/>
      <c r="F393" s="373"/>
      <c r="G393" s="372"/>
      <c r="H393" s="372"/>
      <c r="I393" s="374"/>
      <c r="J393" s="375"/>
      <c r="K393" s="375"/>
      <c r="L393" s="376"/>
      <c r="M393" s="375"/>
      <c r="N393" s="409"/>
      <c r="O393" s="363">
        <f t="shared" ref="O393:P456" si="107">IF(B393=0,0,IF(YEAR(B393)=$P$1,MONTH(B393)-$O$1+1,(YEAR(B393)-$P$1)*12-$O$1+1+MONTH(B393)))</f>
        <v>0</v>
      </c>
      <c r="P393" s="74">
        <f t="shared" si="107"/>
        <v>0</v>
      </c>
      <c r="Q393" s="96" t="str">
        <f t="shared" si="106"/>
        <v/>
      </c>
    </row>
    <row r="394" spans="1:17">
      <c r="A394" s="383" t="str">
        <f>IF(B394="","",COUNT('Diário 1º PA'!$A$4:$A$2000)+COUNT('Diário 2º PA'!$A$4:$A$1998)+COUNT('Diário 3º PA'!$A$4:$A$1991)+ROW()-3)</f>
        <v/>
      </c>
      <c r="B394" s="370"/>
      <c r="C394" s="392"/>
      <c r="D394" s="372"/>
      <c r="E394" s="372"/>
      <c r="F394" s="373"/>
      <c r="G394" s="372"/>
      <c r="H394" s="372"/>
      <c r="I394" s="374"/>
      <c r="J394" s="375"/>
      <c r="K394" s="375"/>
      <c r="L394" s="376"/>
      <c r="M394" s="375"/>
      <c r="N394" s="409"/>
      <c r="O394" s="363">
        <f t="shared" si="107"/>
        <v>0</v>
      </c>
      <c r="P394" s="74">
        <f t="shared" si="107"/>
        <v>0</v>
      </c>
      <c r="Q394" s="96" t="str">
        <f t="shared" si="106"/>
        <v/>
      </c>
    </row>
    <row r="395" spans="1:17">
      <c r="A395" s="383" t="str">
        <f>IF(B395="","",COUNT('Diário 1º PA'!$A$4:$A$2000)+COUNT('Diário 2º PA'!$A$4:$A$1998)+COUNT('Diário 3º PA'!$A$4:$A$1991)+ROW()-3)</f>
        <v/>
      </c>
      <c r="B395" s="370"/>
      <c r="C395" s="392"/>
      <c r="D395" s="372"/>
      <c r="E395" s="372"/>
      <c r="F395" s="373"/>
      <c r="G395" s="372"/>
      <c r="H395" s="372"/>
      <c r="I395" s="374"/>
      <c r="J395" s="375"/>
      <c r="K395" s="375"/>
      <c r="L395" s="376"/>
      <c r="M395" s="375"/>
      <c r="N395" s="409"/>
      <c r="O395" s="363">
        <f t="shared" si="107"/>
        <v>0</v>
      </c>
      <c r="P395" s="74">
        <f t="shared" si="107"/>
        <v>0</v>
      </c>
      <c r="Q395" s="96" t="str">
        <f t="shared" si="106"/>
        <v/>
      </c>
    </row>
    <row r="396" spans="1:17">
      <c r="A396" s="383" t="str">
        <f>IF(B396="","",COUNT('Diário 1º PA'!$A$4:$A$2000)+COUNT('Diário 2º PA'!$A$4:$A$1998)+COUNT('Diário 3º PA'!$A$4:$A$1991)+ROW()-3)</f>
        <v/>
      </c>
      <c r="B396" s="370"/>
      <c r="C396" s="392"/>
      <c r="D396" s="372"/>
      <c r="E396" s="372"/>
      <c r="F396" s="373"/>
      <c r="G396" s="372"/>
      <c r="H396" s="372"/>
      <c r="I396" s="374"/>
      <c r="J396" s="375"/>
      <c r="K396" s="375"/>
      <c r="L396" s="376"/>
      <c r="M396" s="375"/>
      <c r="N396" s="409"/>
      <c r="O396" s="363">
        <f t="shared" si="107"/>
        <v>0</v>
      </c>
      <c r="P396" s="74">
        <f t="shared" si="107"/>
        <v>0</v>
      </c>
      <c r="Q396" s="96" t="str">
        <f t="shared" si="106"/>
        <v/>
      </c>
    </row>
    <row r="397" spans="1:17">
      <c r="A397" s="383" t="str">
        <f>IF(B397="","",COUNT('Diário 1º PA'!$A$4:$A$2000)+COUNT('Diário 2º PA'!$A$4:$A$1998)+COUNT('Diário 3º PA'!$A$4:$A$1991)+ROW()-3)</f>
        <v/>
      </c>
      <c r="B397" s="370"/>
      <c r="C397" s="392"/>
      <c r="D397" s="372"/>
      <c r="E397" s="372"/>
      <c r="F397" s="373"/>
      <c r="G397" s="372"/>
      <c r="H397" s="372"/>
      <c r="I397" s="374"/>
      <c r="J397" s="375"/>
      <c r="K397" s="375"/>
      <c r="L397" s="376"/>
      <c r="M397" s="375"/>
      <c r="N397" s="409"/>
      <c r="O397" s="363">
        <f t="shared" si="107"/>
        <v>0</v>
      </c>
      <c r="P397" s="74">
        <f t="shared" si="107"/>
        <v>0</v>
      </c>
      <c r="Q397" s="96" t="str">
        <f t="shared" si="106"/>
        <v/>
      </c>
    </row>
    <row r="398" spans="1:17">
      <c r="A398" s="383" t="str">
        <f>IF(B398="","",COUNT('Diário 1º PA'!$A$4:$A$2000)+COUNT('Diário 2º PA'!$A$4:$A$1998)+COUNT('Diário 3º PA'!$A$4:$A$1991)+ROW()-3)</f>
        <v/>
      </c>
      <c r="B398" s="370"/>
      <c r="C398" s="392"/>
      <c r="D398" s="372"/>
      <c r="E398" s="372"/>
      <c r="F398" s="373"/>
      <c r="G398" s="372"/>
      <c r="H398" s="372"/>
      <c r="I398" s="374"/>
      <c r="J398" s="375"/>
      <c r="K398" s="375"/>
      <c r="L398" s="376"/>
      <c r="M398" s="375"/>
      <c r="N398" s="409"/>
      <c r="O398" s="363">
        <f t="shared" si="107"/>
        <v>0</v>
      </c>
      <c r="P398" s="74">
        <f t="shared" si="107"/>
        <v>0</v>
      </c>
      <c r="Q398" s="96" t="str">
        <f t="shared" si="106"/>
        <v/>
      </c>
    </row>
    <row r="399" spans="1:17">
      <c r="A399" s="383" t="str">
        <f>IF(B399="","",COUNT('Diário 1º PA'!$A$4:$A$2000)+COUNT('Diário 2º PA'!$A$4:$A$1998)+COUNT('Diário 3º PA'!$A$4:$A$1991)+ROW()-3)</f>
        <v/>
      </c>
      <c r="B399" s="370"/>
      <c r="C399" s="392"/>
      <c r="D399" s="372"/>
      <c r="E399" s="372"/>
      <c r="F399" s="373"/>
      <c r="G399" s="372"/>
      <c r="H399" s="372"/>
      <c r="I399" s="374"/>
      <c r="J399" s="375"/>
      <c r="K399" s="375"/>
      <c r="L399" s="376"/>
      <c r="M399" s="375"/>
      <c r="N399" s="409"/>
      <c r="O399" s="363">
        <f t="shared" si="107"/>
        <v>0</v>
      </c>
      <c r="P399" s="74">
        <f t="shared" si="107"/>
        <v>0</v>
      </c>
      <c r="Q399" s="96" t="str">
        <f t="shared" si="106"/>
        <v/>
      </c>
    </row>
    <row r="400" spans="1:17">
      <c r="A400" s="383" t="str">
        <f>IF(B400="","",COUNT('Diário 1º PA'!$A$4:$A$2000)+COUNT('Diário 2º PA'!$A$4:$A$1998)+COUNT('Diário 3º PA'!$A$4:$A$1991)+ROW()-3)</f>
        <v/>
      </c>
      <c r="B400" s="370"/>
      <c r="C400" s="392"/>
      <c r="D400" s="372"/>
      <c r="E400" s="372"/>
      <c r="F400" s="373"/>
      <c r="G400" s="372"/>
      <c r="H400" s="372"/>
      <c r="I400" s="374"/>
      <c r="J400" s="375"/>
      <c r="K400" s="375"/>
      <c r="L400" s="376"/>
      <c r="M400" s="375"/>
      <c r="N400" s="409"/>
      <c r="O400" s="363">
        <f t="shared" si="107"/>
        <v>0</v>
      </c>
      <c r="P400" s="74">
        <f t="shared" si="107"/>
        <v>0</v>
      </c>
      <c r="Q400" s="96" t="str">
        <f t="shared" si="106"/>
        <v/>
      </c>
    </row>
    <row r="401" spans="1:17">
      <c r="A401" s="383" t="str">
        <f>IF(B401="","",COUNT('Diário 1º PA'!$A$4:$A$2000)+COUNT('Diário 2º PA'!$A$4:$A$1998)+COUNT('Diário 3º PA'!$A$4:$A$1991)+ROW()-3)</f>
        <v/>
      </c>
      <c r="B401" s="370"/>
      <c r="C401" s="392"/>
      <c r="D401" s="372"/>
      <c r="E401" s="372"/>
      <c r="F401" s="373"/>
      <c r="G401" s="372"/>
      <c r="H401" s="372"/>
      <c r="I401" s="374"/>
      <c r="J401" s="375"/>
      <c r="K401" s="375"/>
      <c r="L401" s="376"/>
      <c r="M401" s="375"/>
      <c r="N401" s="409"/>
      <c r="O401" s="363">
        <f t="shared" si="107"/>
        <v>0</v>
      </c>
      <c r="P401" s="74">
        <f t="shared" si="107"/>
        <v>0</v>
      </c>
      <c r="Q401" s="96" t="str">
        <f t="shared" si="106"/>
        <v/>
      </c>
    </row>
    <row r="402" spans="1:17">
      <c r="A402" s="383" t="str">
        <f>IF(B402="","",COUNT('Diário 1º PA'!$A$4:$A$2000)+COUNT('Diário 2º PA'!$A$4:$A$1998)+COUNT('Diário 3º PA'!$A$4:$A$1991)+ROW()-3)</f>
        <v/>
      </c>
      <c r="B402" s="370"/>
      <c r="C402" s="392"/>
      <c r="D402" s="372"/>
      <c r="E402" s="372"/>
      <c r="F402" s="373"/>
      <c r="G402" s="372"/>
      <c r="H402" s="372"/>
      <c r="I402" s="374"/>
      <c r="J402" s="375"/>
      <c r="K402" s="375"/>
      <c r="L402" s="376"/>
      <c r="M402" s="375"/>
      <c r="N402" s="409"/>
      <c r="O402" s="363">
        <f t="shared" si="107"/>
        <v>0</v>
      </c>
      <c r="P402" s="74">
        <f t="shared" si="107"/>
        <v>0</v>
      </c>
      <c r="Q402" s="96" t="str">
        <f t="shared" si="106"/>
        <v/>
      </c>
    </row>
    <row r="403" spans="1:17">
      <c r="A403" s="383" t="str">
        <f>IF(B403="","",COUNT('Diário 1º PA'!$A$4:$A$2000)+COUNT('Diário 2º PA'!$A$4:$A$1998)+COUNT('Diário 3º PA'!$A$4:$A$1991)+ROW()-3)</f>
        <v/>
      </c>
      <c r="B403" s="370"/>
      <c r="C403" s="392"/>
      <c r="D403" s="372"/>
      <c r="E403" s="372"/>
      <c r="F403" s="373"/>
      <c r="G403" s="372"/>
      <c r="H403" s="372"/>
      <c r="I403" s="374"/>
      <c r="J403" s="375"/>
      <c r="K403" s="375"/>
      <c r="L403" s="376"/>
      <c r="M403" s="375"/>
      <c r="N403" s="409"/>
      <c r="O403" s="363">
        <f t="shared" si="107"/>
        <v>0</v>
      </c>
      <c r="P403" s="74">
        <f t="shared" si="107"/>
        <v>0</v>
      </c>
      <c r="Q403" s="96" t="str">
        <f t="shared" si="106"/>
        <v/>
      </c>
    </row>
    <row r="404" spans="1:17">
      <c r="A404" s="383" t="str">
        <f>IF(B404="","",COUNT('Diário 1º PA'!$A$4:$A$2000)+COUNT('Diário 2º PA'!$A$4:$A$1998)+COUNT('Diário 3º PA'!$A$4:$A$1991)+ROW()-3)</f>
        <v/>
      </c>
      <c r="B404" s="370"/>
      <c r="C404" s="392"/>
      <c r="D404" s="372"/>
      <c r="E404" s="372"/>
      <c r="F404" s="373"/>
      <c r="G404" s="372"/>
      <c r="H404" s="372"/>
      <c r="I404" s="374"/>
      <c r="J404" s="375"/>
      <c r="K404" s="375"/>
      <c r="L404" s="376"/>
      <c r="M404" s="375"/>
      <c r="N404" s="409"/>
      <c r="O404" s="363">
        <f t="shared" si="107"/>
        <v>0</v>
      </c>
      <c r="P404" s="74">
        <f t="shared" si="107"/>
        <v>0</v>
      </c>
      <c r="Q404" s="96" t="str">
        <f t="shared" si="106"/>
        <v/>
      </c>
    </row>
    <row r="405" spans="1:17">
      <c r="A405" s="383" t="str">
        <f>IF(B405="","",COUNT('Diário 1º PA'!$A$4:$A$2000)+COUNT('Diário 2º PA'!$A$4:$A$1998)+COUNT('Diário 3º PA'!$A$4:$A$1991)+ROW()-3)</f>
        <v/>
      </c>
      <c r="B405" s="370"/>
      <c r="C405" s="392"/>
      <c r="D405" s="372"/>
      <c r="E405" s="372"/>
      <c r="F405" s="373"/>
      <c r="G405" s="372"/>
      <c r="H405" s="372"/>
      <c r="I405" s="374"/>
      <c r="J405" s="375"/>
      <c r="K405" s="375"/>
      <c r="L405" s="376"/>
      <c r="M405" s="375"/>
      <c r="N405" s="409"/>
      <c r="O405" s="363">
        <f t="shared" si="107"/>
        <v>0</v>
      </c>
      <c r="P405" s="74">
        <f t="shared" si="107"/>
        <v>0</v>
      </c>
      <c r="Q405" s="96" t="str">
        <f t="shared" si="106"/>
        <v/>
      </c>
    </row>
    <row r="406" spans="1:17">
      <c r="A406" s="383" t="str">
        <f>IF(B406="","",COUNT('Diário 1º PA'!$A$4:$A$2000)+COUNT('Diário 2º PA'!$A$4:$A$1998)+COUNT('Diário 3º PA'!$A$4:$A$1991)+ROW()-3)</f>
        <v/>
      </c>
      <c r="B406" s="370"/>
      <c r="C406" s="392"/>
      <c r="D406" s="372"/>
      <c r="E406" s="372"/>
      <c r="F406" s="373"/>
      <c r="G406" s="372"/>
      <c r="H406" s="372"/>
      <c r="I406" s="374"/>
      <c r="J406" s="375"/>
      <c r="K406" s="375"/>
      <c r="L406" s="376"/>
      <c r="M406" s="375"/>
      <c r="N406" s="409"/>
      <c r="O406" s="363">
        <f t="shared" si="107"/>
        <v>0</v>
      </c>
      <c r="P406" s="74">
        <f t="shared" si="107"/>
        <v>0</v>
      </c>
      <c r="Q406" s="96" t="str">
        <f t="shared" si="106"/>
        <v/>
      </c>
    </row>
    <row r="407" spans="1:17">
      <c r="A407" s="383" t="str">
        <f>IF(B407="","",COUNT('Diário 1º PA'!$A$4:$A$2000)+COUNT('Diário 2º PA'!$A$4:$A$1998)+COUNT('Diário 3º PA'!$A$4:$A$1991)+ROW()-3)</f>
        <v/>
      </c>
      <c r="B407" s="370"/>
      <c r="C407" s="392"/>
      <c r="D407" s="372"/>
      <c r="E407" s="372"/>
      <c r="F407" s="373"/>
      <c r="G407" s="372"/>
      <c r="H407" s="372"/>
      <c r="I407" s="374"/>
      <c r="J407" s="375"/>
      <c r="K407" s="375"/>
      <c r="L407" s="376"/>
      <c r="M407" s="375"/>
      <c r="N407" s="409"/>
      <c r="O407" s="363">
        <f t="shared" si="107"/>
        <v>0</v>
      </c>
      <c r="P407" s="74">
        <f t="shared" si="107"/>
        <v>0</v>
      </c>
      <c r="Q407" s="96" t="str">
        <f t="shared" si="106"/>
        <v/>
      </c>
    </row>
    <row r="408" spans="1:17">
      <c r="A408" s="383" t="str">
        <f>IF(B408="","",COUNT('Diário 1º PA'!$A$4:$A$2000)+COUNT('Diário 2º PA'!$A$4:$A$1998)+COUNT('Diário 3º PA'!$A$4:$A$1991)+ROW()-3)</f>
        <v/>
      </c>
      <c r="B408" s="370"/>
      <c r="C408" s="392"/>
      <c r="D408" s="372"/>
      <c r="E408" s="372"/>
      <c r="F408" s="373"/>
      <c r="G408" s="372"/>
      <c r="H408" s="372"/>
      <c r="I408" s="374"/>
      <c r="J408" s="375"/>
      <c r="K408" s="375"/>
      <c r="L408" s="376"/>
      <c r="M408" s="375"/>
      <c r="N408" s="409"/>
      <c r="O408" s="363">
        <f t="shared" si="107"/>
        <v>0</v>
      </c>
      <c r="P408" s="74">
        <f t="shared" si="107"/>
        <v>0</v>
      </c>
      <c r="Q408" s="96" t="str">
        <f t="shared" si="106"/>
        <v/>
      </c>
    </row>
    <row r="409" spans="1:17">
      <c r="A409" s="383" t="str">
        <f>IF(B409="","",COUNT('Diário 1º PA'!$A$4:$A$2000)+COUNT('Diário 2º PA'!$A$4:$A$1998)+COUNT('Diário 3º PA'!$A$4:$A$1991)+ROW()-3)</f>
        <v/>
      </c>
      <c r="B409" s="370"/>
      <c r="C409" s="392"/>
      <c r="D409" s="372"/>
      <c r="E409" s="372"/>
      <c r="F409" s="373"/>
      <c r="G409" s="372"/>
      <c r="H409" s="372"/>
      <c r="I409" s="374"/>
      <c r="J409" s="375"/>
      <c r="K409" s="375"/>
      <c r="L409" s="376"/>
      <c r="M409" s="375"/>
      <c r="N409" s="409"/>
      <c r="O409" s="363">
        <f t="shared" si="107"/>
        <v>0</v>
      </c>
      <c r="P409" s="74">
        <f t="shared" si="107"/>
        <v>0</v>
      </c>
      <c r="Q409" s="96" t="str">
        <f t="shared" si="106"/>
        <v/>
      </c>
    </row>
    <row r="410" spans="1:17">
      <c r="A410" s="383" t="str">
        <f>IF(B410="","",COUNT('Diário 1º PA'!$A$4:$A$2000)+COUNT('Diário 2º PA'!$A$4:$A$1998)+COUNT('Diário 3º PA'!$A$4:$A$1991)+ROW()-3)</f>
        <v/>
      </c>
      <c r="B410" s="370"/>
      <c r="C410" s="392"/>
      <c r="D410" s="372"/>
      <c r="E410" s="372"/>
      <c r="F410" s="373"/>
      <c r="G410" s="372"/>
      <c r="H410" s="372"/>
      <c r="I410" s="374"/>
      <c r="J410" s="375"/>
      <c r="K410" s="375"/>
      <c r="L410" s="376"/>
      <c r="M410" s="375"/>
      <c r="N410" s="409"/>
      <c r="O410" s="363">
        <f t="shared" si="107"/>
        <v>0</v>
      </c>
      <c r="P410" s="74">
        <f t="shared" si="107"/>
        <v>0</v>
      </c>
      <c r="Q410" s="96" t="str">
        <f t="shared" si="106"/>
        <v/>
      </c>
    </row>
    <row r="411" spans="1:17">
      <c r="A411" s="383" t="str">
        <f>IF(B411="","",COUNT('Diário 1º PA'!$A$4:$A$2000)+COUNT('Diário 2º PA'!$A$4:$A$1998)+COUNT('Diário 3º PA'!$A$4:$A$1991)+ROW()-3)</f>
        <v/>
      </c>
      <c r="B411" s="370"/>
      <c r="C411" s="392"/>
      <c r="D411" s="372"/>
      <c r="E411" s="372"/>
      <c r="F411" s="373"/>
      <c r="G411" s="372"/>
      <c r="H411" s="372"/>
      <c r="I411" s="374"/>
      <c r="J411" s="375"/>
      <c r="K411" s="375"/>
      <c r="L411" s="376"/>
      <c r="M411" s="375"/>
      <c r="N411" s="409"/>
      <c r="O411" s="363">
        <f t="shared" si="107"/>
        <v>0</v>
      </c>
      <c r="P411" s="74">
        <f t="shared" si="107"/>
        <v>0</v>
      </c>
      <c r="Q411" s="96" t="str">
        <f t="shared" si="106"/>
        <v/>
      </c>
    </row>
    <row r="412" spans="1:17">
      <c r="A412" s="383" t="str">
        <f>IF(B412="","",COUNT('Diário 1º PA'!$A$4:$A$2000)+COUNT('Diário 2º PA'!$A$4:$A$1998)+COUNT('Diário 3º PA'!$A$4:$A$1991)+ROW()-3)</f>
        <v/>
      </c>
      <c r="B412" s="370"/>
      <c r="C412" s="392"/>
      <c r="D412" s="372"/>
      <c r="E412" s="372"/>
      <c r="F412" s="373"/>
      <c r="G412" s="372"/>
      <c r="H412" s="372"/>
      <c r="I412" s="374"/>
      <c r="J412" s="375"/>
      <c r="K412" s="375"/>
      <c r="L412" s="376"/>
      <c r="M412" s="375"/>
      <c r="N412" s="409"/>
      <c r="O412" s="363">
        <f t="shared" si="107"/>
        <v>0</v>
      </c>
      <c r="P412" s="74">
        <f t="shared" si="107"/>
        <v>0</v>
      </c>
      <c r="Q412" s="96" t="str">
        <f t="shared" si="106"/>
        <v/>
      </c>
    </row>
    <row r="413" spans="1:17">
      <c r="A413" s="383" t="str">
        <f>IF(B413="","",COUNT('Diário 1º PA'!$A$4:$A$2000)+COUNT('Diário 2º PA'!$A$4:$A$1998)+COUNT('Diário 3º PA'!$A$4:$A$1991)+ROW()-3)</f>
        <v/>
      </c>
      <c r="B413" s="370"/>
      <c r="C413" s="392"/>
      <c r="D413" s="372"/>
      <c r="E413" s="372"/>
      <c r="F413" s="373"/>
      <c r="G413" s="372"/>
      <c r="H413" s="372"/>
      <c r="I413" s="374"/>
      <c r="J413" s="375"/>
      <c r="K413" s="375"/>
      <c r="L413" s="376"/>
      <c r="M413" s="375"/>
      <c r="N413" s="409"/>
      <c r="O413" s="363">
        <f t="shared" si="107"/>
        <v>0</v>
      </c>
      <c r="P413" s="74">
        <f t="shared" si="107"/>
        <v>0</v>
      </c>
      <c r="Q413" s="96" t="str">
        <f t="shared" si="106"/>
        <v/>
      </c>
    </row>
    <row r="414" spans="1:17">
      <c r="A414" s="383" t="str">
        <f>IF(B414="","",COUNT('Diário 1º PA'!$A$4:$A$2000)+COUNT('Diário 2º PA'!$A$4:$A$1998)+COUNT('Diário 3º PA'!$A$4:$A$1991)+ROW()-3)</f>
        <v/>
      </c>
      <c r="B414" s="370"/>
      <c r="C414" s="392"/>
      <c r="D414" s="372"/>
      <c r="E414" s="372"/>
      <c r="F414" s="373"/>
      <c r="G414" s="372"/>
      <c r="H414" s="372"/>
      <c r="I414" s="374"/>
      <c r="J414" s="375"/>
      <c r="K414" s="375"/>
      <c r="L414" s="376"/>
      <c r="M414" s="375"/>
      <c r="N414" s="409"/>
      <c r="O414" s="363">
        <f t="shared" si="107"/>
        <v>0</v>
      </c>
      <c r="P414" s="74">
        <f t="shared" si="107"/>
        <v>0</v>
      </c>
      <c r="Q414" s="96" t="str">
        <f t="shared" si="106"/>
        <v/>
      </c>
    </row>
    <row r="415" spans="1:17">
      <c r="A415" s="383" t="str">
        <f>IF(B415="","",COUNT('Diário 1º PA'!$A$4:$A$2000)+COUNT('Diário 2º PA'!$A$4:$A$1998)+COUNT('Diário 3º PA'!$A$4:$A$1991)+ROW()-3)</f>
        <v/>
      </c>
      <c r="B415" s="370"/>
      <c r="C415" s="392"/>
      <c r="D415" s="372"/>
      <c r="E415" s="372"/>
      <c r="F415" s="373"/>
      <c r="G415" s="372"/>
      <c r="H415" s="372"/>
      <c r="I415" s="374"/>
      <c r="J415" s="375"/>
      <c r="K415" s="375"/>
      <c r="L415" s="376"/>
      <c r="M415" s="375"/>
      <c r="N415" s="409"/>
      <c r="O415" s="363">
        <f t="shared" si="107"/>
        <v>0</v>
      </c>
      <c r="P415" s="74">
        <f t="shared" si="107"/>
        <v>0</v>
      </c>
      <c r="Q415" s="96" t="str">
        <f t="shared" si="106"/>
        <v/>
      </c>
    </row>
    <row r="416" spans="1:17">
      <c r="A416" s="383" t="str">
        <f>IF(B416="","",COUNT('Diário 1º PA'!$A$4:$A$2000)+COUNT('Diário 2º PA'!$A$4:$A$1998)+COUNT('Diário 3º PA'!$A$4:$A$1991)+ROW()-3)</f>
        <v/>
      </c>
      <c r="B416" s="370"/>
      <c r="C416" s="392"/>
      <c r="D416" s="372"/>
      <c r="E416" s="372"/>
      <c r="F416" s="373"/>
      <c r="G416" s="372"/>
      <c r="H416" s="372"/>
      <c r="I416" s="374"/>
      <c r="J416" s="375"/>
      <c r="K416" s="375"/>
      <c r="L416" s="376"/>
      <c r="M416" s="375"/>
      <c r="N416" s="409"/>
      <c r="O416" s="363">
        <f t="shared" si="107"/>
        <v>0</v>
      </c>
      <c r="P416" s="74">
        <f t="shared" si="107"/>
        <v>0</v>
      </c>
      <c r="Q416" s="96" t="str">
        <f t="shared" si="106"/>
        <v/>
      </c>
    </row>
    <row r="417" spans="1:17">
      <c r="A417" s="383" t="str">
        <f>IF(B417="","",COUNT('Diário 1º PA'!$A$4:$A$2000)+COUNT('Diário 2º PA'!$A$4:$A$1998)+COUNT('Diário 3º PA'!$A$4:$A$1991)+ROW()-3)</f>
        <v/>
      </c>
      <c r="B417" s="370"/>
      <c r="C417" s="392"/>
      <c r="D417" s="372"/>
      <c r="E417" s="372"/>
      <c r="F417" s="373"/>
      <c r="G417" s="372"/>
      <c r="H417" s="372"/>
      <c r="I417" s="374"/>
      <c r="J417" s="375"/>
      <c r="K417" s="375"/>
      <c r="L417" s="376"/>
      <c r="M417" s="375"/>
      <c r="N417" s="409"/>
      <c r="O417" s="363">
        <f t="shared" si="107"/>
        <v>0</v>
      </c>
      <c r="P417" s="74">
        <f t="shared" si="107"/>
        <v>0</v>
      </c>
      <c r="Q417" s="96" t="str">
        <f t="shared" si="106"/>
        <v/>
      </c>
    </row>
    <row r="418" spans="1:17">
      <c r="A418" s="383" t="str">
        <f>IF(B418="","",COUNT('Diário 1º PA'!$A$4:$A$2000)+COUNT('Diário 2º PA'!$A$4:$A$1998)+COUNT('Diário 3º PA'!$A$4:$A$1991)+ROW()-3)</f>
        <v/>
      </c>
      <c r="B418" s="370"/>
      <c r="C418" s="392"/>
      <c r="D418" s="372"/>
      <c r="E418" s="372"/>
      <c r="F418" s="373"/>
      <c r="G418" s="372"/>
      <c r="H418" s="372"/>
      <c r="I418" s="374"/>
      <c r="J418" s="375"/>
      <c r="K418" s="375"/>
      <c r="L418" s="376"/>
      <c r="M418" s="375"/>
      <c r="N418" s="409"/>
      <c r="O418" s="363">
        <f t="shared" si="107"/>
        <v>0</v>
      </c>
      <c r="P418" s="74">
        <f t="shared" si="107"/>
        <v>0</v>
      </c>
      <c r="Q418" s="96" t="str">
        <f t="shared" si="106"/>
        <v/>
      </c>
    </row>
    <row r="419" spans="1:17">
      <c r="A419" s="383" t="str">
        <f>IF(B419="","",COUNT('Diário 1º PA'!$A$4:$A$2000)+COUNT('Diário 2º PA'!$A$4:$A$1998)+COUNT('Diário 3º PA'!$A$4:$A$1991)+ROW()-3)</f>
        <v/>
      </c>
      <c r="B419" s="370"/>
      <c r="C419" s="392"/>
      <c r="D419" s="372"/>
      <c r="E419" s="372"/>
      <c r="F419" s="373"/>
      <c r="G419" s="372"/>
      <c r="H419" s="372"/>
      <c r="I419" s="374"/>
      <c r="J419" s="375"/>
      <c r="K419" s="375"/>
      <c r="L419" s="376"/>
      <c r="M419" s="375"/>
      <c r="N419" s="409"/>
      <c r="O419" s="363">
        <f t="shared" si="107"/>
        <v>0</v>
      </c>
      <c r="P419" s="74">
        <f t="shared" si="107"/>
        <v>0</v>
      </c>
      <c r="Q419" s="96" t="str">
        <f t="shared" si="106"/>
        <v/>
      </c>
    </row>
    <row r="420" spans="1:17">
      <c r="A420" s="383" t="str">
        <f>IF(B420="","",COUNT('Diário 1º PA'!$A$4:$A$2000)+COUNT('Diário 2º PA'!$A$4:$A$1998)+COUNT('Diário 3º PA'!$A$4:$A$1991)+ROW()-3)</f>
        <v/>
      </c>
      <c r="B420" s="370"/>
      <c r="C420" s="392"/>
      <c r="D420" s="372"/>
      <c r="E420" s="372"/>
      <c r="F420" s="373"/>
      <c r="G420" s="372"/>
      <c r="H420" s="372"/>
      <c r="I420" s="374"/>
      <c r="J420" s="375"/>
      <c r="K420" s="375"/>
      <c r="L420" s="376"/>
      <c r="M420" s="375"/>
      <c r="N420" s="409"/>
      <c r="O420" s="363">
        <f t="shared" si="107"/>
        <v>0</v>
      </c>
      <c r="P420" s="74">
        <f t="shared" si="107"/>
        <v>0</v>
      </c>
      <c r="Q420" s="96" t="str">
        <f t="shared" si="106"/>
        <v/>
      </c>
    </row>
    <row r="421" spans="1:17">
      <c r="A421" s="383" t="str">
        <f>IF(B421="","",COUNT('Diário 1º PA'!$A$4:$A$2000)+COUNT('Diário 2º PA'!$A$4:$A$1998)+COUNT('Diário 3º PA'!$A$4:$A$1991)+ROW()-3)</f>
        <v/>
      </c>
      <c r="B421" s="370"/>
      <c r="C421" s="392"/>
      <c r="D421" s="372"/>
      <c r="E421" s="372"/>
      <c r="F421" s="373"/>
      <c r="G421" s="372"/>
      <c r="H421" s="372"/>
      <c r="I421" s="374"/>
      <c r="J421" s="375"/>
      <c r="K421" s="375"/>
      <c r="L421" s="376"/>
      <c r="M421" s="375"/>
      <c r="N421" s="409"/>
      <c r="O421" s="363">
        <f t="shared" si="107"/>
        <v>0</v>
      </c>
      <c r="P421" s="74">
        <f t="shared" si="107"/>
        <v>0</v>
      </c>
      <c r="Q421" s="96" t="str">
        <f t="shared" si="106"/>
        <v/>
      </c>
    </row>
    <row r="422" spans="1:17">
      <c r="A422" s="383" t="str">
        <f>IF(B422="","",COUNT('Diário 1º PA'!$A$4:$A$2000)+COUNT('Diário 2º PA'!$A$4:$A$1998)+COUNT('Diário 3º PA'!$A$4:$A$1991)+ROW()-3)</f>
        <v/>
      </c>
      <c r="B422" s="370"/>
      <c r="C422" s="392"/>
      <c r="D422" s="372"/>
      <c r="E422" s="372"/>
      <c r="F422" s="373"/>
      <c r="G422" s="372"/>
      <c r="H422" s="372"/>
      <c r="I422" s="374"/>
      <c r="J422" s="375"/>
      <c r="K422" s="375"/>
      <c r="L422" s="376"/>
      <c r="M422" s="375"/>
      <c r="N422" s="409"/>
      <c r="O422" s="363">
        <f t="shared" si="107"/>
        <v>0</v>
      </c>
      <c r="P422" s="74">
        <f t="shared" si="107"/>
        <v>0</v>
      </c>
      <c r="Q422" s="96" t="str">
        <f t="shared" si="106"/>
        <v/>
      </c>
    </row>
    <row r="423" spans="1:17">
      <c r="A423" s="383" t="str">
        <f>IF(B423="","",COUNT('Diário 1º PA'!$A$4:$A$2000)+COUNT('Diário 2º PA'!$A$4:$A$1998)+COUNT('Diário 3º PA'!$A$4:$A$1991)+ROW()-3)</f>
        <v/>
      </c>
      <c r="B423" s="370"/>
      <c r="C423" s="392"/>
      <c r="D423" s="372"/>
      <c r="E423" s="372"/>
      <c r="F423" s="373"/>
      <c r="G423" s="372"/>
      <c r="H423" s="372"/>
      <c r="I423" s="374"/>
      <c r="J423" s="375"/>
      <c r="K423" s="375"/>
      <c r="L423" s="376"/>
      <c r="M423" s="375"/>
      <c r="N423" s="409"/>
      <c r="O423" s="363">
        <f t="shared" si="107"/>
        <v>0</v>
      </c>
      <c r="P423" s="74">
        <f t="shared" si="107"/>
        <v>0</v>
      </c>
      <c r="Q423" s="96" t="str">
        <f t="shared" si="106"/>
        <v/>
      </c>
    </row>
    <row r="424" spans="1:17">
      <c r="A424" s="383" t="str">
        <f>IF(B424="","",COUNT('Diário 1º PA'!$A$4:$A$2000)+COUNT('Diário 2º PA'!$A$4:$A$1998)+COUNT('Diário 3º PA'!$A$4:$A$1991)+ROW()-3)</f>
        <v/>
      </c>
      <c r="B424" s="370"/>
      <c r="C424" s="392"/>
      <c r="D424" s="372"/>
      <c r="E424" s="372"/>
      <c r="F424" s="373"/>
      <c r="G424" s="372"/>
      <c r="H424" s="372"/>
      <c r="I424" s="374"/>
      <c r="J424" s="375"/>
      <c r="K424" s="375"/>
      <c r="L424" s="376"/>
      <c r="M424" s="375"/>
      <c r="N424" s="409"/>
      <c r="O424" s="363">
        <f t="shared" si="107"/>
        <v>0</v>
      </c>
      <c r="P424" s="74">
        <f t="shared" si="107"/>
        <v>0</v>
      </c>
      <c r="Q424" s="96" t="str">
        <f t="shared" si="106"/>
        <v/>
      </c>
    </row>
    <row r="425" spans="1:17">
      <c r="A425" s="383" t="str">
        <f>IF(B425="","",COUNT('Diário 1º PA'!$A$4:$A$2000)+COUNT('Diário 2º PA'!$A$4:$A$1998)+COUNT('Diário 3º PA'!$A$4:$A$1991)+ROW()-3)</f>
        <v/>
      </c>
      <c r="B425" s="370"/>
      <c r="C425" s="392"/>
      <c r="D425" s="372"/>
      <c r="E425" s="372"/>
      <c r="F425" s="373"/>
      <c r="G425" s="372"/>
      <c r="H425" s="372"/>
      <c r="I425" s="374"/>
      <c r="J425" s="375"/>
      <c r="K425" s="375"/>
      <c r="L425" s="376"/>
      <c r="M425" s="375"/>
      <c r="N425" s="409"/>
      <c r="O425" s="363">
        <f t="shared" si="107"/>
        <v>0</v>
      </c>
      <c r="P425" s="74">
        <f t="shared" si="107"/>
        <v>0</v>
      </c>
      <c r="Q425" s="96" t="str">
        <f t="shared" si="106"/>
        <v/>
      </c>
    </row>
    <row r="426" spans="1:17">
      <c r="A426" s="383" t="str">
        <f>IF(B426="","",COUNT('Diário 1º PA'!$A$4:$A$2000)+COUNT('Diário 2º PA'!$A$4:$A$1998)+COUNT('Diário 3º PA'!$A$4:$A$1991)+ROW()-3)</f>
        <v/>
      </c>
      <c r="B426" s="370"/>
      <c r="C426" s="392"/>
      <c r="D426" s="372"/>
      <c r="E426" s="372"/>
      <c r="F426" s="373"/>
      <c r="G426" s="372"/>
      <c r="H426" s="372"/>
      <c r="I426" s="374"/>
      <c r="J426" s="375"/>
      <c r="K426" s="375"/>
      <c r="L426" s="376"/>
      <c r="M426" s="375"/>
      <c r="N426" s="409"/>
      <c r="O426" s="363">
        <f t="shared" si="107"/>
        <v>0</v>
      </c>
      <c r="P426" s="74">
        <f t="shared" si="107"/>
        <v>0</v>
      </c>
      <c r="Q426" s="96" t="str">
        <f t="shared" si="106"/>
        <v/>
      </c>
    </row>
    <row r="427" spans="1:17">
      <c r="A427" s="383" t="str">
        <f>IF(B427="","",COUNT('Diário 1º PA'!$A$4:$A$2000)+COUNT('Diário 2º PA'!$A$4:$A$1998)+COUNT('Diário 3º PA'!$A$4:$A$1991)+ROW()-3)</f>
        <v/>
      </c>
      <c r="B427" s="370"/>
      <c r="C427" s="392"/>
      <c r="D427" s="372"/>
      <c r="E427" s="372"/>
      <c r="F427" s="373"/>
      <c r="G427" s="372"/>
      <c r="H427" s="372"/>
      <c r="I427" s="374"/>
      <c r="J427" s="375"/>
      <c r="K427" s="375"/>
      <c r="L427" s="376"/>
      <c r="M427" s="375"/>
      <c r="N427" s="409"/>
      <c r="O427" s="363">
        <f t="shared" si="107"/>
        <v>0</v>
      </c>
      <c r="P427" s="74">
        <f t="shared" si="107"/>
        <v>0</v>
      </c>
      <c r="Q427" s="96" t="str">
        <f t="shared" si="106"/>
        <v/>
      </c>
    </row>
    <row r="428" spans="1:17">
      <c r="A428" s="383" t="str">
        <f>IF(B428="","",COUNT('Diário 1º PA'!$A$4:$A$2000)+COUNT('Diário 2º PA'!$A$4:$A$1998)+COUNT('Diário 3º PA'!$A$4:$A$1991)+ROW()-3)</f>
        <v/>
      </c>
      <c r="B428" s="370"/>
      <c r="C428" s="392"/>
      <c r="D428" s="372"/>
      <c r="E428" s="372"/>
      <c r="F428" s="373"/>
      <c r="G428" s="372"/>
      <c r="H428" s="372"/>
      <c r="I428" s="374"/>
      <c r="J428" s="375"/>
      <c r="K428" s="375"/>
      <c r="L428" s="376"/>
      <c r="M428" s="375"/>
      <c r="N428" s="409"/>
      <c r="O428" s="363">
        <f t="shared" si="107"/>
        <v>0</v>
      </c>
      <c r="P428" s="74">
        <f t="shared" si="107"/>
        <v>0</v>
      </c>
      <c r="Q428" s="96" t="str">
        <f t="shared" si="106"/>
        <v/>
      </c>
    </row>
    <row r="429" spans="1:17">
      <c r="A429" s="383" t="str">
        <f>IF(B429="","",COUNT('Diário 1º PA'!$A$4:$A$2000)+COUNT('Diário 2º PA'!$A$4:$A$1998)+COUNT('Diário 3º PA'!$A$4:$A$1991)+ROW()-3)</f>
        <v/>
      </c>
      <c r="B429" s="370"/>
      <c r="C429" s="392"/>
      <c r="D429" s="372"/>
      <c r="E429" s="372"/>
      <c r="F429" s="373"/>
      <c r="G429" s="372"/>
      <c r="H429" s="372"/>
      <c r="I429" s="374"/>
      <c r="J429" s="375"/>
      <c r="K429" s="375"/>
      <c r="L429" s="376"/>
      <c r="M429" s="375"/>
      <c r="N429" s="409"/>
      <c r="O429" s="363">
        <f t="shared" si="107"/>
        <v>0</v>
      </c>
      <c r="P429" s="74">
        <f t="shared" si="107"/>
        <v>0</v>
      </c>
      <c r="Q429" s="96" t="str">
        <f t="shared" si="106"/>
        <v/>
      </c>
    </row>
    <row r="430" spans="1:17">
      <c r="A430" s="383" t="str">
        <f>IF(B430="","",COUNT('Diário 1º PA'!$A$4:$A$2000)+COUNT('Diário 2º PA'!$A$4:$A$1998)+COUNT('Diário 3º PA'!$A$4:$A$1991)+ROW()-3)</f>
        <v/>
      </c>
      <c r="B430" s="370"/>
      <c r="C430" s="392"/>
      <c r="D430" s="372"/>
      <c r="E430" s="372"/>
      <c r="F430" s="373"/>
      <c r="G430" s="372"/>
      <c r="H430" s="372"/>
      <c r="I430" s="374"/>
      <c r="J430" s="375"/>
      <c r="K430" s="375"/>
      <c r="L430" s="376"/>
      <c r="M430" s="375"/>
      <c r="N430" s="409"/>
      <c r="O430" s="363">
        <f t="shared" si="107"/>
        <v>0</v>
      </c>
      <c r="P430" s="74">
        <f t="shared" si="107"/>
        <v>0</v>
      </c>
      <c r="Q430" s="96" t="str">
        <f t="shared" si="106"/>
        <v/>
      </c>
    </row>
    <row r="431" spans="1:17">
      <c r="A431" s="383" t="str">
        <f>IF(B431="","",COUNT('Diário 1º PA'!$A$4:$A$2000)+COUNT('Diário 2º PA'!$A$4:$A$1998)+COUNT('Diário 3º PA'!$A$4:$A$1991)+ROW()-3)</f>
        <v/>
      </c>
      <c r="B431" s="370"/>
      <c r="C431" s="392"/>
      <c r="D431" s="372"/>
      <c r="E431" s="372"/>
      <c r="F431" s="373"/>
      <c r="G431" s="372"/>
      <c r="H431" s="372"/>
      <c r="I431" s="374"/>
      <c r="J431" s="375"/>
      <c r="K431" s="375"/>
      <c r="L431" s="376"/>
      <c r="M431" s="375"/>
      <c r="N431" s="409"/>
      <c r="O431" s="363">
        <f t="shared" si="107"/>
        <v>0</v>
      </c>
      <c r="P431" s="74">
        <f t="shared" si="107"/>
        <v>0</v>
      </c>
      <c r="Q431" s="96" t="str">
        <f t="shared" si="106"/>
        <v/>
      </c>
    </row>
    <row r="432" spans="1:17">
      <c r="A432" s="383" t="str">
        <f>IF(B432="","",COUNT('Diário 1º PA'!$A$4:$A$2000)+COUNT('Diário 2º PA'!$A$4:$A$1998)+COUNT('Diário 3º PA'!$A$4:$A$1991)+ROW()-3)</f>
        <v/>
      </c>
      <c r="B432" s="370"/>
      <c r="C432" s="392"/>
      <c r="D432" s="372"/>
      <c r="E432" s="372"/>
      <c r="F432" s="373"/>
      <c r="G432" s="372"/>
      <c r="H432" s="372"/>
      <c r="I432" s="374"/>
      <c r="J432" s="375"/>
      <c r="K432" s="375"/>
      <c r="L432" s="376"/>
      <c r="M432" s="375"/>
      <c r="N432" s="409"/>
      <c r="O432" s="363">
        <f t="shared" si="107"/>
        <v>0</v>
      </c>
      <c r="P432" s="74">
        <f t="shared" si="107"/>
        <v>0</v>
      </c>
      <c r="Q432" s="96" t="str">
        <f t="shared" si="106"/>
        <v/>
      </c>
    </row>
    <row r="433" spans="1:17">
      <c r="A433" s="383" t="str">
        <f>IF(B433="","",COUNT('Diário 1º PA'!$A$4:$A$2000)+COUNT('Diário 2º PA'!$A$4:$A$1998)+COUNT('Diário 3º PA'!$A$4:$A$1991)+ROW()-3)</f>
        <v/>
      </c>
      <c r="B433" s="370"/>
      <c r="C433" s="392"/>
      <c r="D433" s="372"/>
      <c r="E433" s="372"/>
      <c r="F433" s="373"/>
      <c r="G433" s="372"/>
      <c r="H433" s="372"/>
      <c r="I433" s="374"/>
      <c r="J433" s="375"/>
      <c r="K433" s="375"/>
      <c r="L433" s="376"/>
      <c r="M433" s="375"/>
      <c r="N433" s="409"/>
      <c r="O433" s="363">
        <f t="shared" si="107"/>
        <v>0</v>
      </c>
      <c r="P433" s="74">
        <f t="shared" si="107"/>
        <v>0</v>
      </c>
      <c r="Q433" s="96" t="str">
        <f t="shared" si="106"/>
        <v/>
      </c>
    </row>
    <row r="434" spans="1:17">
      <c r="A434" s="383" t="str">
        <f>IF(B434="","",COUNT('Diário 1º PA'!$A$4:$A$2000)+COUNT('Diário 2º PA'!$A$4:$A$1998)+COUNT('Diário 3º PA'!$A$4:$A$1991)+ROW()-3)</f>
        <v/>
      </c>
      <c r="B434" s="370"/>
      <c r="C434" s="392"/>
      <c r="D434" s="372"/>
      <c r="E434" s="372"/>
      <c r="F434" s="373"/>
      <c r="G434" s="372"/>
      <c r="H434" s="372"/>
      <c r="I434" s="374"/>
      <c r="J434" s="375"/>
      <c r="K434" s="375"/>
      <c r="L434" s="376"/>
      <c r="M434" s="375"/>
      <c r="N434" s="409"/>
      <c r="O434" s="363">
        <f t="shared" si="107"/>
        <v>0</v>
      </c>
      <c r="P434" s="74">
        <f t="shared" si="107"/>
        <v>0</v>
      </c>
      <c r="Q434" s="96" t="str">
        <f t="shared" si="106"/>
        <v/>
      </c>
    </row>
    <row r="435" spans="1:17">
      <c r="A435" s="383" t="str">
        <f>IF(B435="","",COUNT('Diário 1º PA'!$A$4:$A$2000)+COUNT('Diário 2º PA'!$A$4:$A$1998)+COUNT('Diário 3º PA'!$A$4:$A$1991)+ROW()-3)</f>
        <v/>
      </c>
      <c r="B435" s="370"/>
      <c r="C435" s="392"/>
      <c r="D435" s="372"/>
      <c r="E435" s="372"/>
      <c r="F435" s="373"/>
      <c r="G435" s="372"/>
      <c r="H435" s="372"/>
      <c r="I435" s="374"/>
      <c r="J435" s="375"/>
      <c r="K435" s="375"/>
      <c r="L435" s="376"/>
      <c r="M435" s="375"/>
      <c r="N435" s="409"/>
      <c r="O435" s="363">
        <f t="shared" si="107"/>
        <v>0</v>
      </c>
      <c r="P435" s="74">
        <f t="shared" si="107"/>
        <v>0</v>
      </c>
      <c r="Q435" s="96" t="str">
        <f t="shared" si="106"/>
        <v/>
      </c>
    </row>
    <row r="436" spans="1:17">
      <c r="A436" s="383" t="str">
        <f>IF(B436="","",COUNT('Diário 1º PA'!$A$4:$A$2000)+COUNT('Diário 2º PA'!$A$4:$A$1998)+COUNT('Diário 3º PA'!$A$4:$A$1991)+ROW()-3)</f>
        <v/>
      </c>
      <c r="B436" s="370"/>
      <c r="C436" s="392"/>
      <c r="D436" s="372"/>
      <c r="E436" s="372"/>
      <c r="F436" s="373"/>
      <c r="G436" s="372"/>
      <c r="H436" s="372"/>
      <c r="I436" s="374"/>
      <c r="J436" s="375"/>
      <c r="K436" s="375"/>
      <c r="L436" s="376"/>
      <c r="M436" s="375"/>
      <c r="N436" s="409"/>
      <c r="O436" s="363">
        <f t="shared" si="107"/>
        <v>0</v>
      </c>
      <c r="P436" s="74">
        <f t="shared" si="107"/>
        <v>0</v>
      </c>
      <c r="Q436" s="96" t="str">
        <f t="shared" si="106"/>
        <v/>
      </c>
    </row>
    <row r="437" spans="1:17">
      <c r="A437" s="383" t="str">
        <f>IF(B437="","",COUNT('Diário 1º PA'!$A$4:$A$2000)+COUNT('Diário 2º PA'!$A$4:$A$1998)+COUNT('Diário 3º PA'!$A$4:$A$1991)+ROW()-3)</f>
        <v/>
      </c>
      <c r="B437" s="370"/>
      <c r="C437" s="392"/>
      <c r="D437" s="372"/>
      <c r="E437" s="372"/>
      <c r="F437" s="373"/>
      <c r="G437" s="372"/>
      <c r="H437" s="372"/>
      <c r="I437" s="374"/>
      <c r="J437" s="375"/>
      <c r="K437" s="375"/>
      <c r="L437" s="376"/>
      <c r="M437" s="375"/>
      <c r="N437" s="409"/>
      <c r="O437" s="363">
        <f t="shared" si="107"/>
        <v>0</v>
      </c>
      <c r="P437" s="74">
        <f t="shared" si="107"/>
        <v>0</v>
      </c>
      <c r="Q437" s="96" t="str">
        <f t="shared" si="106"/>
        <v/>
      </c>
    </row>
    <row r="438" spans="1:17">
      <c r="A438" s="383" t="str">
        <f>IF(B438="","",COUNT('Diário 1º PA'!$A$4:$A$2000)+COUNT('Diário 2º PA'!$A$4:$A$1998)+COUNT('Diário 3º PA'!$A$4:$A$1991)+ROW()-3)</f>
        <v/>
      </c>
      <c r="B438" s="370"/>
      <c r="C438" s="392"/>
      <c r="D438" s="372"/>
      <c r="E438" s="372"/>
      <c r="F438" s="373"/>
      <c r="G438" s="372"/>
      <c r="H438" s="372"/>
      <c r="I438" s="374"/>
      <c r="J438" s="375"/>
      <c r="K438" s="375"/>
      <c r="L438" s="376"/>
      <c r="M438" s="375"/>
      <c r="N438" s="409"/>
      <c r="O438" s="363">
        <f t="shared" si="107"/>
        <v>0</v>
      </c>
      <c r="P438" s="74">
        <f t="shared" si="107"/>
        <v>0</v>
      </c>
      <c r="Q438" s="96" t="str">
        <f t="shared" si="106"/>
        <v/>
      </c>
    </row>
    <row r="439" spans="1:17">
      <c r="A439" s="383" t="str">
        <f>IF(B439="","",COUNT('Diário 1º PA'!$A$4:$A$2000)+COUNT('Diário 2º PA'!$A$4:$A$1998)+COUNT('Diário 3º PA'!$A$4:$A$1991)+ROW()-3)</f>
        <v/>
      </c>
      <c r="B439" s="370"/>
      <c r="C439" s="392"/>
      <c r="D439" s="372"/>
      <c r="E439" s="372"/>
      <c r="F439" s="373"/>
      <c r="G439" s="372"/>
      <c r="H439" s="372"/>
      <c r="I439" s="374"/>
      <c r="J439" s="375"/>
      <c r="K439" s="375"/>
      <c r="L439" s="376"/>
      <c r="M439" s="375"/>
      <c r="N439" s="409"/>
      <c r="O439" s="363">
        <f t="shared" si="107"/>
        <v>0</v>
      </c>
      <c r="P439" s="74">
        <f t="shared" si="107"/>
        <v>0</v>
      </c>
      <c r="Q439" s="96" t="str">
        <f t="shared" si="106"/>
        <v/>
      </c>
    </row>
    <row r="440" spans="1:17">
      <c r="A440" s="383" t="str">
        <f>IF(B440="","",COUNT('Diário 1º PA'!$A$4:$A$2000)+COUNT('Diário 2º PA'!$A$4:$A$1998)+COUNT('Diário 3º PA'!$A$4:$A$1991)+ROW()-3)</f>
        <v/>
      </c>
      <c r="B440" s="370"/>
      <c r="C440" s="392"/>
      <c r="D440" s="372"/>
      <c r="E440" s="372"/>
      <c r="F440" s="373"/>
      <c r="G440" s="372"/>
      <c r="H440" s="372"/>
      <c r="I440" s="374"/>
      <c r="J440" s="375"/>
      <c r="K440" s="375"/>
      <c r="L440" s="376"/>
      <c r="M440" s="375"/>
      <c r="N440" s="409"/>
      <c r="O440" s="363">
        <f t="shared" si="107"/>
        <v>0</v>
      </c>
      <c r="P440" s="74">
        <f t="shared" si="107"/>
        <v>0</v>
      </c>
      <c r="Q440" s="96" t="str">
        <f t="shared" si="106"/>
        <v/>
      </c>
    </row>
    <row r="441" spans="1:17">
      <c r="A441" s="383" t="str">
        <f>IF(B441="","",COUNT('Diário 1º PA'!$A$4:$A$2000)+COUNT('Diário 2º PA'!$A$4:$A$1998)+COUNT('Diário 3º PA'!$A$4:$A$1991)+ROW()-3)</f>
        <v/>
      </c>
      <c r="B441" s="370"/>
      <c r="C441" s="392"/>
      <c r="D441" s="372"/>
      <c r="E441" s="372"/>
      <c r="F441" s="373"/>
      <c r="G441" s="372"/>
      <c r="H441" s="372"/>
      <c r="I441" s="374"/>
      <c r="J441" s="375"/>
      <c r="K441" s="375"/>
      <c r="L441" s="376"/>
      <c r="M441" s="375"/>
      <c r="N441" s="409"/>
      <c r="O441" s="363">
        <f t="shared" si="107"/>
        <v>0</v>
      </c>
      <c r="P441" s="74">
        <f t="shared" si="107"/>
        <v>0</v>
      </c>
      <c r="Q441" s="96" t="str">
        <f t="shared" si="106"/>
        <v/>
      </c>
    </row>
    <row r="442" spans="1:17">
      <c r="A442" s="383" t="str">
        <f>IF(B442="","",COUNT('Diário 1º PA'!$A$4:$A$2000)+COUNT('Diário 2º PA'!$A$4:$A$1998)+COUNT('Diário 3º PA'!$A$4:$A$1991)+ROW()-3)</f>
        <v/>
      </c>
      <c r="B442" s="370"/>
      <c r="C442" s="392"/>
      <c r="D442" s="372"/>
      <c r="E442" s="372"/>
      <c r="F442" s="373"/>
      <c r="G442" s="372"/>
      <c r="H442" s="372"/>
      <c r="I442" s="374"/>
      <c r="J442" s="375"/>
      <c r="K442" s="375"/>
      <c r="L442" s="376"/>
      <c r="M442" s="375"/>
      <c r="N442" s="409"/>
      <c r="O442" s="363">
        <f t="shared" si="107"/>
        <v>0</v>
      </c>
      <c r="P442" s="74">
        <f t="shared" si="107"/>
        <v>0</v>
      </c>
      <c r="Q442" s="96" t="str">
        <f t="shared" si="106"/>
        <v/>
      </c>
    </row>
    <row r="443" spans="1:17">
      <c r="A443" s="383" t="str">
        <f>IF(B443="","",COUNT('Diário 1º PA'!$A$4:$A$2000)+COUNT('Diário 2º PA'!$A$4:$A$1998)+COUNT('Diário 3º PA'!$A$4:$A$1991)+ROW()-3)</f>
        <v/>
      </c>
      <c r="B443" s="370"/>
      <c r="C443" s="392"/>
      <c r="D443" s="372"/>
      <c r="E443" s="372"/>
      <c r="F443" s="373"/>
      <c r="G443" s="372"/>
      <c r="H443" s="372"/>
      <c r="I443" s="374"/>
      <c r="J443" s="375"/>
      <c r="K443" s="375"/>
      <c r="L443" s="376"/>
      <c r="M443" s="375"/>
      <c r="N443" s="409"/>
      <c r="O443" s="363">
        <f t="shared" si="107"/>
        <v>0</v>
      </c>
      <c r="P443" s="74">
        <f t="shared" si="107"/>
        <v>0</v>
      </c>
      <c r="Q443" s="96" t="str">
        <f t="shared" si="106"/>
        <v/>
      </c>
    </row>
    <row r="444" spans="1:17">
      <c r="A444" s="383" t="str">
        <f>IF(B444="","",COUNT('Diário 1º PA'!$A$4:$A$2000)+COUNT('Diário 2º PA'!$A$4:$A$1998)+COUNT('Diário 3º PA'!$A$4:$A$1991)+ROW()-3)</f>
        <v/>
      </c>
      <c r="B444" s="370"/>
      <c r="C444" s="392"/>
      <c r="D444" s="372"/>
      <c r="E444" s="372"/>
      <c r="F444" s="373"/>
      <c r="G444" s="372"/>
      <c r="H444" s="372"/>
      <c r="I444" s="374"/>
      <c r="J444" s="375"/>
      <c r="K444" s="375"/>
      <c r="L444" s="376"/>
      <c r="M444" s="375"/>
      <c r="N444" s="409"/>
      <c r="O444" s="363">
        <f t="shared" si="107"/>
        <v>0</v>
      </c>
      <c r="P444" s="74">
        <f t="shared" si="107"/>
        <v>0</v>
      </c>
      <c r="Q444" s="96" t="str">
        <f t="shared" si="106"/>
        <v/>
      </c>
    </row>
    <row r="445" spans="1:17">
      <c r="A445" s="383" t="str">
        <f>IF(B445="","",COUNT('Diário 1º PA'!$A$4:$A$2000)+COUNT('Diário 2º PA'!$A$4:$A$1998)+COUNT('Diário 3º PA'!$A$4:$A$1991)+ROW()-3)</f>
        <v/>
      </c>
      <c r="B445" s="370"/>
      <c r="C445" s="392"/>
      <c r="D445" s="372"/>
      <c r="E445" s="372"/>
      <c r="F445" s="373"/>
      <c r="G445" s="372"/>
      <c r="H445" s="372"/>
      <c r="I445" s="374"/>
      <c r="J445" s="375"/>
      <c r="K445" s="375"/>
      <c r="L445" s="376"/>
      <c r="M445" s="375"/>
      <c r="N445" s="409"/>
      <c r="O445" s="363">
        <f t="shared" si="107"/>
        <v>0</v>
      </c>
      <c r="P445" s="74">
        <f t="shared" si="107"/>
        <v>0</v>
      </c>
      <c r="Q445" s="96" t="str">
        <f t="shared" si="106"/>
        <v/>
      </c>
    </row>
    <row r="446" spans="1:17">
      <c r="A446" s="383" t="str">
        <f>IF(B446="","",COUNT('Diário 1º PA'!$A$4:$A$2000)+COUNT('Diário 2º PA'!$A$4:$A$1998)+COUNT('Diário 3º PA'!$A$4:$A$1991)+ROW()-3)</f>
        <v/>
      </c>
      <c r="B446" s="370"/>
      <c r="C446" s="392"/>
      <c r="D446" s="372"/>
      <c r="E446" s="372"/>
      <c r="F446" s="373"/>
      <c r="G446" s="372"/>
      <c r="H446" s="372"/>
      <c r="I446" s="374"/>
      <c r="J446" s="375"/>
      <c r="K446" s="375"/>
      <c r="L446" s="376"/>
      <c r="M446" s="375"/>
      <c r="N446" s="409"/>
      <c r="O446" s="363">
        <f t="shared" si="107"/>
        <v>0</v>
      </c>
      <c r="P446" s="74">
        <f t="shared" si="107"/>
        <v>0</v>
      </c>
      <c r="Q446" s="96" t="str">
        <f t="shared" si="106"/>
        <v/>
      </c>
    </row>
    <row r="447" spans="1:17">
      <c r="A447" s="383" t="str">
        <f>IF(B447="","",COUNT('Diário 1º PA'!$A$4:$A$2000)+COUNT('Diário 2º PA'!$A$4:$A$1998)+COUNT('Diário 3º PA'!$A$4:$A$1991)+ROW()-3)</f>
        <v/>
      </c>
      <c r="B447" s="370"/>
      <c r="C447" s="392"/>
      <c r="D447" s="372"/>
      <c r="E447" s="372"/>
      <c r="F447" s="373"/>
      <c r="G447" s="372"/>
      <c r="H447" s="372"/>
      <c r="I447" s="374"/>
      <c r="J447" s="375"/>
      <c r="K447" s="375"/>
      <c r="L447" s="376"/>
      <c r="M447" s="375"/>
      <c r="N447" s="409"/>
      <c r="O447" s="363">
        <f t="shared" si="107"/>
        <v>0</v>
      </c>
      <c r="P447" s="74">
        <f t="shared" si="107"/>
        <v>0</v>
      </c>
      <c r="Q447" s="96" t="str">
        <f t="shared" si="106"/>
        <v/>
      </c>
    </row>
    <row r="448" spans="1:17">
      <c r="A448" s="383" t="str">
        <f>IF(B448="","",COUNT('Diário 1º PA'!$A$4:$A$2000)+COUNT('Diário 2º PA'!$A$4:$A$1998)+COUNT('Diário 3º PA'!$A$4:$A$1991)+ROW()-3)</f>
        <v/>
      </c>
      <c r="B448" s="370"/>
      <c r="C448" s="392"/>
      <c r="D448" s="372"/>
      <c r="E448" s="372"/>
      <c r="F448" s="373"/>
      <c r="G448" s="372"/>
      <c r="H448" s="372"/>
      <c r="I448" s="374"/>
      <c r="J448" s="375"/>
      <c r="K448" s="375"/>
      <c r="L448" s="376"/>
      <c r="M448" s="375"/>
      <c r="N448" s="409"/>
      <c r="O448" s="363">
        <f t="shared" si="107"/>
        <v>0</v>
      </c>
      <c r="P448" s="74">
        <f t="shared" si="107"/>
        <v>0</v>
      </c>
      <c r="Q448" s="96" t="str">
        <f t="shared" si="106"/>
        <v/>
      </c>
    </row>
    <row r="449" spans="1:17">
      <c r="A449" s="383" t="str">
        <f>IF(B449="","",COUNT('Diário 1º PA'!$A$4:$A$2000)+COUNT('Diário 2º PA'!$A$4:$A$1998)+COUNT('Diário 3º PA'!$A$4:$A$1991)+ROW()-3)</f>
        <v/>
      </c>
      <c r="B449" s="370"/>
      <c r="C449" s="392"/>
      <c r="D449" s="372"/>
      <c r="E449" s="372"/>
      <c r="F449" s="373"/>
      <c r="G449" s="372"/>
      <c r="H449" s="372"/>
      <c r="I449" s="374"/>
      <c r="J449" s="375"/>
      <c r="K449" s="375"/>
      <c r="L449" s="376"/>
      <c r="M449" s="375"/>
      <c r="N449" s="409"/>
      <c r="O449" s="363">
        <f t="shared" si="107"/>
        <v>0</v>
      </c>
      <c r="P449" s="74">
        <f t="shared" si="107"/>
        <v>0</v>
      </c>
      <c r="Q449" s="96" t="str">
        <f t="shared" si="106"/>
        <v/>
      </c>
    </row>
    <row r="450" spans="1:17">
      <c r="A450" s="383" t="str">
        <f>IF(B450="","",COUNT('Diário 1º PA'!$A$4:$A$2000)+COUNT('Diário 2º PA'!$A$4:$A$1998)+COUNT('Diário 3º PA'!$A$4:$A$1991)+ROW()-3)</f>
        <v/>
      </c>
      <c r="B450" s="370"/>
      <c r="C450" s="392"/>
      <c r="D450" s="372"/>
      <c r="E450" s="372"/>
      <c r="F450" s="373"/>
      <c r="G450" s="372"/>
      <c r="H450" s="372"/>
      <c r="I450" s="374"/>
      <c r="J450" s="375"/>
      <c r="K450" s="375"/>
      <c r="L450" s="376"/>
      <c r="M450" s="375"/>
      <c r="N450" s="409"/>
      <c r="O450" s="363">
        <f t="shared" si="107"/>
        <v>0</v>
      </c>
      <c r="P450" s="74">
        <f t="shared" si="107"/>
        <v>0</v>
      </c>
      <c r="Q450" s="96" t="str">
        <f t="shared" si="106"/>
        <v/>
      </c>
    </row>
    <row r="451" spans="1:17">
      <c r="A451" s="383" t="str">
        <f>IF(B451="","",COUNT('Diário 1º PA'!$A$4:$A$2000)+COUNT('Diário 2º PA'!$A$4:$A$1998)+COUNT('Diário 3º PA'!$A$4:$A$1991)+ROW()-3)</f>
        <v/>
      </c>
      <c r="B451" s="370"/>
      <c r="C451" s="392"/>
      <c r="D451" s="372"/>
      <c r="E451" s="372"/>
      <c r="F451" s="373"/>
      <c r="G451" s="372"/>
      <c r="H451" s="372"/>
      <c r="I451" s="374"/>
      <c r="J451" s="375"/>
      <c r="K451" s="375"/>
      <c r="L451" s="376"/>
      <c r="M451" s="375"/>
      <c r="N451" s="409"/>
      <c r="O451" s="363">
        <f t="shared" si="107"/>
        <v>0</v>
      </c>
      <c r="P451" s="74">
        <f t="shared" si="107"/>
        <v>0</v>
      </c>
      <c r="Q451" s="96" t="str">
        <f t="shared" si="106"/>
        <v/>
      </c>
    </row>
    <row r="452" spans="1:17">
      <c r="A452" s="383" t="str">
        <f>IF(B452="","",COUNT('Diário 1º PA'!$A$4:$A$2000)+COUNT('Diário 2º PA'!$A$4:$A$1998)+COUNT('Diário 3º PA'!$A$4:$A$1991)+ROW()-3)</f>
        <v/>
      </c>
      <c r="B452" s="370"/>
      <c r="C452" s="392"/>
      <c r="D452" s="372"/>
      <c r="E452" s="372"/>
      <c r="F452" s="373"/>
      <c r="G452" s="372"/>
      <c r="H452" s="372"/>
      <c r="I452" s="374"/>
      <c r="J452" s="375"/>
      <c r="K452" s="375"/>
      <c r="L452" s="376"/>
      <c r="M452" s="375"/>
      <c r="N452" s="409"/>
      <c r="O452" s="363">
        <f t="shared" si="107"/>
        <v>0</v>
      </c>
      <c r="P452" s="74">
        <f t="shared" si="107"/>
        <v>0</v>
      </c>
      <c r="Q452" s="96" t="str">
        <f t="shared" si="106"/>
        <v/>
      </c>
    </row>
    <row r="453" spans="1:17">
      <c r="A453" s="383" t="str">
        <f>IF(B453="","",COUNT('Diário 1º PA'!$A$4:$A$2000)+COUNT('Diário 2º PA'!$A$4:$A$1998)+COUNT('Diário 3º PA'!$A$4:$A$1991)+ROW()-3)</f>
        <v/>
      </c>
      <c r="B453" s="370"/>
      <c r="C453" s="392"/>
      <c r="D453" s="372"/>
      <c r="E453" s="372"/>
      <c r="F453" s="373"/>
      <c r="G453" s="372"/>
      <c r="H453" s="372"/>
      <c r="I453" s="374"/>
      <c r="J453" s="375"/>
      <c r="K453" s="375"/>
      <c r="L453" s="376"/>
      <c r="M453" s="375"/>
      <c r="N453" s="409"/>
      <c r="O453" s="363">
        <f t="shared" si="107"/>
        <v>0</v>
      </c>
      <c r="P453" s="74">
        <f t="shared" si="107"/>
        <v>0</v>
      </c>
      <c r="Q453" s="96" t="str">
        <f t="shared" si="106"/>
        <v/>
      </c>
    </row>
    <row r="454" spans="1:17">
      <c r="A454" s="383" t="str">
        <f>IF(B454="","",COUNT('Diário 1º PA'!$A$4:$A$2000)+COUNT('Diário 2º PA'!$A$4:$A$1998)+COUNT('Diário 3º PA'!$A$4:$A$1991)+ROW()-3)</f>
        <v/>
      </c>
      <c r="B454" s="370"/>
      <c r="C454" s="392"/>
      <c r="D454" s="372"/>
      <c r="E454" s="372"/>
      <c r="F454" s="373"/>
      <c r="G454" s="372"/>
      <c r="H454" s="372"/>
      <c r="I454" s="374"/>
      <c r="J454" s="375"/>
      <c r="K454" s="375"/>
      <c r="L454" s="376"/>
      <c r="M454" s="375"/>
      <c r="N454" s="409"/>
      <c r="O454" s="363">
        <f t="shared" si="107"/>
        <v>0</v>
      </c>
      <c r="P454" s="74">
        <f t="shared" si="107"/>
        <v>0</v>
      </c>
      <c r="Q454" s="96" t="str">
        <f t="shared" si="106"/>
        <v/>
      </c>
    </row>
    <row r="455" spans="1:17">
      <c r="A455" s="383" t="str">
        <f>IF(B455="","",COUNT('Diário 1º PA'!$A$4:$A$2000)+COUNT('Diário 2º PA'!$A$4:$A$1998)+COUNT('Diário 3º PA'!$A$4:$A$1991)+ROW()-3)</f>
        <v/>
      </c>
      <c r="B455" s="370"/>
      <c r="C455" s="392"/>
      <c r="D455" s="372"/>
      <c r="E455" s="372"/>
      <c r="F455" s="373"/>
      <c r="G455" s="372"/>
      <c r="H455" s="372"/>
      <c r="I455" s="374"/>
      <c r="J455" s="375"/>
      <c r="K455" s="375"/>
      <c r="L455" s="376"/>
      <c r="M455" s="375"/>
      <c r="N455" s="409"/>
      <c r="O455" s="363">
        <f t="shared" si="107"/>
        <v>0</v>
      </c>
      <c r="P455" s="74">
        <f t="shared" si="107"/>
        <v>0</v>
      </c>
      <c r="Q455" s="96" t="str">
        <f t="shared" si="106"/>
        <v/>
      </c>
    </row>
    <row r="456" spans="1:17">
      <c r="A456" s="383" t="str">
        <f>IF(B456="","",COUNT('Diário 1º PA'!$A$4:$A$2000)+COUNT('Diário 2º PA'!$A$4:$A$1998)+COUNT('Diário 3º PA'!$A$4:$A$1991)+ROW()-3)</f>
        <v/>
      </c>
      <c r="B456" s="370"/>
      <c r="C456" s="392"/>
      <c r="D456" s="372"/>
      <c r="E456" s="372"/>
      <c r="F456" s="373"/>
      <c r="G456" s="372"/>
      <c r="H456" s="372"/>
      <c r="I456" s="374"/>
      <c r="J456" s="375"/>
      <c r="K456" s="375"/>
      <c r="L456" s="376"/>
      <c r="M456" s="375"/>
      <c r="N456" s="409"/>
      <c r="O456" s="363">
        <f t="shared" si="107"/>
        <v>0</v>
      </c>
      <c r="P456" s="74">
        <f t="shared" si="107"/>
        <v>0</v>
      </c>
      <c r="Q456" s="96" t="str">
        <f t="shared" ref="Q456:Q519" si="108">SUBSTITUTE(D456," ","_")</f>
        <v/>
      </c>
    </row>
    <row r="457" spans="1:17">
      <c r="A457" s="383" t="str">
        <f>IF(B457="","",COUNT('Diário 1º PA'!$A$4:$A$2000)+COUNT('Diário 2º PA'!$A$4:$A$1998)+COUNT('Diário 3º PA'!$A$4:$A$1991)+ROW()-3)</f>
        <v/>
      </c>
      <c r="B457" s="370"/>
      <c r="C457" s="392"/>
      <c r="D457" s="372"/>
      <c r="E457" s="372"/>
      <c r="F457" s="373"/>
      <c r="G457" s="372"/>
      <c r="H457" s="372"/>
      <c r="I457" s="374"/>
      <c r="J457" s="375"/>
      <c r="K457" s="375"/>
      <c r="L457" s="376"/>
      <c r="M457" s="375"/>
      <c r="N457" s="409"/>
      <c r="O457" s="363">
        <f t="shared" ref="O457:P520" si="109">IF(B457=0,0,IF(YEAR(B457)=$P$1,MONTH(B457)-$O$1+1,(YEAR(B457)-$P$1)*12-$O$1+1+MONTH(B457)))</f>
        <v>0</v>
      </c>
      <c r="P457" s="74">
        <f t="shared" si="109"/>
        <v>0</v>
      </c>
      <c r="Q457" s="96" t="str">
        <f t="shared" si="108"/>
        <v/>
      </c>
    </row>
    <row r="458" spans="1:17">
      <c r="A458" s="383" t="str">
        <f>IF(B458="","",COUNT('Diário 1º PA'!$A$4:$A$2000)+COUNT('Diário 2º PA'!$A$4:$A$1998)+COUNT('Diário 3º PA'!$A$4:$A$1991)+ROW()-3)</f>
        <v/>
      </c>
      <c r="B458" s="370"/>
      <c r="C458" s="392"/>
      <c r="D458" s="372"/>
      <c r="E458" s="372"/>
      <c r="F458" s="373"/>
      <c r="G458" s="372"/>
      <c r="H458" s="372"/>
      <c r="I458" s="374"/>
      <c r="J458" s="375"/>
      <c r="K458" s="375"/>
      <c r="L458" s="376"/>
      <c r="M458" s="375"/>
      <c r="N458" s="409"/>
      <c r="O458" s="363">
        <f t="shared" si="109"/>
        <v>0</v>
      </c>
      <c r="P458" s="74">
        <f t="shared" si="109"/>
        <v>0</v>
      </c>
      <c r="Q458" s="96" t="str">
        <f t="shared" si="108"/>
        <v/>
      </c>
    </row>
    <row r="459" spans="1:17">
      <c r="A459" s="383" t="str">
        <f>IF(B459="","",COUNT('Diário 1º PA'!$A$4:$A$2000)+COUNT('Diário 2º PA'!$A$4:$A$1998)+COUNT('Diário 3º PA'!$A$4:$A$1991)+ROW()-3)</f>
        <v/>
      </c>
      <c r="B459" s="370"/>
      <c r="C459" s="392"/>
      <c r="D459" s="372"/>
      <c r="E459" s="372"/>
      <c r="F459" s="373"/>
      <c r="G459" s="372"/>
      <c r="H459" s="372"/>
      <c r="I459" s="374"/>
      <c r="J459" s="375"/>
      <c r="K459" s="375"/>
      <c r="L459" s="376"/>
      <c r="M459" s="375"/>
      <c r="N459" s="409"/>
      <c r="O459" s="363">
        <f t="shared" si="109"/>
        <v>0</v>
      </c>
      <c r="P459" s="74">
        <f t="shared" si="109"/>
        <v>0</v>
      </c>
      <c r="Q459" s="96" t="str">
        <f t="shared" si="108"/>
        <v/>
      </c>
    </row>
    <row r="460" spans="1:17">
      <c r="A460" s="383" t="str">
        <f>IF(B460="","",COUNT('Diário 1º PA'!$A$4:$A$2000)+COUNT('Diário 2º PA'!$A$4:$A$1998)+COUNT('Diário 3º PA'!$A$4:$A$1991)+ROW()-3)</f>
        <v/>
      </c>
      <c r="B460" s="370"/>
      <c r="C460" s="392"/>
      <c r="D460" s="372"/>
      <c r="E460" s="372"/>
      <c r="F460" s="373"/>
      <c r="G460" s="372"/>
      <c r="H460" s="372"/>
      <c r="I460" s="374"/>
      <c r="J460" s="375"/>
      <c r="K460" s="375"/>
      <c r="L460" s="376"/>
      <c r="M460" s="375"/>
      <c r="N460" s="409"/>
      <c r="O460" s="363">
        <f t="shared" si="109"/>
        <v>0</v>
      </c>
      <c r="P460" s="74">
        <f t="shared" si="109"/>
        <v>0</v>
      </c>
      <c r="Q460" s="96" t="str">
        <f t="shared" si="108"/>
        <v/>
      </c>
    </row>
    <row r="461" spans="1:17">
      <c r="A461" s="383" t="str">
        <f>IF(B461="","",COUNT('Diário 1º PA'!$A$4:$A$2000)+COUNT('Diário 2º PA'!$A$4:$A$1998)+COUNT('Diário 3º PA'!$A$4:$A$1991)+ROW()-3)</f>
        <v/>
      </c>
      <c r="B461" s="370"/>
      <c r="C461" s="392"/>
      <c r="D461" s="372"/>
      <c r="E461" s="372"/>
      <c r="F461" s="373"/>
      <c r="G461" s="372"/>
      <c r="H461" s="372"/>
      <c r="I461" s="374"/>
      <c r="J461" s="375"/>
      <c r="K461" s="375"/>
      <c r="L461" s="376"/>
      <c r="M461" s="375"/>
      <c r="N461" s="409"/>
      <c r="O461" s="363">
        <f t="shared" si="109"/>
        <v>0</v>
      </c>
      <c r="P461" s="74">
        <f t="shared" si="109"/>
        <v>0</v>
      </c>
      <c r="Q461" s="96" t="str">
        <f t="shared" si="108"/>
        <v/>
      </c>
    </row>
    <row r="462" spans="1:17">
      <c r="A462" s="383" t="str">
        <f>IF(B462="","",COUNT('Diário 1º PA'!$A$4:$A$2000)+COUNT('Diário 2º PA'!$A$4:$A$1998)+COUNT('Diário 3º PA'!$A$4:$A$1991)+ROW()-3)</f>
        <v/>
      </c>
      <c r="B462" s="370"/>
      <c r="C462" s="392"/>
      <c r="D462" s="372"/>
      <c r="E462" s="372"/>
      <c r="F462" s="373"/>
      <c r="G462" s="372"/>
      <c r="H462" s="372"/>
      <c r="I462" s="374"/>
      <c r="J462" s="375"/>
      <c r="K462" s="375"/>
      <c r="L462" s="376"/>
      <c r="M462" s="375"/>
      <c r="N462" s="409"/>
      <c r="O462" s="363">
        <f t="shared" si="109"/>
        <v>0</v>
      </c>
      <c r="P462" s="74">
        <f t="shared" si="109"/>
        <v>0</v>
      </c>
      <c r="Q462" s="96" t="str">
        <f t="shared" si="108"/>
        <v/>
      </c>
    </row>
    <row r="463" spans="1:17">
      <c r="A463" s="383" t="str">
        <f>IF(B463="","",COUNT('Diário 1º PA'!$A$4:$A$2000)+COUNT('Diário 2º PA'!$A$4:$A$1998)+COUNT('Diário 3º PA'!$A$4:$A$1991)+ROW()-3)</f>
        <v/>
      </c>
      <c r="B463" s="370"/>
      <c r="C463" s="392"/>
      <c r="D463" s="372"/>
      <c r="E463" s="372"/>
      <c r="F463" s="373"/>
      <c r="G463" s="372"/>
      <c r="H463" s="372"/>
      <c r="I463" s="374"/>
      <c r="J463" s="375"/>
      <c r="K463" s="375"/>
      <c r="L463" s="376"/>
      <c r="M463" s="375"/>
      <c r="N463" s="409"/>
      <c r="O463" s="363">
        <f t="shared" si="109"/>
        <v>0</v>
      </c>
      <c r="P463" s="74">
        <f t="shared" si="109"/>
        <v>0</v>
      </c>
      <c r="Q463" s="96" t="str">
        <f t="shared" si="108"/>
        <v/>
      </c>
    </row>
    <row r="464" spans="1:17">
      <c r="A464" s="383" t="str">
        <f>IF(B464="","",COUNT('Diário 1º PA'!$A$4:$A$2000)+COUNT('Diário 2º PA'!$A$4:$A$1998)+COUNT('Diário 3º PA'!$A$4:$A$1991)+ROW()-3)</f>
        <v/>
      </c>
      <c r="B464" s="370"/>
      <c r="C464" s="392"/>
      <c r="D464" s="372"/>
      <c r="E464" s="372"/>
      <c r="F464" s="373"/>
      <c r="G464" s="372"/>
      <c r="H464" s="372"/>
      <c r="I464" s="374"/>
      <c r="J464" s="375"/>
      <c r="K464" s="375"/>
      <c r="L464" s="376"/>
      <c r="M464" s="375"/>
      <c r="N464" s="409"/>
      <c r="O464" s="363">
        <f t="shared" si="109"/>
        <v>0</v>
      </c>
      <c r="P464" s="74">
        <f t="shared" si="109"/>
        <v>0</v>
      </c>
      <c r="Q464" s="96" t="str">
        <f t="shared" si="108"/>
        <v/>
      </c>
    </row>
    <row r="465" spans="1:17">
      <c r="A465" s="383" t="str">
        <f>IF(B465="","",COUNT('Diário 1º PA'!$A$4:$A$2000)+COUNT('Diário 2º PA'!$A$4:$A$1998)+COUNT('Diário 3º PA'!$A$4:$A$1991)+ROW()-3)</f>
        <v/>
      </c>
      <c r="B465" s="370"/>
      <c r="C465" s="392"/>
      <c r="D465" s="372"/>
      <c r="E465" s="372"/>
      <c r="F465" s="373"/>
      <c r="G465" s="372"/>
      <c r="H465" s="372"/>
      <c r="I465" s="374"/>
      <c r="J465" s="375"/>
      <c r="K465" s="375"/>
      <c r="L465" s="376"/>
      <c r="M465" s="375"/>
      <c r="N465" s="409"/>
      <c r="O465" s="363">
        <f t="shared" si="109"/>
        <v>0</v>
      </c>
      <c r="P465" s="74">
        <f t="shared" si="109"/>
        <v>0</v>
      </c>
      <c r="Q465" s="96" t="str">
        <f t="shared" si="108"/>
        <v/>
      </c>
    </row>
    <row r="466" spans="1:17">
      <c r="A466" s="383" t="str">
        <f>IF(B466="","",COUNT('Diário 1º PA'!$A$4:$A$2000)+COUNT('Diário 2º PA'!$A$4:$A$1998)+COUNT('Diário 3º PA'!$A$4:$A$1991)+ROW()-3)</f>
        <v/>
      </c>
      <c r="B466" s="370"/>
      <c r="C466" s="392"/>
      <c r="D466" s="372"/>
      <c r="E466" s="372"/>
      <c r="F466" s="373"/>
      <c r="G466" s="372"/>
      <c r="H466" s="372"/>
      <c r="I466" s="374"/>
      <c r="J466" s="375"/>
      <c r="K466" s="375"/>
      <c r="L466" s="376"/>
      <c r="M466" s="375"/>
      <c r="N466" s="409"/>
      <c r="O466" s="363">
        <f t="shared" si="109"/>
        <v>0</v>
      </c>
      <c r="P466" s="74">
        <f t="shared" si="109"/>
        <v>0</v>
      </c>
      <c r="Q466" s="96" t="str">
        <f t="shared" si="108"/>
        <v/>
      </c>
    </row>
    <row r="467" spans="1:17">
      <c r="A467" s="383" t="str">
        <f>IF(B467="","",COUNT('Diário 1º PA'!$A$4:$A$2000)+COUNT('Diário 2º PA'!$A$4:$A$1998)+COUNT('Diário 3º PA'!$A$4:$A$1991)+ROW()-3)</f>
        <v/>
      </c>
      <c r="B467" s="370"/>
      <c r="C467" s="392"/>
      <c r="D467" s="372"/>
      <c r="E467" s="372"/>
      <c r="F467" s="373"/>
      <c r="G467" s="372"/>
      <c r="H467" s="372"/>
      <c r="I467" s="374"/>
      <c r="J467" s="375"/>
      <c r="K467" s="375"/>
      <c r="L467" s="376"/>
      <c r="M467" s="375"/>
      <c r="N467" s="409"/>
      <c r="O467" s="363">
        <f t="shared" si="109"/>
        <v>0</v>
      </c>
      <c r="P467" s="74">
        <f t="shared" si="109"/>
        <v>0</v>
      </c>
      <c r="Q467" s="96" t="str">
        <f t="shared" si="108"/>
        <v/>
      </c>
    </row>
    <row r="468" spans="1:17">
      <c r="A468" s="383" t="str">
        <f>IF(B468="","",COUNT('Diário 1º PA'!$A$4:$A$2000)+COUNT('Diário 2º PA'!$A$4:$A$1998)+COUNT('Diário 3º PA'!$A$4:$A$1991)+ROW()-3)</f>
        <v/>
      </c>
      <c r="B468" s="370"/>
      <c r="C468" s="392"/>
      <c r="D468" s="372"/>
      <c r="E468" s="372"/>
      <c r="F468" s="373"/>
      <c r="G468" s="372"/>
      <c r="H468" s="372"/>
      <c r="I468" s="374"/>
      <c r="J468" s="375"/>
      <c r="K468" s="375"/>
      <c r="L468" s="376"/>
      <c r="M468" s="375"/>
      <c r="N468" s="409"/>
      <c r="O468" s="363">
        <f t="shared" si="109"/>
        <v>0</v>
      </c>
      <c r="P468" s="74">
        <f t="shared" si="109"/>
        <v>0</v>
      </c>
      <c r="Q468" s="96" t="str">
        <f t="shared" si="108"/>
        <v/>
      </c>
    </row>
    <row r="469" spans="1:17">
      <c r="A469" s="383" t="str">
        <f>IF(B469="","",COUNT('Diário 1º PA'!$A$4:$A$2000)+COUNT('Diário 2º PA'!$A$4:$A$1998)+COUNT('Diário 3º PA'!$A$4:$A$1991)+ROW()-3)</f>
        <v/>
      </c>
      <c r="B469" s="370"/>
      <c r="C469" s="392"/>
      <c r="D469" s="372"/>
      <c r="E469" s="372"/>
      <c r="F469" s="373"/>
      <c r="G469" s="372"/>
      <c r="H469" s="372"/>
      <c r="I469" s="374"/>
      <c r="J469" s="375"/>
      <c r="K469" s="375"/>
      <c r="L469" s="376"/>
      <c r="M469" s="375"/>
      <c r="N469" s="409"/>
      <c r="O469" s="363">
        <f t="shared" si="109"/>
        <v>0</v>
      </c>
      <c r="P469" s="74">
        <f t="shared" si="109"/>
        <v>0</v>
      </c>
      <c r="Q469" s="96" t="str">
        <f t="shared" si="108"/>
        <v/>
      </c>
    </row>
    <row r="470" spans="1:17">
      <c r="A470" s="383" t="str">
        <f>IF(B470="","",COUNT('Diário 1º PA'!$A$4:$A$2000)+COUNT('Diário 2º PA'!$A$4:$A$1998)+COUNT('Diário 3º PA'!$A$4:$A$1991)+ROW()-3)</f>
        <v/>
      </c>
      <c r="B470" s="370"/>
      <c r="C470" s="392"/>
      <c r="D470" s="372"/>
      <c r="E470" s="372"/>
      <c r="F470" s="373"/>
      <c r="G470" s="372"/>
      <c r="H470" s="372"/>
      <c r="I470" s="374"/>
      <c r="J470" s="375"/>
      <c r="K470" s="375"/>
      <c r="L470" s="376"/>
      <c r="M470" s="375"/>
      <c r="N470" s="409"/>
      <c r="O470" s="363">
        <f t="shared" si="109"/>
        <v>0</v>
      </c>
      <c r="P470" s="74">
        <f t="shared" si="109"/>
        <v>0</v>
      </c>
      <c r="Q470" s="96" t="str">
        <f t="shared" si="108"/>
        <v/>
      </c>
    </row>
    <row r="471" spans="1:17">
      <c r="A471" s="383" t="str">
        <f>IF(B471="","",COUNT('Diário 1º PA'!$A$4:$A$2000)+COUNT('Diário 2º PA'!$A$4:$A$1998)+COUNT('Diário 3º PA'!$A$4:$A$1991)+ROW()-3)</f>
        <v/>
      </c>
      <c r="B471" s="370"/>
      <c r="C471" s="392"/>
      <c r="D471" s="372"/>
      <c r="E471" s="372"/>
      <c r="F471" s="373"/>
      <c r="G471" s="372"/>
      <c r="H471" s="372"/>
      <c r="I471" s="374"/>
      <c r="J471" s="375"/>
      <c r="K471" s="375"/>
      <c r="L471" s="376"/>
      <c r="M471" s="375"/>
      <c r="N471" s="409"/>
      <c r="O471" s="363">
        <f t="shared" si="109"/>
        <v>0</v>
      </c>
      <c r="P471" s="74">
        <f t="shared" si="109"/>
        <v>0</v>
      </c>
      <c r="Q471" s="96" t="str">
        <f t="shared" si="108"/>
        <v/>
      </c>
    </row>
    <row r="472" spans="1:17">
      <c r="A472" s="383" t="str">
        <f>IF(B472="","",COUNT('Diário 1º PA'!$A$4:$A$2000)+COUNT('Diário 2º PA'!$A$4:$A$1998)+COUNT('Diário 3º PA'!$A$4:$A$1991)+ROW()-3)</f>
        <v/>
      </c>
      <c r="B472" s="370"/>
      <c r="C472" s="392"/>
      <c r="D472" s="372"/>
      <c r="E472" s="372"/>
      <c r="F472" s="373"/>
      <c r="G472" s="372"/>
      <c r="H472" s="372"/>
      <c r="I472" s="374"/>
      <c r="J472" s="375"/>
      <c r="K472" s="375"/>
      <c r="L472" s="376"/>
      <c r="M472" s="375"/>
      <c r="N472" s="409"/>
      <c r="O472" s="363">
        <f t="shared" si="109"/>
        <v>0</v>
      </c>
      <c r="P472" s="74">
        <f t="shared" si="109"/>
        <v>0</v>
      </c>
      <c r="Q472" s="96" t="str">
        <f t="shared" si="108"/>
        <v/>
      </c>
    </row>
    <row r="473" spans="1:17">
      <c r="A473" s="383" t="str">
        <f>IF(B473="","",COUNT('Diário 1º PA'!$A$4:$A$2000)+COUNT('Diário 2º PA'!$A$4:$A$1998)+COUNT('Diário 3º PA'!$A$4:$A$1991)+ROW()-3)</f>
        <v/>
      </c>
      <c r="B473" s="370"/>
      <c r="C473" s="392"/>
      <c r="D473" s="372"/>
      <c r="E473" s="372"/>
      <c r="F473" s="373"/>
      <c r="G473" s="372"/>
      <c r="H473" s="372"/>
      <c r="I473" s="374"/>
      <c r="J473" s="375"/>
      <c r="K473" s="375"/>
      <c r="L473" s="376"/>
      <c r="M473" s="375"/>
      <c r="N473" s="409"/>
      <c r="O473" s="363">
        <f t="shared" si="109"/>
        <v>0</v>
      </c>
      <c r="P473" s="74">
        <f t="shared" si="109"/>
        <v>0</v>
      </c>
      <c r="Q473" s="96" t="str">
        <f t="shared" si="108"/>
        <v/>
      </c>
    </row>
    <row r="474" spans="1:17">
      <c r="A474" s="383" t="str">
        <f>IF(B474="","",COUNT('Diário 1º PA'!$A$4:$A$2000)+COUNT('Diário 2º PA'!$A$4:$A$1998)+COUNT('Diário 3º PA'!$A$4:$A$1991)+ROW()-3)</f>
        <v/>
      </c>
      <c r="B474" s="370"/>
      <c r="C474" s="392"/>
      <c r="D474" s="372"/>
      <c r="E474" s="372"/>
      <c r="F474" s="373"/>
      <c r="G474" s="372"/>
      <c r="H474" s="372"/>
      <c r="I474" s="374"/>
      <c r="J474" s="375"/>
      <c r="K474" s="375"/>
      <c r="L474" s="376"/>
      <c r="M474" s="375"/>
      <c r="N474" s="409"/>
      <c r="O474" s="363">
        <f t="shared" si="109"/>
        <v>0</v>
      </c>
      <c r="P474" s="74">
        <f t="shared" si="109"/>
        <v>0</v>
      </c>
      <c r="Q474" s="96" t="str">
        <f t="shared" si="108"/>
        <v/>
      </c>
    </row>
    <row r="475" spans="1:17">
      <c r="A475" s="383" t="str">
        <f>IF(B475="","",COUNT('Diário 1º PA'!$A$4:$A$2000)+COUNT('Diário 2º PA'!$A$4:$A$1998)+COUNT('Diário 3º PA'!$A$4:$A$1991)+ROW()-3)</f>
        <v/>
      </c>
      <c r="B475" s="370"/>
      <c r="C475" s="392"/>
      <c r="D475" s="372"/>
      <c r="E475" s="372"/>
      <c r="F475" s="373"/>
      <c r="G475" s="372"/>
      <c r="H475" s="372"/>
      <c r="I475" s="374"/>
      <c r="J475" s="375"/>
      <c r="K475" s="375"/>
      <c r="L475" s="376"/>
      <c r="M475" s="375"/>
      <c r="N475" s="409"/>
      <c r="O475" s="363">
        <f t="shared" si="109"/>
        <v>0</v>
      </c>
      <c r="P475" s="74">
        <f t="shared" si="109"/>
        <v>0</v>
      </c>
      <c r="Q475" s="96" t="str">
        <f t="shared" si="108"/>
        <v/>
      </c>
    </row>
    <row r="476" spans="1:17">
      <c r="A476" s="383" t="str">
        <f>IF(B476="","",COUNT('Diário 1º PA'!$A$4:$A$2000)+COUNT('Diário 2º PA'!$A$4:$A$1998)+COUNT('Diário 3º PA'!$A$4:$A$1991)+ROW()-3)</f>
        <v/>
      </c>
      <c r="B476" s="370"/>
      <c r="C476" s="392"/>
      <c r="D476" s="372"/>
      <c r="E476" s="372"/>
      <c r="F476" s="373"/>
      <c r="G476" s="372"/>
      <c r="H476" s="372"/>
      <c r="I476" s="374"/>
      <c r="J476" s="375"/>
      <c r="K476" s="375"/>
      <c r="L476" s="376"/>
      <c r="M476" s="375"/>
      <c r="N476" s="409"/>
      <c r="O476" s="363">
        <f t="shared" si="109"/>
        <v>0</v>
      </c>
      <c r="P476" s="74">
        <f t="shared" si="109"/>
        <v>0</v>
      </c>
      <c r="Q476" s="96" t="str">
        <f t="shared" si="108"/>
        <v/>
      </c>
    </row>
    <row r="477" spans="1:17">
      <c r="A477" s="383" t="str">
        <f>IF(B477="","",COUNT('Diário 1º PA'!$A$4:$A$2000)+COUNT('Diário 2º PA'!$A$4:$A$1998)+COUNT('Diário 3º PA'!$A$4:$A$1991)+ROW()-3)</f>
        <v/>
      </c>
      <c r="B477" s="370"/>
      <c r="C477" s="392"/>
      <c r="D477" s="372"/>
      <c r="E477" s="372"/>
      <c r="F477" s="373"/>
      <c r="G477" s="372"/>
      <c r="H477" s="372"/>
      <c r="I477" s="374"/>
      <c r="J477" s="375"/>
      <c r="K477" s="375"/>
      <c r="L477" s="376"/>
      <c r="M477" s="375"/>
      <c r="N477" s="409"/>
      <c r="O477" s="363">
        <f t="shared" si="109"/>
        <v>0</v>
      </c>
      <c r="P477" s="74">
        <f t="shared" si="109"/>
        <v>0</v>
      </c>
      <c r="Q477" s="96" t="str">
        <f t="shared" si="108"/>
        <v/>
      </c>
    </row>
    <row r="478" spans="1:17">
      <c r="A478" s="383" t="str">
        <f>IF(B478="","",COUNT('Diário 1º PA'!$A$4:$A$2000)+COUNT('Diário 2º PA'!$A$4:$A$1998)+COUNT('Diário 3º PA'!$A$4:$A$1991)+ROW()-3)</f>
        <v/>
      </c>
      <c r="B478" s="370"/>
      <c r="C478" s="392"/>
      <c r="D478" s="372"/>
      <c r="E478" s="372"/>
      <c r="F478" s="373"/>
      <c r="G478" s="372"/>
      <c r="H478" s="372"/>
      <c r="I478" s="374"/>
      <c r="J478" s="375"/>
      <c r="K478" s="375"/>
      <c r="L478" s="376"/>
      <c r="M478" s="375"/>
      <c r="N478" s="409"/>
      <c r="O478" s="363">
        <f t="shared" si="109"/>
        <v>0</v>
      </c>
      <c r="P478" s="74">
        <f t="shared" si="109"/>
        <v>0</v>
      </c>
      <c r="Q478" s="96" t="str">
        <f t="shared" si="108"/>
        <v/>
      </c>
    </row>
    <row r="479" spans="1:17">
      <c r="A479" s="383" t="str">
        <f>IF(B479="","",COUNT('Diário 1º PA'!$A$4:$A$2000)+COUNT('Diário 2º PA'!$A$4:$A$1998)+COUNT('Diário 3º PA'!$A$4:$A$1991)+ROW()-3)</f>
        <v/>
      </c>
      <c r="B479" s="370"/>
      <c r="C479" s="392"/>
      <c r="D479" s="372"/>
      <c r="E479" s="372"/>
      <c r="F479" s="373"/>
      <c r="G479" s="372"/>
      <c r="H479" s="372"/>
      <c r="I479" s="374"/>
      <c r="J479" s="375"/>
      <c r="K479" s="375"/>
      <c r="L479" s="376"/>
      <c r="M479" s="375"/>
      <c r="N479" s="409"/>
      <c r="O479" s="363">
        <f t="shared" si="109"/>
        <v>0</v>
      </c>
      <c r="P479" s="74">
        <f t="shared" si="109"/>
        <v>0</v>
      </c>
      <c r="Q479" s="96" t="str">
        <f t="shared" si="108"/>
        <v/>
      </c>
    </row>
    <row r="480" spans="1:17">
      <c r="A480" s="383" t="str">
        <f>IF(B480="","",COUNT('Diário 1º PA'!$A$4:$A$2000)+COUNT('Diário 2º PA'!$A$4:$A$1998)+COUNT('Diário 3º PA'!$A$4:$A$1991)+ROW()-3)</f>
        <v/>
      </c>
      <c r="B480" s="370"/>
      <c r="C480" s="392"/>
      <c r="D480" s="372"/>
      <c r="E480" s="372"/>
      <c r="F480" s="373"/>
      <c r="G480" s="372"/>
      <c r="H480" s="372"/>
      <c r="I480" s="374"/>
      <c r="J480" s="375"/>
      <c r="K480" s="375"/>
      <c r="L480" s="376"/>
      <c r="M480" s="375"/>
      <c r="N480" s="409"/>
      <c r="O480" s="363">
        <f t="shared" si="109"/>
        <v>0</v>
      </c>
      <c r="P480" s="74">
        <f t="shared" si="109"/>
        <v>0</v>
      </c>
      <c r="Q480" s="96" t="str">
        <f t="shared" si="108"/>
        <v/>
      </c>
    </row>
    <row r="481" spans="1:17">
      <c r="A481" s="383" t="str">
        <f>IF(B481="","",COUNT('Diário 1º PA'!$A$4:$A$2000)+COUNT('Diário 2º PA'!$A$4:$A$1998)+COUNT('Diário 3º PA'!$A$4:$A$1991)+ROW()-3)</f>
        <v/>
      </c>
      <c r="B481" s="370"/>
      <c r="C481" s="392"/>
      <c r="D481" s="372"/>
      <c r="E481" s="372"/>
      <c r="F481" s="373"/>
      <c r="G481" s="372"/>
      <c r="H481" s="372"/>
      <c r="I481" s="374"/>
      <c r="J481" s="375"/>
      <c r="K481" s="375"/>
      <c r="L481" s="376"/>
      <c r="M481" s="375"/>
      <c r="N481" s="409"/>
      <c r="O481" s="363">
        <f t="shared" si="109"/>
        <v>0</v>
      </c>
      <c r="P481" s="74">
        <f t="shared" si="109"/>
        <v>0</v>
      </c>
      <c r="Q481" s="96" t="str">
        <f t="shared" si="108"/>
        <v/>
      </c>
    </row>
    <row r="482" spans="1:17">
      <c r="A482" s="383" t="str">
        <f>IF(B482="","",COUNT('Diário 1º PA'!$A$4:$A$2000)+COUNT('Diário 2º PA'!$A$4:$A$1998)+COUNT('Diário 3º PA'!$A$4:$A$1991)+ROW()-3)</f>
        <v/>
      </c>
      <c r="B482" s="370"/>
      <c r="C482" s="392"/>
      <c r="D482" s="372"/>
      <c r="E482" s="372"/>
      <c r="F482" s="373"/>
      <c r="G482" s="372"/>
      <c r="H482" s="372"/>
      <c r="I482" s="374"/>
      <c r="J482" s="375"/>
      <c r="K482" s="375"/>
      <c r="L482" s="376"/>
      <c r="M482" s="375"/>
      <c r="N482" s="409"/>
      <c r="O482" s="363">
        <f t="shared" si="109"/>
        <v>0</v>
      </c>
      <c r="P482" s="74">
        <f t="shared" si="109"/>
        <v>0</v>
      </c>
      <c r="Q482" s="96" t="str">
        <f t="shared" si="108"/>
        <v/>
      </c>
    </row>
    <row r="483" spans="1:17">
      <c r="A483" s="383" t="str">
        <f>IF(B483="","",COUNT('Diário 1º PA'!$A$4:$A$2000)+COUNT('Diário 2º PA'!$A$4:$A$1998)+COUNT('Diário 3º PA'!$A$4:$A$1991)+ROW()-3)</f>
        <v/>
      </c>
      <c r="B483" s="370"/>
      <c r="C483" s="392"/>
      <c r="D483" s="372"/>
      <c r="E483" s="372"/>
      <c r="F483" s="373"/>
      <c r="G483" s="372"/>
      <c r="H483" s="372"/>
      <c r="I483" s="374"/>
      <c r="J483" s="375"/>
      <c r="K483" s="375"/>
      <c r="L483" s="376"/>
      <c r="M483" s="375"/>
      <c r="N483" s="409"/>
      <c r="O483" s="363">
        <f t="shared" si="109"/>
        <v>0</v>
      </c>
      <c r="P483" s="74">
        <f t="shared" si="109"/>
        <v>0</v>
      </c>
      <c r="Q483" s="96" t="str">
        <f t="shared" si="108"/>
        <v/>
      </c>
    </row>
    <row r="484" spans="1:17">
      <c r="A484" s="383" t="str">
        <f>IF(B484="","",COUNT('Diário 1º PA'!$A$4:$A$2000)+COUNT('Diário 2º PA'!$A$4:$A$1998)+COUNT('Diário 3º PA'!$A$4:$A$1991)+ROW()-3)</f>
        <v/>
      </c>
      <c r="B484" s="370"/>
      <c r="C484" s="392"/>
      <c r="D484" s="372"/>
      <c r="E484" s="372"/>
      <c r="F484" s="373"/>
      <c r="G484" s="372"/>
      <c r="H484" s="372"/>
      <c r="I484" s="374"/>
      <c r="J484" s="375"/>
      <c r="K484" s="375"/>
      <c r="L484" s="376"/>
      <c r="M484" s="375"/>
      <c r="N484" s="409"/>
      <c r="O484" s="363">
        <f t="shared" si="109"/>
        <v>0</v>
      </c>
      <c r="P484" s="74">
        <f t="shared" si="109"/>
        <v>0</v>
      </c>
      <c r="Q484" s="96" t="str">
        <f t="shared" si="108"/>
        <v/>
      </c>
    </row>
    <row r="485" spans="1:17">
      <c r="A485" s="383" t="str">
        <f>IF(B485="","",COUNT('Diário 1º PA'!$A$4:$A$2000)+COUNT('Diário 2º PA'!$A$4:$A$1998)+COUNT('Diário 3º PA'!$A$4:$A$1991)+ROW()-3)</f>
        <v/>
      </c>
      <c r="B485" s="370"/>
      <c r="C485" s="392"/>
      <c r="D485" s="372"/>
      <c r="E485" s="372"/>
      <c r="F485" s="373"/>
      <c r="G485" s="372"/>
      <c r="H485" s="372"/>
      <c r="I485" s="374"/>
      <c r="J485" s="375"/>
      <c r="K485" s="375"/>
      <c r="L485" s="376"/>
      <c r="M485" s="375"/>
      <c r="N485" s="409"/>
      <c r="O485" s="363">
        <f t="shared" si="109"/>
        <v>0</v>
      </c>
      <c r="P485" s="74">
        <f t="shared" si="109"/>
        <v>0</v>
      </c>
      <c r="Q485" s="96" t="str">
        <f t="shared" si="108"/>
        <v/>
      </c>
    </row>
    <row r="486" spans="1:17">
      <c r="A486" s="383" t="str">
        <f>IF(B486="","",COUNT('Diário 1º PA'!$A$4:$A$2000)+COUNT('Diário 2º PA'!$A$4:$A$1998)+COUNT('Diário 3º PA'!$A$4:$A$1991)+ROW()-3)</f>
        <v/>
      </c>
      <c r="B486" s="370"/>
      <c r="C486" s="392"/>
      <c r="D486" s="372"/>
      <c r="E486" s="372"/>
      <c r="F486" s="373"/>
      <c r="G486" s="372"/>
      <c r="H486" s="372"/>
      <c r="I486" s="374"/>
      <c r="J486" s="375"/>
      <c r="K486" s="375"/>
      <c r="L486" s="376"/>
      <c r="M486" s="375"/>
      <c r="N486" s="409"/>
      <c r="O486" s="363">
        <f t="shared" si="109"/>
        <v>0</v>
      </c>
      <c r="P486" s="74">
        <f t="shared" si="109"/>
        <v>0</v>
      </c>
      <c r="Q486" s="96" t="str">
        <f t="shared" si="108"/>
        <v/>
      </c>
    </row>
    <row r="487" spans="1:17">
      <c r="A487" s="383" t="str">
        <f>IF(B487="","",COUNT('Diário 1º PA'!$A$4:$A$2000)+COUNT('Diário 2º PA'!$A$4:$A$1998)+COUNT('Diário 3º PA'!$A$4:$A$1991)+ROW()-3)</f>
        <v/>
      </c>
      <c r="B487" s="370"/>
      <c r="C487" s="392"/>
      <c r="D487" s="372"/>
      <c r="E487" s="372"/>
      <c r="F487" s="373"/>
      <c r="G487" s="372"/>
      <c r="H487" s="372"/>
      <c r="I487" s="374"/>
      <c r="J487" s="375"/>
      <c r="K487" s="375"/>
      <c r="L487" s="376"/>
      <c r="M487" s="375"/>
      <c r="N487" s="409"/>
      <c r="O487" s="363">
        <f t="shared" si="109"/>
        <v>0</v>
      </c>
      <c r="P487" s="74">
        <f t="shared" si="109"/>
        <v>0</v>
      </c>
      <c r="Q487" s="96" t="str">
        <f t="shared" si="108"/>
        <v/>
      </c>
    </row>
    <row r="488" spans="1:17">
      <c r="A488" s="383" t="str">
        <f>IF(B488="","",COUNT('Diário 1º PA'!$A$4:$A$2000)+COUNT('Diário 2º PA'!$A$4:$A$1998)+COUNT('Diário 3º PA'!$A$4:$A$1991)+ROW()-3)</f>
        <v/>
      </c>
      <c r="B488" s="370"/>
      <c r="C488" s="392"/>
      <c r="D488" s="372"/>
      <c r="E488" s="372"/>
      <c r="F488" s="373"/>
      <c r="G488" s="372"/>
      <c r="H488" s="372"/>
      <c r="I488" s="374"/>
      <c r="J488" s="375"/>
      <c r="K488" s="375"/>
      <c r="L488" s="376"/>
      <c r="M488" s="375"/>
      <c r="N488" s="409"/>
      <c r="O488" s="363">
        <f t="shared" si="109"/>
        <v>0</v>
      </c>
      <c r="P488" s="74">
        <f t="shared" si="109"/>
        <v>0</v>
      </c>
      <c r="Q488" s="96" t="str">
        <f t="shared" si="108"/>
        <v/>
      </c>
    </row>
    <row r="489" spans="1:17">
      <c r="A489" s="383" t="str">
        <f>IF(B489="","",COUNT('Diário 1º PA'!$A$4:$A$2000)+COUNT('Diário 2º PA'!$A$4:$A$1998)+COUNT('Diário 3º PA'!$A$4:$A$1991)+ROW()-3)</f>
        <v/>
      </c>
      <c r="B489" s="370"/>
      <c r="C489" s="392"/>
      <c r="D489" s="372"/>
      <c r="E489" s="372"/>
      <c r="F489" s="373"/>
      <c r="G489" s="372"/>
      <c r="H489" s="372"/>
      <c r="I489" s="374"/>
      <c r="J489" s="375"/>
      <c r="K489" s="375"/>
      <c r="L489" s="376"/>
      <c r="M489" s="375"/>
      <c r="N489" s="409"/>
      <c r="O489" s="363">
        <f t="shared" si="109"/>
        <v>0</v>
      </c>
      <c r="P489" s="74">
        <f t="shared" si="109"/>
        <v>0</v>
      </c>
      <c r="Q489" s="96" t="str">
        <f t="shared" si="108"/>
        <v/>
      </c>
    </row>
    <row r="490" spans="1:17">
      <c r="A490" s="383" t="str">
        <f>IF(B490="","",COUNT('Diário 1º PA'!$A$4:$A$2000)+COUNT('Diário 2º PA'!$A$4:$A$1998)+COUNT('Diário 3º PA'!$A$4:$A$1991)+ROW()-3)</f>
        <v/>
      </c>
      <c r="B490" s="370"/>
      <c r="C490" s="392"/>
      <c r="D490" s="372"/>
      <c r="E490" s="372"/>
      <c r="F490" s="373"/>
      <c r="G490" s="372"/>
      <c r="H490" s="372"/>
      <c r="I490" s="374"/>
      <c r="J490" s="375"/>
      <c r="K490" s="375"/>
      <c r="L490" s="376"/>
      <c r="M490" s="375"/>
      <c r="N490" s="409"/>
      <c r="O490" s="363">
        <f t="shared" si="109"/>
        <v>0</v>
      </c>
      <c r="P490" s="74">
        <f t="shared" si="109"/>
        <v>0</v>
      </c>
      <c r="Q490" s="96" t="str">
        <f t="shared" si="108"/>
        <v/>
      </c>
    </row>
    <row r="491" spans="1:17">
      <c r="A491" s="383" t="str">
        <f>IF(B491="","",COUNT('Diário 1º PA'!$A$4:$A$2000)+COUNT('Diário 2º PA'!$A$4:$A$1998)+COUNT('Diário 3º PA'!$A$4:$A$1991)+ROW()-3)</f>
        <v/>
      </c>
      <c r="B491" s="370"/>
      <c r="C491" s="392"/>
      <c r="D491" s="372"/>
      <c r="E491" s="372"/>
      <c r="F491" s="373"/>
      <c r="G491" s="372"/>
      <c r="H491" s="372"/>
      <c r="I491" s="374"/>
      <c r="J491" s="375"/>
      <c r="K491" s="375"/>
      <c r="L491" s="376"/>
      <c r="M491" s="375"/>
      <c r="N491" s="409"/>
      <c r="O491" s="363">
        <f t="shared" si="109"/>
        <v>0</v>
      </c>
      <c r="P491" s="74">
        <f t="shared" si="109"/>
        <v>0</v>
      </c>
      <c r="Q491" s="96" t="str">
        <f t="shared" si="108"/>
        <v/>
      </c>
    </row>
    <row r="492" spans="1:17">
      <c r="A492" s="383" t="str">
        <f>IF(B492="","",COUNT('Diário 1º PA'!$A$4:$A$2000)+COUNT('Diário 2º PA'!$A$4:$A$1998)+COUNT('Diário 3º PA'!$A$4:$A$1991)+ROW()-3)</f>
        <v/>
      </c>
      <c r="B492" s="370"/>
      <c r="C492" s="392"/>
      <c r="D492" s="372"/>
      <c r="E492" s="372"/>
      <c r="F492" s="373"/>
      <c r="G492" s="372"/>
      <c r="H492" s="372"/>
      <c r="I492" s="374"/>
      <c r="J492" s="375"/>
      <c r="K492" s="375"/>
      <c r="L492" s="376"/>
      <c r="M492" s="375"/>
      <c r="N492" s="409"/>
      <c r="O492" s="363">
        <f t="shared" si="109"/>
        <v>0</v>
      </c>
      <c r="P492" s="74">
        <f t="shared" si="109"/>
        <v>0</v>
      </c>
      <c r="Q492" s="96" t="str">
        <f t="shared" si="108"/>
        <v/>
      </c>
    </row>
    <row r="493" spans="1:17">
      <c r="A493" s="383" t="str">
        <f>IF(B493="","",COUNT('Diário 1º PA'!$A$4:$A$2000)+COUNT('Diário 2º PA'!$A$4:$A$1998)+COUNT('Diário 3º PA'!$A$4:$A$1991)+ROW()-3)</f>
        <v/>
      </c>
      <c r="B493" s="370"/>
      <c r="C493" s="392"/>
      <c r="D493" s="372"/>
      <c r="E493" s="372"/>
      <c r="F493" s="373"/>
      <c r="G493" s="372"/>
      <c r="H493" s="372"/>
      <c r="I493" s="374"/>
      <c r="J493" s="375"/>
      <c r="K493" s="375"/>
      <c r="L493" s="376"/>
      <c r="M493" s="375"/>
      <c r="N493" s="409"/>
      <c r="O493" s="363">
        <f t="shared" si="109"/>
        <v>0</v>
      </c>
      <c r="P493" s="74">
        <f t="shared" si="109"/>
        <v>0</v>
      </c>
      <c r="Q493" s="96" t="str">
        <f t="shared" si="108"/>
        <v/>
      </c>
    </row>
    <row r="494" spans="1:17">
      <c r="A494" s="383" t="str">
        <f>IF(B494="","",COUNT('Diário 1º PA'!$A$4:$A$2000)+COUNT('Diário 2º PA'!$A$4:$A$1998)+COUNT('Diário 3º PA'!$A$4:$A$1991)+ROW()-3)</f>
        <v/>
      </c>
      <c r="B494" s="370"/>
      <c r="C494" s="392"/>
      <c r="D494" s="372"/>
      <c r="E494" s="372"/>
      <c r="F494" s="373"/>
      <c r="G494" s="372"/>
      <c r="H494" s="372"/>
      <c r="I494" s="374"/>
      <c r="J494" s="375"/>
      <c r="K494" s="375"/>
      <c r="L494" s="376"/>
      <c r="M494" s="375"/>
      <c r="N494" s="409"/>
      <c r="O494" s="363">
        <f t="shared" si="109"/>
        <v>0</v>
      </c>
      <c r="P494" s="74">
        <f t="shared" si="109"/>
        <v>0</v>
      </c>
      <c r="Q494" s="96" t="str">
        <f t="shared" si="108"/>
        <v/>
      </c>
    </row>
    <row r="495" spans="1:17">
      <c r="A495" s="383" t="str">
        <f>IF(B495="","",COUNT('Diário 1º PA'!$A$4:$A$2000)+COUNT('Diário 2º PA'!$A$4:$A$1998)+COUNT('Diário 3º PA'!$A$4:$A$1991)+ROW()-3)</f>
        <v/>
      </c>
      <c r="B495" s="370"/>
      <c r="C495" s="392"/>
      <c r="D495" s="372"/>
      <c r="E495" s="372"/>
      <c r="F495" s="373"/>
      <c r="G495" s="372"/>
      <c r="H495" s="372"/>
      <c r="I495" s="374"/>
      <c r="J495" s="375"/>
      <c r="K495" s="375"/>
      <c r="L495" s="376"/>
      <c r="M495" s="375"/>
      <c r="N495" s="409"/>
      <c r="O495" s="363">
        <f t="shared" si="109"/>
        <v>0</v>
      </c>
      <c r="P495" s="74">
        <f t="shared" si="109"/>
        <v>0</v>
      </c>
      <c r="Q495" s="96" t="str">
        <f t="shared" si="108"/>
        <v/>
      </c>
    </row>
    <row r="496" spans="1:17">
      <c r="A496" s="383" t="str">
        <f>IF(B496="","",COUNT('Diário 1º PA'!$A$4:$A$2000)+COUNT('Diário 2º PA'!$A$4:$A$1998)+COUNT('Diário 3º PA'!$A$4:$A$1991)+ROW()-3)</f>
        <v/>
      </c>
      <c r="B496" s="370"/>
      <c r="C496" s="392"/>
      <c r="D496" s="372"/>
      <c r="E496" s="372"/>
      <c r="F496" s="373"/>
      <c r="G496" s="372"/>
      <c r="H496" s="372"/>
      <c r="I496" s="374"/>
      <c r="J496" s="375"/>
      <c r="K496" s="375"/>
      <c r="L496" s="376"/>
      <c r="M496" s="375"/>
      <c r="N496" s="409"/>
      <c r="O496" s="363">
        <f t="shared" si="109"/>
        <v>0</v>
      </c>
      <c r="P496" s="74">
        <f t="shared" si="109"/>
        <v>0</v>
      </c>
      <c r="Q496" s="96" t="str">
        <f t="shared" si="108"/>
        <v/>
      </c>
    </row>
    <row r="497" spans="1:17">
      <c r="A497" s="383" t="str">
        <f>IF(B497="","",COUNT('Diário 1º PA'!$A$4:$A$2000)+COUNT('Diário 2º PA'!$A$4:$A$1998)+COUNT('Diário 3º PA'!$A$4:$A$1991)+ROW()-3)</f>
        <v/>
      </c>
      <c r="B497" s="370"/>
      <c r="C497" s="392"/>
      <c r="D497" s="372"/>
      <c r="E497" s="372"/>
      <c r="F497" s="373"/>
      <c r="G497" s="372"/>
      <c r="H497" s="372"/>
      <c r="I497" s="374"/>
      <c r="J497" s="375"/>
      <c r="K497" s="375"/>
      <c r="L497" s="376"/>
      <c r="M497" s="375"/>
      <c r="N497" s="409"/>
      <c r="O497" s="363">
        <f t="shared" si="109"/>
        <v>0</v>
      </c>
      <c r="P497" s="74">
        <f t="shared" si="109"/>
        <v>0</v>
      </c>
      <c r="Q497" s="96" t="str">
        <f t="shared" si="108"/>
        <v/>
      </c>
    </row>
    <row r="498" spans="1:17">
      <c r="A498" s="383" t="str">
        <f>IF(B498="","",COUNT('Diário 1º PA'!$A$4:$A$2000)+COUNT('Diário 2º PA'!$A$4:$A$1998)+COUNT('Diário 3º PA'!$A$4:$A$1991)+ROW()-3)</f>
        <v/>
      </c>
      <c r="B498" s="370"/>
      <c r="C498" s="392"/>
      <c r="D498" s="372"/>
      <c r="E498" s="372"/>
      <c r="F498" s="373"/>
      <c r="G498" s="372"/>
      <c r="H498" s="372"/>
      <c r="I498" s="374"/>
      <c r="J498" s="375"/>
      <c r="K498" s="375"/>
      <c r="L498" s="376"/>
      <c r="M498" s="375"/>
      <c r="N498" s="409"/>
      <c r="O498" s="363">
        <f t="shared" si="109"/>
        <v>0</v>
      </c>
      <c r="P498" s="74">
        <f t="shared" si="109"/>
        <v>0</v>
      </c>
      <c r="Q498" s="96" t="str">
        <f t="shared" si="108"/>
        <v/>
      </c>
    </row>
    <row r="499" spans="1:17">
      <c r="A499" s="383" t="str">
        <f>IF(B499="","",COUNT('Diário 1º PA'!$A$4:$A$2000)+COUNT('Diário 2º PA'!$A$4:$A$1998)+COUNT('Diário 3º PA'!$A$4:$A$1991)+ROW()-3)</f>
        <v/>
      </c>
      <c r="B499" s="370"/>
      <c r="C499" s="392"/>
      <c r="D499" s="372"/>
      <c r="E499" s="372"/>
      <c r="F499" s="373"/>
      <c r="G499" s="372"/>
      <c r="H499" s="372"/>
      <c r="I499" s="374"/>
      <c r="J499" s="375"/>
      <c r="K499" s="375"/>
      <c r="L499" s="376"/>
      <c r="M499" s="375"/>
      <c r="N499" s="409"/>
      <c r="O499" s="363">
        <f t="shared" si="109"/>
        <v>0</v>
      </c>
      <c r="P499" s="74">
        <f t="shared" si="109"/>
        <v>0</v>
      </c>
      <c r="Q499" s="96" t="str">
        <f t="shared" si="108"/>
        <v/>
      </c>
    </row>
    <row r="500" spans="1:17">
      <c r="A500" s="383" t="str">
        <f>IF(B500="","",COUNT('Diário 1º PA'!$A$4:$A$2000)+COUNT('Diário 2º PA'!$A$4:$A$1998)+COUNT('Diário 3º PA'!$A$4:$A$1991)+ROW()-3)</f>
        <v/>
      </c>
      <c r="B500" s="370"/>
      <c r="C500" s="392"/>
      <c r="D500" s="372"/>
      <c r="E500" s="372"/>
      <c r="F500" s="373"/>
      <c r="G500" s="372"/>
      <c r="H500" s="372"/>
      <c r="I500" s="374"/>
      <c r="J500" s="375"/>
      <c r="K500" s="375"/>
      <c r="L500" s="376"/>
      <c r="M500" s="375"/>
      <c r="N500" s="409"/>
      <c r="O500" s="363">
        <f t="shared" si="109"/>
        <v>0</v>
      </c>
      <c r="P500" s="74">
        <f t="shared" si="109"/>
        <v>0</v>
      </c>
      <c r="Q500" s="96" t="str">
        <f t="shared" si="108"/>
        <v/>
      </c>
    </row>
    <row r="501" spans="1:17">
      <c r="A501" s="383" t="str">
        <f>IF(B501="","",COUNT('Diário 1º PA'!$A$4:$A$2000)+COUNT('Diário 2º PA'!$A$4:$A$1998)+COUNT('Diário 3º PA'!$A$4:$A$1991)+ROW()-3)</f>
        <v/>
      </c>
      <c r="B501" s="370"/>
      <c r="C501" s="392"/>
      <c r="D501" s="372"/>
      <c r="E501" s="372"/>
      <c r="F501" s="373"/>
      <c r="G501" s="372"/>
      <c r="H501" s="372"/>
      <c r="I501" s="374"/>
      <c r="J501" s="375"/>
      <c r="K501" s="375"/>
      <c r="L501" s="376"/>
      <c r="M501" s="375"/>
      <c r="N501" s="409"/>
      <c r="O501" s="363">
        <f t="shared" si="109"/>
        <v>0</v>
      </c>
      <c r="P501" s="74">
        <f t="shared" si="109"/>
        <v>0</v>
      </c>
      <c r="Q501" s="96" t="str">
        <f t="shared" si="108"/>
        <v/>
      </c>
    </row>
    <row r="502" spans="1:17">
      <c r="A502" s="383" t="str">
        <f>IF(B502="","",COUNT('Diário 1º PA'!$A$4:$A$2000)+COUNT('Diário 2º PA'!$A$4:$A$1998)+COUNT('Diário 3º PA'!$A$4:$A$1991)+ROW()-3)</f>
        <v/>
      </c>
      <c r="B502" s="370"/>
      <c r="C502" s="392"/>
      <c r="D502" s="372"/>
      <c r="E502" s="372"/>
      <c r="F502" s="373"/>
      <c r="G502" s="372"/>
      <c r="H502" s="372"/>
      <c r="I502" s="374"/>
      <c r="J502" s="375"/>
      <c r="K502" s="375"/>
      <c r="L502" s="376"/>
      <c r="M502" s="375"/>
      <c r="N502" s="409"/>
      <c r="O502" s="363">
        <f t="shared" si="109"/>
        <v>0</v>
      </c>
      <c r="P502" s="74">
        <f t="shared" si="109"/>
        <v>0</v>
      </c>
      <c r="Q502" s="96" t="str">
        <f t="shared" si="108"/>
        <v/>
      </c>
    </row>
    <row r="503" spans="1:17">
      <c r="A503" s="383" t="str">
        <f>IF(B503="","",COUNT('Diário 1º PA'!$A$4:$A$2000)+COUNT('Diário 2º PA'!$A$4:$A$1998)+COUNT('Diário 3º PA'!$A$4:$A$1991)+ROW()-3)</f>
        <v/>
      </c>
      <c r="B503" s="370"/>
      <c r="C503" s="392"/>
      <c r="D503" s="372"/>
      <c r="E503" s="372"/>
      <c r="F503" s="373"/>
      <c r="G503" s="372"/>
      <c r="H503" s="372"/>
      <c r="I503" s="374"/>
      <c r="J503" s="375"/>
      <c r="K503" s="375"/>
      <c r="L503" s="376"/>
      <c r="M503" s="375"/>
      <c r="N503" s="409"/>
      <c r="O503" s="363">
        <f t="shared" si="109"/>
        <v>0</v>
      </c>
      <c r="P503" s="74">
        <f t="shared" si="109"/>
        <v>0</v>
      </c>
      <c r="Q503" s="96" t="str">
        <f t="shared" si="108"/>
        <v/>
      </c>
    </row>
    <row r="504" spans="1:17">
      <c r="A504" s="383" t="str">
        <f>IF(B504="","",COUNT('Diário 1º PA'!$A$4:$A$2000)+COUNT('Diário 2º PA'!$A$4:$A$1998)+COUNT('Diário 3º PA'!$A$4:$A$1991)+ROW()-3)</f>
        <v/>
      </c>
      <c r="B504" s="370"/>
      <c r="C504" s="392"/>
      <c r="D504" s="372"/>
      <c r="E504" s="372"/>
      <c r="F504" s="373"/>
      <c r="G504" s="372"/>
      <c r="H504" s="372"/>
      <c r="I504" s="374"/>
      <c r="J504" s="375"/>
      <c r="K504" s="375"/>
      <c r="L504" s="376"/>
      <c r="M504" s="375"/>
      <c r="N504" s="409"/>
      <c r="O504" s="363">
        <f t="shared" si="109"/>
        <v>0</v>
      </c>
      <c r="P504" s="74">
        <f t="shared" si="109"/>
        <v>0</v>
      </c>
      <c r="Q504" s="96" t="str">
        <f t="shared" si="108"/>
        <v/>
      </c>
    </row>
    <row r="505" spans="1:17">
      <c r="A505" s="383" t="str">
        <f>IF(B505="","",COUNT('Diário 1º PA'!$A$4:$A$2000)+COUNT('Diário 2º PA'!$A$4:$A$1998)+COUNT('Diário 3º PA'!$A$4:$A$1991)+ROW()-3)</f>
        <v/>
      </c>
      <c r="B505" s="370"/>
      <c r="C505" s="392"/>
      <c r="D505" s="372"/>
      <c r="E505" s="372"/>
      <c r="F505" s="373"/>
      <c r="G505" s="372"/>
      <c r="H505" s="372"/>
      <c r="I505" s="374"/>
      <c r="J505" s="375"/>
      <c r="K505" s="375"/>
      <c r="L505" s="376"/>
      <c r="M505" s="375"/>
      <c r="N505" s="409"/>
      <c r="O505" s="363">
        <f t="shared" si="109"/>
        <v>0</v>
      </c>
      <c r="P505" s="74">
        <f t="shared" si="109"/>
        <v>0</v>
      </c>
      <c r="Q505" s="96" t="str">
        <f t="shared" si="108"/>
        <v/>
      </c>
    </row>
    <row r="506" spans="1:17">
      <c r="A506" s="383" t="str">
        <f>IF(B506="","",COUNT('Diário 1º PA'!$A$4:$A$2000)+COUNT('Diário 2º PA'!$A$4:$A$1998)+COUNT('Diário 3º PA'!$A$4:$A$1991)+ROW()-3)</f>
        <v/>
      </c>
      <c r="B506" s="370"/>
      <c r="C506" s="392"/>
      <c r="D506" s="372"/>
      <c r="E506" s="372"/>
      <c r="F506" s="373"/>
      <c r="G506" s="372"/>
      <c r="H506" s="372"/>
      <c r="I506" s="374"/>
      <c r="J506" s="375"/>
      <c r="K506" s="375"/>
      <c r="L506" s="376"/>
      <c r="M506" s="375"/>
      <c r="N506" s="409"/>
      <c r="O506" s="363">
        <f t="shared" si="109"/>
        <v>0</v>
      </c>
      <c r="P506" s="74">
        <f t="shared" si="109"/>
        <v>0</v>
      </c>
      <c r="Q506" s="96" t="str">
        <f t="shared" si="108"/>
        <v/>
      </c>
    </row>
    <row r="507" spans="1:17">
      <c r="A507" s="383" t="str">
        <f>IF(B507="","",COUNT('Diário 1º PA'!$A$4:$A$2000)+COUNT('Diário 2º PA'!$A$4:$A$1998)+COUNT('Diário 3º PA'!$A$4:$A$1991)+ROW()-3)</f>
        <v/>
      </c>
      <c r="B507" s="370"/>
      <c r="C507" s="392"/>
      <c r="D507" s="372"/>
      <c r="E507" s="372"/>
      <c r="F507" s="373"/>
      <c r="G507" s="372"/>
      <c r="H507" s="372"/>
      <c r="I507" s="374"/>
      <c r="J507" s="375"/>
      <c r="K507" s="375"/>
      <c r="L507" s="376"/>
      <c r="M507" s="375"/>
      <c r="N507" s="409"/>
      <c r="O507" s="363">
        <f t="shared" si="109"/>
        <v>0</v>
      </c>
      <c r="P507" s="74">
        <f t="shared" si="109"/>
        <v>0</v>
      </c>
      <c r="Q507" s="96" t="str">
        <f t="shared" si="108"/>
        <v/>
      </c>
    </row>
    <row r="508" spans="1:17">
      <c r="A508" s="383" t="str">
        <f>IF(B508="","",COUNT('Diário 1º PA'!$A$4:$A$2000)+COUNT('Diário 2º PA'!$A$4:$A$1998)+COUNT('Diário 3º PA'!$A$4:$A$1991)+ROW()-3)</f>
        <v/>
      </c>
      <c r="B508" s="370"/>
      <c r="C508" s="392"/>
      <c r="D508" s="372"/>
      <c r="E508" s="372"/>
      <c r="F508" s="373"/>
      <c r="G508" s="372"/>
      <c r="H508" s="372"/>
      <c r="I508" s="374"/>
      <c r="J508" s="375"/>
      <c r="K508" s="375"/>
      <c r="L508" s="376"/>
      <c r="M508" s="375"/>
      <c r="N508" s="409"/>
      <c r="O508" s="363">
        <f t="shared" si="109"/>
        <v>0</v>
      </c>
      <c r="P508" s="74">
        <f t="shared" si="109"/>
        <v>0</v>
      </c>
      <c r="Q508" s="96" t="str">
        <f t="shared" si="108"/>
        <v/>
      </c>
    </row>
    <row r="509" spans="1:17">
      <c r="A509" s="383" t="str">
        <f>IF(B509="","",COUNT('Diário 1º PA'!$A$4:$A$2000)+COUNT('Diário 2º PA'!$A$4:$A$1998)+COUNT('Diário 3º PA'!$A$4:$A$1991)+ROW()-3)</f>
        <v/>
      </c>
      <c r="B509" s="370"/>
      <c r="C509" s="392"/>
      <c r="D509" s="372"/>
      <c r="E509" s="372"/>
      <c r="F509" s="373"/>
      <c r="G509" s="372"/>
      <c r="H509" s="372"/>
      <c r="I509" s="374"/>
      <c r="J509" s="375"/>
      <c r="K509" s="375"/>
      <c r="L509" s="376"/>
      <c r="M509" s="375"/>
      <c r="N509" s="409"/>
      <c r="O509" s="363">
        <f t="shared" si="109"/>
        <v>0</v>
      </c>
      <c r="P509" s="74">
        <f t="shared" si="109"/>
        <v>0</v>
      </c>
      <c r="Q509" s="96" t="str">
        <f t="shared" si="108"/>
        <v/>
      </c>
    </row>
    <row r="510" spans="1:17">
      <c r="A510" s="383" t="str">
        <f>IF(B510="","",COUNT('Diário 1º PA'!$A$4:$A$2000)+COUNT('Diário 2º PA'!$A$4:$A$1998)+COUNT('Diário 3º PA'!$A$4:$A$1991)+ROW()-3)</f>
        <v/>
      </c>
      <c r="B510" s="370"/>
      <c r="C510" s="392"/>
      <c r="D510" s="372"/>
      <c r="E510" s="372"/>
      <c r="F510" s="373"/>
      <c r="G510" s="372"/>
      <c r="H510" s="372"/>
      <c r="I510" s="374"/>
      <c r="J510" s="375"/>
      <c r="K510" s="375"/>
      <c r="L510" s="376"/>
      <c r="M510" s="375"/>
      <c r="N510" s="409"/>
      <c r="O510" s="363">
        <f t="shared" si="109"/>
        <v>0</v>
      </c>
      <c r="P510" s="74">
        <f t="shared" si="109"/>
        <v>0</v>
      </c>
      <c r="Q510" s="96" t="str">
        <f t="shared" si="108"/>
        <v/>
      </c>
    </row>
    <row r="511" spans="1:17">
      <c r="A511" s="383" t="str">
        <f>IF(B511="","",COUNT('Diário 1º PA'!$A$4:$A$2000)+COUNT('Diário 2º PA'!$A$4:$A$1998)+COUNT('Diário 3º PA'!$A$4:$A$1991)+ROW()-3)</f>
        <v/>
      </c>
      <c r="B511" s="370"/>
      <c r="C511" s="392"/>
      <c r="D511" s="372"/>
      <c r="E511" s="372"/>
      <c r="F511" s="373"/>
      <c r="G511" s="372"/>
      <c r="H511" s="372"/>
      <c r="I511" s="374"/>
      <c r="J511" s="375"/>
      <c r="K511" s="375"/>
      <c r="L511" s="376"/>
      <c r="M511" s="375"/>
      <c r="N511" s="409"/>
      <c r="O511" s="363">
        <f t="shared" si="109"/>
        <v>0</v>
      </c>
      <c r="P511" s="74">
        <f t="shared" si="109"/>
        <v>0</v>
      </c>
      <c r="Q511" s="96" t="str">
        <f t="shared" si="108"/>
        <v/>
      </c>
    </row>
    <row r="512" spans="1:17">
      <c r="A512" s="383" t="str">
        <f>IF(B512="","",COUNT('Diário 1º PA'!$A$4:$A$2000)+COUNT('Diário 2º PA'!$A$4:$A$1998)+COUNT('Diário 3º PA'!$A$4:$A$1991)+ROW()-3)</f>
        <v/>
      </c>
      <c r="B512" s="370"/>
      <c r="C512" s="392"/>
      <c r="D512" s="372"/>
      <c r="E512" s="372"/>
      <c r="F512" s="373"/>
      <c r="G512" s="372"/>
      <c r="H512" s="372"/>
      <c r="I512" s="374"/>
      <c r="J512" s="375"/>
      <c r="K512" s="375"/>
      <c r="L512" s="376"/>
      <c r="M512" s="375"/>
      <c r="N512" s="409"/>
      <c r="O512" s="363">
        <f t="shared" si="109"/>
        <v>0</v>
      </c>
      <c r="P512" s="74">
        <f t="shared" si="109"/>
        <v>0</v>
      </c>
      <c r="Q512" s="96" t="str">
        <f t="shared" si="108"/>
        <v/>
      </c>
    </row>
    <row r="513" spans="1:17">
      <c r="A513" s="383" t="str">
        <f>IF(B513="","",COUNT('Diário 1º PA'!$A$4:$A$2000)+COUNT('Diário 2º PA'!$A$4:$A$1998)+COUNT('Diário 3º PA'!$A$4:$A$1991)+ROW()-3)</f>
        <v/>
      </c>
      <c r="B513" s="370"/>
      <c r="C513" s="392"/>
      <c r="D513" s="372"/>
      <c r="E513" s="372"/>
      <c r="F513" s="373"/>
      <c r="G513" s="372"/>
      <c r="H513" s="372"/>
      <c r="I513" s="374"/>
      <c r="J513" s="375"/>
      <c r="K513" s="375"/>
      <c r="L513" s="376"/>
      <c r="M513" s="375"/>
      <c r="N513" s="409"/>
      <c r="O513" s="363">
        <f t="shared" si="109"/>
        <v>0</v>
      </c>
      <c r="P513" s="74">
        <f t="shared" si="109"/>
        <v>0</v>
      </c>
      <c r="Q513" s="96" t="str">
        <f t="shared" si="108"/>
        <v/>
      </c>
    </row>
    <row r="514" spans="1:17">
      <c r="A514" s="383" t="str">
        <f>IF(B514="","",COUNT('Diário 1º PA'!$A$4:$A$2000)+COUNT('Diário 2º PA'!$A$4:$A$1998)+COUNT('Diário 3º PA'!$A$4:$A$1991)+ROW()-3)</f>
        <v/>
      </c>
      <c r="B514" s="370"/>
      <c r="C514" s="392"/>
      <c r="D514" s="372"/>
      <c r="E514" s="372"/>
      <c r="F514" s="373"/>
      <c r="G514" s="372"/>
      <c r="H514" s="372"/>
      <c r="I514" s="374"/>
      <c r="J514" s="375"/>
      <c r="K514" s="375"/>
      <c r="L514" s="376"/>
      <c r="M514" s="375"/>
      <c r="N514" s="409"/>
      <c r="O514" s="363">
        <f t="shared" si="109"/>
        <v>0</v>
      </c>
      <c r="P514" s="74">
        <f t="shared" si="109"/>
        <v>0</v>
      </c>
      <c r="Q514" s="96" t="str">
        <f t="shared" si="108"/>
        <v/>
      </c>
    </row>
    <row r="515" spans="1:17">
      <c r="A515" s="383" t="str">
        <f>IF(B515="","",COUNT('Diário 1º PA'!$A$4:$A$2000)+COUNT('Diário 2º PA'!$A$4:$A$1998)+COUNT('Diário 3º PA'!$A$4:$A$1991)+ROW()-3)</f>
        <v/>
      </c>
      <c r="B515" s="370"/>
      <c r="C515" s="392"/>
      <c r="D515" s="372"/>
      <c r="E515" s="372"/>
      <c r="F515" s="373"/>
      <c r="G515" s="372"/>
      <c r="H515" s="372"/>
      <c r="I515" s="374"/>
      <c r="J515" s="375"/>
      <c r="K515" s="375"/>
      <c r="L515" s="376"/>
      <c r="M515" s="375"/>
      <c r="N515" s="409"/>
      <c r="O515" s="363">
        <f t="shared" si="109"/>
        <v>0</v>
      </c>
      <c r="P515" s="74">
        <f t="shared" si="109"/>
        <v>0</v>
      </c>
      <c r="Q515" s="96" t="str">
        <f t="shared" si="108"/>
        <v/>
      </c>
    </row>
    <row r="516" spans="1:17">
      <c r="A516" s="383" t="str">
        <f>IF(B516="","",COUNT('Diário 1º PA'!$A$4:$A$2000)+COUNT('Diário 2º PA'!$A$4:$A$1998)+COUNT('Diário 3º PA'!$A$4:$A$1991)+ROW()-3)</f>
        <v/>
      </c>
      <c r="B516" s="370"/>
      <c r="C516" s="392"/>
      <c r="D516" s="372"/>
      <c r="E516" s="372"/>
      <c r="F516" s="373"/>
      <c r="G516" s="372"/>
      <c r="H516" s="372"/>
      <c r="I516" s="374"/>
      <c r="J516" s="375"/>
      <c r="K516" s="375"/>
      <c r="L516" s="376"/>
      <c r="M516" s="375"/>
      <c r="N516" s="409"/>
      <c r="O516" s="363">
        <f t="shared" si="109"/>
        <v>0</v>
      </c>
      <c r="P516" s="74">
        <f t="shared" si="109"/>
        <v>0</v>
      </c>
      <c r="Q516" s="96" t="str">
        <f t="shared" si="108"/>
        <v/>
      </c>
    </row>
    <row r="517" spans="1:17">
      <c r="A517" s="383" t="str">
        <f>IF(B517="","",COUNT('Diário 1º PA'!$A$4:$A$2000)+COUNT('Diário 2º PA'!$A$4:$A$1998)+COUNT('Diário 3º PA'!$A$4:$A$1991)+ROW()-3)</f>
        <v/>
      </c>
      <c r="B517" s="370"/>
      <c r="C517" s="392"/>
      <c r="D517" s="372"/>
      <c r="E517" s="372"/>
      <c r="F517" s="373"/>
      <c r="G517" s="372"/>
      <c r="H517" s="372"/>
      <c r="I517" s="374"/>
      <c r="J517" s="375"/>
      <c r="K517" s="375"/>
      <c r="L517" s="376"/>
      <c r="M517" s="375"/>
      <c r="N517" s="409"/>
      <c r="O517" s="363">
        <f t="shared" si="109"/>
        <v>0</v>
      </c>
      <c r="P517" s="74">
        <f t="shared" si="109"/>
        <v>0</v>
      </c>
      <c r="Q517" s="96" t="str">
        <f t="shared" si="108"/>
        <v/>
      </c>
    </row>
    <row r="518" spans="1:17">
      <c r="A518" s="383" t="str">
        <f>IF(B518="","",COUNT('Diário 1º PA'!$A$4:$A$2000)+COUNT('Diário 2º PA'!$A$4:$A$1998)+COUNT('Diário 3º PA'!$A$4:$A$1991)+ROW()-3)</f>
        <v/>
      </c>
      <c r="B518" s="370"/>
      <c r="C518" s="392"/>
      <c r="D518" s="372"/>
      <c r="E518" s="372"/>
      <c r="F518" s="373"/>
      <c r="G518" s="372"/>
      <c r="H518" s="372"/>
      <c r="I518" s="374"/>
      <c r="J518" s="375"/>
      <c r="K518" s="375"/>
      <c r="L518" s="376"/>
      <c r="M518" s="375"/>
      <c r="N518" s="409"/>
      <c r="O518" s="363">
        <f t="shared" si="109"/>
        <v>0</v>
      </c>
      <c r="P518" s="74">
        <f t="shared" si="109"/>
        <v>0</v>
      </c>
      <c r="Q518" s="96" t="str">
        <f t="shared" si="108"/>
        <v/>
      </c>
    </row>
    <row r="519" spans="1:17">
      <c r="A519" s="383" t="str">
        <f>IF(B519="","",COUNT('Diário 1º PA'!$A$4:$A$2000)+COUNT('Diário 2º PA'!$A$4:$A$1998)+COUNT('Diário 3º PA'!$A$4:$A$1991)+ROW()-3)</f>
        <v/>
      </c>
      <c r="B519" s="370"/>
      <c r="C519" s="392"/>
      <c r="D519" s="372"/>
      <c r="E519" s="372"/>
      <c r="F519" s="373"/>
      <c r="G519" s="372"/>
      <c r="H519" s="372"/>
      <c r="I519" s="374"/>
      <c r="J519" s="375"/>
      <c r="K519" s="375"/>
      <c r="L519" s="376"/>
      <c r="M519" s="375"/>
      <c r="N519" s="409"/>
      <c r="O519" s="363">
        <f t="shared" si="109"/>
        <v>0</v>
      </c>
      <c r="P519" s="74">
        <f t="shared" si="109"/>
        <v>0</v>
      </c>
      <c r="Q519" s="96" t="str">
        <f t="shared" si="108"/>
        <v/>
      </c>
    </row>
    <row r="520" spans="1:17">
      <c r="A520" s="383" t="str">
        <f>IF(B520="","",COUNT('Diário 1º PA'!$A$4:$A$2000)+COUNT('Diário 2º PA'!$A$4:$A$1998)+COUNT('Diário 3º PA'!$A$4:$A$1991)+ROW()-3)</f>
        <v/>
      </c>
      <c r="B520" s="370"/>
      <c r="C520" s="392"/>
      <c r="D520" s="372"/>
      <c r="E520" s="372"/>
      <c r="F520" s="373"/>
      <c r="G520" s="372"/>
      <c r="H520" s="372"/>
      <c r="I520" s="374"/>
      <c r="J520" s="375"/>
      <c r="K520" s="375"/>
      <c r="L520" s="376"/>
      <c r="M520" s="375"/>
      <c r="N520" s="409"/>
      <c r="O520" s="363">
        <f t="shared" si="109"/>
        <v>0</v>
      </c>
      <c r="P520" s="74">
        <f t="shared" si="109"/>
        <v>0</v>
      </c>
      <c r="Q520" s="96" t="str">
        <f t="shared" ref="Q520:Q583" si="110">SUBSTITUTE(D520," ","_")</f>
        <v/>
      </c>
    </row>
    <row r="521" spans="1:17">
      <c r="A521" s="383" t="str">
        <f>IF(B521="","",COUNT('Diário 1º PA'!$A$4:$A$2000)+COUNT('Diário 2º PA'!$A$4:$A$1998)+COUNT('Diário 3º PA'!$A$4:$A$1991)+ROW()-3)</f>
        <v/>
      </c>
      <c r="B521" s="370"/>
      <c r="C521" s="392"/>
      <c r="D521" s="372"/>
      <c r="E521" s="372"/>
      <c r="F521" s="373"/>
      <c r="G521" s="372"/>
      <c r="H521" s="372"/>
      <c r="I521" s="374"/>
      <c r="J521" s="375"/>
      <c r="K521" s="375"/>
      <c r="L521" s="376"/>
      <c r="M521" s="375"/>
      <c r="N521" s="409"/>
      <c r="O521" s="363">
        <f t="shared" ref="O521:P584" si="111">IF(B521=0,0,IF(YEAR(B521)=$P$1,MONTH(B521)-$O$1+1,(YEAR(B521)-$P$1)*12-$O$1+1+MONTH(B521)))</f>
        <v>0</v>
      </c>
      <c r="P521" s="74">
        <f t="shared" si="111"/>
        <v>0</v>
      </c>
      <c r="Q521" s="96" t="str">
        <f t="shared" si="110"/>
        <v/>
      </c>
    </row>
    <row r="522" spans="1:17">
      <c r="A522" s="383" t="str">
        <f>IF(B522="","",COUNT('Diário 1º PA'!$A$4:$A$2000)+COUNT('Diário 2º PA'!$A$4:$A$1998)+COUNT('Diário 3º PA'!$A$4:$A$1991)+ROW()-3)</f>
        <v/>
      </c>
      <c r="B522" s="370"/>
      <c r="C522" s="392"/>
      <c r="D522" s="372"/>
      <c r="E522" s="372"/>
      <c r="F522" s="373"/>
      <c r="G522" s="372"/>
      <c r="H522" s="372"/>
      <c r="I522" s="374"/>
      <c r="J522" s="375"/>
      <c r="K522" s="375"/>
      <c r="L522" s="376"/>
      <c r="M522" s="375"/>
      <c r="N522" s="409"/>
      <c r="O522" s="363">
        <f t="shared" si="111"/>
        <v>0</v>
      </c>
      <c r="P522" s="74">
        <f t="shared" si="111"/>
        <v>0</v>
      </c>
      <c r="Q522" s="96" t="str">
        <f t="shared" si="110"/>
        <v/>
      </c>
    </row>
    <row r="523" spans="1:17">
      <c r="A523" s="383" t="str">
        <f>IF(B523="","",COUNT('Diário 1º PA'!$A$4:$A$2000)+COUNT('Diário 2º PA'!$A$4:$A$1998)+COUNT('Diário 3º PA'!$A$4:$A$1991)+ROW()-3)</f>
        <v/>
      </c>
      <c r="B523" s="370"/>
      <c r="C523" s="392"/>
      <c r="D523" s="372"/>
      <c r="E523" s="372"/>
      <c r="F523" s="373"/>
      <c r="G523" s="372"/>
      <c r="H523" s="372"/>
      <c r="I523" s="374"/>
      <c r="J523" s="375"/>
      <c r="K523" s="375"/>
      <c r="L523" s="376"/>
      <c r="M523" s="375"/>
      <c r="N523" s="409"/>
      <c r="O523" s="363">
        <f t="shared" si="111"/>
        <v>0</v>
      </c>
      <c r="P523" s="74">
        <f t="shared" si="111"/>
        <v>0</v>
      </c>
      <c r="Q523" s="96" t="str">
        <f t="shared" si="110"/>
        <v/>
      </c>
    </row>
    <row r="524" spans="1:17">
      <c r="A524" s="383" t="str">
        <f>IF(B524="","",COUNT('Diário 1º PA'!$A$4:$A$2000)+COUNT('Diário 2º PA'!$A$4:$A$1998)+COUNT('Diário 3º PA'!$A$4:$A$1991)+ROW()-3)</f>
        <v/>
      </c>
      <c r="B524" s="370"/>
      <c r="C524" s="392"/>
      <c r="D524" s="372"/>
      <c r="E524" s="372"/>
      <c r="F524" s="373"/>
      <c r="G524" s="372"/>
      <c r="H524" s="372"/>
      <c r="I524" s="374"/>
      <c r="J524" s="375"/>
      <c r="K524" s="375"/>
      <c r="L524" s="376"/>
      <c r="M524" s="375"/>
      <c r="N524" s="409"/>
      <c r="O524" s="363">
        <f t="shared" si="111"/>
        <v>0</v>
      </c>
      <c r="P524" s="74">
        <f t="shared" si="111"/>
        <v>0</v>
      </c>
      <c r="Q524" s="96" t="str">
        <f t="shared" si="110"/>
        <v/>
      </c>
    </row>
    <row r="525" spans="1:17">
      <c r="A525" s="383" t="str">
        <f>IF(B525="","",COUNT('Diário 1º PA'!$A$4:$A$2000)+COUNT('Diário 2º PA'!$A$4:$A$1998)+COUNT('Diário 3º PA'!$A$4:$A$1991)+ROW()-3)</f>
        <v/>
      </c>
      <c r="B525" s="370"/>
      <c r="C525" s="392"/>
      <c r="D525" s="372"/>
      <c r="E525" s="372"/>
      <c r="F525" s="373"/>
      <c r="G525" s="372"/>
      <c r="H525" s="372"/>
      <c r="I525" s="374"/>
      <c r="J525" s="375"/>
      <c r="K525" s="375"/>
      <c r="L525" s="376"/>
      <c r="M525" s="375"/>
      <c r="N525" s="409"/>
      <c r="O525" s="363">
        <f t="shared" si="111"/>
        <v>0</v>
      </c>
      <c r="P525" s="74">
        <f t="shared" si="111"/>
        <v>0</v>
      </c>
      <c r="Q525" s="96" t="str">
        <f t="shared" si="110"/>
        <v/>
      </c>
    </row>
    <row r="526" spans="1:17">
      <c r="A526" s="383" t="str">
        <f>IF(B526="","",COUNT('Diário 1º PA'!$A$4:$A$2000)+COUNT('Diário 2º PA'!$A$4:$A$1998)+COUNT('Diário 3º PA'!$A$4:$A$1991)+ROW()-3)</f>
        <v/>
      </c>
      <c r="B526" s="370"/>
      <c r="C526" s="392"/>
      <c r="D526" s="372"/>
      <c r="E526" s="372"/>
      <c r="F526" s="373"/>
      <c r="G526" s="372"/>
      <c r="H526" s="372"/>
      <c r="I526" s="374"/>
      <c r="J526" s="375"/>
      <c r="K526" s="375"/>
      <c r="L526" s="376"/>
      <c r="M526" s="375"/>
      <c r="N526" s="409"/>
      <c r="O526" s="363">
        <f t="shared" si="111"/>
        <v>0</v>
      </c>
      <c r="P526" s="74">
        <f t="shared" si="111"/>
        <v>0</v>
      </c>
      <c r="Q526" s="96" t="str">
        <f t="shared" si="110"/>
        <v/>
      </c>
    </row>
    <row r="527" spans="1:17">
      <c r="A527" s="383" t="str">
        <f>IF(B527="","",COUNT('Diário 1º PA'!$A$4:$A$2000)+COUNT('Diário 2º PA'!$A$4:$A$1998)+COUNT('Diário 3º PA'!$A$4:$A$1991)+ROW()-3)</f>
        <v/>
      </c>
      <c r="B527" s="370"/>
      <c r="C527" s="392"/>
      <c r="D527" s="372"/>
      <c r="E527" s="372"/>
      <c r="F527" s="373"/>
      <c r="G527" s="372"/>
      <c r="H527" s="372"/>
      <c r="I527" s="374"/>
      <c r="J527" s="375"/>
      <c r="K527" s="375"/>
      <c r="L527" s="376"/>
      <c r="M527" s="375"/>
      <c r="N527" s="409"/>
      <c r="O527" s="363">
        <f t="shared" si="111"/>
        <v>0</v>
      </c>
      <c r="P527" s="74">
        <f t="shared" si="111"/>
        <v>0</v>
      </c>
      <c r="Q527" s="96" t="str">
        <f t="shared" si="110"/>
        <v/>
      </c>
    </row>
    <row r="528" spans="1:17">
      <c r="A528" s="383" t="str">
        <f>IF(B528="","",COUNT('Diário 1º PA'!$A$4:$A$2000)+COUNT('Diário 2º PA'!$A$4:$A$1998)+COUNT('Diário 3º PA'!$A$4:$A$1991)+ROW()-3)</f>
        <v/>
      </c>
      <c r="B528" s="370"/>
      <c r="C528" s="392"/>
      <c r="D528" s="372"/>
      <c r="E528" s="372"/>
      <c r="F528" s="373"/>
      <c r="G528" s="372"/>
      <c r="H528" s="372"/>
      <c r="I528" s="374"/>
      <c r="J528" s="375"/>
      <c r="K528" s="375"/>
      <c r="L528" s="376"/>
      <c r="M528" s="375"/>
      <c r="N528" s="409"/>
      <c r="O528" s="363">
        <f t="shared" si="111"/>
        <v>0</v>
      </c>
      <c r="P528" s="74">
        <f t="shared" si="111"/>
        <v>0</v>
      </c>
      <c r="Q528" s="96" t="str">
        <f t="shared" si="110"/>
        <v/>
      </c>
    </row>
    <row r="529" spans="1:17">
      <c r="A529" s="383" t="str">
        <f>IF(B529="","",COUNT('Diário 1º PA'!$A$4:$A$2000)+COUNT('Diário 2º PA'!$A$4:$A$1998)+COUNT('Diário 3º PA'!$A$4:$A$1991)+ROW()-3)</f>
        <v/>
      </c>
      <c r="B529" s="370"/>
      <c r="C529" s="392"/>
      <c r="D529" s="372"/>
      <c r="E529" s="372"/>
      <c r="F529" s="373"/>
      <c r="G529" s="372"/>
      <c r="H529" s="372"/>
      <c r="I529" s="374"/>
      <c r="J529" s="375"/>
      <c r="K529" s="375"/>
      <c r="L529" s="376"/>
      <c r="M529" s="375"/>
      <c r="N529" s="409"/>
      <c r="O529" s="363">
        <f t="shared" si="111"/>
        <v>0</v>
      </c>
      <c r="P529" s="74">
        <f t="shared" si="111"/>
        <v>0</v>
      </c>
      <c r="Q529" s="96" t="str">
        <f t="shared" si="110"/>
        <v/>
      </c>
    </row>
    <row r="530" spans="1:17">
      <c r="A530" s="383" t="str">
        <f>IF(B530="","",COUNT('Diário 1º PA'!$A$4:$A$2000)+COUNT('Diário 2º PA'!$A$4:$A$1998)+COUNT('Diário 3º PA'!$A$4:$A$1991)+ROW()-3)</f>
        <v/>
      </c>
      <c r="B530" s="370"/>
      <c r="C530" s="392"/>
      <c r="D530" s="372"/>
      <c r="E530" s="372"/>
      <c r="F530" s="373"/>
      <c r="G530" s="372"/>
      <c r="H530" s="372"/>
      <c r="I530" s="374"/>
      <c r="J530" s="375"/>
      <c r="K530" s="375"/>
      <c r="L530" s="376"/>
      <c r="M530" s="375"/>
      <c r="N530" s="409"/>
      <c r="O530" s="363">
        <f t="shared" si="111"/>
        <v>0</v>
      </c>
      <c r="P530" s="74">
        <f t="shared" si="111"/>
        <v>0</v>
      </c>
      <c r="Q530" s="96" t="str">
        <f t="shared" si="110"/>
        <v/>
      </c>
    </row>
    <row r="531" spans="1:17">
      <c r="A531" s="383" t="str">
        <f>IF(B531="","",COUNT('Diário 1º PA'!$A$4:$A$2000)+COUNT('Diário 2º PA'!$A$4:$A$1998)+COUNT('Diário 3º PA'!$A$4:$A$1991)+ROW()-3)</f>
        <v/>
      </c>
      <c r="B531" s="370"/>
      <c r="C531" s="392"/>
      <c r="D531" s="372"/>
      <c r="E531" s="372"/>
      <c r="F531" s="373"/>
      <c r="G531" s="372"/>
      <c r="H531" s="372"/>
      <c r="I531" s="374"/>
      <c r="J531" s="375"/>
      <c r="K531" s="375"/>
      <c r="L531" s="376"/>
      <c r="M531" s="375"/>
      <c r="N531" s="409"/>
      <c r="O531" s="363">
        <f t="shared" si="111"/>
        <v>0</v>
      </c>
      <c r="P531" s="74">
        <f t="shared" si="111"/>
        <v>0</v>
      </c>
      <c r="Q531" s="96" t="str">
        <f t="shared" si="110"/>
        <v/>
      </c>
    </row>
    <row r="532" spans="1:17">
      <c r="A532" s="383" t="str">
        <f>IF(B532="","",COUNT('Diário 1º PA'!$A$4:$A$2000)+COUNT('Diário 2º PA'!$A$4:$A$1998)+COUNT('Diário 3º PA'!$A$4:$A$1991)+ROW()-3)</f>
        <v/>
      </c>
      <c r="B532" s="370"/>
      <c r="C532" s="392"/>
      <c r="D532" s="372"/>
      <c r="E532" s="372"/>
      <c r="F532" s="373"/>
      <c r="G532" s="372"/>
      <c r="H532" s="372"/>
      <c r="I532" s="374"/>
      <c r="J532" s="375"/>
      <c r="K532" s="375"/>
      <c r="L532" s="376"/>
      <c r="M532" s="375"/>
      <c r="N532" s="409"/>
      <c r="O532" s="363">
        <f t="shared" si="111"/>
        <v>0</v>
      </c>
      <c r="P532" s="74">
        <f t="shared" si="111"/>
        <v>0</v>
      </c>
      <c r="Q532" s="96" t="str">
        <f t="shared" si="110"/>
        <v/>
      </c>
    </row>
    <row r="533" spans="1:17">
      <c r="A533" s="383" t="str">
        <f>IF(B533="","",COUNT('Diário 1º PA'!$A$4:$A$2000)+COUNT('Diário 2º PA'!$A$4:$A$1998)+COUNT('Diário 3º PA'!$A$4:$A$1991)+ROW()-3)</f>
        <v/>
      </c>
      <c r="B533" s="370"/>
      <c r="C533" s="392"/>
      <c r="D533" s="372"/>
      <c r="E533" s="372"/>
      <c r="F533" s="373"/>
      <c r="G533" s="372"/>
      <c r="H533" s="372"/>
      <c r="I533" s="374"/>
      <c r="J533" s="375"/>
      <c r="K533" s="375"/>
      <c r="L533" s="376"/>
      <c r="M533" s="375"/>
      <c r="N533" s="409"/>
      <c r="O533" s="363">
        <f t="shared" si="111"/>
        <v>0</v>
      </c>
      <c r="P533" s="74">
        <f t="shared" si="111"/>
        <v>0</v>
      </c>
      <c r="Q533" s="96" t="str">
        <f t="shared" si="110"/>
        <v/>
      </c>
    </row>
    <row r="534" spans="1:17">
      <c r="A534" s="383" t="str">
        <f>IF(B534="","",COUNT('Diário 1º PA'!$A$4:$A$2000)+COUNT('Diário 2º PA'!$A$4:$A$1998)+COUNT('Diário 3º PA'!$A$4:$A$1991)+ROW()-3)</f>
        <v/>
      </c>
      <c r="B534" s="370"/>
      <c r="C534" s="392"/>
      <c r="D534" s="372"/>
      <c r="E534" s="372"/>
      <c r="F534" s="373"/>
      <c r="G534" s="372"/>
      <c r="H534" s="372"/>
      <c r="I534" s="374"/>
      <c r="J534" s="375"/>
      <c r="K534" s="375"/>
      <c r="L534" s="376"/>
      <c r="M534" s="375"/>
      <c r="N534" s="409"/>
      <c r="O534" s="363">
        <f t="shared" si="111"/>
        <v>0</v>
      </c>
      <c r="P534" s="74">
        <f t="shared" si="111"/>
        <v>0</v>
      </c>
      <c r="Q534" s="96" t="str">
        <f t="shared" si="110"/>
        <v/>
      </c>
    </row>
    <row r="535" spans="1:17">
      <c r="A535" s="383" t="str">
        <f>IF(B535="","",COUNT('Diário 1º PA'!$A$4:$A$2000)+COUNT('Diário 2º PA'!$A$4:$A$1998)+COUNT('Diário 3º PA'!$A$4:$A$1991)+ROW()-3)</f>
        <v/>
      </c>
      <c r="B535" s="370"/>
      <c r="C535" s="392"/>
      <c r="D535" s="372"/>
      <c r="E535" s="372"/>
      <c r="F535" s="373"/>
      <c r="G535" s="372"/>
      <c r="H535" s="372"/>
      <c r="I535" s="374"/>
      <c r="J535" s="375"/>
      <c r="K535" s="375"/>
      <c r="L535" s="376"/>
      <c r="M535" s="375"/>
      <c r="N535" s="409"/>
      <c r="O535" s="363">
        <f t="shared" si="111"/>
        <v>0</v>
      </c>
      <c r="P535" s="74">
        <f t="shared" si="111"/>
        <v>0</v>
      </c>
      <c r="Q535" s="96" t="str">
        <f t="shared" si="110"/>
        <v/>
      </c>
    </row>
    <row r="536" spans="1:17">
      <c r="A536" s="383" t="str">
        <f>IF(B536="","",COUNT('Diário 1º PA'!$A$4:$A$2000)+COUNT('Diário 2º PA'!$A$4:$A$1998)+COUNT('Diário 3º PA'!$A$4:$A$1991)+ROW()-3)</f>
        <v/>
      </c>
      <c r="B536" s="370"/>
      <c r="C536" s="392"/>
      <c r="D536" s="372"/>
      <c r="E536" s="372"/>
      <c r="F536" s="373"/>
      <c r="G536" s="372"/>
      <c r="H536" s="372"/>
      <c r="I536" s="374"/>
      <c r="J536" s="375"/>
      <c r="K536" s="375"/>
      <c r="L536" s="376"/>
      <c r="M536" s="375"/>
      <c r="N536" s="409"/>
      <c r="O536" s="363">
        <f t="shared" si="111"/>
        <v>0</v>
      </c>
      <c r="P536" s="74">
        <f t="shared" si="111"/>
        <v>0</v>
      </c>
      <c r="Q536" s="96" t="str">
        <f t="shared" si="110"/>
        <v/>
      </c>
    </row>
    <row r="537" spans="1:17">
      <c r="A537" s="383" t="str">
        <f>IF(B537="","",COUNT('Diário 1º PA'!$A$4:$A$2000)+COUNT('Diário 2º PA'!$A$4:$A$1998)+COUNT('Diário 3º PA'!$A$4:$A$1991)+ROW()-3)</f>
        <v/>
      </c>
      <c r="B537" s="370"/>
      <c r="C537" s="392"/>
      <c r="D537" s="372"/>
      <c r="E537" s="372"/>
      <c r="F537" s="373"/>
      <c r="G537" s="372"/>
      <c r="H537" s="372"/>
      <c r="I537" s="374"/>
      <c r="J537" s="375"/>
      <c r="K537" s="375"/>
      <c r="L537" s="376"/>
      <c r="M537" s="375"/>
      <c r="N537" s="409"/>
      <c r="O537" s="363">
        <f t="shared" si="111"/>
        <v>0</v>
      </c>
      <c r="P537" s="74">
        <f t="shared" si="111"/>
        <v>0</v>
      </c>
      <c r="Q537" s="96" t="str">
        <f t="shared" si="110"/>
        <v/>
      </c>
    </row>
    <row r="538" spans="1:17">
      <c r="A538" s="383" t="str">
        <f>IF(B538="","",COUNT('Diário 1º PA'!$A$4:$A$2000)+COUNT('Diário 2º PA'!$A$4:$A$1998)+COUNT('Diário 3º PA'!$A$4:$A$1991)+ROW()-3)</f>
        <v/>
      </c>
      <c r="B538" s="370"/>
      <c r="C538" s="392"/>
      <c r="D538" s="372"/>
      <c r="E538" s="372"/>
      <c r="F538" s="373"/>
      <c r="G538" s="372"/>
      <c r="H538" s="372"/>
      <c r="I538" s="374"/>
      <c r="J538" s="375"/>
      <c r="K538" s="375"/>
      <c r="L538" s="376"/>
      <c r="M538" s="375"/>
      <c r="N538" s="409"/>
      <c r="O538" s="363">
        <f t="shared" si="111"/>
        <v>0</v>
      </c>
      <c r="P538" s="74">
        <f t="shared" si="111"/>
        <v>0</v>
      </c>
      <c r="Q538" s="96" t="str">
        <f t="shared" si="110"/>
        <v/>
      </c>
    </row>
    <row r="539" spans="1:17">
      <c r="A539" s="383" t="str">
        <f>IF(B539="","",COUNT('Diário 1º PA'!$A$4:$A$2000)+COUNT('Diário 2º PA'!$A$4:$A$1998)+COUNT('Diário 3º PA'!$A$4:$A$1991)+ROW()-3)</f>
        <v/>
      </c>
      <c r="B539" s="370"/>
      <c r="C539" s="392"/>
      <c r="D539" s="372"/>
      <c r="E539" s="372"/>
      <c r="F539" s="373"/>
      <c r="G539" s="372"/>
      <c r="H539" s="372"/>
      <c r="I539" s="374"/>
      <c r="J539" s="375"/>
      <c r="K539" s="375"/>
      <c r="L539" s="376"/>
      <c r="M539" s="375"/>
      <c r="N539" s="409"/>
      <c r="O539" s="363">
        <f t="shared" si="111"/>
        <v>0</v>
      </c>
      <c r="P539" s="74">
        <f t="shared" si="111"/>
        <v>0</v>
      </c>
      <c r="Q539" s="96" t="str">
        <f t="shared" si="110"/>
        <v/>
      </c>
    </row>
    <row r="540" spans="1:17">
      <c r="A540" s="383" t="str">
        <f>IF(B540="","",COUNT('Diário 1º PA'!$A$4:$A$2000)+COUNT('Diário 2º PA'!$A$4:$A$1998)+COUNT('Diário 3º PA'!$A$4:$A$1991)+ROW()-3)</f>
        <v/>
      </c>
      <c r="B540" s="370"/>
      <c r="C540" s="392"/>
      <c r="D540" s="372"/>
      <c r="E540" s="372"/>
      <c r="F540" s="373"/>
      <c r="G540" s="372"/>
      <c r="H540" s="372"/>
      <c r="I540" s="374"/>
      <c r="J540" s="375"/>
      <c r="K540" s="375"/>
      <c r="L540" s="376"/>
      <c r="M540" s="375"/>
      <c r="N540" s="409"/>
      <c r="O540" s="363">
        <f t="shared" si="111"/>
        <v>0</v>
      </c>
      <c r="P540" s="74">
        <f t="shared" si="111"/>
        <v>0</v>
      </c>
      <c r="Q540" s="96" t="str">
        <f t="shared" si="110"/>
        <v/>
      </c>
    </row>
    <row r="541" spans="1:17">
      <c r="A541" s="383" t="str">
        <f>IF(B541="","",COUNT('Diário 1º PA'!$A$4:$A$2000)+COUNT('Diário 2º PA'!$A$4:$A$1998)+COUNT('Diário 3º PA'!$A$4:$A$1991)+ROW()-3)</f>
        <v/>
      </c>
      <c r="B541" s="370"/>
      <c r="C541" s="392"/>
      <c r="D541" s="372"/>
      <c r="E541" s="372"/>
      <c r="F541" s="373"/>
      <c r="G541" s="372"/>
      <c r="H541" s="372"/>
      <c r="I541" s="374"/>
      <c r="J541" s="375"/>
      <c r="K541" s="375"/>
      <c r="L541" s="376"/>
      <c r="M541" s="375"/>
      <c r="N541" s="409"/>
      <c r="O541" s="363">
        <f t="shared" si="111"/>
        <v>0</v>
      </c>
      <c r="P541" s="74">
        <f t="shared" si="111"/>
        <v>0</v>
      </c>
      <c r="Q541" s="96" t="str">
        <f t="shared" si="110"/>
        <v/>
      </c>
    </row>
    <row r="542" spans="1:17">
      <c r="A542" s="383" t="str">
        <f>IF(B542="","",COUNT('Diário 1º PA'!$A$4:$A$2000)+COUNT('Diário 2º PA'!$A$4:$A$1998)+COUNT('Diário 3º PA'!$A$4:$A$1991)+ROW()-3)</f>
        <v/>
      </c>
      <c r="B542" s="370"/>
      <c r="C542" s="392"/>
      <c r="D542" s="372"/>
      <c r="E542" s="372"/>
      <c r="F542" s="373"/>
      <c r="G542" s="372"/>
      <c r="H542" s="372"/>
      <c r="I542" s="374"/>
      <c r="J542" s="375"/>
      <c r="K542" s="375"/>
      <c r="L542" s="376"/>
      <c r="M542" s="375"/>
      <c r="N542" s="409"/>
      <c r="O542" s="363">
        <f t="shared" si="111"/>
        <v>0</v>
      </c>
      <c r="P542" s="74">
        <f t="shared" si="111"/>
        <v>0</v>
      </c>
      <c r="Q542" s="96" t="str">
        <f t="shared" si="110"/>
        <v/>
      </c>
    </row>
    <row r="543" spans="1:17">
      <c r="A543" s="383" t="str">
        <f>IF(B543="","",COUNT('Diário 1º PA'!$A$4:$A$2000)+COUNT('Diário 2º PA'!$A$4:$A$1998)+COUNT('Diário 3º PA'!$A$4:$A$1991)+ROW()-3)</f>
        <v/>
      </c>
      <c r="B543" s="370"/>
      <c r="C543" s="392"/>
      <c r="D543" s="372"/>
      <c r="E543" s="372"/>
      <c r="F543" s="373"/>
      <c r="G543" s="372"/>
      <c r="H543" s="372"/>
      <c r="I543" s="374"/>
      <c r="J543" s="375"/>
      <c r="K543" s="375"/>
      <c r="L543" s="376"/>
      <c r="M543" s="375"/>
      <c r="N543" s="409"/>
      <c r="O543" s="363">
        <f t="shared" si="111"/>
        <v>0</v>
      </c>
      <c r="P543" s="74">
        <f t="shared" si="111"/>
        <v>0</v>
      </c>
      <c r="Q543" s="96" t="str">
        <f t="shared" si="110"/>
        <v/>
      </c>
    </row>
    <row r="544" spans="1:17">
      <c r="A544" s="383" t="str">
        <f>IF(B544="","",COUNT('Diário 1º PA'!$A$4:$A$2000)+COUNT('Diário 2º PA'!$A$4:$A$1998)+COUNT('Diário 3º PA'!$A$4:$A$1991)+ROW()-3)</f>
        <v/>
      </c>
      <c r="B544" s="370"/>
      <c r="C544" s="392"/>
      <c r="D544" s="372"/>
      <c r="E544" s="372"/>
      <c r="F544" s="373"/>
      <c r="G544" s="372"/>
      <c r="H544" s="372"/>
      <c r="I544" s="374"/>
      <c r="J544" s="375"/>
      <c r="K544" s="375"/>
      <c r="L544" s="376"/>
      <c r="M544" s="375"/>
      <c r="N544" s="409"/>
      <c r="O544" s="363">
        <f t="shared" si="111"/>
        <v>0</v>
      </c>
      <c r="P544" s="74">
        <f t="shared" si="111"/>
        <v>0</v>
      </c>
      <c r="Q544" s="96" t="str">
        <f t="shared" si="110"/>
        <v/>
      </c>
    </row>
    <row r="545" spans="1:17">
      <c r="A545" s="383" t="str">
        <f>IF(B545="","",COUNT('Diário 1º PA'!$A$4:$A$2000)+COUNT('Diário 2º PA'!$A$4:$A$1998)+COUNT('Diário 3º PA'!$A$4:$A$1991)+ROW()-3)</f>
        <v/>
      </c>
      <c r="B545" s="370"/>
      <c r="C545" s="392"/>
      <c r="D545" s="372"/>
      <c r="E545" s="372"/>
      <c r="F545" s="373"/>
      <c r="G545" s="372"/>
      <c r="H545" s="372"/>
      <c r="I545" s="374"/>
      <c r="J545" s="375"/>
      <c r="K545" s="375"/>
      <c r="L545" s="376"/>
      <c r="M545" s="375"/>
      <c r="N545" s="409"/>
      <c r="O545" s="363">
        <f t="shared" si="111"/>
        <v>0</v>
      </c>
      <c r="P545" s="74">
        <f t="shared" si="111"/>
        <v>0</v>
      </c>
      <c r="Q545" s="96" t="str">
        <f t="shared" si="110"/>
        <v/>
      </c>
    </row>
    <row r="546" spans="1:17">
      <c r="A546" s="383" t="str">
        <f>IF(B546="","",COUNT('Diário 1º PA'!$A$4:$A$2000)+COUNT('Diário 2º PA'!$A$4:$A$1998)+COUNT('Diário 3º PA'!$A$4:$A$1991)+ROW()-3)</f>
        <v/>
      </c>
      <c r="B546" s="370"/>
      <c r="C546" s="392"/>
      <c r="D546" s="372"/>
      <c r="E546" s="372"/>
      <c r="F546" s="373"/>
      <c r="G546" s="372"/>
      <c r="H546" s="372"/>
      <c r="I546" s="374"/>
      <c r="J546" s="375"/>
      <c r="K546" s="375"/>
      <c r="L546" s="376"/>
      <c r="M546" s="375"/>
      <c r="N546" s="409"/>
      <c r="O546" s="363">
        <f t="shared" si="111"/>
        <v>0</v>
      </c>
      <c r="P546" s="74">
        <f t="shared" si="111"/>
        <v>0</v>
      </c>
      <c r="Q546" s="96" t="str">
        <f t="shared" si="110"/>
        <v/>
      </c>
    </row>
    <row r="547" spans="1:17">
      <c r="A547" s="383" t="str">
        <f>IF(B547="","",COUNT('Diário 1º PA'!$A$4:$A$2000)+COUNT('Diário 2º PA'!$A$4:$A$1998)+COUNT('Diário 3º PA'!$A$4:$A$1991)+ROW()-3)</f>
        <v/>
      </c>
      <c r="B547" s="370"/>
      <c r="C547" s="392"/>
      <c r="D547" s="372"/>
      <c r="E547" s="372"/>
      <c r="F547" s="373"/>
      <c r="G547" s="372"/>
      <c r="H547" s="372"/>
      <c r="I547" s="374"/>
      <c r="J547" s="375"/>
      <c r="K547" s="375"/>
      <c r="L547" s="376"/>
      <c r="M547" s="375"/>
      <c r="N547" s="409"/>
      <c r="O547" s="363">
        <f t="shared" si="111"/>
        <v>0</v>
      </c>
      <c r="P547" s="74">
        <f t="shared" si="111"/>
        <v>0</v>
      </c>
      <c r="Q547" s="96" t="str">
        <f t="shared" si="110"/>
        <v/>
      </c>
    </row>
    <row r="548" spans="1:17">
      <c r="A548" s="383" t="str">
        <f>IF(B548="","",COUNT('Diário 1º PA'!$A$4:$A$2000)+COUNT('Diário 2º PA'!$A$4:$A$1998)+COUNT('Diário 3º PA'!$A$4:$A$1991)+ROW()-3)</f>
        <v/>
      </c>
      <c r="B548" s="370"/>
      <c r="C548" s="392"/>
      <c r="D548" s="372"/>
      <c r="E548" s="372"/>
      <c r="F548" s="373"/>
      <c r="G548" s="372"/>
      <c r="H548" s="372"/>
      <c r="I548" s="374"/>
      <c r="J548" s="375"/>
      <c r="K548" s="375"/>
      <c r="L548" s="376"/>
      <c r="M548" s="375"/>
      <c r="N548" s="409"/>
      <c r="O548" s="363">
        <f t="shared" si="111"/>
        <v>0</v>
      </c>
      <c r="P548" s="74">
        <f t="shared" si="111"/>
        <v>0</v>
      </c>
      <c r="Q548" s="96" t="str">
        <f t="shared" si="110"/>
        <v/>
      </c>
    </row>
    <row r="549" spans="1:17">
      <c r="A549" s="383" t="str">
        <f>IF(B549="","",COUNT('Diário 1º PA'!$A$4:$A$2000)+COUNT('Diário 2º PA'!$A$4:$A$1998)+COUNT('Diário 3º PA'!$A$4:$A$1991)+ROW()-3)</f>
        <v/>
      </c>
      <c r="B549" s="370"/>
      <c r="C549" s="392"/>
      <c r="D549" s="372"/>
      <c r="E549" s="372"/>
      <c r="F549" s="373"/>
      <c r="G549" s="372"/>
      <c r="H549" s="372"/>
      <c r="I549" s="374"/>
      <c r="J549" s="375"/>
      <c r="K549" s="375"/>
      <c r="L549" s="376"/>
      <c r="M549" s="375"/>
      <c r="N549" s="409"/>
      <c r="O549" s="363">
        <f t="shared" si="111"/>
        <v>0</v>
      </c>
      <c r="P549" s="74">
        <f t="shared" si="111"/>
        <v>0</v>
      </c>
      <c r="Q549" s="96" t="str">
        <f t="shared" si="110"/>
        <v/>
      </c>
    </row>
    <row r="550" spans="1:17">
      <c r="A550" s="383" t="str">
        <f>IF(B550="","",COUNT('Diário 1º PA'!$A$4:$A$2000)+COUNT('Diário 2º PA'!$A$4:$A$1998)+COUNT('Diário 3º PA'!$A$4:$A$1991)+ROW()-3)</f>
        <v/>
      </c>
      <c r="B550" s="370"/>
      <c r="C550" s="392"/>
      <c r="D550" s="372"/>
      <c r="E550" s="372"/>
      <c r="F550" s="373"/>
      <c r="G550" s="372"/>
      <c r="H550" s="372"/>
      <c r="I550" s="374"/>
      <c r="J550" s="375"/>
      <c r="K550" s="375"/>
      <c r="L550" s="376"/>
      <c r="M550" s="375"/>
      <c r="N550" s="409"/>
      <c r="O550" s="363">
        <f t="shared" si="111"/>
        <v>0</v>
      </c>
      <c r="P550" s="74">
        <f t="shared" si="111"/>
        <v>0</v>
      </c>
      <c r="Q550" s="96" t="str">
        <f t="shared" si="110"/>
        <v/>
      </c>
    </row>
    <row r="551" spans="1:17">
      <c r="A551" s="383" t="str">
        <f>IF(B551="","",COUNT('Diário 1º PA'!$A$4:$A$2000)+COUNT('Diário 2º PA'!$A$4:$A$1998)+COUNT('Diário 3º PA'!$A$4:$A$1991)+ROW()-3)</f>
        <v/>
      </c>
      <c r="B551" s="370"/>
      <c r="C551" s="392"/>
      <c r="D551" s="372"/>
      <c r="E551" s="372"/>
      <c r="F551" s="373"/>
      <c r="G551" s="372"/>
      <c r="H551" s="372"/>
      <c r="I551" s="374"/>
      <c r="J551" s="375"/>
      <c r="K551" s="375"/>
      <c r="L551" s="376"/>
      <c r="M551" s="375"/>
      <c r="N551" s="409"/>
      <c r="O551" s="363">
        <f t="shared" si="111"/>
        <v>0</v>
      </c>
      <c r="P551" s="74">
        <f t="shared" si="111"/>
        <v>0</v>
      </c>
      <c r="Q551" s="96" t="str">
        <f t="shared" si="110"/>
        <v/>
      </c>
    </row>
    <row r="552" spans="1:17">
      <c r="A552" s="383" t="str">
        <f>IF(B552="","",COUNT('Diário 1º PA'!$A$4:$A$2000)+COUNT('Diário 2º PA'!$A$4:$A$1998)+COUNT('Diário 3º PA'!$A$4:$A$1991)+ROW()-3)</f>
        <v/>
      </c>
      <c r="B552" s="370"/>
      <c r="C552" s="392"/>
      <c r="D552" s="372"/>
      <c r="E552" s="372"/>
      <c r="F552" s="373"/>
      <c r="G552" s="372"/>
      <c r="H552" s="372"/>
      <c r="I552" s="374"/>
      <c r="J552" s="375"/>
      <c r="K552" s="375"/>
      <c r="L552" s="376"/>
      <c r="M552" s="375"/>
      <c r="N552" s="409"/>
      <c r="O552" s="363">
        <f t="shared" si="111"/>
        <v>0</v>
      </c>
      <c r="P552" s="74">
        <f t="shared" si="111"/>
        <v>0</v>
      </c>
      <c r="Q552" s="96" t="str">
        <f t="shared" si="110"/>
        <v/>
      </c>
    </row>
    <row r="553" spans="1:17">
      <c r="A553" s="383" t="str">
        <f>IF(B553="","",COUNT('Diário 1º PA'!$A$4:$A$2000)+COUNT('Diário 2º PA'!$A$4:$A$1998)+COUNT('Diário 3º PA'!$A$4:$A$1991)+ROW()-3)</f>
        <v/>
      </c>
      <c r="B553" s="370"/>
      <c r="C553" s="392"/>
      <c r="D553" s="372"/>
      <c r="E553" s="372"/>
      <c r="F553" s="373"/>
      <c r="G553" s="372"/>
      <c r="H553" s="372"/>
      <c r="I553" s="374"/>
      <c r="J553" s="375"/>
      <c r="K553" s="375"/>
      <c r="L553" s="376"/>
      <c r="M553" s="375"/>
      <c r="N553" s="409"/>
      <c r="O553" s="363">
        <f t="shared" si="111"/>
        <v>0</v>
      </c>
      <c r="P553" s="74">
        <f t="shared" si="111"/>
        <v>0</v>
      </c>
      <c r="Q553" s="96" t="str">
        <f t="shared" si="110"/>
        <v/>
      </c>
    </row>
    <row r="554" spans="1:17">
      <c r="A554" s="383" t="str">
        <f>IF(B554="","",COUNT('Diário 1º PA'!$A$4:$A$2000)+COUNT('Diário 2º PA'!$A$4:$A$1998)+COUNT('Diário 3º PA'!$A$4:$A$1991)+ROW()-3)</f>
        <v/>
      </c>
      <c r="B554" s="370"/>
      <c r="C554" s="392"/>
      <c r="D554" s="372"/>
      <c r="E554" s="372"/>
      <c r="F554" s="373"/>
      <c r="G554" s="372"/>
      <c r="H554" s="372"/>
      <c r="I554" s="374"/>
      <c r="J554" s="375"/>
      <c r="K554" s="375"/>
      <c r="L554" s="376"/>
      <c r="M554" s="375"/>
      <c r="N554" s="409"/>
      <c r="O554" s="363">
        <f t="shared" si="111"/>
        <v>0</v>
      </c>
      <c r="P554" s="74">
        <f t="shared" si="111"/>
        <v>0</v>
      </c>
      <c r="Q554" s="96" t="str">
        <f t="shared" si="110"/>
        <v/>
      </c>
    </row>
    <row r="555" spans="1:17">
      <c r="A555" s="383" t="str">
        <f>IF(B555="","",COUNT('Diário 1º PA'!$A$4:$A$2000)+COUNT('Diário 2º PA'!$A$4:$A$1998)+COUNT('Diário 3º PA'!$A$4:$A$1991)+ROW()-3)</f>
        <v/>
      </c>
      <c r="B555" s="370"/>
      <c r="C555" s="392"/>
      <c r="D555" s="372"/>
      <c r="E555" s="372"/>
      <c r="F555" s="373"/>
      <c r="G555" s="372"/>
      <c r="H555" s="372"/>
      <c r="I555" s="374"/>
      <c r="J555" s="375"/>
      <c r="K555" s="375"/>
      <c r="L555" s="376"/>
      <c r="M555" s="375"/>
      <c r="N555" s="409"/>
      <c r="O555" s="363">
        <f t="shared" si="111"/>
        <v>0</v>
      </c>
      <c r="P555" s="74">
        <f t="shared" si="111"/>
        <v>0</v>
      </c>
      <c r="Q555" s="96" t="str">
        <f t="shared" si="110"/>
        <v/>
      </c>
    </row>
    <row r="556" spans="1:17">
      <c r="A556" s="383" t="str">
        <f>IF(B556="","",COUNT('Diário 1º PA'!$A$4:$A$2000)+COUNT('Diário 2º PA'!$A$4:$A$1998)+COUNT('Diário 3º PA'!$A$4:$A$1991)+ROW()-3)</f>
        <v/>
      </c>
      <c r="B556" s="370"/>
      <c r="C556" s="392"/>
      <c r="D556" s="372"/>
      <c r="E556" s="372"/>
      <c r="F556" s="373"/>
      <c r="G556" s="372"/>
      <c r="H556" s="372"/>
      <c r="I556" s="374"/>
      <c r="J556" s="375"/>
      <c r="K556" s="375"/>
      <c r="L556" s="376"/>
      <c r="M556" s="375"/>
      <c r="N556" s="409"/>
      <c r="O556" s="363">
        <f t="shared" si="111"/>
        <v>0</v>
      </c>
      <c r="P556" s="74">
        <f t="shared" si="111"/>
        <v>0</v>
      </c>
      <c r="Q556" s="96" t="str">
        <f t="shared" si="110"/>
        <v/>
      </c>
    </row>
    <row r="557" spans="1:17">
      <c r="A557" s="383" t="str">
        <f>IF(B557="","",COUNT('Diário 1º PA'!$A$4:$A$2000)+COUNT('Diário 2º PA'!$A$4:$A$1998)+COUNT('Diário 3º PA'!$A$4:$A$1991)+ROW()-3)</f>
        <v/>
      </c>
      <c r="B557" s="370"/>
      <c r="C557" s="392"/>
      <c r="D557" s="372"/>
      <c r="E557" s="372"/>
      <c r="F557" s="373"/>
      <c r="G557" s="372"/>
      <c r="H557" s="372"/>
      <c r="I557" s="374"/>
      <c r="J557" s="375"/>
      <c r="K557" s="375"/>
      <c r="L557" s="376"/>
      <c r="M557" s="375"/>
      <c r="N557" s="409"/>
      <c r="O557" s="363">
        <f t="shared" si="111"/>
        <v>0</v>
      </c>
      <c r="P557" s="74">
        <f t="shared" si="111"/>
        <v>0</v>
      </c>
      <c r="Q557" s="96" t="str">
        <f t="shared" si="110"/>
        <v/>
      </c>
    </row>
    <row r="558" spans="1:17">
      <c r="A558" s="383" t="str">
        <f>IF(B558="","",COUNT('Diário 1º PA'!$A$4:$A$2000)+COUNT('Diário 2º PA'!$A$4:$A$1998)+COUNT('Diário 3º PA'!$A$4:$A$1991)+ROW()-3)</f>
        <v/>
      </c>
      <c r="B558" s="370"/>
      <c r="C558" s="392"/>
      <c r="D558" s="372"/>
      <c r="E558" s="372"/>
      <c r="F558" s="373"/>
      <c r="G558" s="372"/>
      <c r="H558" s="372"/>
      <c r="I558" s="374"/>
      <c r="J558" s="375"/>
      <c r="K558" s="375"/>
      <c r="L558" s="376"/>
      <c r="M558" s="375"/>
      <c r="N558" s="409"/>
      <c r="O558" s="363">
        <f t="shared" si="111"/>
        <v>0</v>
      </c>
      <c r="P558" s="74">
        <f t="shared" si="111"/>
        <v>0</v>
      </c>
      <c r="Q558" s="96" t="str">
        <f t="shared" si="110"/>
        <v/>
      </c>
    </row>
    <row r="559" spans="1:17">
      <c r="A559" s="383" t="str">
        <f>IF(B559="","",COUNT('Diário 1º PA'!$A$4:$A$2000)+COUNT('Diário 2º PA'!$A$4:$A$1998)+COUNT('Diário 3º PA'!$A$4:$A$1991)+ROW()-3)</f>
        <v/>
      </c>
      <c r="B559" s="370"/>
      <c r="C559" s="392"/>
      <c r="D559" s="372"/>
      <c r="E559" s="372"/>
      <c r="F559" s="373"/>
      <c r="G559" s="372"/>
      <c r="H559" s="372"/>
      <c r="I559" s="374"/>
      <c r="J559" s="375"/>
      <c r="K559" s="375"/>
      <c r="L559" s="376"/>
      <c r="M559" s="375"/>
      <c r="N559" s="409"/>
      <c r="O559" s="363">
        <f t="shared" si="111"/>
        <v>0</v>
      </c>
      <c r="P559" s="74">
        <f t="shared" si="111"/>
        <v>0</v>
      </c>
      <c r="Q559" s="96" t="str">
        <f t="shared" si="110"/>
        <v/>
      </c>
    </row>
    <row r="560" spans="1:17">
      <c r="A560" s="383" t="str">
        <f>IF(B560="","",COUNT('Diário 1º PA'!$A$4:$A$2000)+COUNT('Diário 2º PA'!$A$4:$A$1998)+COUNT('Diário 3º PA'!$A$4:$A$1991)+ROW()-3)</f>
        <v/>
      </c>
      <c r="B560" s="370"/>
      <c r="C560" s="392"/>
      <c r="D560" s="372"/>
      <c r="E560" s="372"/>
      <c r="F560" s="373"/>
      <c r="G560" s="372"/>
      <c r="H560" s="372"/>
      <c r="I560" s="374"/>
      <c r="J560" s="375"/>
      <c r="K560" s="375"/>
      <c r="L560" s="376"/>
      <c r="M560" s="375"/>
      <c r="N560" s="409"/>
      <c r="O560" s="363">
        <f t="shared" si="111"/>
        <v>0</v>
      </c>
      <c r="P560" s="74">
        <f t="shared" si="111"/>
        <v>0</v>
      </c>
      <c r="Q560" s="96" t="str">
        <f t="shared" si="110"/>
        <v/>
      </c>
    </row>
    <row r="561" spans="1:17">
      <c r="A561" s="383" t="str">
        <f>IF(B561="","",COUNT('Diário 1º PA'!$A$4:$A$2000)+COUNT('Diário 2º PA'!$A$4:$A$1998)+COUNT('Diário 3º PA'!$A$4:$A$1991)+ROW()-3)</f>
        <v/>
      </c>
      <c r="B561" s="370"/>
      <c r="C561" s="392"/>
      <c r="D561" s="372"/>
      <c r="E561" s="372"/>
      <c r="F561" s="373"/>
      <c r="G561" s="372"/>
      <c r="H561" s="372"/>
      <c r="I561" s="374"/>
      <c r="J561" s="375"/>
      <c r="K561" s="375"/>
      <c r="L561" s="376"/>
      <c r="M561" s="375"/>
      <c r="N561" s="409"/>
      <c r="O561" s="363">
        <f t="shared" si="111"/>
        <v>0</v>
      </c>
      <c r="P561" s="74">
        <f t="shared" si="111"/>
        <v>0</v>
      </c>
      <c r="Q561" s="96" t="str">
        <f t="shared" si="110"/>
        <v/>
      </c>
    </row>
    <row r="562" spans="1:17">
      <c r="A562" s="383" t="str">
        <f>IF(B562="","",COUNT('Diário 1º PA'!$A$4:$A$2000)+COUNT('Diário 2º PA'!$A$4:$A$1998)+COUNT('Diário 3º PA'!$A$4:$A$1991)+ROW()-3)</f>
        <v/>
      </c>
      <c r="B562" s="370"/>
      <c r="C562" s="392"/>
      <c r="D562" s="372"/>
      <c r="E562" s="372"/>
      <c r="F562" s="373"/>
      <c r="G562" s="372"/>
      <c r="H562" s="372"/>
      <c r="I562" s="374"/>
      <c r="J562" s="375"/>
      <c r="K562" s="375"/>
      <c r="L562" s="376"/>
      <c r="M562" s="375"/>
      <c r="N562" s="409"/>
      <c r="O562" s="363">
        <f t="shared" si="111"/>
        <v>0</v>
      </c>
      <c r="P562" s="74">
        <f t="shared" si="111"/>
        <v>0</v>
      </c>
      <c r="Q562" s="96" t="str">
        <f t="shared" si="110"/>
        <v/>
      </c>
    </row>
    <row r="563" spans="1:17">
      <c r="A563" s="383" t="str">
        <f>IF(B563="","",COUNT('Diário 1º PA'!$A$4:$A$2000)+COUNT('Diário 2º PA'!$A$4:$A$1998)+COUNT('Diário 3º PA'!$A$4:$A$1991)+ROW()-3)</f>
        <v/>
      </c>
      <c r="B563" s="370"/>
      <c r="C563" s="392"/>
      <c r="D563" s="372"/>
      <c r="E563" s="372"/>
      <c r="F563" s="373"/>
      <c r="G563" s="372"/>
      <c r="H563" s="372"/>
      <c r="I563" s="374"/>
      <c r="J563" s="375"/>
      <c r="K563" s="375"/>
      <c r="L563" s="376"/>
      <c r="M563" s="375"/>
      <c r="N563" s="409"/>
      <c r="O563" s="363">
        <f t="shared" si="111"/>
        <v>0</v>
      </c>
      <c r="P563" s="74">
        <f t="shared" si="111"/>
        <v>0</v>
      </c>
      <c r="Q563" s="96" t="str">
        <f t="shared" si="110"/>
        <v/>
      </c>
    </row>
    <row r="564" spans="1:17">
      <c r="A564" s="383" t="str">
        <f>IF(B564="","",COUNT('Diário 1º PA'!$A$4:$A$2000)+COUNT('Diário 2º PA'!$A$4:$A$1998)+COUNT('Diário 3º PA'!$A$4:$A$1991)+ROW()-3)</f>
        <v/>
      </c>
      <c r="B564" s="370"/>
      <c r="C564" s="392"/>
      <c r="D564" s="372"/>
      <c r="E564" s="372"/>
      <c r="F564" s="373"/>
      <c r="G564" s="372"/>
      <c r="H564" s="372"/>
      <c r="I564" s="374"/>
      <c r="J564" s="375"/>
      <c r="K564" s="375"/>
      <c r="L564" s="376"/>
      <c r="M564" s="375"/>
      <c r="N564" s="409"/>
      <c r="O564" s="363">
        <f t="shared" si="111"/>
        <v>0</v>
      </c>
      <c r="P564" s="74">
        <f t="shared" si="111"/>
        <v>0</v>
      </c>
      <c r="Q564" s="96" t="str">
        <f t="shared" si="110"/>
        <v/>
      </c>
    </row>
    <row r="565" spans="1:17">
      <c r="A565" s="383" t="str">
        <f>IF(B565="","",COUNT('Diário 1º PA'!$A$4:$A$2000)+COUNT('Diário 2º PA'!$A$4:$A$1998)+COUNT('Diário 3º PA'!$A$4:$A$1991)+ROW()-3)</f>
        <v/>
      </c>
      <c r="B565" s="370"/>
      <c r="C565" s="392"/>
      <c r="D565" s="372"/>
      <c r="E565" s="372"/>
      <c r="F565" s="373"/>
      <c r="G565" s="372"/>
      <c r="H565" s="372"/>
      <c r="I565" s="374"/>
      <c r="J565" s="375"/>
      <c r="K565" s="375"/>
      <c r="L565" s="376"/>
      <c r="M565" s="375"/>
      <c r="N565" s="409"/>
      <c r="O565" s="363">
        <f t="shared" si="111"/>
        <v>0</v>
      </c>
      <c r="P565" s="74">
        <f t="shared" si="111"/>
        <v>0</v>
      </c>
      <c r="Q565" s="96" t="str">
        <f t="shared" si="110"/>
        <v/>
      </c>
    </row>
    <row r="566" spans="1:17">
      <c r="A566" s="383" t="str">
        <f>IF(B566="","",COUNT('Diário 1º PA'!$A$4:$A$2000)+COUNT('Diário 2º PA'!$A$4:$A$1998)+COUNT('Diário 3º PA'!$A$4:$A$1991)+ROW()-3)</f>
        <v/>
      </c>
      <c r="B566" s="370"/>
      <c r="C566" s="392"/>
      <c r="D566" s="372"/>
      <c r="E566" s="372"/>
      <c r="F566" s="373"/>
      <c r="G566" s="372"/>
      <c r="H566" s="372"/>
      <c r="I566" s="374"/>
      <c r="J566" s="375"/>
      <c r="K566" s="375"/>
      <c r="L566" s="376"/>
      <c r="M566" s="375"/>
      <c r="N566" s="409"/>
      <c r="O566" s="363">
        <f t="shared" si="111"/>
        <v>0</v>
      </c>
      <c r="P566" s="74">
        <f t="shared" si="111"/>
        <v>0</v>
      </c>
      <c r="Q566" s="96" t="str">
        <f t="shared" si="110"/>
        <v/>
      </c>
    </row>
    <row r="567" spans="1:17">
      <c r="A567" s="383" t="str">
        <f>IF(B567="","",COUNT('Diário 1º PA'!$A$4:$A$2000)+COUNT('Diário 2º PA'!$A$4:$A$1998)+COUNT('Diário 3º PA'!$A$4:$A$1991)+ROW()-3)</f>
        <v/>
      </c>
      <c r="B567" s="370"/>
      <c r="C567" s="392"/>
      <c r="D567" s="372"/>
      <c r="E567" s="372"/>
      <c r="F567" s="373"/>
      <c r="G567" s="372"/>
      <c r="H567" s="372"/>
      <c r="I567" s="374"/>
      <c r="J567" s="375"/>
      <c r="K567" s="375"/>
      <c r="L567" s="376"/>
      <c r="M567" s="375"/>
      <c r="N567" s="409"/>
      <c r="O567" s="363">
        <f t="shared" si="111"/>
        <v>0</v>
      </c>
      <c r="P567" s="74">
        <f t="shared" si="111"/>
        <v>0</v>
      </c>
      <c r="Q567" s="96" t="str">
        <f t="shared" si="110"/>
        <v/>
      </c>
    </row>
    <row r="568" spans="1:17">
      <c r="A568" s="383" t="str">
        <f>IF(B568="","",COUNT('Diário 1º PA'!$A$4:$A$2000)+COUNT('Diário 2º PA'!$A$4:$A$1998)+COUNT('Diário 3º PA'!$A$4:$A$1991)+ROW()-3)</f>
        <v/>
      </c>
      <c r="B568" s="370"/>
      <c r="C568" s="392"/>
      <c r="D568" s="372"/>
      <c r="E568" s="372"/>
      <c r="F568" s="373"/>
      <c r="G568" s="372"/>
      <c r="H568" s="372"/>
      <c r="I568" s="374"/>
      <c r="J568" s="375"/>
      <c r="K568" s="375"/>
      <c r="L568" s="376"/>
      <c r="M568" s="375"/>
      <c r="N568" s="409"/>
      <c r="O568" s="363">
        <f t="shared" si="111"/>
        <v>0</v>
      </c>
      <c r="P568" s="74">
        <f t="shared" si="111"/>
        <v>0</v>
      </c>
      <c r="Q568" s="96" t="str">
        <f t="shared" si="110"/>
        <v/>
      </c>
    </row>
    <row r="569" spans="1:17">
      <c r="A569" s="383" t="str">
        <f>IF(B569="","",COUNT('Diário 1º PA'!$A$4:$A$2000)+COUNT('Diário 2º PA'!$A$4:$A$1998)+COUNT('Diário 3º PA'!$A$4:$A$1991)+ROW()-3)</f>
        <v/>
      </c>
      <c r="B569" s="370"/>
      <c r="C569" s="392"/>
      <c r="D569" s="372"/>
      <c r="E569" s="372"/>
      <c r="F569" s="373"/>
      <c r="G569" s="372"/>
      <c r="H569" s="372"/>
      <c r="I569" s="374"/>
      <c r="J569" s="375"/>
      <c r="K569" s="375"/>
      <c r="L569" s="376"/>
      <c r="M569" s="375"/>
      <c r="N569" s="409"/>
      <c r="O569" s="363">
        <f t="shared" si="111"/>
        <v>0</v>
      </c>
      <c r="P569" s="74">
        <f t="shared" si="111"/>
        <v>0</v>
      </c>
      <c r="Q569" s="96" t="str">
        <f t="shared" si="110"/>
        <v/>
      </c>
    </row>
    <row r="570" spans="1:17">
      <c r="A570" s="383" t="str">
        <f>IF(B570="","",COUNT('Diário 1º PA'!$A$4:$A$2000)+COUNT('Diário 2º PA'!$A$4:$A$1998)+COUNT('Diário 3º PA'!$A$4:$A$1991)+ROW()-3)</f>
        <v/>
      </c>
      <c r="B570" s="370"/>
      <c r="C570" s="392"/>
      <c r="D570" s="372"/>
      <c r="E570" s="372"/>
      <c r="F570" s="373"/>
      <c r="G570" s="372"/>
      <c r="H570" s="372"/>
      <c r="I570" s="374"/>
      <c r="J570" s="375"/>
      <c r="K570" s="375"/>
      <c r="L570" s="376"/>
      <c r="M570" s="375"/>
      <c r="N570" s="409"/>
      <c r="O570" s="363">
        <f t="shared" si="111"/>
        <v>0</v>
      </c>
      <c r="P570" s="74">
        <f t="shared" si="111"/>
        <v>0</v>
      </c>
      <c r="Q570" s="96" t="str">
        <f t="shared" si="110"/>
        <v/>
      </c>
    </row>
    <row r="571" spans="1:17">
      <c r="A571" s="383" t="str">
        <f>IF(B571="","",COUNT('Diário 1º PA'!$A$4:$A$2000)+COUNT('Diário 2º PA'!$A$4:$A$1998)+COUNT('Diário 3º PA'!$A$4:$A$1991)+ROW()-3)</f>
        <v/>
      </c>
      <c r="B571" s="370"/>
      <c r="C571" s="392"/>
      <c r="D571" s="372"/>
      <c r="E571" s="372"/>
      <c r="F571" s="373"/>
      <c r="G571" s="372"/>
      <c r="H571" s="372"/>
      <c r="I571" s="374"/>
      <c r="J571" s="375"/>
      <c r="K571" s="375"/>
      <c r="L571" s="376"/>
      <c r="M571" s="375"/>
      <c r="N571" s="409"/>
      <c r="O571" s="363">
        <f t="shared" si="111"/>
        <v>0</v>
      </c>
      <c r="P571" s="74">
        <f t="shared" si="111"/>
        <v>0</v>
      </c>
      <c r="Q571" s="96" t="str">
        <f t="shared" si="110"/>
        <v/>
      </c>
    </row>
    <row r="572" spans="1:17">
      <c r="A572" s="383" t="str">
        <f>IF(B572="","",COUNT('Diário 1º PA'!$A$4:$A$2000)+COUNT('Diário 2º PA'!$A$4:$A$1998)+COUNT('Diário 3º PA'!$A$4:$A$1991)+ROW()-3)</f>
        <v/>
      </c>
      <c r="B572" s="370"/>
      <c r="C572" s="392"/>
      <c r="D572" s="372"/>
      <c r="E572" s="372"/>
      <c r="F572" s="373"/>
      <c r="G572" s="372"/>
      <c r="H572" s="372"/>
      <c r="I572" s="374"/>
      <c r="J572" s="375"/>
      <c r="K572" s="375"/>
      <c r="L572" s="376"/>
      <c r="M572" s="375"/>
      <c r="N572" s="409"/>
      <c r="O572" s="363">
        <f t="shared" si="111"/>
        <v>0</v>
      </c>
      <c r="P572" s="74">
        <f t="shared" si="111"/>
        <v>0</v>
      </c>
      <c r="Q572" s="96" t="str">
        <f t="shared" si="110"/>
        <v/>
      </c>
    </row>
    <row r="573" spans="1:17">
      <c r="A573" s="383" t="str">
        <f>IF(B573="","",COUNT('Diário 1º PA'!$A$4:$A$2000)+COUNT('Diário 2º PA'!$A$4:$A$1998)+COUNT('Diário 3º PA'!$A$4:$A$1991)+ROW()-3)</f>
        <v/>
      </c>
      <c r="B573" s="370"/>
      <c r="C573" s="392"/>
      <c r="D573" s="372"/>
      <c r="E573" s="372"/>
      <c r="F573" s="373"/>
      <c r="G573" s="372"/>
      <c r="H573" s="372"/>
      <c r="I573" s="374"/>
      <c r="J573" s="375"/>
      <c r="K573" s="375"/>
      <c r="L573" s="376"/>
      <c r="M573" s="375"/>
      <c r="N573" s="409"/>
      <c r="O573" s="363">
        <f t="shared" si="111"/>
        <v>0</v>
      </c>
      <c r="P573" s="74">
        <f t="shared" si="111"/>
        <v>0</v>
      </c>
      <c r="Q573" s="96" t="str">
        <f t="shared" si="110"/>
        <v/>
      </c>
    </row>
    <row r="574" spans="1:17">
      <c r="A574" s="383" t="str">
        <f>IF(B574="","",COUNT('Diário 1º PA'!$A$4:$A$2000)+COUNT('Diário 2º PA'!$A$4:$A$1998)+COUNT('Diário 3º PA'!$A$4:$A$1991)+ROW()-3)</f>
        <v/>
      </c>
      <c r="B574" s="370"/>
      <c r="C574" s="392"/>
      <c r="D574" s="372"/>
      <c r="E574" s="372"/>
      <c r="F574" s="373"/>
      <c r="G574" s="372"/>
      <c r="H574" s="372"/>
      <c r="I574" s="374"/>
      <c r="J574" s="375"/>
      <c r="K574" s="375"/>
      <c r="L574" s="376"/>
      <c r="M574" s="375"/>
      <c r="N574" s="409"/>
      <c r="O574" s="363">
        <f t="shared" si="111"/>
        <v>0</v>
      </c>
      <c r="P574" s="74">
        <f t="shared" si="111"/>
        <v>0</v>
      </c>
      <c r="Q574" s="96" t="str">
        <f t="shared" si="110"/>
        <v/>
      </c>
    </row>
    <row r="575" spans="1:17">
      <c r="A575" s="383" t="str">
        <f>IF(B575="","",COUNT('Diário 1º PA'!$A$4:$A$2000)+COUNT('Diário 2º PA'!$A$4:$A$1998)+COUNT('Diário 3º PA'!$A$4:$A$1991)+ROW()-3)</f>
        <v/>
      </c>
      <c r="B575" s="370"/>
      <c r="C575" s="392"/>
      <c r="D575" s="372"/>
      <c r="E575" s="372"/>
      <c r="F575" s="373"/>
      <c r="G575" s="372"/>
      <c r="H575" s="372"/>
      <c r="I575" s="374"/>
      <c r="J575" s="375"/>
      <c r="K575" s="375"/>
      <c r="L575" s="376"/>
      <c r="M575" s="375"/>
      <c r="N575" s="409"/>
      <c r="O575" s="363">
        <f t="shared" si="111"/>
        <v>0</v>
      </c>
      <c r="P575" s="74">
        <f t="shared" si="111"/>
        <v>0</v>
      </c>
      <c r="Q575" s="96" t="str">
        <f t="shared" si="110"/>
        <v/>
      </c>
    </row>
    <row r="576" spans="1:17">
      <c r="A576" s="383" t="str">
        <f>IF(B576="","",COUNT('Diário 1º PA'!$A$4:$A$2000)+COUNT('Diário 2º PA'!$A$4:$A$1998)+COUNT('Diário 3º PA'!$A$4:$A$1991)+ROW()-3)</f>
        <v/>
      </c>
      <c r="B576" s="370"/>
      <c r="C576" s="392"/>
      <c r="D576" s="372"/>
      <c r="E576" s="372"/>
      <c r="F576" s="373"/>
      <c r="G576" s="372"/>
      <c r="H576" s="372"/>
      <c r="I576" s="374"/>
      <c r="J576" s="375"/>
      <c r="K576" s="375"/>
      <c r="L576" s="376"/>
      <c r="M576" s="375"/>
      <c r="N576" s="409"/>
      <c r="O576" s="363">
        <f t="shared" si="111"/>
        <v>0</v>
      </c>
      <c r="P576" s="74">
        <f t="shared" si="111"/>
        <v>0</v>
      </c>
      <c r="Q576" s="96" t="str">
        <f t="shared" si="110"/>
        <v/>
      </c>
    </row>
    <row r="577" spans="1:17">
      <c r="A577" s="383" t="str">
        <f>IF(B577="","",COUNT('Diário 1º PA'!$A$4:$A$2000)+COUNT('Diário 2º PA'!$A$4:$A$1998)+COUNT('Diário 3º PA'!$A$4:$A$1991)+ROW()-3)</f>
        <v/>
      </c>
      <c r="B577" s="370"/>
      <c r="C577" s="392"/>
      <c r="D577" s="372"/>
      <c r="E577" s="372"/>
      <c r="F577" s="373"/>
      <c r="G577" s="372"/>
      <c r="H577" s="372"/>
      <c r="I577" s="374"/>
      <c r="J577" s="375"/>
      <c r="K577" s="375"/>
      <c r="L577" s="376"/>
      <c r="M577" s="375"/>
      <c r="N577" s="409"/>
      <c r="O577" s="363">
        <f t="shared" si="111"/>
        <v>0</v>
      </c>
      <c r="P577" s="74">
        <f t="shared" si="111"/>
        <v>0</v>
      </c>
      <c r="Q577" s="96" t="str">
        <f t="shared" si="110"/>
        <v/>
      </c>
    </row>
    <row r="578" spans="1:17">
      <c r="A578" s="383" t="str">
        <f>IF(B578="","",COUNT('Diário 1º PA'!$A$4:$A$2000)+COUNT('Diário 2º PA'!$A$4:$A$1998)+COUNT('Diário 3º PA'!$A$4:$A$1991)+ROW()-3)</f>
        <v/>
      </c>
      <c r="B578" s="370"/>
      <c r="C578" s="392"/>
      <c r="D578" s="372"/>
      <c r="E578" s="372"/>
      <c r="F578" s="373"/>
      <c r="G578" s="372"/>
      <c r="H578" s="372"/>
      <c r="I578" s="374"/>
      <c r="J578" s="375"/>
      <c r="K578" s="375"/>
      <c r="L578" s="376"/>
      <c r="M578" s="375"/>
      <c r="N578" s="409"/>
      <c r="O578" s="363">
        <f t="shared" si="111"/>
        <v>0</v>
      </c>
      <c r="P578" s="74">
        <f t="shared" si="111"/>
        <v>0</v>
      </c>
      <c r="Q578" s="96" t="str">
        <f t="shared" si="110"/>
        <v/>
      </c>
    </row>
    <row r="579" spans="1:17">
      <c r="A579" s="383" t="str">
        <f>IF(B579="","",COUNT('Diário 1º PA'!$A$4:$A$2000)+COUNT('Diário 2º PA'!$A$4:$A$1998)+COUNT('Diário 3º PA'!$A$4:$A$1991)+ROW()-3)</f>
        <v/>
      </c>
      <c r="B579" s="370"/>
      <c r="C579" s="392"/>
      <c r="D579" s="372"/>
      <c r="E579" s="372"/>
      <c r="F579" s="373"/>
      <c r="G579" s="372"/>
      <c r="H579" s="372"/>
      <c r="I579" s="374"/>
      <c r="J579" s="375"/>
      <c r="K579" s="375"/>
      <c r="L579" s="376"/>
      <c r="M579" s="375"/>
      <c r="N579" s="409"/>
      <c r="O579" s="363">
        <f t="shared" si="111"/>
        <v>0</v>
      </c>
      <c r="P579" s="74">
        <f t="shared" si="111"/>
        <v>0</v>
      </c>
      <c r="Q579" s="96" t="str">
        <f t="shared" si="110"/>
        <v/>
      </c>
    </row>
    <row r="580" spans="1:17">
      <c r="A580" s="383" t="str">
        <f>IF(B580="","",COUNT('Diário 1º PA'!$A$4:$A$2000)+COUNT('Diário 2º PA'!$A$4:$A$1998)+COUNT('Diário 3º PA'!$A$4:$A$1991)+ROW()-3)</f>
        <v/>
      </c>
      <c r="B580" s="370"/>
      <c r="C580" s="392"/>
      <c r="D580" s="372"/>
      <c r="E580" s="372"/>
      <c r="F580" s="373"/>
      <c r="G580" s="372"/>
      <c r="H580" s="372"/>
      <c r="I580" s="374"/>
      <c r="J580" s="375"/>
      <c r="K580" s="375"/>
      <c r="L580" s="376"/>
      <c r="M580" s="375"/>
      <c r="N580" s="409"/>
      <c r="O580" s="363">
        <f t="shared" si="111"/>
        <v>0</v>
      </c>
      <c r="P580" s="74">
        <f t="shared" si="111"/>
        <v>0</v>
      </c>
      <c r="Q580" s="96" t="str">
        <f t="shared" si="110"/>
        <v/>
      </c>
    </row>
    <row r="581" spans="1:17">
      <c r="A581" s="383" t="str">
        <f>IF(B581="","",COUNT('Diário 1º PA'!$A$4:$A$2000)+COUNT('Diário 2º PA'!$A$4:$A$1998)+COUNT('Diário 3º PA'!$A$4:$A$1991)+ROW()-3)</f>
        <v/>
      </c>
      <c r="B581" s="370"/>
      <c r="C581" s="392"/>
      <c r="D581" s="372"/>
      <c r="E581" s="372"/>
      <c r="F581" s="373"/>
      <c r="G581" s="372"/>
      <c r="H581" s="372"/>
      <c r="I581" s="374"/>
      <c r="J581" s="375"/>
      <c r="K581" s="375"/>
      <c r="L581" s="376"/>
      <c r="M581" s="375"/>
      <c r="N581" s="409"/>
      <c r="O581" s="363">
        <f t="shared" si="111"/>
        <v>0</v>
      </c>
      <c r="P581" s="74">
        <f t="shared" si="111"/>
        <v>0</v>
      </c>
      <c r="Q581" s="96" t="str">
        <f t="shared" si="110"/>
        <v/>
      </c>
    </row>
    <row r="582" spans="1:17">
      <c r="A582" s="383" t="str">
        <f>IF(B582="","",COUNT('Diário 1º PA'!$A$4:$A$2000)+COUNT('Diário 2º PA'!$A$4:$A$1998)+COUNT('Diário 3º PA'!$A$4:$A$1991)+ROW()-3)</f>
        <v/>
      </c>
      <c r="B582" s="370"/>
      <c r="C582" s="392"/>
      <c r="D582" s="372"/>
      <c r="E582" s="372"/>
      <c r="F582" s="373"/>
      <c r="G582" s="372"/>
      <c r="H582" s="372"/>
      <c r="I582" s="374"/>
      <c r="J582" s="375"/>
      <c r="K582" s="375"/>
      <c r="L582" s="376"/>
      <c r="M582" s="375"/>
      <c r="N582" s="409"/>
      <c r="O582" s="363">
        <f t="shared" si="111"/>
        <v>0</v>
      </c>
      <c r="P582" s="74">
        <f t="shared" si="111"/>
        <v>0</v>
      </c>
      <c r="Q582" s="96" t="str">
        <f t="shared" si="110"/>
        <v/>
      </c>
    </row>
    <row r="583" spans="1:17">
      <c r="A583" s="383" t="str">
        <f>IF(B583="","",COUNT('Diário 1º PA'!$A$4:$A$2000)+COUNT('Diário 2º PA'!$A$4:$A$1998)+COUNT('Diário 3º PA'!$A$4:$A$1991)+ROW()-3)</f>
        <v/>
      </c>
      <c r="B583" s="370"/>
      <c r="C583" s="392"/>
      <c r="D583" s="372"/>
      <c r="E583" s="372"/>
      <c r="F583" s="373"/>
      <c r="G583" s="372"/>
      <c r="H583" s="372"/>
      <c r="I583" s="374"/>
      <c r="J583" s="375"/>
      <c r="K583" s="375"/>
      <c r="L583" s="376"/>
      <c r="M583" s="375"/>
      <c r="N583" s="409"/>
      <c r="O583" s="363">
        <f t="shared" si="111"/>
        <v>0</v>
      </c>
      <c r="P583" s="74">
        <f t="shared" si="111"/>
        <v>0</v>
      </c>
      <c r="Q583" s="96" t="str">
        <f t="shared" si="110"/>
        <v/>
      </c>
    </row>
    <row r="584" spans="1:17">
      <c r="A584" s="383" t="str">
        <f>IF(B584="","",COUNT('Diário 1º PA'!$A$4:$A$2000)+COUNT('Diário 2º PA'!$A$4:$A$1998)+COUNT('Diário 3º PA'!$A$4:$A$1991)+ROW()-3)</f>
        <v/>
      </c>
      <c r="B584" s="370"/>
      <c r="C584" s="392"/>
      <c r="D584" s="372"/>
      <c r="E584" s="372"/>
      <c r="F584" s="373"/>
      <c r="G584" s="372"/>
      <c r="H584" s="372"/>
      <c r="I584" s="374"/>
      <c r="J584" s="375"/>
      <c r="K584" s="375"/>
      <c r="L584" s="376"/>
      <c r="M584" s="375"/>
      <c r="N584" s="409"/>
      <c r="O584" s="363">
        <f t="shared" si="111"/>
        <v>0</v>
      </c>
      <c r="P584" s="74">
        <f t="shared" si="111"/>
        <v>0</v>
      </c>
      <c r="Q584" s="96" t="str">
        <f t="shared" ref="Q584:Q647" si="112">SUBSTITUTE(D584," ","_")</f>
        <v/>
      </c>
    </row>
    <row r="585" spans="1:17">
      <c r="A585" s="383" t="str">
        <f>IF(B585="","",COUNT('Diário 1º PA'!$A$4:$A$2000)+COUNT('Diário 2º PA'!$A$4:$A$1998)+COUNT('Diário 3º PA'!$A$4:$A$1991)+ROW()-3)</f>
        <v/>
      </c>
      <c r="B585" s="370"/>
      <c r="C585" s="392"/>
      <c r="D585" s="372"/>
      <c r="E585" s="372"/>
      <c r="F585" s="373"/>
      <c r="G585" s="372"/>
      <c r="H585" s="372"/>
      <c r="I585" s="374"/>
      <c r="J585" s="375"/>
      <c r="K585" s="375"/>
      <c r="L585" s="376"/>
      <c r="M585" s="375"/>
      <c r="N585" s="409"/>
      <c r="O585" s="363">
        <f t="shared" ref="O585:P648" si="113">IF(B585=0,0,IF(YEAR(B585)=$P$1,MONTH(B585)-$O$1+1,(YEAR(B585)-$P$1)*12-$O$1+1+MONTH(B585)))</f>
        <v>0</v>
      </c>
      <c r="P585" s="74">
        <f t="shared" si="113"/>
        <v>0</v>
      </c>
      <c r="Q585" s="96" t="str">
        <f t="shared" si="112"/>
        <v/>
      </c>
    </row>
    <row r="586" spans="1:17">
      <c r="A586" s="383" t="str">
        <f>IF(B586="","",COUNT('Diário 1º PA'!$A$4:$A$2000)+COUNT('Diário 2º PA'!$A$4:$A$1998)+COUNT('Diário 3º PA'!$A$4:$A$1991)+ROW()-3)</f>
        <v/>
      </c>
      <c r="B586" s="370"/>
      <c r="C586" s="392"/>
      <c r="D586" s="372"/>
      <c r="E586" s="372"/>
      <c r="F586" s="373"/>
      <c r="G586" s="372"/>
      <c r="H586" s="372"/>
      <c r="I586" s="374"/>
      <c r="J586" s="375"/>
      <c r="K586" s="375"/>
      <c r="L586" s="376"/>
      <c r="M586" s="375"/>
      <c r="N586" s="409"/>
      <c r="O586" s="363">
        <f t="shared" si="113"/>
        <v>0</v>
      </c>
      <c r="P586" s="74">
        <f t="shared" si="113"/>
        <v>0</v>
      </c>
      <c r="Q586" s="96" t="str">
        <f t="shared" si="112"/>
        <v/>
      </c>
    </row>
    <row r="587" spans="1:17">
      <c r="A587" s="383" t="str">
        <f>IF(B587="","",COUNT('Diário 1º PA'!$A$4:$A$2000)+COUNT('Diário 2º PA'!$A$4:$A$1998)+COUNT('Diário 3º PA'!$A$4:$A$1991)+ROW()-3)</f>
        <v/>
      </c>
      <c r="B587" s="370"/>
      <c r="C587" s="392"/>
      <c r="D587" s="372"/>
      <c r="E587" s="372"/>
      <c r="F587" s="373"/>
      <c r="G587" s="372"/>
      <c r="H587" s="372"/>
      <c r="I587" s="374"/>
      <c r="J587" s="375"/>
      <c r="K587" s="375"/>
      <c r="L587" s="376"/>
      <c r="M587" s="375"/>
      <c r="N587" s="409"/>
      <c r="O587" s="363">
        <f t="shared" si="113"/>
        <v>0</v>
      </c>
      <c r="P587" s="74">
        <f t="shared" si="113"/>
        <v>0</v>
      </c>
      <c r="Q587" s="96" t="str">
        <f t="shared" si="112"/>
        <v/>
      </c>
    </row>
    <row r="588" spans="1:17">
      <c r="A588" s="383" t="str">
        <f>IF(B588="","",COUNT('Diário 1º PA'!$A$4:$A$2000)+COUNT('Diário 2º PA'!$A$4:$A$1998)+COUNT('Diário 3º PA'!$A$4:$A$1991)+ROW()-3)</f>
        <v/>
      </c>
      <c r="B588" s="370"/>
      <c r="C588" s="392"/>
      <c r="D588" s="372"/>
      <c r="E588" s="372"/>
      <c r="F588" s="373"/>
      <c r="G588" s="372"/>
      <c r="H588" s="372"/>
      <c r="I588" s="374"/>
      <c r="J588" s="375"/>
      <c r="K588" s="375"/>
      <c r="L588" s="376"/>
      <c r="M588" s="375"/>
      <c r="N588" s="409"/>
      <c r="O588" s="363">
        <f t="shared" si="113"/>
        <v>0</v>
      </c>
      <c r="P588" s="74">
        <f t="shared" si="113"/>
        <v>0</v>
      </c>
      <c r="Q588" s="96" t="str">
        <f t="shared" si="112"/>
        <v/>
      </c>
    </row>
    <row r="589" spans="1:17">
      <c r="A589" s="383" t="str">
        <f>IF(B589="","",COUNT('Diário 1º PA'!$A$4:$A$2000)+COUNT('Diário 2º PA'!$A$4:$A$1998)+COUNT('Diário 3º PA'!$A$4:$A$1991)+ROW()-3)</f>
        <v/>
      </c>
      <c r="B589" s="370"/>
      <c r="C589" s="392"/>
      <c r="D589" s="372"/>
      <c r="E589" s="372"/>
      <c r="F589" s="373"/>
      <c r="G589" s="372"/>
      <c r="H589" s="372"/>
      <c r="I589" s="374"/>
      <c r="J589" s="375"/>
      <c r="K589" s="375"/>
      <c r="L589" s="376"/>
      <c r="M589" s="375"/>
      <c r="N589" s="409"/>
      <c r="O589" s="363">
        <f t="shared" si="113"/>
        <v>0</v>
      </c>
      <c r="P589" s="74">
        <f t="shared" si="113"/>
        <v>0</v>
      </c>
      <c r="Q589" s="96" t="str">
        <f t="shared" si="112"/>
        <v/>
      </c>
    </row>
    <row r="590" spans="1:17">
      <c r="A590" s="383" t="str">
        <f>IF(B590="","",COUNT('Diário 1º PA'!$A$4:$A$2000)+COUNT('Diário 2º PA'!$A$4:$A$1998)+COUNT('Diário 3º PA'!$A$4:$A$1991)+ROW()-3)</f>
        <v/>
      </c>
      <c r="B590" s="370"/>
      <c r="C590" s="392"/>
      <c r="D590" s="372"/>
      <c r="E590" s="372"/>
      <c r="F590" s="373"/>
      <c r="G590" s="372"/>
      <c r="H590" s="372"/>
      <c r="I590" s="374"/>
      <c r="J590" s="375"/>
      <c r="K590" s="375"/>
      <c r="L590" s="376"/>
      <c r="M590" s="375"/>
      <c r="N590" s="409"/>
      <c r="O590" s="363">
        <f t="shared" si="113"/>
        <v>0</v>
      </c>
      <c r="P590" s="74">
        <f t="shared" si="113"/>
        <v>0</v>
      </c>
      <c r="Q590" s="96" t="str">
        <f t="shared" si="112"/>
        <v/>
      </c>
    </row>
    <row r="591" spans="1:17">
      <c r="A591" s="383" t="str">
        <f>IF(B591="","",COUNT('Diário 1º PA'!$A$4:$A$2000)+COUNT('Diário 2º PA'!$A$4:$A$1998)+COUNT('Diário 3º PA'!$A$4:$A$1991)+ROW()-3)</f>
        <v/>
      </c>
      <c r="B591" s="370"/>
      <c r="C591" s="392"/>
      <c r="D591" s="372"/>
      <c r="E591" s="372"/>
      <c r="F591" s="373"/>
      <c r="G591" s="372"/>
      <c r="H591" s="372"/>
      <c r="I591" s="374"/>
      <c r="J591" s="375"/>
      <c r="K591" s="375"/>
      <c r="L591" s="376"/>
      <c r="M591" s="375"/>
      <c r="N591" s="409"/>
      <c r="O591" s="363">
        <f t="shared" si="113"/>
        <v>0</v>
      </c>
      <c r="P591" s="74">
        <f t="shared" si="113"/>
        <v>0</v>
      </c>
      <c r="Q591" s="96" t="str">
        <f t="shared" si="112"/>
        <v/>
      </c>
    </row>
    <row r="592" spans="1:17">
      <c r="A592" s="383" t="str">
        <f>IF(B592="","",COUNT('Diário 1º PA'!$A$4:$A$2000)+COUNT('Diário 2º PA'!$A$4:$A$1998)+COUNT('Diário 3º PA'!$A$4:$A$1991)+ROW()-3)</f>
        <v/>
      </c>
      <c r="B592" s="370"/>
      <c r="C592" s="392"/>
      <c r="D592" s="372"/>
      <c r="E592" s="372"/>
      <c r="F592" s="373"/>
      <c r="G592" s="372"/>
      <c r="H592" s="372"/>
      <c r="I592" s="374"/>
      <c r="J592" s="375"/>
      <c r="K592" s="375"/>
      <c r="L592" s="376"/>
      <c r="M592" s="375"/>
      <c r="N592" s="409"/>
      <c r="O592" s="363">
        <f t="shared" si="113"/>
        <v>0</v>
      </c>
      <c r="P592" s="74">
        <f t="shared" si="113"/>
        <v>0</v>
      </c>
      <c r="Q592" s="96" t="str">
        <f t="shared" si="112"/>
        <v/>
      </c>
    </row>
    <row r="593" spans="1:17">
      <c r="A593" s="383" t="str">
        <f>IF(B593="","",COUNT('Diário 1º PA'!$A$4:$A$2000)+COUNT('Diário 2º PA'!$A$4:$A$1998)+COUNT('Diário 3º PA'!$A$4:$A$1991)+ROW()-3)</f>
        <v/>
      </c>
      <c r="B593" s="370"/>
      <c r="C593" s="392"/>
      <c r="D593" s="372"/>
      <c r="E593" s="372"/>
      <c r="F593" s="373"/>
      <c r="G593" s="372"/>
      <c r="H593" s="372"/>
      <c r="I593" s="374"/>
      <c r="J593" s="375"/>
      <c r="K593" s="375"/>
      <c r="L593" s="376"/>
      <c r="M593" s="375"/>
      <c r="N593" s="409"/>
      <c r="O593" s="363">
        <f t="shared" si="113"/>
        <v>0</v>
      </c>
      <c r="P593" s="74">
        <f t="shared" si="113"/>
        <v>0</v>
      </c>
      <c r="Q593" s="96" t="str">
        <f t="shared" si="112"/>
        <v/>
      </c>
    </row>
    <row r="594" spans="1:17">
      <c r="A594" s="383" t="str">
        <f>IF(B594="","",COUNT('Diário 1º PA'!$A$4:$A$2000)+COUNT('Diário 2º PA'!$A$4:$A$1998)+COUNT('Diário 3º PA'!$A$4:$A$1991)+ROW()-3)</f>
        <v/>
      </c>
      <c r="B594" s="370"/>
      <c r="C594" s="392"/>
      <c r="D594" s="372"/>
      <c r="E594" s="372"/>
      <c r="F594" s="373"/>
      <c r="G594" s="372"/>
      <c r="H594" s="372"/>
      <c r="I594" s="374"/>
      <c r="J594" s="375"/>
      <c r="K594" s="375"/>
      <c r="L594" s="376"/>
      <c r="M594" s="375"/>
      <c r="N594" s="409"/>
      <c r="O594" s="363">
        <f t="shared" si="113"/>
        <v>0</v>
      </c>
      <c r="P594" s="74">
        <f t="shared" si="113"/>
        <v>0</v>
      </c>
      <c r="Q594" s="96" t="str">
        <f t="shared" si="112"/>
        <v/>
      </c>
    </row>
    <row r="595" spans="1:17">
      <c r="A595" s="383" t="str">
        <f>IF(B595="","",COUNT('Diário 1º PA'!$A$4:$A$2000)+COUNT('Diário 2º PA'!$A$4:$A$1998)+COUNT('Diário 3º PA'!$A$4:$A$1991)+ROW()-3)</f>
        <v/>
      </c>
      <c r="B595" s="370"/>
      <c r="C595" s="392"/>
      <c r="D595" s="372"/>
      <c r="E595" s="372"/>
      <c r="F595" s="373"/>
      <c r="G595" s="372"/>
      <c r="H595" s="372"/>
      <c r="I595" s="374"/>
      <c r="J595" s="375"/>
      <c r="K595" s="375"/>
      <c r="L595" s="376"/>
      <c r="M595" s="375"/>
      <c r="N595" s="409"/>
      <c r="O595" s="363">
        <f t="shared" si="113"/>
        <v>0</v>
      </c>
      <c r="P595" s="74">
        <f t="shared" si="113"/>
        <v>0</v>
      </c>
      <c r="Q595" s="96" t="str">
        <f t="shared" si="112"/>
        <v/>
      </c>
    </row>
    <row r="596" spans="1:17">
      <c r="A596" s="383" t="str">
        <f>IF(B596="","",COUNT('Diário 1º PA'!$A$4:$A$2000)+COUNT('Diário 2º PA'!$A$4:$A$1998)+COUNT('Diário 3º PA'!$A$4:$A$1991)+ROW()-3)</f>
        <v/>
      </c>
      <c r="B596" s="370"/>
      <c r="C596" s="392"/>
      <c r="D596" s="372"/>
      <c r="E596" s="372"/>
      <c r="F596" s="373"/>
      <c r="G596" s="372"/>
      <c r="H596" s="372"/>
      <c r="I596" s="374"/>
      <c r="J596" s="375"/>
      <c r="K596" s="375"/>
      <c r="L596" s="376"/>
      <c r="M596" s="375"/>
      <c r="N596" s="409"/>
      <c r="O596" s="363">
        <f t="shared" si="113"/>
        <v>0</v>
      </c>
      <c r="P596" s="74">
        <f t="shared" si="113"/>
        <v>0</v>
      </c>
      <c r="Q596" s="96" t="str">
        <f t="shared" si="112"/>
        <v/>
      </c>
    </row>
    <row r="597" spans="1:17">
      <c r="A597" s="383" t="str">
        <f>IF(B597="","",COUNT('Diário 1º PA'!$A$4:$A$2000)+COUNT('Diário 2º PA'!$A$4:$A$1998)+COUNT('Diário 3º PA'!$A$4:$A$1991)+ROW()-3)</f>
        <v/>
      </c>
      <c r="B597" s="370"/>
      <c r="C597" s="392"/>
      <c r="D597" s="372"/>
      <c r="E597" s="372"/>
      <c r="F597" s="373"/>
      <c r="G597" s="372"/>
      <c r="H597" s="372"/>
      <c r="I597" s="374"/>
      <c r="J597" s="375"/>
      <c r="K597" s="375"/>
      <c r="L597" s="376"/>
      <c r="M597" s="375"/>
      <c r="N597" s="409"/>
      <c r="O597" s="363">
        <f t="shared" si="113"/>
        <v>0</v>
      </c>
      <c r="P597" s="74">
        <f t="shared" si="113"/>
        <v>0</v>
      </c>
      <c r="Q597" s="96" t="str">
        <f t="shared" si="112"/>
        <v/>
      </c>
    </row>
    <row r="598" spans="1:17">
      <c r="A598" s="383" t="str">
        <f>IF(B598="","",COUNT('Diário 1º PA'!$A$4:$A$2000)+COUNT('Diário 2º PA'!$A$4:$A$1998)+COUNT('Diário 3º PA'!$A$4:$A$1991)+ROW()-3)</f>
        <v/>
      </c>
      <c r="B598" s="370"/>
      <c r="C598" s="392"/>
      <c r="D598" s="372"/>
      <c r="E598" s="372"/>
      <c r="F598" s="373"/>
      <c r="G598" s="372"/>
      <c r="H598" s="372"/>
      <c r="I598" s="374"/>
      <c r="J598" s="375"/>
      <c r="K598" s="375"/>
      <c r="L598" s="376"/>
      <c r="M598" s="375"/>
      <c r="N598" s="409"/>
      <c r="O598" s="363">
        <f t="shared" si="113"/>
        <v>0</v>
      </c>
      <c r="P598" s="74">
        <f t="shared" si="113"/>
        <v>0</v>
      </c>
      <c r="Q598" s="96" t="str">
        <f t="shared" si="112"/>
        <v/>
      </c>
    </row>
    <row r="599" spans="1:17">
      <c r="A599" s="383" t="str">
        <f>IF(B599="","",COUNT('Diário 1º PA'!$A$4:$A$2000)+COUNT('Diário 2º PA'!$A$4:$A$1998)+COUNT('Diário 3º PA'!$A$4:$A$1991)+ROW()-3)</f>
        <v/>
      </c>
      <c r="B599" s="370"/>
      <c r="C599" s="392"/>
      <c r="D599" s="372"/>
      <c r="E599" s="372"/>
      <c r="F599" s="373"/>
      <c r="G599" s="372"/>
      <c r="H599" s="372"/>
      <c r="I599" s="374"/>
      <c r="J599" s="375"/>
      <c r="K599" s="375"/>
      <c r="L599" s="376"/>
      <c r="M599" s="375"/>
      <c r="N599" s="409"/>
      <c r="O599" s="363">
        <f t="shared" si="113"/>
        <v>0</v>
      </c>
      <c r="P599" s="74">
        <f t="shared" si="113"/>
        <v>0</v>
      </c>
      <c r="Q599" s="96" t="str">
        <f t="shared" si="112"/>
        <v/>
      </c>
    </row>
    <row r="600" spans="1:17">
      <c r="A600" s="383" t="str">
        <f>IF(B600="","",COUNT('Diário 1º PA'!$A$4:$A$2000)+COUNT('Diário 2º PA'!$A$4:$A$1998)+COUNT('Diário 3º PA'!$A$4:$A$1991)+ROW()-3)</f>
        <v/>
      </c>
      <c r="B600" s="370"/>
      <c r="C600" s="392"/>
      <c r="D600" s="372"/>
      <c r="E600" s="372"/>
      <c r="F600" s="373"/>
      <c r="G600" s="372"/>
      <c r="H600" s="372"/>
      <c r="I600" s="374"/>
      <c r="J600" s="375"/>
      <c r="K600" s="375"/>
      <c r="L600" s="376"/>
      <c r="M600" s="375"/>
      <c r="N600" s="409"/>
      <c r="O600" s="363">
        <f t="shared" si="113"/>
        <v>0</v>
      </c>
      <c r="P600" s="74">
        <f t="shared" si="113"/>
        <v>0</v>
      </c>
      <c r="Q600" s="96" t="str">
        <f t="shared" si="112"/>
        <v/>
      </c>
    </row>
    <row r="601" spans="1:17">
      <c r="A601" s="383" t="str">
        <f>IF(B601="","",COUNT('Diário 1º PA'!$A$4:$A$2000)+COUNT('Diário 2º PA'!$A$4:$A$1998)+COUNT('Diário 3º PA'!$A$4:$A$1991)+ROW()-3)</f>
        <v/>
      </c>
      <c r="B601" s="370"/>
      <c r="C601" s="392"/>
      <c r="D601" s="372"/>
      <c r="E601" s="372"/>
      <c r="F601" s="373"/>
      <c r="G601" s="372"/>
      <c r="H601" s="372"/>
      <c r="I601" s="374"/>
      <c r="J601" s="375"/>
      <c r="K601" s="375"/>
      <c r="L601" s="376"/>
      <c r="M601" s="375"/>
      <c r="N601" s="409"/>
      <c r="O601" s="363">
        <f t="shared" si="113"/>
        <v>0</v>
      </c>
      <c r="P601" s="74">
        <f t="shared" si="113"/>
        <v>0</v>
      </c>
      <c r="Q601" s="96" t="str">
        <f t="shared" si="112"/>
        <v/>
      </c>
    </row>
    <row r="602" spans="1:17">
      <c r="A602" s="383" t="str">
        <f>IF(B602="","",COUNT('Diário 1º PA'!$A$4:$A$2000)+COUNT('Diário 2º PA'!$A$4:$A$1998)+COUNT('Diário 3º PA'!$A$4:$A$1991)+ROW()-3)</f>
        <v/>
      </c>
      <c r="B602" s="370"/>
      <c r="C602" s="392"/>
      <c r="D602" s="372"/>
      <c r="E602" s="372"/>
      <c r="F602" s="373"/>
      <c r="G602" s="372"/>
      <c r="H602" s="372"/>
      <c r="I602" s="374"/>
      <c r="J602" s="375"/>
      <c r="K602" s="375"/>
      <c r="L602" s="376"/>
      <c r="M602" s="375"/>
      <c r="N602" s="409"/>
      <c r="O602" s="363">
        <f t="shared" si="113"/>
        <v>0</v>
      </c>
      <c r="P602" s="74">
        <f t="shared" si="113"/>
        <v>0</v>
      </c>
      <c r="Q602" s="96" t="str">
        <f t="shared" si="112"/>
        <v/>
      </c>
    </row>
    <row r="603" spans="1:17">
      <c r="A603" s="383" t="str">
        <f>IF(B603="","",COUNT('Diário 1º PA'!$A$4:$A$2000)+COUNT('Diário 2º PA'!$A$4:$A$1998)+COUNT('Diário 3º PA'!$A$4:$A$1991)+ROW()-3)</f>
        <v/>
      </c>
      <c r="B603" s="370"/>
      <c r="C603" s="392"/>
      <c r="D603" s="372"/>
      <c r="E603" s="372"/>
      <c r="F603" s="373"/>
      <c r="G603" s="372"/>
      <c r="H603" s="372"/>
      <c r="I603" s="374"/>
      <c r="J603" s="375"/>
      <c r="K603" s="375"/>
      <c r="L603" s="376"/>
      <c r="M603" s="375"/>
      <c r="N603" s="409"/>
      <c r="O603" s="363">
        <f t="shared" si="113"/>
        <v>0</v>
      </c>
      <c r="P603" s="74">
        <f t="shared" si="113"/>
        <v>0</v>
      </c>
      <c r="Q603" s="96" t="str">
        <f t="shared" si="112"/>
        <v/>
      </c>
    </row>
    <row r="604" spans="1:17">
      <c r="A604" s="383" t="str">
        <f>IF(B604="","",COUNT('Diário 1º PA'!$A$4:$A$2000)+COUNT('Diário 2º PA'!$A$4:$A$1998)+COUNT('Diário 3º PA'!$A$4:$A$1991)+ROW()-3)</f>
        <v/>
      </c>
      <c r="B604" s="370"/>
      <c r="C604" s="392"/>
      <c r="D604" s="372"/>
      <c r="E604" s="372"/>
      <c r="F604" s="373"/>
      <c r="G604" s="372"/>
      <c r="H604" s="372"/>
      <c r="I604" s="374"/>
      <c r="J604" s="375"/>
      <c r="K604" s="375"/>
      <c r="L604" s="376"/>
      <c r="M604" s="375"/>
      <c r="N604" s="409"/>
      <c r="O604" s="363">
        <f t="shared" si="113"/>
        <v>0</v>
      </c>
      <c r="P604" s="74">
        <f t="shared" si="113"/>
        <v>0</v>
      </c>
      <c r="Q604" s="96" t="str">
        <f t="shared" si="112"/>
        <v/>
      </c>
    </row>
    <row r="605" spans="1:17">
      <c r="A605" s="383" t="str">
        <f>IF(B605="","",COUNT('Diário 1º PA'!$A$4:$A$2000)+COUNT('Diário 2º PA'!$A$4:$A$1998)+COUNT('Diário 3º PA'!$A$4:$A$1991)+ROW()-3)</f>
        <v/>
      </c>
      <c r="B605" s="370"/>
      <c r="C605" s="392"/>
      <c r="D605" s="372"/>
      <c r="E605" s="372"/>
      <c r="F605" s="373"/>
      <c r="G605" s="372"/>
      <c r="H605" s="372"/>
      <c r="I605" s="374"/>
      <c r="J605" s="375"/>
      <c r="K605" s="375"/>
      <c r="L605" s="376"/>
      <c r="M605" s="375"/>
      <c r="N605" s="409"/>
      <c r="O605" s="363">
        <f t="shared" si="113"/>
        <v>0</v>
      </c>
      <c r="P605" s="74">
        <f t="shared" si="113"/>
        <v>0</v>
      </c>
      <c r="Q605" s="96" t="str">
        <f t="shared" si="112"/>
        <v/>
      </c>
    </row>
    <row r="606" spans="1:17">
      <c r="A606" s="383" t="str">
        <f>IF(B606="","",COUNT('Diário 1º PA'!$A$4:$A$2000)+COUNT('Diário 2º PA'!$A$4:$A$1998)+COUNT('Diário 3º PA'!$A$4:$A$1991)+ROW()-3)</f>
        <v/>
      </c>
      <c r="B606" s="370"/>
      <c r="C606" s="392"/>
      <c r="D606" s="372"/>
      <c r="E606" s="372"/>
      <c r="F606" s="373"/>
      <c r="G606" s="372"/>
      <c r="H606" s="372"/>
      <c r="I606" s="374"/>
      <c r="J606" s="375"/>
      <c r="K606" s="375"/>
      <c r="L606" s="376"/>
      <c r="M606" s="375"/>
      <c r="N606" s="409"/>
      <c r="O606" s="363">
        <f t="shared" si="113"/>
        <v>0</v>
      </c>
      <c r="P606" s="74">
        <f t="shared" si="113"/>
        <v>0</v>
      </c>
      <c r="Q606" s="96" t="str">
        <f t="shared" si="112"/>
        <v/>
      </c>
    </row>
    <row r="607" spans="1:17">
      <c r="A607" s="383" t="str">
        <f>IF(B607="","",COUNT('Diário 1º PA'!$A$4:$A$2000)+COUNT('Diário 2º PA'!$A$4:$A$1998)+COUNT('Diário 3º PA'!$A$4:$A$1991)+ROW()-3)</f>
        <v/>
      </c>
      <c r="B607" s="370"/>
      <c r="C607" s="392"/>
      <c r="D607" s="372"/>
      <c r="E607" s="372"/>
      <c r="F607" s="373"/>
      <c r="G607" s="372"/>
      <c r="H607" s="372"/>
      <c r="I607" s="374"/>
      <c r="J607" s="375"/>
      <c r="K607" s="375"/>
      <c r="L607" s="376"/>
      <c r="M607" s="375"/>
      <c r="N607" s="409"/>
      <c r="O607" s="363">
        <f t="shared" si="113"/>
        <v>0</v>
      </c>
      <c r="P607" s="74">
        <f t="shared" si="113"/>
        <v>0</v>
      </c>
      <c r="Q607" s="96" t="str">
        <f t="shared" si="112"/>
        <v/>
      </c>
    </row>
    <row r="608" spans="1:17">
      <c r="A608" s="383" t="str">
        <f>IF(B608="","",COUNT('Diário 1º PA'!$A$4:$A$2000)+COUNT('Diário 2º PA'!$A$4:$A$1998)+COUNT('Diário 3º PA'!$A$4:$A$1991)+ROW()-3)</f>
        <v/>
      </c>
      <c r="B608" s="370"/>
      <c r="C608" s="392"/>
      <c r="D608" s="372"/>
      <c r="E608" s="372"/>
      <c r="F608" s="373"/>
      <c r="G608" s="372"/>
      <c r="H608" s="372"/>
      <c r="I608" s="374"/>
      <c r="J608" s="375"/>
      <c r="K608" s="375"/>
      <c r="L608" s="376"/>
      <c r="M608" s="375"/>
      <c r="N608" s="409"/>
      <c r="O608" s="363">
        <f t="shared" si="113"/>
        <v>0</v>
      </c>
      <c r="P608" s="74">
        <f t="shared" si="113"/>
        <v>0</v>
      </c>
      <c r="Q608" s="96" t="str">
        <f t="shared" si="112"/>
        <v/>
      </c>
    </row>
    <row r="609" spans="1:17">
      <c r="A609" s="383" t="str">
        <f>IF(B609="","",COUNT('Diário 1º PA'!$A$4:$A$2000)+COUNT('Diário 2º PA'!$A$4:$A$1998)+COUNT('Diário 3º PA'!$A$4:$A$1991)+ROW()-3)</f>
        <v/>
      </c>
      <c r="B609" s="370"/>
      <c r="C609" s="392"/>
      <c r="D609" s="372"/>
      <c r="E609" s="372"/>
      <c r="F609" s="373"/>
      <c r="G609" s="372"/>
      <c r="H609" s="372"/>
      <c r="I609" s="374"/>
      <c r="J609" s="375"/>
      <c r="K609" s="375"/>
      <c r="L609" s="376"/>
      <c r="M609" s="375"/>
      <c r="N609" s="409"/>
      <c r="O609" s="363">
        <f t="shared" si="113"/>
        <v>0</v>
      </c>
      <c r="P609" s="74">
        <f t="shared" si="113"/>
        <v>0</v>
      </c>
      <c r="Q609" s="96" t="str">
        <f t="shared" si="112"/>
        <v/>
      </c>
    </row>
    <row r="610" spans="1:17">
      <c r="A610" s="383" t="str">
        <f>IF(B610="","",COUNT('Diário 1º PA'!$A$4:$A$2000)+COUNT('Diário 2º PA'!$A$4:$A$1998)+COUNT('Diário 3º PA'!$A$4:$A$1991)+ROW()-3)</f>
        <v/>
      </c>
      <c r="B610" s="370"/>
      <c r="C610" s="392"/>
      <c r="D610" s="372"/>
      <c r="E610" s="372"/>
      <c r="F610" s="373"/>
      <c r="G610" s="372"/>
      <c r="H610" s="372"/>
      <c r="I610" s="374"/>
      <c r="J610" s="375"/>
      <c r="K610" s="375"/>
      <c r="L610" s="376"/>
      <c r="M610" s="375"/>
      <c r="N610" s="409"/>
      <c r="O610" s="363">
        <f t="shared" si="113"/>
        <v>0</v>
      </c>
      <c r="P610" s="74">
        <f t="shared" si="113"/>
        <v>0</v>
      </c>
      <c r="Q610" s="96" t="str">
        <f t="shared" si="112"/>
        <v/>
      </c>
    </row>
    <row r="611" spans="1:17">
      <c r="A611" s="383" t="str">
        <f>IF(B611="","",COUNT('Diário 1º PA'!$A$4:$A$2000)+COUNT('Diário 2º PA'!$A$4:$A$1998)+COUNT('Diário 3º PA'!$A$4:$A$1991)+ROW()-3)</f>
        <v/>
      </c>
      <c r="B611" s="370"/>
      <c r="C611" s="392"/>
      <c r="D611" s="372"/>
      <c r="E611" s="372"/>
      <c r="F611" s="373"/>
      <c r="G611" s="372"/>
      <c r="H611" s="372"/>
      <c r="I611" s="374"/>
      <c r="J611" s="375"/>
      <c r="K611" s="375"/>
      <c r="L611" s="376"/>
      <c r="M611" s="375"/>
      <c r="N611" s="409"/>
      <c r="O611" s="363">
        <f t="shared" si="113"/>
        <v>0</v>
      </c>
      <c r="P611" s="74">
        <f t="shared" si="113"/>
        <v>0</v>
      </c>
      <c r="Q611" s="96" t="str">
        <f t="shared" si="112"/>
        <v/>
      </c>
    </row>
    <row r="612" spans="1:17">
      <c r="A612" s="383" t="str">
        <f>IF(B612="","",COUNT('Diário 1º PA'!$A$4:$A$2000)+COUNT('Diário 2º PA'!$A$4:$A$1998)+COUNT('Diário 3º PA'!$A$4:$A$1991)+ROW()-3)</f>
        <v/>
      </c>
      <c r="B612" s="370"/>
      <c r="C612" s="392"/>
      <c r="D612" s="372"/>
      <c r="E612" s="372"/>
      <c r="F612" s="373"/>
      <c r="G612" s="372"/>
      <c r="H612" s="372"/>
      <c r="I612" s="374"/>
      <c r="J612" s="375"/>
      <c r="K612" s="375"/>
      <c r="L612" s="376"/>
      <c r="M612" s="375"/>
      <c r="N612" s="409"/>
      <c r="O612" s="363">
        <f t="shared" si="113"/>
        <v>0</v>
      </c>
      <c r="P612" s="74">
        <f t="shared" si="113"/>
        <v>0</v>
      </c>
      <c r="Q612" s="96" t="str">
        <f t="shared" si="112"/>
        <v/>
      </c>
    </row>
    <row r="613" spans="1:17">
      <c r="A613" s="383" t="str">
        <f>IF(B613="","",COUNT('Diário 1º PA'!$A$4:$A$2000)+COUNT('Diário 2º PA'!$A$4:$A$1998)+COUNT('Diário 3º PA'!$A$4:$A$1991)+ROW()-3)</f>
        <v/>
      </c>
      <c r="B613" s="370"/>
      <c r="C613" s="392"/>
      <c r="D613" s="372"/>
      <c r="E613" s="372"/>
      <c r="F613" s="373"/>
      <c r="G613" s="372"/>
      <c r="H613" s="372"/>
      <c r="I613" s="374"/>
      <c r="J613" s="375"/>
      <c r="K613" s="375"/>
      <c r="L613" s="376"/>
      <c r="M613" s="375"/>
      <c r="N613" s="409"/>
      <c r="O613" s="363">
        <f t="shared" si="113"/>
        <v>0</v>
      </c>
      <c r="P613" s="74">
        <f t="shared" si="113"/>
        <v>0</v>
      </c>
      <c r="Q613" s="96" t="str">
        <f t="shared" si="112"/>
        <v/>
      </c>
    </row>
    <row r="614" spans="1:17">
      <c r="A614" s="383" t="str">
        <f>IF(B614="","",COUNT('Diário 1º PA'!$A$4:$A$2000)+COUNT('Diário 2º PA'!$A$4:$A$1998)+COUNT('Diário 3º PA'!$A$4:$A$1991)+ROW()-3)</f>
        <v/>
      </c>
      <c r="B614" s="370"/>
      <c r="C614" s="392"/>
      <c r="D614" s="372"/>
      <c r="E614" s="372"/>
      <c r="F614" s="373"/>
      <c r="G614" s="372"/>
      <c r="H614" s="372"/>
      <c r="I614" s="374"/>
      <c r="J614" s="375"/>
      <c r="K614" s="375"/>
      <c r="L614" s="376"/>
      <c r="M614" s="375"/>
      <c r="N614" s="409"/>
      <c r="O614" s="363">
        <f t="shared" si="113"/>
        <v>0</v>
      </c>
      <c r="P614" s="74">
        <f t="shared" si="113"/>
        <v>0</v>
      </c>
      <c r="Q614" s="96" t="str">
        <f t="shared" si="112"/>
        <v/>
      </c>
    </row>
    <row r="615" spans="1:17">
      <c r="A615" s="383" t="str">
        <f>IF(B615="","",COUNT('Diário 1º PA'!$A$4:$A$2000)+COUNT('Diário 2º PA'!$A$4:$A$1998)+COUNT('Diário 3º PA'!$A$4:$A$1991)+ROW()-3)</f>
        <v/>
      </c>
      <c r="B615" s="370"/>
      <c r="C615" s="392"/>
      <c r="D615" s="372"/>
      <c r="E615" s="372"/>
      <c r="F615" s="373"/>
      <c r="G615" s="372"/>
      <c r="H615" s="372"/>
      <c r="I615" s="374"/>
      <c r="J615" s="375"/>
      <c r="K615" s="375"/>
      <c r="L615" s="376"/>
      <c r="M615" s="375"/>
      <c r="N615" s="409"/>
      <c r="O615" s="363">
        <f t="shared" si="113"/>
        <v>0</v>
      </c>
      <c r="P615" s="74">
        <f t="shared" si="113"/>
        <v>0</v>
      </c>
      <c r="Q615" s="96" t="str">
        <f t="shared" si="112"/>
        <v/>
      </c>
    </row>
    <row r="616" spans="1:17">
      <c r="A616" s="383" t="str">
        <f>IF(B616="","",COUNT('Diário 1º PA'!$A$4:$A$2000)+COUNT('Diário 2º PA'!$A$4:$A$1998)+COUNT('Diário 3º PA'!$A$4:$A$1991)+ROW()-3)</f>
        <v/>
      </c>
      <c r="B616" s="370"/>
      <c r="C616" s="392"/>
      <c r="D616" s="372"/>
      <c r="E616" s="372"/>
      <c r="F616" s="373"/>
      <c r="G616" s="372"/>
      <c r="H616" s="372"/>
      <c r="I616" s="374"/>
      <c r="J616" s="375"/>
      <c r="K616" s="375"/>
      <c r="L616" s="376"/>
      <c r="M616" s="375"/>
      <c r="N616" s="409"/>
      <c r="O616" s="363">
        <f t="shared" si="113"/>
        <v>0</v>
      </c>
      <c r="P616" s="74">
        <f t="shared" si="113"/>
        <v>0</v>
      </c>
      <c r="Q616" s="96" t="str">
        <f t="shared" si="112"/>
        <v/>
      </c>
    </row>
    <row r="617" spans="1:17">
      <c r="A617" s="383" t="str">
        <f>IF(B617="","",COUNT('Diário 1º PA'!$A$4:$A$2000)+COUNT('Diário 2º PA'!$A$4:$A$1998)+COUNT('Diário 3º PA'!$A$4:$A$1991)+ROW()-3)</f>
        <v/>
      </c>
      <c r="B617" s="370"/>
      <c r="C617" s="392"/>
      <c r="D617" s="372"/>
      <c r="E617" s="372"/>
      <c r="F617" s="373"/>
      <c r="G617" s="372"/>
      <c r="H617" s="372"/>
      <c r="I617" s="374"/>
      <c r="J617" s="375"/>
      <c r="K617" s="375"/>
      <c r="L617" s="376"/>
      <c r="M617" s="375"/>
      <c r="N617" s="409"/>
      <c r="O617" s="363">
        <f t="shared" si="113"/>
        <v>0</v>
      </c>
      <c r="P617" s="74">
        <f t="shared" si="113"/>
        <v>0</v>
      </c>
      <c r="Q617" s="96" t="str">
        <f t="shared" si="112"/>
        <v/>
      </c>
    </row>
    <row r="618" spans="1:17">
      <c r="A618" s="383" t="str">
        <f>IF(B618="","",COUNT('Diário 1º PA'!$A$4:$A$2000)+COUNT('Diário 2º PA'!$A$4:$A$1998)+COUNT('Diário 3º PA'!$A$4:$A$1991)+ROW()-3)</f>
        <v/>
      </c>
      <c r="B618" s="370"/>
      <c r="C618" s="392"/>
      <c r="D618" s="372"/>
      <c r="E618" s="372"/>
      <c r="F618" s="373"/>
      <c r="G618" s="372"/>
      <c r="H618" s="372"/>
      <c r="I618" s="374"/>
      <c r="J618" s="375"/>
      <c r="K618" s="375"/>
      <c r="L618" s="376"/>
      <c r="M618" s="375"/>
      <c r="N618" s="409"/>
      <c r="O618" s="363">
        <f t="shared" si="113"/>
        <v>0</v>
      </c>
      <c r="P618" s="74">
        <f t="shared" si="113"/>
        <v>0</v>
      </c>
      <c r="Q618" s="96" t="str">
        <f t="shared" si="112"/>
        <v/>
      </c>
    </row>
    <row r="619" spans="1:17">
      <c r="A619" s="383" t="str">
        <f>IF(B619="","",COUNT('Diário 1º PA'!$A$4:$A$2000)+COUNT('Diário 2º PA'!$A$4:$A$1998)+COUNT('Diário 3º PA'!$A$4:$A$1991)+ROW()-3)</f>
        <v/>
      </c>
      <c r="B619" s="370"/>
      <c r="C619" s="392"/>
      <c r="D619" s="372"/>
      <c r="E619" s="372"/>
      <c r="F619" s="373"/>
      <c r="G619" s="372"/>
      <c r="H619" s="372"/>
      <c r="I619" s="374"/>
      <c r="J619" s="375"/>
      <c r="K619" s="375"/>
      <c r="L619" s="376"/>
      <c r="M619" s="375"/>
      <c r="N619" s="409"/>
      <c r="O619" s="363">
        <f t="shared" si="113"/>
        <v>0</v>
      </c>
      <c r="P619" s="74">
        <f t="shared" si="113"/>
        <v>0</v>
      </c>
      <c r="Q619" s="96" t="str">
        <f t="shared" si="112"/>
        <v/>
      </c>
    </row>
    <row r="620" spans="1:17">
      <c r="A620" s="383" t="str">
        <f>IF(B620="","",COUNT('Diário 1º PA'!$A$4:$A$2000)+COUNT('Diário 2º PA'!$A$4:$A$1998)+COUNT('Diário 3º PA'!$A$4:$A$1991)+ROW()-3)</f>
        <v/>
      </c>
      <c r="B620" s="370"/>
      <c r="C620" s="392"/>
      <c r="D620" s="372"/>
      <c r="E620" s="372"/>
      <c r="F620" s="373"/>
      <c r="G620" s="372"/>
      <c r="H620" s="372"/>
      <c r="I620" s="374"/>
      <c r="J620" s="375"/>
      <c r="K620" s="375"/>
      <c r="L620" s="376"/>
      <c r="M620" s="375"/>
      <c r="N620" s="409"/>
      <c r="O620" s="363">
        <f t="shared" si="113"/>
        <v>0</v>
      </c>
      <c r="P620" s="74">
        <f t="shared" si="113"/>
        <v>0</v>
      </c>
      <c r="Q620" s="96" t="str">
        <f t="shared" si="112"/>
        <v/>
      </c>
    </row>
    <row r="621" spans="1:17">
      <c r="A621" s="383" t="str">
        <f>IF(B621="","",COUNT('Diário 1º PA'!$A$4:$A$2000)+COUNT('Diário 2º PA'!$A$4:$A$1998)+COUNT('Diário 3º PA'!$A$4:$A$1991)+ROW()-3)</f>
        <v/>
      </c>
      <c r="B621" s="370"/>
      <c r="C621" s="392"/>
      <c r="D621" s="372"/>
      <c r="E621" s="372"/>
      <c r="F621" s="373"/>
      <c r="G621" s="372"/>
      <c r="H621" s="372"/>
      <c r="I621" s="374"/>
      <c r="J621" s="375"/>
      <c r="K621" s="375"/>
      <c r="L621" s="376"/>
      <c r="M621" s="375"/>
      <c r="N621" s="409"/>
      <c r="O621" s="363">
        <f t="shared" si="113"/>
        <v>0</v>
      </c>
      <c r="P621" s="74">
        <f t="shared" si="113"/>
        <v>0</v>
      </c>
      <c r="Q621" s="96" t="str">
        <f t="shared" si="112"/>
        <v/>
      </c>
    </row>
    <row r="622" spans="1:17">
      <c r="A622" s="383" t="str">
        <f>IF(B622="","",COUNT('Diário 1º PA'!$A$4:$A$2000)+COUNT('Diário 2º PA'!$A$4:$A$1998)+COUNT('Diário 3º PA'!$A$4:$A$1991)+ROW()-3)</f>
        <v/>
      </c>
      <c r="B622" s="370"/>
      <c r="C622" s="392"/>
      <c r="D622" s="372"/>
      <c r="E622" s="372"/>
      <c r="F622" s="373"/>
      <c r="G622" s="372"/>
      <c r="H622" s="372"/>
      <c r="I622" s="374"/>
      <c r="J622" s="375"/>
      <c r="K622" s="375"/>
      <c r="L622" s="376"/>
      <c r="M622" s="375"/>
      <c r="N622" s="409"/>
      <c r="O622" s="363">
        <f t="shared" si="113"/>
        <v>0</v>
      </c>
      <c r="P622" s="74">
        <f t="shared" si="113"/>
        <v>0</v>
      </c>
      <c r="Q622" s="96" t="str">
        <f t="shared" si="112"/>
        <v/>
      </c>
    </row>
    <row r="623" spans="1:17">
      <c r="A623" s="383" t="str">
        <f>IF(B623="","",COUNT('Diário 1º PA'!$A$4:$A$2000)+COUNT('Diário 2º PA'!$A$4:$A$1998)+COUNT('Diário 3º PA'!$A$4:$A$1991)+ROW()-3)</f>
        <v/>
      </c>
      <c r="B623" s="370"/>
      <c r="C623" s="392"/>
      <c r="D623" s="372"/>
      <c r="E623" s="372"/>
      <c r="F623" s="373"/>
      <c r="G623" s="372"/>
      <c r="H623" s="372"/>
      <c r="I623" s="374"/>
      <c r="J623" s="375"/>
      <c r="K623" s="375"/>
      <c r="L623" s="376"/>
      <c r="M623" s="375"/>
      <c r="N623" s="409"/>
      <c r="O623" s="363">
        <f t="shared" si="113"/>
        <v>0</v>
      </c>
      <c r="P623" s="74">
        <f t="shared" si="113"/>
        <v>0</v>
      </c>
      <c r="Q623" s="96" t="str">
        <f t="shared" si="112"/>
        <v/>
      </c>
    </row>
    <row r="624" spans="1:17">
      <c r="A624" s="383" t="str">
        <f>IF(B624="","",COUNT('Diário 1º PA'!$A$4:$A$2000)+COUNT('Diário 2º PA'!$A$4:$A$1998)+COUNT('Diário 3º PA'!$A$4:$A$1991)+ROW()-3)</f>
        <v/>
      </c>
      <c r="B624" s="370"/>
      <c r="C624" s="392"/>
      <c r="D624" s="372"/>
      <c r="E624" s="372"/>
      <c r="F624" s="373"/>
      <c r="G624" s="372"/>
      <c r="H624" s="372"/>
      <c r="I624" s="374"/>
      <c r="J624" s="375"/>
      <c r="K624" s="375"/>
      <c r="L624" s="376"/>
      <c r="M624" s="375"/>
      <c r="N624" s="409"/>
      <c r="O624" s="363">
        <f t="shared" si="113"/>
        <v>0</v>
      </c>
      <c r="P624" s="74">
        <f t="shared" si="113"/>
        <v>0</v>
      </c>
      <c r="Q624" s="96" t="str">
        <f t="shared" si="112"/>
        <v/>
      </c>
    </row>
    <row r="625" spans="1:17">
      <c r="A625" s="383" t="str">
        <f>IF(B625="","",COUNT('Diário 1º PA'!$A$4:$A$2000)+COUNT('Diário 2º PA'!$A$4:$A$1998)+COUNT('Diário 3º PA'!$A$4:$A$1991)+ROW()-3)</f>
        <v/>
      </c>
      <c r="B625" s="370"/>
      <c r="C625" s="392"/>
      <c r="D625" s="372"/>
      <c r="E625" s="372"/>
      <c r="F625" s="373"/>
      <c r="G625" s="372"/>
      <c r="H625" s="372"/>
      <c r="I625" s="374"/>
      <c r="J625" s="375"/>
      <c r="K625" s="375"/>
      <c r="L625" s="376"/>
      <c r="M625" s="375"/>
      <c r="N625" s="409"/>
      <c r="O625" s="363">
        <f t="shared" si="113"/>
        <v>0</v>
      </c>
      <c r="P625" s="74">
        <f t="shared" si="113"/>
        <v>0</v>
      </c>
      <c r="Q625" s="96" t="str">
        <f t="shared" si="112"/>
        <v/>
      </c>
    </row>
    <row r="626" spans="1:17">
      <c r="A626" s="383" t="str">
        <f>IF(B626="","",COUNT('Diário 1º PA'!$A$4:$A$2000)+COUNT('Diário 2º PA'!$A$4:$A$1998)+COUNT('Diário 3º PA'!$A$4:$A$1991)+ROW()-3)</f>
        <v/>
      </c>
      <c r="B626" s="370"/>
      <c r="C626" s="392"/>
      <c r="D626" s="372"/>
      <c r="E626" s="372"/>
      <c r="F626" s="373"/>
      <c r="G626" s="372"/>
      <c r="H626" s="372"/>
      <c r="I626" s="374"/>
      <c r="J626" s="375"/>
      <c r="K626" s="375"/>
      <c r="L626" s="376"/>
      <c r="M626" s="375"/>
      <c r="N626" s="409"/>
      <c r="O626" s="363">
        <f t="shared" si="113"/>
        <v>0</v>
      </c>
      <c r="P626" s="74">
        <f t="shared" si="113"/>
        <v>0</v>
      </c>
      <c r="Q626" s="96" t="str">
        <f t="shared" si="112"/>
        <v/>
      </c>
    </row>
    <row r="627" spans="1:17">
      <c r="A627" s="383" t="str">
        <f>IF(B627="","",COUNT('Diário 1º PA'!$A$4:$A$2000)+COUNT('Diário 2º PA'!$A$4:$A$1998)+COUNT('Diário 3º PA'!$A$4:$A$1991)+ROW()-3)</f>
        <v/>
      </c>
      <c r="B627" s="370"/>
      <c r="C627" s="392"/>
      <c r="D627" s="372"/>
      <c r="E627" s="372"/>
      <c r="F627" s="373"/>
      <c r="G627" s="372"/>
      <c r="H627" s="372"/>
      <c r="I627" s="374"/>
      <c r="J627" s="375"/>
      <c r="K627" s="375"/>
      <c r="L627" s="376"/>
      <c r="M627" s="375"/>
      <c r="N627" s="409"/>
      <c r="O627" s="363">
        <f t="shared" si="113"/>
        <v>0</v>
      </c>
      <c r="P627" s="74">
        <f t="shared" si="113"/>
        <v>0</v>
      </c>
      <c r="Q627" s="96" t="str">
        <f t="shared" si="112"/>
        <v/>
      </c>
    </row>
    <row r="628" spans="1:17">
      <c r="A628" s="383" t="str">
        <f>IF(B628="","",COUNT('Diário 1º PA'!$A$4:$A$2000)+COUNT('Diário 2º PA'!$A$4:$A$1998)+COUNT('Diário 3º PA'!$A$4:$A$1991)+ROW()-3)</f>
        <v/>
      </c>
      <c r="B628" s="370"/>
      <c r="C628" s="392"/>
      <c r="D628" s="372"/>
      <c r="E628" s="372"/>
      <c r="F628" s="373"/>
      <c r="G628" s="372"/>
      <c r="H628" s="372"/>
      <c r="I628" s="374"/>
      <c r="J628" s="375"/>
      <c r="K628" s="375"/>
      <c r="L628" s="376"/>
      <c r="M628" s="375"/>
      <c r="N628" s="409"/>
      <c r="O628" s="363">
        <f t="shared" si="113"/>
        <v>0</v>
      </c>
      <c r="P628" s="74">
        <f t="shared" si="113"/>
        <v>0</v>
      </c>
      <c r="Q628" s="96" t="str">
        <f t="shared" si="112"/>
        <v/>
      </c>
    </row>
    <row r="629" spans="1:17">
      <c r="A629" s="383" t="str">
        <f>IF(B629="","",COUNT('Diário 1º PA'!$A$4:$A$2000)+COUNT('Diário 2º PA'!$A$4:$A$1998)+COUNT('Diário 3º PA'!$A$4:$A$1991)+ROW()-3)</f>
        <v/>
      </c>
      <c r="B629" s="370"/>
      <c r="C629" s="392"/>
      <c r="D629" s="372"/>
      <c r="E629" s="372"/>
      <c r="F629" s="373"/>
      <c r="G629" s="372"/>
      <c r="H629" s="372"/>
      <c r="I629" s="374"/>
      <c r="J629" s="375"/>
      <c r="K629" s="375"/>
      <c r="L629" s="376"/>
      <c r="M629" s="375"/>
      <c r="N629" s="409"/>
      <c r="O629" s="363">
        <f t="shared" si="113"/>
        <v>0</v>
      </c>
      <c r="P629" s="74">
        <f t="shared" si="113"/>
        <v>0</v>
      </c>
      <c r="Q629" s="96" t="str">
        <f t="shared" si="112"/>
        <v/>
      </c>
    </row>
    <row r="630" spans="1:17">
      <c r="A630" s="383" t="str">
        <f>IF(B630="","",COUNT('Diário 1º PA'!$A$4:$A$2000)+COUNT('Diário 2º PA'!$A$4:$A$1998)+COUNT('Diário 3º PA'!$A$4:$A$1991)+ROW()-3)</f>
        <v/>
      </c>
      <c r="B630" s="370"/>
      <c r="C630" s="392"/>
      <c r="D630" s="372"/>
      <c r="E630" s="372"/>
      <c r="F630" s="373"/>
      <c r="G630" s="372"/>
      <c r="H630" s="372"/>
      <c r="I630" s="374"/>
      <c r="J630" s="375"/>
      <c r="K630" s="375"/>
      <c r="L630" s="376"/>
      <c r="M630" s="375"/>
      <c r="N630" s="409"/>
      <c r="O630" s="363">
        <f t="shared" si="113"/>
        <v>0</v>
      </c>
      <c r="P630" s="74">
        <f t="shared" si="113"/>
        <v>0</v>
      </c>
      <c r="Q630" s="96" t="str">
        <f t="shared" si="112"/>
        <v/>
      </c>
    </row>
    <row r="631" spans="1:17">
      <c r="A631" s="383" t="str">
        <f>IF(B631="","",COUNT('Diário 1º PA'!$A$4:$A$2000)+COUNT('Diário 2º PA'!$A$4:$A$1998)+COUNT('Diário 3º PA'!$A$4:$A$1991)+ROW()-3)</f>
        <v/>
      </c>
      <c r="B631" s="370"/>
      <c r="C631" s="392"/>
      <c r="D631" s="372"/>
      <c r="E631" s="372"/>
      <c r="F631" s="373"/>
      <c r="G631" s="372"/>
      <c r="H631" s="372"/>
      <c r="I631" s="374"/>
      <c r="J631" s="375"/>
      <c r="K631" s="375"/>
      <c r="L631" s="376"/>
      <c r="M631" s="375"/>
      <c r="N631" s="409"/>
      <c r="O631" s="363">
        <f t="shared" si="113"/>
        <v>0</v>
      </c>
      <c r="P631" s="74">
        <f t="shared" si="113"/>
        <v>0</v>
      </c>
      <c r="Q631" s="96" t="str">
        <f t="shared" si="112"/>
        <v/>
      </c>
    </row>
    <row r="632" spans="1:17">
      <c r="A632" s="383" t="str">
        <f>IF(B632="","",COUNT('Diário 1º PA'!$A$4:$A$2000)+COUNT('Diário 2º PA'!$A$4:$A$1998)+COUNT('Diário 3º PA'!$A$4:$A$1991)+ROW()-3)</f>
        <v/>
      </c>
      <c r="B632" s="370"/>
      <c r="C632" s="392"/>
      <c r="D632" s="372"/>
      <c r="E632" s="372"/>
      <c r="F632" s="373"/>
      <c r="G632" s="372"/>
      <c r="H632" s="372"/>
      <c r="I632" s="374"/>
      <c r="J632" s="375"/>
      <c r="K632" s="375"/>
      <c r="L632" s="376"/>
      <c r="M632" s="375"/>
      <c r="N632" s="409"/>
      <c r="O632" s="363">
        <f t="shared" si="113"/>
        <v>0</v>
      </c>
      <c r="P632" s="74">
        <f t="shared" si="113"/>
        <v>0</v>
      </c>
      <c r="Q632" s="96" t="str">
        <f t="shared" si="112"/>
        <v/>
      </c>
    </row>
    <row r="633" spans="1:17">
      <c r="A633" s="383" t="str">
        <f>IF(B633="","",COUNT('Diário 1º PA'!$A$4:$A$2000)+COUNT('Diário 2º PA'!$A$4:$A$1998)+COUNT('Diário 3º PA'!$A$4:$A$1991)+ROW()-3)</f>
        <v/>
      </c>
      <c r="B633" s="370"/>
      <c r="C633" s="392"/>
      <c r="D633" s="372"/>
      <c r="E633" s="372"/>
      <c r="F633" s="373"/>
      <c r="G633" s="372"/>
      <c r="H633" s="372"/>
      <c r="I633" s="374"/>
      <c r="J633" s="375"/>
      <c r="K633" s="375"/>
      <c r="L633" s="376"/>
      <c r="M633" s="375"/>
      <c r="N633" s="409"/>
      <c r="O633" s="363">
        <f t="shared" si="113"/>
        <v>0</v>
      </c>
      <c r="P633" s="74">
        <f t="shared" si="113"/>
        <v>0</v>
      </c>
      <c r="Q633" s="96" t="str">
        <f t="shared" si="112"/>
        <v/>
      </c>
    </row>
    <row r="634" spans="1:17">
      <c r="A634" s="383" t="str">
        <f>IF(B634="","",COUNT('Diário 1º PA'!$A$4:$A$2000)+COUNT('Diário 2º PA'!$A$4:$A$1998)+COUNT('Diário 3º PA'!$A$4:$A$1991)+ROW()-3)</f>
        <v/>
      </c>
      <c r="B634" s="370"/>
      <c r="C634" s="392"/>
      <c r="D634" s="372"/>
      <c r="E634" s="372"/>
      <c r="F634" s="373"/>
      <c r="G634" s="372"/>
      <c r="H634" s="372"/>
      <c r="I634" s="374"/>
      <c r="J634" s="375"/>
      <c r="K634" s="375"/>
      <c r="L634" s="376"/>
      <c r="M634" s="375"/>
      <c r="N634" s="409"/>
      <c r="O634" s="363">
        <f t="shared" si="113"/>
        <v>0</v>
      </c>
      <c r="P634" s="74">
        <f t="shared" si="113"/>
        <v>0</v>
      </c>
      <c r="Q634" s="96" t="str">
        <f t="shared" si="112"/>
        <v/>
      </c>
    </row>
    <row r="635" spans="1:17">
      <c r="A635" s="383" t="str">
        <f>IF(B635="","",COUNT('Diário 1º PA'!$A$4:$A$2000)+COUNT('Diário 2º PA'!$A$4:$A$1998)+COUNT('Diário 3º PA'!$A$4:$A$1991)+ROW()-3)</f>
        <v/>
      </c>
      <c r="B635" s="370"/>
      <c r="C635" s="392"/>
      <c r="D635" s="372"/>
      <c r="E635" s="372"/>
      <c r="F635" s="373"/>
      <c r="G635" s="372"/>
      <c r="H635" s="372"/>
      <c r="I635" s="374"/>
      <c r="J635" s="375"/>
      <c r="K635" s="375"/>
      <c r="L635" s="376"/>
      <c r="M635" s="375"/>
      <c r="N635" s="409"/>
      <c r="O635" s="363">
        <f t="shared" si="113"/>
        <v>0</v>
      </c>
      <c r="P635" s="74">
        <f t="shared" si="113"/>
        <v>0</v>
      </c>
      <c r="Q635" s="96" t="str">
        <f t="shared" si="112"/>
        <v/>
      </c>
    </row>
    <row r="636" spans="1:17">
      <c r="A636" s="383" t="str">
        <f>IF(B636="","",COUNT('Diário 1º PA'!$A$4:$A$2000)+COUNT('Diário 2º PA'!$A$4:$A$1998)+COUNT('Diário 3º PA'!$A$4:$A$1991)+ROW()-3)</f>
        <v/>
      </c>
      <c r="B636" s="370"/>
      <c r="C636" s="392"/>
      <c r="D636" s="372"/>
      <c r="E636" s="372"/>
      <c r="F636" s="373"/>
      <c r="G636" s="372"/>
      <c r="H636" s="372"/>
      <c r="I636" s="374"/>
      <c r="J636" s="375"/>
      <c r="K636" s="375"/>
      <c r="L636" s="376"/>
      <c r="M636" s="375"/>
      <c r="N636" s="409"/>
      <c r="O636" s="363">
        <f t="shared" si="113"/>
        <v>0</v>
      </c>
      <c r="P636" s="74">
        <f t="shared" si="113"/>
        <v>0</v>
      </c>
      <c r="Q636" s="96" t="str">
        <f t="shared" si="112"/>
        <v/>
      </c>
    </row>
    <row r="637" spans="1:17">
      <c r="A637" s="383" t="str">
        <f>IF(B637="","",COUNT('Diário 1º PA'!$A$4:$A$2000)+COUNT('Diário 2º PA'!$A$4:$A$1998)+COUNT('Diário 3º PA'!$A$4:$A$1991)+ROW()-3)</f>
        <v/>
      </c>
      <c r="B637" s="370"/>
      <c r="C637" s="392"/>
      <c r="D637" s="372"/>
      <c r="E637" s="372"/>
      <c r="F637" s="373"/>
      <c r="G637" s="372"/>
      <c r="H637" s="372"/>
      <c r="I637" s="374"/>
      <c r="J637" s="375"/>
      <c r="K637" s="375"/>
      <c r="L637" s="376"/>
      <c r="M637" s="375"/>
      <c r="N637" s="409"/>
      <c r="O637" s="363">
        <f t="shared" si="113"/>
        <v>0</v>
      </c>
      <c r="P637" s="74">
        <f t="shared" si="113"/>
        <v>0</v>
      </c>
      <c r="Q637" s="96" t="str">
        <f t="shared" si="112"/>
        <v/>
      </c>
    </row>
    <row r="638" spans="1:17">
      <c r="A638" s="383" t="str">
        <f>IF(B638="","",COUNT('Diário 1º PA'!$A$4:$A$2000)+COUNT('Diário 2º PA'!$A$4:$A$1998)+COUNT('Diário 3º PA'!$A$4:$A$1991)+ROW()-3)</f>
        <v/>
      </c>
      <c r="B638" s="370"/>
      <c r="C638" s="392"/>
      <c r="D638" s="372"/>
      <c r="E638" s="372"/>
      <c r="F638" s="373"/>
      <c r="G638" s="372"/>
      <c r="H638" s="372"/>
      <c r="I638" s="374"/>
      <c r="J638" s="375"/>
      <c r="K638" s="375"/>
      <c r="L638" s="376"/>
      <c r="M638" s="375"/>
      <c r="N638" s="409"/>
      <c r="O638" s="363">
        <f t="shared" si="113"/>
        <v>0</v>
      </c>
      <c r="P638" s="74">
        <f t="shared" si="113"/>
        <v>0</v>
      </c>
      <c r="Q638" s="96" t="str">
        <f t="shared" si="112"/>
        <v/>
      </c>
    </row>
    <row r="639" spans="1:17">
      <c r="A639" s="383" t="str">
        <f>IF(B639="","",COUNT('Diário 1º PA'!$A$4:$A$2000)+COUNT('Diário 2º PA'!$A$4:$A$1998)+COUNT('Diário 3º PA'!$A$4:$A$1991)+ROW()-3)</f>
        <v/>
      </c>
      <c r="B639" s="370"/>
      <c r="C639" s="392"/>
      <c r="D639" s="372"/>
      <c r="E639" s="372"/>
      <c r="F639" s="373"/>
      <c r="G639" s="372"/>
      <c r="H639" s="372"/>
      <c r="I639" s="374"/>
      <c r="J639" s="375"/>
      <c r="K639" s="375"/>
      <c r="L639" s="376"/>
      <c r="M639" s="375"/>
      <c r="N639" s="409"/>
      <c r="O639" s="363">
        <f t="shared" si="113"/>
        <v>0</v>
      </c>
      <c r="P639" s="74">
        <f t="shared" si="113"/>
        <v>0</v>
      </c>
      <c r="Q639" s="96" t="str">
        <f t="shared" si="112"/>
        <v/>
      </c>
    </row>
    <row r="640" spans="1:17">
      <c r="A640" s="383" t="str">
        <f>IF(B640="","",COUNT('Diário 1º PA'!$A$4:$A$2000)+COUNT('Diário 2º PA'!$A$4:$A$1998)+COUNT('Diário 3º PA'!$A$4:$A$1991)+ROW()-3)</f>
        <v/>
      </c>
      <c r="B640" s="370"/>
      <c r="C640" s="392"/>
      <c r="D640" s="372"/>
      <c r="E640" s="372"/>
      <c r="F640" s="373"/>
      <c r="G640" s="372"/>
      <c r="H640" s="372"/>
      <c r="I640" s="374"/>
      <c r="J640" s="375"/>
      <c r="K640" s="375"/>
      <c r="L640" s="376"/>
      <c r="M640" s="375"/>
      <c r="N640" s="409"/>
      <c r="O640" s="363">
        <f t="shared" si="113"/>
        <v>0</v>
      </c>
      <c r="P640" s="74">
        <f t="shared" si="113"/>
        <v>0</v>
      </c>
      <c r="Q640" s="96" t="str">
        <f t="shared" si="112"/>
        <v/>
      </c>
    </row>
    <row r="641" spans="1:17">
      <c r="A641" s="383" t="str">
        <f>IF(B641="","",COUNT('Diário 1º PA'!$A$4:$A$2000)+COUNT('Diário 2º PA'!$A$4:$A$1998)+COUNT('Diário 3º PA'!$A$4:$A$1991)+ROW()-3)</f>
        <v/>
      </c>
      <c r="B641" s="370"/>
      <c r="C641" s="392"/>
      <c r="D641" s="372"/>
      <c r="E641" s="372"/>
      <c r="F641" s="373"/>
      <c r="G641" s="372"/>
      <c r="H641" s="372"/>
      <c r="I641" s="374"/>
      <c r="J641" s="375"/>
      <c r="K641" s="375"/>
      <c r="L641" s="376"/>
      <c r="M641" s="375"/>
      <c r="N641" s="409"/>
      <c r="O641" s="363">
        <f t="shared" si="113"/>
        <v>0</v>
      </c>
      <c r="P641" s="74">
        <f t="shared" si="113"/>
        <v>0</v>
      </c>
      <c r="Q641" s="96" t="str">
        <f t="shared" si="112"/>
        <v/>
      </c>
    </row>
    <row r="642" spans="1:17">
      <c r="A642" s="383" t="str">
        <f>IF(B642="","",COUNT('Diário 1º PA'!$A$4:$A$2000)+COUNT('Diário 2º PA'!$A$4:$A$1998)+COUNT('Diário 3º PA'!$A$4:$A$1991)+ROW()-3)</f>
        <v/>
      </c>
      <c r="B642" s="370"/>
      <c r="C642" s="392"/>
      <c r="D642" s="372"/>
      <c r="E642" s="372"/>
      <c r="F642" s="373"/>
      <c r="G642" s="372"/>
      <c r="H642" s="372"/>
      <c r="I642" s="374"/>
      <c r="J642" s="375"/>
      <c r="K642" s="375"/>
      <c r="L642" s="376"/>
      <c r="M642" s="375"/>
      <c r="N642" s="409"/>
      <c r="O642" s="363">
        <f t="shared" si="113"/>
        <v>0</v>
      </c>
      <c r="P642" s="74">
        <f t="shared" si="113"/>
        <v>0</v>
      </c>
      <c r="Q642" s="96" t="str">
        <f t="shared" si="112"/>
        <v/>
      </c>
    </row>
    <row r="643" spans="1:17">
      <c r="A643" s="383" t="str">
        <f>IF(B643="","",COUNT('Diário 1º PA'!$A$4:$A$2000)+COUNT('Diário 2º PA'!$A$4:$A$1998)+COUNT('Diário 3º PA'!$A$4:$A$1991)+ROW()-3)</f>
        <v/>
      </c>
      <c r="B643" s="370"/>
      <c r="C643" s="392"/>
      <c r="D643" s="372"/>
      <c r="E643" s="372"/>
      <c r="F643" s="373"/>
      <c r="G643" s="372"/>
      <c r="H643" s="372"/>
      <c r="I643" s="374"/>
      <c r="J643" s="375"/>
      <c r="K643" s="375"/>
      <c r="L643" s="376"/>
      <c r="M643" s="375"/>
      <c r="N643" s="409"/>
      <c r="O643" s="363">
        <f t="shared" si="113"/>
        <v>0</v>
      </c>
      <c r="P643" s="74">
        <f t="shared" si="113"/>
        <v>0</v>
      </c>
      <c r="Q643" s="96" t="str">
        <f t="shared" si="112"/>
        <v/>
      </c>
    </row>
    <row r="644" spans="1:17">
      <c r="A644" s="383" t="str">
        <f>IF(B644="","",COUNT('Diário 1º PA'!$A$4:$A$2000)+COUNT('Diário 2º PA'!$A$4:$A$1998)+COUNT('Diário 3º PA'!$A$4:$A$1991)+ROW()-3)</f>
        <v/>
      </c>
      <c r="B644" s="370"/>
      <c r="C644" s="392"/>
      <c r="D644" s="372"/>
      <c r="E644" s="372"/>
      <c r="F644" s="373"/>
      <c r="G644" s="372"/>
      <c r="H644" s="372"/>
      <c r="I644" s="374"/>
      <c r="J644" s="375"/>
      <c r="K644" s="375"/>
      <c r="L644" s="376"/>
      <c r="M644" s="375"/>
      <c r="N644" s="409"/>
      <c r="O644" s="363">
        <f t="shared" si="113"/>
        <v>0</v>
      </c>
      <c r="P644" s="74">
        <f t="shared" si="113"/>
        <v>0</v>
      </c>
      <c r="Q644" s="96" t="str">
        <f t="shared" si="112"/>
        <v/>
      </c>
    </row>
    <row r="645" spans="1:17">
      <c r="A645" s="383" t="str">
        <f>IF(B645="","",COUNT('Diário 1º PA'!$A$4:$A$2000)+COUNT('Diário 2º PA'!$A$4:$A$1998)+COUNT('Diário 3º PA'!$A$4:$A$1991)+ROW()-3)</f>
        <v/>
      </c>
      <c r="B645" s="370"/>
      <c r="C645" s="392"/>
      <c r="D645" s="372"/>
      <c r="E645" s="372"/>
      <c r="F645" s="373"/>
      <c r="G645" s="372"/>
      <c r="H645" s="372"/>
      <c r="I645" s="374"/>
      <c r="J645" s="375"/>
      <c r="K645" s="375"/>
      <c r="L645" s="376"/>
      <c r="M645" s="375"/>
      <c r="N645" s="409"/>
      <c r="O645" s="363">
        <f t="shared" si="113"/>
        <v>0</v>
      </c>
      <c r="P645" s="74">
        <f t="shared" si="113"/>
        <v>0</v>
      </c>
      <c r="Q645" s="96" t="str">
        <f t="shared" si="112"/>
        <v/>
      </c>
    </row>
    <row r="646" spans="1:17">
      <c r="A646" s="383" t="str">
        <f>IF(B646="","",COUNT('Diário 1º PA'!$A$4:$A$2000)+COUNT('Diário 2º PA'!$A$4:$A$1998)+COUNT('Diário 3º PA'!$A$4:$A$1991)+ROW()-3)</f>
        <v/>
      </c>
      <c r="B646" s="370"/>
      <c r="C646" s="392"/>
      <c r="D646" s="372"/>
      <c r="E646" s="372"/>
      <c r="F646" s="373"/>
      <c r="G646" s="372"/>
      <c r="H646" s="372"/>
      <c r="I646" s="374"/>
      <c r="J646" s="375"/>
      <c r="K646" s="375"/>
      <c r="L646" s="376"/>
      <c r="M646" s="375"/>
      <c r="N646" s="409"/>
      <c r="O646" s="363">
        <f t="shared" si="113"/>
        <v>0</v>
      </c>
      <c r="P646" s="74">
        <f t="shared" si="113"/>
        <v>0</v>
      </c>
      <c r="Q646" s="96" t="str">
        <f t="shared" si="112"/>
        <v/>
      </c>
    </row>
    <row r="647" spans="1:17">
      <c r="A647" s="383" t="str">
        <f>IF(B647="","",COUNT('Diário 1º PA'!$A$4:$A$2000)+COUNT('Diário 2º PA'!$A$4:$A$1998)+COUNT('Diário 3º PA'!$A$4:$A$1991)+ROW()-3)</f>
        <v/>
      </c>
      <c r="B647" s="370"/>
      <c r="C647" s="392"/>
      <c r="D647" s="372"/>
      <c r="E647" s="372"/>
      <c r="F647" s="373"/>
      <c r="G647" s="372"/>
      <c r="H647" s="372"/>
      <c r="I647" s="374"/>
      <c r="J647" s="375"/>
      <c r="K647" s="375"/>
      <c r="L647" s="376"/>
      <c r="M647" s="375"/>
      <c r="N647" s="409"/>
      <c r="O647" s="363">
        <f t="shared" si="113"/>
        <v>0</v>
      </c>
      <c r="P647" s="74">
        <f t="shared" si="113"/>
        <v>0</v>
      </c>
      <c r="Q647" s="96" t="str">
        <f t="shared" si="112"/>
        <v/>
      </c>
    </row>
    <row r="648" spans="1:17">
      <c r="A648" s="383" t="str">
        <f>IF(B648="","",COUNT('Diário 1º PA'!$A$4:$A$2000)+COUNT('Diário 2º PA'!$A$4:$A$1998)+COUNT('Diário 3º PA'!$A$4:$A$1991)+ROW()-3)</f>
        <v/>
      </c>
      <c r="B648" s="370"/>
      <c r="C648" s="392"/>
      <c r="D648" s="372"/>
      <c r="E648" s="372"/>
      <c r="F648" s="373"/>
      <c r="G648" s="372"/>
      <c r="H648" s="372"/>
      <c r="I648" s="374"/>
      <c r="J648" s="375"/>
      <c r="K648" s="375"/>
      <c r="L648" s="376"/>
      <c r="M648" s="375"/>
      <c r="N648" s="409"/>
      <c r="O648" s="363">
        <f t="shared" si="113"/>
        <v>0</v>
      </c>
      <c r="P648" s="74">
        <f t="shared" si="113"/>
        <v>0</v>
      </c>
      <c r="Q648" s="96" t="str">
        <f t="shared" ref="Q648:Q711" si="114">SUBSTITUTE(D648," ","_")</f>
        <v/>
      </c>
    </row>
    <row r="649" spans="1:17">
      <c r="A649" s="383" t="str">
        <f>IF(B649="","",COUNT('Diário 1º PA'!$A$4:$A$2000)+COUNT('Diário 2º PA'!$A$4:$A$1998)+COUNT('Diário 3º PA'!$A$4:$A$1991)+ROW()-3)</f>
        <v/>
      </c>
      <c r="B649" s="370"/>
      <c r="C649" s="392"/>
      <c r="D649" s="372"/>
      <c r="E649" s="372"/>
      <c r="F649" s="373"/>
      <c r="G649" s="372"/>
      <c r="H649" s="372"/>
      <c r="I649" s="374"/>
      <c r="J649" s="375"/>
      <c r="K649" s="375"/>
      <c r="L649" s="376"/>
      <c r="M649" s="375"/>
      <c r="N649" s="409"/>
      <c r="O649" s="363">
        <f t="shared" ref="O649:P712" si="115">IF(B649=0,0,IF(YEAR(B649)=$P$1,MONTH(B649)-$O$1+1,(YEAR(B649)-$P$1)*12-$O$1+1+MONTH(B649)))</f>
        <v>0</v>
      </c>
      <c r="P649" s="74">
        <f t="shared" si="115"/>
        <v>0</v>
      </c>
      <c r="Q649" s="96" t="str">
        <f t="shared" si="114"/>
        <v/>
      </c>
    </row>
    <row r="650" spans="1:17">
      <c r="A650" s="383" t="str">
        <f>IF(B650="","",COUNT('Diário 1º PA'!$A$4:$A$2000)+COUNT('Diário 2º PA'!$A$4:$A$1998)+COUNT('Diário 3º PA'!$A$4:$A$1991)+ROW()-3)</f>
        <v/>
      </c>
      <c r="B650" s="370"/>
      <c r="C650" s="392"/>
      <c r="D650" s="372"/>
      <c r="E650" s="372"/>
      <c r="F650" s="373"/>
      <c r="G650" s="372"/>
      <c r="H650" s="372"/>
      <c r="I650" s="374"/>
      <c r="J650" s="375"/>
      <c r="K650" s="375"/>
      <c r="L650" s="376"/>
      <c r="M650" s="375"/>
      <c r="N650" s="409"/>
      <c r="O650" s="363">
        <f t="shared" si="115"/>
        <v>0</v>
      </c>
      <c r="P650" s="74">
        <f t="shared" si="115"/>
        <v>0</v>
      </c>
      <c r="Q650" s="96" t="str">
        <f t="shared" si="114"/>
        <v/>
      </c>
    </row>
    <row r="651" spans="1:17">
      <c r="A651" s="383" t="str">
        <f>IF(B651="","",COUNT('Diário 1º PA'!$A$4:$A$2000)+COUNT('Diário 2º PA'!$A$4:$A$1998)+COUNT('Diário 3º PA'!$A$4:$A$1991)+ROW()-3)</f>
        <v/>
      </c>
      <c r="B651" s="370"/>
      <c r="C651" s="392"/>
      <c r="D651" s="372"/>
      <c r="E651" s="372"/>
      <c r="F651" s="373"/>
      <c r="G651" s="372"/>
      <c r="H651" s="372"/>
      <c r="I651" s="374"/>
      <c r="J651" s="375"/>
      <c r="K651" s="375"/>
      <c r="L651" s="376"/>
      <c r="M651" s="375"/>
      <c r="N651" s="409"/>
      <c r="O651" s="363">
        <f t="shared" si="115"/>
        <v>0</v>
      </c>
      <c r="P651" s="74">
        <f t="shared" si="115"/>
        <v>0</v>
      </c>
      <c r="Q651" s="96" t="str">
        <f t="shared" si="114"/>
        <v/>
      </c>
    </row>
    <row r="652" spans="1:17">
      <c r="A652" s="383" t="str">
        <f>IF(B652="","",COUNT('Diário 1º PA'!$A$4:$A$2000)+COUNT('Diário 2º PA'!$A$4:$A$1998)+COUNT('Diário 3º PA'!$A$4:$A$1991)+ROW()-3)</f>
        <v/>
      </c>
      <c r="B652" s="370"/>
      <c r="C652" s="392"/>
      <c r="D652" s="372"/>
      <c r="E652" s="372"/>
      <c r="F652" s="373"/>
      <c r="G652" s="372"/>
      <c r="H652" s="372"/>
      <c r="I652" s="374"/>
      <c r="J652" s="375"/>
      <c r="K652" s="375"/>
      <c r="L652" s="376"/>
      <c r="M652" s="375"/>
      <c r="N652" s="409"/>
      <c r="O652" s="363">
        <f t="shared" si="115"/>
        <v>0</v>
      </c>
      <c r="P652" s="74">
        <f t="shared" si="115"/>
        <v>0</v>
      </c>
      <c r="Q652" s="96" t="str">
        <f t="shared" si="114"/>
        <v/>
      </c>
    </row>
    <row r="653" spans="1:17">
      <c r="A653" s="383" t="str">
        <f>IF(B653="","",COUNT('Diário 1º PA'!$A$4:$A$2000)+COUNT('Diário 2º PA'!$A$4:$A$1998)+COUNT('Diário 3º PA'!$A$4:$A$1991)+ROW()-3)</f>
        <v/>
      </c>
      <c r="B653" s="370"/>
      <c r="C653" s="392"/>
      <c r="D653" s="372"/>
      <c r="E653" s="372"/>
      <c r="F653" s="373"/>
      <c r="G653" s="372"/>
      <c r="H653" s="372"/>
      <c r="I653" s="374"/>
      <c r="J653" s="375"/>
      <c r="K653" s="375"/>
      <c r="L653" s="376"/>
      <c r="M653" s="375"/>
      <c r="N653" s="409"/>
      <c r="O653" s="363">
        <f t="shared" si="115"/>
        <v>0</v>
      </c>
      <c r="P653" s="74">
        <f t="shared" si="115"/>
        <v>0</v>
      </c>
      <c r="Q653" s="96" t="str">
        <f t="shared" si="114"/>
        <v/>
      </c>
    </row>
    <row r="654" spans="1:17">
      <c r="A654" s="383" t="str">
        <f>IF(B654="","",COUNT('Diário 1º PA'!$A$4:$A$2000)+COUNT('Diário 2º PA'!$A$4:$A$1998)+COUNT('Diário 3º PA'!$A$4:$A$1991)+ROW()-3)</f>
        <v/>
      </c>
      <c r="B654" s="370"/>
      <c r="C654" s="392"/>
      <c r="D654" s="372"/>
      <c r="E654" s="372"/>
      <c r="F654" s="373"/>
      <c r="G654" s="372"/>
      <c r="H654" s="372"/>
      <c r="I654" s="374"/>
      <c r="J654" s="375"/>
      <c r="K654" s="375"/>
      <c r="L654" s="376"/>
      <c r="M654" s="375"/>
      <c r="N654" s="409"/>
      <c r="O654" s="363">
        <f t="shared" si="115"/>
        <v>0</v>
      </c>
      <c r="P654" s="74">
        <f t="shared" si="115"/>
        <v>0</v>
      </c>
      <c r="Q654" s="96" t="str">
        <f t="shared" si="114"/>
        <v/>
      </c>
    </row>
    <row r="655" spans="1:17">
      <c r="A655" s="383" t="str">
        <f>IF(B655="","",COUNT('Diário 1º PA'!$A$4:$A$2000)+COUNT('Diário 2º PA'!$A$4:$A$1998)+COUNT('Diário 3º PA'!$A$4:$A$1991)+ROW()-3)</f>
        <v/>
      </c>
      <c r="B655" s="370"/>
      <c r="C655" s="392"/>
      <c r="D655" s="372"/>
      <c r="E655" s="372"/>
      <c r="F655" s="373"/>
      <c r="G655" s="372"/>
      <c r="H655" s="372"/>
      <c r="I655" s="374"/>
      <c r="J655" s="375"/>
      <c r="K655" s="375"/>
      <c r="L655" s="376"/>
      <c r="M655" s="375"/>
      <c r="N655" s="409"/>
      <c r="O655" s="363">
        <f t="shared" si="115"/>
        <v>0</v>
      </c>
      <c r="P655" s="74">
        <f t="shared" si="115"/>
        <v>0</v>
      </c>
      <c r="Q655" s="96" t="str">
        <f t="shared" si="114"/>
        <v/>
      </c>
    </row>
    <row r="656" spans="1:17">
      <c r="A656" s="383" t="str">
        <f>IF(B656="","",COUNT('Diário 1º PA'!$A$4:$A$2000)+COUNT('Diário 2º PA'!$A$4:$A$1998)+COUNT('Diário 3º PA'!$A$4:$A$1991)+ROW()-3)</f>
        <v/>
      </c>
      <c r="B656" s="370"/>
      <c r="C656" s="392"/>
      <c r="D656" s="372"/>
      <c r="E656" s="372"/>
      <c r="F656" s="373"/>
      <c r="G656" s="372"/>
      <c r="H656" s="372"/>
      <c r="I656" s="374"/>
      <c r="J656" s="375"/>
      <c r="K656" s="375"/>
      <c r="L656" s="376"/>
      <c r="M656" s="375"/>
      <c r="N656" s="409"/>
      <c r="O656" s="363">
        <f t="shared" si="115"/>
        <v>0</v>
      </c>
      <c r="P656" s="74">
        <f t="shared" si="115"/>
        <v>0</v>
      </c>
      <c r="Q656" s="96" t="str">
        <f t="shared" si="114"/>
        <v/>
      </c>
    </row>
    <row r="657" spans="1:17">
      <c r="A657" s="383" t="str">
        <f>IF(B657="","",COUNT('Diário 1º PA'!$A$4:$A$2000)+COUNT('Diário 2º PA'!$A$4:$A$1998)+COUNT('Diário 3º PA'!$A$4:$A$1991)+ROW()-3)</f>
        <v/>
      </c>
      <c r="B657" s="370"/>
      <c r="C657" s="392"/>
      <c r="D657" s="372"/>
      <c r="E657" s="372"/>
      <c r="F657" s="373"/>
      <c r="G657" s="372"/>
      <c r="H657" s="372"/>
      <c r="I657" s="374"/>
      <c r="J657" s="375"/>
      <c r="K657" s="375"/>
      <c r="L657" s="376"/>
      <c r="M657" s="375"/>
      <c r="N657" s="409"/>
      <c r="O657" s="363">
        <f t="shared" si="115"/>
        <v>0</v>
      </c>
      <c r="P657" s="74">
        <f t="shared" si="115"/>
        <v>0</v>
      </c>
      <c r="Q657" s="96" t="str">
        <f t="shared" si="114"/>
        <v/>
      </c>
    </row>
    <row r="658" spans="1:17">
      <c r="A658" s="383" t="str">
        <f>IF(B658="","",COUNT('Diário 1º PA'!$A$4:$A$2000)+COUNT('Diário 2º PA'!$A$4:$A$1998)+COUNT('Diário 3º PA'!$A$4:$A$1991)+ROW()-3)</f>
        <v/>
      </c>
      <c r="B658" s="370"/>
      <c r="C658" s="392"/>
      <c r="D658" s="372"/>
      <c r="E658" s="372"/>
      <c r="F658" s="373"/>
      <c r="G658" s="372"/>
      <c r="H658" s="372"/>
      <c r="I658" s="374"/>
      <c r="J658" s="375"/>
      <c r="K658" s="375"/>
      <c r="L658" s="376"/>
      <c r="M658" s="375"/>
      <c r="N658" s="409"/>
      <c r="O658" s="363">
        <f t="shared" si="115"/>
        <v>0</v>
      </c>
      <c r="P658" s="74">
        <f t="shared" si="115"/>
        <v>0</v>
      </c>
      <c r="Q658" s="96" t="str">
        <f t="shared" si="114"/>
        <v/>
      </c>
    </row>
    <row r="659" spans="1:17">
      <c r="A659" s="383" t="str">
        <f>IF(B659="","",COUNT('Diário 1º PA'!$A$4:$A$2000)+COUNT('Diário 2º PA'!$A$4:$A$1998)+COUNT('Diário 3º PA'!$A$4:$A$1991)+ROW()-3)</f>
        <v/>
      </c>
      <c r="B659" s="370"/>
      <c r="C659" s="392"/>
      <c r="D659" s="372"/>
      <c r="E659" s="372"/>
      <c r="F659" s="373"/>
      <c r="G659" s="372"/>
      <c r="H659" s="372"/>
      <c r="I659" s="374"/>
      <c r="J659" s="375"/>
      <c r="K659" s="375"/>
      <c r="L659" s="376"/>
      <c r="M659" s="375"/>
      <c r="N659" s="409"/>
      <c r="O659" s="363">
        <f t="shared" si="115"/>
        <v>0</v>
      </c>
      <c r="P659" s="74">
        <f t="shared" si="115"/>
        <v>0</v>
      </c>
      <c r="Q659" s="96" t="str">
        <f t="shared" si="114"/>
        <v/>
      </c>
    </row>
    <row r="660" spans="1:17">
      <c r="A660" s="383" t="str">
        <f>IF(B660="","",COUNT('Diário 1º PA'!$A$4:$A$2000)+COUNT('Diário 2º PA'!$A$4:$A$1998)+COUNT('Diário 3º PA'!$A$4:$A$1991)+ROW()-3)</f>
        <v/>
      </c>
      <c r="B660" s="370"/>
      <c r="C660" s="392"/>
      <c r="D660" s="372"/>
      <c r="E660" s="372"/>
      <c r="F660" s="373"/>
      <c r="G660" s="372"/>
      <c r="H660" s="372"/>
      <c r="I660" s="374"/>
      <c r="J660" s="375"/>
      <c r="K660" s="375"/>
      <c r="L660" s="376"/>
      <c r="M660" s="375"/>
      <c r="N660" s="409"/>
      <c r="O660" s="363">
        <f t="shared" si="115"/>
        <v>0</v>
      </c>
      <c r="P660" s="74">
        <f t="shared" si="115"/>
        <v>0</v>
      </c>
      <c r="Q660" s="96" t="str">
        <f t="shared" si="114"/>
        <v/>
      </c>
    </row>
    <row r="661" spans="1:17">
      <c r="A661" s="383" t="str">
        <f>IF(B661="","",COUNT('Diário 1º PA'!$A$4:$A$2000)+COUNT('Diário 2º PA'!$A$4:$A$1998)+COUNT('Diário 3º PA'!$A$4:$A$1991)+ROW()-3)</f>
        <v/>
      </c>
      <c r="B661" s="370"/>
      <c r="C661" s="392"/>
      <c r="D661" s="372"/>
      <c r="E661" s="372"/>
      <c r="F661" s="373"/>
      <c r="G661" s="372"/>
      <c r="H661" s="372"/>
      <c r="I661" s="374"/>
      <c r="J661" s="375"/>
      <c r="K661" s="375"/>
      <c r="L661" s="376"/>
      <c r="M661" s="375"/>
      <c r="N661" s="409"/>
      <c r="O661" s="363">
        <f t="shared" si="115"/>
        <v>0</v>
      </c>
      <c r="P661" s="74">
        <f t="shared" si="115"/>
        <v>0</v>
      </c>
      <c r="Q661" s="96" t="str">
        <f t="shared" si="114"/>
        <v/>
      </c>
    </row>
    <row r="662" spans="1:17">
      <c r="A662" s="383" t="str">
        <f>IF(B662="","",COUNT('Diário 1º PA'!$A$4:$A$2000)+COUNT('Diário 2º PA'!$A$4:$A$1998)+COUNT('Diário 3º PA'!$A$4:$A$1991)+ROW()-3)</f>
        <v/>
      </c>
      <c r="B662" s="370"/>
      <c r="C662" s="392"/>
      <c r="D662" s="372"/>
      <c r="E662" s="372"/>
      <c r="F662" s="373"/>
      <c r="G662" s="372"/>
      <c r="H662" s="372"/>
      <c r="I662" s="374"/>
      <c r="J662" s="375"/>
      <c r="K662" s="375"/>
      <c r="L662" s="376"/>
      <c r="M662" s="375"/>
      <c r="N662" s="409"/>
      <c r="O662" s="363">
        <f t="shared" si="115"/>
        <v>0</v>
      </c>
      <c r="P662" s="74">
        <f t="shared" si="115"/>
        <v>0</v>
      </c>
      <c r="Q662" s="96" t="str">
        <f t="shared" si="114"/>
        <v/>
      </c>
    </row>
    <row r="663" spans="1:17">
      <c r="A663" s="383" t="str">
        <f>IF(B663="","",COUNT('Diário 1º PA'!$A$4:$A$2000)+COUNT('Diário 2º PA'!$A$4:$A$1998)+COUNT('Diário 3º PA'!$A$4:$A$1991)+ROW()-3)</f>
        <v/>
      </c>
      <c r="B663" s="370"/>
      <c r="C663" s="392"/>
      <c r="D663" s="372"/>
      <c r="E663" s="372"/>
      <c r="F663" s="373"/>
      <c r="G663" s="372"/>
      <c r="H663" s="372"/>
      <c r="I663" s="374"/>
      <c r="J663" s="375"/>
      <c r="K663" s="375"/>
      <c r="L663" s="376"/>
      <c r="M663" s="375"/>
      <c r="N663" s="409"/>
      <c r="O663" s="363">
        <f t="shared" si="115"/>
        <v>0</v>
      </c>
      <c r="P663" s="74">
        <f t="shared" si="115"/>
        <v>0</v>
      </c>
      <c r="Q663" s="96" t="str">
        <f t="shared" si="114"/>
        <v/>
      </c>
    </row>
    <row r="664" spans="1:17">
      <c r="A664" s="383" t="str">
        <f>IF(B664="","",COUNT('Diário 1º PA'!$A$4:$A$2000)+COUNT('Diário 2º PA'!$A$4:$A$1998)+COUNT('Diário 3º PA'!$A$4:$A$1991)+ROW()-3)</f>
        <v/>
      </c>
      <c r="B664" s="370"/>
      <c r="C664" s="392"/>
      <c r="D664" s="372"/>
      <c r="E664" s="372"/>
      <c r="F664" s="373"/>
      <c r="G664" s="372"/>
      <c r="H664" s="372"/>
      <c r="I664" s="374"/>
      <c r="J664" s="375"/>
      <c r="K664" s="375"/>
      <c r="L664" s="376"/>
      <c r="M664" s="375"/>
      <c r="N664" s="409"/>
      <c r="O664" s="363">
        <f t="shared" si="115"/>
        <v>0</v>
      </c>
      <c r="P664" s="74">
        <f t="shared" si="115"/>
        <v>0</v>
      </c>
      <c r="Q664" s="96" t="str">
        <f t="shared" si="114"/>
        <v/>
      </c>
    </row>
    <row r="665" spans="1:17">
      <c r="A665" s="383" t="str">
        <f>IF(B665="","",COUNT('Diário 1º PA'!$A$4:$A$2000)+COUNT('Diário 2º PA'!$A$4:$A$1998)+COUNT('Diário 3º PA'!$A$4:$A$1991)+ROW()-3)</f>
        <v/>
      </c>
      <c r="B665" s="370"/>
      <c r="C665" s="392"/>
      <c r="D665" s="372"/>
      <c r="E665" s="372"/>
      <c r="F665" s="373"/>
      <c r="G665" s="372"/>
      <c r="H665" s="372"/>
      <c r="I665" s="374"/>
      <c r="J665" s="375"/>
      <c r="K665" s="375"/>
      <c r="L665" s="376"/>
      <c r="M665" s="375"/>
      <c r="N665" s="409"/>
      <c r="O665" s="363">
        <f t="shared" si="115"/>
        <v>0</v>
      </c>
      <c r="P665" s="74">
        <f t="shared" si="115"/>
        <v>0</v>
      </c>
      <c r="Q665" s="96" t="str">
        <f t="shared" si="114"/>
        <v/>
      </c>
    </row>
    <row r="666" spans="1:17">
      <c r="A666" s="383" t="str">
        <f>IF(B666="","",COUNT('Diário 1º PA'!$A$4:$A$2000)+COUNT('Diário 2º PA'!$A$4:$A$1998)+COUNT('Diário 3º PA'!$A$4:$A$1991)+ROW()-3)</f>
        <v/>
      </c>
      <c r="B666" s="370"/>
      <c r="C666" s="392"/>
      <c r="D666" s="372"/>
      <c r="E666" s="372"/>
      <c r="F666" s="373"/>
      <c r="G666" s="372"/>
      <c r="H666" s="372"/>
      <c r="I666" s="374"/>
      <c r="J666" s="375"/>
      <c r="K666" s="375"/>
      <c r="L666" s="376"/>
      <c r="M666" s="375"/>
      <c r="N666" s="409"/>
      <c r="O666" s="363">
        <f t="shared" si="115"/>
        <v>0</v>
      </c>
      <c r="P666" s="74">
        <f t="shared" si="115"/>
        <v>0</v>
      </c>
      <c r="Q666" s="96" t="str">
        <f t="shared" si="114"/>
        <v/>
      </c>
    </row>
    <row r="667" spans="1:17">
      <c r="A667" s="383" t="str">
        <f>IF(B667="","",COUNT('Diário 1º PA'!$A$4:$A$2000)+COUNT('Diário 2º PA'!$A$4:$A$1998)+COUNT('Diário 3º PA'!$A$4:$A$1991)+ROW()-3)</f>
        <v/>
      </c>
      <c r="B667" s="370"/>
      <c r="C667" s="392"/>
      <c r="D667" s="372"/>
      <c r="E667" s="372"/>
      <c r="F667" s="373"/>
      <c r="G667" s="372"/>
      <c r="H667" s="372"/>
      <c r="I667" s="374"/>
      <c r="J667" s="375"/>
      <c r="K667" s="375"/>
      <c r="L667" s="376"/>
      <c r="M667" s="375"/>
      <c r="N667" s="409"/>
      <c r="O667" s="363">
        <f t="shared" si="115"/>
        <v>0</v>
      </c>
      <c r="P667" s="74">
        <f t="shared" si="115"/>
        <v>0</v>
      </c>
      <c r="Q667" s="96" t="str">
        <f t="shared" si="114"/>
        <v/>
      </c>
    </row>
    <row r="668" spans="1:17">
      <c r="A668" s="383" t="str">
        <f>IF(B668="","",COUNT('Diário 1º PA'!$A$4:$A$2000)+COUNT('Diário 2º PA'!$A$4:$A$1998)+COUNT('Diário 3º PA'!$A$4:$A$1991)+ROW()-3)</f>
        <v/>
      </c>
      <c r="B668" s="370"/>
      <c r="C668" s="392"/>
      <c r="D668" s="372"/>
      <c r="E668" s="372"/>
      <c r="F668" s="373"/>
      <c r="G668" s="372"/>
      <c r="H668" s="372"/>
      <c r="I668" s="374"/>
      <c r="J668" s="375"/>
      <c r="K668" s="375"/>
      <c r="L668" s="376"/>
      <c r="M668" s="375"/>
      <c r="N668" s="409"/>
      <c r="O668" s="363">
        <f t="shared" si="115"/>
        <v>0</v>
      </c>
      <c r="P668" s="74">
        <f t="shared" si="115"/>
        <v>0</v>
      </c>
      <c r="Q668" s="96" t="str">
        <f t="shared" si="114"/>
        <v/>
      </c>
    </row>
    <row r="669" spans="1:17">
      <c r="A669" s="383" t="str">
        <f>IF(B669="","",COUNT('Diário 1º PA'!$A$4:$A$2000)+COUNT('Diário 2º PA'!$A$4:$A$1998)+COUNT('Diário 3º PA'!$A$4:$A$1991)+ROW()-3)</f>
        <v/>
      </c>
      <c r="B669" s="370"/>
      <c r="C669" s="392"/>
      <c r="D669" s="372"/>
      <c r="E669" s="372"/>
      <c r="F669" s="373"/>
      <c r="G669" s="372"/>
      <c r="H669" s="372"/>
      <c r="I669" s="374"/>
      <c r="J669" s="375"/>
      <c r="K669" s="375"/>
      <c r="L669" s="376"/>
      <c r="M669" s="375"/>
      <c r="N669" s="409"/>
      <c r="O669" s="363">
        <f t="shared" si="115"/>
        <v>0</v>
      </c>
      <c r="P669" s="74">
        <f t="shared" si="115"/>
        <v>0</v>
      </c>
      <c r="Q669" s="96" t="str">
        <f t="shared" si="114"/>
        <v/>
      </c>
    </row>
    <row r="670" spans="1:17">
      <c r="A670" s="383" t="str">
        <f>IF(B670="","",COUNT('Diário 1º PA'!$A$4:$A$2000)+COUNT('Diário 2º PA'!$A$4:$A$1998)+COUNT('Diário 3º PA'!$A$4:$A$1991)+ROW()-3)</f>
        <v/>
      </c>
      <c r="B670" s="370"/>
      <c r="C670" s="392"/>
      <c r="D670" s="372"/>
      <c r="E670" s="372"/>
      <c r="F670" s="373"/>
      <c r="G670" s="372"/>
      <c r="H670" s="372"/>
      <c r="I670" s="374"/>
      <c r="J670" s="375"/>
      <c r="K670" s="375"/>
      <c r="L670" s="376"/>
      <c r="M670" s="375"/>
      <c r="N670" s="409"/>
      <c r="O670" s="363">
        <f t="shared" si="115"/>
        <v>0</v>
      </c>
      <c r="P670" s="74">
        <f t="shared" si="115"/>
        <v>0</v>
      </c>
      <c r="Q670" s="96" t="str">
        <f t="shared" si="114"/>
        <v/>
      </c>
    </row>
    <row r="671" spans="1:17">
      <c r="A671" s="383" t="str">
        <f>IF(B671="","",COUNT('Diário 1º PA'!$A$4:$A$2000)+COUNT('Diário 2º PA'!$A$4:$A$1998)+COUNT('Diário 3º PA'!$A$4:$A$1991)+ROW()-3)</f>
        <v/>
      </c>
      <c r="B671" s="370"/>
      <c r="C671" s="392"/>
      <c r="D671" s="372"/>
      <c r="E671" s="372"/>
      <c r="F671" s="373"/>
      <c r="G671" s="372"/>
      <c r="H671" s="372"/>
      <c r="I671" s="374"/>
      <c r="J671" s="375"/>
      <c r="K671" s="375"/>
      <c r="L671" s="376"/>
      <c r="M671" s="375"/>
      <c r="N671" s="409"/>
      <c r="O671" s="363">
        <f t="shared" si="115"/>
        <v>0</v>
      </c>
      <c r="P671" s="74">
        <f t="shared" si="115"/>
        <v>0</v>
      </c>
      <c r="Q671" s="96" t="str">
        <f t="shared" si="114"/>
        <v/>
      </c>
    </row>
    <row r="672" spans="1:17">
      <c r="A672" s="383" t="str">
        <f>IF(B672="","",COUNT('Diário 1º PA'!$A$4:$A$2000)+COUNT('Diário 2º PA'!$A$4:$A$1998)+COUNT('Diário 3º PA'!$A$4:$A$1991)+ROW()-3)</f>
        <v/>
      </c>
      <c r="B672" s="370"/>
      <c r="C672" s="392"/>
      <c r="D672" s="372"/>
      <c r="E672" s="372"/>
      <c r="F672" s="373"/>
      <c r="G672" s="372"/>
      <c r="H672" s="372"/>
      <c r="I672" s="374"/>
      <c r="J672" s="375"/>
      <c r="K672" s="375"/>
      <c r="L672" s="376"/>
      <c r="M672" s="375"/>
      <c r="N672" s="409"/>
      <c r="O672" s="363">
        <f t="shared" si="115"/>
        <v>0</v>
      </c>
      <c r="P672" s="74">
        <f t="shared" si="115"/>
        <v>0</v>
      </c>
      <c r="Q672" s="96" t="str">
        <f t="shared" si="114"/>
        <v/>
      </c>
    </row>
    <row r="673" spans="1:17">
      <c r="A673" s="383" t="str">
        <f>IF(B673="","",COUNT('Diário 1º PA'!$A$4:$A$2000)+COUNT('Diário 2º PA'!$A$4:$A$1998)+COUNT('Diário 3º PA'!$A$4:$A$1991)+ROW()-3)</f>
        <v/>
      </c>
      <c r="B673" s="370"/>
      <c r="C673" s="392"/>
      <c r="D673" s="372"/>
      <c r="E673" s="372"/>
      <c r="F673" s="373"/>
      <c r="G673" s="372"/>
      <c r="H673" s="372"/>
      <c r="I673" s="374"/>
      <c r="J673" s="375"/>
      <c r="K673" s="375"/>
      <c r="L673" s="376"/>
      <c r="M673" s="375"/>
      <c r="N673" s="409"/>
      <c r="O673" s="363">
        <f t="shared" si="115"/>
        <v>0</v>
      </c>
      <c r="P673" s="74">
        <f t="shared" si="115"/>
        <v>0</v>
      </c>
      <c r="Q673" s="96" t="str">
        <f t="shared" si="114"/>
        <v/>
      </c>
    </row>
    <row r="674" spans="1:17">
      <c r="A674" s="383" t="str">
        <f>IF(B674="","",COUNT('Diário 1º PA'!$A$4:$A$2000)+COUNT('Diário 2º PA'!$A$4:$A$1998)+COUNT('Diário 3º PA'!$A$4:$A$1991)+ROW()-3)</f>
        <v/>
      </c>
      <c r="B674" s="370"/>
      <c r="C674" s="392"/>
      <c r="D674" s="372"/>
      <c r="E674" s="372"/>
      <c r="F674" s="373"/>
      <c r="G674" s="372"/>
      <c r="H674" s="372"/>
      <c r="I674" s="374"/>
      <c r="J674" s="375"/>
      <c r="K674" s="375"/>
      <c r="L674" s="376"/>
      <c r="M674" s="375"/>
      <c r="N674" s="409"/>
      <c r="O674" s="363">
        <f t="shared" si="115"/>
        <v>0</v>
      </c>
      <c r="P674" s="74">
        <f t="shared" si="115"/>
        <v>0</v>
      </c>
      <c r="Q674" s="96" t="str">
        <f t="shared" si="114"/>
        <v/>
      </c>
    </row>
    <row r="675" spans="1:17">
      <c r="A675" s="383" t="str">
        <f>IF(B675="","",COUNT('Diário 1º PA'!$A$4:$A$2000)+COUNT('Diário 2º PA'!$A$4:$A$1998)+COUNT('Diário 3º PA'!$A$4:$A$1991)+ROW()-3)</f>
        <v/>
      </c>
      <c r="B675" s="370"/>
      <c r="C675" s="392"/>
      <c r="D675" s="372"/>
      <c r="E675" s="372"/>
      <c r="F675" s="373"/>
      <c r="G675" s="372"/>
      <c r="H675" s="372"/>
      <c r="I675" s="374"/>
      <c r="J675" s="375"/>
      <c r="K675" s="375"/>
      <c r="L675" s="376"/>
      <c r="M675" s="375"/>
      <c r="N675" s="409"/>
      <c r="O675" s="363">
        <f t="shared" si="115"/>
        <v>0</v>
      </c>
      <c r="P675" s="74">
        <f t="shared" si="115"/>
        <v>0</v>
      </c>
      <c r="Q675" s="96" t="str">
        <f t="shared" si="114"/>
        <v/>
      </c>
    </row>
    <row r="676" spans="1:17">
      <c r="A676" s="383" t="str">
        <f>IF(B676="","",COUNT('Diário 1º PA'!$A$4:$A$2000)+COUNT('Diário 2º PA'!$A$4:$A$1998)+COUNT('Diário 3º PA'!$A$4:$A$1991)+ROW()-3)</f>
        <v/>
      </c>
      <c r="B676" s="370"/>
      <c r="C676" s="392"/>
      <c r="D676" s="372"/>
      <c r="E676" s="372"/>
      <c r="F676" s="373"/>
      <c r="G676" s="372"/>
      <c r="H676" s="372"/>
      <c r="I676" s="374"/>
      <c r="J676" s="375"/>
      <c r="K676" s="375"/>
      <c r="L676" s="376"/>
      <c r="M676" s="375"/>
      <c r="N676" s="409"/>
      <c r="O676" s="363">
        <f t="shared" si="115"/>
        <v>0</v>
      </c>
      <c r="P676" s="74">
        <f t="shared" si="115"/>
        <v>0</v>
      </c>
      <c r="Q676" s="96" t="str">
        <f t="shared" si="114"/>
        <v/>
      </c>
    </row>
    <row r="677" spans="1:17">
      <c r="A677" s="383" t="str">
        <f>IF(B677="","",COUNT('Diário 1º PA'!$A$4:$A$2000)+COUNT('Diário 2º PA'!$A$4:$A$1998)+COUNT('Diário 3º PA'!$A$4:$A$1991)+ROW()-3)</f>
        <v/>
      </c>
      <c r="B677" s="370"/>
      <c r="C677" s="392"/>
      <c r="D677" s="372"/>
      <c r="E677" s="372"/>
      <c r="F677" s="373"/>
      <c r="G677" s="372"/>
      <c r="H677" s="372"/>
      <c r="I677" s="374"/>
      <c r="J677" s="375"/>
      <c r="K677" s="375"/>
      <c r="L677" s="376"/>
      <c r="M677" s="375"/>
      <c r="N677" s="409"/>
      <c r="O677" s="363">
        <f t="shared" si="115"/>
        <v>0</v>
      </c>
      <c r="P677" s="74">
        <f t="shared" si="115"/>
        <v>0</v>
      </c>
      <c r="Q677" s="96" t="str">
        <f t="shared" si="114"/>
        <v/>
      </c>
    </row>
    <row r="678" spans="1:17">
      <c r="A678" s="383" t="str">
        <f>IF(B678="","",COUNT('Diário 1º PA'!$A$4:$A$2000)+COUNT('Diário 2º PA'!$A$4:$A$1998)+COUNT('Diário 3º PA'!$A$4:$A$1991)+ROW()-3)</f>
        <v/>
      </c>
      <c r="B678" s="370"/>
      <c r="C678" s="392"/>
      <c r="D678" s="372"/>
      <c r="E678" s="372"/>
      <c r="F678" s="373"/>
      <c r="G678" s="372"/>
      <c r="H678" s="372"/>
      <c r="I678" s="374"/>
      <c r="J678" s="375"/>
      <c r="K678" s="375"/>
      <c r="L678" s="376"/>
      <c r="M678" s="375"/>
      <c r="N678" s="409"/>
      <c r="O678" s="363">
        <f t="shared" si="115"/>
        <v>0</v>
      </c>
      <c r="P678" s="74">
        <f t="shared" si="115"/>
        <v>0</v>
      </c>
      <c r="Q678" s="96" t="str">
        <f t="shared" si="114"/>
        <v/>
      </c>
    </row>
    <row r="679" spans="1:17">
      <c r="A679" s="383" t="str">
        <f>IF(B679="","",COUNT('Diário 1º PA'!$A$4:$A$2000)+COUNT('Diário 2º PA'!$A$4:$A$1998)+COUNT('Diário 3º PA'!$A$4:$A$1991)+ROW()-3)</f>
        <v/>
      </c>
      <c r="B679" s="370"/>
      <c r="C679" s="392"/>
      <c r="D679" s="372"/>
      <c r="E679" s="372"/>
      <c r="F679" s="373"/>
      <c r="G679" s="372"/>
      <c r="H679" s="372"/>
      <c r="I679" s="374"/>
      <c r="J679" s="375"/>
      <c r="K679" s="375"/>
      <c r="L679" s="376"/>
      <c r="M679" s="375"/>
      <c r="N679" s="409"/>
      <c r="O679" s="363">
        <f t="shared" si="115"/>
        <v>0</v>
      </c>
      <c r="P679" s="74">
        <f t="shared" si="115"/>
        <v>0</v>
      </c>
      <c r="Q679" s="96" t="str">
        <f t="shared" si="114"/>
        <v/>
      </c>
    </row>
    <row r="680" spans="1:17">
      <c r="A680" s="383" t="str">
        <f>IF(B680="","",COUNT('Diário 1º PA'!$A$4:$A$2000)+COUNT('Diário 2º PA'!$A$4:$A$1998)+COUNT('Diário 3º PA'!$A$4:$A$1991)+ROW()-3)</f>
        <v/>
      </c>
      <c r="B680" s="370"/>
      <c r="C680" s="392"/>
      <c r="D680" s="372"/>
      <c r="E680" s="372"/>
      <c r="F680" s="373"/>
      <c r="G680" s="372"/>
      <c r="H680" s="372"/>
      <c r="I680" s="374"/>
      <c r="J680" s="375"/>
      <c r="K680" s="375"/>
      <c r="L680" s="376"/>
      <c r="M680" s="375"/>
      <c r="N680" s="409"/>
      <c r="O680" s="363">
        <f t="shared" si="115"/>
        <v>0</v>
      </c>
      <c r="P680" s="74">
        <f t="shared" si="115"/>
        <v>0</v>
      </c>
      <c r="Q680" s="96" t="str">
        <f t="shared" si="114"/>
        <v/>
      </c>
    </row>
    <row r="681" spans="1:17">
      <c r="A681" s="383" t="str">
        <f>IF(B681="","",COUNT('Diário 1º PA'!$A$4:$A$2000)+COUNT('Diário 2º PA'!$A$4:$A$1998)+COUNT('Diário 3º PA'!$A$4:$A$1991)+ROW()-3)</f>
        <v/>
      </c>
      <c r="B681" s="370"/>
      <c r="C681" s="392"/>
      <c r="D681" s="372"/>
      <c r="E681" s="372"/>
      <c r="F681" s="373"/>
      <c r="G681" s="372"/>
      <c r="H681" s="372"/>
      <c r="I681" s="374"/>
      <c r="J681" s="375"/>
      <c r="K681" s="375"/>
      <c r="L681" s="376"/>
      <c r="M681" s="375"/>
      <c r="N681" s="409"/>
      <c r="O681" s="363">
        <f t="shared" si="115"/>
        <v>0</v>
      </c>
      <c r="P681" s="74">
        <f t="shared" si="115"/>
        <v>0</v>
      </c>
      <c r="Q681" s="96" t="str">
        <f t="shared" si="114"/>
        <v/>
      </c>
    </row>
    <row r="682" spans="1:17">
      <c r="A682" s="383" t="str">
        <f>IF(B682="","",COUNT('Diário 1º PA'!$A$4:$A$2000)+COUNT('Diário 2º PA'!$A$4:$A$1998)+COUNT('Diário 3º PA'!$A$4:$A$1991)+ROW()-3)</f>
        <v/>
      </c>
      <c r="B682" s="370"/>
      <c r="C682" s="392"/>
      <c r="D682" s="372"/>
      <c r="E682" s="372"/>
      <c r="F682" s="373"/>
      <c r="G682" s="372"/>
      <c r="H682" s="372"/>
      <c r="I682" s="374"/>
      <c r="J682" s="375"/>
      <c r="K682" s="375"/>
      <c r="L682" s="376"/>
      <c r="M682" s="375"/>
      <c r="N682" s="409"/>
      <c r="O682" s="363">
        <f t="shared" si="115"/>
        <v>0</v>
      </c>
      <c r="P682" s="74">
        <f t="shared" si="115"/>
        <v>0</v>
      </c>
      <c r="Q682" s="96" t="str">
        <f t="shared" si="114"/>
        <v/>
      </c>
    </row>
    <row r="683" spans="1:17">
      <c r="A683" s="383" t="str">
        <f>IF(B683="","",COUNT('Diário 1º PA'!$A$4:$A$2000)+COUNT('Diário 2º PA'!$A$4:$A$1998)+COUNT('Diário 3º PA'!$A$4:$A$1991)+ROW()-3)</f>
        <v/>
      </c>
      <c r="B683" s="370"/>
      <c r="C683" s="392"/>
      <c r="D683" s="372"/>
      <c r="E683" s="372"/>
      <c r="F683" s="373"/>
      <c r="G683" s="372"/>
      <c r="H683" s="372"/>
      <c r="I683" s="374"/>
      <c r="J683" s="375"/>
      <c r="K683" s="375"/>
      <c r="L683" s="376"/>
      <c r="M683" s="375"/>
      <c r="N683" s="409"/>
      <c r="O683" s="363">
        <f t="shared" si="115"/>
        <v>0</v>
      </c>
      <c r="P683" s="74">
        <f t="shared" si="115"/>
        <v>0</v>
      </c>
      <c r="Q683" s="96" t="str">
        <f t="shared" si="114"/>
        <v/>
      </c>
    </row>
    <row r="684" spans="1:17">
      <c r="A684" s="383" t="str">
        <f>IF(B684="","",COUNT('Diário 1º PA'!$A$4:$A$2000)+COUNT('Diário 2º PA'!$A$4:$A$1998)+COUNT('Diário 3º PA'!$A$4:$A$1991)+ROW()-3)</f>
        <v/>
      </c>
      <c r="B684" s="370"/>
      <c r="C684" s="392"/>
      <c r="D684" s="372"/>
      <c r="E684" s="372"/>
      <c r="F684" s="373"/>
      <c r="G684" s="372"/>
      <c r="H684" s="372"/>
      <c r="I684" s="374"/>
      <c r="J684" s="375"/>
      <c r="K684" s="375"/>
      <c r="L684" s="376"/>
      <c r="M684" s="375"/>
      <c r="N684" s="409"/>
      <c r="O684" s="363">
        <f t="shared" si="115"/>
        <v>0</v>
      </c>
      <c r="P684" s="74">
        <f t="shared" si="115"/>
        <v>0</v>
      </c>
      <c r="Q684" s="96" t="str">
        <f t="shared" si="114"/>
        <v/>
      </c>
    </row>
    <row r="685" spans="1:17">
      <c r="A685" s="383" t="str">
        <f>IF(B685="","",COUNT('Diário 1º PA'!$A$4:$A$2000)+COUNT('Diário 2º PA'!$A$4:$A$1998)+COUNT('Diário 3º PA'!$A$4:$A$1991)+ROW()-3)</f>
        <v/>
      </c>
      <c r="B685" s="370"/>
      <c r="C685" s="392"/>
      <c r="D685" s="372"/>
      <c r="E685" s="372"/>
      <c r="F685" s="373"/>
      <c r="G685" s="372"/>
      <c r="H685" s="372"/>
      <c r="I685" s="374"/>
      <c r="J685" s="375"/>
      <c r="K685" s="375"/>
      <c r="L685" s="376"/>
      <c r="M685" s="375"/>
      <c r="N685" s="409"/>
      <c r="O685" s="363">
        <f t="shared" si="115"/>
        <v>0</v>
      </c>
      <c r="P685" s="74">
        <f t="shared" si="115"/>
        <v>0</v>
      </c>
      <c r="Q685" s="96" t="str">
        <f t="shared" si="114"/>
        <v/>
      </c>
    </row>
    <row r="686" spans="1:17">
      <c r="A686" s="383" t="str">
        <f>IF(B686="","",COUNT('Diário 1º PA'!$A$4:$A$2000)+COUNT('Diário 2º PA'!$A$4:$A$1998)+COUNT('Diário 3º PA'!$A$4:$A$1991)+ROW()-3)</f>
        <v/>
      </c>
      <c r="B686" s="370"/>
      <c r="C686" s="392"/>
      <c r="D686" s="372"/>
      <c r="E686" s="372"/>
      <c r="F686" s="373"/>
      <c r="G686" s="372"/>
      <c r="H686" s="372"/>
      <c r="I686" s="374"/>
      <c r="J686" s="375"/>
      <c r="K686" s="375"/>
      <c r="L686" s="376"/>
      <c r="M686" s="375"/>
      <c r="N686" s="409"/>
      <c r="O686" s="363">
        <f t="shared" si="115"/>
        <v>0</v>
      </c>
      <c r="P686" s="74">
        <f t="shared" si="115"/>
        <v>0</v>
      </c>
      <c r="Q686" s="96" t="str">
        <f t="shared" si="114"/>
        <v/>
      </c>
    </row>
    <row r="687" spans="1:17">
      <c r="A687" s="383" t="str">
        <f>IF(B687="","",COUNT('Diário 1º PA'!$A$4:$A$2000)+COUNT('Diário 2º PA'!$A$4:$A$1998)+COUNT('Diário 3º PA'!$A$4:$A$1991)+ROW()-3)</f>
        <v/>
      </c>
      <c r="B687" s="370"/>
      <c r="C687" s="392"/>
      <c r="D687" s="372"/>
      <c r="E687" s="372"/>
      <c r="F687" s="373"/>
      <c r="G687" s="372"/>
      <c r="H687" s="372"/>
      <c r="I687" s="374"/>
      <c r="J687" s="375"/>
      <c r="K687" s="375"/>
      <c r="L687" s="376"/>
      <c r="M687" s="375"/>
      <c r="N687" s="409"/>
      <c r="O687" s="363">
        <f t="shared" si="115"/>
        <v>0</v>
      </c>
      <c r="P687" s="74">
        <f t="shared" si="115"/>
        <v>0</v>
      </c>
      <c r="Q687" s="96" t="str">
        <f t="shared" si="114"/>
        <v/>
      </c>
    </row>
    <row r="688" spans="1:17">
      <c r="A688" s="383" t="str">
        <f>IF(B688="","",COUNT('Diário 1º PA'!$A$4:$A$2000)+COUNT('Diário 2º PA'!$A$4:$A$1998)+COUNT('Diário 3º PA'!$A$4:$A$1991)+ROW()-3)</f>
        <v/>
      </c>
      <c r="B688" s="370"/>
      <c r="C688" s="392"/>
      <c r="D688" s="372"/>
      <c r="E688" s="372"/>
      <c r="F688" s="373"/>
      <c r="G688" s="372"/>
      <c r="H688" s="372"/>
      <c r="I688" s="374"/>
      <c r="J688" s="375"/>
      <c r="K688" s="375"/>
      <c r="L688" s="376"/>
      <c r="M688" s="375"/>
      <c r="N688" s="409"/>
      <c r="O688" s="363">
        <f t="shared" si="115"/>
        <v>0</v>
      </c>
      <c r="P688" s="74">
        <f t="shared" si="115"/>
        <v>0</v>
      </c>
      <c r="Q688" s="96" t="str">
        <f t="shared" si="114"/>
        <v/>
      </c>
    </row>
    <row r="689" spans="1:17">
      <c r="A689" s="383" t="str">
        <f>IF(B689="","",COUNT('Diário 1º PA'!$A$4:$A$2000)+COUNT('Diário 2º PA'!$A$4:$A$1998)+COUNT('Diário 3º PA'!$A$4:$A$1991)+ROW()-3)</f>
        <v/>
      </c>
      <c r="B689" s="370"/>
      <c r="C689" s="392"/>
      <c r="D689" s="372"/>
      <c r="E689" s="372"/>
      <c r="F689" s="373"/>
      <c r="G689" s="372"/>
      <c r="H689" s="372"/>
      <c r="I689" s="374"/>
      <c r="J689" s="375"/>
      <c r="K689" s="375"/>
      <c r="L689" s="376"/>
      <c r="M689" s="375"/>
      <c r="N689" s="409"/>
      <c r="O689" s="363">
        <f t="shared" si="115"/>
        <v>0</v>
      </c>
      <c r="P689" s="74">
        <f t="shared" si="115"/>
        <v>0</v>
      </c>
      <c r="Q689" s="96" t="str">
        <f t="shared" si="114"/>
        <v/>
      </c>
    </row>
    <row r="690" spans="1:17">
      <c r="A690" s="383" t="str">
        <f>IF(B690="","",COUNT('Diário 1º PA'!$A$4:$A$2000)+COUNT('Diário 2º PA'!$A$4:$A$1998)+COUNT('Diário 3º PA'!$A$4:$A$1991)+ROW()-3)</f>
        <v/>
      </c>
      <c r="B690" s="370"/>
      <c r="C690" s="392"/>
      <c r="D690" s="372"/>
      <c r="E690" s="372"/>
      <c r="F690" s="373"/>
      <c r="G690" s="372"/>
      <c r="H690" s="372"/>
      <c r="I690" s="374"/>
      <c r="J690" s="375"/>
      <c r="K690" s="375"/>
      <c r="L690" s="376"/>
      <c r="M690" s="375"/>
      <c r="N690" s="409"/>
      <c r="O690" s="363">
        <f t="shared" si="115"/>
        <v>0</v>
      </c>
      <c r="P690" s="74">
        <f t="shared" si="115"/>
        <v>0</v>
      </c>
      <c r="Q690" s="96" t="str">
        <f t="shared" si="114"/>
        <v/>
      </c>
    </row>
    <row r="691" spans="1:17">
      <c r="A691" s="383" t="str">
        <f>IF(B691="","",COUNT('Diário 1º PA'!$A$4:$A$2000)+COUNT('Diário 2º PA'!$A$4:$A$1998)+COUNT('Diário 3º PA'!$A$4:$A$1991)+ROW()-3)</f>
        <v/>
      </c>
      <c r="B691" s="370"/>
      <c r="C691" s="392"/>
      <c r="D691" s="372"/>
      <c r="E691" s="372"/>
      <c r="F691" s="373"/>
      <c r="G691" s="372"/>
      <c r="H691" s="372"/>
      <c r="I691" s="374"/>
      <c r="J691" s="375"/>
      <c r="K691" s="375"/>
      <c r="L691" s="376"/>
      <c r="M691" s="375"/>
      <c r="N691" s="409"/>
      <c r="O691" s="363">
        <f t="shared" si="115"/>
        <v>0</v>
      </c>
      <c r="P691" s="74">
        <f t="shared" si="115"/>
        <v>0</v>
      </c>
      <c r="Q691" s="96" t="str">
        <f t="shared" si="114"/>
        <v/>
      </c>
    </row>
    <row r="692" spans="1:17">
      <c r="A692" s="383" t="str">
        <f>IF(B692="","",COUNT('Diário 1º PA'!$A$4:$A$2000)+COUNT('Diário 2º PA'!$A$4:$A$1998)+COUNT('Diário 3º PA'!$A$4:$A$1991)+ROW()-3)</f>
        <v/>
      </c>
      <c r="B692" s="370"/>
      <c r="C692" s="392"/>
      <c r="D692" s="372"/>
      <c r="E692" s="372"/>
      <c r="F692" s="373"/>
      <c r="G692" s="372"/>
      <c r="H692" s="372"/>
      <c r="I692" s="374"/>
      <c r="J692" s="375"/>
      <c r="K692" s="375"/>
      <c r="L692" s="376"/>
      <c r="M692" s="375"/>
      <c r="N692" s="409"/>
      <c r="O692" s="363">
        <f t="shared" si="115"/>
        <v>0</v>
      </c>
      <c r="P692" s="74">
        <f t="shared" si="115"/>
        <v>0</v>
      </c>
      <c r="Q692" s="96" t="str">
        <f t="shared" si="114"/>
        <v/>
      </c>
    </row>
    <row r="693" spans="1:17">
      <c r="A693" s="383" t="str">
        <f>IF(B693="","",COUNT('Diário 1º PA'!$A$4:$A$2000)+COUNT('Diário 2º PA'!$A$4:$A$1998)+COUNT('Diário 3º PA'!$A$4:$A$1991)+ROW()-3)</f>
        <v/>
      </c>
      <c r="B693" s="370"/>
      <c r="C693" s="392"/>
      <c r="D693" s="372"/>
      <c r="E693" s="372"/>
      <c r="F693" s="373"/>
      <c r="G693" s="372"/>
      <c r="H693" s="372"/>
      <c r="I693" s="374"/>
      <c r="J693" s="375"/>
      <c r="K693" s="375"/>
      <c r="L693" s="376"/>
      <c r="M693" s="375"/>
      <c r="N693" s="409"/>
      <c r="O693" s="363">
        <f t="shared" si="115"/>
        <v>0</v>
      </c>
      <c r="P693" s="74">
        <f t="shared" si="115"/>
        <v>0</v>
      </c>
      <c r="Q693" s="96" t="str">
        <f t="shared" si="114"/>
        <v/>
      </c>
    </row>
    <row r="694" spans="1:17">
      <c r="A694" s="383" t="str">
        <f>IF(B694="","",COUNT('Diário 1º PA'!$A$4:$A$2000)+COUNT('Diário 2º PA'!$A$4:$A$1998)+COUNT('Diário 3º PA'!$A$4:$A$1991)+ROW()-3)</f>
        <v/>
      </c>
      <c r="B694" s="370"/>
      <c r="C694" s="392"/>
      <c r="D694" s="372"/>
      <c r="E694" s="372"/>
      <c r="F694" s="373"/>
      <c r="G694" s="372"/>
      <c r="H694" s="372"/>
      <c r="I694" s="374"/>
      <c r="J694" s="375"/>
      <c r="K694" s="375"/>
      <c r="L694" s="376"/>
      <c r="M694" s="375"/>
      <c r="N694" s="409"/>
      <c r="O694" s="363">
        <f t="shared" si="115"/>
        <v>0</v>
      </c>
      <c r="P694" s="74">
        <f t="shared" si="115"/>
        <v>0</v>
      </c>
      <c r="Q694" s="96" t="str">
        <f t="shared" si="114"/>
        <v/>
      </c>
    </row>
    <row r="695" spans="1:17">
      <c r="A695" s="383" t="str">
        <f>IF(B695="","",COUNT('Diário 1º PA'!$A$4:$A$2000)+COUNT('Diário 2º PA'!$A$4:$A$1998)+COUNT('Diário 3º PA'!$A$4:$A$1991)+ROW()-3)</f>
        <v/>
      </c>
      <c r="B695" s="370"/>
      <c r="C695" s="392"/>
      <c r="D695" s="372"/>
      <c r="E695" s="372"/>
      <c r="F695" s="373"/>
      <c r="G695" s="372"/>
      <c r="H695" s="372"/>
      <c r="I695" s="374"/>
      <c r="J695" s="375"/>
      <c r="K695" s="375"/>
      <c r="L695" s="376"/>
      <c r="M695" s="375"/>
      <c r="N695" s="409"/>
      <c r="O695" s="363">
        <f t="shared" si="115"/>
        <v>0</v>
      </c>
      <c r="P695" s="74">
        <f t="shared" si="115"/>
        <v>0</v>
      </c>
      <c r="Q695" s="96" t="str">
        <f t="shared" si="114"/>
        <v/>
      </c>
    </row>
    <row r="696" spans="1:17">
      <c r="A696" s="383" t="str">
        <f>IF(B696="","",COUNT('Diário 1º PA'!$A$4:$A$2000)+COUNT('Diário 2º PA'!$A$4:$A$1998)+COUNT('Diário 3º PA'!$A$4:$A$1991)+ROW()-3)</f>
        <v/>
      </c>
      <c r="B696" s="370"/>
      <c r="C696" s="392"/>
      <c r="D696" s="372"/>
      <c r="E696" s="372"/>
      <c r="F696" s="373"/>
      <c r="G696" s="372"/>
      <c r="H696" s="372"/>
      <c r="I696" s="374"/>
      <c r="J696" s="375"/>
      <c r="K696" s="375"/>
      <c r="L696" s="376"/>
      <c r="M696" s="375"/>
      <c r="N696" s="409"/>
      <c r="O696" s="363">
        <f t="shared" si="115"/>
        <v>0</v>
      </c>
      <c r="P696" s="74">
        <f t="shared" si="115"/>
        <v>0</v>
      </c>
      <c r="Q696" s="96" t="str">
        <f t="shared" si="114"/>
        <v/>
      </c>
    </row>
    <row r="697" spans="1:17">
      <c r="A697" s="383" t="str">
        <f>IF(B697="","",COUNT('Diário 1º PA'!$A$4:$A$2000)+COUNT('Diário 2º PA'!$A$4:$A$1998)+COUNT('Diário 3º PA'!$A$4:$A$1991)+ROW()-3)</f>
        <v/>
      </c>
      <c r="B697" s="370"/>
      <c r="C697" s="392"/>
      <c r="D697" s="372"/>
      <c r="E697" s="372"/>
      <c r="F697" s="373"/>
      <c r="G697" s="372"/>
      <c r="H697" s="372"/>
      <c r="I697" s="374"/>
      <c r="J697" s="375"/>
      <c r="K697" s="375"/>
      <c r="L697" s="376"/>
      <c r="M697" s="375"/>
      <c r="N697" s="409"/>
      <c r="O697" s="363">
        <f t="shared" si="115"/>
        <v>0</v>
      </c>
      <c r="P697" s="74">
        <f t="shared" si="115"/>
        <v>0</v>
      </c>
      <c r="Q697" s="96" t="str">
        <f t="shared" si="114"/>
        <v/>
      </c>
    </row>
    <row r="698" spans="1:17">
      <c r="A698" s="383" t="str">
        <f>IF(B698="","",COUNT('Diário 1º PA'!$A$4:$A$2000)+COUNT('Diário 2º PA'!$A$4:$A$1998)+COUNT('Diário 3º PA'!$A$4:$A$1991)+ROW()-3)</f>
        <v/>
      </c>
      <c r="B698" s="370"/>
      <c r="C698" s="392"/>
      <c r="D698" s="372"/>
      <c r="E698" s="372"/>
      <c r="F698" s="373"/>
      <c r="G698" s="372"/>
      <c r="H698" s="372"/>
      <c r="I698" s="374"/>
      <c r="J698" s="375"/>
      <c r="K698" s="375"/>
      <c r="L698" s="376"/>
      <c r="M698" s="375"/>
      <c r="N698" s="409"/>
      <c r="O698" s="363">
        <f t="shared" si="115"/>
        <v>0</v>
      </c>
      <c r="P698" s="74">
        <f t="shared" si="115"/>
        <v>0</v>
      </c>
      <c r="Q698" s="96" t="str">
        <f t="shared" si="114"/>
        <v/>
      </c>
    </row>
    <row r="699" spans="1:17">
      <c r="A699" s="383" t="str">
        <f>IF(B699="","",COUNT('Diário 1º PA'!$A$4:$A$2000)+COUNT('Diário 2º PA'!$A$4:$A$1998)+COUNT('Diário 3º PA'!$A$4:$A$1991)+ROW()-3)</f>
        <v/>
      </c>
      <c r="B699" s="370"/>
      <c r="C699" s="392"/>
      <c r="D699" s="372"/>
      <c r="E699" s="372"/>
      <c r="F699" s="373"/>
      <c r="G699" s="372"/>
      <c r="H699" s="372"/>
      <c r="I699" s="374"/>
      <c r="J699" s="375"/>
      <c r="K699" s="375"/>
      <c r="L699" s="376"/>
      <c r="M699" s="375"/>
      <c r="N699" s="409"/>
      <c r="O699" s="363">
        <f t="shared" si="115"/>
        <v>0</v>
      </c>
      <c r="P699" s="74">
        <f t="shared" si="115"/>
        <v>0</v>
      </c>
      <c r="Q699" s="96" t="str">
        <f t="shared" si="114"/>
        <v/>
      </c>
    </row>
    <row r="700" spans="1:17">
      <c r="A700" s="383" t="str">
        <f>IF(B700="","",COUNT('Diário 1º PA'!$A$4:$A$2000)+COUNT('Diário 2º PA'!$A$4:$A$1998)+COUNT('Diário 3º PA'!$A$4:$A$1991)+ROW()-3)</f>
        <v/>
      </c>
      <c r="B700" s="370"/>
      <c r="C700" s="392"/>
      <c r="D700" s="372"/>
      <c r="E700" s="372"/>
      <c r="F700" s="373"/>
      <c r="G700" s="372"/>
      <c r="H700" s="372"/>
      <c r="I700" s="374"/>
      <c r="J700" s="375"/>
      <c r="K700" s="375"/>
      <c r="L700" s="376"/>
      <c r="M700" s="375"/>
      <c r="N700" s="409"/>
      <c r="O700" s="363">
        <f t="shared" si="115"/>
        <v>0</v>
      </c>
      <c r="P700" s="74">
        <f t="shared" si="115"/>
        <v>0</v>
      </c>
      <c r="Q700" s="96" t="str">
        <f t="shared" si="114"/>
        <v/>
      </c>
    </row>
    <row r="701" spans="1:17">
      <c r="A701" s="383" t="str">
        <f>IF(B701="","",COUNT('Diário 1º PA'!$A$4:$A$2000)+COUNT('Diário 2º PA'!$A$4:$A$1998)+COUNT('Diário 3º PA'!$A$4:$A$1991)+ROW()-3)</f>
        <v/>
      </c>
      <c r="B701" s="370"/>
      <c r="C701" s="392"/>
      <c r="D701" s="372"/>
      <c r="E701" s="372"/>
      <c r="F701" s="373"/>
      <c r="G701" s="372"/>
      <c r="H701" s="372"/>
      <c r="I701" s="374"/>
      <c r="J701" s="375"/>
      <c r="K701" s="375"/>
      <c r="L701" s="376"/>
      <c r="M701" s="375"/>
      <c r="N701" s="409"/>
      <c r="O701" s="363">
        <f t="shared" si="115"/>
        <v>0</v>
      </c>
      <c r="P701" s="74">
        <f t="shared" si="115"/>
        <v>0</v>
      </c>
      <c r="Q701" s="96" t="str">
        <f t="shared" si="114"/>
        <v/>
      </c>
    </row>
    <row r="702" spans="1:17">
      <c r="A702" s="383" t="str">
        <f>IF(B702="","",COUNT('Diário 1º PA'!$A$4:$A$2000)+COUNT('Diário 2º PA'!$A$4:$A$1998)+COUNT('Diário 3º PA'!$A$4:$A$1991)+ROW()-3)</f>
        <v/>
      </c>
      <c r="B702" s="370"/>
      <c r="C702" s="392"/>
      <c r="D702" s="372"/>
      <c r="E702" s="372"/>
      <c r="F702" s="373"/>
      <c r="G702" s="372"/>
      <c r="H702" s="372"/>
      <c r="I702" s="374"/>
      <c r="J702" s="375"/>
      <c r="K702" s="375"/>
      <c r="L702" s="376"/>
      <c r="M702" s="375"/>
      <c r="N702" s="409"/>
      <c r="O702" s="363">
        <f t="shared" si="115"/>
        <v>0</v>
      </c>
      <c r="P702" s="74">
        <f t="shared" si="115"/>
        <v>0</v>
      </c>
      <c r="Q702" s="96" t="str">
        <f t="shared" si="114"/>
        <v/>
      </c>
    </row>
    <row r="703" spans="1:17">
      <c r="A703" s="383" t="str">
        <f>IF(B703="","",COUNT('Diário 1º PA'!$A$4:$A$2000)+COUNT('Diário 2º PA'!$A$4:$A$1998)+COUNT('Diário 3º PA'!$A$4:$A$1991)+ROW()-3)</f>
        <v/>
      </c>
      <c r="B703" s="370"/>
      <c r="C703" s="392"/>
      <c r="D703" s="372"/>
      <c r="E703" s="372"/>
      <c r="F703" s="373"/>
      <c r="G703" s="372"/>
      <c r="H703" s="372"/>
      <c r="I703" s="374"/>
      <c r="J703" s="375"/>
      <c r="K703" s="375"/>
      <c r="L703" s="376"/>
      <c r="M703" s="375"/>
      <c r="N703" s="409"/>
      <c r="O703" s="363">
        <f t="shared" si="115"/>
        <v>0</v>
      </c>
      <c r="P703" s="74">
        <f t="shared" si="115"/>
        <v>0</v>
      </c>
      <c r="Q703" s="96" t="str">
        <f t="shared" si="114"/>
        <v/>
      </c>
    </row>
    <row r="704" spans="1:17">
      <c r="A704" s="383" t="str">
        <f>IF(B704="","",COUNT('Diário 1º PA'!$A$4:$A$2000)+COUNT('Diário 2º PA'!$A$4:$A$1998)+COUNT('Diário 3º PA'!$A$4:$A$1991)+ROW()-3)</f>
        <v/>
      </c>
      <c r="B704" s="370"/>
      <c r="C704" s="392"/>
      <c r="D704" s="372"/>
      <c r="E704" s="372"/>
      <c r="F704" s="373"/>
      <c r="G704" s="372"/>
      <c r="H704" s="372"/>
      <c r="I704" s="374"/>
      <c r="J704" s="375"/>
      <c r="K704" s="375"/>
      <c r="L704" s="376"/>
      <c r="M704" s="375"/>
      <c r="N704" s="409"/>
      <c r="O704" s="363">
        <f t="shared" si="115"/>
        <v>0</v>
      </c>
      <c r="P704" s="74">
        <f t="shared" si="115"/>
        <v>0</v>
      </c>
      <c r="Q704" s="96" t="str">
        <f t="shared" si="114"/>
        <v/>
      </c>
    </row>
    <row r="705" spans="1:17">
      <c r="A705" s="383" t="str">
        <f>IF(B705="","",COUNT('Diário 1º PA'!$A$4:$A$2000)+COUNT('Diário 2º PA'!$A$4:$A$1998)+COUNT('Diário 3º PA'!$A$4:$A$1991)+ROW()-3)</f>
        <v/>
      </c>
      <c r="B705" s="370"/>
      <c r="C705" s="392"/>
      <c r="D705" s="372"/>
      <c r="E705" s="372"/>
      <c r="F705" s="373"/>
      <c r="G705" s="372"/>
      <c r="H705" s="372"/>
      <c r="I705" s="374"/>
      <c r="J705" s="375"/>
      <c r="K705" s="375"/>
      <c r="L705" s="376"/>
      <c r="M705" s="375"/>
      <c r="N705" s="409"/>
      <c r="O705" s="363">
        <f t="shared" si="115"/>
        <v>0</v>
      </c>
      <c r="P705" s="74">
        <f t="shared" si="115"/>
        <v>0</v>
      </c>
      <c r="Q705" s="96" t="str">
        <f t="shared" si="114"/>
        <v/>
      </c>
    </row>
    <row r="706" spans="1:17">
      <c r="A706" s="383" t="str">
        <f>IF(B706="","",COUNT('Diário 1º PA'!$A$4:$A$2000)+COUNT('Diário 2º PA'!$A$4:$A$1998)+COUNT('Diário 3º PA'!$A$4:$A$1991)+ROW()-3)</f>
        <v/>
      </c>
      <c r="B706" s="370"/>
      <c r="C706" s="392"/>
      <c r="D706" s="372"/>
      <c r="E706" s="372"/>
      <c r="F706" s="373"/>
      <c r="G706" s="372"/>
      <c r="H706" s="372"/>
      <c r="I706" s="374"/>
      <c r="J706" s="375"/>
      <c r="K706" s="375"/>
      <c r="L706" s="376"/>
      <c r="M706" s="375"/>
      <c r="N706" s="409"/>
      <c r="O706" s="363">
        <f t="shared" si="115"/>
        <v>0</v>
      </c>
      <c r="P706" s="74">
        <f t="shared" si="115"/>
        <v>0</v>
      </c>
      <c r="Q706" s="96" t="str">
        <f t="shared" si="114"/>
        <v/>
      </c>
    </row>
    <row r="707" spans="1:17">
      <c r="A707" s="383" t="str">
        <f>IF(B707="","",COUNT('Diário 1º PA'!$A$4:$A$2000)+COUNT('Diário 2º PA'!$A$4:$A$1998)+COUNT('Diário 3º PA'!$A$4:$A$1991)+ROW()-3)</f>
        <v/>
      </c>
      <c r="B707" s="370"/>
      <c r="C707" s="392"/>
      <c r="D707" s="372"/>
      <c r="E707" s="372"/>
      <c r="F707" s="373"/>
      <c r="G707" s="372"/>
      <c r="H707" s="372"/>
      <c r="I707" s="374"/>
      <c r="J707" s="375"/>
      <c r="K707" s="375"/>
      <c r="L707" s="376"/>
      <c r="M707" s="375"/>
      <c r="N707" s="409"/>
      <c r="O707" s="363">
        <f t="shared" si="115"/>
        <v>0</v>
      </c>
      <c r="P707" s="74">
        <f t="shared" si="115"/>
        <v>0</v>
      </c>
      <c r="Q707" s="96" t="str">
        <f t="shared" si="114"/>
        <v/>
      </c>
    </row>
    <row r="708" spans="1:17">
      <c r="A708" s="383" t="str">
        <f>IF(B708="","",COUNT('Diário 1º PA'!$A$4:$A$2000)+COUNT('Diário 2º PA'!$A$4:$A$1998)+COUNT('Diário 3º PA'!$A$4:$A$1991)+ROW()-3)</f>
        <v/>
      </c>
      <c r="B708" s="370"/>
      <c r="C708" s="392"/>
      <c r="D708" s="372"/>
      <c r="E708" s="372"/>
      <c r="F708" s="373"/>
      <c r="G708" s="372"/>
      <c r="H708" s="372"/>
      <c r="I708" s="374"/>
      <c r="J708" s="375"/>
      <c r="K708" s="375"/>
      <c r="L708" s="376"/>
      <c r="M708" s="375"/>
      <c r="N708" s="409"/>
      <c r="O708" s="363">
        <f t="shared" si="115"/>
        <v>0</v>
      </c>
      <c r="P708" s="74">
        <f t="shared" si="115"/>
        <v>0</v>
      </c>
      <c r="Q708" s="96" t="str">
        <f t="shared" si="114"/>
        <v/>
      </c>
    </row>
    <row r="709" spans="1:17">
      <c r="A709" s="383" t="str">
        <f>IF(B709="","",COUNT('Diário 1º PA'!$A$4:$A$2000)+COUNT('Diário 2º PA'!$A$4:$A$1998)+COUNT('Diário 3º PA'!$A$4:$A$1991)+ROW()-3)</f>
        <v/>
      </c>
      <c r="B709" s="370"/>
      <c r="C709" s="392"/>
      <c r="D709" s="372"/>
      <c r="E709" s="372"/>
      <c r="F709" s="373"/>
      <c r="G709" s="372"/>
      <c r="H709" s="372"/>
      <c r="I709" s="374"/>
      <c r="J709" s="375"/>
      <c r="K709" s="375"/>
      <c r="L709" s="376"/>
      <c r="M709" s="375"/>
      <c r="N709" s="409"/>
      <c r="O709" s="363">
        <f t="shared" si="115"/>
        <v>0</v>
      </c>
      <c r="P709" s="74">
        <f t="shared" si="115"/>
        <v>0</v>
      </c>
      <c r="Q709" s="96" t="str">
        <f t="shared" si="114"/>
        <v/>
      </c>
    </row>
    <row r="710" spans="1:17">
      <c r="A710" s="383" t="str">
        <f>IF(B710="","",COUNT('Diário 1º PA'!$A$4:$A$2000)+COUNT('Diário 2º PA'!$A$4:$A$1998)+COUNT('Diário 3º PA'!$A$4:$A$1991)+ROW()-3)</f>
        <v/>
      </c>
      <c r="B710" s="370"/>
      <c r="C710" s="392"/>
      <c r="D710" s="372"/>
      <c r="E710" s="372"/>
      <c r="F710" s="373"/>
      <c r="G710" s="372"/>
      <c r="H710" s="372"/>
      <c r="I710" s="374"/>
      <c r="J710" s="375"/>
      <c r="K710" s="375"/>
      <c r="L710" s="376"/>
      <c r="M710" s="375"/>
      <c r="N710" s="409"/>
      <c r="O710" s="363">
        <f t="shared" si="115"/>
        <v>0</v>
      </c>
      <c r="P710" s="74">
        <f t="shared" si="115"/>
        <v>0</v>
      </c>
      <c r="Q710" s="96" t="str">
        <f t="shared" si="114"/>
        <v/>
      </c>
    </row>
    <row r="711" spans="1:17">
      <c r="A711" s="383" t="str">
        <f>IF(B711="","",COUNT('Diário 1º PA'!$A$4:$A$2000)+COUNT('Diário 2º PA'!$A$4:$A$1998)+COUNT('Diário 3º PA'!$A$4:$A$1991)+ROW()-3)</f>
        <v/>
      </c>
      <c r="B711" s="370"/>
      <c r="C711" s="392"/>
      <c r="D711" s="372"/>
      <c r="E711" s="372"/>
      <c r="F711" s="373"/>
      <c r="G711" s="372"/>
      <c r="H711" s="372"/>
      <c r="I711" s="374"/>
      <c r="J711" s="375"/>
      <c r="K711" s="375"/>
      <c r="L711" s="376"/>
      <c r="M711" s="375"/>
      <c r="N711" s="409"/>
      <c r="O711" s="363">
        <f t="shared" si="115"/>
        <v>0</v>
      </c>
      <c r="P711" s="74">
        <f t="shared" si="115"/>
        <v>0</v>
      </c>
      <c r="Q711" s="96" t="str">
        <f t="shared" si="114"/>
        <v/>
      </c>
    </row>
    <row r="712" spans="1:17">
      <c r="A712" s="383" t="str">
        <f>IF(B712="","",COUNT('Diário 1º PA'!$A$4:$A$2000)+COUNT('Diário 2º PA'!$A$4:$A$1998)+COUNT('Diário 3º PA'!$A$4:$A$1991)+ROW()-3)</f>
        <v/>
      </c>
      <c r="B712" s="370"/>
      <c r="C712" s="392"/>
      <c r="D712" s="372"/>
      <c r="E712" s="372"/>
      <c r="F712" s="373"/>
      <c r="G712" s="372"/>
      <c r="H712" s="372"/>
      <c r="I712" s="374"/>
      <c r="J712" s="375"/>
      <c r="K712" s="375"/>
      <c r="L712" s="376"/>
      <c r="M712" s="375"/>
      <c r="N712" s="409"/>
      <c r="O712" s="363">
        <f t="shared" si="115"/>
        <v>0</v>
      </c>
      <c r="P712" s="74">
        <f t="shared" si="115"/>
        <v>0</v>
      </c>
      <c r="Q712" s="96" t="str">
        <f t="shared" ref="Q712:Q775" si="116">SUBSTITUTE(D712," ","_")</f>
        <v/>
      </c>
    </row>
    <row r="713" spans="1:17">
      <c r="A713" s="383" t="str">
        <f>IF(B713="","",COUNT('Diário 1º PA'!$A$4:$A$2000)+COUNT('Diário 2º PA'!$A$4:$A$1998)+COUNT('Diário 3º PA'!$A$4:$A$1991)+ROW()-3)</f>
        <v/>
      </c>
      <c r="B713" s="370"/>
      <c r="C713" s="392"/>
      <c r="D713" s="372"/>
      <c r="E713" s="372"/>
      <c r="F713" s="373"/>
      <c r="G713" s="372"/>
      <c r="H713" s="372"/>
      <c r="I713" s="374"/>
      <c r="J713" s="375"/>
      <c r="K713" s="375"/>
      <c r="L713" s="376"/>
      <c r="M713" s="375"/>
      <c r="N713" s="409"/>
      <c r="O713" s="363">
        <f t="shared" ref="O713:P776" si="117">IF(B713=0,0,IF(YEAR(B713)=$P$1,MONTH(B713)-$O$1+1,(YEAR(B713)-$P$1)*12-$O$1+1+MONTH(B713)))</f>
        <v>0</v>
      </c>
      <c r="P713" s="74">
        <f t="shared" si="117"/>
        <v>0</v>
      </c>
      <c r="Q713" s="96" t="str">
        <f t="shared" si="116"/>
        <v/>
      </c>
    </row>
    <row r="714" spans="1:17">
      <c r="A714" s="383" t="str">
        <f>IF(B714="","",COUNT('Diário 1º PA'!$A$4:$A$2000)+COUNT('Diário 2º PA'!$A$4:$A$1998)+COUNT('Diário 3º PA'!$A$4:$A$1991)+ROW()-3)</f>
        <v/>
      </c>
      <c r="B714" s="370"/>
      <c r="C714" s="392"/>
      <c r="D714" s="372"/>
      <c r="E714" s="372"/>
      <c r="F714" s="373"/>
      <c r="G714" s="372"/>
      <c r="H714" s="372"/>
      <c r="I714" s="374"/>
      <c r="J714" s="375"/>
      <c r="K714" s="375"/>
      <c r="L714" s="376"/>
      <c r="M714" s="375"/>
      <c r="N714" s="409"/>
      <c r="O714" s="363">
        <f t="shared" si="117"/>
        <v>0</v>
      </c>
      <c r="P714" s="74">
        <f t="shared" si="117"/>
        <v>0</v>
      </c>
      <c r="Q714" s="96" t="str">
        <f t="shared" si="116"/>
        <v/>
      </c>
    </row>
    <row r="715" spans="1:17">
      <c r="A715" s="383" t="str">
        <f>IF(B715="","",COUNT('Diário 1º PA'!$A$4:$A$2000)+COUNT('Diário 2º PA'!$A$4:$A$1998)+COUNT('Diário 3º PA'!$A$4:$A$1991)+ROW()-3)</f>
        <v/>
      </c>
      <c r="B715" s="370"/>
      <c r="C715" s="392"/>
      <c r="D715" s="372"/>
      <c r="E715" s="372"/>
      <c r="F715" s="373"/>
      <c r="G715" s="372"/>
      <c r="H715" s="372"/>
      <c r="I715" s="374"/>
      <c r="J715" s="375"/>
      <c r="K715" s="375"/>
      <c r="L715" s="376"/>
      <c r="M715" s="375"/>
      <c r="N715" s="409"/>
      <c r="O715" s="363">
        <f t="shared" si="117"/>
        <v>0</v>
      </c>
      <c r="P715" s="74">
        <f t="shared" si="117"/>
        <v>0</v>
      </c>
      <c r="Q715" s="96" t="str">
        <f t="shared" si="116"/>
        <v/>
      </c>
    </row>
    <row r="716" spans="1:17">
      <c r="A716" s="383" t="str">
        <f>IF(B716="","",COUNT('Diário 1º PA'!$A$4:$A$2000)+COUNT('Diário 2º PA'!$A$4:$A$1998)+COUNT('Diário 3º PA'!$A$4:$A$1991)+ROW()-3)</f>
        <v/>
      </c>
      <c r="B716" s="370"/>
      <c r="C716" s="392"/>
      <c r="D716" s="372"/>
      <c r="E716" s="372"/>
      <c r="F716" s="373"/>
      <c r="G716" s="372"/>
      <c r="H716" s="372"/>
      <c r="I716" s="374"/>
      <c r="J716" s="375"/>
      <c r="K716" s="375"/>
      <c r="L716" s="376"/>
      <c r="M716" s="375"/>
      <c r="N716" s="409"/>
      <c r="O716" s="363">
        <f t="shared" si="117"/>
        <v>0</v>
      </c>
      <c r="P716" s="74">
        <f t="shared" si="117"/>
        <v>0</v>
      </c>
      <c r="Q716" s="96" t="str">
        <f t="shared" si="116"/>
        <v/>
      </c>
    </row>
    <row r="717" spans="1:17">
      <c r="A717" s="383" t="str">
        <f>IF(B717="","",COUNT('Diário 1º PA'!$A$4:$A$2000)+COUNT('Diário 2º PA'!$A$4:$A$1998)+COUNT('Diário 3º PA'!$A$4:$A$1991)+ROW()-3)</f>
        <v/>
      </c>
      <c r="B717" s="370"/>
      <c r="C717" s="392"/>
      <c r="D717" s="372"/>
      <c r="E717" s="372"/>
      <c r="F717" s="373"/>
      <c r="G717" s="372"/>
      <c r="H717" s="372"/>
      <c r="I717" s="374"/>
      <c r="J717" s="375"/>
      <c r="K717" s="375"/>
      <c r="L717" s="376"/>
      <c r="M717" s="375"/>
      <c r="N717" s="409"/>
      <c r="O717" s="363">
        <f t="shared" si="117"/>
        <v>0</v>
      </c>
      <c r="P717" s="74">
        <f t="shared" si="117"/>
        <v>0</v>
      </c>
      <c r="Q717" s="96" t="str">
        <f t="shared" si="116"/>
        <v/>
      </c>
    </row>
    <row r="718" spans="1:17">
      <c r="A718" s="383" t="str">
        <f>IF(B718="","",COUNT('Diário 1º PA'!$A$4:$A$2000)+COUNT('Diário 2º PA'!$A$4:$A$1998)+COUNT('Diário 3º PA'!$A$4:$A$1991)+ROW()-3)</f>
        <v/>
      </c>
      <c r="B718" s="370"/>
      <c r="C718" s="392"/>
      <c r="D718" s="372"/>
      <c r="E718" s="372"/>
      <c r="F718" s="373"/>
      <c r="G718" s="372"/>
      <c r="H718" s="372"/>
      <c r="I718" s="374"/>
      <c r="J718" s="375"/>
      <c r="K718" s="375"/>
      <c r="L718" s="376"/>
      <c r="M718" s="375"/>
      <c r="N718" s="409"/>
      <c r="O718" s="363">
        <f t="shared" si="117"/>
        <v>0</v>
      </c>
      <c r="P718" s="74">
        <f t="shared" si="117"/>
        <v>0</v>
      </c>
      <c r="Q718" s="96" t="str">
        <f t="shared" si="116"/>
        <v/>
      </c>
    </row>
    <row r="719" spans="1:17">
      <c r="A719" s="383" t="str">
        <f>IF(B719="","",COUNT('Diário 1º PA'!$A$4:$A$2000)+COUNT('Diário 2º PA'!$A$4:$A$1998)+COUNT('Diário 3º PA'!$A$4:$A$1991)+ROW()-3)</f>
        <v/>
      </c>
      <c r="B719" s="370"/>
      <c r="C719" s="392"/>
      <c r="D719" s="372"/>
      <c r="E719" s="372"/>
      <c r="F719" s="373"/>
      <c r="G719" s="372"/>
      <c r="H719" s="372"/>
      <c r="I719" s="374"/>
      <c r="J719" s="375"/>
      <c r="K719" s="375"/>
      <c r="L719" s="376"/>
      <c r="M719" s="375"/>
      <c r="N719" s="409"/>
      <c r="O719" s="363">
        <f t="shared" si="117"/>
        <v>0</v>
      </c>
      <c r="P719" s="74">
        <f t="shared" si="117"/>
        <v>0</v>
      </c>
      <c r="Q719" s="96" t="str">
        <f t="shared" si="116"/>
        <v/>
      </c>
    </row>
    <row r="720" spans="1:17">
      <c r="A720" s="383" t="str">
        <f>IF(B720="","",COUNT('Diário 1º PA'!$A$4:$A$2000)+COUNT('Diário 2º PA'!$A$4:$A$1998)+COUNT('Diário 3º PA'!$A$4:$A$1991)+ROW()-3)</f>
        <v/>
      </c>
      <c r="B720" s="370"/>
      <c r="C720" s="392"/>
      <c r="D720" s="372"/>
      <c r="E720" s="372"/>
      <c r="F720" s="373"/>
      <c r="G720" s="372"/>
      <c r="H720" s="372"/>
      <c r="I720" s="374"/>
      <c r="J720" s="375"/>
      <c r="K720" s="375"/>
      <c r="L720" s="376"/>
      <c r="M720" s="375"/>
      <c r="N720" s="409"/>
      <c r="O720" s="363">
        <f t="shared" si="117"/>
        <v>0</v>
      </c>
      <c r="P720" s="74">
        <f t="shared" si="117"/>
        <v>0</v>
      </c>
      <c r="Q720" s="96" t="str">
        <f t="shared" si="116"/>
        <v/>
      </c>
    </row>
    <row r="721" spans="1:17">
      <c r="A721" s="383" t="str">
        <f>IF(B721="","",COUNT('Diário 1º PA'!$A$4:$A$2000)+COUNT('Diário 2º PA'!$A$4:$A$1998)+COUNT('Diário 3º PA'!$A$4:$A$1991)+ROW()-3)</f>
        <v/>
      </c>
      <c r="B721" s="370"/>
      <c r="C721" s="392"/>
      <c r="D721" s="372"/>
      <c r="E721" s="372"/>
      <c r="F721" s="373"/>
      <c r="G721" s="372"/>
      <c r="H721" s="372"/>
      <c r="I721" s="374"/>
      <c r="J721" s="375"/>
      <c r="K721" s="375"/>
      <c r="L721" s="376"/>
      <c r="M721" s="375"/>
      <c r="N721" s="409"/>
      <c r="O721" s="363">
        <f t="shared" si="117"/>
        <v>0</v>
      </c>
      <c r="P721" s="74">
        <f t="shared" si="117"/>
        <v>0</v>
      </c>
      <c r="Q721" s="96" t="str">
        <f t="shared" si="116"/>
        <v/>
      </c>
    </row>
    <row r="722" spans="1:17">
      <c r="A722" s="383" t="str">
        <f>IF(B722="","",COUNT('Diário 1º PA'!$A$4:$A$2000)+COUNT('Diário 2º PA'!$A$4:$A$1998)+COUNT('Diário 3º PA'!$A$4:$A$1991)+ROW()-3)</f>
        <v/>
      </c>
      <c r="B722" s="370"/>
      <c r="C722" s="392"/>
      <c r="D722" s="372"/>
      <c r="E722" s="372"/>
      <c r="F722" s="373"/>
      <c r="G722" s="372"/>
      <c r="H722" s="372"/>
      <c r="I722" s="374"/>
      <c r="J722" s="375"/>
      <c r="K722" s="375"/>
      <c r="L722" s="376"/>
      <c r="M722" s="375"/>
      <c r="N722" s="409"/>
      <c r="O722" s="363">
        <f t="shared" si="117"/>
        <v>0</v>
      </c>
      <c r="P722" s="74">
        <f t="shared" si="117"/>
        <v>0</v>
      </c>
      <c r="Q722" s="96" t="str">
        <f t="shared" si="116"/>
        <v/>
      </c>
    </row>
    <row r="723" spans="1:17">
      <c r="A723" s="383" t="str">
        <f>IF(B723="","",COUNT('Diário 1º PA'!$A$4:$A$2000)+COUNT('Diário 2º PA'!$A$4:$A$1998)+COUNT('Diário 3º PA'!$A$4:$A$1991)+ROW()-3)</f>
        <v/>
      </c>
      <c r="B723" s="370"/>
      <c r="C723" s="392"/>
      <c r="D723" s="372"/>
      <c r="E723" s="372"/>
      <c r="F723" s="373"/>
      <c r="G723" s="372"/>
      <c r="H723" s="372"/>
      <c r="I723" s="374"/>
      <c r="J723" s="375"/>
      <c r="K723" s="375"/>
      <c r="L723" s="376"/>
      <c r="M723" s="375"/>
      <c r="N723" s="409"/>
      <c r="O723" s="363">
        <f t="shared" si="117"/>
        <v>0</v>
      </c>
      <c r="P723" s="74">
        <f t="shared" si="117"/>
        <v>0</v>
      </c>
      <c r="Q723" s="96" t="str">
        <f t="shared" si="116"/>
        <v/>
      </c>
    </row>
    <row r="724" spans="1:17">
      <c r="A724" s="383" t="str">
        <f>IF(B724="","",COUNT('Diário 1º PA'!$A$4:$A$2000)+COUNT('Diário 2º PA'!$A$4:$A$1998)+COUNT('Diário 3º PA'!$A$4:$A$1991)+ROW()-3)</f>
        <v/>
      </c>
      <c r="B724" s="370"/>
      <c r="C724" s="392"/>
      <c r="D724" s="372"/>
      <c r="E724" s="372"/>
      <c r="F724" s="373"/>
      <c r="G724" s="372"/>
      <c r="H724" s="372"/>
      <c r="I724" s="374"/>
      <c r="J724" s="375"/>
      <c r="K724" s="375"/>
      <c r="L724" s="376"/>
      <c r="M724" s="375"/>
      <c r="N724" s="409"/>
      <c r="O724" s="363">
        <f t="shared" si="117"/>
        <v>0</v>
      </c>
      <c r="P724" s="74">
        <f t="shared" si="117"/>
        <v>0</v>
      </c>
      <c r="Q724" s="96" t="str">
        <f t="shared" si="116"/>
        <v/>
      </c>
    </row>
    <row r="725" spans="1:17">
      <c r="A725" s="383" t="str">
        <f>IF(B725="","",COUNT('Diário 1º PA'!$A$4:$A$2000)+COUNT('Diário 2º PA'!$A$4:$A$1998)+COUNT('Diário 3º PA'!$A$4:$A$1991)+ROW()-3)</f>
        <v/>
      </c>
      <c r="B725" s="370"/>
      <c r="C725" s="392"/>
      <c r="D725" s="372"/>
      <c r="E725" s="372"/>
      <c r="F725" s="373"/>
      <c r="G725" s="372"/>
      <c r="H725" s="372"/>
      <c r="I725" s="374"/>
      <c r="J725" s="375"/>
      <c r="K725" s="375"/>
      <c r="L725" s="376"/>
      <c r="M725" s="375"/>
      <c r="N725" s="409"/>
      <c r="O725" s="363">
        <f t="shared" si="117"/>
        <v>0</v>
      </c>
      <c r="P725" s="74">
        <f t="shared" si="117"/>
        <v>0</v>
      </c>
      <c r="Q725" s="96" t="str">
        <f t="shared" si="116"/>
        <v/>
      </c>
    </row>
    <row r="726" spans="1:17">
      <c r="A726" s="383" t="str">
        <f>IF(B726="","",COUNT('Diário 1º PA'!$A$4:$A$2000)+COUNT('Diário 2º PA'!$A$4:$A$1998)+COUNT('Diário 3º PA'!$A$4:$A$1991)+ROW()-3)</f>
        <v/>
      </c>
      <c r="B726" s="370"/>
      <c r="C726" s="392"/>
      <c r="D726" s="372"/>
      <c r="E726" s="372"/>
      <c r="F726" s="373"/>
      <c r="G726" s="372"/>
      <c r="H726" s="372"/>
      <c r="I726" s="374"/>
      <c r="J726" s="375"/>
      <c r="K726" s="375"/>
      <c r="L726" s="376"/>
      <c r="M726" s="375"/>
      <c r="N726" s="409"/>
      <c r="O726" s="363">
        <f t="shared" si="117"/>
        <v>0</v>
      </c>
      <c r="P726" s="74">
        <f t="shared" si="117"/>
        <v>0</v>
      </c>
      <c r="Q726" s="96" t="str">
        <f t="shared" si="116"/>
        <v/>
      </c>
    </row>
    <row r="727" spans="1:17">
      <c r="A727" s="383" t="str">
        <f>IF(B727="","",COUNT('Diário 1º PA'!$A$4:$A$2000)+COUNT('Diário 2º PA'!$A$4:$A$1998)+COUNT('Diário 3º PA'!$A$4:$A$1991)+ROW()-3)</f>
        <v/>
      </c>
      <c r="B727" s="370"/>
      <c r="C727" s="392"/>
      <c r="D727" s="372"/>
      <c r="E727" s="372"/>
      <c r="F727" s="373"/>
      <c r="G727" s="372"/>
      <c r="H727" s="372"/>
      <c r="I727" s="374"/>
      <c r="J727" s="375"/>
      <c r="K727" s="375"/>
      <c r="L727" s="376"/>
      <c r="M727" s="375"/>
      <c r="N727" s="409"/>
      <c r="O727" s="363">
        <f t="shared" si="117"/>
        <v>0</v>
      </c>
      <c r="P727" s="74">
        <f t="shared" si="117"/>
        <v>0</v>
      </c>
      <c r="Q727" s="96" t="str">
        <f t="shared" si="116"/>
        <v/>
      </c>
    </row>
    <row r="728" spans="1:17">
      <c r="A728" s="383" t="str">
        <f>IF(B728="","",COUNT('Diário 1º PA'!$A$4:$A$2000)+COUNT('Diário 2º PA'!$A$4:$A$1998)+COUNT('Diário 3º PA'!$A$4:$A$1991)+ROW()-3)</f>
        <v/>
      </c>
      <c r="B728" s="370"/>
      <c r="C728" s="392"/>
      <c r="D728" s="372"/>
      <c r="E728" s="372"/>
      <c r="F728" s="373"/>
      <c r="G728" s="372"/>
      <c r="H728" s="372"/>
      <c r="I728" s="374"/>
      <c r="J728" s="375"/>
      <c r="K728" s="375"/>
      <c r="L728" s="376"/>
      <c r="M728" s="375"/>
      <c r="N728" s="409"/>
      <c r="O728" s="363">
        <f t="shared" si="117"/>
        <v>0</v>
      </c>
      <c r="P728" s="74">
        <f t="shared" si="117"/>
        <v>0</v>
      </c>
      <c r="Q728" s="96" t="str">
        <f t="shared" si="116"/>
        <v/>
      </c>
    </row>
    <row r="729" spans="1:17">
      <c r="A729" s="383" t="str">
        <f>IF(B729="","",COUNT('Diário 1º PA'!$A$4:$A$2000)+COUNT('Diário 2º PA'!$A$4:$A$1998)+COUNT('Diário 3º PA'!$A$4:$A$1991)+ROW()-3)</f>
        <v/>
      </c>
      <c r="B729" s="370"/>
      <c r="C729" s="392"/>
      <c r="D729" s="372"/>
      <c r="E729" s="372"/>
      <c r="F729" s="373"/>
      <c r="G729" s="372"/>
      <c r="H729" s="372"/>
      <c r="I729" s="374"/>
      <c r="J729" s="375"/>
      <c r="K729" s="375"/>
      <c r="L729" s="376"/>
      <c r="M729" s="375"/>
      <c r="N729" s="409"/>
      <c r="O729" s="363">
        <f t="shared" si="117"/>
        <v>0</v>
      </c>
      <c r="P729" s="74">
        <f t="shared" si="117"/>
        <v>0</v>
      </c>
      <c r="Q729" s="96" t="str">
        <f t="shared" si="116"/>
        <v/>
      </c>
    </row>
    <row r="730" spans="1:17">
      <c r="A730" s="383" t="str">
        <f>IF(B730="","",COUNT('Diário 1º PA'!$A$4:$A$2000)+COUNT('Diário 2º PA'!$A$4:$A$1998)+COUNT('Diário 3º PA'!$A$4:$A$1991)+ROW()-3)</f>
        <v/>
      </c>
      <c r="B730" s="370"/>
      <c r="C730" s="392"/>
      <c r="D730" s="372"/>
      <c r="E730" s="372"/>
      <c r="F730" s="373"/>
      <c r="G730" s="372"/>
      <c r="H730" s="372"/>
      <c r="I730" s="374"/>
      <c r="J730" s="375"/>
      <c r="K730" s="375"/>
      <c r="L730" s="376"/>
      <c r="M730" s="375"/>
      <c r="N730" s="409"/>
      <c r="O730" s="363">
        <f t="shared" si="117"/>
        <v>0</v>
      </c>
      <c r="P730" s="74">
        <f t="shared" si="117"/>
        <v>0</v>
      </c>
      <c r="Q730" s="96" t="str">
        <f t="shared" si="116"/>
        <v/>
      </c>
    </row>
    <row r="731" spans="1:17">
      <c r="A731" s="383" t="str">
        <f>IF(B731="","",COUNT('Diário 1º PA'!$A$4:$A$2000)+COUNT('Diário 2º PA'!$A$4:$A$1998)+COUNT('Diário 3º PA'!$A$4:$A$1991)+ROW()-3)</f>
        <v/>
      </c>
      <c r="B731" s="370"/>
      <c r="C731" s="392"/>
      <c r="D731" s="372"/>
      <c r="E731" s="372"/>
      <c r="F731" s="373"/>
      <c r="G731" s="372"/>
      <c r="H731" s="372"/>
      <c r="I731" s="374"/>
      <c r="J731" s="375"/>
      <c r="K731" s="375"/>
      <c r="L731" s="376"/>
      <c r="M731" s="375"/>
      <c r="N731" s="409"/>
      <c r="O731" s="363">
        <f t="shared" si="117"/>
        <v>0</v>
      </c>
      <c r="P731" s="74">
        <f t="shared" si="117"/>
        <v>0</v>
      </c>
      <c r="Q731" s="96" t="str">
        <f t="shared" si="116"/>
        <v/>
      </c>
    </row>
    <row r="732" spans="1:17">
      <c r="A732" s="383" t="str">
        <f>IF(B732="","",COUNT('Diário 1º PA'!$A$4:$A$2000)+COUNT('Diário 2º PA'!$A$4:$A$1998)+COUNT('Diário 3º PA'!$A$4:$A$1991)+ROW()-3)</f>
        <v/>
      </c>
      <c r="B732" s="370"/>
      <c r="C732" s="392"/>
      <c r="D732" s="372"/>
      <c r="E732" s="372"/>
      <c r="F732" s="373"/>
      <c r="G732" s="372"/>
      <c r="H732" s="372"/>
      <c r="I732" s="374"/>
      <c r="J732" s="375"/>
      <c r="K732" s="375"/>
      <c r="L732" s="376"/>
      <c r="M732" s="375"/>
      <c r="N732" s="409"/>
      <c r="O732" s="363">
        <f t="shared" si="117"/>
        <v>0</v>
      </c>
      <c r="P732" s="74">
        <f t="shared" si="117"/>
        <v>0</v>
      </c>
      <c r="Q732" s="96" t="str">
        <f t="shared" si="116"/>
        <v/>
      </c>
    </row>
    <row r="733" spans="1:17">
      <c r="A733" s="383" t="str">
        <f>IF(B733="","",COUNT('Diário 1º PA'!$A$4:$A$2000)+COUNT('Diário 2º PA'!$A$4:$A$1998)+COUNT('Diário 3º PA'!$A$4:$A$1991)+ROW()-3)</f>
        <v/>
      </c>
      <c r="B733" s="370"/>
      <c r="C733" s="392"/>
      <c r="D733" s="372"/>
      <c r="E733" s="372"/>
      <c r="F733" s="373"/>
      <c r="G733" s="372"/>
      <c r="H733" s="372"/>
      <c r="I733" s="374"/>
      <c r="J733" s="375"/>
      <c r="K733" s="375"/>
      <c r="L733" s="376"/>
      <c r="M733" s="375"/>
      <c r="N733" s="409"/>
      <c r="O733" s="363">
        <f t="shared" si="117"/>
        <v>0</v>
      </c>
      <c r="P733" s="74">
        <f t="shared" si="117"/>
        <v>0</v>
      </c>
      <c r="Q733" s="96" t="str">
        <f t="shared" si="116"/>
        <v/>
      </c>
    </row>
    <row r="734" spans="1:17">
      <c r="A734" s="383" t="str">
        <f>IF(B734="","",COUNT('Diário 1º PA'!$A$4:$A$2000)+COUNT('Diário 2º PA'!$A$4:$A$1998)+COUNT('Diário 3º PA'!$A$4:$A$1991)+ROW()-3)</f>
        <v/>
      </c>
      <c r="B734" s="370"/>
      <c r="C734" s="392"/>
      <c r="D734" s="372"/>
      <c r="E734" s="372"/>
      <c r="F734" s="373"/>
      <c r="G734" s="372"/>
      <c r="H734" s="372"/>
      <c r="I734" s="374"/>
      <c r="J734" s="375"/>
      <c r="K734" s="375"/>
      <c r="L734" s="376"/>
      <c r="M734" s="375"/>
      <c r="N734" s="409"/>
      <c r="O734" s="363">
        <f t="shared" si="117"/>
        <v>0</v>
      </c>
      <c r="P734" s="74">
        <f t="shared" si="117"/>
        <v>0</v>
      </c>
      <c r="Q734" s="96" t="str">
        <f t="shared" si="116"/>
        <v/>
      </c>
    </row>
    <row r="735" spans="1:17">
      <c r="A735" s="383" t="str">
        <f>IF(B735="","",COUNT('Diário 1º PA'!$A$4:$A$2000)+COUNT('Diário 2º PA'!$A$4:$A$1998)+COUNT('Diário 3º PA'!$A$4:$A$1991)+ROW()-3)</f>
        <v/>
      </c>
      <c r="B735" s="370"/>
      <c r="C735" s="392"/>
      <c r="D735" s="372"/>
      <c r="E735" s="372"/>
      <c r="F735" s="373"/>
      <c r="G735" s="372"/>
      <c r="H735" s="372"/>
      <c r="I735" s="374"/>
      <c r="J735" s="375"/>
      <c r="K735" s="375"/>
      <c r="L735" s="376"/>
      <c r="M735" s="375"/>
      <c r="N735" s="409"/>
      <c r="O735" s="363">
        <f t="shared" si="117"/>
        <v>0</v>
      </c>
      <c r="P735" s="74">
        <f t="shared" si="117"/>
        <v>0</v>
      </c>
      <c r="Q735" s="96" t="str">
        <f t="shared" si="116"/>
        <v/>
      </c>
    </row>
    <row r="736" spans="1:17">
      <c r="A736" s="383" t="str">
        <f>IF(B736="","",COUNT('Diário 1º PA'!$A$4:$A$2000)+COUNT('Diário 2º PA'!$A$4:$A$1998)+COUNT('Diário 3º PA'!$A$4:$A$1991)+ROW()-3)</f>
        <v/>
      </c>
      <c r="B736" s="370"/>
      <c r="C736" s="392"/>
      <c r="D736" s="372"/>
      <c r="E736" s="372"/>
      <c r="F736" s="373"/>
      <c r="G736" s="372"/>
      <c r="H736" s="372"/>
      <c r="I736" s="374"/>
      <c r="J736" s="375"/>
      <c r="K736" s="375"/>
      <c r="L736" s="376"/>
      <c r="M736" s="375"/>
      <c r="N736" s="409"/>
      <c r="O736" s="363">
        <f t="shared" si="117"/>
        <v>0</v>
      </c>
      <c r="P736" s="74">
        <f t="shared" si="117"/>
        <v>0</v>
      </c>
      <c r="Q736" s="96" t="str">
        <f t="shared" si="116"/>
        <v/>
      </c>
    </row>
    <row r="737" spans="1:17">
      <c r="A737" s="383" t="str">
        <f>IF(B737="","",COUNT('Diário 1º PA'!$A$4:$A$2000)+COUNT('Diário 2º PA'!$A$4:$A$1998)+COUNT('Diário 3º PA'!$A$4:$A$1991)+ROW()-3)</f>
        <v/>
      </c>
      <c r="B737" s="370"/>
      <c r="C737" s="392"/>
      <c r="D737" s="372"/>
      <c r="E737" s="372"/>
      <c r="F737" s="373"/>
      <c r="G737" s="372"/>
      <c r="H737" s="372"/>
      <c r="I737" s="374"/>
      <c r="J737" s="375"/>
      <c r="K737" s="375"/>
      <c r="L737" s="376"/>
      <c r="M737" s="375"/>
      <c r="N737" s="409"/>
      <c r="O737" s="363">
        <f t="shared" si="117"/>
        <v>0</v>
      </c>
      <c r="P737" s="74">
        <f t="shared" si="117"/>
        <v>0</v>
      </c>
      <c r="Q737" s="96" t="str">
        <f t="shared" si="116"/>
        <v/>
      </c>
    </row>
    <row r="738" spans="1:17">
      <c r="A738" s="383" t="str">
        <f>IF(B738="","",COUNT('Diário 1º PA'!$A$4:$A$2000)+COUNT('Diário 2º PA'!$A$4:$A$1998)+COUNT('Diário 3º PA'!$A$4:$A$1991)+ROW()-3)</f>
        <v/>
      </c>
      <c r="B738" s="370"/>
      <c r="C738" s="392"/>
      <c r="D738" s="372"/>
      <c r="E738" s="372"/>
      <c r="F738" s="373"/>
      <c r="G738" s="372"/>
      <c r="H738" s="372"/>
      <c r="I738" s="374"/>
      <c r="J738" s="375"/>
      <c r="K738" s="375"/>
      <c r="L738" s="376"/>
      <c r="M738" s="375"/>
      <c r="N738" s="409"/>
      <c r="O738" s="363">
        <f t="shared" si="117"/>
        <v>0</v>
      </c>
      <c r="P738" s="74">
        <f t="shared" si="117"/>
        <v>0</v>
      </c>
      <c r="Q738" s="96" t="str">
        <f t="shared" si="116"/>
        <v/>
      </c>
    </row>
    <row r="739" spans="1:17">
      <c r="A739" s="383" t="str">
        <f>IF(B739="","",COUNT('Diário 1º PA'!$A$4:$A$2000)+COUNT('Diário 2º PA'!$A$4:$A$1998)+COUNT('Diário 3º PA'!$A$4:$A$1991)+ROW()-3)</f>
        <v/>
      </c>
      <c r="B739" s="370"/>
      <c r="C739" s="392"/>
      <c r="D739" s="372"/>
      <c r="E739" s="372"/>
      <c r="F739" s="373"/>
      <c r="G739" s="372"/>
      <c r="H739" s="372"/>
      <c r="I739" s="374"/>
      <c r="J739" s="375"/>
      <c r="K739" s="375"/>
      <c r="L739" s="376"/>
      <c r="M739" s="375"/>
      <c r="N739" s="409"/>
      <c r="O739" s="363">
        <f t="shared" si="117"/>
        <v>0</v>
      </c>
      <c r="P739" s="74">
        <f t="shared" si="117"/>
        <v>0</v>
      </c>
      <c r="Q739" s="96" t="str">
        <f t="shared" si="116"/>
        <v/>
      </c>
    </row>
    <row r="740" spans="1:17">
      <c r="A740" s="383" t="str">
        <f>IF(B740="","",COUNT('Diário 1º PA'!$A$4:$A$2000)+COUNT('Diário 2º PA'!$A$4:$A$1998)+COUNT('Diário 3º PA'!$A$4:$A$1991)+ROW()-3)</f>
        <v/>
      </c>
      <c r="B740" s="370"/>
      <c r="C740" s="392"/>
      <c r="D740" s="372"/>
      <c r="E740" s="372"/>
      <c r="F740" s="373"/>
      <c r="G740" s="372"/>
      <c r="H740" s="372"/>
      <c r="I740" s="374"/>
      <c r="J740" s="375"/>
      <c r="K740" s="375"/>
      <c r="L740" s="376"/>
      <c r="M740" s="375"/>
      <c r="N740" s="409"/>
      <c r="O740" s="363">
        <f t="shared" si="117"/>
        <v>0</v>
      </c>
      <c r="P740" s="74">
        <f t="shared" si="117"/>
        <v>0</v>
      </c>
      <c r="Q740" s="96" t="str">
        <f t="shared" si="116"/>
        <v/>
      </c>
    </row>
    <row r="741" spans="1:17">
      <c r="A741" s="383" t="str">
        <f>IF(B741="","",COUNT('Diário 1º PA'!$A$4:$A$2000)+COUNT('Diário 2º PA'!$A$4:$A$1998)+COUNT('Diário 3º PA'!$A$4:$A$1991)+ROW()-3)</f>
        <v/>
      </c>
      <c r="B741" s="370"/>
      <c r="C741" s="392"/>
      <c r="D741" s="372"/>
      <c r="E741" s="372"/>
      <c r="F741" s="373"/>
      <c r="G741" s="372"/>
      <c r="H741" s="372"/>
      <c r="I741" s="374"/>
      <c r="J741" s="375"/>
      <c r="K741" s="375"/>
      <c r="L741" s="376"/>
      <c r="M741" s="375"/>
      <c r="N741" s="409"/>
      <c r="O741" s="363">
        <f t="shared" si="117"/>
        <v>0</v>
      </c>
      <c r="P741" s="74">
        <f t="shared" si="117"/>
        <v>0</v>
      </c>
      <c r="Q741" s="96" t="str">
        <f t="shared" si="116"/>
        <v/>
      </c>
    </row>
    <row r="742" spans="1:17">
      <c r="A742" s="383" t="str">
        <f>IF(B742="","",COUNT('Diário 1º PA'!$A$4:$A$2000)+COUNT('Diário 2º PA'!$A$4:$A$1998)+COUNT('Diário 3º PA'!$A$4:$A$1991)+ROW()-3)</f>
        <v/>
      </c>
      <c r="B742" s="370"/>
      <c r="C742" s="392"/>
      <c r="D742" s="372"/>
      <c r="E742" s="372"/>
      <c r="F742" s="373"/>
      <c r="G742" s="372"/>
      <c r="H742" s="372"/>
      <c r="I742" s="374"/>
      <c r="J742" s="375"/>
      <c r="K742" s="375"/>
      <c r="L742" s="376"/>
      <c r="M742" s="375"/>
      <c r="N742" s="409"/>
      <c r="O742" s="363">
        <f t="shared" si="117"/>
        <v>0</v>
      </c>
      <c r="P742" s="74">
        <f t="shared" si="117"/>
        <v>0</v>
      </c>
      <c r="Q742" s="96" t="str">
        <f t="shared" si="116"/>
        <v/>
      </c>
    </row>
    <row r="743" spans="1:17">
      <c r="A743" s="383" t="str">
        <f>IF(B743="","",COUNT('Diário 1º PA'!$A$4:$A$2000)+COUNT('Diário 2º PA'!$A$4:$A$1998)+COUNT('Diário 3º PA'!$A$4:$A$1991)+ROW()-3)</f>
        <v/>
      </c>
      <c r="B743" s="370"/>
      <c r="C743" s="392"/>
      <c r="D743" s="372"/>
      <c r="E743" s="372"/>
      <c r="F743" s="373"/>
      <c r="G743" s="372"/>
      <c r="H743" s="372"/>
      <c r="I743" s="374"/>
      <c r="J743" s="375"/>
      <c r="K743" s="375"/>
      <c r="L743" s="376"/>
      <c r="M743" s="375"/>
      <c r="N743" s="409"/>
      <c r="O743" s="363">
        <f t="shared" si="117"/>
        <v>0</v>
      </c>
      <c r="P743" s="74">
        <f t="shared" si="117"/>
        <v>0</v>
      </c>
      <c r="Q743" s="96" t="str">
        <f t="shared" si="116"/>
        <v/>
      </c>
    </row>
    <row r="744" spans="1:17">
      <c r="A744" s="383" t="str">
        <f>IF(B744="","",COUNT('Diário 1º PA'!$A$4:$A$2000)+COUNT('Diário 2º PA'!$A$4:$A$1998)+COUNT('Diário 3º PA'!$A$4:$A$1991)+ROW()-3)</f>
        <v/>
      </c>
      <c r="B744" s="370"/>
      <c r="C744" s="392"/>
      <c r="D744" s="372"/>
      <c r="E744" s="372"/>
      <c r="F744" s="373"/>
      <c r="G744" s="372"/>
      <c r="H744" s="372"/>
      <c r="I744" s="374"/>
      <c r="J744" s="375"/>
      <c r="K744" s="375"/>
      <c r="L744" s="376"/>
      <c r="M744" s="375"/>
      <c r="N744" s="409"/>
      <c r="O744" s="363">
        <f t="shared" si="117"/>
        <v>0</v>
      </c>
      <c r="P744" s="74">
        <f t="shared" si="117"/>
        <v>0</v>
      </c>
      <c r="Q744" s="96" t="str">
        <f t="shared" si="116"/>
        <v/>
      </c>
    </row>
    <row r="745" spans="1:17">
      <c r="A745" s="383" t="str">
        <f>IF(B745="","",COUNT('Diário 1º PA'!$A$4:$A$2000)+COUNT('Diário 2º PA'!$A$4:$A$1998)+COUNT('Diário 3º PA'!$A$4:$A$1991)+ROW()-3)</f>
        <v/>
      </c>
      <c r="B745" s="370"/>
      <c r="C745" s="392"/>
      <c r="D745" s="372"/>
      <c r="E745" s="372"/>
      <c r="F745" s="373"/>
      <c r="G745" s="372"/>
      <c r="H745" s="372"/>
      <c r="I745" s="374"/>
      <c r="J745" s="375"/>
      <c r="K745" s="375"/>
      <c r="L745" s="376"/>
      <c r="M745" s="375"/>
      <c r="N745" s="409"/>
      <c r="O745" s="363">
        <f t="shared" si="117"/>
        <v>0</v>
      </c>
      <c r="P745" s="74">
        <f t="shared" si="117"/>
        <v>0</v>
      </c>
      <c r="Q745" s="96" t="str">
        <f t="shared" si="116"/>
        <v/>
      </c>
    </row>
    <row r="746" spans="1:17">
      <c r="A746" s="383" t="str">
        <f>IF(B746="","",COUNT('Diário 1º PA'!$A$4:$A$2000)+COUNT('Diário 2º PA'!$A$4:$A$1998)+COUNT('Diário 3º PA'!$A$4:$A$1991)+ROW()-3)</f>
        <v/>
      </c>
      <c r="B746" s="370"/>
      <c r="C746" s="392"/>
      <c r="D746" s="372"/>
      <c r="E746" s="372"/>
      <c r="F746" s="373"/>
      <c r="G746" s="372"/>
      <c r="H746" s="372"/>
      <c r="I746" s="374"/>
      <c r="J746" s="375"/>
      <c r="K746" s="375"/>
      <c r="L746" s="376"/>
      <c r="M746" s="375"/>
      <c r="N746" s="409"/>
      <c r="O746" s="363">
        <f t="shared" si="117"/>
        <v>0</v>
      </c>
      <c r="P746" s="74">
        <f t="shared" si="117"/>
        <v>0</v>
      </c>
      <c r="Q746" s="96" t="str">
        <f t="shared" si="116"/>
        <v/>
      </c>
    </row>
    <row r="747" spans="1:17">
      <c r="A747" s="383" t="str">
        <f>IF(B747="","",COUNT('Diário 1º PA'!$A$4:$A$2000)+COUNT('Diário 2º PA'!$A$4:$A$1998)+COUNT('Diário 3º PA'!$A$4:$A$1991)+ROW()-3)</f>
        <v/>
      </c>
      <c r="B747" s="370"/>
      <c r="C747" s="392"/>
      <c r="D747" s="372"/>
      <c r="E747" s="372"/>
      <c r="F747" s="373"/>
      <c r="G747" s="372"/>
      <c r="H747" s="372"/>
      <c r="I747" s="374"/>
      <c r="J747" s="375"/>
      <c r="K747" s="375"/>
      <c r="L747" s="376"/>
      <c r="M747" s="375"/>
      <c r="N747" s="409"/>
      <c r="O747" s="363">
        <f t="shared" si="117"/>
        <v>0</v>
      </c>
      <c r="P747" s="74">
        <f t="shared" si="117"/>
        <v>0</v>
      </c>
      <c r="Q747" s="96" t="str">
        <f t="shared" si="116"/>
        <v/>
      </c>
    </row>
    <row r="748" spans="1:17">
      <c r="A748" s="383" t="str">
        <f>IF(B748="","",COUNT('Diário 1º PA'!$A$4:$A$2000)+COUNT('Diário 2º PA'!$A$4:$A$1998)+COUNT('Diário 3º PA'!$A$4:$A$1991)+ROW()-3)</f>
        <v/>
      </c>
      <c r="B748" s="370"/>
      <c r="C748" s="392"/>
      <c r="D748" s="372"/>
      <c r="E748" s="372"/>
      <c r="F748" s="373"/>
      <c r="G748" s="372"/>
      <c r="H748" s="372"/>
      <c r="I748" s="374"/>
      <c r="J748" s="375"/>
      <c r="K748" s="375"/>
      <c r="L748" s="376"/>
      <c r="M748" s="375"/>
      <c r="N748" s="409"/>
      <c r="O748" s="363">
        <f t="shared" si="117"/>
        <v>0</v>
      </c>
      <c r="P748" s="74">
        <f t="shared" si="117"/>
        <v>0</v>
      </c>
      <c r="Q748" s="96" t="str">
        <f t="shared" si="116"/>
        <v/>
      </c>
    </row>
    <row r="749" spans="1:17">
      <c r="A749" s="383" t="str">
        <f>IF(B749="","",COUNT('Diário 1º PA'!$A$4:$A$2000)+COUNT('Diário 2º PA'!$A$4:$A$1998)+COUNT('Diário 3º PA'!$A$4:$A$1991)+ROW()-3)</f>
        <v/>
      </c>
      <c r="B749" s="370"/>
      <c r="C749" s="392"/>
      <c r="D749" s="372"/>
      <c r="E749" s="372"/>
      <c r="F749" s="373"/>
      <c r="G749" s="372"/>
      <c r="H749" s="372"/>
      <c r="I749" s="374"/>
      <c r="J749" s="375"/>
      <c r="K749" s="375"/>
      <c r="L749" s="376"/>
      <c r="M749" s="375"/>
      <c r="N749" s="409"/>
      <c r="O749" s="363">
        <f t="shared" si="117"/>
        <v>0</v>
      </c>
      <c r="P749" s="74">
        <f t="shared" si="117"/>
        <v>0</v>
      </c>
      <c r="Q749" s="96" t="str">
        <f t="shared" si="116"/>
        <v/>
      </c>
    </row>
    <row r="750" spans="1:17">
      <c r="A750" s="383" t="str">
        <f>IF(B750="","",COUNT('Diário 1º PA'!$A$4:$A$2000)+COUNT('Diário 2º PA'!$A$4:$A$1998)+COUNT('Diário 3º PA'!$A$4:$A$1991)+ROW()-3)</f>
        <v/>
      </c>
      <c r="B750" s="370"/>
      <c r="C750" s="392"/>
      <c r="D750" s="372"/>
      <c r="E750" s="372"/>
      <c r="F750" s="373"/>
      <c r="G750" s="372"/>
      <c r="H750" s="372"/>
      <c r="I750" s="374"/>
      <c r="J750" s="375"/>
      <c r="K750" s="375"/>
      <c r="L750" s="376"/>
      <c r="M750" s="375"/>
      <c r="N750" s="409"/>
      <c r="O750" s="363">
        <f t="shared" si="117"/>
        <v>0</v>
      </c>
      <c r="P750" s="74">
        <f t="shared" si="117"/>
        <v>0</v>
      </c>
      <c r="Q750" s="96" t="str">
        <f t="shared" si="116"/>
        <v/>
      </c>
    </row>
    <row r="751" spans="1:17">
      <c r="A751" s="383" t="str">
        <f>IF(B751="","",COUNT('Diário 1º PA'!$A$4:$A$2000)+COUNT('Diário 2º PA'!$A$4:$A$1998)+COUNT('Diário 3º PA'!$A$4:$A$1991)+ROW()-3)</f>
        <v/>
      </c>
      <c r="B751" s="370"/>
      <c r="C751" s="392"/>
      <c r="D751" s="372"/>
      <c r="E751" s="372"/>
      <c r="F751" s="373"/>
      <c r="G751" s="372"/>
      <c r="H751" s="372"/>
      <c r="I751" s="374"/>
      <c r="J751" s="375"/>
      <c r="K751" s="375"/>
      <c r="L751" s="376"/>
      <c r="M751" s="375"/>
      <c r="N751" s="409"/>
      <c r="O751" s="363">
        <f t="shared" si="117"/>
        <v>0</v>
      </c>
      <c r="P751" s="74">
        <f t="shared" si="117"/>
        <v>0</v>
      </c>
      <c r="Q751" s="96" t="str">
        <f t="shared" si="116"/>
        <v/>
      </c>
    </row>
    <row r="752" spans="1:17">
      <c r="A752" s="383" t="str">
        <f>IF(B752="","",COUNT('Diário 1º PA'!$A$4:$A$2000)+COUNT('Diário 2º PA'!$A$4:$A$1998)+COUNT('Diário 3º PA'!$A$4:$A$1991)+ROW()-3)</f>
        <v/>
      </c>
      <c r="B752" s="370"/>
      <c r="C752" s="392"/>
      <c r="D752" s="372"/>
      <c r="E752" s="372"/>
      <c r="F752" s="373"/>
      <c r="G752" s="372"/>
      <c r="H752" s="372"/>
      <c r="I752" s="374"/>
      <c r="J752" s="375"/>
      <c r="K752" s="375"/>
      <c r="L752" s="376"/>
      <c r="M752" s="375"/>
      <c r="N752" s="409"/>
      <c r="O752" s="363">
        <f t="shared" si="117"/>
        <v>0</v>
      </c>
      <c r="P752" s="74">
        <f t="shared" si="117"/>
        <v>0</v>
      </c>
      <c r="Q752" s="96" t="str">
        <f t="shared" si="116"/>
        <v/>
      </c>
    </row>
    <row r="753" spans="1:17">
      <c r="A753" s="383" t="str">
        <f>IF(B753="","",COUNT('Diário 1º PA'!$A$4:$A$2000)+COUNT('Diário 2º PA'!$A$4:$A$1998)+COUNT('Diário 3º PA'!$A$4:$A$1991)+ROW()-3)</f>
        <v/>
      </c>
      <c r="B753" s="370"/>
      <c r="C753" s="392"/>
      <c r="D753" s="372"/>
      <c r="E753" s="372"/>
      <c r="F753" s="373"/>
      <c r="G753" s="372"/>
      <c r="H753" s="372"/>
      <c r="I753" s="374"/>
      <c r="J753" s="375"/>
      <c r="K753" s="375"/>
      <c r="L753" s="376"/>
      <c r="M753" s="375"/>
      <c r="N753" s="409"/>
      <c r="O753" s="363">
        <f t="shared" si="117"/>
        <v>0</v>
      </c>
      <c r="P753" s="74">
        <f t="shared" si="117"/>
        <v>0</v>
      </c>
      <c r="Q753" s="96" t="str">
        <f t="shared" si="116"/>
        <v/>
      </c>
    </row>
    <row r="754" spans="1:17">
      <c r="A754" s="383" t="str">
        <f>IF(B754="","",COUNT('Diário 1º PA'!$A$4:$A$2000)+COUNT('Diário 2º PA'!$A$4:$A$1998)+COUNT('Diário 3º PA'!$A$4:$A$1991)+ROW()-3)</f>
        <v/>
      </c>
      <c r="B754" s="370"/>
      <c r="C754" s="392"/>
      <c r="D754" s="372"/>
      <c r="E754" s="372"/>
      <c r="F754" s="373"/>
      <c r="G754" s="372"/>
      <c r="H754" s="372"/>
      <c r="I754" s="374"/>
      <c r="J754" s="375"/>
      <c r="K754" s="375"/>
      <c r="L754" s="376"/>
      <c r="M754" s="375"/>
      <c r="N754" s="409"/>
      <c r="O754" s="363">
        <f t="shared" si="117"/>
        <v>0</v>
      </c>
      <c r="P754" s="74">
        <f t="shared" si="117"/>
        <v>0</v>
      </c>
      <c r="Q754" s="96" t="str">
        <f t="shared" si="116"/>
        <v/>
      </c>
    </row>
    <row r="755" spans="1:17">
      <c r="A755" s="383" t="str">
        <f>IF(B755="","",COUNT('Diário 1º PA'!$A$4:$A$2000)+COUNT('Diário 2º PA'!$A$4:$A$1998)+COUNT('Diário 3º PA'!$A$4:$A$1991)+ROW()-3)</f>
        <v/>
      </c>
      <c r="B755" s="370"/>
      <c r="C755" s="392"/>
      <c r="D755" s="372"/>
      <c r="E755" s="372"/>
      <c r="F755" s="373"/>
      <c r="G755" s="372"/>
      <c r="H755" s="372"/>
      <c r="I755" s="374"/>
      <c r="J755" s="375"/>
      <c r="K755" s="375"/>
      <c r="L755" s="376"/>
      <c r="M755" s="375"/>
      <c r="N755" s="409"/>
      <c r="O755" s="363">
        <f t="shared" si="117"/>
        <v>0</v>
      </c>
      <c r="P755" s="74">
        <f t="shared" si="117"/>
        <v>0</v>
      </c>
      <c r="Q755" s="96" t="str">
        <f t="shared" si="116"/>
        <v/>
      </c>
    </row>
    <row r="756" spans="1:17">
      <c r="A756" s="383" t="str">
        <f>IF(B756="","",COUNT('Diário 1º PA'!$A$4:$A$2000)+COUNT('Diário 2º PA'!$A$4:$A$1998)+COUNT('Diário 3º PA'!$A$4:$A$1991)+ROW()-3)</f>
        <v/>
      </c>
      <c r="B756" s="370"/>
      <c r="C756" s="392"/>
      <c r="D756" s="372"/>
      <c r="E756" s="372"/>
      <c r="F756" s="373"/>
      <c r="G756" s="372"/>
      <c r="H756" s="372"/>
      <c r="I756" s="374"/>
      <c r="J756" s="375"/>
      <c r="K756" s="375"/>
      <c r="L756" s="376"/>
      <c r="M756" s="375"/>
      <c r="N756" s="409"/>
      <c r="O756" s="363">
        <f t="shared" si="117"/>
        <v>0</v>
      </c>
      <c r="P756" s="74">
        <f t="shared" si="117"/>
        <v>0</v>
      </c>
      <c r="Q756" s="96" t="str">
        <f t="shared" si="116"/>
        <v/>
      </c>
    </row>
    <row r="757" spans="1:17">
      <c r="A757" s="383" t="str">
        <f>IF(B757="","",COUNT('Diário 1º PA'!$A$4:$A$2000)+COUNT('Diário 2º PA'!$A$4:$A$1998)+COUNT('Diário 3º PA'!$A$4:$A$1991)+ROW()-3)</f>
        <v/>
      </c>
      <c r="B757" s="370"/>
      <c r="C757" s="392"/>
      <c r="D757" s="372"/>
      <c r="E757" s="372"/>
      <c r="F757" s="373"/>
      <c r="G757" s="372"/>
      <c r="H757" s="372"/>
      <c r="I757" s="374"/>
      <c r="J757" s="375"/>
      <c r="K757" s="375"/>
      <c r="L757" s="376"/>
      <c r="M757" s="375"/>
      <c r="N757" s="409"/>
      <c r="O757" s="363">
        <f t="shared" si="117"/>
        <v>0</v>
      </c>
      <c r="P757" s="74">
        <f t="shared" si="117"/>
        <v>0</v>
      </c>
      <c r="Q757" s="96" t="str">
        <f t="shared" si="116"/>
        <v/>
      </c>
    </row>
    <row r="758" spans="1:17">
      <c r="A758" s="383" t="str">
        <f>IF(B758="","",COUNT('Diário 1º PA'!$A$4:$A$2000)+COUNT('Diário 2º PA'!$A$4:$A$1998)+COUNT('Diário 3º PA'!$A$4:$A$1991)+ROW()-3)</f>
        <v/>
      </c>
      <c r="B758" s="370"/>
      <c r="C758" s="392"/>
      <c r="D758" s="372"/>
      <c r="E758" s="372"/>
      <c r="F758" s="373"/>
      <c r="G758" s="372"/>
      <c r="H758" s="372"/>
      <c r="I758" s="374"/>
      <c r="J758" s="375"/>
      <c r="K758" s="375"/>
      <c r="L758" s="376"/>
      <c r="M758" s="375"/>
      <c r="N758" s="409"/>
      <c r="O758" s="363">
        <f t="shared" si="117"/>
        <v>0</v>
      </c>
      <c r="P758" s="74">
        <f t="shared" si="117"/>
        <v>0</v>
      </c>
      <c r="Q758" s="96" t="str">
        <f t="shared" si="116"/>
        <v/>
      </c>
    </row>
    <row r="759" spans="1:17">
      <c r="A759" s="383" t="str">
        <f>IF(B759="","",COUNT('Diário 1º PA'!$A$4:$A$2000)+COUNT('Diário 2º PA'!$A$4:$A$1998)+COUNT('Diário 3º PA'!$A$4:$A$1991)+ROW()-3)</f>
        <v/>
      </c>
      <c r="B759" s="370"/>
      <c r="C759" s="392"/>
      <c r="D759" s="372"/>
      <c r="E759" s="372"/>
      <c r="F759" s="373"/>
      <c r="G759" s="372"/>
      <c r="H759" s="372"/>
      <c r="I759" s="374"/>
      <c r="J759" s="375"/>
      <c r="K759" s="375"/>
      <c r="L759" s="376"/>
      <c r="M759" s="375"/>
      <c r="N759" s="409"/>
      <c r="O759" s="363">
        <f t="shared" si="117"/>
        <v>0</v>
      </c>
      <c r="P759" s="74">
        <f t="shared" si="117"/>
        <v>0</v>
      </c>
      <c r="Q759" s="96" t="str">
        <f t="shared" si="116"/>
        <v/>
      </c>
    </row>
    <row r="760" spans="1:17">
      <c r="A760" s="383" t="str">
        <f>IF(B760="","",COUNT('Diário 1º PA'!$A$4:$A$2000)+COUNT('Diário 2º PA'!$A$4:$A$1998)+COUNT('Diário 3º PA'!$A$4:$A$1991)+ROW()-3)</f>
        <v/>
      </c>
      <c r="B760" s="370"/>
      <c r="C760" s="392"/>
      <c r="D760" s="372"/>
      <c r="E760" s="372"/>
      <c r="F760" s="373"/>
      <c r="G760" s="372"/>
      <c r="H760" s="372"/>
      <c r="I760" s="374"/>
      <c r="J760" s="375"/>
      <c r="K760" s="375"/>
      <c r="L760" s="376"/>
      <c r="M760" s="375"/>
      <c r="N760" s="409"/>
      <c r="O760" s="363">
        <f t="shared" si="117"/>
        <v>0</v>
      </c>
      <c r="P760" s="74">
        <f t="shared" si="117"/>
        <v>0</v>
      </c>
      <c r="Q760" s="96" t="str">
        <f t="shared" si="116"/>
        <v/>
      </c>
    </row>
    <row r="761" spans="1:17">
      <c r="A761" s="383" t="str">
        <f>IF(B761="","",COUNT('Diário 1º PA'!$A$4:$A$2000)+COUNT('Diário 2º PA'!$A$4:$A$1998)+COUNT('Diário 3º PA'!$A$4:$A$1991)+ROW()-3)</f>
        <v/>
      </c>
      <c r="B761" s="370"/>
      <c r="C761" s="392"/>
      <c r="D761" s="372"/>
      <c r="E761" s="372"/>
      <c r="F761" s="373"/>
      <c r="G761" s="372"/>
      <c r="H761" s="372"/>
      <c r="I761" s="374"/>
      <c r="J761" s="375"/>
      <c r="K761" s="375"/>
      <c r="L761" s="376"/>
      <c r="M761" s="375"/>
      <c r="N761" s="409"/>
      <c r="O761" s="363">
        <f t="shared" si="117"/>
        <v>0</v>
      </c>
      <c r="P761" s="74">
        <f t="shared" si="117"/>
        <v>0</v>
      </c>
      <c r="Q761" s="96" t="str">
        <f t="shared" si="116"/>
        <v/>
      </c>
    </row>
    <row r="762" spans="1:17">
      <c r="A762" s="383" t="str">
        <f>IF(B762="","",COUNT('Diário 1º PA'!$A$4:$A$2000)+COUNT('Diário 2º PA'!$A$4:$A$1998)+COUNT('Diário 3º PA'!$A$4:$A$1991)+ROW()-3)</f>
        <v/>
      </c>
      <c r="B762" s="370"/>
      <c r="C762" s="392"/>
      <c r="D762" s="372"/>
      <c r="E762" s="372"/>
      <c r="F762" s="373"/>
      <c r="G762" s="372"/>
      <c r="H762" s="372"/>
      <c r="I762" s="374"/>
      <c r="J762" s="375"/>
      <c r="K762" s="375"/>
      <c r="L762" s="376"/>
      <c r="M762" s="375"/>
      <c r="N762" s="409"/>
      <c r="O762" s="363">
        <f t="shared" si="117"/>
        <v>0</v>
      </c>
      <c r="P762" s="74">
        <f t="shared" si="117"/>
        <v>0</v>
      </c>
      <c r="Q762" s="96" t="str">
        <f t="shared" si="116"/>
        <v/>
      </c>
    </row>
    <row r="763" spans="1:17">
      <c r="A763" s="383" t="str">
        <f>IF(B763="","",COUNT('Diário 1º PA'!$A$4:$A$2000)+COUNT('Diário 2º PA'!$A$4:$A$1998)+COUNT('Diário 3º PA'!$A$4:$A$1991)+ROW()-3)</f>
        <v/>
      </c>
      <c r="B763" s="370"/>
      <c r="C763" s="392"/>
      <c r="D763" s="372"/>
      <c r="E763" s="372"/>
      <c r="F763" s="373"/>
      <c r="G763" s="372"/>
      <c r="H763" s="372"/>
      <c r="I763" s="374"/>
      <c r="J763" s="375"/>
      <c r="K763" s="375"/>
      <c r="L763" s="376"/>
      <c r="M763" s="375"/>
      <c r="N763" s="409"/>
      <c r="O763" s="363">
        <f t="shared" si="117"/>
        <v>0</v>
      </c>
      <c r="P763" s="74">
        <f t="shared" si="117"/>
        <v>0</v>
      </c>
      <c r="Q763" s="96" t="str">
        <f t="shared" si="116"/>
        <v/>
      </c>
    </row>
    <row r="764" spans="1:17">
      <c r="A764" s="383" t="str">
        <f>IF(B764="","",COUNT('Diário 1º PA'!$A$4:$A$2000)+COUNT('Diário 2º PA'!$A$4:$A$1998)+COUNT('Diário 3º PA'!$A$4:$A$1991)+ROW()-3)</f>
        <v/>
      </c>
      <c r="B764" s="370"/>
      <c r="C764" s="392"/>
      <c r="D764" s="372"/>
      <c r="E764" s="372"/>
      <c r="F764" s="373"/>
      <c r="G764" s="372"/>
      <c r="H764" s="372"/>
      <c r="I764" s="374"/>
      <c r="J764" s="375"/>
      <c r="K764" s="375"/>
      <c r="L764" s="376"/>
      <c r="M764" s="375"/>
      <c r="N764" s="409"/>
      <c r="O764" s="363">
        <f t="shared" si="117"/>
        <v>0</v>
      </c>
      <c r="P764" s="74">
        <f t="shared" si="117"/>
        <v>0</v>
      </c>
      <c r="Q764" s="96" t="str">
        <f t="shared" si="116"/>
        <v/>
      </c>
    </row>
    <row r="765" spans="1:17">
      <c r="A765" s="383" t="str">
        <f>IF(B765="","",COUNT('Diário 1º PA'!$A$4:$A$2000)+COUNT('Diário 2º PA'!$A$4:$A$1998)+COUNT('Diário 3º PA'!$A$4:$A$1991)+ROW()-3)</f>
        <v/>
      </c>
      <c r="B765" s="370"/>
      <c r="C765" s="392"/>
      <c r="D765" s="372"/>
      <c r="E765" s="372"/>
      <c r="F765" s="373"/>
      <c r="G765" s="372"/>
      <c r="H765" s="372"/>
      <c r="I765" s="374"/>
      <c r="J765" s="375"/>
      <c r="K765" s="375"/>
      <c r="L765" s="376"/>
      <c r="M765" s="375"/>
      <c r="N765" s="409"/>
      <c r="O765" s="363">
        <f t="shared" si="117"/>
        <v>0</v>
      </c>
      <c r="P765" s="74">
        <f t="shared" si="117"/>
        <v>0</v>
      </c>
      <c r="Q765" s="96" t="str">
        <f t="shared" si="116"/>
        <v/>
      </c>
    </row>
    <row r="766" spans="1:17">
      <c r="A766" s="383" t="str">
        <f>IF(B766="","",COUNT('Diário 1º PA'!$A$4:$A$2000)+COUNT('Diário 2º PA'!$A$4:$A$1998)+COUNT('Diário 3º PA'!$A$4:$A$1991)+ROW()-3)</f>
        <v/>
      </c>
      <c r="B766" s="370"/>
      <c r="C766" s="392"/>
      <c r="D766" s="372"/>
      <c r="E766" s="372"/>
      <c r="F766" s="373"/>
      <c r="G766" s="372"/>
      <c r="H766" s="372"/>
      <c r="I766" s="374"/>
      <c r="J766" s="375"/>
      <c r="K766" s="375"/>
      <c r="L766" s="376"/>
      <c r="M766" s="375"/>
      <c r="N766" s="409"/>
      <c r="O766" s="363">
        <f t="shared" si="117"/>
        <v>0</v>
      </c>
      <c r="P766" s="74">
        <f t="shared" si="117"/>
        <v>0</v>
      </c>
      <c r="Q766" s="96" t="str">
        <f t="shared" si="116"/>
        <v/>
      </c>
    </row>
    <row r="767" spans="1:17">
      <c r="A767" s="383" t="str">
        <f>IF(B767="","",COUNT('Diário 1º PA'!$A$4:$A$2000)+COUNT('Diário 2º PA'!$A$4:$A$1998)+COUNT('Diário 3º PA'!$A$4:$A$1991)+ROW()-3)</f>
        <v/>
      </c>
      <c r="B767" s="370"/>
      <c r="C767" s="392"/>
      <c r="D767" s="372"/>
      <c r="E767" s="372"/>
      <c r="F767" s="373"/>
      <c r="G767" s="372"/>
      <c r="H767" s="372"/>
      <c r="I767" s="374"/>
      <c r="J767" s="375"/>
      <c r="K767" s="375"/>
      <c r="L767" s="376"/>
      <c r="M767" s="375"/>
      <c r="N767" s="409"/>
      <c r="O767" s="363">
        <f t="shared" si="117"/>
        <v>0</v>
      </c>
      <c r="P767" s="74">
        <f t="shared" si="117"/>
        <v>0</v>
      </c>
      <c r="Q767" s="96" t="str">
        <f t="shared" si="116"/>
        <v/>
      </c>
    </row>
    <row r="768" spans="1:17">
      <c r="A768" s="383" t="str">
        <f>IF(B768="","",COUNT('Diário 1º PA'!$A$4:$A$2000)+COUNT('Diário 2º PA'!$A$4:$A$1998)+COUNT('Diário 3º PA'!$A$4:$A$1991)+ROW()-3)</f>
        <v/>
      </c>
      <c r="B768" s="370"/>
      <c r="C768" s="392"/>
      <c r="D768" s="372"/>
      <c r="E768" s="372"/>
      <c r="F768" s="373"/>
      <c r="G768" s="372"/>
      <c r="H768" s="372"/>
      <c r="I768" s="374"/>
      <c r="J768" s="375"/>
      <c r="K768" s="375"/>
      <c r="L768" s="376"/>
      <c r="M768" s="375"/>
      <c r="N768" s="409"/>
      <c r="O768" s="363">
        <f t="shared" si="117"/>
        <v>0</v>
      </c>
      <c r="P768" s="74">
        <f t="shared" si="117"/>
        <v>0</v>
      </c>
      <c r="Q768" s="96" t="str">
        <f t="shared" si="116"/>
        <v/>
      </c>
    </row>
    <row r="769" spans="1:17">
      <c r="A769" s="383" t="str">
        <f>IF(B769="","",COUNT('Diário 1º PA'!$A$4:$A$2000)+COUNT('Diário 2º PA'!$A$4:$A$1998)+COUNT('Diário 3º PA'!$A$4:$A$1991)+ROW()-3)</f>
        <v/>
      </c>
      <c r="B769" s="370"/>
      <c r="C769" s="392"/>
      <c r="D769" s="372"/>
      <c r="E769" s="372"/>
      <c r="F769" s="373"/>
      <c r="G769" s="372"/>
      <c r="H769" s="372"/>
      <c r="I769" s="374"/>
      <c r="J769" s="375"/>
      <c r="K769" s="375"/>
      <c r="L769" s="376"/>
      <c r="M769" s="375"/>
      <c r="N769" s="409"/>
      <c r="O769" s="363">
        <f t="shared" si="117"/>
        <v>0</v>
      </c>
      <c r="P769" s="74">
        <f t="shared" si="117"/>
        <v>0</v>
      </c>
      <c r="Q769" s="96" t="str">
        <f t="shared" si="116"/>
        <v/>
      </c>
    </row>
    <row r="770" spans="1:17">
      <c r="A770" s="383" t="str">
        <f>IF(B770="","",COUNT('Diário 1º PA'!$A$4:$A$2000)+COUNT('Diário 2º PA'!$A$4:$A$1998)+COUNT('Diário 3º PA'!$A$4:$A$1991)+ROW()-3)</f>
        <v/>
      </c>
      <c r="B770" s="370"/>
      <c r="C770" s="392"/>
      <c r="D770" s="372"/>
      <c r="E770" s="372"/>
      <c r="F770" s="373"/>
      <c r="G770" s="372"/>
      <c r="H770" s="372"/>
      <c r="I770" s="374"/>
      <c r="J770" s="375"/>
      <c r="K770" s="375"/>
      <c r="L770" s="376"/>
      <c r="M770" s="375"/>
      <c r="N770" s="409"/>
      <c r="O770" s="363">
        <f t="shared" si="117"/>
        <v>0</v>
      </c>
      <c r="P770" s="74">
        <f t="shared" si="117"/>
        <v>0</v>
      </c>
      <c r="Q770" s="96" t="str">
        <f t="shared" si="116"/>
        <v/>
      </c>
    </row>
    <row r="771" spans="1:17">
      <c r="A771" s="383" t="str">
        <f>IF(B771="","",COUNT('Diário 1º PA'!$A$4:$A$2000)+COUNT('Diário 2º PA'!$A$4:$A$1998)+COUNT('Diário 3º PA'!$A$4:$A$1991)+ROW()-3)</f>
        <v/>
      </c>
      <c r="B771" s="370"/>
      <c r="C771" s="392"/>
      <c r="D771" s="372"/>
      <c r="E771" s="372"/>
      <c r="F771" s="373"/>
      <c r="G771" s="372"/>
      <c r="H771" s="372"/>
      <c r="I771" s="374"/>
      <c r="J771" s="375"/>
      <c r="K771" s="375"/>
      <c r="L771" s="376"/>
      <c r="M771" s="375"/>
      <c r="N771" s="409"/>
      <c r="O771" s="363">
        <f t="shared" si="117"/>
        <v>0</v>
      </c>
      <c r="P771" s="74">
        <f t="shared" si="117"/>
        <v>0</v>
      </c>
      <c r="Q771" s="96" t="str">
        <f t="shared" si="116"/>
        <v/>
      </c>
    </row>
    <row r="772" spans="1:17">
      <c r="A772" s="383" t="str">
        <f>IF(B772="","",COUNT('Diário 1º PA'!$A$4:$A$2000)+COUNT('Diário 2º PA'!$A$4:$A$1998)+COUNT('Diário 3º PA'!$A$4:$A$1991)+ROW()-3)</f>
        <v/>
      </c>
      <c r="B772" s="370"/>
      <c r="C772" s="392"/>
      <c r="D772" s="372"/>
      <c r="E772" s="372"/>
      <c r="F772" s="373"/>
      <c r="G772" s="372"/>
      <c r="H772" s="372"/>
      <c r="I772" s="374"/>
      <c r="J772" s="375"/>
      <c r="K772" s="375"/>
      <c r="L772" s="376"/>
      <c r="M772" s="375"/>
      <c r="N772" s="409"/>
      <c r="O772" s="363">
        <f t="shared" si="117"/>
        <v>0</v>
      </c>
      <c r="P772" s="74">
        <f t="shared" si="117"/>
        <v>0</v>
      </c>
      <c r="Q772" s="96" t="str">
        <f t="shared" si="116"/>
        <v/>
      </c>
    </row>
    <row r="773" spans="1:17">
      <c r="A773" s="383" t="str">
        <f>IF(B773="","",COUNT('Diário 1º PA'!$A$4:$A$2000)+COUNT('Diário 2º PA'!$A$4:$A$1998)+COUNT('Diário 3º PA'!$A$4:$A$1991)+ROW()-3)</f>
        <v/>
      </c>
      <c r="B773" s="370"/>
      <c r="C773" s="392"/>
      <c r="D773" s="372"/>
      <c r="E773" s="372"/>
      <c r="F773" s="373"/>
      <c r="G773" s="372"/>
      <c r="H773" s="372"/>
      <c r="I773" s="374"/>
      <c r="J773" s="375"/>
      <c r="K773" s="375"/>
      <c r="L773" s="376"/>
      <c r="M773" s="375"/>
      <c r="N773" s="409"/>
      <c r="O773" s="363">
        <f t="shared" si="117"/>
        <v>0</v>
      </c>
      <c r="P773" s="74">
        <f t="shared" si="117"/>
        <v>0</v>
      </c>
      <c r="Q773" s="96" t="str">
        <f t="shared" si="116"/>
        <v/>
      </c>
    </row>
    <row r="774" spans="1:17">
      <c r="A774" s="383" t="str">
        <f>IF(B774="","",COUNT('Diário 1º PA'!$A$4:$A$2000)+COUNT('Diário 2º PA'!$A$4:$A$1998)+COUNT('Diário 3º PA'!$A$4:$A$1991)+ROW()-3)</f>
        <v/>
      </c>
      <c r="B774" s="370"/>
      <c r="C774" s="392"/>
      <c r="D774" s="372"/>
      <c r="E774" s="372"/>
      <c r="F774" s="373"/>
      <c r="G774" s="372"/>
      <c r="H774" s="372"/>
      <c r="I774" s="374"/>
      <c r="J774" s="375"/>
      <c r="K774" s="375"/>
      <c r="L774" s="376"/>
      <c r="M774" s="375"/>
      <c r="N774" s="409"/>
      <c r="O774" s="363">
        <f t="shared" si="117"/>
        <v>0</v>
      </c>
      <c r="P774" s="74">
        <f t="shared" si="117"/>
        <v>0</v>
      </c>
      <c r="Q774" s="96" t="str">
        <f t="shared" si="116"/>
        <v/>
      </c>
    </row>
    <row r="775" spans="1:17">
      <c r="A775" s="383" t="str">
        <f>IF(B775="","",COUNT('Diário 1º PA'!$A$4:$A$2000)+COUNT('Diário 2º PA'!$A$4:$A$1998)+COUNT('Diário 3º PA'!$A$4:$A$1991)+ROW()-3)</f>
        <v/>
      </c>
      <c r="B775" s="370"/>
      <c r="C775" s="392"/>
      <c r="D775" s="372"/>
      <c r="E775" s="372"/>
      <c r="F775" s="373"/>
      <c r="G775" s="372"/>
      <c r="H775" s="372"/>
      <c r="I775" s="374"/>
      <c r="J775" s="375"/>
      <c r="K775" s="375"/>
      <c r="L775" s="376"/>
      <c r="M775" s="375"/>
      <c r="N775" s="409"/>
      <c r="O775" s="363">
        <f t="shared" si="117"/>
        <v>0</v>
      </c>
      <c r="P775" s="74">
        <f t="shared" si="117"/>
        <v>0</v>
      </c>
      <c r="Q775" s="96" t="str">
        <f t="shared" si="116"/>
        <v/>
      </c>
    </row>
    <row r="776" spans="1:17">
      <c r="A776" s="383" t="str">
        <f>IF(B776="","",COUNT('Diário 1º PA'!$A$4:$A$2000)+COUNT('Diário 2º PA'!$A$4:$A$1998)+COUNT('Diário 3º PA'!$A$4:$A$1991)+ROW()-3)</f>
        <v/>
      </c>
      <c r="B776" s="370"/>
      <c r="C776" s="392"/>
      <c r="D776" s="372"/>
      <c r="E776" s="372"/>
      <c r="F776" s="373"/>
      <c r="G776" s="372"/>
      <c r="H776" s="372"/>
      <c r="I776" s="374"/>
      <c r="J776" s="375"/>
      <c r="K776" s="375"/>
      <c r="L776" s="376"/>
      <c r="M776" s="375"/>
      <c r="N776" s="409"/>
      <c r="O776" s="363">
        <f t="shared" si="117"/>
        <v>0</v>
      </c>
      <c r="P776" s="74">
        <f t="shared" si="117"/>
        <v>0</v>
      </c>
      <c r="Q776" s="96" t="str">
        <f t="shared" ref="Q776:Q839" si="118">SUBSTITUTE(D776," ","_")</f>
        <v/>
      </c>
    </row>
    <row r="777" spans="1:17">
      <c r="A777" s="383" t="str">
        <f>IF(B777="","",COUNT('Diário 1º PA'!$A$4:$A$2000)+COUNT('Diário 2º PA'!$A$4:$A$1998)+COUNT('Diário 3º PA'!$A$4:$A$1991)+ROW()-3)</f>
        <v/>
      </c>
      <c r="B777" s="370"/>
      <c r="C777" s="392"/>
      <c r="D777" s="372"/>
      <c r="E777" s="372"/>
      <c r="F777" s="373"/>
      <c r="G777" s="372"/>
      <c r="H777" s="372"/>
      <c r="I777" s="374"/>
      <c r="J777" s="375"/>
      <c r="K777" s="375"/>
      <c r="L777" s="376"/>
      <c r="M777" s="375"/>
      <c r="N777" s="409"/>
      <c r="O777" s="363">
        <f t="shared" ref="O777:P840" si="119">IF(B777=0,0,IF(YEAR(B777)=$P$1,MONTH(B777)-$O$1+1,(YEAR(B777)-$P$1)*12-$O$1+1+MONTH(B777)))</f>
        <v>0</v>
      </c>
      <c r="P777" s="74">
        <f t="shared" si="119"/>
        <v>0</v>
      </c>
      <c r="Q777" s="96" t="str">
        <f t="shared" si="118"/>
        <v/>
      </c>
    </row>
    <row r="778" spans="1:17">
      <c r="A778" s="383" t="str">
        <f>IF(B778="","",COUNT('Diário 1º PA'!$A$4:$A$2000)+COUNT('Diário 2º PA'!$A$4:$A$1998)+COUNT('Diário 3º PA'!$A$4:$A$1991)+ROW()-3)</f>
        <v/>
      </c>
      <c r="B778" s="370"/>
      <c r="C778" s="392"/>
      <c r="D778" s="372"/>
      <c r="E778" s="372"/>
      <c r="F778" s="373"/>
      <c r="G778" s="372"/>
      <c r="H778" s="372"/>
      <c r="I778" s="374"/>
      <c r="J778" s="375"/>
      <c r="K778" s="375"/>
      <c r="L778" s="376"/>
      <c r="M778" s="375"/>
      <c r="N778" s="409"/>
      <c r="O778" s="363">
        <f t="shared" si="119"/>
        <v>0</v>
      </c>
      <c r="P778" s="74">
        <f t="shared" si="119"/>
        <v>0</v>
      </c>
      <c r="Q778" s="96" t="str">
        <f t="shared" si="118"/>
        <v/>
      </c>
    </row>
    <row r="779" spans="1:17">
      <c r="A779" s="383" t="str">
        <f>IF(B779="","",COUNT('Diário 1º PA'!$A$4:$A$2000)+COUNT('Diário 2º PA'!$A$4:$A$1998)+COUNT('Diário 3º PA'!$A$4:$A$1991)+ROW()-3)</f>
        <v/>
      </c>
      <c r="B779" s="370"/>
      <c r="C779" s="392"/>
      <c r="D779" s="372"/>
      <c r="E779" s="372"/>
      <c r="F779" s="373"/>
      <c r="G779" s="372"/>
      <c r="H779" s="372"/>
      <c r="I779" s="374"/>
      <c r="J779" s="375"/>
      <c r="K779" s="375"/>
      <c r="L779" s="376"/>
      <c r="M779" s="375"/>
      <c r="N779" s="409"/>
      <c r="O779" s="363">
        <f t="shared" si="119"/>
        <v>0</v>
      </c>
      <c r="P779" s="74">
        <f t="shared" si="119"/>
        <v>0</v>
      </c>
      <c r="Q779" s="96" t="str">
        <f t="shared" si="118"/>
        <v/>
      </c>
    </row>
    <row r="780" spans="1:17">
      <c r="A780" s="383" t="str">
        <f>IF(B780="","",COUNT('Diário 1º PA'!$A$4:$A$2000)+COUNT('Diário 2º PA'!$A$4:$A$1998)+COUNT('Diário 3º PA'!$A$4:$A$1991)+ROW()-3)</f>
        <v/>
      </c>
      <c r="B780" s="370"/>
      <c r="C780" s="392"/>
      <c r="D780" s="372"/>
      <c r="E780" s="372"/>
      <c r="F780" s="373"/>
      <c r="G780" s="372"/>
      <c r="H780" s="372"/>
      <c r="I780" s="374"/>
      <c r="J780" s="375"/>
      <c r="K780" s="375"/>
      <c r="L780" s="376"/>
      <c r="M780" s="375"/>
      <c r="N780" s="409"/>
      <c r="O780" s="363">
        <f t="shared" si="119"/>
        <v>0</v>
      </c>
      <c r="P780" s="74">
        <f t="shared" si="119"/>
        <v>0</v>
      </c>
      <c r="Q780" s="96" t="str">
        <f t="shared" si="118"/>
        <v/>
      </c>
    </row>
    <row r="781" spans="1:17">
      <c r="A781" s="383" t="str">
        <f>IF(B781="","",COUNT('Diário 1º PA'!$A$4:$A$2000)+COUNT('Diário 2º PA'!$A$4:$A$1998)+COUNT('Diário 3º PA'!$A$4:$A$1991)+ROW()-3)</f>
        <v/>
      </c>
      <c r="B781" s="370"/>
      <c r="C781" s="392"/>
      <c r="D781" s="372"/>
      <c r="E781" s="372"/>
      <c r="F781" s="373"/>
      <c r="G781" s="372"/>
      <c r="H781" s="372"/>
      <c r="I781" s="374"/>
      <c r="J781" s="375"/>
      <c r="K781" s="375"/>
      <c r="L781" s="376"/>
      <c r="M781" s="375"/>
      <c r="N781" s="409"/>
      <c r="O781" s="363">
        <f t="shared" si="119"/>
        <v>0</v>
      </c>
      <c r="P781" s="74">
        <f t="shared" si="119"/>
        <v>0</v>
      </c>
      <c r="Q781" s="96" t="str">
        <f t="shared" si="118"/>
        <v/>
      </c>
    </row>
    <row r="782" spans="1:17">
      <c r="A782" s="383" t="str">
        <f>IF(B782="","",COUNT('Diário 1º PA'!$A$4:$A$2000)+COUNT('Diário 2º PA'!$A$4:$A$1998)+COUNT('Diário 3º PA'!$A$4:$A$1991)+ROW()-3)</f>
        <v/>
      </c>
      <c r="B782" s="370"/>
      <c r="C782" s="392"/>
      <c r="D782" s="372"/>
      <c r="E782" s="372"/>
      <c r="F782" s="373"/>
      <c r="G782" s="372"/>
      <c r="H782" s="372"/>
      <c r="I782" s="374"/>
      <c r="J782" s="375"/>
      <c r="K782" s="375"/>
      <c r="L782" s="376"/>
      <c r="M782" s="375"/>
      <c r="N782" s="409"/>
      <c r="O782" s="363">
        <f t="shared" si="119"/>
        <v>0</v>
      </c>
      <c r="P782" s="74">
        <f t="shared" si="119"/>
        <v>0</v>
      </c>
      <c r="Q782" s="96" t="str">
        <f t="shared" si="118"/>
        <v/>
      </c>
    </row>
    <row r="783" spans="1:17">
      <c r="A783" s="383" t="str">
        <f>IF(B783="","",COUNT('Diário 1º PA'!$A$4:$A$2000)+COUNT('Diário 2º PA'!$A$4:$A$1998)+COUNT('Diário 3º PA'!$A$4:$A$1991)+ROW()-3)</f>
        <v/>
      </c>
      <c r="B783" s="370"/>
      <c r="C783" s="392"/>
      <c r="D783" s="372"/>
      <c r="E783" s="372"/>
      <c r="F783" s="373"/>
      <c r="G783" s="372"/>
      <c r="H783" s="372"/>
      <c r="I783" s="374"/>
      <c r="J783" s="375"/>
      <c r="K783" s="375"/>
      <c r="L783" s="376"/>
      <c r="M783" s="375"/>
      <c r="N783" s="409"/>
      <c r="O783" s="363">
        <f t="shared" si="119"/>
        <v>0</v>
      </c>
      <c r="P783" s="74">
        <f t="shared" si="119"/>
        <v>0</v>
      </c>
      <c r="Q783" s="96" t="str">
        <f t="shared" si="118"/>
        <v/>
      </c>
    </row>
    <row r="784" spans="1:17">
      <c r="A784" s="383" t="str">
        <f>IF(B784="","",COUNT('Diário 1º PA'!$A$4:$A$2000)+COUNT('Diário 2º PA'!$A$4:$A$1998)+COUNT('Diário 3º PA'!$A$4:$A$1991)+ROW()-3)</f>
        <v/>
      </c>
      <c r="B784" s="370"/>
      <c r="C784" s="392"/>
      <c r="D784" s="372"/>
      <c r="E784" s="372"/>
      <c r="F784" s="373"/>
      <c r="G784" s="372"/>
      <c r="H784" s="372"/>
      <c r="I784" s="374"/>
      <c r="J784" s="375"/>
      <c r="K784" s="375"/>
      <c r="L784" s="376"/>
      <c r="M784" s="375"/>
      <c r="N784" s="409"/>
      <c r="O784" s="363">
        <f t="shared" si="119"/>
        <v>0</v>
      </c>
      <c r="P784" s="74">
        <f t="shared" si="119"/>
        <v>0</v>
      </c>
      <c r="Q784" s="96" t="str">
        <f t="shared" si="118"/>
        <v/>
      </c>
    </row>
    <row r="785" spans="1:17">
      <c r="A785" s="383" t="str">
        <f>IF(B785="","",COUNT('Diário 1º PA'!$A$4:$A$2000)+COUNT('Diário 2º PA'!$A$4:$A$1998)+COUNT('Diário 3º PA'!$A$4:$A$1991)+ROW()-3)</f>
        <v/>
      </c>
      <c r="B785" s="370"/>
      <c r="C785" s="392"/>
      <c r="D785" s="372"/>
      <c r="E785" s="372"/>
      <c r="F785" s="373"/>
      <c r="G785" s="372"/>
      <c r="H785" s="372"/>
      <c r="I785" s="374"/>
      <c r="J785" s="375"/>
      <c r="K785" s="375"/>
      <c r="L785" s="376"/>
      <c r="M785" s="375"/>
      <c r="N785" s="409"/>
      <c r="O785" s="363">
        <f t="shared" si="119"/>
        <v>0</v>
      </c>
      <c r="P785" s="74">
        <f t="shared" si="119"/>
        <v>0</v>
      </c>
      <c r="Q785" s="96" t="str">
        <f t="shared" si="118"/>
        <v/>
      </c>
    </row>
    <row r="786" spans="1:17">
      <c r="A786" s="383" t="str">
        <f>IF(B786="","",COUNT('Diário 1º PA'!$A$4:$A$2000)+COUNT('Diário 2º PA'!$A$4:$A$1998)+COUNT('Diário 3º PA'!$A$4:$A$1991)+ROW()-3)</f>
        <v/>
      </c>
      <c r="B786" s="370"/>
      <c r="C786" s="392"/>
      <c r="D786" s="372"/>
      <c r="E786" s="372"/>
      <c r="F786" s="373"/>
      <c r="G786" s="372"/>
      <c r="H786" s="372"/>
      <c r="I786" s="374"/>
      <c r="J786" s="375"/>
      <c r="K786" s="375"/>
      <c r="L786" s="376"/>
      <c r="M786" s="375"/>
      <c r="N786" s="409"/>
      <c r="O786" s="363">
        <f t="shared" si="119"/>
        <v>0</v>
      </c>
      <c r="P786" s="74">
        <f t="shared" si="119"/>
        <v>0</v>
      </c>
      <c r="Q786" s="96" t="str">
        <f t="shared" si="118"/>
        <v/>
      </c>
    </row>
    <row r="787" spans="1:17">
      <c r="A787" s="383" t="str">
        <f>IF(B787="","",COUNT('Diário 1º PA'!$A$4:$A$2000)+COUNT('Diário 2º PA'!$A$4:$A$1998)+COUNT('Diário 3º PA'!$A$4:$A$1991)+ROW()-3)</f>
        <v/>
      </c>
      <c r="B787" s="370"/>
      <c r="C787" s="392"/>
      <c r="D787" s="372"/>
      <c r="E787" s="372"/>
      <c r="F787" s="373"/>
      <c r="G787" s="372"/>
      <c r="H787" s="372"/>
      <c r="I787" s="374"/>
      <c r="J787" s="375"/>
      <c r="K787" s="375"/>
      <c r="L787" s="376"/>
      <c r="M787" s="375"/>
      <c r="N787" s="409"/>
      <c r="O787" s="363">
        <f t="shared" si="119"/>
        <v>0</v>
      </c>
      <c r="P787" s="74">
        <f t="shared" si="119"/>
        <v>0</v>
      </c>
      <c r="Q787" s="96" t="str">
        <f t="shared" si="118"/>
        <v/>
      </c>
    </row>
    <row r="788" spans="1:17">
      <c r="A788" s="383" t="str">
        <f>IF(B788="","",COUNT('Diário 1º PA'!$A$4:$A$2000)+COUNT('Diário 2º PA'!$A$4:$A$1998)+COUNT('Diário 3º PA'!$A$4:$A$1991)+ROW()-3)</f>
        <v/>
      </c>
      <c r="B788" s="370"/>
      <c r="C788" s="392"/>
      <c r="D788" s="372"/>
      <c r="E788" s="372"/>
      <c r="F788" s="373"/>
      <c r="G788" s="372"/>
      <c r="H788" s="372"/>
      <c r="I788" s="374"/>
      <c r="J788" s="375"/>
      <c r="K788" s="375"/>
      <c r="L788" s="376"/>
      <c r="M788" s="375"/>
      <c r="N788" s="409"/>
      <c r="O788" s="363">
        <f t="shared" si="119"/>
        <v>0</v>
      </c>
      <c r="P788" s="74">
        <f t="shared" si="119"/>
        <v>0</v>
      </c>
      <c r="Q788" s="96" t="str">
        <f t="shared" si="118"/>
        <v/>
      </c>
    </row>
    <row r="789" spans="1:17">
      <c r="A789" s="383" t="str">
        <f>IF(B789="","",COUNT('Diário 1º PA'!$A$4:$A$2000)+COUNT('Diário 2º PA'!$A$4:$A$1998)+COUNT('Diário 3º PA'!$A$4:$A$1991)+ROW()-3)</f>
        <v/>
      </c>
      <c r="B789" s="370"/>
      <c r="C789" s="392"/>
      <c r="D789" s="372"/>
      <c r="E789" s="372"/>
      <c r="F789" s="373"/>
      <c r="G789" s="372"/>
      <c r="H789" s="372"/>
      <c r="I789" s="374"/>
      <c r="J789" s="375"/>
      <c r="K789" s="375"/>
      <c r="L789" s="376"/>
      <c r="M789" s="375"/>
      <c r="N789" s="409"/>
      <c r="O789" s="363">
        <f t="shared" si="119"/>
        <v>0</v>
      </c>
      <c r="P789" s="74">
        <f t="shared" si="119"/>
        <v>0</v>
      </c>
      <c r="Q789" s="96" t="str">
        <f t="shared" si="118"/>
        <v/>
      </c>
    </row>
    <row r="790" spans="1:17">
      <c r="A790" s="383" t="str">
        <f>IF(B790="","",COUNT('Diário 1º PA'!$A$4:$A$2000)+COUNT('Diário 2º PA'!$A$4:$A$1998)+COUNT('Diário 3º PA'!$A$4:$A$1991)+ROW()-3)</f>
        <v/>
      </c>
      <c r="B790" s="370"/>
      <c r="C790" s="392"/>
      <c r="D790" s="372"/>
      <c r="E790" s="372"/>
      <c r="F790" s="373"/>
      <c r="G790" s="372"/>
      <c r="H790" s="372"/>
      <c r="I790" s="374"/>
      <c r="J790" s="375"/>
      <c r="K790" s="375"/>
      <c r="L790" s="376"/>
      <c r="M790" s="375"/>
      <c r="N790" s="409"/>
      <c r="O790" s="363">
        <f t="shared" si="119"/>
        <v>0</v>
      </c>
      <c r="P790" s="74">
        <f t="shared" si="119"/>
        <v>0</v>
      </c>
      <c r="Q790" s="96" t="str">
        <f t="shared" si="118"/>
        <v/>
      </c>
    </row>
    <row r="791" spans="1:17">
      <c r="A791" s="383" t="str">
        <f>IF(B791="","",COUNT('Diário 1º PA'!$A$4:$A$2000)+COUNT('Diário 2º PA'!$A$4:$A$1998)+COUNT('Diário 3º PA'!$A$4:$A$1991)+ROW()-3)</f>
        <v/>
      </c>
      <c r="B791" s="370"/>
      <c r="C791" s="392"/>
      <c r="D791" s="372"/>
      <c r="E791" s="372"/>
      <c r="F791" s="373"/>
      <c r="G791" s="372"/>
      <c r="H791" s="372"/>
      <c r="I791" s="374"/>
      <c r="J791" s="375"/>
      <c r="K791" s="375"/>
      <c r="L791" s="376"/>
      <c r="M791" s="375"/>
      <c r="N791" s="409"/>
      <c r="O791" s="363">
        <f t="shared" si="119"/>
        <v>0</v>
      </c>
      <c r="P791" s="74">
        <f t="shared" si="119"/>
        <v>0</v>
      </c>
      <c r="Q791" s="96" t="str">
        <f t="shared" si="118"/>
        <v/>
      </c>
    </row>
    <row r="792" spans="1:17">
      <c r="A792" s="383" t="str">
        <f>IF(B792="","",COUNT('Diário 1º PA'!$A$4:$A$2000)+COUNT('Diário 2º PA'!$A$4:$A$1998)+COUNT('Diário 3º PA'!$A$4:$A$1991)+ROW()-3)</f>
        <v/>
      </c>
      <c r="B792" s="370"/>
      <c r="C792" s="392"/>
      <c r="D792" s="372"/>
      <c r="E792" s="372"/>
      <c r="F792" s="373"/>
      <c r="G792" s="372"/>
      <c r="H792" s="372"/>
      <c r="I792" s="374"/>
      <c r="J792" s="375"/>
      <c r="K792" s="375"/>
      <c r="L792" s="376"/>
      <c r="M792" s="375"/>
      <c r="N792" s="409"/>
      <c r="O792" s="363">
        <f t="shared" si="119"/>
        <v>0</v>
      </c>
      <c r="P792" s="74">
        <f t="shared" si="119"/>
        <v>0</v>
      </c>
      <c r="Q792" s="96" t="str">
        <f t="shared" si="118"/>
        <v/>
      </c>
    </row>
    <row r="793" spans="1:17">
      <c r="A793" s="383" t="str">
        <f>IF(B793="","",COUNT('Diário 1º PA'!$A$4:$A$2000)+COUNT('Diário 2º PA'!$A$4:$A$1998)+COUNT('Diário 3º PA'!$A$4:$A$1991)+ROW()-3)</f>
        <v/>
      </c>
      <c r="B793" s="370"/>
      <c r="C793" s="392"/>
      <c r="D793" s="372"/>
      <c r="E793" s="372"/>
      <c r="F793" s="373"/>
      <c r="G793" s="372"/>
      <c r="H793" s="372"/>
      <c r="I793" s="374"/>
      <c r="J793" s="375"/>
      <c r="K793" s="375"/>
      <c r="L793" s="376"/>
      <c r="M793" s="375"/>
      <c r="N793" s="409"/>
      <c r="O793" s="363">
        <f t="shared" si="119"/>
        <v>0</v>
      </c>
      <c r="P793" s="74">
        <f t="shared" si="119"/>
        <v>0</v>
      </c>
      <c r="Q793" s="96" t="str">
        <f t="shared" si="118"/>
        <v/>
      </c>
    </row>
    <row r="794" spans="1:17">
      <c r="A794" s="383" t="str">
        <f>IF(B794="","",COUNT('Diário 1º PA'!$A$4:$A$2000)+COUNT('Diário 2º PA'!$A$4:$A$1998)+COUNT('Diário 3º PA'!$A$4:$A$1991)+ROW()-3)</f>
        <v/>
      </c>
      <c r="B794" s="370"/>
      <c r="C794" s="392"/>
      <c r="D794" s="372"/>
      <c r="E794" s="372"/>
      <c r="F794" s="373"/>
      <c r="G794" s="372"/>
      <c r="H794" s="372"/>
      <c r="I794" s="374"/>
      <c r="J794" s="375"/>
      <c r="K794" s="375"/>
      <c r="L794" s="376"/>
      <c r="M794" s="375"/>
      <c r="N794" s="409"/>
      <c r="O794" s="363">
        <f t="shared" si="119"/>
        <v>0</v>
      </c>
      <c r="P794" s="74">
        <f t="shared" si="119"/>
        <v>0</v>
      </c>
      <c r="Q794" s="96" t="str">
        <f t="shared" si="118"/>
        <v/>
      </c>
    </row>
    <row r="795" spans="1:17">
      <c r="A795" s="383" t="str">
        <f>IF(B795="","",COUNT('Diário 1º PA'!$A$4:$A$2000)+COUNT('Diário 2º PA'!$A$4:$A$1998)+COUNT('Diário 3º PA'!$A$4:$A$1991)+ROW()-3)</f>
        <v/>
      </c>
      <c r="B795" s="370"/>
      <c r="C795" s="392"/>
      <c r="D795" s="372"/>
      <c r="E795" s="372"/>
      <c r="F795" s="373"/>
      <c r="G795" s="372"/>
      <c r="H795" s="372"/>
      <c r="I795" s="374"/>
      <c r="J795" s="375"/>
      <c r="K795" s="375"/>
      <c r="L795" s="376"/>
      <c r="M795" s="375"/>
      <c r="N795" s="409"/>
      <c r="O795" s="363">
        <f t="shared" si="119"/>
        <v>0</v>
      </c>
      <c r="P795" s="74">
        <f t="shared" si="119"/>
        <v>0</v>
      </c>
      <c r="Q795" s="96" t="str">
        <f t="shared" si="118"/>
        <v/>
      </c>
    </row>
    <row r="796" spans="1:17">
      <c r="A796" s="383" t="str">
        <f>IF(B796="","",COUNT('Diário 1º PA'!$A$4:$A$2000)+COUNT('Diário 2º PA'!$A$4:$A$1998)+COUNT('Diário 3º PA'!$A$4:$A$1991)+ROW()-3)</f>
        <v/>
      </c>
      <c r="B796" s="370"/>
      <c r="C796" s="392"/>
      <c r="D796" s="372"/>
      <c r="E796" s="372"/>
      <c r="F796" s="373"/>
      <c r="G796" s="372"/>
      <c r="H796" s="372"/>
      <c r="I796" s="374"/>
      <c r="J796" s="375"/>
      <c r="K796" s="375"/>
      <c r="L796" s="376"/>
      <c r="M796" s="375"/>
      <c r="N796" s="409"/>
      <c r="O796" s="363">
        <f t="shared" si="119"/>
        <v>0</v>
      </c>
      <c r="P796" s="74">
        <f t="shared" si="119"/>
        <v>0</v>
      </c>
      <c r="Q796" s="96" t="str">
        <f t="shared" si="118"/>
        <v/>
      </c>
    </row>
    <row r="797" spans="1:17">
      <c r="A797" s="383" t="str">
        <f>IF(B797="","",COUNT('Diário 1º PA'!$A$4:$A$2000)+COUNT('Diário 2º PA'!$A$4:$A$1998)+COUNT('Diário 3º PA'!$A$4:$A$1991)+ROW()-3)</f>
        <v/>
      </c>
      <c r="B797" s="370"/>
      <c r="C797" s="392"/>
      <c r="D797" s="372"/>
      <c r="E797" s="372"/>
      <c r="F797" s="373"/>
      <c r="G797" s="372"/>
      <c r="H797" s="372"/>
      <c r="I797" s="374"/>
      <c r="J797" s="375"/>
      <c r="K797" s="375"/>
      <c r="L797" s="376"/>
      <c r="M797" s="375"/>
      <c r="N797" s="409"/>
      <c r="O797" s="363">
        <f t="shared" si="119"/>
        <v>0</v>
      </c>
      <c r="P797" s="74">
        <f t="shared" si="119"/>
        <v>0</v>
      </c>
      <c r="Q797" s="96" t="str">
        <f t="shared" si="118"/>
        <v/>
      </c>
    </row>
    <row r="798" spans="1:17">
      <c r="A798" s="383" t="str">
        <f>IF(B798="","",COUNT('Diário 1º PA'!$A$4:$A$2000)+COUNT('Diário 2º PA'!$A$4:$A$1998)+COUNT('Diário 3º PA'!$A$4:$A$1991)+ROW()-3)</f>
        <v/>
      </c>
      <c r="B798" s="370"/>
      <c r="C798" s="392"/>
      <c r="D798" s="372"/>
      <c r="E798" s="372"/>
      <c r="F798" s="373"/>
      <c r="G798" s="372"/>
      <c r="H798" s="372"/>
      <c r="I798" s="374"/>
      <c r="J798" s="375"/>
      <c r="K798" s="375"/>
      <c r="L798" s="376"/>
      <c r="M798" s="375"/>
      <c r="N798" s="409"/>
      <c r="O798" s="363">
        <f t="shared" si="119"/>
        <v>0</v>
      </c>
      <c r="P798" s="74">
        <f t="shared" si="119"/>
        <v>0</v>
      </c>
      <c r="Q798" s="96" t="str">
        <f t="shared" si="118"/>
        <v/>
      </c>
    </row>
    <row r="799" spans="1:17">
      <c r="A799" s="383" t="str">
        <f>IF(B799="","",COUNT('Diário 1º PA'!$A$4:$A$2000)+COUNT('Diário 2º PA'!$A$4:$A$1998)+COUNT('Diário 3º PA'!$A$4:$A$1991)+ROW()-3)</f>
        <v/>
      </c>
      <c r="B799" s="370"/>
      <c r="C799" s="392"/>
      <c r="D799" s="372"/>
      <c r="E799" s="372"/>
      <c r="F799" s="373"/>
      <c r="G799" s="372"/>
      <c r="H799" s="372"/>
      <c r="I799" s="374"/>
      <c r="J799" s="375"/>
      <c r="K799" s="375"/>
      <c r="L799" s="376"/>
      <c r="M799" s="375"/>
      <c r="N799" s="409"/>
      <c r="O799" s="363">
        <f t="shared" si="119"/>
        <v>0</v>
      </c>
      <c r="P799" s="74">
        <f t="shared" si="119"/>
        <v>0</v>
      </c>
      <c r="Q799" s="96" t="str">
        <f t="shared" si="118"/>
        <v/>
      </c>
    </row>
    <row r="800" spans="1:17">
      <c r="A800" s="383" t="str">
        <f>IF(B800="","",COUNT('Diário 1º PA'!$A$4:$A$2000)+COUNT('Diário 2º PA'!$A$4:$A$1998)+COUNT('Diário 3º PA'!$A$4:$A$1991)+ROW()-3)</f>
        <v/>
      </c>
      <c r="B800" s="370"/>
      <c r="C800" s="392"/>
      <c r="D800" s="372"/>
      <c r="E800" s="372"/>
      <c r="F800" s="373"/>
      <c r="G800" s="372"/>
      <c r="H800" s="372"/>
      <c r="I800" s="374"/>
      <c r="J800" s="375"/>
      <c r="K800" s="375"/>
      <c r="L800" s="376"/>
      <c r="M800" s="375"/>
      <c r="N800" s="409"/>
      <c r="O800" s="363">
        <f t="shared" si="119"/>
        <v>0</v>
      </c>
      <c r="P800" s="74">
        <f t="shared" si="119"/>
        <v>0</v>
      </c>
      <c r="Q800" s="96" t="str">
        <f t="shared" si="118"/>
        <v/>
      </c>
    </row>
    <row r="801" spans="1:17">
      <c r="A801" s="383" t="str">
        <f>IF(B801="","",COUNT('Diário 1º PA'!$A$4:$A$2000)+COUNT('Diário 2º PA'!$A$4:$A$1998)+COUNT('Diário 3º PA'!$A$4:$A$1991)+ROW()-3)</f>
        <v/>
      </c>
      <c r="B801" s="370"/>
      <c r="C801" s="392"/>
      <c r="D801" s="372"/>
      <c r="E801" s="372"/>
      <c r="F801" s="373"/>
      <c r="G801" s="372"/>
      <c r="H801" s="372"/>
      <c r="I801" s="374"/>
      <c r="J801" s="375"/>
      <c r="K801" s="375"/>
      <c r="L801" s="376"/>
      <c r="M801" s="375"/>
      <c r="N801" s="409"/>
      <c r="O801" s="363">
        <f t="shared" si="119"/>
        <v>0</v>
      </c>
      <c r="P801" s="74">
        <f t="shared" si="119"/>
        <v>0</v>
      </c>
      <c r="Q801" s="96" t="str">
        <f t="shared" si="118"/>
        <v/>
      </c>
    </row>
    <row r="802" spans="1:17">
      <c r="A802" s="383" t="str">
        <f>IF(B802="","",COUNT('Diário 1º PA'!$A$4:$A$2000)+COUNT('Diário 2º PA'!$A$4:$A$1998)+COUNT('Diário 3º PA'!$A$4:$A$1991)+ROW()-3)</f>
        <v/>
      </c>
      <c r="B802" s="370"/>
      <c r="C802" s="392"/>
      <c r="D802" s="372"/>
      <c r="E802" s="372"/>
      <c r="F802" s="373"/>
      <c r="G802" s="372"/>
      <c r="H802" s="372"/>
      <c r="I802" s="374"/>
      <c r="J802" s="375"/>
      <c r="K802" s="375"/>
      <c r="L802" s="376"/>
      <c r="M802" s="375"/>
      <c r="N802" s="409"/>
      <c r="O802" s="363">
        <f t="shared" si="119"/>
        <v>0</v>
      </c>
      <c r="P802" s="74">
        <f t="shared" si="119"/>
        <v>0</v>
      </c>
      <c r="Q802" s="96" t="str">
        <f t="shared" si="118"/>
        <v/>
      </c>
    </row>
    <row r="803" spans="1:17">
      <c r="A803" s="383" t="str">
        <f>IF(B803="","",COUNT('Diário 1º PA'!$A$4:$A$2000)+COUNT('Diário 2º PA'!$A$4:$A$1998)+COUNT('Diário 3º PA'!$A$4:$A$1991)+ROW()-3)</f>
        <v/>
      </c>
      <c r="B803" s="370"/>
      <c r="C803" s="392"/>
      <c r="D803" s="372"/>
      <c r="E803" s="372"/>
      <c r="F803" s="373"/>
      <c r="G803" s="372"/>
      <c r="H803" s="372"/>
      <c r="I803" s="374"/>
      <c r="J803" s="375"/>
      <c r="K803" s="375"/>
      <c r="L803" s="376"/>
      <c r="M803" s="375"/>
      <c r="N803" s="409"/>
      <c r="O803" s="363">
        <f t="shared" si="119"/>
        <v>0</v>
      </c>
      <c r="P803" s="74">
        <f t="shared" si="119"/>
        <v>0</v>
      </c>
      <c r="Q803" s="96" t="str">
        <f t="shared" si="118"/>
        <v/>
      </c>
    </row>
    <row r="804" spans="1:17">
      <c r="A804" s="383" t="str">
        <f>IF(B804="","",COUNT('Diário 1º PA'!$A$4:$A$2000)+COUNT('Diário 2º PA'!$A$4:$A$1998)+COUNT('Diário 3º PA'!$A$4:$A$1991)+ROW()-3)</f>
        <v/>
      </c>
      <c r="B804" s="370"/>
      <c r="C804" s="392"/>
      <c r="D804" s="372"/>
      <c r="E804" s="372"/>
      <c r="F804" s="373"/>
      <c r="G804" s="372"/>
      <c r="H804" s="372"/>
      <c r="I804" s="374"/>
      <c r="J804" s="375"/>
      <c r="K804" s="375"/>
      <c r="L804" s="376"/>
      <c r="M804" s="375"/>
      <c r="N804" s="409"/>
      <c r="O804" s="363">
        <f t="shared" si="119"/>
        <v>0</v>
      </c>
      <c r="P804" s="74">
        <f t="shared" si="119"/>
        <v>0</v>
      </c>
      <c r="Q804" s="96" t="str">
        <f t="shared" si="118"/>
        <v/>
      </c>
    </row>
    <row r="805" spans="1:17">
      <c r="A805" s="383" t="str">
        <f>IF(B805="","",COUNT('Diário 1º PA'!$A$4:$A$2000)+COUNT('Diário 2º PA'!$A$4:$A$1998)+COUNT('Diário 3º PA'!$A$4:$A$1991)+ROW()-3)</f>
        <v/>
      </c>
      <c r="B805" s="370"/>
      <c r="C805" s="392"/>
      <c r="D805" s="372"/>
      <c r="E805" s="372"/>
      <c r="F805" s="373"/>
      <c r="G805" s="372"/>
      <c r="H805" s="372"/>
      <c r="I805" s="374"/>
      <c r="J805" s="375"/>
      <c r="K805" s="375"/>
      <c r="L805" s="376"/>
      <c r="M805" s="375"/>
      <c r="N805" s="409"/>
      <c r="O805" s="363">
        <f t="shared" si="119"/>
        <v>0</v>
      </c>
      <c r="P805" s="74">
        <f t="shared" si="119"/>
        <v>0</v>
      </c>
      <c r="Q805" s="96" t="str">
        <f t="shared" si="118"/>
        <v/>
      </c>
    </row>
    <row r="806" spans="1:17">
      <c r="A806" s="383" t="str">
        <f>IF(B806="","",COUNT('Diário 1º PA'!$A$4:$A$2000)+COUNT('Diário 2º PA'!$A$4:$A$1998)+COUNT('Diário 3º PA'!$A$4:$A$1991)+ROW()-3)</f>
        <v/>
      </c>
      <c r="B806" s="370"/>
      <c r="C806" s="392"/>
      <c r="D806" s="372"/>
      <c r="E806" s="372"/>
      <c r="F806" s="373"/>
      <c r="G806" s="372"/>
      <c r="H806" s="372"/>
      <c r="I806" s="374"/>
      <c r="J806" s="375"/>
      <c r="K806" s="375"/>
      <c r="L806" s="376"/>
      <c r="M806" s="375"/>
      <c r="N806" s="409"/>
      <c r="O806" s="363">
        <f t="shared" si="119"/>
        <v>0</v>
      </c>
      <c r="P806" s="74">
        <f t="shared" si="119"/>
        <v>0</v>
      </c>
      <c r="Q806" s="96" t="str">
        <f t="shared" si="118"/>
        <v/>
      </c>
    </row>
    <row r="807" spans="1:17">
      <c r="A807" s="383" t="str">
        <f>IF(B807="","",COUNT('Diário 1º PA'!$A$4:$A$2000)+COUNT('Diário 2º PA'!$A$4:$A$1998)+COUNT('Diário 3º PA'!$A$4:$A$1991)+ROW()-3)</f>
        <v/>
      </c>
      <c r="B807" s="370"/>
      <c r="C807" s="392"/>
      <c r="D807" s="372"/>
      <c r="E807" s="372"/>
      <c r="F807" s="373"/>
      <c r="G807" s="372"/>
      <c r="H807" s="372"/>
      <c r="I807" s="374"/>
      <c r="J807" s="375"/>
      <c r="K807" s="375"/>
      <c r="L807" s="376"/>
      <c r="M807" s="375"/>
      <c r="N807" s="409"/>
      <c r="O807" s="363">
        <f t="shared" si="119"/>
        <v>0</v>
      </c>
      <c r="P807" s="74">
        <f t="shared" si="119"/>
        <v>0</v>
      </c>
      <c r="Q807" s="96" t="str">
        <f t="shared" si="118"/>
        <v/>
      </c>
    </row>
    <row r="808" spans="1:17">
      <c r="A808" s="383" t="str">
        <f>IF(B808="","",COUNT('Diário 1º PA'!$A$4:$A$2000)+COUNT('Diário 2º PA'!$A$4:$A$1998)+COUNT('Diário 3º PA'!$A$4:$A$1991)+ROW()-3)</f>
        <v/>
      </c>
      <c r="B808" s="370"/>
      <c r="C808" s="392"/>
      <c r="D808" s="372"/>
      <c r="E808" s="372"/>
      <c r="F808" s="373"/>
      <c r="G808" s="372"/>
      <c r="H808" s="372"/>
      <c r="I808" s="374"/>
      <c r="J808" s="375"/>
      <c r="K808" s="375"/>
      <c r="L808" s="376"/>
      <c r="M808" s="375"/>
      <c r="N808" s="409"/>
      <c r="O808" s="363">
        <f t="shared" si="119"/>
        <v>0</v>
      </c>
      <c r="P808" s="74">
        <f t="shared" si="119"/>
        <v>0</v>
      </c>
      <c r="Q808" s="96" t="str">
        <f t="shared" si="118"/>
        <v/>
      </c>
    </row>
    <row r="809" spans="1:17">
      <c r="A809" s="383" t="str">
        <f>IF(B809="","",COUNT('Diário 1º PA'!$A$4:$A$2000)+COUNT('Diário 2º PA'!$A$4:$A$1998)+COUNT('Diário 3º PA'!$A$4:$A$1991)+ROW()-3)</f>
        <v/>
      </c>
      <c r="B809" s="370"/>
      <c r="C809" s="392"/>
      <c r="D809" s="372"/>
      <c r="E809" s="372"/>
      <c r="F809" s="373"/>
      <c r="G809" s="372"/>
      <c r="H809" s="372"/>
      <c r="I809" s="374"/>
      <c r="J809" s="375"/>
      <c r="K809" s="375"/>
      <c r="L809" s="376"/>
      <c r="M809" s="375"/>
      <c r="N809" s="409"/>
      <c r="O809" s="363">
        <f t="shared" si="119"/>
        <v>0</v>
      </c>
      <c r="P809" s="74">
        <f t="shared" si="119"/>
        <v>0</v>
      </c>
      <c r="Q809" s="96" t="str">
        <f t="shared" si="118"/>
        <v/>
      </c>
    </row>
    <row r="810" spans="1:17">
      <c r="A810" s="383" t="str">
        <f>IF(B810="","",COUNT('Diário 1º PA'!$A$4:$A$2000)+COUNT('Diário 2º PA'!$A$4:$A$1998)+COUNT('Diário 3º PA'!$A$4:$A$1991)+ROW()-3)</f>
        <v/>
      </c>
      <c r="B810" s="370"/>
      <c r="C810" s="392"/>
      <c r="D810" s="372"/>
      <c r="E810" s="372"/>
      <c r="F810" s="373"/>
      <c r="G810" s="372"/>
      <c r="H810" s="372"/>
      <c r="I810" s="374"/>
      <c r="J810" s="375"/>
      <c r="K810" s="375"/>
      <c r="L810" s="376"/>
      <c r="M810" s="375"/>
      <c r="N810" s="409"/>
      <c r="O810" s="363">
        <f t="shared" si="119"/>
        <v>0</v>
      </c>
      <c r="P810" s="74">
        <f t="shared" si="119"/>
        <v>0</v>
      </c>
      <c r="Q810" s="96" t="str">
        <f t="shared" si="118"/>
        <v/>
      </c>
    </row>
    <row r="811" spans="1:17">
      <c r="A811" s="383" t="str">
        <f>IF(B811="","",COUNT('Diário 1º PA'!$A$4:$A$2000)+COUNT('Diário 2º PA'!$A$4:$A$1998)+COUNT('Diário 3º PA'!$A$4:$A$1991)+ROW()-3)</f>
        <v/>
      </c>
      <c r="B811" s="370"/>
      <c r="C811" s="392"/>
      <c r="D811" s="372"/>
      <c r="E811" s="372"/>
      <c r="F811" s="373"/>
      <c r="G811" s="372"/>
      <c r="H811" s="372"/>
      <c r="I811" s="374"/>
      <c r="J811" s="375"/>
      <c r="K811" s="375"/>
      <c r="L811" s="376"/>
      <c r="M811" s="375"/>
      <c r="N811" s="409"/>
      <c r="O811" s="363">
        <f t="shared" si="119"/>
        <v>0</v>
      </c>
      <c r="P811" s="74">
        <f t="shared" si="119"/>
        <v>0</v>
      </c>
      <c r="Q811" s="96" t="str">
        <f t="shared" si="118"/>
        <v/>
      </c>
    </row>
    <row r="812" spans="1:17">
      <c r="A812" s="383" t="str">
        <f>IF(B812="","",COUNT('Diário 1º PA'!$A$4:$A$2000)+COUNT('Diário 2º PA'!$A$4:$A$1998)+COUNT('Diário 3º PA'!$A$4:$A$1991)+ROW()-3)</f>
        <v/>
      </c>
      <c r="B812" s="370"/>
      <c r="C812" s="392"/>
      <c r="D812" s="372"/>
      <c r="E812" s="372"/>
      <c r="F812" s="373"/>
      <c r="G812" s="372"/>
      <c r="H812" s="372"/>
      <c r="I812" s="374"/>
      <c r="J812" s="375"/>
      <c r="K812" s="375"/>
      <c r="L812" s="376"/>
      <c r="M812" s="375"/>
      <c r="N812" s="409"/>
      <c r="O812" s="363">
        <f t="shared" si="119"/>
        <v>0</v>
      </c>
      <c r="P812" s="74">
        <f t="shared" si="119"/>
        <v>0</v>
      </c>
      <c r="Q812" s="96" t="str">
        <f t="shared" si="118"/>
        <v/>
      </c>
    </row>
    <row r="813" spans="1:17">
      <c r="A813" s="383" t="str">
        <f>IF(B813="","",COUNT('Diário 1º PA'!$A$4:$A$2000)+COUNT('Diário 2º PA'!$A$4:$A$1998)+COUNT('Diário 3º PA'!$A$4:$A$1991)+ROW()-3)</f>
        <v/>
      </c>
      <c r="B813" s="370"/>
      <c r="C813" s="392"/>
      <c r="D813" s="372"/>
      <c r="E813" s="372"/>
      <c r="F813" s="373"/>
      <c r="G813" s="372"/>
      <c r="H813" s="372"/>
      <c r="I813" s="374"/>
      <c r="J813" s="375"/>
      <c r="K813" s="375"/>
      <c r="L813" s="376"/>
      <c r="M813" s="375"/>
      <c r="N813" s="409"/>
      <c r="O813" s="363">
        <f t="shared" si="119"/>
        <v>0</v>
      </c>
      <c r="P813" s="74">
        <f t="shared" si="119"/>
        <v>0</v>
      </c>
      <c r="Q813" s="96" t="str">
        <f t="shared" si="118"/>
        <v/>
      </c>
    </row>
    <row r="814" spans="1:17">
      <c r="A814" s="383" t="str">
        <f>IF(B814="","",COUNT('Diário 1º PA'!$A$4:$A$2000)+COUNT('Diário 2º PA'!$A$4:$A$1998)+COUNT('Diário 3º PA'!$A$4:$A$1991)+ROW()-3)</f>
        <v/>
      </c>
      <c r="B814" s="370"/>
      <c r="C814" s="392"/>
      <c r="D814" s="372"/>
      <c r="E814" s="372"/>
      <c r="F814" s="373"/>
      <c r="G814" s="372"/>
      <c r="H814" s="372"/>
      <c r="I814" s="374"/>
      <c r="J814" s="375"/>
      <c r="K814" s="375"/>
      <c r="L814" s="376"/>
      <c r="M814" s="375"/>
      <c r="N814" s="409"/>
      <c r="O814" s="363">
        <f t="shared" si="119"/>
        <v>0</v>
      </c>
      <c r="P814" s="74">
        <f t="shared" si="119"/>
        <v>0</v>
      </c>
      <c r="Q814" s="96" t="str">
        <f t="shared" si="118"/>
        <v/>
      </c>
    </row>
    <row r="815" spans="1:17">
      <c r="A815" s="383" t="str">
        <f>IF(B815="","",COUNT('Diário 1º PA'!$A$4:$A$2000)+COUNT('Diário 2º PA'!$A$4:$A$1998)+COUNT('Diário 3º PA'!$A$4:$A$1991)+ROW()-3)</f>
        <v/>
      </c>
      <c r="B815" s="370"/>
      <c r="C815" s="392"/>
      <c r="D815" s="372"/>
      <c r="E815" s="372"/>
      <c r="F815" s="373"/>
      <c r="G815" s="372"/>
      <c r="H815" s="372"/>
      <c r="I815" s="374"/>
      <c r="J815" s="375"/>
      <c r="K815" s="375"/>
      <c r="L815" s="376"/>
      <c r="M815" s="375"/>
      <c r="N815" s="409"/>
      <c r="O815" s="363">
        <f t="shared" si="119"/>
        <v>0</v>
      </c>
      <c r="P815" s="74">
        <f t="shared" si="119"/>
        <v>0</v>
      </c>
      <c r="Q815" s="96" t="str">
        <f t="shared" si="118"/>
        <v/>
      </c>
    </row>
    <row r="816" spans="1:17">
      <c r="A816" s="383" t="str">
        <f>IF(B816="","",COUNT('Diário 1º PA'!$A$4:$A$2000)+COUNT('Diário 2º PA'!$A$4:$A$1998)+COUNT('Diário 3º PA'!$A$4:$A$1991)+ROW()-3)</f>
        <v/>
      </c>
      <c r="B816" s="370"/>
      <c r="C816" s="392"/>
      <c r="D816" s="372"/>
      <c r="E816" s="372"/>
      <c r="F816" s="373"/>
      <c r="G816" s="372"/>
      <c r="H816" s="372"/>
      <c r="I816" s="374"/>
      <c r="J816" s="375"/>
      <c r="K816" s="375"/>
      <c r="L816" s="376"/>
      <c r="M816" s="375"/>
      <c r="N816" s="409"/>
      <c r="O816" s="363">
        <f t="shared" si="119"/>
        <v>0</v>
      </c>
      <c r="P816" s="74">
        <f t="shared" si="119"/>
        <v>0</v>
      </c>
      <c r="Q816" s="96" t="str">
        <f t="shared" si="118"/>
        <v/>
      </c>
    </row>
    <row r="817" spans="1:17">
      <c r="A817" s="383" t="str">
        <f>IF(B817="","",COUNT('Diário 1º PA'!$A$4:$A$2000)+COUNT('Diário 2º PA'!$A$4:$A$1998)+COUNT('Diário 3º PA'!$A$4:$A$1991)+ROW()-3)</f>
        <v/>
      </c>
      <c r="B817" s="370"/>
      <c r="C817" s="392"/>
      <c r="D817" s="372"/>
      <c r="E817" s="372"/>
      <c r="F817" s="373"/>
      <c r="G817" s="372"/>
      <c r="H817" s="372"/>
      <c r="I817" s="374"/>
      <c r="J817" s="375"/>
      <c r="K817" s="375"/>
      <c r="L817" s="376"/>
      <c r="M817" s="375"/>
      <c r="N817" s="409"/>
      <c r="O817" s="363">
        <f t="shared" si="119"/>
        <v>0</v>
      </c>
      <c r="P817" s="74">
        <f t="shared" si="119"/>
        <v>0</v>
      </c>
      <c r="Q817" s="96" t="str">
        <f t="shared" si="118"/>
        <v/>
      </c>
    </row>
    <row r="818" spans="1:17">
      <c r="A818" s="383" t="str">
        <f>IF(B818="","",COUNT('Diário 1º PA'!$A$4:$A$2000)+COUNT('Diário 2º PA'!$A$4:$A$1998)+COUNT('Diário 3º PA'!$A$4:$A$1991)+ROW()-3)</f>
        <v/>
      </c>
      <c r="B818" s="370"/>
      <c r="C818" s="392"/>
      <c r="D818" s="372"/>
      <c r="E818" s="372"/>
      <c r="F818" s="373"/>
      <c r="G818" s="372"/>
      <c r="H818" s="372"/>
      <c r="I818" s="374"/>
      <c r="J818" s="375"/>
      <c r="K818" s="375"/>
      <c r="L818" s="376"/>
      <c r="M818" s="375"/>
      <c r="N818" s="409"/>
      <c r="O818" s="363">
        <f t="shared" si="119"/>
        <v>0</v>
      </c>
      <c r="P818" s="74">
        <f t="shared" si="119"/>
        <v>0</v>
      </c>
      <c r="Q818" s="96" t="str">
        <f t="shared" si="118"/>
        <v/>
      </c>
    </row>
    <row r="819" spans="1:17">
      <c r="A819" s="383" t="str">
        <f>IF(B819="","",COUNT('Diário 1º PA'!$A$4:$A$2000)+COUNT('Diário 2º PA'!$A$4:$A$1998)+COUNT('Diário 3º PA'!$A$4:$A$1991)+ROW()-3)</f>
        <v/>
      </c>
      <c r="B819" s="370"/>
      <c r="C819" s="392"/>
      <c r="D819" s="372"/>
      <c r="E819" s="372"/>
      <c r="F819" s="373"/>
      <c r="G819" s="372"/>
      <c r="H819" s="372"/>
      <c r="I819" s="374"/>
      <c r="J819" s="375"/>
      <c r="K819" s="375"/>
      <c r="L819" s="376"/>
      <c r="M819" s="375"/>
      <c r="N819" s="409"/>
      <c r="O819" s="363">
        <f t="shared" si="119"/>
        <v>0</v>
      </c>
      <c r="P819" s="74">
        <f t="shared" si="119"/>
        <v>0</v>
      </c>
      <c r="Q819" s="96" t="str">
        <f t="shared" si="118"/>
        <v/>
      </c>
    </row>
    <row r="820" spans="1:17">
      <c r="A820" s="383" t="str">
        <f>IF(B820="","",COUNT('Diário 1º PA'!$A$4:$A$2000)+COUNT('Diário 2º PA'!$A$4:$A$1998)+COUNT('Diário 3º PA'!$A$4:$A$1991)+ROW()-3)</f>
        <v/>
      </c>
      <c r="B820" s="370"/>
      <c r="C820" s="392"/>
      <c r="D820" s="372"/>
      <c r="E820" s="372"/>
      <c r="F820" s="373"/>
      <c r="G820" s="372"/>
      <c r="H820" s="372"/>
      <c r="I820" s="374"/>
      <c r="J820" s="375"/>
      <c r="K820" s="375"/>
      <c r="L820" s="376"/>
      <c r="M820" s="375"/>
      <c r="N820" s="409"/>
      <c r="O820" s="363">
        <f t="shared" si="119"/>
        <v>0</v>
      </c>
      <c r="P820" s="74">
        <f t="shared" si="119"/>
        <v>0</v>
      </c>
      <c r="Q820" s="96" t="str">
        <f t="shared" si="118"/>
        <v/>
      </c>
    </row>
    <row r="821" spans="1:17">
      <c r="A821" s="383" t="str">
        <f>IF(B821="","",COUNT('Diário 1º PA'!$A$4:$A$2000)+COUNT('Diário 2º PA'!$A$4:$A$1998)+COUNT('Diário 3º PA'!$A$4:$A$1991)+ROW()-3)</f>
        <v/>
      </c>
      <c r="B821" s="370"/>
      <c r="C821" s="392"/>
      <c r="D821" s="372"/>
      <c r="E821" s="372"/>
      <c r="F821" s="373"/>
      <c r="G821" s="372"/>
      <c r="H821" s="372"/>
      <c r="I821" s="374"/>
      <c r="J821" s="375"/>
      <c r="K821" s="375"/>
      <c r="L821" s="376"/>
      <c r="M821" s="375"/>
      <c r="N821" s="409"/>
      <c r="O821" s="363">
        <f t="shared" si="119"/>
        <v>0</v>
      </c>
      <c r="P821" s="74">
        <f t="shared" si="119"/>
        <v>0</v>
      </c>
      <c r="Q821" s="96" t="str">
        <f t="shared" si="118"/>
        <v/>
      </c>
    </row>
    <row r="822" spans="1:17">
      <c r="A822" s="383" t="str">
        <f>IF(B822="","",COUNT('Diário 1º PA'!$A$4:$A$2000)+COUNT('Diário 2º PA'!$A$4:$A$1998)+COUNT('Diário 3º PA'!$A$4:$A$1991)+ROW()-3)</f>
        <v/>
      </c>
      <c r="B822" s="370"/>
      <c r="C822" s="392"/>
      <c r="D822" s="372"/>
      <c r="E822" s="372"/>
      <c r="F822" s="373"/>
      <c r="G822" s="372"/>
      <c r="H822" s="372"/>
      <c r="I822" s="374"/>
      <c r="J822" s="375"/>
      <c r="K822" s="375"/>
      <c r="L822" s="376"/>
      <c r="M822" s="375"/>
      <c r="N822" s="409"/>
      <c r="O822" s="363">
        <f t="shared" si="119"/>
        <v>0</v>
      </c>
      <c r="P822" s="74">
        <f t="shared" si="119"/>
        <v>0</v>
      </c>
      <c r="Q822" s="96" t="str">
        <f t="shared" si="118"/>
        <v/>
      </c>
    </row>
    <row r="823" spans="1:17">
      <c r="A823" s="383" t="str">
        <f>IF(B823="","",COUNT('Diário 1º PA'!$A$4:$A$2000)+COUNT('Diário 2º PA'!$A$4:$A$1998)+COUNT('Diário 3º PA'!$A$4:$A$1991)+ROW()-3)</f>
        <v/>
      </c>
      <c r="B823" s="370"/>
      <c r="C823" s="392"/>
      <c r="D823" s="372"/>
      <c r="E823" s="372"/>
      <c r="F823" s="373"/>
      <c r="G823" s="372"/>
      <c r="H823" s="372"/>
      <c r="I823" s="374"/>
      <c r="J823" s="375"/>
      <c r="K823" s="375"/>
      <c r="L823" s="376"/>
      <c r="M823" s="375"/>
      <c r="N823" s="409"/>
      <c r="O823" s="363">
        <f t="shared" si="119"/>
        <v>0</v>
      </c>
      <c r="P823" s="74">
        <f t="shared" si="119"/>
        <v>0</v>
      </c>
      <c r="Q823" s="96" t="str">
        <f t="shared" si="118"/>
        <v/>
      </c>
    </row>
    <row r="824" spans="1:17">
      <c r="A824" s="383" t="str">
        <f>IF(B824="","",COUNT('Diário 1º PA'!$A$4:$A$2000)+COUNT('Diário 2º PA'!$A$4:$A$1998)+COUNT('Diário 3º PA'!$A$4:$A$1991)+ROW()-3)</f>
        <v/>
      </c>
      <c r="B824" s="370"/>
      <c r="C824" s="392"/>
      <c r="D824" s="372"/>
      <c r="E824" s="372"/>
      <c r="F824" s="373"/>
      <c r="G824" s="372"/>
      <c r="H824" s="372"/>
      <c r="I824" s="374"/>
      <c r="J824" s="375"/>
      <c r="K824" s="375"/>
      <c r="L824" s="376"/>
      <c r="M824" s="375"/>
      <c r="N824" s="409"/>
      <c r="O824" s="363">
        <f t="shared" si="119"/>
        <v>0</v>
      </c>
      <c r="P824" s="74">
        <f t="shared" si="119"/>
        <v>0</v>
      </c>
      <c r="Q824" s="96" t="str">
        <f t="shared" si="118"/>
        <v/>
      </c>
    </row>
    <row r="825" spans="1:17">
      <c r="A825" s="383" t="str">
        <f>IF(B825="","",COUNT('Diário 1º PA'!$A$4:$A$2000)+COUNT('Diário 2º PA'!$A$4:$A$1998)+COUNT('Diário 3º PA'!$A$4:$A$1991)+ROW()-3)</f>
        <v/>
      </c>
      <c r="B825" s="370"/>
      <c r="C825" s="392"/>
      <c r="D825" s="372"/>
      <c r="E825" s="372"/>
      <c r="F825" s="373"/>
      <c r="G825" s="372"/>
      <c r="H825" s="372"/>
      <c r="I825" s="374"/>
      <c r="J825" s="375"/>
      <c r="K825" s="375"/>
      <c r="L825" s="376"/>
      <c r="M825" s="375"/>
      <c r="N825" s="409"/>
      <c r="O825" s="363">
        <f t="shared" si="119"/>
        <v>0</v>
      </c>
      <c r="P825" s="74">
        <f t="shared" si="119"/>
        <v>0</v>
      </c>
      <c r="Q825" s="96" t="str">
        <f t="shared" si="118"/>
        <v/>
      </c>
    </row>
    <row r="826" spans="1:17">
      <c r="A826" s="383" t="str">
        <f>IF(B826="","",COUNT('Diário 1º PA'!$A$4:$A$2000)+COUNT('Diário 2º PA'!$A$4:$A$1998)+COUNT('Diário 3º PA'!$A$4:$A$1991)+ROW()-3)</f>
        <v/>
      </c>
      <c r="B826" s="370"/>
      <c r="C826" s="392"/>
      <c r="D826" s="372"/>
      <c r="E826" s="372"/>
      <c r="F826" s="373"/>
      <c r="G826" s="372"/>
      <c r="H826" s="372"/>
      <c r="I826" s="374"/>
      <c r="J826" s="375"/>
      <c r="K826" s="375"/>
      <c r="L826" s="376"/>
      <c r="M826" s="375"/>
      <c r="N826" s="409"/>
      <c r="O826" s="363">
        <f t="shared" si="119"/>
        <v>0</v>
      </c>
      <c r="P826" s="74">
        <f t="shared" si="119"/>
        <v>0</v>
      </c>
      <c r="Q826" s="96" t="str">
        <f t="shared" si="118"/>
        <v/>
      </c>
    </row>
    <row r="827" spans="1:17">
      <c r="A827" s="383" t="str">
        <f>IF(B827="","",COUNT('Diário 1º PA'!$A$4:$A$2000)+COUNT('Diário 2º PA'!$A$4:$A$1998)+COUNT('Diário 3º PA'!$A$4:$A$1991)+ROW()-3)</f>
        <v/>
      </c>
      <c r="B827" s="370"/>
      <c r="C827" s="392"/>
      <c r="D827" s="372"/>
      <c r="E827" s="372"/>
      <c r="F827" s="373"/>
      <c r="G827" s="372"/>
      <c r="H827" s="372"/>
      <c r="I827" s="374"/>
      <c r="J827" s="375"/>
      <c r="K827" s="375"/>
      <c r="L827" s="376"/>
      <c r="M827" s="375"/>
      <c r="N827" s="409"/>
      <c r="O827" s="363">
        <f t="shared" si="119"/>
        <v>0</v>
      </c>
      <c r="P827" s="74">
        <f t="shared" si="119"/>
        <v>0</v>
      </c>
      <c r="Q827" s="96" t="str">
        <f t="shared" si="118"/>
        <v/>
      </c>
    </row>
    <row r="828" spans="1:17">
      <c r="A828" s="383" t="str">
        <f>IF(B828="","",COUNT('Diário 1º PA'!$A$4:$A$2000)+COUNT('Diário 2º PA'!$A$4:$A$1998)+COUNT('Diário 3º PA'!$A$4:$A$1991)+ROW()-3)</f>
        <v/>
      </c>
      <c r="B828" s="370"/>
      <c r="C828" s="392"/>
      <c r="D828" s="372"/>
      <c r="E828" s="372"/>
      <c r="F828" s="373"/>
      <c r="G828" s="372"/>
      <c r="H828" s="372"/>
      <c r="I828" s="374"/>
      <c r="J828" s="375"/>
      <c r="K828" s="375"/>
      <c r="L828" s="376"/>
      <c r="M828" s="375"/>
      <c r="N828" s="409"/>
      <c r="O828" s="363">
        <f t="shared" si="119"/>
        <v>0</v>
      </c>
      <c r="P828" s="74">
        <f t="shared" si="119"/>
        <v>0</v>
      </c>
      <c r="Q828" s="96" t="str">
        <f t="shared" si="118"/>
        <v/>
      </c>
    </row>
    <row r="829" spans="1:17">
      <c r="A829" s="383" t="str">
        <f>IF(B829="","",COUNT('Diário 1º PA'!$A$4:$A$2000)+COUNT('Diário 2º PA'!$A$4:$A$1998)+COUNT('Diário 3º PA'!$A$4:$A$1991)+ROW()-3)</f>
        <v/>
      </c>
      <c r="B829" s="370"/>
      <c r="C829" s="392"/>
      <c r="D829" s="372"/>
      <c r="E829" s="372"/>
      <c r="F829" s="373"/>
      <c r="G829" s="372"/>
      <c r="H829" s="372"/>
      <c r="I829" s="374"/>
      <c r="J829" s="375"/>
      <c r="K829" s="375"/>
      <c r="L829" s="376"/>
      <c r="M829" s="375"/>
      <c r="N829" s="409"/>
      <c r="O829" s="363">
        <f t="shared" si="119"/>
        <v>0</v>
      </c>
      <c r="P829" s="74">
        <f t="shared" si="119"/>
        <v>0</v>
      </c>
      <c r="Q829" s="96" t="str">
        <f t="shared" si="118"/>
        <v/>
      </c>
    </row>
    <row r="830" spans="1:17">
      <c r="A830" s="383" t="str">
        <f>IF(B830="","",COUNT('Diário 1º PA'!$A$4:$A$2000)+COUNT('Diário 2º PA'!$A$4:$A$1998)+COUNT('Diário 3º PA'!$A$4:$A$1991)+ROW()-3)</f>
        <v/>
      </c>
      <c r="B830" s="370"/>
      <c r="C830" s="392"/>
      <c r="D830" s="372"/>
      <c r="E830" s="372"/>
      <c r="F830" s="373"/>
      <c r="G830" s="372"/>
      <c r="H830" s="372"/>
      <c r="I830" s="374"/>
      <c r="J830" s="375"/>
      <c r="K830" s="375"/>
      <c r="L830" s="376"/>
      <c r="M830" s="375"/>
      <c r="N830" s="409"/>
      <c r="O830" s="363">
        <f t="shared" si="119"/>
        <v>0</v>
      </c>
      <c r="P830" s="74">
        <f t="shared" si="119"/>
        <v>0</v>
      </c>
      <c r="Q830" s="96" t="str">
        <f t="shared" si="118"/>
        <v/>
      </c>
    </row>
    <row r="831" spans="1:17">
      <c r="A831" s="383" t="str">
        <f>IF(B831="","",COUNT('Diário 1º PA'!$A$4:$A$2000)+COUNT('Diário 2º PA'!$A$4:$A$1998)+COUNT('Diário 3º PA'!$A$4:$A$1991)+ROW()-3)</f>
        <v/>
      </c>
      <c r="B831" s="370"/>
      <c r="C831" s="392"/>
      <c r="D831" s="372"/>
      <c r="E831" s="372"/>
      <c r="F831" s="373"/>
      <c r="G831" s="372"/>
      <c r="H831" s="372"/>
      <c r="I831" s="374"/>
      <c r="J831" s="375"/>
      <c r="K831" s="375"/>
      <c r="L831" s="376"/>
      <c r="M831" s="375"/>
      <c r="N831" s="409"/>
      <c r="O831" s="363">
        <f t="shared" si="119"/>
        <v>0</v>
      </c>
      <c r="P831" s="74">
        <f t="shared" si="119"/>
        <v>0</v>
      </c>
      <c r="Q831" s="96" t="str">
        <f t="shared" si="118"/>
        <v/>
      </c>
    </row>
    <row r="832" spans="1:17">
      <c r="A832" s="383" t="str">
        <f>IF(B832="","",COUNT('Diário 1º PA'!$A$4:$A$2000)+COUNT('Diário 2º PA'!$A$4:$A$1998)+COUNT('Diário 3º PA'!$A$4:$A$1991)+ROW()-3)</f>
        <v/>
      </c>
      <c r="B832" s="370"/>
      <c r="C832" s="392"/>
      <c r="D832" s="372"/>
      <c r="E832" s="372"/>
      <c r="F832" s="373"/>
      <c r="G832" s="372"/>
      <c r="H832" s="372"/>
      <c r="I832" s="374"/>
      <c r="J832" s="375"/>
      <c r="K832" s="375"/>
      <c r="L832" s="376"/>
      <c r="M832" s="375"/>
      <c r="N832" s="409"/>
      <c r="O832" s="363">
        <f t="shared" si="119"/>
        <v>0</v>
      </c>
      <c r="P832" s="74">
        <f t="shared" si="119"/>
        <v>0</v>
      </c>
      <c r="Q832" s="96" t="str">
        <f t="shared" si="118"/>
        <v/>
      </c>
    </row>
    <row r="833" spans="1:17">
      <c r="A833" s="383" t="str">
        <f>IF(B833="","",COUNT('Diário 1º PA'!$A$4:$A$2000)+COUNT('Diário 2º PA'!$A$4:$A$1998)+COUNT('Diário 3º PA'!$A$4:$A$1991)+ROW()-3)</f>
        <v/>
      </c>
      <c r="B833" s="370"/>
      <c r="C833" s="392"/>
      <c r="D833" s="372"/>
      <c r="E833" s="372"/>
      <c r="F833" s="373"/>
      <c r="G833" s="372"/>
      <c r="H833" s="372"/>
      <c r="I833" s="374"/>
      <c r="J833" s="375"/>
      <c r="K833" s="375"/>
      <c r="L833" s="376"/>
      <c r="M833" s="375"/>
      <c r="N833" s="409"/>
      <c r="O833" s="363">
        <f t="shared" si="119"/>
        <v>0</v>
      </c>
      <c r="P833" s="74">
        <f t="shared" si="119"/>
        <v>0</v>
      </c>
      <c r="Q833" s="96" t="str">
        <f t="shared" si="118"/>
        <v/>
      </c>
    </row>
    <row r="834" spans="1:17">
      <c r="A834" s="383" t="str">
        <f>IF(B834="","",COUNT('Diário 1º PA'!$A$4:$A$2000)+COUNT('Diário 2º PA'!$A$4:$A$1998)+COUNT('Diário 3º PA'!$A$4:$A$1991)+ROW()-3)</f>
        <v/>
      </c>
      <c r="B834" s="370"/>
      <c r="C834" s="392"/>
      <c r="D834" s="372"/>
      <c r="E834" s="372"/>
      <c r="F834" s="373"/>
      <c r="G834" s="372"/>
      <c r="H834" s="372"/>
      <c r="I834" s="374"/>
      <c r="J834" s="375"/>
      <c r="K834" s="375"/>
      <c r="L834" s="376"/>
      <c r="M834" s="375"/>
      <c r="N834" s="409"/>
      <c r="O834" s="363">
        <f t="shared" si="119"/>
        <v>0</v>
      </c>
      <c r="P834" s="74">
        <f t="shared" si="119"/>
        <v>0</v>
      </c>
      <c r="Q834" s="96" t="str">
        <f t="shared" si="118"/>
        <v/>
      </c>
    </row>
    <row r="835" spans="1:17">
      <c r="A835" s="383" t="str">
        <f>IF(B835="","",COUNT('Diário 1º PA'!$A$4:$A$2000)+COUNT('Diário 2º PA'!$A$4:$A$1998)+COUNT('Diário 3º PA'!$A$4:$A$1991)+ROW()-3)</f>
        <v/>
      </c>
      <c r="B835" s="370"/>
      <c r="C835" s="392"/>
      <c r="D835" s="372"/>
      <c r="E835" s="372"/>
      <c r="F835" s="373"/>
      <c r="G835" s="372"/>
      <c r="H835" s="372"/>
      <c r="I835" s="374"/>
      <c r="J835" s="375"/>
      <c r="K835" s="375"/>
      <c r="L835" s="376"/>
      <c r="M835" s="375"/>
      <c r="N835" s="409"/>
      <c r="O835" s="363">
        <f t="shared" si="119"/>
        <v>0</v>
      </c>
      <c r="P835" s="74">
        <f t="shared" si="119"/>
        <v>0</v>
      </c>
      <c r="Q835" s="96" t="str">
        <f t="shared" si="118"/>
        <v/>
      </c>
    </row>
    <row r="836" spans="1:17">
      <c r="A836" s="383" t="str">
        <f>IF(B836="","",COUNT('Diário 1º PA'!$A$4:$A$2000)+COUNT('Diário 2º PA'!$A$4:$A$1998)+COUNT('Diário 3º PA'!$A$4:$A$1991)+ROW()-3)</f>
        <v/>
      </c>
      <c r="B836" s="370"/>
      <c r="C836" s="392"/>
      <c r="D836" s="372"/>
      <c r="E836" s="372"/>
      <c r="F836" s="373"/>
      <c r="G836" s="372"/>
      <c r="H836" s="372"/>
      <c r="I836" s="374"/>
      <c r="J836" s="375"/>
      <c r="K836" s="375"/>
      <c r="L836" s="376"/>
      <c r="M836" s="375"/>
      <c r="N836" s="409"/>
      <c r="O836" s="363">
        <f t="shared" si="119"/>
        <v>0</v>
      </c>
      <c r="P836" s="74">
        <f t="shared" si="119"/>
        <v>0</v>
      </c>
      <c r="Q836" s="96" t="str">
        <f t="shared" si="118"/>
        <v/>
      </c>
    </row>
    <row r="837" spans="1:17">
      <c r="A837" s="383" t="str">
        <f>IF(B837="","",COUNT('Diário 1º PA'!$A$4:$A$2000)+COUNT('Diário 2º PA'!$A$4:$A$1998)+COUNT('Diário 3º PA'!$A$4:$A$1991)+ROW()-3)</f>
        <v/>
      </c>
      <c r="B837" s="370"/>
      <c r="C837" s="392"/>
      <c r="D837" s="372"/>
      <c r="E837" s="372"/>
      <c r="F837" s="373"/>
      <c r="G837" s="372"/>
      <c r="H837" s="372"/>
      <c r="I837" s="374"/>
      <c r="J837" s="375"/>
      <c r="K837" s="375"/>
      <c r="L837" s="376"/>
      <c r="M837" s="375"/>
      <c r="N837" s="409"/>
      <c r="O837" s="363">
        <f t="shared" si="119"/>
        <v>0</v>
      </c>
      <c r="P837" s="74">
        <f t="shared" si="119"/>
        <v>0</v>
      </c>
      <c r="Q837" s="96" t="str">
        <f t="shared" si="118"/>
        <v/>
      </c>
    </row>
    <row r="838" spans="1:17">
      <c r="A838" s="383" t="str">
        <f>IF(B838="","",COUNT('Diário 1º PA'!$A$4:$A$2000)+COUNT('Diário 2º PA'!$A$4:$A$1998)+COUNT('Diário 3º PA'!$A$4:$A$1991)+ROW()-3)</f>
        <v/>
      </c>
      <c r="B838" s="370"/>
      <c r="C838" s="392"/>
      <c r="D838" s="372"/>
      <c r="E838" s="372"/>
      <c r="F838" s="373"/>
      <c r="G838" s="372"/>
      <c r="H838" s="372"/>
      <c r="I838" s="374"/>
      <c r="J838" s="375"/>
      <c r="K838" s="375"/>
      <c r="L838" s="376"/>
      <c r="M838" s="375"/>
      <c r="N838" s="409"/>
      <c r="O838" s="363">
        <f t="shared" si="119"/>
        <v>0</v>
      </c>
      <c r="P838" s="74">
        <f t="shared" si="119"/>
        <v>0</v>
      </c>
      <c r="Q838" s="96" t="str">
        <f t="shared" si="118"/>
        <v/>
      </c>
    </row>
    <row r="839" spans="1:17">
      <c r="A839" s="383" t="str">
        <f>IF(B839="","",COUNT('Diário 1º PA'!$A$4:$A$2000)+COUNT('Diário 2º PA'!$A$4:$A$1998)+COUNT('Diário 3º PA'!$A$4:$A$1991)+ROW()-3)</f>
        <v/>
      </c>
      <c r="B839" s="370"/>
      <c r="C839" s="392"/>
      <c r="D839" s="372"/>
      <c r="E839" s="372"/>
      <c r="F839" s="373"/>
      <c r="G839" s="372"/>
      <c r="H839" s="372"/>
      <c r="I839" s="374"/>
      <c r="J839" s="375"/>
      <c r="K839" s="375"/>
      <c r="L839" s="376"/>
      <c r="M839" s="375"/>
      <c r="N839" s="409"/>
      <c r="O839" s="363">
        <f t="shared" si="119"/>
        <v>0</v>
      </c>
      <c r="P839" s="74">
        <f t="shared" si="119"/>
        <v>0</v>
      </c>
      <c r="Q839" s="96" t="str">
        <f t="shared" si="118"/>
        <v/>
      </c>
    </row>
    <row r="840" spans="1:17">
      <c r="A840" s="383" t="str">
        <f>IF(B840="","",COUNT('Diário 1º PA'!$A$4:$A$2000)+COUNT('Diário 2º PA'!$A$4:$A$1998)+COUNT('Diário 3º PA'!$A$4:$A$1991)+ROW()-3)</f>
        <v/>
      </c>
      <c r="B840" s="370"/>
      <c r="C840" s="392"/>
      <c r="D840" s="372"/>
      <c r="E840" s="372"/>
      <c r="F840" s="373"/>
      <c r="G840" s="372"/>
      <c r="H840" s="372"/>
      <c r="I840" s="374"/>
      <c r="J840" s="375"/>
      <c r="K840" s="375"/>
      <c r="L840" s="376"/>
      <c r="M840" s="375"/>
      <c r="N840" s="409"/>
      <c r="O840" s="363">
        <f t="shared" si="119"/>
        <v>0</v>
      </c>
      <c r="P840" s="74">
        <f t="shared" si="119"/>
        <v>0</v>
      </c>
      <c r="Q840" s="96" t="str">
        <f t="shared" ref="Q840:Q903" si="120">SUBSTITUTE(D840," ","_")</f>
        <v/>
      </c>
    </row>
    <row r="841" spans="1:17">
      <c r="A841" s="383" t="str">
        <f>IF(B841="","",COUNT('Diário 1º PA'!$A$4:$A$2000)+COUNT('Diário 2º PA'!$A$4:$A$1998)+COUNT('Diário 3º PA'!$A$4:$A$1991)+ROW()-3)</f>
        <v/>
      </c>
      <c r="B841" s="370"/>
      <c r="C841" s="392"/>
      <c r="D841" s="372"/>
      <c r="E841" s="372"/>
      <c r="F841" s="373"/>
      <c r="G841" s="372"/>
      <c r="H841" s="372"/>
      <c r="I841" s="374"/>
      <c r="J841" s="375"/>
      <c r="K841" s="375"/>
      <c r="L841" s="376"/>
      <c r="M841" s="375"/>
      <c r="N841" s="409"/>
      <c r="O841" s="363">
        <f t="shared" ref="O841:P904" si="121">IF(B841=0,0,IF(YEAR(B841)=$P$1,MONTH(B841)-$O$1+1,(YEAR(B841)-$P$1)*12-$O$1+1+MONTH(B841)))</f>
        <v>0</v>
      </c>
      <c r="P841" s="74">
        <f t="shared" si="121"/>
        <v>0</v>
      </c>
      <c r="Q841" s="96" t="str">
        <f t="shared" si="120"/>
        <v/>
      </c>
    </row>
    <row r="842" spans="1:17">
      <c r="A842" s="383" t="str">
        <f>IF(B842="","",COUNT('Diário 1º PA'!$A$4:$A$2000)+COUNT('Diário 2º PA'!$A$4:$A$1998)+COUNT('Diário 3º PA'!$A$4:$A$1991)+ROW()-3)</f>
        <v/>
      </c>
      <c r="B842" s="370"/>
      <c r="C842" s="392"/>
      <c r="D842" s="372"/>
      <c r="E842" s="372"/>
      <c r="F842" s="373"/>
      <c r="G842" s="372"/>
      <c r="H842" s="372"/>
      <c r="I842" s="374"/>
      <c r="J842" s="375"/>
      <c r="K842" s="375"/>
      <c r="L842" s="376"/>
      <c r="M842" s="375"/>
      <c r="N842" s="409"/>
      <c r="O842" s="363">
        <f t="shared" si="121"/>
        <v>0</v>
      </c>
      <c r="P842" s="74">
        <f t="shared" si="121"/>
        <v>0</v>
      </c>
      <c r="Q842" s="96" t="str">
        <f t="shared" si="120"/>
        <v/>
      </c>
    </row>
    <row r="843" spans="1:17">
      <c r="A843" s="383" t="str">
        <f>IF(B843="","",COUNT('Diário 1º PA'!$A$4:$A$2000)+COUNT('Diário 2º PA'!$A$4:$A$1998)+COUNT('Diário 3º PA'!$A$4:$A$1991)+ROW()-3)</f>
        <v/>
      </c>
      <c r="B843" s="370"/>
      <c r="C843" s="392"/>
      <c r="D843" s="372"/>
      <c r="E843" s="372"/>
      <c r="F843" s="373"/>
      <c r="G843" s="372"/>
      <c r="H843" s="372"/>
      <c r="I843" s="374"/>
      <c r="J843" s="375"/>
      <c r="K843" s="375"/>
      <c r="L843" s="376"/>
      <c r="M843" s="375"/>
      <c r="N843" s="409"/>
      <c r="O843" s="363">
        <f t="shared" si="121"/>
        <v>0</v>
      </c>
      <c r="P843" s="74">
        <f t="shared" si="121"/>
        <v>0</v>
      </c>
      <c r="Q843" s="96" t="str">
        <f t="shared" si="120"/>
        <v/>
      </c>
    </row>
    <row r="844" spans="1:17">
      <c r="A844" s="383" t="str">
        <f>IF(B844="","",COUNT('Diário 1º PA'!$A$4:$A$2000)+COUNT('Diário 2º PA'!$A$4:$A$1998)+COUNT('Diário 3º PA'!$A$4:$A$1991)+ROW()-3)</f>
        <v/>
      </c>
      <c r="B844" s="370"/>
      <c r="C844" s="392"/>
      <c r="D844" s="372"/>
      <c r="E844" s="372"/>
      <c r="F844" s="373"/>
      <c r="G844" s="372"/>
      <c r="H844" s="372"/>
      <c r="I844" s="374"/>
      <c r="J844" s="375"/>
      <c r="K844" s="375"/>
      <c r="L844" s="376"/>
      <c r="M844" s="375"/>
      <c r="N844" s="409"/>
      <c r="O844" s="363">
        <f t="shared" si="121"/>
        <v>0</v>
      </c>
      <c r="P844" s="74">
        <f t="shared" si="121"/>
        <v>0</v>
      </c>
      <c r="Q844" s="96" t="str">
        <f t="shared" si="120"/>
        <v/>
      </c>
    </row>
    <row r="845" spans="1:17">
      <c r="A845" s="383" t="str">
        <f>IF(B845="","",COUNT('Diário 1º PA'!$A$4:$A$2000)+COUNT('Diário 2º PA'!$A$4:$A$1998)+COUNT('Diário 3º PA'!$A$4:$A$1991)+ROW()-3)</f>
        <v/>
      </c>
      <c r="B845" s="370"/>
      <c r="C845" s="392"/>
      <c r="D845" s="372"/>
      <c r="E845" s="372"/>
      <c r="F845" s="373"/>
      <c r="G845" s="372"/>
      <c r="H845" s="372"/>
      <c r="I845" s="374"/>
      <c r="J845" s="375"/>
      <c r="K845" s="375"/>
      <c r="L845" s="376"/>
      <c r="M845" s="375"/>
      <c r="N845" s="409"/>
      <c r="O845" s="363">
        <f t="shared" si="121"/>
        <v>0</v>
      </c>
      <c r="P845" s="74">
        <f t="shared" si="121"/>
        <v>0</v>
      </c>
      <c r="Q845" s="96" t="str">
        <f t="shared" si="120"/>
        <v/>
      </c>
    </row>
    <row r="846" spans="1:17">
      <c r="A846" s="383" t="str">
        <f>IF(B846="","",COUNT('Diário 1º PA'!$A$4:$A$2000)+COUNT('Diário 2º PA'!$A$4:$A$1998)+COUNT('Diário 3º PA'!$A$4:$A$1991)+ROW()-3)</f>
        <v/>
      </c>
      <c r="B846" s="370"/>
      <c r="C846" s="392"/>
      <c r="D846" s="372"/>
      <c r="E846" s="372"/>
      <c r="F846" s="373"/>
      <c r="G846" s="372"/>
      <c r="H846" s="372"/>
      <c r="I846" s="374"/>
      <c r="J846" s="375"/>
      <c r="K846" s="375"/>
      <c r="L846" s="376"/>
      <c r="M846" s="375"/>
      <c r="N846" s="409"/>
      <c r="O846" s="363">
        <f t="shared" si="121"/>
        <v>0</v>
      </c>
      <c r="P846" s="74">
        <f t="shared" si="121"/>
        <v>0</v>
      </c>
      <c r="Q846" s="96" t="str">
        <f t="shared" si="120"/>
        <v/>
      </c>
    </row>
    <row r="847" spans="1:17">
      <c r="A847" s="383" t="str">
        <f>IF(B847="","",COUNT('Diário 1º PA'!$A$4:$A$2000)+COUNT('Diário 2º PA'!$A$4:$A$1998)+COUNT('Diário 3º PA'!$A$4:$A$1991)+ROW()-3)</f>
        <v/>
      </c>
      <c r="B847" s="370"/>
      <c r="C847" s="392"/>
      <c r="D847" s="372"/>
      <c r="E847" s="372"/>
      <c r="F847" s="373"/>
      <c r="G847" s="372"/>
      <c r="H847" s="372"/>
      <c r="I847" s="374"/>
      <c r="J847" s="375"/>
      <c r="K847" s="375"/>
      <c r="L847" s="376"/>
      <c r="M847" s="375"/>
      <c r="N847" s="409"/>
      <c r="O847" s="363">
        <f t="shared" si="121"/>
        <v>0</v>
      </c>
      <c r="P847" s="74">
        <f t="shared" si="121"/>
        <v>0</v>
      </c>
      <c r="Q847" s="96" t="str">
        <f t="shared" si="120"/>
        <v/>
      </c>
    </row>
    <row r="848" spans="1:17">
      <c r="A848" s="383" t="str">
        <f>IF(B848="","",COUNT('Diário 1º PA'!$A$4:$A$2000)+COUNT('Diário 2º PA'!$A$4:$A$1998)+COUNT('Diário 3º PA'!$A$4:$A$1991)+ROW()-3)</f>
        <v/>
      </c>
      <c r="B848" s="370"/>
      <c r="C848" s="392"/>
      <c r="D848" s="372"/>
      <c r="E848" s="372"/>
      <c r="F848" s="373"/>
      <c r="G848" s="372"/>
      <c r="H848" s="372"/>
      <c r="I848" s="374"/>
      <c r="J848" s="375"/>
      <c r="K848" s="375"/>
      <c r="L848" s="376"/>
      <c r="M848" s="375"/>
      <c r="N848" s="409"/>
      <c r="O848" s="363">
        <f t="shared" si="121"/>
        <v>0</v>
      </c>
      <c r="P848" s="74">
        <f t="shared" si="121"/>
        <v>0</v>
      </c>
      <c r="Q848" s="96" t="str">
        <f t="shared" si="120"/>
        <v/>
      </c>
    </row>
    <row r="849" spans="1:17">
      <c r="A849" s="383" t="str">
        <f>IF(B849="","",COUNT('Diário 1º PA'!$A$4:$A$2000)+COUNT('Diário 2º PA'!$A$4:$A$1998)+COUNT('Diário 3º PA'!$A$4:$A$1991)+ROW()-3)</f>
        <v/>
      </c>
      <c r="B849" s="370"/>
      <c r="C849" s="392"/>
      <c r="D849" s="372"/>
      <c r="E849" s="372"/>
      <c r="F849" s="373"/>
      <c r="G849" s="372"/>
      <c r="H849" s="372"/>
      <c r="I849" s="374"/>
      <c r="J849" s="375"/>
      <c r="K849" s="375"/>
      <c r="L849" s="376"/>
      <c r="M849" s="375"/>
      <c r="N849" s="409"/>
      <c r="O849" s="363">
        <f t="shared" si="121"/>
        <v>0</v>
      </c>
      <c r="P849" s="74">
        <f t="shared" si="121"/>
        <v>0</v>
      </c>
      <c r="Q849" s="96" t="str">
        <f t="shared" si="120"/>
        <v/>
      </c>
    </row>
    <row r="850" spans="1:17">
      <c r="A850" s="383" t="str">
        <f>IF(B850="","",COUNT('Diário 1º PA'!$A$4:$A$2000)+COUNT('Diário 2º PA'!$A$4:$A$1998)+COUNT('Diário 3º PA'!$A$4:$A$1991)+ROW()-3)</f>
        <v/>
      </c>
      <c r="B850" s="370"/>
      <c r="C850" s="392"/>
      <c r="D850" s="372"/>
      <c r="E850" s="372"/>
      <c r="F850" s="373"/>
      <c r="G850" s="372"/>
      <c r="H850" s="372"/>
      <c r="I850" s="374"/>
      <c r="J850" s="375"/>
      <c r="K850" s="375"/>
      <c r="L850" s="376"/>
      <c r="M850" s="375"/>
      <c r="N850" s="409"/>
      <c r="O850" s="363">
        <f t="shared" si="121"/>
        <v>0</v>
      </c>
      <c r="P850" s="74">
        <f t="shared" si="121"/>
        <v>0</v>
      </c>
      <c r="Q850" s="96" t="str">
        <f t="shared" si="120"/>
        <v/>
      </c>
    </row>
    <row r="851" spans="1:17">
      <c r="A851" s="383" t="str">
        <f>IF(B851="","",COUNT('Diário 1º PA'!$A$4:$A$2000)+COUNT('Diário 2º PA'!$A$4:$A$1998)+COUNT('Diário 3º PA'!$A$4:$A$1991)+ROW()-3)</f>
        <v/>
      </c>
      <c r="B851" s="370"/>
      <c r="C851" s="392"/>
      <c r="D851" s="372"/>
      <c r="E851" s="372"/>
      <c r="F851" s="373"/>
      <c r="G851" s="372"/>
      <c r="H851" s="372"/>
      <c r="I851" s="374"/>
      <c r="J851" s="375"/>
      <c r="K851" s="375"/>
      <c r="L851" s="376"/>
      <c r="M851" s="375"/>
      <c r="N851" s="409"/>
      <c r="O851" s="363">
        <f t="shared" si="121"/>
        <v>0</v>
      </c>
      <c r="P851" s="74">
        <f t="shared" si="121"/>
        <v>0</v>
      </c>
      <c r="Q851" s="96" t="str">
        <f t="shared" si="120"/>
        <v/>
      </c>
    </row>
    <row r="852" spans="1:17">
      <c r="A852" s="383" t="str">
        <f>IF(B852="","",COUNT('Diário 1º PA'!$A$4:$A$2000)+COUNT('Diário 2º PA'!$A$4:$A$1998)+COUNT('Diário 3º PA'!$A$4:$A$1991)+ROW()-3)</f>
        <v/>
      </c>
      <c r="B852" s="370"/>
      <c r="C852" s="392"/>
      <c r="D852" s="372"/>
      <c r="E852" s="372"/>
      <c r="F852" s="373"/>
      <c r="G852" s="372"/>
      <c r="H852" s="372"/>
      <c r="I852" s="374"/>
      <c r="J852" s="375"/>
      <c r="K852" s="375"/>
      <c r="L852" s="376"/>
      <c r="M852" s="375"/>
      <c r="N852" s="409"/>
      <c r="O852" s="363">
        <f t="shared" si="121"/>
        <v>0</v>
      </c>
      <c r="P852" s="74">
        <f t="shared" si="121"/>
        <v>0</v>
      </c>
      <c r="Q852" s="96" t="str">
        <f t="shared" si="120"/>
        <v/>
      </c>
    </row>
    <row r="853" spans="1:17">
      <c r="A853" s="383" t="str">
        <f>IF(B853="","",COUNT('Diário 1º PA'!$A$4:$A$2000)+COUNT('Diário 2º PA'!$A$4:$A$1998)+COUNT('Diário 3º PA'!$A$4:$A$1991)+ROW()-3)</f>
        <v/>
      </c>
      <c r="B853" s="370"/>
      <c r="C853" s="392"/>
      <c r="D853" s="372"/>
      <c r="E853" s="372"/>
      <c r="F853" s="373"/>
      <c r="G853" s="372"/>
      <c r="H853" s="372"/>
      <c r="I853" s="374"/>
      <c r="J853" s="375"/>
      <c r="K853" s="375"/>
      <c r="L853" s="376"/>
      <c r="M853" s="375"/>
      <c r="N853" s="409"/>
      <c r="O853" s="363">
        <f t="shared" si="121"/>
        <v>0</v>
      </c>
      <c r="P853" s="74">
        <f t="shared" si="121"/>
        <v>0</v>
      </c>
      <c r="Q853" s="96" t="str">
        <f t="shared" si="120"/>
        <v/>
      </c>
    </row>
    <row r="854" spans="1:17">
      <c r="A854" s="383" t="str">
        <f>IF(B854="","",COUNT('Diário 1º PA'!$A$4:$A$2000)+COUNT('Diário 2º PA'!$A$4:$A$1998)+COUNT('Diário 3º PA'!$A$4:$A$1991)+ROW()-3)</f>
        <v/>
      </c>
      <c r="B854" s="370"/>
      <c r="C854" s="392"/>
      <c r="D854" s="372"/>
      <c r="E854" s="372"/>
      <c r="F854" s="373"/>
      <c r="G854" s="372"/>
      <c r="H854" s="372"/>
      <c r="I854" s="374"/>
      <c r="J854" s="375"/>
      <c r="K854" s="375"/>
      <c r="L854" s="376"/>
      <c r="M854" s="375"/>
      <c r="N854" s="409"/>
      <c r="O854" s="363">
        <f t="shared" si="121"/>
        <v>0</v>
      </c>
      <c r="P854" s="74">
        <f t="shared" si="121"/>
        <v>0</v>
      </c>
      <c r="Q854" s="96" t="str">
        <f t="shared" si="120"/>
        <v/>
      </c>
    </row>
    <row r="855" spans="1:17">
      <c r="A855" s="383" t="str">
        <f>IF(B855="","",COUNT('Diário 1º PA'!$A$4:$A$2000)+COUNT('Diário 2º PA'!$A$4:$A$1998)+COUNT('Diário 3º PA'!$A$4:$A$1991)+ROW()-3)</f>
        <v/>
      </c>
      <c r="B855" s="370"/>
      <c r="C855" s="392"/>
      <c r="D855" s="372"/>
      <c r="E855" s="372"/>
      <c r="F855" s="373"/>
      <c r="G855" s="372"/>
      <c r="H855" s="372"/>
      <c r="I855" s="374"/>
      <c r="J855" s="375"/>
      <c r="K855" s="375"/>
      <c r="L855" s="376"/>
      <c r="M855" s="375"/>
      <c r="N855" s="409"/>
      <c r="O855" s="363">
        <f t="shared" si="121"/>
        <v>0</v>
      </c>
      <c r="P855" s="74">
        <f t="shared" si="121"/>
        <v>0</v>
      </c>
      <c r="Q855" s="96" t="str">
        <f t="shared" si="120"/>
        <v/>
      </c>
    </row>
    <row r="856" spans="1:17">
      <c r="A856" s="383" t="str">
        <f>IF(B856="","",COUNT('Diário 1º PA'!$A$4:$A$2000)+COUNT('Diário 2º PA'!$A$4:$A$1998)+COUNT('Diário 3º PA'!$A$4:$A$1991)+ROW()-3)</f>
        <v/>
      </c>
      <c r="B856" s="370"/>
      <c r="C856" s="392"/>
      <c r="D856" s="372"/>
      <c r="E856" s="372"/>
      <c r="F856" s="373"/>
      <c r="G856" s="372"/>
      <c r="H856" s="372"/>
      <c r="I856" s="374"/>
      <c r="J856" s="375"/>
      <c r="K856" s="375"/>
      <c r="L856" s="376"/>
      <c r="M856" s="375"/>
      <c r="N856" s="409"/>
      <c r="O856" s="363">
        <f t="shared" si="121"/>
        <v>0</v>
      </c>
      <c r="P856" s="74">
        <f t="shared" si="121"/>
        <v>0</v>
      </c>
      <c r="Q856" s="96" t="str">
        <f t="shared" si="120"/>
        <v/>
      </c>
    </row>
    <row r="857" spans="1:17">
      <c r="A857" s="383" t="str">
        <f>IF(B857="","",COUNT('Diário 1º PA'!$A$4:$A$2000)+COUNT('Diário 2º PA'!$A$4:$A$1998)+COUNT('Diário 3º PA'!$A$4:$A$1991)+ROW()-3)</f>
        <v/>
      </c>
      <c r="B857" s="370"/>
      <c r="C857" s="392"/>
      <c r="D857" s="372"/>
      <c r="E857" s="372"/>
      <c r="F857" s="373"/>
      <c r="G857" s="372"/>
      <c r="H857" s="372"/>
      <c r="I857" s="374"/>
      <c r="J857" s="375"/>
      <c r="K857" s="375"/>
      <c r="L857" s="376"/>
      <c r="M857" s="375"/>
      <c r="N857" s="409"/>
      <c r="O857" s="363">
        <f t="shared" si="121"/>
        <v>0</v>
      </c>
      <c r="P857" s="74">
        <f t="shared" si="121"/>
        <v>0</v>
      </c>
      <c r="Q857" s="96" t="str">
        <f t="shared" si="120"/>
        <v/>
      </c>
    </row>
    <row r="858" spans="1:17">
      <c r="A858" s="383" t="str">
        <f>IF(B858="","",COUNT('Diário 1º PA'!$A$4:$A$2000)+COUNT('Diário 2º PA'!$A$4:$A$1998)+COUNT('Diário 3º PA'!$A$4:$A$1991)+ROW()-3)</f>
        <v/>
      </c>
      <c r="B858" s="370"/>
      <c r="C858" s="392"/>
      <c r="D858" s="372"/>
      <c r="E858" s="372"/>
      <c r="F858" s="373"/>
      <c r="G858" s="372"/>
      <c r="H858" s="372"/>
      <c r="I858" s="374"/>
      <c r="J858" s="375"/>
      <c r="K858" s="375"/>
      <c r="L858" s="376"/>
      <c r="M858" s="375"/>
      <c r="N858" s="409"/>
      <c r="O858" s="363">
        <f t="shared" si="121"/>
        <v>0</v>
      </c>
      <c r="P858" s="74">
        <f t="shared" si="121"/>
        <v>0</v>
      </c>
      <c r="Q858" s="96" t="str">
        <f t="shared" si="120"/>
        <v/>
      </c>
    </row>
    <row r="859" spans="1:17">
      <c r="A859" s="383" t="str">
        <f>IF(B859="","",COUNT('Diário 1º PA'!$A$4:$A$2000)+COUNT('Diário 2º PA'!$A$4:$A$1998)+COUNT('Diário 3º PA'!$A$4:$A$1991)+ROW()-3)</f>
        <v/>
      </c>
      <c r="B859" s="370"/>
      <c r="C859" s="392"/>
      <c r="D859" s="372"/>
      <c r="E859" s="372"/>
      <c r="F859" s="373"/>
      <c r="G859" s="372"/>
      <c r="H859" s="372"/>
      <c r="I859" s="374"/>
      <c r="J859" s="375"/>
      <c r="K859" s="375"/>
      <c r="L859" s="376"/>
      <c r="M859" s="375"/>
      <c r="N859" s="409"/>
      <c r="O859" s="363">
        <f t="shared" si="121"/>
        <v>0</v>
      </c>
      <c r="P859" s="74">
        <f t="shared" si="121"/>
        <v>0</v>
      </c>
      <c r="Q859" s="96" t="str">
        <f t="shared" si="120"/>
        <v/>
      </c>
    </row>
    <row r="860" spans="1:17">
      <c r="A860" s="383" t="str">
        <f>IF(B860="","",COUNT('Diário 1º PA'!$A$4:$A$2000)+COUNT('Diário 2º PA'!$A$4:$A$1998)+COUNT('Diário 3º PA'!$A$4:$A$1991)+ROW()-3)</f>
        <v/>
      </c>
      <c r="B860" s="370"/>
      <c r="C860" s="392"/>
      <c r="D860" s="372"/>
      <c r="E860" s="372"/>
      <c r="F860" s="373"/>
      <c r="G860" s="372"/>
      <c r="H860" s="372"/>
      <c r="I860" s="374"/>
      <c r="J860" s="375"/>
      <c r="K860" s="375"/>
      <c r="L860" s="376"/>
      <c r="M860" s="375"/>
      <c r="N860" s="409"/>
      <c r="O860" s="363">
        <f t="shared" si="121"/>
        <v>0</v>
      </c>
      <c r="P860" s="74">
        <f t="shared" si="121"/>
        <v>0</v>
      </c>
      <c r="Q860" s="96" t="str">
        <f t="shared" si="120"/>
        <v/>
      </c>
    </row>
    <row r="861" spans="1:17">
      <c r="A861" s="383" t="str">
        <f>IF(B861="","",COUNT('Diário 1º PA'!$A$4:$A$2000)+COUNT('Diário 2º PA'!$A$4:$A$1998)+COUNT('Diário 3º PA'!$A$4:$A$1991)+ROW()-3)</f>
        <v/>
      </c>
      <c r="B861" s="370"/>
      <c r="C861" s="392"/>
      <c r="D861" s="372"/>
      <c r="E861" s="372"/>
      <c r="F861" s="373"/>
      <c r="G861" s="372"/>
      <c r="H861" s="372"/>
      <c r="I861" s="374"/>
      <c r="J861" s="375"/>
      <c r="K861" s="375"/>
      <c r="L861" s="376"/>
      <c r="M861" s="375"/>
      <c r="N861" s="409"/>
      <c r="O861" s="363">
        <f t="shared" si="121"/>
        <v>0</v>
      </c>
      <c r="P861" s="74">
        <f t="shared" si="121"/>
        <v>0</v>
      </c>
      <c r="Q861" s="96" t="str">
        <f t="shared" si="120"/>
        <v/>
      </c>
    </row>
    <row r="862" spans="1:17">
      <c r="A862" s="383" t="str">
        <f>IF(B862="","",COUNT('Diário 1º PA'!$A$4:$A$2000)+COUNT('Diário 2º PA'!$A$4:$A$1998)+COUNT('Diário 3º PA'!$A$4:$A$1991)+ROW()-3)</f>
        <v/>
      </c>
      <c r="B862" s="370"/>
      <c r="C862" s="392"/>
      <c r="D862" s="372"/>
      <c r="E862" s="372"/>
      <c r="F862" s="373"/>
      <c r="G862" s="372"/>
      <c r="H862" s="372"/>
      <c r="I862" s="374"/>
      <c r="J862" s="375"/>
      <c r="K862" s="375"/>
      <c r="L862" s="376"/>
      <c r="M862" s="375"/>
      <c r="N862" s="409"/>
      <c r="O862" s="363">
        <f t="shared" si="121"/>
        <v>0</v>
      </c>
      <c r="P862" s="74">
        <f t="shared" si="121"/>
        <v>0</v>
      </c>
      <c r="Q862" s="96" t="str">
        <f t="shared" si="120"/>
        <v/>
      </c>
    </row>
    <row r="863" spans="1:17">
      <c r="A863" s="383" t="str">
        <f>IF(B863="","",COUNT('Diário 1º PA'!$A$4:$A$2000)+COUNT('Diário 2º PA'!$A$4:$A$1998)+COUNT('Diário 3º PA'!$A$4:$A$1991)+ROW()-3)</f>
        <v/>
      </c>
      <c r="B863" s="370"/>
      <c r="C863" s="392"/>
      <c r="D863" s="372"/>
      <c r="E863" s="372"/>
      <c r="F863" s="373"/>
      <c r="G863" s="372"/>
      <c r="H863" s="372"/>
      <c r="I863" s="374"/>
      <c r="J863" s="375"/>
      <c r="K863" s="375"/>
      <c r="L863" s="376"/>
      <c r="M863" s="375"/>
      <c r="N863" s="409"/>
      <c r="O863" s="363">
        <f t="shared" si="121"/>
        <v>0</v>
      </c>
      <c r="P863" s="74">
        <f t="shared" si="121"/>
        <v>0</v>
      </c>
      <c r="Q863" s="96" t="str">
        <f t="shared" si="120"/>
        <v/>
      </c>
    </row>
    <row r="864" spans="1:17">
      <c r="A864" s="383" t="str">
        <f>IF(B864="","",COUNT('Diário 1º PA'!$A$4:$A$2000)+COUNT('Diário 2º PA'!$A$4:$A$1998)+COUNT('Diário 3º PA'!$A$4:$A$1991)+ROW()-3)</f>
        <v/>
      </c>
      <c r="B864" s="370"/>
      <c r="C864" s="392"/>
      <c r="D864" s="372"/>
      <c r="E864" s="372"/>
      <c r="F864" s="373"/>
      <c r="G864" s="372"/>
      <c r="H864" s="372"/>
      <c r="I864" s="374"/>
      <c r="J864" s="375"/>
      <c r="K864" s="375"/>
      <c r="L864" s="376"/>
      <c r="M864" s="375"/>
      <c r="N864" s="409"/>
      <c r="O864" s="363">
        <f t="shared" si="121"/>
        <v>0</v>
      </c>
      <c r="P864" s="74">
        <f t="shared" si="121"/>
        <v>0</v>
      </c>
      <c r="Q864" s="96" t="str">
        <f t="shared" si="120"/>
        <v/>
      </c>
    </row>
    <row r="865" spans="1:17">
      <c r="A865" s="383" t="str">
        <f>IF(B865="","",COUNT('Diário 1º PA'!$A$4:$A$2000)+COUNT('Diário 2º PA'!$A$4:$A$1998)+COUNT('Diário 3º PA'!$A$4:$A$1991)+ROW()-3)</f>
        <v/>
      </c>
      <c r="B865" s="370"/>
      <c r="C865" s="392"/>
      <c r="D865" s="372"/>
      <c r="E865" s="372"/>
      <c r="F865" s="373"/>
      <c r="G865" s="372"/>
      <c r="H865" s="372"/>
      <c r="I865" s="374"/>
      <c r="J865" s="375"/>
      <c r="K865" s="375"/>
      <c r="L865" s="376"/>
      <c r="M865" s="375"/>
      <c r="N865" s="409"/>
      <c r="O865" s="363">
        <f t="shared" si="121"/>
        <v>0</v>
      </c>
      <c r="P865" s="74">
        <f t="shared" si="121"/>
        <v>0</v>
      </c>
      <c r="Q865" s="96" t="str">
        <f t="shared" si="120"/>
        <v/>
      </c>
    </row>
    <row r="866" spans="1:17">
      <c r="A866" s="383" t="str">
        <f>IF(B866="","",COUNT('Diário 1º PA'!$A$4:$A$2000)+COUNT('Diário 2º PA'!$A$4:$A$1998)+COUNT('Diário 3º PA'!$A$4:$A$1991)+ROW()-3)</f>
        <v/>
      </c>
      <c r="B866" s="370"/>
      <c r="C866" s="392"/>
      <c r="D866" s="372"/>
      <c r="E866" s="372"/>
      <c r="F866" s="373"/>
      <c r="G866" s="372"/>
      <c r="H866" s="372"/>
      <c r="I866" s="374"/>
      <c r="J866" s="375"/>
      <c r="K866" s="375"/>
      <c r="L866" s="376"/>
      <c r="M866" s="375"/>
      <c r="N866" s="409"/>
      <c r="O866" s="363">
        <f t="shared" si="121"/>
        <v>0</v>
      </c>
      <c r="P866" s="74">
        <f t="shared" si="121"/>
        <v>0</v>
      </c>
      <c r="Q866" s="96" t="str">
        <f t="shared" si="120"/>
        <v/>
      </c>
    </row>
    <row r="867" spans="1:17">
      <c r="A867" s="383" t="str">
        <f>IF(B867="","",COUNT('Diário 1º PA'!$A$4:$A$2000)+COUNT('Diário 2º PA'!$A$4:$A$1998)+COUNT('Diário 3º PA'!$A$4:$A$1991)+ROW()-3)</f>
        <v/>
      </c>
      <c r="B867" s="370"/>
      <c r="C867" s="392"/>
      <c r="D867" s="372"/>
      <c r="E867" s="372"/>
      <c r="F867" s="373"/>
      <c r="G867" s="372"/>
      <c r="H867" s="372"/>
      <c r="I867" s="374"/>
      <c r="J867" s="375"/>
      <c r="K867" s="375"/>
      <c r="L867" s="376"/>
      <c r="M867" s="375"/>
      <c r="N867" s="409"/>
      <c r="O867" s="363">
        <f t="shared" si="121"/>
        <v>0</v>
      </c>
      <c r="P867" s="74">
        <f t="shared" si="121"/>
        <v>0</v>
      </c>
      <c r="Q867" s="96" t="str">
        <f t="shared" si="120"/>
        <v/>
      </c>
    </row>
    <row r="868" spans="1:17">
      <c r="A868" s="383" t="str">
        <f>IF(B868="","",COUNT('Diário 1º PA'!$A$4:$A$2000)+COUNT('Diário 2º PA'!$A$4:$A$1998)+COUNT('Diário 3º PA'!$A$4:$A$1991)+ROW()-3)</f>
        <v/>
      </c>
      <c r="B868" s="370"/>
      <c r="C868" s="392"/>
      <c r="D868" s="372"/>
      <c r="E868" s="372"/>
      <c r="F868" s="373"/>
      <c r="G868" s="372"/>
      <c r="H868" s="372"/>
      <c r="I868" s="374"/>
      <c r="J868" s="375"/>
      <c r="K868" s="375"/>
      <c r="L868" s="376"/>
      <c r="M868" s="375"/>
      <c r="N868" s="409"/>
      <c r="O868" s="363">
        <f t="shared" si="121"/>
        <v>0</v>
      </c>
      <c r="P868" s="74">
        <f t="shared" si="121"/>
        <v>0</v>
      </c>
      <c r="Q868" s="96" t="str">
        <f t="shared" si="120"/>
        <v/>
      </c>
    </row>
    <row r="869" spans="1:17">
      <c r="A869" s="383" t="str">
        <f>IF(B869="","",COUNT('Diário 1º PA'!$A$4:$A$2000)+COUNT('Diário 2º PA'!$A$4:$A$1998)+COUNT('Diário 3º PA'!$A$4:$A$1991)+ROW()-3)</f>
        <v/>
      </c>
      <c r="B869" s="370"/>
      <c r="C869" s="392"/>
      <c r="D869" s="372"/>
      <c r="E869" s="372"/>
      <c r="F869" s="373"/>
      <c r="G869" s="372"/>
      <c r="H869" s="372"/>
      <c r="I869" s="374"/>
      <c r="J869" s="375"/>
      <c r="K869" s="375"/>
      <c r="L869" s="376"/>
      <c r="M869" s="375"/>
      <c r="N869" s="409"/>
      <c r="O869" s="363">
        <f t="shared" si="121"/>
        <v>0</v>
      </c>
      <c r="P869" s="74">
        <f t="shared" si="121"/>
        <v>0</v>
      </c>
      <c r="Q869" s="96" t="str">
        <f t="shared" si="120"/>
        <v/>
      </c>
    </row>
    <row r="870" spans="1:17">
      <c r="A870" s="383" t="str">
        <f>IF(B870="","",COUNT('Diário 1º PA'!$A$4:$A$2000)+COUNT('Diário 2º PA'!$A$4:$A$1998)+COUNT('Diário 3º PA'!$A$4:$A$1991)+ROW()-3)</f>
        <v/>
      </c>
      <c r="B870" s="370"/>
      <c r="C870" s="392"/>
      <c r="D870" s="372"/>
      <c r="E870" s="372"/>
      <c r="F870" s="373"/>
      <c r="G870" s="372"/>
      <c r="H870" s="372"/>
      <c r="I870" s="374"/>
      <c r="J870" s="375"/>
      <c r="K870" s="375"/>
      <c r="L870" s="376"/>
      <c r="M870" s="375"/>
      <c r="N870" s="409"/>
      <c r="O870" s="363">
        <f t="shared" si="121"/>
        <v>0</v>
      </c>
      <c r="P870" s="74">
        <f t="shared" si="121"/>
        <v>0</v>
      </c>
      <c r="Q870" s="96" t="str">
        <f t="shared" si="120"/>
        <v/>
      </c>
    </row>
    <row r="871" spans="1:17">
      <c r="A871" s="383" t="str">
        <f>IF(B871="","",COUNT('Diário 1º PA'!$A$4:$A$2000)+COUNT('Diário 2º PA'!$A$4:$A$1998)+COUNT('Diário 3º PA'!$A$4:$A$1991)+ROW()-3)</f>
        <v/>
      </c>
      <c r="B871" s="370"/>
      <c r="C871" s="392"/>
      <c r="D871" s="372"/>
      <c r="E871" s="372"/>
      <c r="F871" s="373"/>
      <c r="G871" s="372"/>
      <c r="H871" s="372"/>
      <c r="I871" s="374"/>
      <c r="J871" s="375"/>
      <c r="K871" s="375"/>
      <c r="L871" s="376"/>
      <c r="M871" s="375"/>
      <c r="N871" s="409"/>
      <c r="O871" s="363">
        <f t="shared" si="121"/>
        <v>0</v>
      </c>
      <c r="P871" s="74">
        <f t="shared" si="121"/>
        <v>0</v>
      </c>
      <c r="Q871" s="96" t="str">
        <f t="shared" si="120"/>
        <v/>
      </c>
    </row>
    <row r="872" spans="1:17">
      <c r="A872" s="383" t="str">
        <f>IF(B872="","",COUNT('Diário 1º PA'!$A$4:$A$2000)+COUNT('Diário 2º PA'!$A$4:$A$1998)+COUNT('Diário 3º PA'!$A$4:$A$1991)+ROW()-3)</f>
        <v/>
      </c>
      <c r="B872" s="370"/>
      <c r="C872" s="392"/>
      <c r="D872" s="372"/>
      <c r="E872" s="372"/>
      <c r="F872" s="373"/>
      <c r="G872" s="372"/>
      <c r="H872" s="372"/>
      <c r="I872" s="374"/>
      <c r="J872" s="375"/>
      <c r="K872" s="375"/>
      <c r="L872" s="376"/>
      <c r="M872" s="375"/>
      <c r="N872" s="409"/>
      <c r="O872" s="363">
        <f t="shared" si="121"/>
        <v>0</v>
      </c>
      <c r="P872" s="74">
        <f t="shared" si="121"/>
        <v>0</v>
      </c>
      <c r="Q872" s="96" t="str">
        <f t="shared" si="120"/>
        <v/>
      </c>
    </row>
    <row r="873" spans="1:17">
      <c r="A873" s="383" t="str">
        <f>IF(B873="","",COUNT('Diário 1º PA'!$A$4:$A$2000)+COUNT('Diário 2º PA'!$A$4:$A$1998)+COUNT('Diário 3º PA'!$A$4:$A$1991)+ROW()-3)</f>
        <v/>
      </c>
      <c r="B873" s="370"/>
      <c r="C873" s="392"/>
      <c r="D873" s="372"/>
      <c r="E873" s="372"/>
      <c r="F873" s="373"/>
      <c r="G873" s="372"/>
      <c r="H873" s="372"/>
      <c r="I873" s="374"/>
      <c r="J873" s="375"/>
      <c r="K873" s="375"/>
      <c r="L873" s="376"/>
      <c r="M873" s="375"/>
      <c r="N873" s="409"/>
      <c r="O873" s="363">
        <f t="shared" si="121"/>
        <v>0</v>
      </c>
      <c r="P873" s="74">
        <f t="shared" si="121"/>
        <v>0</v>
      </c>
      <c r="Q873" s="96" t="str">
        <f t="shared" si="120"/>
        <v/>
      </c>
    </row>
    <row r="874" spans="1:17">
      <c r="A874" s="383" t="str">
        <f>IF(B874="","",COUNT('Diário 1º PA'!$A$4:$A$2000)+COUNT('Diário 2º PA'!$A$4:$A$1998)+COUNT('Diário 3º PA'!$A$4:$A$1991)+ROW()-3)</f>
        <v/>
      </c>
      <c r="B874" s="370"/>
      <c r="C874" s="392"/>
      <c r="D874" s="372"/>
      <c r="E874" s="372"/>
      <c r="F874" s="373"/>
      <c r="G874" s="372"/>
      <c r="H874" s="372"/>
      <c r="I874" s="374"/>
      <c r="J874" s="375"/>
      <c r="K874" s="375"/>
      <c r="L874" s="376"/>
      <c r="M874" s="375"/>
      <c r="N874" s="409"/>
      <c r="O874" s="363">
        <f t="shared" si="121"/>
        <v>0</v>
      </c>
      <c r="P874" s="74">
        <f t="shared" si="121"/>
        <v>0</v>
      </c>
      <c r="Q874" s="96" t="str">
        <f t="shared" si="120"/>
        <v/>
      </c>
    </row>
    <row r="875" spans="1:17">
      <c r="A875" s="383" t="str">
        <f>IF(B875="","",COUNT('Diário 1º PA'!$A$4:$A$2000)+COUNT('Diário 2º PA'!$A$4:$A$1998)+COUNT('Diário 3º PA'!$A$4:$A$1991)+ROW()-3)</f>
        <v/>
      </c>
      <c r="B875" s="370"/>
      <c r="C875" s="392"/>
      <c r="D875" s="372"/>
      <c r="E875" s="372"/>
      <c r="F875" s="373"/>
      <c r="G875" s="372"/>
      <c r="H875" s="372"/>
      <c r="I875" s="374"/>
      <c r="J875" s="375"/>
      <c r="K875" s="375"/>
      <c r="L875" s="376"/>
      <c r="M875" s="375"/>
      <c r="N875" s="409"/>
      <c r="O875" s="363">
        <f t="shared" si="121"/>
        <v>0</v>
      </c>
      <c r="P875" s="74">
        <f t="shared" si="121"/>
        <v>0</v>
      </c>
      <c r="Q875" s="96" t="str">
        <f t="shared" si="120"/>
        <v/>
      </c>
    </row>
    <row r="876" spans="1:17">
      <c r="A876" s="383" t="str">
        <f>IF(B876="","",COUNT('Diário 1º PA'!$A$4:$A$2000)+COUNT('Diário 2º PA'!$A$4:$A$1998)+COUNT('Diário 3º PA'!$A$4:$A$1991)+ROW()-3)</f>
        <v/>
      </c>
      <c r="B876" s="370"/>
      <c r="C876" s="392"/>
      <c r="D876" s="372"/>
      <c r="E876" s="372"/>
      <c r="F876" s="373"/>
      <c r="G876" s="372"/>
      <c r="H876" s="372"/>
      <c r="I876" s="374"/>
      <c r="J876" s="375"/>
      <c r="K876" s="375"/>
      <c r="L876" s="376"/>
      <c r="M876" s="375"/>
      <c r="N876" s="409"/>
      <c r="O876" s="363">
        <f t="shared" si="121"/>
        <v>0</v>
      </c>
      <c r="P876" s="74">
        <f t="shared" si="121"/>
        <v>0</v>
      </c>
      <c r="Q876" s="96" t="str">
        <f t="shared" si="120"/>
        <v/>
      </c>
    </row>
    <row r="877" spans="1:17">
      <c r="A877" s="383" t="str">
        <f>IF(B877="","",COUNT('Diário 1º PA'!$A$4:$A$2000)+COUNT('Diário 2º PA'!$A$4:$A$1998)+COUNT('Diário 3º PA'!$A$4:$A$1991)+ROW()-3)</f>
        <v/>
      </c>
      <c r="B877" s="370"/>
      <c r="C877" s="392"/>
      <c r="D877" s="372"/>
      <c r="E877" s="372"/>
      <c r="F877" s="373"/>
      <c r="G877" s="372"/>
      <c r="H877" s="372"/>
      <c r="I877" s="374"/>
      <c r="J877" s="375"/>
      <c r="K877" s="375"/>
      <c r="L877" s="376"/>
      <c r="M877" s="375"/>
      <c r="N877" s="409"/>
      <c r="O877" s="363">
        <f t="shared" si="121"/>
        <v>0</v>
      </c>
      <c r="P877" s="74">
        <f t="shared" si="121"/>
        <v>0</v>
      </c>
      <c r="Q877" s="96" t="str">
        <f t="shared" si="120"/>
        <v/>
      </c>
    </row>
    <row r="878" spans="1:17">
      <c r="A878" s="383" t="str">
        <f>IF(B878="","",COUNT('Diário 1º PA'!$A$4:$A$2000)+COUNT('Diário 2º PA'!$A$4:$A$1998)+COUNT('Diário 3º PA'!$A$4:$A$1991)+ROW()-3)</f>
        <v/>
      </c>
      <c r="B878" s="370"/>
      <c r="C878" s="392"/>
      <c r="D878" s="372"/>
      <c r="E878" s="372"/>
      <c r="F878" s="373"/>
      <c r="G878" s="372"/>
      <c r="H878" s="372"/>
      <c r="I878" s="374"/>
      <c r="J878" s="375"/>
      <c r="K878" s="375"/>
      <c r="L878" s="376"/>
      <c r="M878" s="375"/>
      <c r="N878" s="409"/>
      <c r="O878" s="363">
        <f t="shared" si="121"/>
        <v>0</v>
      </c>
      <c r="P878" s="74">
        <f t="shared" si="121"/>
        <v>0</v>
      </c>
      <c r="Q878" s="96" t="str">
        <f t="shared" si="120"/>
        <v/>
      </c>
    </row>
    <row r="879" spans="1:17">
      <c r="A879" s="383" t="str">
        <f>IF(B879="","",COUNT('Diário 1º PA'!$A$4:$A$2000)+COUNT('Diário 2º PA'!$A$4:$A$1998)+COUNT('Diário 3º PA'!$A$4:$A$1991)+ROW()-3)</f>
        <v/>
      </c>
      <c r="B879" s="370"/>
      <c r="C879" s="392"/>
      <c r="D879" s="372"/>
      <c r="E879" s="372"/>
      <c r="F879" s="373"/>
      <c r="G879" s="372"/>
      <c r="H879" s="372"/>
      <c r="I879" s="374"/>
      <c r="J879" s="375"/>
      <c r="K879" s="375"/>
      <c r="L879" s="376"/>
      <c r="M879" s="375"/>
      <c r="N879" s="409"/>
      <c r="O879" s="363">
        <f t="shared" si="121"/>
        <v>0</v>
      </c>
      <c r="P879" s="74">
        <f t="shared" si="121"/>
        <v>0</v>
      </c>
      <c r="Q879" s="96" t="str">
        <f t="shared" si="120"/>
        <v/>
      </c>
    </row>
    <row r="880" spans="1:17">
      <c r="A880" s="383" t="str">
        <f>IF(B880="","",COUNT('Diário 1º PA'!$A$4:$A$2000)+COUNT('Diário 2º PA'!$A$4:$A$1998)+COUNT('Diário 3º PA'!$A$4:$A$1991)+ROW()-3)</f>
        <v/>
      </c>
      <c r="B880" s="370"/>
      <c r="C880" s="392"/>
      <c r="D880" s="372"/>
      <c r="E880" s="372"/>
      <c r="F880" s="373"/>
      <c r="G880" s="372"/>
      <c r="H880" s="372"/>
      <c r="I880" s="374"/>
      <c r="J880" s="375"/>
      <c r="K880" s="375"/>
      <c r="L880" s="376"/>
      <c r="M880" s="375"/>
      <c r="N880" s="409"/>
      <c r="O880" s="363">
        <f t="shared" si="121"/>
        <v>0</v>
      </c>
      <c r="P880" s="74">
        <f t="shared" si="121"/>
        <v>0</v>
      </c>
      <c r="Q880" s="96" t="str">
        <f t="shared" si="120"/>
        <v/>
      </c>
    </row>
    <row r="881" spans="1:17">
      <c r="A881" s="383" t="str">
        <f>IF(B881="","",COUNT('Diário 1º PA'!$A$4:$A$2000)+COUNT('Diário 2º PA'!$A$4:$A$1998)+COUNT('Diário 3º PA'!$A$4:$A$1991)+ROW()-3)</f>
        <v/>
      </c>
      <c r="B881" s="370"/>
      <c r="C881" s="392"/>
      <c r="D881" s="372"/>
      <c r="E881" s="372"/>
      <c r="F881" s="373"/>
      <c r="G881" s="372"/>
      <c r="H881" s="372"/>
      <c r="I881" s="374"/>
      <c r="J881" s="375"/>
      <c r="K881" s="375"/>
      <c r="L881" s="376"/>
      <c r="M881" s="375"/>
      <c r="N881" s="409"/>
      <c r="O881" s="363">
        <f t="shared" si="121"/>
        <v>0</v>
      </c>
      <c r="P881" s="74">
        <f t="shared" si="121"/>
        <v>0</v>
      </c>
      <c r="Q881" s="96" t="str">
        <f t="shared" si="120"/>
        <v/>
      </c>
    </row>
    <row r="882" spans="1:17">
      <c r="A882" s="383" t="str">
        <f>IF(B882="","",COUNT('Diário 1º PA'!$A$4:$A$2000)+COUNT('Diário 2º PA'!$A$4:$A$1998)+COUNT('Diário 3º PA'!$A$4:$A$1991)+ROW()-3)</f>
        <v/>
      </c>
      <c r="B882" s="370"/>
      <c r="C882" s="392"/>
      <c r="D882" s="372"/>
      <c r="E882" s="372"/>
      <c r="F882" s="373"/>
      <c r="G882" s="372"/>
      <c r="H882" s="372"/>
      <c r="I882" s="374"/>
      <c r="J882" s="375"/>
      <c r="K882" s="375"/>
      <c r="L882" s="376"/>
      <c r="M882" s="375"/>
      <c r="N882" s="409"/>
      <c r="O882" s="363">
        <f t="shared" si="121"/>
        <v>0</v>
      </c>
      <c r="P882" s="74">
        <f t="shared" si="121"/>
        <v>0</v>
      </c>
      <c r="Q882" s="96" t="str">
        <f t="shared" si="120"/>
        <v/>
      </c>
    </row>
    <row r="883" spans="1:17">
      <c r="A883" s="383" t="str">
        <f>IF(B883="","",COUNT('Diário 1º PA'!$A$4:$A$2000)+COUNT('Diário 2º PA'!$A$4:$A$1998)+COUNT('Diário 3º PA'!$A$4:$A$1991)+ROW()-3)</f>
        <v/>
      </c>
      <c r="B883" s="370"/>
      <c r="C883" s="392"/>
      <c r="D883" s="372"/>
      <c r="E883" s="372"/>
      <c r="F883" s="373"/>
      <c r="G883" s="372"/>
      <c r="H883" s="372"/>
      <c r="I883" s="374"/>
      <c r="J883" s="375"/>
      <c r="K883" s="375"/>
      <c r="L883" s="376"/>
      <c r="M883" s="375"/>
      <c r="N883" s="409"/>
      <c r="O883" s="363">
        <f t="shared" si="121"/>
        <v>0</v>
      </c>
      <c r="P883" s="74">
        <f t="shared" si="121"/>
        <v>0</v>
      </c>
      <c r="Q883" s="96" t="str">
        <f t="shared" si="120"/>
        <v/>
      </c>
    </row>
    <row r="884" spans="1:17">
      <c r="A884" s="383" t="str">
        <f>IF(B884="","",COUNT('Diário 1º PA'!$A$4:$A$2000)+COUNT('Diário 2º PA'!$A$4:$A$1998)+COUNT('Diário 3º PA'!$A$4:$A$1991)+ROW()-3)</f>
        <v/>
      </c>
      <c r="B884" s="370"/>
      <c r="C884" s="392"/>
      <c r="D884" s="372"/>
      <c r="E884" s="372"/>
      <c r="F884" s="373"/>
      <c r="G884" s="372"/>
      <c r="H884" s="372"/>
      <c r="I884" s="374"/>
      <c r="J884" s="375"/>
      <c r="K884" s="375"/>
      <c r="L884" s="376"/>
      <c r="M884" s="375"/>
      <c r="N884" s="409"/>
      <c r="O884" s="363">
        <f t="shared" si="121"/>
        <v>0</v>
      </c>
      <c r="P884" s="74">
        <f t="shared" si="121"/>
        <v>0</v>
      </c>
      <c r="Q884" s="96" t="str">
        <f t="shared" si="120"/>
        <v/>
      </c>
    </row>
    <row r="885" spans="1:17">
      <c r="A885" s="383" t="str">
        <f>IF(B885="","",COUNT('Diário 1º PA'!$A$4:$A$2000)+COUNT('Diário 2º PA'!$A$4:$A$1998)+COUNT('Diário 3º PA'!$A$4:$A$1991)+ROW()-3)</f>
        <v/>
      </c>
      <c r="B885" s="370"/>
      <c r="C885" s="392"/>
      <c r="D885" s="372"/>
      <c r="E885" s="372"/>
      <c r="F885" s="373"/>
      <c r="G885" s="372"/>
      <c r="H885" s="372"/>
      <c r="I885" s="374"/>
      <c r="J885" s="375"/>
      <c r="K885" s="375"/>
      <c r="L885" s="376"/>
      <c r="M885" s="375"/>
      <c r="N885" s="409"/>
      <c r="O885" s="363">
        <f t="shared" si="121"/>
        <v>0</v>
      </c>
      <c r="P885" s="74">
        <f t="shared" si="121"/>
        <v>0</v>
      </c>
      <c r="Q885" s="96" t="str">
        <f t="shared" si="120"/>
        <v/>
      </c>
    </row>
    <row r="886" spans="1:17">
      <c r="A886" s="383" t="str">
        <f>IF(B886="","",COUNT('Diário 1º PA'!$A$4:$A$2000)+COUNT('Diário 2º PA'!$A$4:$A$1998)+COUNT('Diário 3º PA'!$A$4:$A$1991)+ROW()-3)</f>
        <v/>
      </c>
      <c r="B886" s="370"/>
      <c r="C886" s="392"/>
      <c r="D886" s="372"/>
      <c r="E886" s="372"/>
      <c r="F886" s="373"/>
      <c r="G886" s="372"/>
      <c r="H886" s="372"/>
      <c r="I886" s="374"/>
      <c r="J886" s="375"/>
      <c r="K886" s="375"/>
      <c r="L886" s="376"/>
      <c r="M886" s="375"/>
      <c r="N886" s="409"/>
      <c r="O886" s="363">
        <f t="shared" si="121"/>
        <v>0</v>
      </c>
      <c r="P886" s="74">
        <f t="shared" si="121"/>
        <v>0</v>
      </c>
      <c r="Q886" s="96" t="str">
        <f t="shared" si="120"/>
        <v/>
      </c>
    </row>
    <row r="887" spans="1:17">
      <c r="A887" s="383" t="str">
        <f>IF(B887="","",COUNT('Diário 1º PA'!$A$4:$A$2000)+COUNT('Diário 2º PA'!$A$4:$A$1998)+COUNT('Diário 3º PA'!$A$4:$A$1991)+ROW()-3)</f>
        <v/>
      </c>
      <c r="B887" s="370"/>
      <c r="C887" s="392"/>
      <c r="D887" s="372"/>
      <c r="E887" s="372"/>
      <c r="F887" s="373"/>
      <c r="G887" s="372"/>
      <c r="H887" s="372"/>
      <c r="I887" s="374"/>
      <c r="J887" s="375"/>
      <c r="K887" s="375"/>
      <c r="L887" s="376"/>
      <c r="M887" s="375"/>
      <c r="N887" s="409"/>
      <c r="O887" s="363">
        <f t="shared" si="121"/>
        <v>0</v>
      </c>
      <c r="P887" s="74">
        <f t="shared" si="121"/>
        <v>0</v>
      </c>
      <c r="Q887" s="96" t="str">
        <f t="shared" si="120"/>
        <v/>
      </c>
    </row>
    <row r="888" spans="1:17">
      <c r="A888" s="383" t="str">
        <f>IF(B888="","",COUNT('Diário 1º PA'!$A$4:$A$2000)+COUNT('Diário 2º PA'!$A$4:$A$1998)+COUNT('Diário 3º PA'!$A$4:$A$1991)+ROW()-3)</f>
        <v/>
      </c>
      <c r="B888" s="370"/>
      <c r="C888" s="392"/>
      <c r="D888" s="372"/>
      <c r="E888" s="372"/>
      <c r="F888" s="373"/>
      <c r="G888" s="372"/>
      <c r="H888" s="372"/>
      <c r="I888" s="374"/>
      <c r="J888" s="375"/>
      <c r="K888" s="375"/>
      <c r="L888" s="376"/>
      <c r="M888" s="375"/>
      <c r="N888" s="409"/>
      <c r="O888" s="363">
        <f t="shared" si="121"/>
        <v>0</v>
      </c>
      <c r="P888" s="74">
        <f t="shared" si="121"/>
        <v>0</v>
      </c>
      <c r="Q888" s="96" t="str">
        <f t="shared" si="120"/>
        <v/>
      </c>
    </row>
    <row r="889" spans="1:17">
      <c r="A889" s="383" t="str">
        <f>IF(B889="","",COUNT('Diário 1º PA'!$A$4:$A$2000)+COUNT('Diário 2º PA'!$A$4:$A$1998)+COUNT('Diário 3º PA'!$A$4:$A$1991)+ROW()-3)</f>
        <v/>
      </c>
      <c r="B889" s="370"/>
      <c r="C889" s="392"/>
      <c r="D889" s="372"/>
      <c r="E889" s="372"/>
      <c r="F889" s="373"/>
      <c r="G889" s="372"/>
      <c r="H889" s="372"/>
      <c r="I889" s="374"/>
      <c r="J889" s="375"/>
      <c r="K889" s="375"/>
      <c r="L889" s="376"/>
      <c r="M889" s="375"/>
      <c r="N889" s="409"/>
      <c r="O889" s="363">
        <f t="shared" si="121"/>
        <v>0</v>
      </c>
      <c r="P889" s="74">
        <f t="shared" si="121"/>
        <v>0</v>
      </c>
      <c r="Q889" s="96" t="str">
        <f t="shared" si="120"/>
        <v/>
      </c>
    </row>
    <row r="890" spans="1:17">
      <c r="A890" s="383" t="str">
        <f>IF(B890="","",COUNT('Diário 1º PA'!$A$4:$A$2000)+COUNT('Diário 2º PA'!$A$4:$A$1998)+COUNT('Diário 3º PA'!$A$4:$A$1991)+ROW()-3)</f>
        <v/>
      </c>
      <c r="B890" s="370"/>
      <c r="C890" s="392"/>
      <c r="D890" s="372"/>
      <c r="E890" s="372"/>
      <c r="F890" s="373"/>
      <c r="G890" s="372"/>
      <c r="H890" s="372"/>
      <c r="I890" s="374"/>
      <c r="J890" s="375"/>
      <c r="K890" s="375"/>
      <c r="L890" s="376"/>
      <c r="M890" s="375"/>
      <c r="N890" s="409"/>
      <c r="O890" s="363">
        <f t="shared" si="121"/>
        <v>0</v>
      </c>
      <c r="P890" s="74">
        <f t="shared" si="121"/>
        <v>0</v>
      </c>
      <c r="Q890" s="96" t="str">
        <f t="shared" si="120"/>
        <v/>
      </c>
    </row>
    <row r="891" spans="1:17">
      <c r="A891" s="383" t="str">
        <f>IF(B891="","",COUNT('Diário 1º PA'!$A$4:$A$2000)+COUNT('Diário 2º PA'!$A$4:$A$1998)+COUNT('Diário 3º PA'!$A$4:$A$1991)+ROW()-3)</f>
        <v/>
      </c>
      <c r="B891" s="370"/>
      <c r="C891" s="392"/>
      <c r="D891" s="372"/>
      <c r="E891" s="372"/>
      <c r="F891" s="373"/>
      <c r="G891" s="372"/>
      <c r="H891" s="372"/>
      <c r="I891" s="374"/>
      <c r="J891" s="375"/>
      <c r="K891" s="375"/>
      <c r="L891" s="376"/>
      <c r="M891" s="375"/>
      <c r="N891" s="409"/>
      <c r="O891" s="363">
        <f t="shared" si="121"/>
        <v>0</v>
      </c>
      <c r="P891" s="74">
        <f t="shared" si="121"/>
        <v>0</v>
      </c>
      <c r="Q891" s="96" t="str">
        <f t="shared" si="120"/>
        <v/>
      </c>
    </row>
    <row r="892" spans="1:17">
      <c r="A892" s="383" t="str">
        <f>IF(B892="","",COUNT('Diário 1º PA'!$A$4:$A$2000)+COUNT('Diário 2º PA'!$A$4:$A$1998)+COUNT('Diário 3º PA'!$A$4:$A$1991)+ROW()-3)</f>
        <v/>
      </c>
      <c r="B892" s="370"/>
      <c r="C892" s="392"/>
      <c r="D892" s="372"/>
      <c r="E892" s="372"/>
      <c r="F892" s="373"/>
      <c r="G892" s="372"/>
      <c r="H892" s="372"/>
      <c r="I892" s="374"/>
      <c r="J892" s="375"/>
      <c r="K892" s="375"/>
      <c r="L892" s="376"/>
      <c r="M892" s="375"/>
      <c r="N892" s="409"/>
      <c r="O892" s="363">
        <f t="shared" si="121"/>
        <v>0</v>
      </c>
      <c r="P892" s="74">
        <f t="shared" si="121"/>
        <v>0</v>
      </c>
      <c r="Q892" s="96" t="str">
        <f t="shared" si="120"/>
        <v/>
      </c>
    </row>
    <row r="893" spans="1:17">
      <c r="A893" s="383" t="str">
        <f>IF(B893="","",COUNT('Diário 1º PA'!$A$4:$A$2000)+COUNT('Diário 2º PA'!$A$4:$A$1998)+COUNT('Diário 3º PA'!$A$4:$A$1991)+ROW()-3)</f>
        <v/>
      </c>
      <c r="B893" s="370"/>
      <c r="C893" s="392"/>
      <c r="D893" s="372"/>
      <c r="E893" s="372"/>
      <c r="F893" s="373"/>
      <c r="G893" s="372"/>
      <c r="H893" s="372"/>
      <c r="I893" s="374"/>
      <c r="J893" s="375"/>
      <c r="K893" s="375"/>
      <c r="L893" s="376"/>
      <c r="M893" s="375"/>
      <c r="N893" s="409"/>
      <c r="O893" s="363">
        <f t="shared" si="121"/>
        <v>0</v>
      </c>
      <c r="P893" s="74">
        <f t="shared" si="121"/>
        <v>0</v>
      </c>
      <c r="Q893" s="96" t="str">
        <f t="shared" si="120"/>
        <v/>
      </c>
    </row>
    <row r="894" spans="1:17">
      <c r="A894" s="383" t="str">
        <f>IF(B894="","",COUNT('Diário 1º PA'!$A$4:$A$2000)+COUNT('Diário 2º PA'!$A$4:$A$1998)+COUNT('Diário 3º PA'!$A$4:$A$1991)+ROW()-3)</f>
        <v/>
      </c>
      <c r="B894" s="370"/>
      <c r="C894" s="392"/>
      <c r="D894" s="372"/>
      <c r="E894" s="372"/>
      <c r="F894" s="373"/>
      <c r="G894" s="372"/>
      <c r="H894" s="372"/>
      <c r="I894" s="374"/>
      <c r="J894" s="375"/>
      <c r="K894" s="375"/>
      <c r="L894" s="376"/>
      <c r="M894" s="375"/>
      <c r="N894" s="409"/>
      <c r="O894" s="363">
        <f t="shared" si="121"/>
        <v>0</v>
      </c>
      <c r="P894" s="74">
        <f t="shared" si="121"/>
        <v>0</v>
      </c>
      <c r="Q894" s="96" t="str">
        <f t="shared" si="120"/>
        <v/>
      </c>
    </row>
    <row r="895" spans="1:17">
      <c r="A895" s="383" t="str">
        <f>IF(B895="","",COUNT('Diário 1º PA'!$A$4:$A$2000)+COUNT('Diário 2º PA'!$A$4:$A$1998)+COUNT('Diário 3º PA'!$A$4:$A$1991)+ROW()-3)</f>
        <v/>
      </c>
      <c r="B895" s="370"/>
      <c r="C895" s="392"/>
      <c r="D895" s="372"/>
      <c r="E895" s="372"/>
      <c r="F895" s="373"/>
      <c r="G895" s="372"/>
      <c r="H895" s="372"/>
      <c r="I895" s="374"/>
      <c r="J895" s="375"/>
      <c r="K895" s="375"/>
      <c r="L895" s="376"/>
      <c r="M895" s="375"/>
      <c r="N895" s="409"/>
      <c r="O895" s="363">
        <f t="shared" si="121"/>
        <v>0</v>
      </c>
      <c r="P895" s="74">
        <f t="shared" si="121"/>
        <v>0</v>
      </c>
      <c r="Q895" s="96" t="str">
        <f t="shared" si="120"/>
        <v/>
      </c>
    </row>
    <row r="896" spans="1:17">
      <c r="A896" s="383" t="str">
        <f>IF(B896="","",COUNT('Diário 1º PA'!$A$4:$A$2000)+COUNT('Diário 2º PA'!$A$4:$A$1998)+COUNT('Diário 3º PA'!$A$4:$A$1991)+ROW()-3)</f>
        <v/>
      </c>
      <c r="B896" s="370"/>
      <c r="C896" s="392"/>
      <c r="D896" s="372"/>
      <c r="E896" s="372"/>
      <c r="F896" s="373"/>
      <c r="G896" s="372"/>
      <c r="H896" s="372"/>
      <c r="I896" s="374"/>
      <c r="J896" s="375"/>
      <c r="K896" s="375"/>
      <c r="L896" s="376"/>
      <c r="M896" s="375"/>
      <c r="N896" s="409"/>
      <c r="O896" s="363">
        <f t="shared" si="121"/>
        <v>0</v>
      </c>
      <c r="P896" s="74">
        <f t="shared" si="121"/>
        <v>0</v>
      </c>
      <c r="Q896" s="96" t="str">
        <f t="shared" si="120"/>
        <v/>
      </c>
    </row>
    <row r="897" spans="1:17">
      <c r="A897" s="383" t="str">
        <f>IF(B897="","",COUNT('Diário 1º PA'!$A$4:$A$2000)+COUNT('Diário 2º PA'!$A$4:$A$1998)+COUNT('Diário 3º PA'!$A$4:$A$1991)+ROW()-3)</f>
        <v/>
      </c>
      <c r="B897" s="370"/>
      <c r="C897" s="392"/>
      <c r="D897" s="372"/>
      <c r="E897" s="372"/>
      <c r="F897" s="373"/>
      <c r="G897" s="372"/>
      <c r="H897" s="372"/>
      <c r="I897" s="374"/>
      <c r="J897" s="375"/>
      <c r="K897" s="375"/>
      <c r="L897" s="376"/>
      <c r="M897" s="375"/>
      <c r="N897" s="409"/>
      <c r="O897" s="363">
        <f t="shared" si="121"/>
        <v>0</v>
      </c>
      <c r="P897" s="74">
        <f t="shared" si="121"/>
        <v>0</v>
      </c>
      <c r="Q897" s="96" t="str">
        <f t="shared" si="120"/>
        <v/>
      </c>
    </row>
    <row r="898" spans="1:17">
      <c r="A898" s="383" t="str">
        <f>IF(B898="","",COUNT('Diário 1º PA'!$A$4:$A$2000)+COUNT('Diário 2º PA'!$A$4:$A$1998)+COUNT('Diário 3º PA'!$A$4:$A$1991)+ROW()-3)</f>
        <v/>
      </c>
      <c r="B898" s="370"/>
      <c r="C898" s="392"/>
      <c r="D898" s="372"/>
      <c r="E898" s="372"/>
      <c r="F898" s="373"/>
      <c r="G898" s="372"/>
      <c r="H898" s="372"/>
      <c r="I898" s="374"/>
      <c r="J898" s="375"/>
      <c r="K898" s="375"/>
      <c r="L898" s="376"/>
      <c r="M898" s="375"/>
      <c r="N898" s="409"/>
      <c r="O898" s="363">
        <f t="shared" si="121"/>
        <v>0</v>
      </c>
      <c r="P898" s="74">
        <f t="shared" si="121"/>
        <v>0</v>
      </c>
      <c r="Q898" s="96" t="str">
        <f t="shared" si="120"/>
        <v/>
      </c>
    </row>
    <row r="899" spans="1:17">
      <c r="A899" s="383" t="str">
        <f>IF(B899="","",COUNT('Diário 1º PA'!$A$4:$A$2000)+COUNT('Diário 2º PA'!$A$4:$A$1998)+COUNT('Diário 3º PA'!$A$4:$A$1991)+ROW()-3)</f>
        <v/>
      </c>
      <c r="B899" s="370"/>
      <c r="C899" s="392"/>
      <c r="D899" s="372"/>
      <c r="E899" s="372"/>
      <c r="F899" s="373"/>
      <c r="G899" s="372"/>
      <c r="H899" s="372"/>
      <c r="I899" s="374"/>
      <c r="J899" s="375"/>
      <c r="K899" s="375"/>
      <c r="L899" s="376"/>
      <c r="M899" s="375"/>
      <c r="N899" s="409"/>
      <c r="O899" s="363">
        <f t="shared" si="121"/>
        <v>0</v>
      </c>
      <c r="P899" s="74">
        <f t="shared" si="121"/>
        <v>0</v>
      </c>
      <c r="Q899" s="96" t="str">
        <f t="shared" si="120"/>
        <v/>
      </c>
    </row>
    <row r="900" spans="1:17">
      <c r="A900" s="383" t="str">
        <f>IF(B900="","",COUNT('Diário 1º PA'!$A$4:$A$2000)+COUNT('Diário 2º PA'!$A$4:$A$1998)+COUNT('Diário 3º PA'!$A$4:$A$1991)+ROW()-3)</f>
        <v/>
      </c>
      <c r="B900" s="370"/>
      <c r="C900" s="392"/>
      <c r="D900" s="372"/>
      <c r="E900" s="372"/>
      <c r="F900" s="373"/>
      <c r="G900" s="372"/>
      <c r="H900" s="372"/>
      <c r="I900" s="374"/>
      <c r="J900" s="375"/>
      <c r="K900" s="375"/>
      <c r="L900" s="376"/>
      <c r="M900" s="375"/>
      <c r="N900" s="409"/>
      <c r="O900" s="363">
        <f t="shared" si="121"/>
        <v>0</v>
      </c>
      <c r="P900" s="74">
        <f t="shared" si="121"/>
        <v>0</v>
      </c>
      <c r="Q900" s="96" t="str">
        <f t="shared" si="120"/>
        <v/>
      </c>
    </row>
    <row r="901" spans="1:17">
      <c r="A901" s="383" t="str">
        <f>IF(B901="","",COUNT('Diário 1º PA'!$A$4:$A$2000)+COUNT('Diário 2º PA'!$A$4:$A$1998)+COUNT('Diário 3º PA'!$A$4:$A$1991)+ROW()-3)</f>
        <v/>
      </c>
      <c r="B901" s="370"/>
      <c r="C901" s="392"/>
      <c r="D901" s="372"/>
      <c r="E901" s="372"/>
      <c r="F901" s="373"/>
      <c r="G901" s="372"/>
      <c r="H901" s="372"/>
      <c r="I901" s="374"/>
      <c r="J901" s="375"/>
      <c r="K901" s="375"/>
      <c r="L901" s="376"/>
      <c r="M901" s="375"/>
      <c r="N901" s="409"/>
      <c r="O901" s="363">
        <f t="shared" si="121"/>
        <v>0</v>
      </c>
      <c r="P901" s="74">
        <f t="shared" si="121"/>
        <v>0</v>
      </c>
      <c r="Q901" s="96" t="str">
        <f t="shared" si="120"/>
        <v/>
      </c>
    </row>
    <row r="902" spans="1:17">
      <c r="A902" s="383" t="str">
        <f>IF(B902="","",COUNT('Diário 1º PA'!$A$4:$A$2000)+COUNT('Diário 2º PA'!$A$4:$A$1998)+COUNT('Diário 3º PA'!$A$4:$A$1991)+ROW()-3)</f>
        <v/>
      </c>
      <c r="B902" s="370"/>
      <c r="C902" s="392"/>
      <c r="D902" s="372"/>
      <c r="E902" s="372"/>
      <c r="F902" s="373"/>
      <c r="G902" s="372"/>
      <c r="H902" s="372"/>
      <c r="I902" s="374"/>
      <c r="J902" s="375"/>
      <c r="K902" s="375"/>
      <c r="L902" s="376"/>
      <c r="M902" s="375"/>
      <c r="N902" s="409"/>
      <c r="O902" s="363">
        <f t="shared" si="121"/>
        <v>0</v>
      </c>
      <c r="P902" s="74">
        <f t="shared" si="121"/>
        <v>0</v>
      </c>
      <c r="Q902" s="96" t="str">
        <f t="shared" si="120"/>
        <v/>
      </c>
    </row>
    <row r="903" spans="1:17">
      <c r="A903" s="383" t="str">
        <f>IF(B903="","",COUNT('Diário 1º PA'!$A$4:$A$2000)+COUNT('Diário 2º PA'!$A$4:$A$1998)+COUNT('Diário 3º PA'!$A$4:$A$1991)+ROW()-3)</f>
        <v/>
      </c>
      <c r="B903" s="370"/>
      <c r="C903" s="392"/>
      <c r="D903" s="372"/>
      <c r="E903" s="372"/>
      <c r="F903" s="373"/>
      <c r="G903" s="372"/>
      <c r="H903" s="372"/>
      <c r="I903" s="374"/>
      <c r="J903" s="375"/>
      <c r="K903" s="375"/>
      <c r="L903" s="376"/>
      <c r="M903" s="375"/>
      <c r="N903" s="409"/>
      <c r="O903" s="363">
        <f t="shared" si="121"/>
        <v>0</v>
      </c>
      <c r="P903" s="74">
        <f t="shared" si="121"/>
        <v>0</v>
      </c>
      <c r="Q903" s="96" t="str">
        <f t="shared" si="120"/>
        <v/>
      </c>
    </row>
    <row r="904" spans="1:17">
      <c r="A904" s="383" t="str">
        <f>IF(B904="","",COUNT('Diário 1º PA'!$A$4:$A$2000)+COUNT('Diário 2º PA'!$A$4:$A$1998)+COUNT('Diário 3º PA'!$A$4:$A$1991)+ROW()-3)</f>
        <v/>
      </c>
      <c r="B904" s="370"/>
      <c r="C904" s="392"/>
      <c r="D904" s="372"/>
      <c r="E904" s="372"/>
      <c r="F904" s="373"/>
      <c r="G904" s="372"/>
      <c r="H904" s="372"/>
      <c r="I904" s="374"/>
      <c r="J904" s="375"/>
      <c r="K904" s="375"/>
      <c r="L904" s="376"/>
      <c r="M904" s="375"/>
      <c r="N904" s="409"/>
      <c r="O904" s="363">
        <f t="shared" si="121"/>
        <v>0</v>
      </c>
      <c r="P904" s="74">
        <f t="shared" si="121"/>
        <v>0</v>
      </c>
      <c r="Q904" s="96" t="str">
        <f t="shared" ref="Q904:Q967" si="122">SUBSTITUTE(D904," ","_")</f>
        <v/>
      </c>
    </row>
    <row r="905" spans="1:17">
      <c r="A905" s="383" t="str">
        <f>IF(B905="","",COUNT('Diário 1º PA'!$A$4:$A$2000)+COUNT('Diário 2º PA'!$A$4:$A$1998)+COUNT('Diário 3º PA'!$A$4:$A$1991)+ROW()-3)</f>
        <v/>
      </c>
      <c r="B905" s="370"/>
      <c r="C905" s="392"/>
      <c r="D905" s="372"/>
      <c r="E905" s="372"/>
      <c r="F905" s="373"/>
      <c r="G905" s="372"/>
      <c r="H905" s="372"/>
      <c r="I905" s="374"/>
      <c r="J905" s="375"/>
      <c r="K905" s="375"/>
      <c r="L905" s="376"/>
      <c r="M905" s="375"/>
      <c r="N905" s="409"/>
      <c r="O905" s="363">
        <f t="shared" ref="O905:P968" si="123">IF(B905=0,0,IF(YEAR(B905)=$P$1,MONTH(B905)-$O$1+1,(YEAR(B905)-$P$1)*12-$O$1+1+MONTH(B905)))</f>
        <v>0</v>
      </c>
      <c r="P905" s="74">
        <f t="shared" si="123"/>
        <v>0</v>
      </c>
      <c r="Q905" s="96" t="str">
        <f t="shared" si="122"/>
        <v/>
      </c>
    </row>
    <row r="906" spans="1:17">
      <c r="A906" s="383" t="str">
        <f>IF(B906="","",COUNT('Diário 1º PA'!$A$4:$A$2000)+COUNT('Diário 2º PA'!$A$4:$A$1998)+COUNT('Diário 3º PA'!$A$4:$A$1991)+ROW()-3)</f>
        <v/>
      </c>
      <c r="B906" s="370"/>
      <c r="C906" s="392"/>
      <c r="D906" s="372"/>
      <c r="E906" s="372"/>
      <c r="F906" s="373"/>
      <c r="G906" s="372"/>
      <c r="H906" s="372"/>
      <c r="I906" s="374"/>
      <c r="J906" s="375"/>
      <c r="K906" s="375"/>
      <c r="L906" s="376"/>
      <c r="M906" s="375"/>
      <c r="N906" s="409"/>
      <c r="O906" s="363">
        <f t="shared" si="123"/>
        <v>0</v>
      </c>
      <c r="P906" s="74">
        <f t="shared" si="123"/>
        <v>0</v>
      </c>
      <c r="Q906" s="96" t="str">
        <f t="shared" si="122"/>
        <v/>
      </c>
    </row>
    <row r="907" spans="1:17">
      <c r="A907" s="383" t="str">
        <f>IF(B907="","",COUNT('Diário 1º PA'!$A$4:$A$2000)+COUNT('Diário 2º PA'!$A$4:$A$1998)+COUNT('Diário 3º PA'!$A$4:$A$1991)+ROW()-3)</f>
        <v/>
      </c>
      <c r="B907" s="370"/>
      <c r="C907" s="392"/>
      <c r="D907" s="372"/>
      <c r="E907" s="372"/>
      <c r="F907" s="373"/>
      <c r="G907" s="372"/>
      <c r="H907" s="372"/>
      <c r="I907" s="374"/>
      <c r="J907" s="375"/>
      <c r="K907" s="375"/>
      <c r="L907" s="376"/>
      <c r="M907" s="375"/>
      <c r="N907" s="409"/>
      <c r="O907" s="363">
        <f t="shared" si="123"/>
        <v>0</v>
      </c>
      <c r="P907" s="74">
        <f t="shared" si="123"/>
        <v>0</v>
      </c>
      <c r="Q907" s="96" t="str">
        <f t="shared" si="122"/>
        <v/>
      </c>
    </row>
    <row r="908" spans="1:17">
      <c r="A908" s="383" t="str">
        <f>IF(B908="","",COUNT('Diário 1º PA'!$A$4:$A$2000)+COUNT('Diário 2º PA'!$A$4:$A$1998)+COUNT('Diário 3º PA'!$A$4:$A$1991)+ROW()-3)</f>
        <v/>
      </c>
      <c r="B908" s="370"/>
      <c r="C908" s="392"/>
      <c r="D908" s="372"/>
      <c r="E908" s="372"/>
      <c r="F908" s="373"/>
      <c r="G908" s="372"/>
      <c r="H908" s="372"/>
      <c r="I908" s="374"/>
      <c r="J908" s="375"/>
      <c r="K908" s="375"/>
      <c r="L908" s="376"/>
      <c r="M908" s="375"/>
      <c r="N908" s="409"/>
      <c r="O908" s="363">
        <f t="shared" si="123"/>
        <v>0</v>
      </c>
      <c r="P908" s="74">
        <f t="shared" si="123"/>
        <v>0</v>
      </c>
      <c r="Q908" s="96" t="str">
        <f t="shared" si="122"/>
        <v/>
      </c>
    </row>
    <row r="909" spans="1:17">
      <c r="A909" s="383" t="str">
        <f>IF(B909="","",COUNT('Diário 1º PA'!$A$4:$A$2000)+COUNT('Diário 2º PA'!$A$4:$A$1998)+COUNT('Diário 3º PA'!$A$4:$A$1991)+ROW()-3)</f>
        <v/>
      </c>
      <c r="B909" s="370"/>
      <c r="C909" s="392"/>
      <c r="D909" s="372"/>
      <c r="E909" s="372"/>
      <c r="F909" s="373"/>
      <c r="G909" s="372"/>
      <c r="H909" s="372"/>
      <c r="I909" s="374"/>
      <c r="J909" s="375"/>
      <c r="K909" s="375"/>
      <c r="L909" s="376"/>
      <c r="M909" s="375"/>
      <c r="N909" s="409"/>
      <c r="O909" s="363">
        <f t="shared" si="123"/>
        <v>0</v>
      </c>
      <c r="P909" s="74">
        <f t="shared" si="123"/>
        <v>0</v>
      </c>
      <c r="Q909" s="96" t="str">
        <f t="shared" si="122"/>
        <v/>
      </c>
    </row>
    <row r="910" spans="1:17">
      <c r="A910" s="383" t="str">
        <f>IF(B910="","",COUNT('Diário 1º PA'!$A$4:$A$2000)+COUNT('Diário 2º PA'!$A$4:$A$1998)+COUNT('Diário 3º PA'!$A$4:$A$1991)+ROW()-3)</f>
        <v/>
      </c>
      <c r="B910" s="370"/>
      <c r="C910" s="392"/>
      <c r="D910" s="372"/>
      <c r="E910" s="372"/>
      <c r="F910" s="373"/>
      <c r="G910" s="372"/>
      <c r="H910" s="372"/>
      <c r="I910" s="374"/>
      <c r="J910" s="375"/>
      <c r="K910" s="375"/>
      <c r="L910" s="376"/>
      <c r="M910" s="375"/>
      <c r="N910" s="409"/>
      <c r="O910" s="363">
        <f t="shared" si="123"/>
        <v>0</v>
      </c>
      <c r="P910" s="74">
        <f t="shared" si="123"/>
        <v>0</v>
      </c>
      <c r="Q910" s="96" t="str">
        <f t="shared" si="122"/>
        <v/>
      </c>
    </row>
    <row r="911" spans="1:17">
      <c r="A911" s="383" t="str">
        <f>IF(B911="","",COUNT('Diário 1º PA'!$A$4:$A$2000)+COUNT('Diário 2º PA'!$A$4:$A$1998)+COUNT('Diário 3º PA'!$A$4:$A$1991)+ROW()-3)</f>
        <v/>
      </c>
      <c r="B911" s="370"/>
      <c r="C911" s="392"/>
      <c r="D911" s="372"/>
      <c r="E911" s="372"/>
      <c r="F911" s="373"/>
      <c r="G911" s="372"/>
      <c r="H911" s="372"/>
      <c r="I911" s="374"/>
      <c r="J911" s="375"/>
      <c r="K911" s="375"/>
      <c r="L911" s="376"/>
      <c r="M911" s="375"/>
      <c r="N911" s="409"/>
      <c r="O911" s="363">
        <f t="shared" si="123"/>
        <v>0</v>
      </c>
      <c r="P911" s="74">
        <f t="shared" si="123"/>
        <v>0</v>
      </c>
      <c r="Q911" s="96" t="str">
        <f t="shared" si="122"/>
        <v/>
      </c>
    </row>
    <row r="912" spans="1:17">
      <c r="A912" s="383" t="str">
        <f>IF(B912="","",COUNT('Diário 1º PA'!$A$4:$A$2000)+COUNT('Diário 2º PA'!$A$4:$A$1998)+COUNT('Diário 3º PA'!$A$4:$A$1991)+ROW()-3)</f>
        <v/>
      </c>
      <c r="B912" s="370"/>
      <c r="C912" s="392"/>
      <c r="D912" s="372"/>
      <c r="E912" s="372"/>
      <c r="F912" s="373"/>
      <c r="G912" s="372"/>
      <c r="H912" s="372"/>
      <c r="I912" s="374"/>
      <c r="J912" s="375"/>
      <c r="K912" s="375"/>
      <c r="L912" s="376"/>
      <c r="M912" s="375"/>
      <c r="N912" s="409"/>
      <c r="O912" s="363">
        <f t="shared" si="123"/>
        <v>0</v>
      </c>
      <c r="P912" s="74">
        <f t="shared" si="123"/>
        <v>0</v>
      </c>
      <c r="Q912" s="96" t="str">
        <f t="shared" si="122"/>
        <v/>
      </c>
    </row>
    <row r="913" spans="1:17">
      <c r="A913" s="383" t="str">
        <f>IF(B913="","",COUNT('Diário 1º PA'!$A$4:$A$2000)+COUNT('Diário 2º PA'!$A$4:$A$1998)+COUNT('Diário 3º PA'!$A$4:$A$1991)+ROW()-3)</f>
        <v/>
      </c>
      <c r="B913" s="370"/>
      <c r="C913" s="392"/>
      <c r="D913" s="372"/>
      <c r="E913" s="372"/>
      <c r="F913" s="373"/>
      <c r="G913" s="372"/>
      <c r="H913" s="372"/>
      <c r="I913" s="374"/>
      <c r="J913" s="375"/>
      <c r="K913" s="375"/>
      <c r="L913" s="376"/>
      <c r="M913" s="375"/>
      <c r="N913" s="409"/>
      <c r="O913" s="363">
        <f t="shared" si="123"/>
        <v>0</v>
      </c>
      <c r="P913" s="74">
        <f t="shared" si="123"/>
        <v>0</v>
      </c>
      <c r="Q913" s="96" t="str">
        <f t="shared" si="122"/>
        <v/>
      </c>
    </row>
    <row r="914" spans="1:17">
      <c r="A914" s="383" t="str">
        <f>IF(B914="","",COUNT('Diário 1º PA'!$A$4:$A$2000)+COUNT('Diário 2º PA'!$A$4:$A$1998)+COUNT('Diário 3º PA'!$A$4:$A$1991)+ROW()-3)</f>
        <v/>
      </c>
      <c r="B914" s="370"/>
      <c r="C914" s="392"/>
      <c r="D914" s="372"/>
      <c r="E914" s="372"/>
      <c r="F914" s="373"/>
      <c r="G914" s="372"/>
      <c r="H914" s="372"/>
      <c r="I914" s="374"/>
      <c r="J914" s="375"/>
      <c r="K914" s="375"/>
      <c r="L914" s="376"/>
      <c r="M914" s="375"/>
      <c r="N914" s="409"/>
      <c r="O914" s="363">
        <f t="shared" si="123"/>
        <v>0</v>
      </c>
      <c r="P914" s="74">
        <f t="shared" si="123"/>
        <v>0</v>
      </c>
      <c r="Q914" s="96" t="str">
        <f t="shared" si="122"/>
        <v/>
      </c>
    </row>
    <row r="915" spans="1:17">
      <c r="A915" s="383" t="str">
        <f>IF(B915="","",COUNT('Diário 1º PA'!$A$4:$A$2000)+COUNT('Diário 2º PA'!$A$4:$A$1998)+COUNT('Diário 3º PA'!$A$4:$A$1991)+ROW()-3)</f>
        <v/>
      </c>
      <c r="B915" s="370"/>
      <c r="C915" s="392"/>
      <c r="D915" s="372"/>
      <c r="E915" s="372"/>
      <c r="F915" s="373"/>
      <c r="G915" s="372"/>
      <c r="H915" s="372"/>
      <c r="I915" s="374"/>
      <c r="J915" s="375"/>
      <c r="K915" s="375"/>
      <c r="L915" s="376"/>
      <c r="M915" s="375"/>
      <c r="N915" s="409"/>
      <c r="O915" s="363">
        <f t="shared" si="123"/>
        <v>0</v>
      </c>
      <c r="P915" s="74">
        <f t="shared" si="123"/>
        <v>0</v>
      </c>
      <c r="Q915" s="96" t="str">
        <f t="shared" si="122"/>
        <v/>
      </c>
    </row>
    <row r="916" spans="1:17">
      <c r="A916" s="383" t="str">
        <f>IF(B916="","",COUNT('Diário 1º PA'!$A$4:$A$2000)+COUNT('Diário 2º PA'!$A$4:$A$1998)+COUNT('Diário 3º PA'!$A$4:$A$1991)+ROW()-3)</f>
        <v/>
      </c>
      <c r="B916" s="370"/>
      <c r="C916" s="392"/>
      <c r="D916" s="372"/>
      <c r="E916" s="372"/>
      <c r="F916" s="373"/>
      <c r="G916" s="372"/>
      <c r="H916" s="372"/>
      <c r="I916" s="374"/>
      <c r="J916" s="375"/>
      <c r="K916" s="375"/>
      <c r="L916" s="376"/>
      <c r="M916" s="375"/>
      <c r="N916" s="409"/>
      <c r="O916" s="363">
        <f t="shared" si="123"/>
        <v>0</v>
      </c>
      <c r="P916" s="74">
        <f t="shared" si="123"/>
        <v>0</v>
      </c>
      <c r="Q916" s="96" t="str">
        <f t="shared" si="122"/>
        <v/>
      </c>
    </row>
    <row r="917" spans="1:17">
      <c r="A917" s="383" t="str">
        <f>IF(B917="","",COUNT('Diário 1º PA'!$A$4:$A$2000)+COUNT('Diário 2º PA'!$A$4:$A$1998)+COUNT('Diário 3º PA'!$A$4:$A$1991)+ROW()-3)</f>
        <v/>
      </c>
      <c r="B917" s="370"/>
      <c r="C917" s="392"/>
      <c r="D917" s="372"/>
      <c r="E917" s="372"/>
      <c r="F917" s="373"/>
      <c r="G917" s="372"/>
      <c r="H917" s="372"/>
      <c r="I917" s="374"/>
      <c r="J917" s="375"/>
      <c r="K917" s="375"/>
      <c r="L917" s="376"/>
      <c r="M917" s="375"/>
      <c r="N917" s="409"/>
      <c r="O917" s="363">
        <f t="shared" si="123"/>
        <v>0</v>
      </c>
      <c r="P917" s="74">
        <f t="shared" si="123"/>
        <v>0</v>
      </c>
      <c r="Q917" s="96" t="str">
        <f t="shared" si="122"/>
        <v/>
      </c>
    </row>
    <row r="918" spans="1:17">
      <c r="A918" s="383" t="str">
        <f>IF(B918="","",COUNT('Diário 1º PA'!$A$4:$A$2000)+COUNT('Diário 2º PA'!$A$4:$A$1998)+COUNT('Diário 3º PA'!$A$4:$A$1991)+ROW()-3)</f>
        <v/>
      </c>
      <c r="B918" s="370"/>
      <c r="C918" s="392"/>
      <c r="D918" s="372"/>
      <c r="E918" s="372"/>
      <c r="F918" s="373"/>
      <c r="G918" s="372"/>
      <c r="H918" s="372"/>
      <c r="I918" s="374"/>
      <c r="J918" s="375"/>
      <c r="K918" s="375"/>
      <c r="L918" s="376"/>
      <c r="M918" s="375"/>
      <c r="N918" s="409"/>
      <c r="O918" s="363">
        <f t="shared" si="123"/>
        <v>0</v>
      </c>
      <c r="P918" s="74">
        <f t="shared" si="123"/>
        <v>0</v>
      </c>
      <c r="Q918" s="96" t="str">
        <f t="shared" si="122"/>
        <v/>
      </c>
    </row>
    <row r="919" spans="1:17">
      <c r="A919" s="383" t="str">
        <f>IF(B919="","",COUNT('Diário 1º PA'!$A$4:$A$2000)+COUNT('Diário 2º PA'!$A$4:$A$1998)+COUNT('Diário 3º PA'!$A$4:$A$1991)+ROW()-3)</f>
        <v/>
      </c>
      <c r="B919" s="370"/>
      <c r="C919" s="392"/>
      <c r="D919" s="372"/>
      <c r="E919" s="372"/>
      <c r="F919" s="373"/>
      <c r="G919" s="372"/>
      <c r="H919" s="372"/>
      <c r="I919" s="374"/>
      <c r="J919" s="375"/>
      <c r="K919" s="375"/>
      <c r="L919" s="376"/>
      <c r="M919" s="375"/>
      <c r="N919" s="409"/>
      <c r="O919" s="363">
        <f t="shared" si="123"/>
        <v>0</v>
      </c>
      <c r="P919" s="74">
        <f t="shared" si="123"/>
        <v>0</v>
      </c>
      <c r="Q919" s="96" t="str">
        <f t="shared" si="122"/>
        <v/>
      </c>
    </row>
    <row r="920" spans="1:17">
      <c r="A920" s="383" t="str">
        <f>IF(B920="","",COUNT('Diário 1º PA'!$A$4:$A$2000)+COUNT('Diário 2º PA'!$A$4:$A$1998)+COUNT('Diário 3º PA'!$A$4:$A$1991)+ROW()-3)</f>
        <v/>
      </c>
      <c r="B920" s="370"/>
      <c r="C920" s="392"/>
      <c r="D920" s="372"/>
      <c r="E920" s="372"/>
      <c r="F920" s="373"/>
      <c r="G920" s="372"/>
      <c r="H920" s="372"/>
      <c r="I920" s="374"/>
      <c r="J920" s="375"/>
      <c r="K920" s="375"/>
      <c r="L920" s="376"/>
      <c r="M920" s="375"/>
      <c r="N920" s="409"/>
      <c r="O920" s="363">
        <f t="shared" si="123"/>
        <v>0</v>
      </c>
      <c r="P920" s="74">
        <f t="shared" si="123"/>
        <v>0</v>
      </c>
      <c r="Q920" s="96" t="str">
        <f t="shared" si="122"/>
        <v/>
      </c>
    </row>
    <row r="921" spans="1:17">
      <c r="A921" s="383" t="str">
        <f>IF(B921="","",COUNT('Diário 1º PA'!$A$4:$A$2000)+COUNT('Diário 2º PA'!$A$4:$A$1998)+COUNT('Diário 3º PA'!$A$4:$A$1991)+ROW()-3)</f>
        <v/>
      </c>
      <c r="B921" s="370"/>
      <c r="C921" s="392"/>
      <c r="D921" s="372"/>
      <c r="E921" s="372"/>
      <c r="F921" s="373"/>
      <c r="G921" s="372"/>
      <c r="H921" s="372"/>
      <c r="I921" s="374"/>
      <c r="J921" s="375"/>
      <c r="K921" s="375"/>
      <c r="L921" s="376"/>
      <c r="M921" s="375"/>
      <c r="N921" s="409"/>
      <c r="O921" s="363">
        <f t="shared" si="123"/>
        <v>0</v>
      </c>
      <c r="P921" s="74">
        <f t="shared" si="123"/>
        <v>0</v>
      </c>
      <c r="Q921" s="96" t="str">
        <f t="shared" si="122"/>
        <v/>
      </c>
    </row>
    <row r="922" spans="1:17">
      <c r="A922" s="383" t="str">
        <f>IF(B922="","",COUNT('Diário 1º PA'!$A$4:$A$2000)+COUNT('Diário 2º PA'!$A$4:$A$1998)+COUNT('Diário 3º PA'!$A$4:$A$1991)+ROW()-3)</f>
        <v/>
      </c>
      <c r="B922" s="370"/>
      <c r="C922" s="392"/>
      <c r="D922" s="372"/>
      <c r="E922" s="372"/>
      <c r="F922" s="373"/>
      <c r="G922" s="372"/>
      <c r="H922" s="372"/>
      <c r="I922" s="374"/>
      <c r="J922" s="375"/>
      <c r="K922" s="375"/>
      <c r="L922" s="376"/>
      <c r="M922" s="375"/>
      <c r="N922" s="409"/>
      <c r="O922" s="363">
        <f t="shared" si="123"/>
        <v>0</v>
      </c>
      <c r="P922" s="74">
        <f t="shared" si="123"/>
        <v>0</v>
      </c>
      <c r="Q922" s="96" t="str">
        <f t="shared" si="122"/>
        <v/>
      </c>
    </row>
    <row r="923" spans="1:17">
      <c r="A923" s="383" t="str">
        <f>IF(B923="","",COUNT('Diário 1º PA'!$A$4:$A$2000)+COUNT('Diário 2º PA'!$A$4:$A$1998)+COUNT('Diário 3º PA'!$A$4:$A$1991)+ROW()-3)</f>
        <v/>
      </c>
      <c r="B923" s="370"/>
      <c r="C923" s="392"/>
      <c r="D923" s="372"/>
      <c r="E923" s="372"/>
      <c r="F923" s="373"/>
      <c r="G923" s="372"/>
      <c r="H923" s="372"/>
      <c r="I923" s="374"/>
      <c r="J923" s="375"/>
      <c r="K923" s="375"/>
      <c r="L923" s="376"/>
      <c r="M923" s="375"/>
      <c r="N923" s="409"/>
      <c r="O923" s="363">
        <f t="shared" si="123"/>
        <v>0</v>
      </c>
      <c r="P923" s="74">
        <f t="shared" si="123"/>
        <v>0</v>
      </c>
      <c r="Q923" s="96" t="str">
        <f t="shared" si="122"/>
        <v/>
      </c>
    </row>
    <row r="924" spans="1:17">
      <c r="A924" s="383" t="str">
        <f>IF(B924="","",COUNT('Diário 1º PA'!$A$4:$A$2000)+COUNT('Diário 2º PA'!$A$4:$A$1998)+COUNT('Diário 3º PA'!$A$4:$A$1991)+ROW()-3)</f>
        <v/>
      </c>
      <c r="B924" s="370"/>
      <c r="C924" s="392"/>
      <c r="D924" s="372"/>
      <c r="E924" s="372"/>
      <c r="F924" s="373"/>
      <c r="G924" s="372"/>
      <c r="H924" s="372"/>
      <c r="I924" s="374"/>
      <c r="J924" s="375"/>
      <c r="K924" s="375"/>
      <c r="L924" s="376"/>
      <c r="M924" s="375"/>
      <c r="N924" s="409"/>
      <c r="O924" s="363">
        <f t="shared" si="123"/>
        <v>0</v>
      </c>
      <c r="P924" s="74">
        <f t="shared" si="123"/>
        <v>0</v>
      </c>
      <c r="Q924" s="96" t="str">
        <f t="shared" si="122"/>
        <v/>
      </c>
    </row>
    <row r="925" spans="1:17">
      <c r="A925" s="383" t="str">
        <f>IF(B925="","",COUNT('Diário 1º PA'!$A$4:$A$2000)+COUNT('Diário 2º PA'!$A$4:$A$1998)+COUNT('Diário 3º PA'!$A$4:$A$1991)+ROW()-3)</f>
        <v/>
      </c>
      <c r="B925" s="370"/>
      <c r="C925" s="392"/>
      <c r="D925" s="372"/>
      <c r="E925" s="372"/>
      <c r="F925" s="373"/>
      <c r="G925" s="372"/>
      <c r="H925" s="372"/>
      <c r="I925" s="374"/>
      <c r="J925" s="375"/>
      <c r="K925" s="375"/>
      <c r="L925" s="376"/>
      <c r="M925" s="375"/>
      <c r="N925" s="409"/>
      <c r="O925" s="363">
        <f t="shared" si="123"/>
        <v>0</v>
      </c>
      <c r="P925" s="74">
        <f t="shared" si="123"/>
        <v>0</v>
      </c>
      <c r="Q925" s="96" t="str">
        <f t="shared" si="122"/>
        <v/>
      </c>
    </row>
    <row r="926" spans="1:17">
      <c r="A926" s="383" t="str">
        <f>IF(B926="","",COUNT('Diário 1º PA'!$A$4:$A$2000)+COUNT('Diário 2º PA'!$A$4:$A$1998)+COUNT('Diário 3º PA'!$A$4:$A$1991)+ROW()-3)</f>
        <v/>
      </c>
      <c r="B926" s="370"/>
      <c r="C926" s="392"/>
      <c r="D926" s="372"/>
      <c r="E926" s="372"/>
      <c r="F926" s="373"/>
      <c r="G926" s="372"/>
      <c r="H926" s="372"/>
      <c r="I926" s="374"/>
      <c r="J926" s="375"/>
      <c r="K926" s="375"/>
      <c r="L926" s="376"/>
      <c r="M926" s="375"/>
      <c r="N926" s="409"/>
      <c r="O926" s="363">
        <f t="shared" si="123"/>
        <v>0</v>
      </c>
      <c r="P926" s="74">
        <f t="shared" si="123"/>
        <v>0</v>
      </c>
      <c r="Q926" s="96" t="str">
        <f t="shared" si="122"/>
        <v/>
      </c>
    </row>
    <row r="927" spans="1:17">
      <c r="A927" s="383" t="str">
        <f>IF(B927="","",COUNT('Diário 1º PA'!$A$4:$A$2000)+COUNT('Diário 2º PA'!$A$4:$A$1998)+COUNT('Diário 3º PA'!$A$4:$A$1991)+ROW()-3)</f>
        <v/>
      </c>
      <c r="B927" s="370"/>
      <c r="C927" s="392"/>
      <c r="D927" s="372"/>
      <c r="E927" s="372"/>
      <c r="F927" s="373"/>
      <c r="G927" s="372"/>
      <c r="H927" s="372"/>
      <c r="I927" s="374"/>
      <c r="J927" s="375"/>
      <c r="K927" s="375"/>
      <c r="L927" s="376"/>
      <c r="M927" s="375"/>
      <c r="N927" s="409"/>
      <c r="O927" s="363">
        <f t="shared" si="123"/>
        <v>0</v>
      </c>
      <c r="P927" s="74">
        <f t="shared" si="123"/>
        <v>0</v>
      </c>
      <c r="Q927" s="96" t="str">
        <f t="shared" si="122"/>
        <v/>
      </c>
    </row>
    <row r="928" spans="1:17">
      <c r="A928" s="383" t="str">
        <f>IF(B928="","",COUNT('Diário 1º PA'!$A$4:$A$2000)+COUNT('Diário 2º PA'!$A$4:$A$1998)+COUNT('Diário 3º PA'!$A$4:$A$1991)+ROW()-3)</f>
        <v/>
      </c>
      <c r="B928" s="370"/>
      <c r="C928" s="392"/>
      <c r="D928" s="372"/>
      <c r="E928" s="372"/>
      <c r="F928" s="373"/>
      <c r="G928" s="372"/>
      <c r="H928" s="372"/>
      <c r="I928" s="374"/>
      <c r="J928" s="375"/>
      <c r="K928" s="375"/>
      <c r="L928" s="376"/>
      <c r="M928" s="375"/>
      <c r="N928" s="409"/>
      <c r="O928" s="363">
        <f t="shared" si="123"/>
        <v>0</v>
      </c>
      <c r="P928" s="74">
        <f t="shared" si="123"/>
        <v>0</v>
      </c>
      <c r="Q928" s="96" t="str">
        <f t="shared" si="122"/>
        <v/>
      </c>
    </row>
    <row r="929" spans="1:17">
      <c r="A929" s="383" t="str">
        <f>IF(B929="","",COUNT('Diário 1º PA'!$A$4:$A$2000)+COUNT('Diário 2º PA'!$A$4:$A$1998)+COUNT('Diário 3º PA'!$A$4:$A$1991)+ROW()-3)</f>
        <v/>
      </c>
      <c r="B929" s="370"/>
      <c r="C929" s="392"/>
      <c r="D929" s="372"/>
      <c r="E929" s="372"/>
      <c r="F929" s="373"/>
      <c r="G929" s="372"/>
      <c r="H929" s="372"/>
      <c r="I929" s="374"/>
      <c r="J929" s="375"/>
      <c r="K929" s="375"/>
      <c r="L929" s="376"/>
      <c r="M929" s="375"/>
      <c r="N929" s="409"/>
      <c r="O929" s="363">
        <f t="shared" si="123"/>
        <v>0</v>
      </c>
      <c r="P929" s="74">
        <f t="shared" si="123"/>
        <v>0</v>
      </c>
      <c r="Q929" s="96" t="str">
        <f t="shared" si="122"/>
        <v/>
      </c>
    </row>
    <row r="930" spans="1:17">
      <c r="A930" s="383" t="str">
        <f>IF(B930="","",COUNT('Diário 1º PA'!$A$4:$A$2000)+COUNT('Diário 2º PA'!$A$4:$A$1998)+COUNT('Diário 3º PA'!$A$4:$A$1991)+ROW()-3)</f>
        <v/>
      </c>
      <c r="B930" s="370"/>
      <c r="C930" s="392"/>
      <c r="D930" s="372"/>
      <c r="E930" s="372"/>
      <c r="F930" s="373"/>
      <c r="G930" s="372"/>
      <c r="H930" s="372"/>
      <c r="I930" s="374"/>
      <c r="J930" s="375"/>
      <c r="K930" s="375"/>
      <c r="L930" s="376"/>
      <c r="M930" s="375"/>
      <c r="N930" s="409"/>
      <c r="O930" s="363">
        <f t="shared" si="123"/>
        <v>0</v>
      </c>
      <c r="P930" s="74">
        <f t="shared" si="123"/>
        <v>0</v>
      </c>
      <c r="Q930" s="96" t="str">
        <f t="shared" si="122"/>
        <v/>
      </c>
    </row>
    <row r="931" spans="1:17">
      <c r="A931" s="383" t="str">
        <f>IF(B931="","",COUNT('Diário 1º PA'!$A$4:$A$2000)+COUNT('Diário 2º PA'!$A$4:$A$1998)+COUNT('Diário 3º PA'!$A$4:$A$1991)+ROW()-3)</f>
        <v/>
      </c>
      <c r="B931" s="370"/>
      <c r="C931" s="392"/>
      <c r="D931" s="372"/>
      <c r="E931" s="372"/>
      <c r="F931" s="373"/>
      <c r="G931" s="372"/>
      <c r="H931" s="372"/>
      <c r="I931" s="374"/>
      <c r="J931" s="375"/>
      <c r="K931" s="375"/>
      <c r="L931" s="376"/>
      <c r="M931" s="375"/>
      <c r="N931" s="409"/>
      <c r="O931" s="363">
        <f t="shared" si="123"/>
        <v>0</v>
      </c>
      <c r="P931" s="74">
        <f t="shared" si="123"/>
        <v>0</v>
      </c>
      <c r="Q931" s="96" t="str">
        <f t="shared" si="122"/>
        <v/>
      </c>
    </row>
    <row r="932" spans="1:17">
      <c r="A932" s="383" t="str">
        <f>IF(B932="","",COUNT('Diário 1º PA'!$A$4:$A$2000)+COUNT('Diário 2º PA'!$A$4:$A$1998)+COUNT('Diário 3º PA'!$A$4:$A$1991)+ROW()-3)</f>
        <v/>
      </c>
      <c r="B932" s="370"/>
      <c r="C932" s="392"/>
      <c r="D932" s="372"/>
      <c r="E932" s="372"/>
      <c r="F932" s="373"/>
      <c r="G932" s="372"/>
      <c r="H932" s="372"/>
      <c r="I932" s="374"/>
      <c r="J932" s="375"/>
      <c r="K932" s="375"/>
      <c r="L932" s="376"/>
      <c r="M932" s="375"/>
      <c r="N932" s="409"/>
      <c r="O932" s="363">
        <f t="shared" si="123"/>
        <v>0</v>
      </c>
      <c r="P932" s="74">
        <f t="shared" si="123"/>
        <v>0</v>
      </c>
      <c r="Q932" s="96" t="str">
        <f t="shared" si="122"/>
        <v/>
      </c>
    </row>
    <row r="933" spans="1:17">
      <c r="A933" s="383" t="str">
        <f>IF(B933="","",COUNT('Diário 1º PA'!$A$4:$A$2000)+COUNT('Diário 2º PA'!$A$4:$A$1998)+COUNT('Diário 3º PA'!$A$4:$A$1991)+ROW()-3)</f>
        <v/>
      </c>
      <c r="B933" s="370"/>
      <c r="C933" s="392"/>
      <c r="D933" s="372"/>
      <c r="E933" s="372"/>
      <c r="F933" s="373"/>
      <c r="G933" s="372"/>
      <c r="H933" s="372"/>
      <c r="I933" s="374"/>
      <c r="J933" s="375"/>
      <c r="K933" s="375"/>
      <c r="L933" s="376"/>
      <c r="M933" s="375"/>
      <c r="N933" s="409"/>
      <c r="O933" s="363">
        <f t="shared" si="123"/>
        <v>0</v>
      </c>
      <c r="P933" s="74">
        <f t="shared" si="123"/>
        <v>0</v>
      </c>
      <c r="Q933" s="96" t="str">
        <f t="shared" si="122"/>
        <v/>
      </c>
    </row>
    <row r="934" spans="1:17">
      <c r="A934" s="383" t="str">
        <f>IF(B934="","",COUNT('Diário 1º PA'!$A$4:$A$2000)+COUNT('Diário 2º PA'!$A$4:$A$1998)+COUNT('Diário 3º PA'!$A$4:$A$1991)+ROW()-3)</f>
        <v/>
      </c>
      <c r="B934" s="370"/>
      <c r="C934" s="392"/>
      <c r="D934" s="372"/>
      <c r="E934" s="372"/>
      <c r="F934" s="373"/>
      <c r="G934" s="372"/>
      <c r="H934" s="372"/>
      <c r="I934" s="374"/>
      <c r="J934" s="375"/>
      <c r="K934" s="375"/>
      <c r="L934" s="376"/>
      <c r="M934" s="375"/>
      <c r="N934" s="409"/>
      <c r="O934" s="363">
        <f t="shared" si="123"/>
        <v>0</v>
      </c>
      <c r="P934" s="74">
        <f t="shared" si="123"/>
        <v>0</v>
      </c>
      <c r="Q934" s="96" t="str">
        <f t="shared" si="122"/>
        <v/>
      </c>
    </row>
    <row r="935" spans="1:17">
      <c r="A935" s="383" t="str">
        <f>IF(B935="","",COUNT('Diário 1º PA'!$A$4:$A$2000)+COUNT('Diário 2º PA'!$A$4:$A$1998)+COUNT('Diário 3º PA'!$A$4:$A$1991)+ROW()-3)</f>
        <v/>
      </c>
      <c r="B935" s="370"/>
      <c r="C935" s="392"/>
      <c r="D935" s="372"/>
      <c r="E935" s="372"/>
      <c r="F935" s="373"/>
      <c r="G935" s="372"/>
      <c r="H935" s="372"/>
      <c r="I935" s="374"/>
      <c r="J935" s="375"/>
      <c r="K935" s="375"/>
      <c r="L935" s="376"/>
      <c r="M935" s="375"/>
      <c r="N935" s="409"/>
      <c r="O935" s="363">
        <f t="shared" si="123"/>
        <v>0</v>
      </c>
      <c r="P935" s="74">
        <f t="shared" si="123"/>
        <v>0</v>
      </c>
      <c r="Q935" s="96" t="str">
        <f t="shared" si="122"/>
        <v/>
      </c>
    </row>
    <row r="936" spans="1:17">
      <c r="A936" s="383" t="str">
        <f>IF(B936="","",COUNT('Diário 1º PA'!$A$4:$A$2000)+COUNT('Diário 2º PA'!$A$4:$A$1998)+COUNT('Diário 3º PA'!$A$4:$A$1991)+ROW()-3)</f>
        <v/>
      </c>
      <c r="B936" s="370"/>
      <c r="C936" s="392"/>
      <c r="D936" s="372"/>
      <c r="E936" s="372"/>
      <c r="F936" s="373"/>
      <c r="G936" s="372"/>
      <c r="H936" s="372"/>
      <c r="I936" s="374"/>
      <c r="J936" s="375"/>
      <c r="K936" s="375"/>
      <c r="L936" s="376"/>
      <c r="M936" s="375"/>
      <c r="N936" s="409"/>
      <c r="O936" s="363">
        <f t="shared" si="123"/>
        <v>0</v>
      </c>
      <c r="P936" s="74">
        <f t="shared" si="123"/>
        <v>0</v>
      </c>
      <c r="Q936" s="96" t="str">
        <f t="shared" si="122"/>
        <v/>
      </c>
    </row>
    <row r="937" spans="1:17">
      <c r="A937" s="383" t="str">
        <f>IF(B937="","",COUNT('Diário 1º PA'!$A$4:$A$2000)+COUNT('Diário 2º PA'!$A$4:$A$1998)+COUNT('Diário 3º PA'!$A$4:$A$1991)+ROW()-3)</f>
        <v/>
      </c>
      <c r="B937" s="370"/>
      <c r="C937" s="392"/>
      <c r="D937" s="372"/>
      <c r="E937" s="372"/>
      <c r="F937" s="373"/>
      <c r="G937" s="372"/>
      <c r="H937" s="372"/>
      <c r="I937" s="374"/>
      <c r="J937" s="375"/>
      <c r="K937" s="375"/>
      <c r="L937" s="376"/>
      <c r="M937" s="375"/>
      <c r="N937" s="409"/>
      <c r="O937" s="363">
        <f t="shared" si="123"/>
        <v>0</v>
      </c>
      <c r="P937" s="74">
        <f t="shared" si="123"/>
        <v>0</v>
      </c>
      <c r="Q937" s="96" t="str">
        <f t="shared" si="122"/>
        <v/>
      </c>
    </row>
    <row r="938" spans="1:17">
      <c r="A938" s="383" t="str">
        <f>IF(B938="","",COUNT('Diário 1º PA'!$A$4:$A$2000)+COUNT('Diário 2º PA'!$A$4:$A$1998)+COUNT('Diário 3º PA'!$A$4:$A$1991)+ROW()-3)</f>
        <v/>
      </c>
      <c r="B938" s="370"/>
      <c r="C938" s="392"/>
      <c r="D938" s="372"/>
      <c r="E938" s="372"/>
      <c r="F938" s="373"/>
      <c r="G938" s="372"/>
      <c r="H938" s="372"/>
      <c r="I938" s="374"/>
      <c r="J938" s="375"/>
      <c r="K938" s="375"/>
      <c r="L938" s="376"/>
      <c r="M938" s="375"/>
      <c r="N938" s="409"/>
      <c r="O938" s="363">
        <f t="shared" si="123"/>
        <v>0</v>
      </c>
      <c r="P938" s="74">
        <f t="shared" si="123"/>
        <v>0</v>
      </c>
      <c r="Q938" s="96" t="str">
        <f t="shared" si="122"/>
        <v/>
      </c>
    </row>
    <row r="939" spans="1:17">
      <c r="A939" s="383" t="str">
        <f>IF(B939="","",COUNT('Diário 1º PA'!$A$4:$A$2000)+COUNT('Diário 2º PA'!$A$4:$A$1998)+COUNT('Diário 3º PA'!$A$4:$A$1991)+ROW()-3)</f>
        <v/>
      </c>
      <c r="B939" s="370"/>
      <c r="C939" s="392"/>
      <c r="D939" s="372"/>
      <c r="E939" s="372"/>
      <c r="F939" s="373"/>
      <c r="G939" s="372"/>
      <c r="H939" s="372"/>
      <c r="I939" s="374"/>
      <c r="J939" s="375"/>
      <c r="K939" s="375"/>
      <c r="L939" s="376"/>
      <c r="M939" s="375"/>
      <c r="N939" s="409"/>
      <c r="O939" s="363">
        <f t="shared" si="123"/>
        <v>0</v>
      </c>
      <c r="P939" s="74">
        <f t="shared" si="123"/>
        <v>0</v>
      </c>
      <c r="Q939" s="96" t="str">
        <f t="shared" si="122"/>
        <v/>
      </c>
    </row>
    <row r="940" spans="1:17">
      <c r="A940" s="383" t="str">
        <f>IF(B940="","",COUNT('Diário 1º PA'!$A$4:$A$2000)+COUNT('Diário 2º PA'!$A$4:$A$1998)+COUNT('Diário 3º PA'!$A$4:$A$1991)+ROW()-3)</f>
        <v/>
      </c>
      <c r="B940" s="370"/>
      <c r="C940" s="392"/>
      <c r="D940" s="372"/>
      <c r="E940" s="372"/>
      <c r="F940" s="373"/>
      <c r="G940" s="372"/>
      <c r="H940" s="372"/>
      <c r="I940" s="374"/>
      <c r="J940" s="375"/>
      <c r="K940" s="375"/>
      <c r="L940" s="376"/>
      <c r="M940" s="375"/>
      <c r="N940" s="409"/>
      <c r="O940" s="363">
        <f t="shared" si="123"/>
        <v>0</v>
      </c>
      <c r="P940" s="74">
        <f t="shared" si="123"/>
        <v>0</v>
      </c>
      <c r="Q940" s="96" t="str">
        <f t="shared" si="122"/>
        <v/>
      </c>
    </row>
    <row r="941" spans="1:17">
      <c r="A941" s="383" t="str">
        <f>IF(B941="","",COUNT('Diário 1º PA'!$A$4:$A$2000)+COUNT('Diário 2º PA'!$A$4:$A$1998)+COUNT('Diário 3º PA'!$A$4:$A$1991)+ROW()-3)</f>
        <v/>
      </c>
      <c r="B941" s="370"/>
      <c r="C941" s="392"/>
      <c r="D941" s="372"/>
      <c r="E941" s="372"/>
      <c r="F941" s="373"/>
      <c r="G941" s="372"/>
      <c r="H941" s="372"/>
      <c r="I941" s="374"/>
      <c r="J941" s="375"/>
      <c r="K941" s="375"/>
      <c r="L941" s="376"/>
      <c r="M941" s="375"/>
      <c r="N941" s="409"/>
      <c r="O941" s="363">
        <f t="shared" si="123"/>
        <v>0</v>
      </c>
      <c r="P941" s="74">
        <f t="shared" si="123"/>
        <v>0</v>
      </c>
      <c r="Q941" s="96" t="str">
        <f t="shared" si="122"/>
        <v/>
      </c>
    </row>
    <row r="942" spans="1:17">
      <c r="A942" s="383" t="str">
        <f>IF(B942="","",COUNT('Diário 1º PA'!$A$4:$A$2000)+COUNT('Diário 2º PA'!$A$4:$A$1998)+COUNT('Diário 3º PA'!$A$4:$A$1991)+ROW()-3)</f>
        <v/>
      </c>
      <c r="B942" s="370"/>
      <c r="C942" s="392"/>
      <c r="D942" s="372"/>
      <c r="E942" s="372"/>
      <c r="F942" s="373"/>
      <c r="G942" s="372"/>
      <c r="H942" s="372"/>
      <c r="I942" s="374"/>
      <c r="J942" s="375"/>
      <c r="K942" s="375"/>
      <c r="L942" s="376"/>
      <c r="M942" s="375"/>
      <c r="N942" s="409"/>
      <c r="O942" s="363">
        <f t="shared" si="123"/>
        <v>0</v>
      </c>
      <c r="P942" s="74">
        <f t="shared" si="123"/>
        <v>0</v>
      </c>
      <c r="Q942" s="96" t="str">
        <f t="shared" si="122"/>
        <v/>
      </c>
    </row>
    <row r="943" spans="1:17">
      <c r="A943" s="383" t="str">
        <f>IF(B943="","",COUNT('Diário 1º PA'!$A$4:$A$2000)+COUNT('Diário 2º PA'!$A$4:$A$1998)+COUNT('Diário 3º PA'!$A$4:$A$1991)+ROW()-3)</f>
        <v/>
      </c>
      <c r="B943" s="370"/>
      <c r="C943" s="392"/>
      <c r="D943" s="372"/>
      <c r="E943" s="372"/>
      <c r="F943" s="373"/>
      <c r="G943" s="372"/>
      <c r="H943" s="372"/>
      <c r="I943" s="374"/>
      <c r="J943" s="375"/>
      <c r="K943" s="375"/>
      <c r="L943" s="376"/>
      <c r="M943" s="375"/>
      <c r="N943" s="409"/>
      <c r="O943" s="363">
        <f t="shared" si="123"/>
        <v>0</v>
      </c>
      <c r="P943" s="74">
        <f t="shared" si="123"/>
        <v>0</v>
      </c>
      <c r="Q943" s="96" t="str">
        <f t="shared" si="122"/>
        <v/>
      </c>
    </row>
    <row r="944" spans="1:17">
      <c r="A944" s="383" t="str">
        <f>IF(B944="","",COUNT('Diário 1º PA'!$A$4:$A$2000)+COUNT('Diário 2º PA'!$A$4:$A$1998)+COUNT('Diário 3º PA'!$A$4:$A$1991)+ROW()-3)</f>
        <v/>
      </c>
      <c r="B944" s="370"/>
      <c r="C944" s="392"/>
      <c r="D944" s="372"/>
      <c r="E944" s="372"/>
      <c r="F944" s="373"/>
      <c r="G944" s="372"/>
      <c r="H944" s="372"/>
      <c r="I944" s="374"/>
      <c r="J944" s="375"/>
      <c r="K944" s="375"/>
      <c r="L944" s="376"/>
      <c r="M944" s="375"/>
      <c r="N944" s="409"/>
      <c r="O944" s="363">
        <f t="shared" si="123"/>
        <v>0</v>
      </c>
      <c r="P944" s="74">
        <f t="shared" si="123"/>
        <v>0</v>
      </c>
      <c r="Q944" s="96" t="str">
        <f t="shared" si="122"/>
        <v/>
      </c>
    </row>
    <row r="945" spans="1:17">
      <c r="A945" s="383" t="str">
        <f>IF(B945="","",COUNT('Diário 1º PA'!$A$4:$A$2000)+COUNT('Diário 2º PA'!$A$4:$A$1998)+COUNT('Diário 3º PA'!$A$4:$A$1991)+ROW()-3)</f>
        <v/>
      </c>
      <c r="B945" s="370"/>
      <c r="C945" s="392"/>
      <c r="D945" s="372"/>
      <c r="E945" s="372"/>
      <c r="F945" s="373"/>
      <c r="G945" s="372"/>
      <c r="H945" s="372"/>
      <c r="I945" s="374"/>
      <c r="J945" s="375"/>
      <c r="K945" s="375"/>
      <c r="L945" s="376"/>
      <c r="M945" s="375"/>
      <c r="N945" s="409"/>
      <c r="O945" s="363">
        <f t="shared" si="123"/>
        <v>0</v>
      </c>
      <c r="P945" s="74">
        <f t="shared" si="123"/>
        <v>0</v>
      </c>
      <c r="Q945" s="96" t="str">
        <f t="shared" si="122"/>
        <v/>
      </c>
    </row>
    <row r="946" spans="1:17">
      <c r="A946" s="383" t="str">
        <f>IF(B946="","",COUNT('Diário 1º PA'!$A$4:$A$2000)+COUNT('Diário 2º PA'!$A$4:$A$1998)+COUNT('Diário 3º PA'!$A$4:$A$1991)+ROW()-3)</f>
        <v/>
      </c>
      <c r="B946" s="370"/>
      <c r="C946" s="392"/>
      <c r="D946" s="372"/>
      <c r="E946" s="372"/>
      <c r="F946" s="373"/>
      <c r="G946" s="372"/>
      <c r="H946" s="372"/>
      <c r="I946" s="374"/>
      <c r="J946" s="375"/>
      <c r="K946" s="375"/>
      <c r="L946" s="376"/>
      <c r="M946" s="375"/>
      <c r="N946" s="409"/>
      <c r="O946" s="363">
        <f t="shared" si="123"/>
        <v>0</v>
      </c>
      <c r="P946" s="74">
        <f t="shared" si="123"/>
        <v>0</v>
      </c>
      <c r="Q946" s="96" t="str">
        <f t="shared" si="122"/>
        <v/>
      </c>
    </row>
    <row r="947" spans="1:17">
      <c r="A947" s="383" t="str">
        <f>IF(B947="","",COUNT('Diário 1º PA'!$A$4:$A$2000)+COUNT('Diário 2º PA'!$A$4:$A$1998)+COUNT('Diário 3º PA'!$A$4:$A$1991)+ROW()-3)</f>
        <v/>
      </c>
      <c r="B947" s="370"/>
      <c r="C947" s="392"/>
      <c r="D947" s="372"/>
      <c r="E947" s="372"/>
      <c r="F947" s="373"/>
      <c r="G947" s="372"/>
      <c r="H947" s="372"/>
      <c r="I947" s="374"/>
      <c r="J947" s="375"/>
      <c r="K947" s="375"/>
      <c r="L947" s="376"/>
      <c r="M947" s="375"/>
      <c r="N947" s="409"/>
      <c r="O947" s="363">
        <f t="shared" si="123"/>
        <v>0</v>
      </c>
      <c r="P947" s="74">
        <f t="shared" si="123"/>
        <v>0</v>
      </c>
      <c r="Q947" s="96" t="str">
        <f t="shared" si="122"/>
        <v/>
      </c>
    </row>
    <row r="948" spans="1:17">
      <c r="A948" s="383" t="str">
        <f>IF(B948="","",COUNT('Diário 1º PA'!$A$4:$A$2000)+COUNT('Diário 2º PA'!$A$4:$A$1998)+COUNT('Diário 3º PA'!$A$4:$A$1991)+ROW()-3)</f>
        <v/>
      </c>
      <c r="B948" s="370"/>
      <c r="C948" s="392"/>
      <c r="D948" s="372"/>
      <c r="E948" s="372"/>
      <c r="F948" s="373"/>
      <c r="G948" s="372"/>
      <c r="H948" s="372"/>
      <c r="I948" s="374"/>
      <c r="J948" s="375"/>
      <c r="K948" s="375"/>
      <c r="L948" s="376"/>
      <c r="M948" s="375"/>
      <c r="N948" s="409"/>
      <c r="O948" s="363">
        <f t="shared" si="123"/>
        <v>0</v>
      </c>
      <c r="P948" s="74">
        <f t="shared" si="123"/>
        <v>0</v>
      </c>
      <c r="Q948" s="96" t="str">
        <f t="shared" si="122"/>
        <v/>
      </c>
    </row>
    <row r="949" spans="1:17">
      <c r="A949" s="383" t="str">
        <f>IF(B949="","",COUNT('Diário 1º PA'!$A$4:$A$2000)+COUNT('Diário 2º PA'!$A$4:$A$1998)+COUNT('Diário 3º PA'!$A$4:$A$1991)+ROW()-3)</f>
        <v/>
      </c>
      <c r="B949" s="370"/>
      <c r="C949" s="392"/>
      <c r="D949" s="372"/>
      <c r="E949" s="372"/>
      <c r="F949" s="373"/>
      <c r="G949" s="372"/>
      <c r="H949" s="372"/>
      <c r="I949" s="374"/>
      <c r="J949" s="375"/>
      <c r="K949" s="375"/>
      <c r="L949" s="376"/>
      <c r="M949" s="375"/>
      <c r="N949" s="409"/>
      <c r="O949" s="363">
        <f t="shared" si="123"/>
        <v>0</v>
      </c>
      <c r="P949" s="74">
        <f t="shared" si="123"/>
        <v>0</v>
      </c>
      <c r="Q949" s="96" t="str">
        <f t="shared" si="122"/>
        <v/>
      </c>
    </row>
    <row r="950" spans="1:17">
      <c r="A950" s="383" t="str">
        <f>IF(B950="","",COUNT('Diário 1º PA'!$A$4:$A$2000)+COUNT('Diário 2º PA'!$A$4:$A$1998)+COUNT('Diário 3º PA'!$A$4:$A$1991)+ROW()-3)</f>
        <v/>
      </c>
      <c r="B950" s="370"/>
      <c r="C950" s="392"/>
      <c r="D950" s="372"/>
      <c r="E950" s="372"/>
      <c r="F950" s="373"/>
      <c r="G950" s="372"/>
      <c r="H950" s="372"/>
      <c r="I950" s="374"/>
      <c r="J950" s="375"/>
      <c r="K950" s="375"/>
      <c r="L950" s="376"/>
      <c r="M950" s="375"/>
      <c r="N950" s="409"/>
      <c r="O950" s="363">
        <f t="shared" si="123"/>
        <v>0</v>
      </c>
      <c r="P950" s="74">
        <f t="shared" si="123"/>
        <v>0</v>
      </c>
      <c r="Q950" s="96" t="str">
        <f t="shared" si="122"/>
        <v/>
      </c>
    </row>
    <row r="951" spans="1:17">
      <c r="A951" s="383" t="str">
        <f>IF(B951="","",COUNT('Diário 1º PA'!$A$4:$A$2000)+COUNT('Diário 2º PA'!$A$4:$A$1998)+COUNT('Diário 3º PA'!$A$4:$A$1991)+ROW()-3)</f>
        <v/>
      </c>
      <c r="B951" s="370"/>
      <c r="C951" s="392"/>
      <c r="D951" s="372"/>
      <c r="E951" s="372"/>
      <c r="F951" s="373"/>
      <c r="G951" s="372"/>
      <c r="H951" s="372"/>
      <c r="I951" s="374"/>
      <c r="J951" s="375"/>
      <c r="K951" s="375"/>
      <c r="L951" s="376"/>
      <c r="M951" s="375"/>
      <c r="N951" s="409"/>
      <c r="O951" s="363">
        <f t="shared" si="123"/>
        <v>0</v>
      </c>
      <c r="P951" s="74">
        <f t="shared" si="123"/>
        <v>0</v>
      </c>
      <c r="Q951" s="96" t="str">
        <f t="shared" si="122"/>
        <v/>
      </c>
    </row>
    <row r="952" spans="1:17">
      <c r="A952" s="383" t="str">
        <f>IF(B952="","",COUNT('Diário 1º PA'!$A$4:$A$2000)+COUNT('Diário 2º PA'!$A$4:$A$1998)+COUNT('Diário 3º PA'!$A$4:$A$1991)+ROW()-3)</f>
        <v/>
      </c>
      <c r="B952" s="370"/>
      <c r="C952" s="392"/>
      <c r="D952" s="372"/>
      <c r="E952" s="372"/>
      <c r="F952" s="373"/>
      <c r="G952" s="372"/>
      <c r="H952" s="372"/>
      <c r="I952" s="374"/>
      <c r="J952" s="375"/>
      <c r="K952" s="375"/>
      <c r="L952" s="376"/>
      <c r="M952" s="375"/>
      <c r="N952" s="409"/>
      <c r="O952" s="363">
        <f t="shared" si="123"/>
        <v>0</v>
      </c>
      <c r="P952" s="74">
        <f t="shared" si="123"/>
        <v>0</v>
      </c>
      <c r="Q952" s="96" t="str">
        <f t="shared" si="122"/>
        <v/>
      </c>
    </row>
    <row r="953" spans="1:17">
      <c r="A953" s="383" t="str">
        <f>IF(B953="","",COUNT('Diário 1º PA'!$A$4:$A$2000)+COUNT('Diário 2º PA'!$A$4:$A$1998)+COUNT('Diário 3º PA'!$A$4:$A$1991)+ROW()-3)</f>
        <v/>
      </c>
      <c r="B953" s="370"/>
      <c r="C953" s="392"/>
      <c r="D953" s="372"/>
      <c r="E953" s="372"/>
      <c r="F953" s="373"/>
      <c r="G953" s="372"/>
      <c r="H953" s="372"/>
      <c r="I953" s="374"/>
      <c r="J953" s="375"/>
      <c r="K953" s="375"/>
      <c r="L953" s="376"/>
      <c r="M953" s="375"/>
      <c r="N953" s="409"/>
      <c r="O953" s="363">
        <f t="shared" si="123"/>
        <v>0</v>
      </c>
      <c r="P953" s="74">
        <f t="shared" si="123"/>
        <v>0</v>
      </c>
      <c r="Q953" s="96" t="str">
        <f t="shared" si="122"/>
        <v/>
      </c>
    </row>
    <row r="954" spans="1:17">
      <c r="A954" s="383" t="str">
        <f>IF(B954="","",COUNT('Diário 1º PA'!$A$4:$A$2000)+COUNT('Diário 2º PA'!$A$4:$A$1998)+COUNT('Diário 3º PA'!$A$4:$A$1991)+ROW()-3)</f>
        <v/>
      </c>
      <c r="B954" s="370"/>
      <c r="C954" s="392"/>
      <c r="D954" s="372"/>
      <c r="E954" s="372"/>
      <c r="F954" s="373"/>
      <c r="G954" s="372"/>
      <c r="H954" s="372"/>
      <c r="I954" s="374"/>
      <c r="J954" s="375"/>
      <c r="K954" s="375"/>
      <c r="L954" s="376"/>
      <c r="M954" s="375"/>
      <c r="N954" s="409"/>
      <c r="O954" s="363">
        <f t="shared" si="123"/>
        <v>0</v>
      </c>
      <c r="P954" s="74">
        <f t="shared" si="123"/>
        <v>0</v>
      </c>
      <c r="Q954" s="96" t="str">
        <f t="shared" si="122"/>
        <v/>
      </c>
    </row>
    <row r="955" spans="1:17">
      <c r="A955" s="383" t="str">
        <f>IF(B955="","",COUNT('Diário 1º PA'!$A$4:$A$2000)+COUNT('Diário 2º PA'!$A$4:$A$1998)+COUNT('Diário 3º PA'!$A$4:$A$1991)+ROW()-3)</f>
        <v/>
      </c>
      <c r="B955" s="370"/>
      <c r="C955" s="392"/>
      <c r="D955" s="372"/>
      <c r="E955" s="372"/>
      <c r="F955" s="373"/>
      <c r="G955" s="372"/>
      <c r="H955" s="372"/>
      <c r="I955" s="374"/>
      <c r="J955" s="375"/>
      <c r="K955" s="375"/>
      <c r="L955" s="376"/>
      <c r="M955" s="375"/>
      <c r="N955" s="409"/>
      <c r="O955" s="363">
        <f t="shared" si="123"/>
        <v>0</v>
      </c>
      <c r="P955" s="74">
        <f t="shared" si="123"/>
        <v>0</v>
      </c>
      <c r="Q955" s="96" t="str">
        <f t="shared" si="122"/>
        <v/>
      </c>
    </row>
    <row r="956" spans="1:17">
      <c r="A956" s="383" t="str">
        <f>IF(B956="","",COUNT('Diário 1º PA'!$A$4:$A$2000)+COUNT('Diário 2º PA'!$A$4:$A$1998)+COUNT('Diário 3º PA'!$A$4:$A$1991)+ROW()-3)</f>
        <v/>
      </c>
      <c r="B956" s="370"/>
      <c r="C956" s="392"/>
      <c r="D956" s="372"/>
      <c r="E956" s="372"/>
      <c r="F956" s="373"/>
      <c r="G956" s="372"/>
      <c r="H956" s="372"/>
      <c r="I956" s="374"/>
      <c r="J956" s="375"/>
      <c r="K956" s="375"/>
      <c r="L956" s="376"/>
      <c r="M956" s="375"/>
      <c r="N956" s="409"/>
      <c r="O956" s="363">
        <f t="shared" si="123"/>
        <v>0</v>
      </c>
      <c r="P956" s="74">
        <f t="shared" si="123"/>
        <v>0</v>
      </c>
      <c r="Q956" s="96" t="str">
        <f t="shared" si="122"/>
        <v/>
      </c>
    </row>
    <row r="957" spans="1:17">
      <c r="A957" s="383" t="str">
        <f>IF(B957="","",COUNT('Diário 1º PA'!$A$4:$A$2000)+COUNT('Diário 2º PA'!$A$4:$A$1998)+COUNT('Diário 3º PA'!$A$4:$A$1991)+ROW()-3)</f>
        <v/>
      </c>
      <c r="B957" s="370"/>
      <c r="C957" s="392"/>
      <c r="D957" s="372"/>
      <c r="E957" s="372"/>
      <c r="F957" s="373"/>
      <c r="G957" s="372"/>
      <c r="H957" s="372"/>
      <c r="I957" s="374"/>
      <c r="J957" s="375"/>
      <c r="K957" s="375"/>
      <c r="L957" s="376"/>
      <c r="M957" s="375"/>
      <c r="N957" s="409"/>
      <c r="O957" s="363">
        <f t="shared" si="123"/>
        <v>0</v>
      </c>
      <c r="P957" s="74">
        <f t="shared" si="123"/>
        <v>0</v>
      </c>
      <c r="Q957" s="96" t="str">
        <f t="shared" si="122"/>
        <v/>
      </c>
    </row>
    <row r="958" spans="1:17">
      <c r="A958" s="383" t="str">
        <f>IF(B958="","",COUNT('Diário 1º PA'!$A$4:$A$2000)+COUNT('Diário 2º PA'!$A$4:$A$1998)+COUNT('Diário 3º PA'!$A$4:$A$1991)+ROW()-3)</f>
        <v/>
      </c>
      <c r="B958" s="370"/>
      <c r="C958" s="392"/>
      <c r="D958" s="372"/>
      <c r="E958" s="372"/>
      <c r="F958" s="373"/>
      <c r="G958" s="372"/>
      <c r="H958" s="372"/>
      <c r="I958" s="374"/>
      <c r="J958" s="375"/>
      <c r="K958" s="375"/>
      <c r="L958" s="376"/>
      <c r="M958" s="375"/>
      <c r="N958" s="409"/>
      <c r="O958" s="363">
        <f t="shared" si="123"/>
        <v>0</v>
      </c>
      <c r="P958" s="74">
        <f t="shared" si="123"/>
        <v>0</v>
      </c>
      <c r="Q958" s="96" t="str">
        <f t="shared" si="122"/>
        <v/>
      </c>
    </row>
    <row r="959" spans="1:17">
      <c r="A959" s="383" t="str">
        <f>IF(B959="","",COUNT('Diário 1º PA'!$A$4:$A$2000)+COUNT('Diário 2º PA'!$A$4:$A$1998)+COUNT('Diário 3º PA'!$A$4:$A$1991)+ROW()-3)</f>
        <v/>
      </c>
      <c r="B959" s="370"/>
      <c r="C959" s="392"/>
      <c r="D959" s="372"/>
      <c r="E959" s="372"/>
      <c r="F959" s="373"/>
      <c r="G959" s="372"/>
      <c r="H959" s="372"/>
      <c r="I959" s="374"/>
      <c r="J959" s="375"/>
      <c r="K959" s="375"/>
      <c r="L959" s="376"/>
      <c r="M959" s="375"/>
      <c r="N959" s="409"/>
      <c r="O959" s="363">
        <f t="shared" si="123"/>
        <v>0</v>
      </c>
      <c r="P959" s="74">
        <f t="shared" si="123"/>
        <v>0</v>
      </c>
      <c r="Q959" s="96" t="str">
        <f t="shared" si="122"/>
        <v/>
      </c>
    </row>
    <row r="960" spans="1:17">
      <c r="A960" s="383" t="str">
        <f>IF(B960="","",COUNT('Diário 1º PA'!$A$4:$A$2000)+COUNT('Diário 2º PA'!$A$4:$A$1998)+COUNT('Diário 3º PA'!$A$4:$A$1991)+ROW()-3)</f>
        <v/>
      </c>
      <c r="B960" s="370"/>
      <c r="C960" s="392"/>
      <c r="D960" s="372"/>
      <c r="E960" s="372"/>
      <c r="F960" s="373"/>
      <c r="G960" s="372"/>
      <c r="H960" s="372"/>
      <c r="I960" s="374"/>
      <c r="J960" s="375"/>
      <c r="K960" s="375"/>
      <c r="L960" s="376"/>
      <c r="M960" s="375"/>
      <c r="N960" s="409"/>
      <c r="O960" s="363">
        <f t="shared" si="123"/>
        <v>0</v>
      </c>
      <c r="P960" s="74">
        <f t="shared" si="123"/>
        <v>0</v>
      </c>
      <c r="Q960" s="96" t="str">
        <f t="shared" si="122"/>
        <v/>
      </c>
    </row>
    <row r="961" spans="1:17">
      <c r="A961" s="383" t="str">
        <f>IF(B961="","",COUNT('Diário 1º PA'!$A$4:$A$2000)+COUNT('Diário 2º PA'!$A$4:$A$1998)+COUNT('Diário 3º PA'!$A$4:$A$1991)+ROW()-3)</f>
        <v/>
      </c>
      <c r="B961" s="370"/>
      <c r="C961" s="392"/>
      <c r="D961" s="372"/>
      <c r="E961" s="372"/>
      <c r="F961" s="373"/>
      <c r="G961" s="372"/>
      <c r="H961" s="372"/>
      <c r="I961" s="374"/>
      <c r="J961" s="375"/>
      <c r="K961" s="375"/>
      <c r="L961" s="376"/>
      <c r="M961" s="375"/>
      <c r="N961" s="409"/>
      <c r="O961" s="363">
        <f t="shared" si="123"/>
        <v>0</v>
      </c>
      <c r="P961" s="74">
        <f t="shared" si="123"/>
        <v>0</v>
      </c>
      <c r="Q961" s="96" t="str">
        <f t="shared" si="122"/>
        <v/>
      </c>
    </row>
    <row r="962" spans="1:17">
      <c r="A962" s="383" t="str">
        <f>IF(B962="","",COUNT('Diário 1º PA'!$A$4:$A$2000)+COUNT('Diário 2º PA'!$A$4:$A$1998)+COUNT('Diário 3º PA'!$A$4:$A$1991)+ROW()-3)</f>
        <v/>
      </c>
      <c r="B962" s="370"/>
      <c r="C962" s="392"/>
      <c r="D962" s="372"/>
      <c r="E962" s="372"/>
      <c r="F962" s="373"/>
      <c r="G962" s="372"/>
      <c r="H962" s="372"/>
      <c r="I962" s="374"/>
      <c r="J962" s="375"/>
      <c r="K962" s="375"/>
      <c r="L962" s="376"/>
      <c r="M962" s="375"/>
      <c r="N962" s="409"/>
      <c r="O962" s="363">
        <f t="shared" si="123"/>
        <v>0</v>
      </c>
      <c r="P962" s="74">
        <f t="shared" si="123"/>
        <v>0</v>
      </c>
      <c r="Q962" s="96" t="str">
        <f t="shared" si="122"/>
        <v/>
      </c>
    </row>
    <row r="963" spans="1:17">
      <c r="A963" s="383" t="str">
        <f>IF(B963="","",COUNT('Diário 1º PA'!$A$4:$A$2000)+COUNT('Diário 2º PA'!$A$4:$A$1998)+COUNT('Diário 3º PA'!$A$4:$A$1991)+ROW()-3)</f>
        <v/>
      </c>
      <c r="B963" s="370"/>
      <c r="C963" s="392"/>
      <c r="D963" s="372"/>
      <c r="E963" s="372"/>
      <c r="F963" s="373"/>
      <c r="G963" s="372"/>
      <c r="H963" s="372"/>
      <c r="I963" s="374"/>
      <c r="J963" s="375"/>
      <c r="K963" s="375"/>
      <c r="L963" s="376"/>
      <c r="M963" s="375"/>
      <c r="N963" s="409"/>
      <c r="O963" s="363">
        <f t="shared" si="123"/>
        <v>0</v>
      </c>
      <c r="P963" s="74">
        <f t="shared" si="123"/>
        <v>0</v>
      </c>
      <c r="Q963" s="96" t="str">
        <f t="shared" si="122"/>
        <v/>
      </c>
    </row>
    <row r="964" spans="1:17">
      <c r="A964" s="383" t="str">
        <f>IF(B964="","",COUNT('Diário 1º PA'!$A$4:$A$2000)+COUNT('Diário 2º PA'!$A$4:$A$1998)+COUNT('Diário 3º PA'!$A$4:$A$1991)+ROW()-3)</f>
        <v/>
      </c>
      <c r="B964" s="370"/>
      <c r="C964" s="392"/>
      <c r="D964" s="372"/>
      <c r="E964" s="372"/>
      <c r="F964" s="373"/>
      <c r="G964" s="372"/>
      <c r="H964" s="372"/>
      <c r="I964" s="374"/>
      <c r="J964" s="375"/>
      <c r="K964" s="375"/>
      <c r="L964" s="376"/>
      <c r="M964" s="375"/>
      <c r="N964" s="409"/>
      <c r="O964" s="363">
        <f t="shared" si="123"/>
        <v>0</v>
      </c>
      <c r="P964" s="74">
        <f t="shared" si="123"/>
        <v>0</v>
      </c>
      <c r="Q964" s="96" t="str">
        <f t="shared" si="122"/>
        <v/>
      </c>
    </row>
    <row r="965" spans="1:17">
      <c r="A965" s="383" t="str">
        <f>IF(B965="","",COUNT('Diário 1º PA'!$A$4:$A$2000)+COUNT('Diário 2º PA'!$A$4:$A$1998)+COUNT('Diário 3º PA'!$A$4:$A$1991)+ROW()-3)</f>
        <v/>
      </c>
      <c r="B965" s="370"/>
      <c r="C965" s="392"/>
      <c r="D965" s="372"/>
      <c r="E965" s="372"/>
      <c r="F965" s="373"/>
      <c r="G965" s="372"/>
      <c r="H965" s="372"/>
      <c r="I965" s="374"/>
      <c r="J965" s="375"/>
      <c r="K965" s="375"/>
      <c r="L965" s="376"/>
      <c r="M965" s="375"/>
      <c r="N965" s="409"/>
      <c r="O965" s="363">
        <f t="shared" si="123"/>
        <v>0</v>
      </c>
      <c r="P965" s="74">
        <f t="shared" si="123"/>
        <v>0</v>
      </c>
      <c r="Q965" s="96" t="str">
        <f t="shared" si="122"/>
        <v/>
      </c>
    </row>
    <row r="966" spans="1:17">
      <c r="A966" s="383" t="str">
        <f>IF(B966="","",COUNT('Diário 1º PA'!$A$4:$A$2000)+COUNT('Diário 2º PA'!$A$4:$A$1998)+COUNT('Diário 3º PA'!$A$4:$A$1991)+ROW()-3)</f>
        <v/>
      </c>
      <c r="B966" s="370"/>
      <c r="C966" s="392"/>
      <c r="D966" s="372"/>
      <c r="E966" s="372"/>
      <c r="F966" s="373"/>
      <c r="G966" s="372"/>
      <c r="H966" s="372"/>
      <c r="I966" s="374"/>
      <c r="J966" s="375"/>
      <c r="K966" s="375"/>
      <c r="L966" s="376"/>
      <c r="M966" s="375"/>
      <c r="N966" s="409"/>
      <c r="O966" s="363">
        <f t="shared" si="123"/>
        <v>0</v>
      </c>
      <c r="P966" s="74">
        <f t="shared" si="123"/>
        <v>0</v>
      </c>
      <c r="Q966" s="96" t="str">
        <f t="shared" si="122"/>
        <v/>
      </c>
    </row>
    <row r="967" spans="1:17">
      <c r="A967" s="383" t="str">
        <f>IF(B967="","",COUNT('Diário 1º PA'!$A$4:$A$2000)+COUNT('Diário 2º PA'!$A$4:$A$1998)+COUNT('Diário 3º PA'!$A$4:$A$1991)+ROW()-3)</f>
        <v/>
      </c>
      <c r="B967" s="370"/>
      <c r="C967" s="392"/>
      <c r="D967" s="372"/>
      <c r="E967" s="372"/>
      <c r="F967" s="373"/>
      <c r="G967" s="372"/>
      <c r="H967" s="372"/>
      <c r="I967" s="374"/>
      <c r="J967" s="375"/>
      <c r="K967" s="375"/>
      <c r="L967" s="376"/>
      <c r="M967" s="375"/>
      <c r="N967" s="409"/>
      <c r="O967" s="363">
        <f t="shared" si="123"/>
        <v>0</v>
      </c>
      <c r="P967" s="74">
        <f t="shared" si="123"/>
        <v>0</v>
      </c>
      <c r="Q967" s="96" t="str">
        <f t="shared" si="122"/>
        <v/>
      </c>
    </row>
    <row r="968" spans="1:17">
      <c r="A968" s="383" t="str">
        <f>IF(B968="","",COUNT('Diário 1º PA'!$A$4:$A$2000)+COUNT('Diário 2º PA'!$A$4:$A$1998)+COUNT('Diário 3º PA'!$A$4:$A$1991)+ROW()-3)</f>
        <v/>
      </c>
      <c r="B968" s="370"/>
      <c r="C968" s="392"/>
      <c r="D968" s="372"/>
      <c r="E968" s="372"/>
      <c r="F968" s="373"/>
      <c r="G968" s="372"/>
      <c r="H968" s="372"/>
      <c r="I968" s="374"/>
      <c r="J968" s="375"/>
      <c r="K968" s="375"/>
      <c r="L968" s="376"/>
      <c r="M968" s="375"/>
      <c r="N968" s="409"/>
      <c r="O968" s="363">
        <f t="shared" si="123"/>
        <v>0</v>
      </c>
      <c r="P968" s="74">
        <f t="shared" si="123"/>
        <v>0</v>
      </c>
      <c r="Q968" s="96" t="str">
        <f t="shared" ref="Q968:Q1031" si="124">SUBSTITUTE(D968," ","_")</f>
        <v/>
      </c>
    </row>
    <row r="969" spans="1:17">
      <c r="A969" s="383" t="str">
        <f>IF(B969="","",COUNT('Diário 1º PA'!$A$4:$A$2000)+COUNT('Diário 2º PA'!$A$4:$A$1998)+COUNT('Diário 3º PA'!$A$4:$A$1991)+ROW()-3)</f>
        <v/>
      </c>
      <c r="B969" s="370"/>
      <c r="C969" s="392"/>
      <c r="D969" s="372"/>
      <c r="E969" s="372"/>
      <c r="F969" s="373"/>
      <c r="G969" s="372"/>
      <c r="H969" s="372"/>
      <c r="I969" s="374"/>
      <c r="J969" s="375"/>
      <c r="K969" s="375"/>
      <c r="L969" s="376"/>
      <c r="M969" s="375"/>
      <c r="N969" s="409"/>
      <c r="O969" s="363">
        <f t="shared" ref="O969:P1032" si="125">IF(B969=0,0,IF(YEAR(B969)=$P$1,MONTH(B969)-$O$1+1,(YEAR(B969)-$P$1)*12-$O$1+1+MONTH(B969)))</f>
        <v>0</v>
      </c>
      <c r="P969" s="74">
        <f t="shared" si="125"/>
        <v>0</v>
      </c>
      <c r="Q969" s="96" t="str">
        <f t="shared" si="124"/>
        <v/>
      </c>
    </row>
    <row r="970" spans="1:17">
      <c r="A970" s="383" t="str">
        <f>IF(B970="","",COUNT('Diário 1º PA'!$A$4:$A$2000)+COUNT('Diário 2º PA'!$A$4:$A$1998)+COUNT('Diário 3º PA'!$A$4:$A$1991)+ROW()-3)</f>
        <v/>
      </c>
      <c r="B970" s="370"/>
      <c r="C970" s="392"/>
      <c r="D970" s="372"/>
      <c r="E970" s="372"/>
      <c r="F970" s="373"/>
      <c r="G970" s="372"/>
      <c r="H970" s="372"/>
      <c r="I970" s="374"/>
      <c r="J970" s="375"/>
      <c r="K970" s="375"/>
      <c r="L970" s="376"/>
      <c r="M970" s="375"/>
      <c r="N970" s="409"/>
      <c r="O970" s="363">
        <f t="shared" si="125"/>
        <v>0</v>
      </c>
      <c r="P970" s="74">
        <f t="shared" si="125"/>
        <v>0</v>
      </c>
      <c r="Q970" s="96" t="str">
        <f t="shared" si="124"/>
        <v/>
      </c>
    </row>
    <row r="971" spans="1:17">
      <c r="A971" s="383" t="str">
        <f>IF(B971="","",COUNT('Diário 1º PA'!$A$4:$A$2000)+COUNT('Diário 2º PA'!$A$4:$A$1998)+COUNT('Diário 3º PA'!$A$4:$A$1991)+ROW()-3)</f>
        <v/>
      </c>
      <c r="B971" s="370"/>
      <c r="C971" s="392"/>
      <c r="D971" s="372"/>
      <c r="E971" s="372"/>
      <c r="F971" s="373"/>
      <c r="G971" s="372"/>
      <c r="H971" s="372"/>
      <c r="I971" s="374"/>
      <c r="J971" s="375"/>
      <c r="K971" s="375"/>
      <c r="L971" s="376"/>
      <c r="M971" s="375"/>
      <c r="N971" s="409"/>
      <c r="O971" s="363">
        <f t="shared" si="125"/>
        <v>0</v>
      </c>
      <c r="P971" s="74">
        <f t="shared" si="125"/>
        <v>0</v>
      </c>
      <c r="Q971" s="96" t="str">
        <f t="shared" si="124"/>
        <v/>
      </c>
    </row>
    <row r="972" spans="1:17">
      <c r="A972" s="383" t="str">
        <f>IF(B972="","",COUNT('Diário 1º PA'!$A$4:$A$2000)+COUNT('Diário 2º PA'!$A$4:$A$1998)+COUNT('Diário 3º PA'!$A$4:$A$1991)+ROW()-3)</f>
        <v/>
      </c>
      <c r="B972" s="370"/>
      <c r="C972" s="392"/>
      <c r="D972" s="372"/>
      <c r="E972" s="372"/>
      <c r="F972" s="373"/>
      <c r="G972" s="372"/>
      <c r="H972" s="372"/>
      <c r="I972" s="374"/>
      <c r="J972" s="375"/>
      <c r="K972" s="375"/>
      <c r="L972" s="376"/>
      <c r="M972" s="375"/>
      <c r="N972" s="409"/>
      <c r="O972" s="363">
        <f t="shared" si="125"/>
        <v>0</v>
      </c>
      <c r="P972" s="74">
        <f t="shared" si="125"/>
        <v>0</v>
      </c>
      <c r="Q972" s="96" t="str">
        <f t="shared" si="124"/>
        <v/>
      </c>
    </row>
    <row r="973" spans="1:17">
      <c r="A973" s="383" t="str">
        <f>IF(B973="","",COUNT('Diário 1º PA'!$A$4:$A$2000)+COUNT('Diário 2º PA'!$A$4:$A$1998)+COUNT('Diário 3º PA'!$A$4:$A$1991)+ROW()-3)</f>
        <v/>
      </c>
      <c r="B973" s="370"/>
      <c r="C973" s="392"/>
      <c r="D973" s="372"/>
      <c r="E973" s="372"/>
      <c r="F973" s="373"/>
      <c r="G973" s="372"/>
      <c r="H973" s="372"/>
      <c r="I973" s="374"/>
      <c r="J973" s="375"/>
      <c r="K973" s="375"/>
      <c r="L973" s="376"/>
      <c r="M973" s="375"/>
      <c r="N973" s="409"/>
      <c r="O973" s="363">
        <f t="shared" si="125"/>
        <v>0</v>
      </c>
      <c r="P973" s="74">
        <f t="shared" si="125"/>
        <v>0</v>
      </c>
      <c r="Q973" s="96" t="str">
        <f t="shared" si="124"/>
        <v/>
      </c>
    </row>
    <row r="974" spans="1:17">
      <c r="A974" s="383" t="str">
        <f>IF(B974="","",COUNT('Diário 1º PA'!$A$4:$A$2000)+COUNT('Diário 2º PA'!$A$4:$A$1998)+COUNT('Diário 3º PA'!$A$4:$A$1991)+ROW()-3)</f>
        <v/>
      </c>
      <c r="B974" s="370"/>
      <c r="C974" s="392"/>
      <c r="D974" s="372"/>
      <c r="E974" s="372"/>
      <c r="F974" s="373"/>
      <c r="G974" s="372"/>
      <c r="H974" s="372"/>
      <c r="I974" s="374"/>
      <c r="J974" s="375"/>
      <c r="K974" s="375"/>
      <c r="L974" s="376"/>
      <c r="M974" s="375"/>
      <c r="N974" s="409"/>
      <c r="O974" s="363">
        <f t="shared" si="125"/>
        <v>0</v>
      </c>
      <c r="P974" s="74">
        <f t="shared" si="125"/>
        <v>0</v>
      </c>
      <c r="Q974" s="96" t="str">
        <f t="shared" si="124"/>
        <v/>
      </c>
    </row>
    <row r="975" spans="1:17">
      <c r="A975" s="383" t="str">
        <f>IF(B975="","",COUNT('Diário 1º PA'!$A$4:$A$2000)+COUNT('Diário 2º PA'!$A$4:$A$1998)+COUNT('Diário 3º PA'!$A$4:$A$1991)+ROW()-3)</f>
        <v/>
      </c>
      <c r="B975" s="370"/>
      <c r="C975" s="392"/>
      <c r="D975" s="372"/>
      <c r="E975" s="372"/>
      <c r="F975" s="373"/>
      <c r="G975" s="372"/>
      <c r="H975" s="372"/>
      <c r="I975" s="374"/>
      <c r="J975" s="375"/>
      <c r="K975" s="375"/>
      <c r="L975" s="376"/>
      <c r="M975" s="375"/>
      <c r="N975" s="409"/>
      <c r="O975" s="363">
        <f t="shared" si="125"/>
        <v>0</v>
      </c>
      <c r="P975" s="74">
        <f t="shared" si="125"/>
        <v>0</v>
      </c>
      <c r="Q975" s="96" t="str">
        <f t="shared" si="124"/>
        <v/>
      </c>
    </row>
    <row r="976" spans="1:17">
      <c r="A976" s="383" t="str">
        <f>IF(B976="","",COUNT('Diário 1º PA'!$A$4:$A$2000)+COUNT('Diário 2º PA'!$A$4:$A$1998)+COUNT('Diário 3º PA'!$A$4:$A$1991)+ROW()-3)</f>
        <v/>
      </c>
      <c r="B976" s="370"/>
      <c r="C976" s="392"/>
      <c r="D976" s="372"/>
      <c r="E976" s="372"/>
      <c r="F976" s="373"/>
      <c r="G976" s="372"/>
      <c r="H976" s="372"/>
      <c r="I976" s="374"/>
      <c r="J976" s="375"/>
      <c r="K976" s="375"/>
      <c r="L976" s="376"/>
      <c r="M976" s="375"/>
      <c r="N976" s="409"/>
      <c r="O976" s="363">
        <f t="shared" si="125"/>
        <v>0</v>
      </c>
      <c r="P976" s="74">
        <f t="shared" si="125"/>
        <v>0</v>
      </c>
      <c r="Q976" s="96" t="str">
        <f t="shared" si="124"/>
        <v/>
      </c>
    </row>
    <row r="977" spans="1:17">
      <c r="A977" s="383" t="str">
        <f>IF(B977="","",COUNT('Diário 1º PA'!$A$4:$A$2000)+COUNT('Diário 2º PA'!$A$4:$A$1998)+COUNT('Diário 3º PA'!$A$4:$A$1991)+ROW()-3)</f>
        <v/>
      </c>
      <c r="B977" s="370"/>
      <c r="C977" s="392"/>
      <c r="D977" s="372"/>
      <c r="E977" s="372"/>
      <c r="F977" s="373"/>
      <c r="G977" s="372"/>
      <c r="H977" s="372"/>
      <c r="I977" s="374"/>
      <c r="J977" s="375"/>
      <c r="K977" s="375"/>
      <c r="L977" s="376"/>
      <c r="M977" s="375"/>
      <c r="N977" s="409"/>
      <c r="O977" s="363">
        <f t="shared" si="125"/>
        <v>0</v>
      </c>
      <c r="P977" s="74">
        <f t="shared" si="125"/>
        <v>0</v>
      </c>
      <c r="Q977" s="96" t="str">
        <f t="shared" si="124"/>
        <v/>
      </c>
    </row>
    <row r="978" spans="1:17">
      <c r="A978" s="383" t="str">
        <f>IF(B978="","",COUNT('Diário 1º PA'!$A$4:$A$2000)+COUNT('Diário 2º PA'!$A$4:$A$1998)+COUNT('Diário 3º PA'!$A$4:$A$1991)+ROW()-3)</f>
        <v/>
      </c>
      <c r="B978" s="370"/>
      <c r="C978" s="392"/>
      <c r="D978" s="372"/>
      <c r="E978" s="372"/>
      <c r="F978" s="373"/>
      <c r="G978" s="372"/>
      <c r="H978" s="372"/>
      <c r="I978" s="374"/>
      <c r="J978" s="375"/>
      <c r="K978" s="375"/>
      <c r="L978" s="376"/>
      <c r="M978" s="375"/>
      <c r="N978" s="409"/>
      <c r="O978" s="363">
        <f t="shared" si="125"/>
        <v>0</v>
      </c>
      <c r="P978" s="74">
        <f t="shared" si="125"/>
        <v>0</v>
      </c>
      <c r="Q978" s="96" t="str">
        <f t="shared" si="124"/>
        <v/>
      </c>
    </row>
    <row r="979" spans="1:17">
      <c r="A979" s="383" t="str">
        <f>IF(B979="","",COUNT('Diário 1º PA'!$A$4:$A$2000)+COUNT('Diário 2º PA'!$A$4:$A$1998)+COUNT('Diário 3º PA'!$A$4:$A$1991)+ROW()-3)</f>
        <v/>
      </c>
      <c r="B979" s="370"/>
      <c r="C979" s="392"/>
      <c r="D979" s="372"/>
      <c r="E979" s="372"/>
      <c r="F979" s="373"/>
      <c r="G979" s="372"/>
      <c r="H979" s="372"/>
      <c r="I979" s="374"/>
      <c r="J979" s="375"/>
      <c r="K979" s="375"/>
      <c r="L979" s="376"/>
      <c r="M979" s="375"/>
      <c r="N979" s="409"/>
      <c r="O979" s="363">
        <f t="shared" si="125"/>
        <v>0</v>
      </c>
      <c r="P979" s="74">
        <f t="shared" si="125"/>
        <v>0</v>
      </c>
      <c r="Q979" s="96" t="str">
        <f t="shared" si="124"/>
        <v/>
      </c>
    </row>
    <row r="980" spans="1:17">
      <c r="A980" s="383" t="str">
        <f>IF(B980="","",COUNT('Diário 1º PA'!$A$4:$A$2000)+COUNT('Diário 2º PA'!$A$4:$A$1998)+COUNT('Diário 3º PA'!$A$4:$A$1991)+ROW()-3)</f>
        <v/>
      </c>
      <c r="B980" s="370"/>
      <c r="C980" s="392"/>
      <c r="D980" s="372"/>
      <c r="E980" s="372"/>
      <c r="F980" s="373"/>
      <c r="G980" s="372"/>
      <c r="H980" s="372"/>
      <c r="I980" s="374"/>
      <c r="J980" s="375"/>
      <c r="K980" s="375"/>
      <c r="L980" s="376"/>
      <c r="M980" s="375"/>
      <c r="N980" s="409"/>
      <c r="O980" s="363">
        <f t="shared" si="125"/>
        <v>0</v>
      </c>
      <c r="P980" s="74">
        <f t="shared" si="125"/>
        <v>0</v>
      </c>
      <c r="Q980" s="96" t="str">
        <f t="shared" si="124"/>
        <v/>
      </c>
    </row>
    <row r="981" spans="1:17">
      <c r="A981" s="383" t="str">
        <f>IF(B981="","",COUNT('Diário 1º PA'!$A$4:$A$2000)+COUNT('Diário 2º PA'!$A$4:$A$1998)+COUNT('Diário 3º PA'!$A$4:$A$1991)+ROW()-3)</f>
        <v/>
      </c>
      <c r="B981" s="370"/>
      <c r="C981" s="392"/>
      <c r="D981" s="372"/>
      <c r="E981" s="372"/>
      <c r="F981" s="373"/>
      <c r="G981" s="372"/>
      <c r="H981" s="372"/>
      <c r="I981" s="374"/>
      <c r="J981" s="375"/>
      <c r="K981" s="375"/>
      <c r="L981" s="376"/>
      <c r="M981" s="375"/>
      <c r="N981" s="409"/>
      <c r="O981" s="363">
        <f t="shared" si="125"/>
        <v>0</v>
      </c>
      <c r="P981" s="74">
        <f t="shared" si="125"/>
        <v>0</v>
      </c>
      <c r="Q981" s="96" t="str">
        <f t="shared" si="124"/>
        <v/>
      </c>
    </row>
    <row r="982" spans="1:17">
      <c r="A982" s="383" t="str">
        <f>IF(B982="","",COUNT('Diário 1º PA'!$A$4:$A$2000)+COUNT('Diário 2º PA'!$A$4:$A$1998)+COUNT('Diário 3º PA'!$A$4:$A$1991)+ROW()-3)</f>
        <v/>
      </c>
      <c r="B982" s="370"/>
      <c r="C982" s="392"/>
      <c r="D982" s="372"/>
      <c r="E982" s="372"/>
      <c r="F982" s="373"/>
      <c r="G982" s="372"/>
      <c r="H982" s="372"/>
      <c r="I982" s="374"/>
      <c r="J982" s="375"/>
      <c r="K982" s="375"/>
      <c r="L982" s="376"/>
      <c r="M982" s="375"/>
      <c r="N982" s="409"/>
      <c r="O982" s="363">
        <f t="shared" si="125"/>
        <v>0</v>
      </c>
      <c r="P982" s="74">
        <f t="shared" si="125"/>
        <v>0</v>
      </c>
      <c r="Q982" s="96" t="str">
        <f t="shared" si="124"/>
        <v/>
      </c>
    </row>
    <row r="983" spans="1:17">
      <c r="A983" s="383" t="str">
        <f>IF(B983="","",COUNT('Diário 1º PA'!$A$4:$A$2000)+COUNT('Diário 2º PA'!$A$4:$A$1998)+COUNT('Diário 3º PA'!$A$4:$A$1991)+ROW()-3)</f>
        <v/>
      </c>
      <c r="B983" s="370"/>
      <c r="C983" s="392"/>
      <c r="D983" s="372"/>
      <c r="E983" s="372"/>
      <c r="F983" s="373"/>
      <c r="G983" s="372"/>
      <c r="H983" s="372"/>
      <c r="I983" s="374"/>
      <c r="J983" s="375"/>
      <c r="K983" s="375"/>
      <c r="L983" s="376"/>
      <c r="M983" s="375"/>
      <c r="N983" s="409"/>
      <c r="O983" s="363">
        <f t="shared" si="125"/>
        <v>0</v>
      </c>
      <c r="P983" s="74">
        <f t="shared" si="125"/>
        <v>0</v>
      </c>
      <c r="Q983" s="96" t="str">
        <f t="shared" si="124"/>
        <v/>
      </c>
    </row>
    <row r="984" spans="1:17">
      <c r="A984" s="383" t="str">
        <f>IF(B984="","",COUNT('Diário 1º PA'!$A$4:$A$2000)+COUNT('Diário 2º PA'!$A$4:$A$1998)+COUNT('Diário 3º PA'!$A$4:$A$1991)+ROW()-3)</f>
        <v/>
      </c>
      <c r="B984" s="370"/>
      <c r="C984" s="392"/>
      <c r="D984" s="372"/>
      <c r="E984" s="372"/>
      <c r="F984" s="373"/>
      <c r="G984" s="372"/>
      <c r="H984" s="372"/>
      <c r="I984" s="374"/>
      <c r="J984" s="375"/>
      <c r="K984" s="375"/>
      <c r="L984" s="376"/>
      <c r="M984" s="375"/>
      <c r="N984" s="409"/>
      <c r="O984" s="363">
        <f t="shared" si="125"/>
        <v>0</v>
      </c>
      <c r="P984" s="74">
        <f t="shared" si="125"/>
        <v>0</v>
      </c>
      <c r="Q984" s="96" t="str">
        <f t="shared" si="124"/>
        <v/>
      </c>
    </row>
    <row r="985" spans="1:17">
      <c r="A985" s="383" t="str">
        <f>IF(B985="","",COUNT('Diário 1º PA'!$A$4:$A$2000)+COUNT('Diário 2º PA'!$A$4:$A$1998)+COUNT('Diário 3º PA'!$A$4:$A$1991)+ROW()-3)</f>
        <v/>
      </c>
      <c r="B985" s="370"/>
      <c r="C985" s="392"/>
      <c r="D985" s="372"/>
      <c r="E985" s="372"/>
      <c r="F985" s="373"/>
      <c r="G985" s="372"/>
      <c r="H985" s="372"/>
      <c r="I985" s="374"/>
      <c r="J985" s="375"/>
      <c r="K985" s="375"/>
      <c r="L985" s="376"/>
      <c r="M985" s="375"/>
      <c r="N985" s="409"/>
      <c r="O985" s="363">
        <f t="shared" si="125"/>
        <v>0</v>
      </c>
      <c r="P985" s="74">
        <f t="shared" si="125"/>
        <v>0</v>
      </c>
      <c r="Q985" s="96" t="str">
        <f t="shared" si="124"/>
        <v/>
      </c>
    </row>
    <row r="986" spans="1:17">
      <c r="A986" s="383" t="str">
        <f>IF(B986="","",COUNT('Diário 1º PA'!$A$4:$A$2000)+COUNT('Diário 2º PA'!$A$4:$A$1998)+COUNT('Diário 3º PA'!$A$4:$A$1991)+ROW()-3)</f>
        <v/>
      </c>
      <c r="B986" s="370"/>
      <c r="C986" s="392"/>
      <c r="D986" s="372"/>
      <c r="E986" s="372"/>
      <c r="F986" s="373"/>
      <c r="G986" s="372"/>
      <c r="H986" s="372"/>
      <c r="I986" s="374"/>
      <c r="J986" s="375"/>
      <c r="K986" s="375"/>
      <c r="L986" s="376"/>
      <c r="M986" s="375"/>
      <c r="N986" s="409"/>
      <c r="O986" s="363">
        <f t="shared" si="125"/>
        <v>0</v>
      </c>
      <c r="P986" s="74">
        <f t="shared" si="125"/>
        <v>0</v>
      </c>
      <c r="Q986" s="96" t="str">
        <f t="shared" si="124"/>
        <v/>
      </c>
    </row>
    <row r="987" spans="1:17">
      <c r="A987" s="383" t="str">
        <f>IF(B987="","",COUNT('Diário 1º PA'!$A$4:$A$2000)+COUNT('Diário 2º PA'!$A$4:$A$1998)+COUNT('Diário 3º PA'!$A$4:$A$1991)+ROW()-3)</f>
        <v/>
      </c>
      <c r="B987" s="370"/>
      <c r="C987" s="392"/>
      <c r="D987" s="372"/>
      <c r="E987" s="372"/>
      <c r="F987" s="373"/>
      <c r="G987" s="372"/>
      <c r="H987" s="372"/>
      <c r="I987" s="374"/>
      <c r="J987" s="375"/>
      <c r="K987" s="375"/>
      <c r="L987" s="376"/>
      <c r="M987" s="375"/>
      <c r="N987" s="409"/>
      <c r="O987" s="363">
        <f t="shared" si="125"/>
        <v>0</v>
      </c>
      <c r="P987" s="74">
        <f t="shared" si="125"/>
        <v>0</v>
      </c>
      <c r="Q987" s="96" t="str">
        <f t="shared" si="124"/>
        <v/>
      </c>
    </row>
    <row r="988" spans="1:17">
      <c r="A988" s="383" t="str">
        <f>IF(B988="","",COUNT('Diário 1º PA'!$A$4:$A$2000)+COUNT('Diário 2º PA'!$A$4:$A$1998)+COUNT('Diário 3º PA'!$A$4:$A$1991)+ROW()-3)</f>
        <v/>
      </c>
      <c r="B988" s="370"/>
      <c r="C988" s="392"/>
      <c r="D988" s="372"/>
      <c r="E988" s="372"/>
      <c r="F988" s="373"/>
      <c r="G988" s="372"/>
      <c r="H988" s="372"/>
      <c r="I988" s="374"/>
      <c r="J988" s="375"/>
      <c r="K988" s="375"/>
      <c r="L988" s="376"/>
      <c r="M988" s="375"/>
      <c r="N988" s="409"/>
      <c r="O988" s="363">
        <f t="shared" si="125"/>
        <v>0</v>
      </c>
      <c r="P988" s="74">
        <f t="shared" si="125"/>
        <v>0</v>
      </c>
      <c r="Q988" s="96" t="str">
        <f t="shared" si="124"/>
        <v/>
      </c>
    </row>
    <row r="989" spans="1:17">
      <c r="A989" s="383" t="str">
        <f>IF(B989="","",COUNT('Diário 1º PA'!$A$4:$A$2000)+COUNT('Diário 2º PA'!$A$4:$A$1998)+COUNT('Diário 3º PA'!$A$4:$A$1991)+ROW()-3)</f>
        <v/>
      </c>
      <c r="B989" s="370"/>
      <c r="C989" s="392"/>
      <c r="D989" s="372"/>
      <c r="E989" s="372"/>
      <c r="F989" s="373"/>
      <c r="G989" s="372"/>
      <c r="H989" s="372"/>
      <c r="I989" s="374"/>
      <c r="J989" s="375"/>
      <c r="K989" s="375"/>
      <c r="L989" s="376"/>
      <c r="M989" s="375"/>
      <c r="N989" s="409"/>
      <c r="O989" s="363">
        <f t="shared" si="125"/>
        <v>0</v>
      </c>
      <c r="P989" s="74">
        <f t="shared" si="125"/>
        <v>0</v>
      </c>
      <c r="Q989" s="96" t="str">
        <f t="shared" si="124"/>
        <v/>
      </c>
    </row>
    <row r="990" spans="1:17">
      <c r="A990" s="383" t="str">
        <f>IF(B990="","",COUNT('Diário 1º PA'!$A$4:$A$2000)+COUNT('Diário 2º PA'!$A$4:$A$1998)+COUNT('Diário 3º PA'!$A$4:$A$1991)+ROW()-3)</f>
        <v/>
      </c>
      <c r="B990" s="370"/>
      <c r="C990" s="392"/>
      <c r="D990" s="372"/>
      <c r="E990" s="372"/>
      <c r="F990" s="373"/>
      <c r="G990" s="372"/>
      <c r="H990" s="372"/>
      <c r="I990" s="374"/>
      <c r="J990" s="375"/>
      <c r="K990" s="375"/>
      <c r="L990" s="376"/>
      <c r="M990" s="375"/>
      <c r="N990" s="409"/>
      <c r="O990" s="363">
        <f t="shared" si="125"/>
        <v>0</v>
      </c>
      <c r="P990" s="74">
        <f t="shared" si="125"/>
        <v>0</v>
      </c>
      <c r="Q990" s="96" t="str">
        <f t="shared" si="124"/>
        <v/>
      </c>
    </row>
    <row r="991" spans="1:17">
      <c r="A991" s="383" t="str">
        <f>IF(B991="","",COUNT('Diário 1º PA'!$A$4:$A$2000)+COUNT('Diário 2º PA'!$A$4:$A$1998)+COUNT('Diário 3º PA'!$A$4:$A$1991)+ROW()-3)</f>
        <v/>
      </c>
      <c r="B991" s="370"/>
      <c r="C991" s="392"/>
      <c r="D991" s="372"/>
      <c r="E991" s="372"/>
      <c r="F991" s="373"/>
      <c r="G991" s="372"/>
      <c r="H991" s="372"/>
      <c r="I991" s="374"/>
      <c r="J991" s="375"/>
      <c r="K991" s="375"/>
      <c r="L991" s="376"/>
      <c r="M991" s="375"/>
      <c r="N991" s="409"/>
      <c r="O991" s="363">
        <f t="shared" si="125"/>
        <v>0</v>
      </c>
      <c r="P991" s="74">
        <f t="shared" si="125"/>
        <v>0</v>
      </c>
      <c r="Q991" s="96" t="str">
        <f t="shared" si="124"/>
        <v/>
      </c>
    </row>
    <row r="992" spans="1:17">
      <c r="A992" s="383" t="str">
        <f>IF(B992="","",COUNT('Diário 1º PA'!$A$4:$A$2000)+COUNT('Diário 2º PA'!$A$4:$A$1998)+COUNT('Diário 3º PA'!$A$4:$A$1991)+ROW()-3)</f>
        <v/>
      </c>
      <c r="B992" s="370"/>
      <c r="C992" s="392"/>
      <c r="D992" s="372"/>
      <c r="E992" s="372"/>
      <c r="F992" s="373"/>
      <c r="G992" s="372"/>
      <c r="H992" s="372"/>
      <c r="I992" s="374"/>
      <c r="J992" s="375"/>
      <c r="K992" s="375"/>
      <c r="L992" s="376"/>
      <c r="M992" s="375"/>
      <c r="N992" s="409"/>
      <c r="O992" s="363">
        <f t="shared" si="125"/>
        <v>0</v>
      </c>
      <c r="P992" s="74">
        <f t="shared" si="125"/>
        <v>0</v>
      </c>
      <c r="Q992" s="96" t="str">
        <f t="shared" si="124"/>
        <v/>
      </c>
    </row>
    <row r="993" spans="1:17">
      <c r="A993" s="383" t="str">
        <f>IF(B993="","",COUNT('Diário 1º PA'!$A$4:$A$2000)+COUNT('Diário 2º PA'!$A$4:$A$1998)+COUNT('Diário 3º PA'!$A$4:$A$1991)+ROW()-3)</f>
        <v/>
      </c>
      <c r="B993" s="370"/>
      <c r="C993" s="392"/>
      <c r="D993" s="372"/>
      <c r="E993" s="372"/>
      <c r="F993" s="373"/>
      <c r="G993" s="372"/>
      <c r="H993" s="372"/>
      <c r="I993" s="374"/>
      <c r="J993" s="375"/>
      <c r="K993" s="375"/>
      <c r="L993" s="376"/>
      <c r="M993" s="375"/>
      <c r="N993" s="409"/>
      <c r="O993" s="363">
        <f t="shared" si="125"/>
        <v>0</v>
      </c>
      <c r="P993" s="74">
        <f t="shared" si="125"/>
        <v>0</v>
      </c>
      <c r="Q993" s="96" t="str">
        <f t="shared" si="124"/>
        <v/>
      </c>
    </row>
    <row r="994" spans="1:17">
      <c r="A994" s="383" t="str">
        <f>IF(B994="","",COUNT('Diário 1º PA'!$A$4:$A$2000)+COUNT('Diário 2º PA'!$A$4:$A$1998)+COUNT('Diário 3º PA'!$A$4:$A$1991)+ROW()-3)</f>
        <v/>
      </c>
      <c r="B994" s="370"/>
      <c r="C994" s="392"/>
      <c r="D994" s="372"/>
      <c r="E994" s="372"/>
      <c r="F994" s="373"/>
      <c r="G994" s="372"/>
      <c r="H994" s="372"/>
      <c r="I994" s="374"/>
      <c r="J994" s="375"/>
      <c r="K994" s="375"/>
      <c r="L994" s="376"/>
      <c r="M994" s="375"/>
      <c r="N994" s="409"/>
      <c r="O994" s="363">
        <f t="shared" si="125"/>
        <v>0</v>
      </c>
      <c r="P994" s="74">
        <f t="shared" si="125"/>
        <v>0</v>
      </c>
      <c r="Q994" s="96" t="str">
        <f t="shared" si="124"/>
        <v/>
      </c>
    </row>
    <row r="995" spans="1:17">
      <c r="A995" s="383" t="str">
        <f>IF(B995="","",COUNT('Diário 1º PA'!$A$4:$A$2000)+COUNT('Diário 2º PA'!$A$4:$A$1998)+COUNT('Diário 3º PA'!$A$4:$A$1991)+ROW()-3)</f>
        <v/>
      </c>
      <c r="B995" s="370"/>
      <c r="C995" s="392"/>
      <c r="D995" s="372"/>
      <c r="E995" s="372"/>
      <c r="F995" s="373"/>
      <c r="G995" s="372"/>
      <c r="H995" s="372"/>
      <c r="I995" s="374"/>
      <c r="J995" s="375"/>
      <c r="K995" s="375"/>
      <c r="L995" s="376"/>
      <c r="M995" s="375"/>
      <c r="N995" s="409"/>
      <c r="O995" s="363">
        <f t="shared" si="125"/>
        <v>0</v>
      </c>
      <c r="P995" s="74">
        <f t="shared" si="125"/>
        <v>0</v>
      </c>
      <c r="Q995" s="96" t="str">
        <f t="shared" si="124"/>
        <v/>
      </c>
    </row>
    <row r="996" spans="1:17">
      <c r="A996" s="383" t="str">
        <f>IF(B996="","",COUNT('Diário 1º PA'!$A$4:$A$2000)+COUNT('Diário 2º PA'!$A$4:$A$1998)+COUNT('Diário 3º PA'!$A$4:$A$1991)+ROW()-3)</f>
        <v/>
      </c>
      <c r="B996" s="370"/>
      <c r="C996" s="392"/>
      <c r="D996" s="372"/>
      <c r="E996" s="372"/>
      <c r="F996" s="373"/>
      <c r="G996" s="372"/>
      <c r="H996" s="372"/>
      <c r="I996" s="374"/>
      <c r="J996" s="375"/>
      <c r="K996" s="375"/>
      <c r="L996" s="376"/>
      <c r="M996" s="375"/>
      <c r="N996" s="409"/>
      <c r="O996" s="363">
        <f t="shared" si="125"/>
        <v>0</v>
      </c>
      <c r="P996" s="74">
        <f t="shared" si="125"/>
        <v>0</v>
      </c>
      <c r="Q996" s="96" t="str">
        <f t="shared" si="124"/>
        <v/>
      </c>
    </row>
    <row r="997" spans="1:17">
      <c r="A997" s="383" t="str">
        <f>IF(B997="","",COUNT('Diário 1º PA'!$A$4:$A$2000)+COUNT('Diário 2º PA'!$A$4:$A$1998)+COUNT('Diário 3º PA'!$A$4:$A$1991)+ROW()-3)</f>
        <v/>
      </c>
      <c r="B997" s="370"/>
      <c r="C997" s="392"/>
      <c r="D997" s="372"/>
      <c r="E997" s="372"/>
      <c r="F997" s="373"/>
      <c r="G997" s="372"/>
      <c r="H997" s="372"/>
      <c r="I997" s="374"/>
      <c r="J997" s="375"/>
      <c r="K997" s="375"/>
      <c r="L997" s="376"/>
      <c r="M997" s="375"/>
      <c r="N997" s="409"/>
      <c r="O997" s="363">
        <f t="shared" si="125"/>
        <v>0</v>
      </c>
      <c r="P997" s="74">
        <f t="shared" si="125"/>
        <v>0</v>
      </c>
      <c r="Q997" s="96" t="str">
        <f t="shared" si="124"/>
        <v/>
      </c>
    </row>
    <row r="998" spans="1:17">
      <c r="A998" s="383" t="str">
        <f>IF(B998="","",COUNT('Diário 1º PA'!$A$4:$A$2000)+COUNT('Diário 2º PA'!$A$4:$A$1998)+COUNT('Diário 3º PA'!$A$4:$A$1991)+ROW()-3)</f>
        <v/>
      </c>
      <c r="B998" s="370"/>
      <c r="C998" s="392"/>
      <c r="D998" s="372"/>
      <c r="E998" s="372"/>
      <c r="F998" s="373"/>
      <c r="G998" s="372"/>
      <c r="H998" s="372"/>
      <c r="I998" s="374"/>
      <c r="J998" s="375"/>
      <c r="K998" s="375"/>
      <c r="L998" s="376"/>
      <c r="M998" s="375"/>
      <c r="N998" s="409"/>
      <c r="O998" s="363">
        <f t="shared" si="125"/>
        <v>0</v>
      </c>
      <c r="P998" s="74">
        <f t="shared" si="125"/>
        <v>0</v>
      </c>
      <c r="Q998" s="96" t="str">
        <f t="shared" si="124"/>
        <v/>
      </c>
    </row>
    <row r="999" spans="1:17">
      <c r="A999" s="383" t="str">
        <f>IF(B999="","",COUNT('Diário 1º PA'!$A$4:$A$2000)+COUNT('Diário 2º PA'!$A$4:$A$1998)+COUNT('Diário 3º PA'!$A$4:$A$1991)+ROW()-3)</f>
        <v/>
      </c>
      <c r="B999" s="370"/>
      <c r="C999" s="392"/>
      <c r="D999" s="372"/>
      <c r="E999" s="372"/>
      <c r="F999" s="373"/>
      <c r="G999" s="372"/>
      <c r="H999" s="372"/>
      <c r="I999" s="374"/>
      <c r="J999" s="375"/>
      <c r="K999" s="375"/>
      <c r="L999" s="376"/>
      <c r="M999" s="375"/>
      <c r="N999" s="409"/>
      <c r="O999" s="363">
        <f t="shared" si="125"/>
        <v>0</v>
      </c>
      <c r="P999" s="74">
        <f t="shared" si="125"/>
        <v>0</v>
      </c>
      <c r="Q999" s="96" t="str">
        <f t="shared" si="124"/>
        <v/>
      </c>
    </row>
    <row r="1000" spans="1:17">
      <c r="A1000" s="383" t="str">
        <f>IF(B1000="","",COUNT('Diário 1º PA'!$A$4:$A$2000)+COUNT('Diário 2º PA'!$A$4:$A$1998)+COUNT('Diário 3º PA'!$A$4:$A$1991)+ROW()-3)</f>
        <v/>
      </c>
      <c r="B1000" s="370"/>
      <c r="C1000" s="392"/>
      <c r="D1000" s="372"/>
      <c r="E1000" s="372"/>
      <c r="F1000" s="373"/>
      <c r="G1000" s="372"/>
      <c r="H1000" s="372"/>
      <c r="I1000" s="374"/>
      <c r="J1000" s="375"/>
      <c r="K1000" s="375"/>
      <c r="L1000" s="376"/>
      <c r="M1000" s="375"/>
      <c r="N1000" s="409"/>
      <c r="O1000" s="363">
        <f t="shared" si="125"/>
        <v>0</v>
      </c>
      <c r="P1000" s="74">
        <f t="shared" si="125"/>
        <v>0</v>
      </c>
      <c r="Q1000" s="96" t="str">
        <f t="shared" si="124"/>
        <v/>
      </c>
    </row>
    <row r="1001" spans="1:17">
      <c r="A1001" s="383" t="str">
        <f>IF(B1001="","",COUNT('Diário 1º PA'!$A$4:$A$2000)+COUNT('Diário 2º PA'!$A$4:$A$1998)+COUNT('Diário 3º PA'!$A$4:$A$1991)+ROW()-3)</f>
        <v/>
      </c>
      <c r="B1001" s="370"/>
      <c r="C1001" s="392"/>
      <c r="D1001" s="372"/>
      <c r="E1001" s="372"/>
      <c r="F1001" s="373"/>
      <c r="G1001" s="372"/>
      <c r="H1001" s="372"/>
      <c r="I1001" s="374"/>
      <c r="J1001" s="375"/>
      <c r="K1001" s="375"/>
      <c r="L1001" s="376"/>
      <c r="M1001" s="375"/>
      <c r="N1001" s="409"/>
      <c r="O1001" s="363">
        <f t="shared" si="125"/>
        <v>0</v>
      </c>
      <c r="P1001" s="74">
        <f t="shared" si="125"/>
        <v>0</v>
      </c>
      <c r="Q1001" s="96" t="str">
        <f t="shared" si="124"/>
        <v/>
      </c>
    </row>
    <row r="1002" spans="1:17">
      <c r="A1002" s="383" t="str">
        <f>IF(B1002="","",COUNT('Diário 1º PA'!$A$4:$A$2000)+COUNT('Diário 2º PA'!$A$4:$A$1998)+COUNT('Diário 3º PA'!$A$4:$A$1991)+ROW()-3)</f>
        <v/>
      </c>
      <c r="B1002" s="370"/>
      <c r="C1002" s="392"/>
      <c r="D1002" s="372"/>
      <c r="E1002" s="372"/>
      <c r="F1002" s="373"/>
      <c r="G1002" s="372"/>
      <c r="H1002" s="372"/>
      <c r="I1002" s="374"/>
      <c r="J1002" s="375"/>
      <c r="K1002" s="375"/>
      <c r="L1002" s="376"/>
      <c r="M1002" s="375"/>
      <c r="N1002" s="409"/>
      <c r="O1002" s="363">
        <f t="shared" si="125"/>
        <v>0</v>
      </c>
      <c r="P1002" s="74">
        <f t="shared" si="125"/>
        <v>0</v>
      </c>
      <c r="Q1002" s="96" t="str">
        <f t="shared" si="124"/>
        <v/>
      </c>
    </row>
    <row r="1003" spans="1:17">
      <c r="A1003" s="383" t="str">
        <f>IF(B1003="","",COUNT('Diário 1º PA'!$A$4:$A$2000)+COUNT('Diário 2º PA'!$A$4:$A$1998)+COUNT('Diário 3º PA'!$A$4:$A$1991)+ROW()-3)</f>
        <v/>
      </c>
      <c r="B1003" s="370"/>
      <c r="C1003" s="392"/>
      <c r="D1003" s="372"/>
      <c r="E1003" s="372"/>
      <c r="F1003" s="373"/>
      <c r="G1003" s="372"/>
      <c r="H1003" s="372"/>
      <c r="I1003" s="374"/>
      <c r="J1003" s="375"/>
      <c r="K1003" s="375"/>
      <c r="L1003" s="376"/>
      <c r="M1003" s="375"/>
      <c r="N1003" s="409"/>
      <c r="O1003" s="363">
        <f t="shared" si="125"/>
        <v>0</v>
      </c>
      <c r="P1003" s="74">
        <f t="shared" si="125"/>
        <v>0</v>
      </c>
      <c r="Q1003" s="96" t="str">
        <f t="shared" si="124"/>
        <v/>
      </c>
    </row>
    <row r="1004" spans="1:17">
      <c r="A1004" s="383" t="str">
        <f>IF(B1004="","",COUNT('Diário 1º PA'!$A$4:$A$2000)+COUNT('Diário 2º PA'!$A$4:$A$1998)+COUNT('Diário 3º PA'!$A$4:$A$1991)+ROW()-3)</f>
        <v/>
      </c>
      <c r="B1004" s="370"/>
      <c r="C1004" s="392"/>
      <c r="D1004" s="372"/>
      <c r="E1004" s="372"/>
      <c r="F1004" s="373"/>
      <c r="G1004" s="372"/>
      <c r="H1004" s="372"/>
      <c r="I1004" s="374"/>
      <c r="J1004" s="375"/>
      <c r="K1004" s="375"/>
      <c r="L1004" s="376"/>
      <c r="M1004" s="375"/>
      <c r="N1004" s="409"/>
      <c r="O1004" s="363">
        <f t="shared" si="125"/>
        <v>0</v>
      </c>
      <c r="P1004" s="74">
        <f t="shared" si="125"/>
        <v>0</v>
      </c>
      <c r="Q1004" s="96" t="str">
        <f t="shared" si="124"/>
        <v/>
      </c>
    </row>
    <row r="1005" spans="1:17">
      <c r="A1005" s="383" t="str">
        <f>IF(B1005="","",COUNT('Diário 1º PA'!$A$4:$A$2000)+COUNT('Diário 2º PA'!$A$4:$A$1998)+COUNT('Diário 3º PA'!$A$4:$A$1991)+ROW()-3)</f>
        <v/>
      </c>
      <c r="B1005" s="370"/>
      <c r="C1005" s="392"/>
      <c r="D1005" s="372"/>
      <c r="E1005" s="372"/>
      <c r="F1005" s="373"/>
      <c r="G1005" s="372"/>
      <c r="H1005" s="372"/>
      <c r="I1005" s="374"/>
      <c r="J1005" s="375"/>
      <c r="K1005" s="375"/>
      <c r="L1005" s="376"/>
      <c r="M1005" s="375"/>
      <c r="N1005" s="409"/>
      <c r="O1005" s="363">
        <f t="shared" si="125"/>
        <v>0</v>
      </c>
      <c r="P1005" s="74">
        <f t="shared" si="125"/>
        <v>0</v>
      </c>
      <c r="Q1005" s="96" t="str">
        <f t="shared" si="124"/>
        <v/>
      </c>
    </row>
    <row r="1006" spans="1:17">
      <c r="A1006" s="383" t="str">
        <f>IF(B1006="","",COUNT('Diário 1º PA'!$A$4:$A$2000)+COUNT('Diário 2º PA'!$A$4:$A$1998)+COUNT('Diário 3º PA'!$A$4:$A$1991)+ROW()-3)</f>
        <v/>
      </c>
      <c r="B1006" s="370"/>
      <c r="C1006" s="392"/>
      <c r="D1006" s="372"/>
      <c r="E1006" s="372"/>
      <c r="F1006" s="373"/>
      <c r="G1006" s="372"/>
      <c r="H1006" s="372"/>
      <c r="I1006" s="374"/>
      <c r="J1006" s="375"/>
      <c r="K1006" s="375"/>
      <c r="L1006" s="376"/>
      <c r="M1006" s="375"/>
      <c r="N1006" s="409"/>
      <c r="O1006" s="363">
        <f t="shared" si="125"/>
        <v>0</v>
      </c>
      <c r="P1006" s="74">
        <f t="shared" si="125"/>
        <v>0</v>
      </c>
      <c r="Q1006" s="96" t="str">
        <f t="shared" si="124"/>
        <v/>
      </c>
    </row>
    <row r="1007" spans="1:17">
      <c r="A1007" s="383" t="str">
        <f>IF(B1007="","",COUNT('Diário 1º PA'!$A$4:$A$2000)+COUNT('Diário 2º PA'!$A$4:$A$1998)+COUNT('Diário 3º PA'!$A$4:$A$1991)+ROW()-3)</f>
        <v/>
      </c>
      <c r="B1007" s="370"/>
      <c r="C1007" s="392"/>
      <c r="D1007" s="372"/>
      <c r="E1007" s="372"/>
      <c r="F1007" s="373"/>
      <c r="G1007" s="372"/>
      <c r="H1007" s="372"/>
      <c r="I1007" s="374"/>
      <c r="J1007" s="375"/>
      <c r="K1007" s="375"/>
      <c r="L1007" s="376"/>
      <c r="M1007" s="375"/>
      <c r="N1007" s="409"/>
      <c r="O1007" s="363">
        <f t="shared" si="125"/>
        <v>0</v>
      </c>
      <c r="P1007" s="74">
        <f t="shared" si="125"/>
        <v>0</v>
      </c>
      <c r="Q1007" s="96" t="str">
        <f t="shared" si="124"/>
        <v/>
      </c>
    </row>
    <row r="1008" spans="1:17">
      <c r="A1008" s="383" t="str">
        <f>IF(B1008="","",COUNT('Diário 1º PA'!$A$4:$A$2000)+COUNT('Diário 2º PA'!$A$4:$A$1998)+COUNT('Diário 3º PA'!$A$4:$A$1991)+ROW()-3)</f>
        <v/>
      </c>
      <c r="B1008" s="370"/>
      <c r="C1008" s="392"/>
      <c r="D1008" s="372"/>
      <c r="E1008" s="372"/>
      <c r="F1008" s="373"/>
      <c r="G1008" s="372"/>
      <c r="H1008" s="372"/>
      <c r="I1008" s="374"/>
      <c r="J1008" s="375"/>
      <c r="K1008" s="375"/>
      <c r="L1008" s="376"/>
      <c r="M1008" s="375"/>
      <c r="N1008" s="395"/>
      <c r="O1008" s="363">
        <f t="shared" si="125"/>
        <v>0</v>
      </c>
      <c r="P1008" s="74">
        <f t="shared" si="125"/>
        <v>0</v>
      </c>
      <c r="Q1008" s="96" t="str">
        <f t="shared" si="124"/>
        <v/>
      </c>
    </row>
    <row r="1009" spans="1:17">
      <c r="A1009" s="383" t="str">
        <f>IF(B1009="","",COUNT('Diário 1º PA'!$A$4:$A$2000)+COUNT('Diário 2º PA'!$A$4:$A$1998)+COUNT('Diário 3º PA'!$A$4:$A$1991)+ROW()-3)</f>
        <v/>
      </c>
      <c r="B1009" s="370"/>
      <c r="C1009" s="392"/>
      <c r="D1009" s="372"/>
      <c r="E1009" s="372"/>
      <c r="F1009" s="373"/>
      <c r="G1009" s="372"/>
      <c r="H1009" s="372"/>
      <c r="I1009" s="374"/>
      <c r="J1009" s="375"/>
      <c r="K1009" s="375"/>
      <c r="L1009" s="376"/>
      <c r="M1009" s="375"/>
      <c r="N1009" s="395"/>
      <c r="O1009" s="363">
        <f t="shared" si="125"/>
        <v>0</v>
      </c>
      <c r="P1009" s="74">
        <f t="shared" si="125"/>
        <v>0</v>
      </c>
      <c r="Q1009" s="96" t="str">
        <f t="shared" si="124"/>
        <v/>
      </c>
    </row>
    <row r="1010" spans="1:17">
      <c r="A1010" s="383" t="str">
        <f>IF(B1010="","",COUNT('Diário 1º PA'!$A$4:$A$2000)+COUNT('Diário 2º PA'!$A$4:$A$1998)+COUNT('Diário 3º PA'!$A$4:$A$1991)+ROW()-3)</f>
        <v/>
      </c>
      <c r="B1010" s="370"/>
      <c r="C1010" s="392"/>
      <c r="D1010" s="372"/>
      <c r="E1010" s="372"/>
      <c r="F1010" s="373"/>
      <c r="G1010" s="372"/>
      <c r="H1010" s="372"/>
      <c r="I1010" s="374"/>
      <c r="J1010" s="375"/>
      <c r="K1010" s="375"/>
      <c r="L1010" s="376"/>
      <c r="M1010" s="375"/>
      <c r="N1010" s="395"/>
      <c r="O1010" s="363">
        <f t="shared" si="125"/>
        <v>0</v>
      </c>
      <c r="P1010" s="74">
        <f t="shared" si="125"/>
        <v>0</v>
      </c>
      <c r="Q1010" s="96" t="str">
        <f t="shared" si="124"/>
        <v/>
      </c>
    </row>
    <row r="1011" spans="1:17">
      <c r="A1011" s="383" t="str">
        <f>IF(B1011="","",COUNT('Diário 1º PA'!$A$4:$A$2000)+COUNT('Diário 2º PA'!$A$4:$A$1998)+COUNT('Diário 3º PA'!$A$4:$A$1991)+ROW()-3)</f>
        <v/>
      </c>
      <c r="B1011" s="370"/>
      <c r="C1011" s="392"/>
      <c r="D1011" s="372"/>
      <c r="E1011" s="372"/>
      <c r="F1011" s="373"/>
      <c r="G1011" s="372"/>
      <c r="H1011" s="372"/>
      <c r="I1011" s="374"/>
      <c r="J1011" s="375"/>
      <c r="K1011" s="375"/>
      <c r="L1011" s="376"/>
      <c r="M1011" s="375"/>
      <c r="N1011" s="395"/>
      <c r="O1011" s="363">
        <f t="shared" si="125"/>
        <v>0</v>
      </c>
      <c r="P1011" s="74">
        <f t="shared" si="125"/>
        <v>0</v>
      </c>
      <c r="Q1011" s="96" t="str">
        <f t="shared" si="124"/>
        <v/>
      </c>
    </row>
    <row r="1012" spans="1:17">
      <c r="A1012" s="383" t="str">
        <f>IF(B1012="","",COUNT('Diário 1º PA'!$A$4:$A$2000)+COUNT('Diário 2º PA'!$A$4:$A$1998)+COUNT('Diário 3º PA'!$A$4:$A$1991)+ROW()-3)</f>
        <v/>
      </c>
      <c r="B1012" s="370"/>
      <c r="C1012" s="392"/>
      <c r="D1012" s="372"/>
      <c r="E1012" s="372"/>
      <c r="F1012" s="373"/>
      <c r="G1012" s="372"/>
      <c r="H1012" s="372"/>
      <c r="I1012" s="374"/>
      <c r="J1012" s="375"/>
      <c r="K1012" s="375"/>
      <c r="L1012" s="376"/>
      <c r="M1012" s="375"/>
      <c r="N1012" s="395"/>
      <c r="O1012" s="363">
        <f t="shared" si="125"/>
        <v>0</v>
      </c>
      <c r="P1012" s="74">
        <f t="shared" si="125"/>
        <v>0</v>
      </c>
      <c r="Q1012" s="96" t="str">
        <f t="shared" si="124"/>
        <v/>
      </c>
    </row>
    <row r="1013" spans="1:17">
      <c r="A1013" s="383" t="str">
        <f>IF(B1013="","",COUNT('Diário 1º PA'!$A$4:$A$2000)+COUNT('Diário 2º PA'!$A$4:$A$1998)+COUNT('Diário 3º PA'!$A$4:$A$1991)+ROW()-3)</f>
        <v/>
      </c>
      <c r="B1013" s="370"/>
      <c r="C1013" s="392"/>
      <c r="D1013" s="372"/>
      <c r="E1013" s="372"/>
      <c r="F1013" s="373"/>
      <c r="G1013" s="372"/>
      <c r="H1013" s="372"/>
      <c r="I1013" s="374"/>
      <c r="J1013" s="375"/>
      <c r="K1013" s="375"/>
      <c r="L1013" s="376"/>
      <c r="M1013" s="375"/>
      <c r="N1013" s="395"/>
      <c r="O1013" s="363">
        <f t="shared" si="125"/>
        <v>0</v>
      </c>
      <c r="P1013" s="74">
        <f t="shared" si="125"/>
        <v>0</v>
      </c>
      <c r="Q1013" s="96" t="str">
        <f t="shared" si="124"/>
        <v/>
      </c>
    </row>
    <row r="1014" spans="1:17">
      <c r="A1014" s="383" t="str">
        <f>IF(B1014="","",COUNT('Diário 1º PA'!$A$4:$A$2000)+COUNT('Diário 2º PA'!$A$4:$A$1998)+COUNT('Diário 3º PA'!$A$4:$A$1991)+ROW()-3)</f>
        <v/>
      </c>
      <c r="B1014" s="370"/>
      <c r="C1014" s="392"/>
      <c r="D1014" s="372"/>
      <c r="E1014" s="372"/>
      <c r="F1014" s="373"/>
      <c r="G1014" s="372"/>
      <c r="H1014" s="372"/>
      <c r="I1014" s="374"/>
      <c r="J1014" s="375"/>
      <c r="K1014" s="375"/>
      <c r="L1014" s="376"/>
      <c r="M1014" s="375"/>
      <c r="N1014" s="395"/>
      <c r="O1014" s="363">
        <f t="shared" si="125"/>
        <v>0</v>
      </c>
      <c r="P1014" s="74">
        <f t="shared" si="125"/>
        <v>0</v>
      </c>
      <c r="Q1014" s="96" t="str">
        <f t="shared" si="124"/>
        <v/>
      </c>
    </row>
    <row r="1015" spans="1:17">
      <c r="A1015" s="383" t="str">
        <f>IF(B1015="","",COUNT('Diário 1º PA'!$A$4:$A$2000)+COUNT('Diário 2º PA'!$A$4:$A$1998)+COUNT('Diário 3º PA'!$A$4:$A$1991)+ROW()-3)</f>
        <v/>
      </c>
      <c r="B1015" s="370"/>
      <c r="C1015" s="392"/>
      <c r="D1015" s="372"/>
      <c r="E1015" s="372"/>
      <c r="F1015" s="373"/>
      <c r="G1015" s="372"/>
      <c r="H1015" s="372"/>
      <c r="I1015" s="374"/>
      <c r="J1015" s="375"/>
      <c r="K1015" s="375"/>
      <c r="L1015" s="376"/>
      <c r="M1015" s="375"/>
      <c r="N1015" s="395"/>
      <c r="O1015" s="363">
        <f t="shared" si="125"/>
        <v>0</v>
      </c>
      <c r="P1015" s="74">
        <f t="shared" si="125"/>
        <v>0</v>
      </c>
      <c r="Q1015" s="96" t="str">
        <f t="shared" si="124"/>
        <v/>
      </c>
    </row>
    <row r="1016" spans="1:17">
      <c r="A1016" s="383" t="str">
        <f>IF(B1016="","",COUNT('Diário 1º PA'!$A$4:$A$2000)+COUNT('Diário 2º PA'!$A$4:$A$1998)+COUNT('Diário 3º PA'!$A$4:$A$1991)+ROW()-3)</f>
        <v/>
      </c>
      <c r="B1016" s="370"/>
      <c r="C1016" s="392"/>
      <c r="D1016" s="372"/>
      <c r="E1016" s="372"/>
      <c r="F1016" s="373"/>
      <c r="G1016" s="372"/>
      <c r="H1016" s="372"/>
      <c r="I1016" s="374"/>
      <c r="J1016" s="375"/>
      <c r="K1016" s="375"/>
      <c r="L1016" s="376"/>
      <c r="M1016" s="375"/>
      <c r="N1016" s="395"/>
      <c r="O1016" s="363">
        <f t="shared" si="125"/>
        <v>0</v>
      </c>
      <c r="P1016" s="74">
        <f t="shared" si="125"/>
        <v>0</v>
      </c>
      <c r="Q1016" s="96" t="str">
        <f t="shared" si="124"/>
        <v/>
      </c>
    </row>
    <row r="1017" spans="1:17">
      <c r="A1017" s="383" t="str">
        <f>IF(B1017="","",COUNT('Diário 1º PA'!$A$4:$A$2000)+COUNT('Diário 2º PA'!$A$4:$A$1998)+COUNT('Diário 3º PA'!$A$4:$A$1991)+ROW()-3)</f>
        <v/>
      </c>
      <c r="B1017" s="370"/>
      <c r="C1017" s="392"/>
      <c r="D1017" s="372"/>
      <c r="E1017" s="372"/>
      <c r="F1017" s="373"/>
      <c r="G1017" s="372"/>
      <c r="H1017" s="372"/>
      <c r="I1017" s="374"/>
      <c r="J1017" s="375"/>
      <c r="K1017" s="375"/>
      <c r="L1017" s="376"/>
      <c r="M1017" s="375"/>
      <c r="N1017" s="395"/>
      <c r="O1017" s="363">
        <f t="shared" si="125"/>
        <v>0</v>
      </c>
      <c r="P1017" s="74">
        <f t="shared" si="125"/>
        <v>0</v>
      </c>
      <c r="Q1017" s="96" t="str">
        <f t="shared" si="124"/>
        <v/>
      </c>
    </row>
    <row r="1018" spans="1:17">
      <c r="A1018" s="383" t="str">
        <f>IF(B1018="","",COUNT('Diário 1º PA'!$A$4:$A$2000)+COUNT('Diário 2º PA'!$A$4:$A$1998)+COUNT('Diário 3º PA'!$A$4:$A$1991)+ROW()-3)</f>
        <v/>
      </c>
      <c r="B1018" s="370"/>
      <c r="C1018" s="392"/>
      <c r="D1018" s="372"/>
      <c r="E1018" s="372"/>
      <c r="F1018" s="373"/>
      <c r="G1018" s="372"/>
      <c r="H1018" s="372"/>
      <c r="I1018" s="374"/>
      <c r="J1018" s="375"/>
      <c r="K1018" s="375"/>
      <c r="L1018" s="376"/>
      <c r="M1018" s="375"/>
      <c r="N1018" s="395"/>
      <c r="O1018" s="363">
        <f t="shared" si="125"/>
        <v>0</v>
      </c>
      <c r="P1018" s="74">
        <f t="shared" si="125"/>
        <v>0</v>
      </c>
      <c r="Q1018" s="96" t="str">
        <f t="shared" si="124"/>
        <v/>
      </c>
    </row>
    <row r="1019" spans="1:17">
      <c r="A1019" s="383" t="str">
        <f>IF(B1019="","",COUNT('Diário 1º PA'!$A$4:$A$2000)+COUNT('Diário 2º PA'!$A$4:$A$1998)+COUNT('Diário 3º PA'!$A$4:$A$1991)+ROW()-3)</f>
        <v/>
      </c>
      <c r="B1019" s="370"/>
      <c r="C1019" s="392"/>
      <c r="D1019" s="372"/>
      <c r="E1019" s="372"/>
      <c r="F1019" s="373"/>
      <c r="G1019" s="372"/>
      <c r="H1019" s="372"/>
      <c r="I1019" s="374"/>
      <c r="J1019" s="375"/>
      <c r="K1019" s="375"/>
      <c r="L1019" s="376"/>
      <c r="M1019" s="375"/>
      <c r="N1019" s="395"/>
      <c r="O1019" s="363">
        <f t="shared" si="125"/>
        <v>0</v>
      </c>
      <c r="P1019" s="74">
        <f t="shared" si="125"/>
        <v>0</v>
      </c>
      <c r="Q1019" s="96" t="str">
        <f t="shared" si="124"/>
        <v/>
      </c>
    </row>
    <row r="1020" spans="1:17">
      <c r="A1020" s="383" t="str">
        <f>IF(B1020="","",COUNT('Diário 1º PA'!$A$4:$A$2000)+COUNT('Diário 2º PA'!$A$4:$A$1998)+COUNT('Diário 3º PA'!$A$4:$A$1991)+ROW()-3)</f>
        <v/>
      </c>
      <c r="B1020" s="370"/>
      <c r="C1020" s="392"/>
      <c r="D1020" s="372"/>
      <c r="E1020" s="372"/>
      <c r="F1020" s="373"/>
      <c r="G1020" s="372"/>
      <c r="H1020" s="372"/>
      <c r="I1020" s="374"/>
      <c r="J1020" s="375"/>
      <c r="K1020" s="375"/>
      <c r="L1020" s="376"/>
      <c r="M1020" s="375"/>
      <c r="N1020" s="395"/>
      <c r="O1020" s="363">
        <f t="shared" si="125"/>
        <v>0</v>
      </c>
      <c r="P1020" s="74">
        <f t="shared" si="125"/>
        <v>0</v>
      </c>
      <c r="Q1020" s="96" t="str">
        <f t="shared" si="124"/>
        <v/>
      </c>
    </row>
    <row r="1021" spans="1:17">
      <c r="A1021" s="383" t="str">
        <f>IF(B1021="","",COUNT('Diário 1º PA'!$A$4:$A$2000)+COUNT('Diário 2º PA'!$A$4:$A$1998)+COUNT('Diário 3º PA'!$A$4:$A$1991)+ROW()-3)</f>
        <v/>
      </c>
      <c r="B1021" s="370"/>
      <c r="C1021" s="392"/>
      <c r="D1021" s="372"/>
      <c r="E1021" s="372"/>
      <c r="F1021" s="373"/>
      <c r="G1021" s="372"/>
      <c r="H1021" s="372"/>
      <c r="I1021" s="374"/>
      <c r="J1021" s="375"/>
      <c r="K1021" s="375"/>
      <c r="L1021" s="376"/>
      <c r="M1021" s="375"/>
      <c r="N1021" s="395"/>
      <c r="O1021" s="363">
        <f t="shared" si="125"/>
        <v>0</v>
      </c>
      <c r="P1021" s="74">
        <f t="shared" si="125"/>
        <v>0</v>
      </c>
      <c r="Q1021" s="96" t="str">
        <f t="shared" si="124"/>
        <v/>
      </c>
    </row>
    <row r="1022" spans="1:17">
      <c r="A1022" s="383" t="str">
        <f>IF(B1022="","",COUNT('Diário 1º PA'!$A$4:$A$2000)+COUNT('Diário 2º PA'!$A$4:$A$1998)+COUNT('Diário 3º PA'!$A$4:$A$1991)+ROW()-3)</f>
        <v/>
      </c>
      <c r="B1022" s="370"/>
      <c r="C1022" s="392"/>
      <c r="D1022" s="372"/>
      <c r="E1022" s="372"/>
      <c r="F1022" s="373"/>
      <c r="G1022" s="372"/>
      <c r="H1022" s="372"/>
      <c r="I1022" s="374"/>
      <c r="J1022" s="375"/>
      <c r="K1022" s="375"/>
      <c r="L1022" s="376"/>
      <c r="M1022" s="375"/>
      <c r="N1022" s="395"/>
      <c r="O1022" s="363">
        <f t="shared" si="125"/>
        <v>0</v>
      </c>
      <c r="P1022" s="74">
        <f t="shared" si="125"/>
        <v>0</v>
      </c>
      <c r="Q1022" s="96" t="str">
        <f t="shared" si="124"/>
        <v/>
      </c>
    </row>
    <row r="1023" spans="1:17">
      <c r="A1023" s="383" t="str">
        <f>IF(B1023="","",COUNT('Diário 1º PA'!$A$4:$A$2000)+COUNT('Diário 2º PA'!$A$4:$A$1998)+COUNT('Diário 3º PA'!$A$4:$A$1991)+ROW()-3)</f>
        <v/>
      </c>
      <c r="B1023" s="370"/>
      <c r="C1023" s="392"/>
      <c r="D1023" s="372"/>
      <c r="E1023" s="372"/>
      <c r="F1023" s="373"/>
      <c r="G1023" s="372"/>
      <c r="H1023" s="372"/>
      <c r="I1023" s="374"/>
      <c r="J1023" s="375"/>
      <c r="K1023" s="375"/>
      <c r="L1023" s="376"/>
      <c r="M1023" s="375"/>
      <c r="N1023" s="395"/>
      <c r="O1023" s="363">
        <f t="shared" si="125"/>
        <v>0</v>
      </c>
      <c r="P1023" s="74">
        <f t="shared" si="125"/>
        <v>0</v>
      </c>
      <c r="Q1023" s="96" t="str">
        <f t="shared" si="124"/>
        <v/>
      </c>
    </row>
    <row r="1024" spans="1:17">
      <c r="A1024" s="383" t="str">
        <f>IF(B1024="","",COUNT('Diário 1º PA'!$A$4:$A$2000)+COUNT('Diário 2º PA'!$A$4:$A$1998)+COUNT('Diário 3º PA'!$A$4:$A$1991)+ROW()-3)</f>
        <v/>
      </c>
      <c r="B1024" s="370"/>
      <c r="C1024" s="392"/>
      <c r="D1024" s="372"/>
      <c r="E1024" s="372"/>
      <c r="F1024" s="373"/>
      <c r="G1024" s="372"/>
      <c r="H1024" s="372"/>
      <c r="I1024" s="374"/>
      <c r="J1024" s="375"/>
      <c r="K1024" s="375"/>
      <c r="L1024" s="376"/>
      <c r="M1024" s="375"/>
      <c r="N1024" s="395"/>
      <c r="O1024" s="363">
        <f t="shared" si="125"/>
        <v>0</v>
      </c>
      <c r="P1024" s="74">
        <f t="shared" si="125"/>
        <v>0</v>
      </c>
      <c r="Q1024" s="96" t="str">
        <f t="shared" si="124"/>
        <v/>
      </c>
    </row>
    <row r="1025" spans="1:17">
      <c r="A1025" s="383" t="str">
        <f>IF(B1025="","",COUNT('Diário 1º PA'!$A$4:$A$2000)+COUNT('Diário 2º PA'!$A$4:$A$1998)+COUNT('Diário 3º PA'!$A$4:$A$1991)+ROW()-3)</f>
        <v/>
      </c>
      <c r="B1025" s="370"/>
      <c r="C1025" s="392"/>
      <c r="D1025" s="372"/>
      <c r="E1025" s="372"/>
      <c r="F1025" s="373"/>
      <c r="G1025" s="372"/>
      <c r="H1025" s="372"/>
      <c r="I1025" s="374"/>
      <c r="J1025" s="375"/>
      <c r="K1025" s="375"/>
      <c r="L1025" s="376"/>
      <c r="M1025" s="375"/>
      <c r="N1025" s="395"/>
      <c r="O1025" s="363">
        <f t="shared" si="125"/>
        <v>0</v>
      </c>
      <c r="P1025" s="74">
        <f t="shared" si="125"/>
        <v>0</v>
      </c>
      <c r="Q1025" s="96" t="str">
        <f t="shared" si="124"/>
        <v/>
      </c>
    </row>
    <row r="1026" spans="1:17">
      <c r="A1026" s="383" t="str">
        <f>IF(B1026="","",COUNT('Diário 1º PA'!$A$4:$A$2000)+COUNT('Diário 2º PA'!$A$4:$A$1998)+COUNT('Diário 3º PA'!$A$4:$A$1991)+ROW()-3)</f>
        <v/>
      </c>
      <c r="B1026" s="370"/>
      <c r="C1026" s="392"/>
      <c r="D1026" s="372"/>
      <c r="E1026" s="372"/>
      <c r="F1026" s="373"/>
      <c r="G1026" s="372"/>
      <c r="H1026" s="372"/>
      <c r="I1026" s="374"/>
      <c r="J1026" s="375"/>
      <c r="K1026" s="375"/>
      <c r="L1026" s="376"/>
      <c r="M1026" s="375"/>
      <c r="N1026" s="395"/>
      <c r="O1026" s="363">
        <f t="shared" si="125"/>
        <v>0</v>
      </c>
      <c r="P1026" s="74">
        <f t="shared" si="125"/>
        <v>0</v>
      </c>
      <c r="Q1026" s="96" t="str">
        <f t="shared" si="124"/>
        <v/>
      </c>
    </row>
    <row r="1027" spans="1:17">
      <c r="A1027" s="383" t="str">
        <f>IF(B1027="","",COUNT('Diário 1º PA'!$A$4:$A$2000)+COUNT('Diário 2º PA'!$A$4:$A$1998)+COUNT('Diário 3º PA'!$A$4:$A$1991)+ROW()-3)</f>
        <v/>
      </c>
      <c r="B1027" s="370"/>
      <c r="C1027" s="392"/>
      <c r="D1027" s="372"/>
      <c r="E1027" s="372"/>
      <c r="F1027" s="373"/>
      <c r="G1027" s="372"/>
      <c r="H1027" s="372"/>
      <c r="I1027" s="374"/>
      <c r="J1027" s="375"/>
      <c r="K1027" s="375"/>
      <c r="L1027" s="376"/>
      <c r="M1027" s="375"/>
      <c r="N1027" s="395"/>
      <c r="O1027" s="363">
        <f t="shared" si="125"/>
        <v>0</v>
      </c>
      <c r="P1027" s="74">
        <f t="shared" si="125"/>
        <v>0</v>
      </c>
      <c r="Q1027" s="96" t="str">
        <f t="shared" si="124"/>
        <v/>
      </c>
    </row>
    <row r="1028" spans="1:17">
      <c r="A1028" s="383" t="str">
        <f>IF(B1028="","",COUNT('Diário 1º PA'!$A$4:$A$2000)+COUNT('Diário 2º PA'!$A$4:$A$1998)+COUNT('Diário 3º PA'!$A$4:$A$1991)+ROW()-3)</f>
        <v/>
      </c>
      <c r="B1028" s="370"/>
      <c r="C1028" s="392"/>
      <c r="D1028" s="372"/>
      <c r="E1028" s="372"/>
      <c r="F1028" s="373"/>
      <c r="G1028" s="372"/>
      <c r="H1028" s="372"/>
      <c r="I1028" s="374"/>
      <c r="J1028" s="375"/>
      <c r="K1028" s="375"/>
      <c r="L1028" s="376"/>
      <c r="M1028" s="375"/>
      <c r="N1028" s="395"/>
      <c r="O1028" s="363">
        <f t="shared" si="125"/>
        <v>0</v>
      </c>
      <c r="P1028" s="74">
        <f t="shared" si="125"/>
        <v>0</v>
      </c>
      <c r="Q1028" s="96" t="str">
        <f t="shared" si="124"/>
        <v/>
      </c>
    </row>
    <row r="1029" spans="1:17">
      <c r="A1029" s="383" t="str">
        <f>IF(B1029="","",COUNT('Diário 1º PA'!$A$4:$A$2000)+COUNT('Diário 2º PA'!$A$4:$A$1998)+COUNT('Diário 3º PA'!$A$4:$A$1991)+ROW()-3)</f>
        <v/>
      </c>
      <c r="B1029" s="370"/>
      <c r="C1029" s="392"/>
      <c r="D1029" s="372"/>
      <c r="E1029" s="372"/>
      <c r="F1029" s="373"/>
      <c r="G1029" s="372"/>
      <c r="H1029" s="372"/>
      <c r="I1029" s="374"/>
      <c r="J1029" s="375"/>
      <c r="K1029" s="375"/>
      <c r="L1029" s="376"/>
      <c r="M1029" s="375"/>
      <c r="N1029" s="395"/>
      <c r="O1029" s="363">
        <f t="shared" si="125"/>
        <v>0</v>
      </c>
      <c r="P1029" s="74">
        <f t="shared" si="125"/>
        <v>0</v>
      </c>
      <c r="Q1029" s="96" t="str">
        <f t="shared" si="124"/>
        <v/>
      </c>
    </row>
    <row r="1030" spans="1:17">
      <c r="A1030" s="383" t="str">
        <f>IF(B1030="","",COUNT('Diário 1º PA'!$A$4:$A$2000)+COUNT('Diário 2º PA'!$A$4:$A$1998)+COUNT('Diário 3º PA'!$A$4:$A$1991)+ROW()-3)</f>
        <v/>
      </c>
      <c r="B1030" s="370"/>
      <c r="C1030" s="392"/>
      <c r="D1030" s="372"/>
      <c r="E1030" s="372"/>
      <c r="F1030" s="373"/>
      <c r="G1030" s="372"/>
      <c r="H1030" s="372"/>
      <c r="I1030" s="374"/>
      <c r="J1030" s="375"/>
      <c r="K1030" s="375"/>
      <c r="L1030" s="376"/>
      <c r="M1030" s="375"/>
      <c r="N1030" s="395"/>
      <c r="O1030" s="363">
        <f t="shared" si="125"/>
        <v>0</v>
      </c>
      <c r="P1030" s="74">
        <f t="shared" si="125"/>
        <v>0</v>
      </c>
      <c r="Q1030" s="96" t="str">
        <f t="shared" si="124"/>
        <v/>
      </c>
    </row>
    <row r="1031" spans="1:17">
      <c r="A1031" s="383" t="str">
        <f>IF(B1031="","",COUNT('Diário 1º PA'!$A$4:$A$2000)+COUNT('Diário 2º PA'!$A$4:$A$1998)+COUNT('Diário 3º PA'!$A$4:$A$1991)+ROW()-3)</f>
        <v/>
      </c>
      <c r="B1031" s="370"/>
      <c r="C1031" s="392"/>
      <c r="D1031" s="372"/>
      <c r="E1031" s="372"/>
      <c r="F1031" s="373"/>
      <c r="G1031" s="372"/>
      <c r="H1031" s="372"/>
      <c r="I1031" s="374"/>
      <c r="J1031" s="375"/>
      <c r="K1031" s="375"/>
      <c r="L1031" s="376"/>
      <c r="M1031" s="375"/>
      <c r="N1031" s="395"/>
      <c r="O1031" s="363">
        <f t="shared" si="125"/>
        <v>0</v>
      </c>
      <c r="P1031" s="74">
        <f t="shared" si="125"/>
        <v>0</v>
      </c>
      <c r="Q1031" s="96" t="str">
        <f t="shared" si="124"/>
        <v/>
      </c>
    </row>
    <row r="1032" spans="1:17">
      <c r="A1032" s="383" t="str">
        <f>IF(B1032="","",COUNT('Diário 1º PA'!$A$4:$A$2000)+COUNT('Diário 2º PA'!$A$4:$A$1998)+COUNT('Diário 3º PA'!$A$4:$A$1991)+ROW()-3)</f>
        <v/>
      </c>
      <c r="B1032" s="370"/>
      <c r="C1032" s="392"/>
      <c r="D1032" s="372"/>
      <c r="E1032" s="372"/>
      <c r="F1032" s="373"/>
      <c r="G1032" s="372"/>
      <c r="H1032" s="372"/>
      <c r="I1032" s="374"/>
      <c r="J1032" s="375"/>
      <c r="K1032" s="375"/>
      <c r="L1032" s="376"/>
      <c r="M1032" s="375"/>
      <c r="N1032" s="395"/>
      <c r="O1032" s="363">
        <f t="shared" si="125"/>
        <v>0</v>
      </c>
      <c r="P1032" s="74">
        <f t="shared" si="125"/>
        <v>0</v>
      </c>
      <c r="Q1032" s="96" t="str">
        <f t="shared" ref="Q1032:Q1095" si="126">SUBSTITUTE(D1032," ","_")</f>
        <v/>
      </c>
    </row>
    <row r="1033" spans="1:17">
      <c r="A1033" s="383" t="str">
        <f>IF(B1033="","",COUNT('Diário 1º PA'!$A$4:$A$2000)+COUNT('Diário 2º PA'!$A$4:$A$1998)+COUNT('Diário 3º PA'!$A$4:$A$1991)+ROW()-3)</f>
        <v/>
      </c>
      <c r="B1033" s="370"/>
      <c r="C1033" s="392"/>
      <c r="D1033" s="372"/>
      <c r="E1033" s="372"/>
      <c r="F1033" s="373"/>
      <c r="G1033" s="372"/>
      <c r="H1033" s="372"/>
      <c r="I1033" s="374"/>
      <c r="J1033" s="375"/>
      <c r="K1033" s="375"/>
      <c r="L1033" s="376"/>
      <c r="M1033" s="375"/>
      <c r="N1033" s="395"/>
      <c r="O1033" s="363">
        <f t="shared" ref="O1033:P1096" si="127">IF(B1033=0,0,IF(YEAR(B1033)=$P$1,MONTH(B1033)-$O$1+1,(YEAR(B1033)-$P$1)*12-$O$1+1+MONTH(B1033)))</f>
        <v>0</v>
      </c>
      <c r="P1033" s="74">
        <f t="shared" si="127"/>
        <v>0</v>
      </c>
      <c r="Q1033" s="96" t="str">
        <f t="shared" si="126"/>
        <v/>
      </c>
    </row>
    <row r="1034" spans="1:17">
      <c r="A1034" s="383" t="str">
        <f>IF(B1034="","",COUNT('Diário 1º PA'!$A$4:$A$2000)+COUNT('Diário 2º PA'!$A$4:$A$1998)+COUNT('Diário 3º PA'!$A$4:$A$1991)+ROW()-3)</f>
        <v/>
      </c>
      <c r="B1034" s="370"/>
      <c r="C1034" s="392"/>
      <c r="D1034" s="372"/>
      <c r="E1034" s="372"/>
      <c r="F1034" s="373"/>
      <c r="G1034" s="372"/>
      <c r="H1034" s="372"/>
      <c r="I1034" s="374"/>
      <c r="J1034" s="375"/>
      <c r="K1034" s="375"/>
      <c r="L1034" s="376"/>
      <c r="M1034" s="375"/>
      <c r="N1034" s="409"/>
      <c r="O1034" s="363">
        <f t="shared" si="127"/>
        <v>0</v>
      </c>
      <c r="P1034" s="74">
        <f t="shared" si="127"/>
        <v>0</v>
      </c>
      <c r="Q1034" s="96" t="str">
        <f t="shared" si="126"/>
        <v/>
      </c>
    </row>
    <row r="1035" spans="1:17">
      <c r="A1035" s="383" t="str">
        <f>IF(B1035="","",COUNT('Diário 1º PA'!$A$4:$A$2000)+COUNT('Diário 2º PA'!$A$4:$A$1998)+COUNT('Diário 3º PA'!$A$4:$A$1991)+ROW()-3)</f>
        <v/>
      </c>
      <c r="B1035" s="370"/>
      <c r="C1035" s="392"/>
      <c r="D1035" s="372"/>
      <c r="E1035" s="372"/>
      <c r="F1035" s="373"/>
      <c r="G1035" s="372"/>
      <c r="H1035" s="372"/>
      <c r="I1035" s="374"/>
      <c r="J1035" s="375"/>
      <c r="K1035" s="375"/>
      <c r="L1035" s="376"/>
      <c r="M1035" s="375"/>
      <c r="N1035" s="409"/>
      <c r="O1035" s="363">
        <f t="shared" si="127"/>
        <v>0</v>
      </c>
      <c r="P1035" s="74">
        <f t="shared" si="127"/>
        <v>0</v>
      </c>
      <c r="Q1035" s="96" t="str">
        <f t="shared" si="126"/>
        <v/>
      </c>
    </row>
    <row r="1036" spans="1:17">
      <c r="A1036" s="383" t="str">
        <f>IF(B1036="","",COUNT('Diário 1º PA'!$A$4:$A$2000)+COUNT('Diário 2º PA'!$A$4:$A$1998)+COUNT('Diário 3º PA'!$A$4:$A$1991)+ROW()-3)</f>
        <v/>
      </c>
      <c r="B1036" s="370"/>
      <c r="C1036" s="392"/>
      <c r="D1036" s="372"/>
      <c r="E1036" s="372"/>
      <c r="F1036" s="373"/>
      <c r="G1036" s="372"/>
      <c r="H1036" s="372"/>
      <c r="I1036" s="374"/>
      <c r="J1036" s="375"/>
      <c r="K1036" s="375"/>
      <c r="L1036" s="376"/>
      <c r="M1036" s="375"/>
      <c r="N1036" s="409"/>
      <c r="O1036" s="363">
        <f t="shared" si="127"/>
        <v>0</v>
      </c>
      <c r="P1036" s="74">
        <f t="shared" si="127"/>
        <v>0</v>
      </c>
      <c r="Q1036" s="96" t="str">
        <f t="shared" si="126"/>
        <v/>
      </c>
    </row>
    <row r="1037" spans="1:17">
      <c r="A1037" s="383" t="str">
        <f>IF(B1037="","",COUNT('Diário 1º PA'!$A$4:$A$2000)+COUNT('Diário 2º PA'!$A$4:$A$1998)+COUNT('Diário 3º PA'!$A$4:$A$1991)+ROW()-3)</f>
        <v/>
      </c>
      <c r="B1037" s="370"/>
      <c r="C1037" s="392"/>
      <c r="D1037" s="372"/>
      <c r="E1037" s="372"/>
      <c r="F1037" s="373"/>
      <c r="G1037" s="372"/>
      <c r="H1037" s="372"/>
      <c r="I1037" s="374"/>
      <c r="J1037" s="375"/>
      <c r="K1037" s="375"/>
      <c r="L1037" s="376"/>
      <c r="M1037" s="375"/>
      <c r="N1037" s="409"/>
      <c r="O1037" s="363">
        <f t="shared" si="127"/>
        <v>0</v>
      </c>
      <c r="P1037" s="74">
        <f t="shared" si="127"/>
        <v>0</v>
      </c>
      <c r="Q1037" s="96" t="str">
        <f t="shared" si="126"/>
        <v/>
      </c>
    </row>
    <row r="1038" spans="1:17">
      <c r="A1038" s="383" t="str">
        <f>IF(B1038="","",COUNT('Diário 1º PA'!$A$4:$A$2000)+COUNT('Diário 2º PA'!$A$4:$A$1998)+COUNT('Diário 3º PA'!$A$4:$A$1991)+ROW()-3)</f>
        <v/>
      </c>
      <c r="B1038" s="370"/>
      <c r="C1038" s="392"/>
      <c r="D1038" s="372"/>
      <c r="E1038" s="372"/>
      <c r="F1038" s="373"/>
      <c r="G1038" s="372"/>
      <c r="H1038" s="372"/>
      <c r="I1038" s="374"/>
      <c r="J1038" s="375"/>
      <c r="K1038" s="375"/>
      <c r="L1038" s="376"/>
      <c r="M1038" s="375"/>
      <c r="N1038" s="409"/>
      <c r="O1038" s="363">
        <f t="shared" si="127"/>
        <v>0</v>
      </c>
      <c r="P1038" s="74">
        <f t="shared" si="127"/>
        <v>0</v>
      </c>
      <c r="Q1038" s="96" t="str">
        <f t="shared" si="126"/>
        <v/>
      </c>
    </row>
    <row r="1039" spans="1:17">
      <c r="A1039" s="383" t="str">
        <f>IF(B1039="","",COUNT('Diário 1º PA'!$A$4:$A$2000)+COUNT('Diário 2º PA'!$A$4:$A$1998)+COUNT('Diário 3º PA'!$A$4:$A$1991)+ROW()-3)</f>
        <v/>
      </c>
      <c r="B1039" s="370"/>
      <c r="C1039" s="392"/>
      <c r="D1039" s="372"/>
      <c r="E1039" s="372"/>
      <c r="F1039" s="373"/>
      <c r="G1039" s="372"/>
      <c r="H1039" s="372"/>
      <c r="I1039" s="374"/>
      <c r="J1039" s="375"/>
      <c r="K1039" s="375"/>
      <c r="L1039" s="376"/>
      <c r="M1039" s="375"/>
      <c r="N1039" s="409"/>
      <c r="O1039" s="363">
        <f t="shared" si="127"/>
        <v>0</v>
      </c>
      <c r="P1039" s="74">
        <f t="shared" si="127"/>
        <v>0</v>
      </c>
      <c r="Q1039" s="96" t="str">
        <f t="shared" si="126"/>
        <v/>
      </c>
    </row>
    <row r="1040" spans="1:17">
      <c r="A1040" s="383" t="str">
        <f>IF(B1040="","",COUNT('Diário 1º PA'!$A$4:$A$2000)+COUNT('Diário 2º PA'!$A$4:$A$1998)+COUNT('Diário 3º PA'!$A$4:$A$1991)+ROW()-3)</f>
        <v/>
      </c>
      <c r="B1040" s="370"/>
      <c r="C1040" s="392"/>
      <c r="D1040" s="372"/>
      <c r="E1040" s="372"/>
      <c r="F1040" s="373"/>
      <c r="G1040" s="372"/>
      <c r="H1040" s="372"/>
      <c r="I1040" s="374"/>
      <c r="J1040" s="375"/>
      <c r="K1040" s="375"/>
      <c r="L1040" s="376"/>
      <c r="M1040" s="375"/>
      <c r="N1040" s="409"/>
      <c r="O1040" s="363">
        <f t="shared" si="127"/>
        <v>0</v>
      </c>
      <c r="P1040" s="74">
        <f t="shared" si="127"/>
        <v>0</v>
      </c>
      <c r="Q1040" s="96" t="str">
        <f t="shared" si="126"/>
        <v/>
      </c>
    </row>
    <row r="1041" spans="1:17">
      <c r="A1041" s="383" t="str">
        <f>IF(B1041="","",COUNT('Diário 1º PA'!$A$4:$A$2000)+COUNT('Diário 2º PA'!$A$4:$A$1998)+COUNT('Diário 3º PA'!$A$4:$A$1991)+ROW()-3)</f>
        <v/>
      </c>
      <c r="B1041" s="370"/>
      <c r="C1041" s="392"/>
      <c r="D1041" s="372"/>
      <c r="E1041" s="372"/>
      <c r="F1041" s="373"/>
      <c r="G1041" s="372"/>
      <c r="H1041" s="372"/>
      <c r="I1041" s="374"/>
      <c r="J1041" s="375"/>
      <c r="K1041" s="375"/>
      <c r="L1041" s="376"/>
      <c r="M1041" s="375"/>
      <c r="N1041" s="409"/>
      <c r="O1041" s="363">
        <f t="shared" si="127"/>
        <v>0</v>
      </c>
      <c r="P1041" s="74">
        <f t="shared" si="127"/>
        <v>0</v>
      </c>
      <c r="Q1041" s="96" t="str">
        <f t="shared" si="126"/>
        <v/>
      </c>
    </row>
    <row r="1042" spans="1:17">
      <c r="A1042" s="383" t="str">
        <f>IF(B1042="","",COUNT('Diário 1º PA'!$A$4:$A$2000)+COUNT('Diário 2º PA'!$A$4:$A$1998)+COUNT('Diário 3º PA'!$A$4:$A$1991)+ROW()-3)</f>
        <v/>
      </c>
      <c r="B1042" s="370"/>
      <c r="C1042" s="392"/>
      <c r="D1042" s="372"/>
      <c r="E1042" s="372"/>
      <c r="F1042" s="373"/>
      <c r="G1042" s="372"/>
      <c r="H1042" s="372"/>
      <c r="I1042" s="374"/>
      <c r="J1042" s="375"/>
      <c r="K1042" s="375"/>
      <c r="L1042" s="376"/>
      <c r="M1042" s="375"/>
      <c r="N1042" s="409"/>
      <c r="O1042" s="363">
        <f t="shared" si="127"/>
        <v>0</v>
      </c>
      <c r="P1042" s="74">
        <f t="shared" si="127"/>
        <v>0</v>
      </c>
      <c r="Q1042" s="96" t="str">
        <f t="shared" si="126"/>
        <v/>
      </c>
    </row>
    <row r="1043" spans="1:17">
      <c r="A1043" s="383" t="str">
        <f>IF(B1043="","",COUNT('Diário 1º PA'!$A$4:$A$2000)+COUNT('Diário 2º PA'!$A$4:$A$1998)+COUNT('Diário 3º PA'!$A$4:$A$1991)+ROW()-3)</f>
        <v/>
      </c>
      <c r="B1043" s="370"/>
      <c r="C1043" s="392"/>
      <c r="D1043" s="372"/>
      <c r="E1043" s="372"/>
      <c r="F1043" s="373"/>
      <c r="G1043" s="372"/>
      <c r="H1043" s="372"/>
      <c r="I1043" s="374"/>
      <c r="J1043" s="375"/>
      <c r="K1043" s="375"/>
      <c r="L1043" s="376"/>
      <c r="M1043" s="375"/>
      <c r="N1043" s="409"/>
      <c r="O1043" s="363">
        <f t="shared" si="127"/>
        <v>0</v>
      </c>
      <c r="P1043" s="74">
        <f t="shared" si="127"/>
        <v>0</v>
      </c>
      <c r="Q1043" s="96" t="str">
        <f t="shared" si="126"/>
        <v/>
      </c>
    </row>
    <row r="1044" spans="1:17">
      <c r="A1044" s="383" t="str">
        <f>IF(B1044="","",COUNT('Diário 1º PA'!$A$4:$A$2000)+COUNT('Diário 2º PA'!$A$4:$A$1998)+COUNT('Diário 3º PA'!$A$4:$A$1991)+ROW()-3)</f>
        <v/>
      </c>
      <c r="B1044" s="370"/>
      <c r="C1044" s="392"/>
      <c r="D1044" s="372"/>
      <c r="E1044" s="372"/>
      <c r="F1044" s="373"/>
      <c r="G1044" s="372"/>
      <c r="H1044" s="372"/>
      <c r="I1044" s="374"/>
      <c r="J1044" s="375"/>
      <c r="K1044" s="375"/>
      <c r="L1044" s="376"/>
      <c r="M1044" s="375"/>
      <c r="N1044" s="409"/>
      <c r="O1044" s="363">
        <f t="shared" si="127"/>
        <v>0</v>
      </c>
      <c r="P1044" s="74">
        <f t="shared" si="127"/>
        <v>0</v>
      </c>
      <c r="Q1044" s="96" t="str">
        <f t="shared" si="126"/>
        <v/>
      </c>
    </row>
    <row r="1045" spans="1:17">
      <c r="A1045" s="383" t="str">
        <f>IF(B1045="","",COUNT('Diário 1º PA'!$A$4:$A$2000)+COUNT('Diário 2º PA'!$A$4:$A$1998)+COUNT('Diário 3º PA'!$A$4:$A$1991)+ROW()-3)</f>
        <v/>
      </c>
      <c r="B1045" s="370"/>
      <c r="C1045" s="392"/>
      <c r="D1045" s="372"/>
      <c r="E1045" s="372"/>
      <c r="F1045" s="373"/>
      <c r="G1045" s="372"/>
      <c r="H1045" s="372"/>
      <c r="I1045" s="374"/>
      <c r="J1045" s="375"/>
      <c r="K1045" s="375"/>
      <c r="L1045" s="376"/>
      <c r="M1045" s="375"/>
      <c r="N1045" s="409"/>
      <c r="O1045" s="363">
        <f t="shared" si="127"/>
        <v>0</v>
      </c>
      <c r="P1045" s="74">
        <f t="shared" si="127"/>
        <v>0</v>
      </c>
      <c r="Q1045" s="96" t="str">
        <f t="shared" si="126"/>
        <v/>
      </c>
    </row>
    <row r="1046" spans="1:17">
      <c r="A1046" s="383" t="str">
        <f>IF(B1046="","",COUNT('Diário 1º PA'!$A$4:$A$2000)+COUNT('Diário 2º PA'!$A$4:$A$1998)+COUNT('Diário 3º PA'!$A$4:$A$1991)+ROW()-3)</f>
        <v/>
      </c>
      <c r="B1046" s="370"/>
      <c r="C1046" s="392"/>
      <c r="D1046" s="372"/>
      <c r="E1046" s="372"/>
      <c r="F1046" s="373"/>
      <c r="G1046" s="372"/>
      <c r="H1046" s="372"/>
      <c r="I1046" s="374"/>
      <c r="J1046" s="375"/>
      <c r="K1046" s="375"/>
      <c r="L1046" s="376"/>
      <c r="M1046" s="375"/>
      <c r="N1046" s="409"/>
      <c r="O1046" s="363">
        <f t="shared" si="127"/>
        <v>0</v>
      </c>
      <c r="P1046" s="74">
        <f t="shared" si="127"/>
        <v>0</v>
      </c>
      <c r="Q1046" s="96" t="str">
        <f t="shared" si="126"/>
        <v/>
      </c>
    </row>
    <row r="1047" spans="1:17">
      <c r="A1047" s="383" t="str">
        <f>IF(B1047="","",COUNT('Diário 1º PA'!$A$4:$A$2000)+COUNT('Diário 2º PA'!$A$4:$A$1998)+COUNT('Diário 3º PA'!$A$4:$A$1991)+ROW()-3)</f>
        <v/>
      </c>
      <c r="B1047" s="370"/>
      <c r="C1047" s="392"/>
      <c r="D1047" s="372"/>
      <c r="E1047" s="372"/>
      <c r="F1047" s="373"/>
      <c r="G1047" s="372"/>
      <c r="H1047" s="372"/>
      <c r="I1047" s="374"/>
      <c r="J1047" s="375"/>
      <c r="K1047" s="375"/>
      <c r="L1047" s="376"/>
      <c r="M1047" s="375"/>
      <c r="N1047" s="409"/>
      <c r="O1047" s="363">
        <f t="shared" si="127"/>
        <v>0</v>
      </c>
      <c r="P1047" s="74">
        <f t="shared" si="127"/>
        <v>0</v>
      </c>
      <c r="Q1047" s="96" t="str">
        <f t="shared" si="126"/>
        <v/>
      </c>
    </row>
    <row r="1048" spans="1:17">
      <c r="A1048" s="383" t="str">
        <f>IF(B1048="","",COUNT('Diário 1º PA'!$A$4:$A$2000)+COUNT('Diário 2º PA'!$A$4:$A$1998)+COUNT('Diário 3º PA'!$A$4:$A$1991)+ROW()-3)</f>
        <v/>
      </c>
      <c r="B1048" s="370"/>
      <c r="C1048" s="392"/>
      <c r="D1048" s="372"/>
      <c r="E1048" s="372"/>
      <c r="F1048" s="373"/>
      <c r="G1048" s="372"/>
      <c r="H1048" s="372"/>
      <c r="I1048" s="374"/>
      <c r="J1048" s="375"/>
      <c r="K1048" s="375"/>
      <c r="L1048" s="376"/>
      <c r="M1048" s="375"/>
      <c r="N1048" s="409"/>
      <c r="O1048" s="363">
        <f t="shared" si="127"/>
        <v>0</v>
      </c>
      <c r="P1048" s="74">
        <f t="shared" si="127"/>
        <v>0</v>
      </c>
      <c r="Q1048" s="96" t="str">
        <f t="shared" si="126"/>
        <v/>
      </c>
    </row>
    <row r="1049" spans="1:17">
      <c r="A1049" s="383" t="str">
        <f>IF(B1049="","",COUNT('Diário 1º PA'!$A$4:$A$2000)+COUNT('Diário 2º PA'!$A$4:$A$1998)+COUNT('Diário 3º PA'!$A$4:$A$1991)+ROW()-3)</f>
        <v/>
      </c>
      <c r="B1049" s="370"/>
      <c r="C1049" s="392"/>
      <c r="D1049" s="372"/>
      <c r="E1049" s="372"/>
      <c r="F1049" s="373"/>
      <c r="G1049" s="372"/>
      <c r="H1049" s="372"/>
      <c r="I1049" s="374"/>
      <c r="J1049" s="375"/>
      <c r="K1049" s="375"/>
      <c r="L1049" s="376"/>
      <c r="M1049" s="375"/>
      <c r="N1049" s="409"/>
      <c r="O1049" s="363">
        <f t="shared" si="127"/>
        <v>0</v>
      </c>
      <c r="P1049" s="74">
        <f t="shared" si="127"/>
        <v>0</v>
      </c>
      <c r="Q1049" s="96" t="str">
        <f t="shared" si="126"/>
        <v/>
      </c>
    </row>
    <row r="1050" spans="1:17">
      <c r="A1050" s="383" t="str">
        <f>IF(B1050="","",COUNT('Diário 1º PA'!$A$4:$A$2000)+COUNT('Diário 2º PA'!$A$4:$A$1998)+COUNT('Diário 3º PA'!$A$4:$A$1991)+ROW()-3)</f>
        <v/>
      </c>
      <c r="B1050" s="370"/>
      <c r="C1050" s="392"/>
      <c r="D1050" s="372"/>
      <c r="E1050" s="372"/>
      <c r="F1050" s="373"/>
      <c r="G1050" s="372"/>
      <c r="H1050" s="372"/>
      <c r="I1050" s="374"/>
      <c r="J1050" s="375"/>
      <c r="K1050" s="375"/>
      <c r="L1050" s="376"/>
      <c r="M1050" s="375"/>
      <c r="N1050" s="409"/>
      <c r="O1050" s="363">
        <f t="shared" si="127"/>
        <v>0</v>
      </c>
      <c r="P1050" s="74">
        <f t="shared" si="127"/>
        <v>0</v>
      </c>
      <c r="Q1050" s="96" t="str">
        <f t="shared" si="126"/>
        <v/>
      </c>
    </row>
    <row r="1051" spans="1:17">
      <c r="A1051" s="383" t="str">
        <f>IF(B1051="","",COUNT('Diário 1º PA'!$A$4:$A$2000)+COUNT('Diário 2º PA'!$A$4:$A$1998)+COUNT('Diário 3º PA'!$A$4:$A$1991)+ROW()-3)</f>
        <v/>
      </c>
      <c r="B1051" s="370"/>
      <c r="C1051" s="392"/>
      <c r="D1051" s="372"/>
      <c r="E1051" s="372"/>
      <c r="F1051" s="373"/>
      <c r="G1051" s="372"/>
      <c r="H1051" s="372"/>
      <c r="I1051" s="374"/>
      <c r="J1051" s="375"/>
      <c r="K1051" s="375"/>
      <c r="L1051" s="376"/>
      <c r="M1051" s="375"/>
      <c r="N1051" s="409"/>
      <c r="O1051" s="363">
        <f t="shared" si="127"/>
        <v>0</v>
      </c>
      <c r="P1051" s="74">
        <f t="shared" si="127"/>
        <v>0</v>
      </c>
      <c r="Q1051" s="96" t="str">
        <f t="shared" si="126"/>
        <v/>
      </c>
    </row>
    <row r="1052" spans="1:17">
      <c r="A1052" s="383" t="str">
        <f>IF(B1052="","",COUNT('Diário 1º PA'!$A$4:$A$2000)+COUNT('Diário 2º PA'!$A$4:$A$1998)+COUNT('Diário 3º PA'!$A$4:$A$1991)+ROW()-3)</f>
        <v/>
      </c>
      <c r="B1052" s="370"/>
      <c r="C1052" s="392"/>
      <c r="D1052" s="372"/>
      <c r="E1052" s="372"/>
      <c r="F1052" s="373"/>
      <c r="G1052" s="372"/>
      <c r="H1052" s="372"/>
      <c r="I1052" s="374"/>
      <c r="J1052" s="375"/>
      <c r="K1052" s="375"/>
      <c r="L1052" s="376"/>
      <c r="M1052" s="375"/>
      <c r="N1052" s="409"/>
      <c r="O1052" s="363">
        <f t="shared" si="127"/>
        <v>0</v>
      </c>
      <c r="P1052" s="74">
        <f t="shared" si="127"/>
        <v>0</v>
      </c>
      <c r="Q1052" s="96" t="str">
        <f t="shared" si="126"/>
        <v/>
      </c>
    </row>
    <row r="1053" spans="1:17">
      <c r="A1053" s="383" t="str">
        <f>IF(B1053="","",COUNT('Diário 1º PA'!$A$4:$A$2000)+COUNT('Diário 2º PA'!$A$4:$A$1998)+COUNT('Diário 3º PA'!$A$4:$A$1991)+ROW()-3)</f>
        <v/>
      </c>
      <c r="B1053" s="370"/>
      <c r="C1053" s="392"/>
      <c r="D1053" s="372"/>
      <c r="E1053" s="372"/>
      <c r="F1053" s="373"/>
      <c r="G1053" s="372"/>
      <c r="H1053" s="372"/>
      <c r="I1053" s="374"/>
      <c r="J1053" s="375"/>
      <c r="K1053" s="375"/>
      <c r="L1053" s="376"/>
      <c r="M1053" s="375"/>
      <c r="N1053" s="409"/>
      <c r="O1053" s="363">
        <f t="shared" si="127"/>
        <v>0</v>
      </c>
      <c r="P1053" s="74">
        <f t="shared" si="127"/>
        <v>0</v>
      </c>
      <c r="Q1053" s="96" t="str">
        <f t="shared" si="126"/>
        <v/>
      </c>
    </row>
    <row r="1054" spans="1:17">
      <c r="A1054" s="383" t="str">
        <f>IF(B1054="","",COUNT('Diário 1º PA'!$A$4:$A$2000)+COUNT('Diário 2º PA'!$A$4:$A$1998)+COUNT('Diário 3º PA'!$A$4:$A$1991)+ROW()-3)</f>
        <v/>
      </c>
      <c r="B1054" s="370"/>
      <c r="C1054" s="392"/>
      <c r="D1054" s="372"/>
      <c r="E1054" s="372"/>
      <c r="F1054" s="373"/>
      <c r="G1054" s="372"/>
      <c r="H1054" s="372"/>
      <c r="I1054" s="374"/>
      <c r="J1054" s="375"/>
      <c r="K1054" s="375"/>
      <c r="L1054" s="376"/>
      <c r="M1054" s="375"/>
      <c r="N1054" s="409"/>
      <c r="O1054" s="363">
        <f t="shared" si="127"/>
        <v>0</v>
      </c>
      <c r="P1054" s="74">
        <f t="shared" si="127"/>
        <v>0</v>
      </c>
      <c r="Q1054" s="96" t="str">
        <f t="shared" si="126"/>
        <v/>
      </c>
    </row>
    <row r="1055" spans="1:17">
      <c r="A1055" s="383" t="str">
        <f>IF(B1055="","",COUNT('Diário 1º PA'!$A$4:$A$2000)+COUNT('Diário 2º PA'!$A$4:$A$1998)+COUNT('Diário 3º PA'!$A$4:$A$1991)+ROW()-3)</f>
        <v/>
      </c>
      <c r="B1055" s="370"/>
      <c r="C1055" s="392"/>
      <c r="D1055" s="372"/>
      <c r="E1055" s="372"/>
      <c r="F1055" s="373"/>
      <c r="G1055" s="372"/>
      <c r="H1055" s="372"/>
      <c r="I1055" s="374"/>
      <c r="J1055" s="375"/>
      <c r="K1055" s="375"/>
      <c r="L1055" s="376"/>
      <c r="M1055" s="375"/>
      <c r="N1055" s="409"/>
      <c r="O1055" s="363">
        <f t="shared" si="127"/>
        <v>0</v>
      </c>
      <c r="P1055" s="74">
        <f t="shared" si="127"/>
        <v>0</v>
      </c>
      <c r="Q1055" s="96" t="str">
        <f t="shared" si="126"/>
        <v/>
      </c>
    </row>
    <row r="1056" spans="1:17">
      <c r="A1056" s="383" t="str">
        <f>IF(B1056="","",COUNT('Diário 1º PA'!$A$4:$A$2000)+COUNT('Diário 2º PA'!$A$4:$A$1998)+COUNT('Diário 3º PA'!$A$4:$A$1991)+ROW()-3)</f>
        <v/>
      </c>
      <c r="B1056" s="370"/>
      <c r="C1056" s="392"/>
      <c r="D1056" s="372"/>
      <c r="E1056" s="372"/>
      <c r="F1056" s="373"/>
      <c r="G1056" s="372"/>
      <c r="H1056" s="372"/>
      <c r="I1056" s="374"/>
      <c r="J1056" s="375"/>
      <c r="K1056" s="375"/>
      <c r="L1056" s="376"/>
      <c r="M1056" s="375"/>
      <c r="N1056" s="409"/>
      <c r="O1056" s="363">
        <f t="shared" si="127"/>
        <v>0</v>
      </c>
      <c r="P1056" s="74">
        <f t="shared" si="127"/>
        <v>0</v>
      </c>
      <c r="Q1056" s="96" t="str">
        <f t="shared" si="126"/>
        <v/>
      </c>
    </row>
    <row r="1057" spans="1:17">
      <c r="A1057" s="383" t="str">
        <f>IF(B1057="","",COUNT('Diário 1º PA'!$A$4:$A$2000)+COUNT('Diário 2º PA'!$A$4:$A$1998)+COUNT('Diário 3º PA'!$A$4:$A$1991)+ROW()-3)</f>
        <v/>
      </c>
      <c r="B1057" s="370"/>
      <c r="C1057" s="392"/>
      <c r="D1057" s="372"/>
      <c r="E1057" s="372"/>
      <c r="F1057" s="373"/>
      <c r="G1057" s="372"/>
      <c r="H1057" s="372"/>
      <c r="I1057" s="374"/>
      <c r="J1057" s="375"/>
      <c r="K1057" s="375"/>
      <c r="L1057" s="376"/>
      <c r="M1057" s="375"/>
      <c r="N1057" s="409"/>
      <c r="O1057" s="363">
        <f t="shared" si="127"/>
        <v>0</v>
      </c>
      <c r="P1057" s="74">
        <f t="shared" si="127"/>
        <v>0</v>
      </c>
      <c r="Q1057" s="96" t="str">
        <f t="shared" si="126"/>
        <v/>
      </c>
    </row>
    <row r="1058" spans="1:17">
      <c r="A1058" s="383" t="str">
        <f>IF(B1058="","",COUNT('Diário 1º PA'!$A$4:$A$2000)+COUNT('Diário 2º PA'!$A$4:$A$1998)+COUNT('Diário 3º PA'!$A$4:$A$1991)+ROW()-3)</f>
        <v/>
      </c>
      <c r="B1058" s="370"/>
      <c r="C1058" s="392"/>
      <c r="D1058" s="372"/>
      <c r="E1058" s="372"/>
      <c r="F1058" s="373"/>
      <c r="G1058" s="372"/>
      <c r="H1058" s="372"/>
      <c r="I1058" s="374"/>
      <c r="J1058" s="375"/>
      <c r="K1058" s="375"/>
      <c r="L1058" s="376"/>
      <c r="M1058" s="375"/>
      <c r="N1058" s="409"/>
      <c r="O1058" s="363">
        <f t="shared" si="127"/>
        <v>0</v>
      </c>
      <c r="P1058" s="74">
        <f t="shared" si="127"/>
        <v>0</v>
      </c>
      <c r="Q1058" s="96" t="str">
        <f t="shared" si="126"/>
        <v/>
      </c>
    </row>
    <row r="1059" spans="1:17">
      <c r="A1059" s="383" t="str">
        <f>IF(B1059="","",COUNT('Diário 1º PA'!$A$4:$A$2000)+COUNT('Diário 2º PA'!$A$4:$A$1998)+COUNT('Diário 3º PA'!$A$4:$A$1991)+ROW()-3)</f>
        <v/>
      </c>
      <c r="B1059" s="370"/>
      <c r="C1059" s="392"/>
      <c r="D1059" s="372"/>
      <c r="E1059" s="372"/>
      <c r="F1059" s="373"/>
      <c r="G1059" s="372"/>
      <c r="H1059" s="372"/>
      <c r="I1059" s="374"/>
      <c r="J1059" s="375"/>
      <c r="K1059" s="375"/>
      <c r="L1059" s="376"/>
      <c r="M1059" s="375"/>
      <c r="N1059" s="409"/>
      <c r="O1059" s="363">
        <f t="shared" si="127"/>
        <v>0</v>
      </c>
      <c r="P1059" s="74">
        <f t="shared" si="127"/>
        <v>0</v>
      </c>
      <c r="Q1059" s="96" t="str">
        <f t="shared" si="126"/>
        <v/>
      </c>
    </row>
    <row r="1060" spans="1:17">
      <c r="A1060" s="383" t="str">
        <f>IF(B1060="","",COUNT('Diário 1º PA'!$A$4:$A$2000)+COUNT('Diário 2º PA'!$A$4:$A$1998)+COUNT('Diário 3º PA'!$A$4:$A$1991)+ROW()-3)</f>
        <v/>
      </c>
      <c r="B1060" s="370"/>
      <c r="C1060" s="392"/>
      <c r="D1060" s="372"/>
      <c r="E1060" s="372"/>
      <c r="F1060" s="373"/>
      <c r="G1060" s="372"/>
      <c r="H1060" s="372"/>
      <c r="I1060" s="374"/>
      <c r="J1060" s="375"/>
      <c r="K1060" s="375"/>
      <c r="L1060" s="376"/>
      <c r="M1060" s="375"/>
      <c r="N1060" s="409"/>
      <c r="O1060" s="363">
        <f t="shared" si="127"/>
        <v>0</v>
      </c>
      <c r="P1060" s="74">
        <f t="shared" si="127"/>
        <v>0</v>
      </c>
      <c r="Q1060" s="96" t="str">
        <f t="shared" si="126"/>
        <v/>
      </c>
    </row>
    <row r="1061" spans="1:17">
      <c r="A1061" s="383" t="str">
        <f>IF(B1061="","",COUNT('Diário 1º PA'!$A$4:$A$2000)+COUNT('Diário 2º PA'!$A$4:$A$1998)+COUNT('Diário 3º PA'!$A$4:$A$1991)+ROW()-3)</f>
        <v/>
      </c>
      <c r="B1061" s="370"/>
      <c r="C1061" s="392"/>
      <c r="D1061" s="372"/>
      <c r="E1061" s="372"/>
      <c r="F1061" s="373"/>
      <c r="G1061" s="372"/>
      <c r="H1061" s="372"/>
      <c r="I1061" s="374"/>
      <c r="J1061" s="375"/>
      <c r="K1061" s="375"/>
      <c r="L1061" s="376"/>
      <c r="M1061" s="375"/>
      <c r="N1061" s="409"/>
      <c r="O1061" s="363">
        <f t="shared" si="127"/>
        <v>0</v>
      </c>
      <c r="P1061" s="74">
        <f t="shared" si="127"/>
        <v>0</v>
      </c>
      <c r="Q1061" s="96" t="str">
        <f t="shared" si="126"/>
        <v/>
      </c>
    </row>
    <row r="1062" spans="1:17">
      <c r="A1062" s="383" t="str">
        <f>IF(B1062="","",COUNT('Diário 1º PA'!$A$4:$A$2000)+COUNT('Diário 2º PA'!$A$4:$A$1998)+COUNT('Diário 3º PA'!$A$4:$A$1991)+ROW()-3)</f>
        <v/>
      </c>
      <c r="B1062" s="370"/>
      <c r="C1062" s="392"/>
      <c r="D1062" s="372"/>
      <c r="E1062" s="372"/>
      <c r="F1062" s="373"/>
      <c r="G1062" s="372"/>
      <c r="H1062" s="372"/>
      <c r="I1062" s="374"/>
      <c r="J1062" s="375"/>
      <c r="K1062" s="375"/>
      <c r="L1062" s="376"/>
      <c r="M1062" s="375"/>
      <c r="N1062" s="409"/>
      <c r="O1062" s="363">
        <f t="shared" si="127"/>
        <v>0</v>
      </c>
      <c r="P1062" s="74">
        <f t="shared" si="127"/>
        <v>0</v>
      </c>
      <c r="Q1062" s="96" t="str">
        <f t="shared" si="126"/>
        <v/>
      </c>
    </row>
    <row r="1063" spans="1:17">
      <c r="A1063" s="383" t="str">
        <f>IF(B1063="","",COUNT('Diário 1º PA'!$A$4:$A$2000)+COUNT('Diário 2º PA'!$A$4:$A$1998)+COUNT('Diário 3º PA'!$A$4:$A$1991)+ROW()-3)</f>
        <v/>
      </c>
      <c r="B1063" s="370"/>
      <c r="C1063" s="392"/>
      <c r="D1063" s="372"/>
      <c r="E1063" s="372"/>
      <c r="F1063" s="373"/>
      <c r="G1063" s="372"/>
      <c r="H1063" s="372"/>
      <c r="I1063" s="374"/>
      <c r="J1063" s="375"/>
      <c r="K1063" s="375"/>
      <c r="L1063" s="376"/>
      <c r="M1063" s="375"/>
      <c r="N1063" s="409"/>
      <c r="O1063" s="363">
        <f t="shared" si="127"/>
        <v>0</v>
      </c>
      <c r="P1063" s="74">
        <f t="shared" si="127"/>
        <v>0</v>
      </c>
      <c r="Q1063" s="96" t="str">
        <f t="shared" si="126"/>
        <v/>
      </c>
    </row>
    <row r="1064" spans="1:17">
      <c r="A1064" s="383" t="str">
        <f>IF(B1064="","",COUNT('Diário 1º PA'!$A$4:$A$2000)+COUNT('Diário 2º PA'!$A$4:$A$1998)+COUNT('Diário 3º PA'!$A$4:$A$1991)+ROW()-3)</f>
        <v/>
      </c>
      <c r="B1064" s="370"/>
      <c r="C1064" s="392"/>
      <c r="D1064" s="372"/>
      <c r="E1064" s="372"/>
      <c r="F1064" s="373"/>
      <c r="G1064" s="372"/>
      <c r="H1064" s="372"/>
      <c r="I1064" s="374"/>
      <c r="J1064" s="375"/>
      <c r="K1064" s="375"/>
      <c r="L1064" s="376"/>
      <c r="M1064" s="375"/>
      <c r="N1064" s="409"/>
      <c r="O1064" s="363">
        <f t="shared" si="127"/>
        <v>0</v>
      </c>
      <c r="P1064" s="74">
        <f t="shared" si="127"/>
        <v>0</v>
      </c>
      <c r="Q1064" s="96" t="str">
        <f t="shared" si="126"/>
        <v/>
      </c>
    </row>
    <row r="1065" spans="1:17">
      <c r="A1065" s="383" t="str">
        <f>IF(B1065="","",COUNT('Diário 1º PA'!$A$4:$A$2000)+COUNT('Diário 2º PA'!$A$4:$A$1998)+COUNT('Diário 3º PA'!$A$4:$A$1991)+ROW()-3)</f>
        <v/>
      </c>
      <c r="B1065" s="370"/>
      <c r="C1065" s="392"/>
      <c r="D1065" s="372"/>
      <c r="E1065" s="372"/>
      <c r="F1065" s="373"/>
      <c r="G1065" s="372"/>
      <c r="H1065" s="372"/>
      <c r="I1065" s="374"/>
      <c r="J1065" s="375"/>
      <c r="K1065" s="375"/>
      <c r="L1065" s="376"/>
      <c r="M1065" s="375"/>
      <c r="N1065" s="409"/>
      <c r="O1065" s="363">
        <f t="shared" si="127"/>
        <v>0</v>
      </c>
      <c r="P1065" s="74">
        <f t="shared" si="127"/>
        <v>0</v>
      </c>
      <c r="Q1065" s="96" t="str">
        <f t="shared" si="126"/>
        <v/>
      </c>
    </row>
    <row r="1066" spans="1:17">
      <c r="A1066" s="383" t="str">
        <f>IF(B1066="","",COUNT('Diário 1º PA'!$A$4:$A$2000)+COUNT('Diário 2º PA'!$A$4:$A$1998)+COUNT('Diário 3º PA'!$A$4:$A$1991)+ROW()-3)</f>
        <v/>
      </c>
      <c r="B1066" s="370"/>
      <c r="C1066" s="392"/>
      <c r="D1066" s="372"/>
      <c r="E1066" s="372"/>
      <c r="F1066" s="373"/>
      <c r="G1066" s="372"/>
      <c r="H1066" s="372"/>
      <c r="I1066" s="374"/>
      <c r="J1066" s="375"/>
      <c r="K1066" s="375"/>
      <c r="L1066" s="376"/>
      <c r="M1066" s="375"/>
      <c r="N1066" s="409"/>
      <c r="O1066" s="363">
        <f t="shared" si="127"/>
        <v>0</v>
      </c>
      <c r="P1066" s="74">
        <f t="shared" si="127"/>
        <v>0</v>
      </c>
      <c r="Q1066" s="96" t="str">
        <f t="shared" si="126"/>
        <v/>
      </c>
    </row>
    <row r="1067" spans="1:17">
      <c r="A1067" s="383" t="str">
        <f>IF(B1067="","",COUNT('Diário 1º PA'!$A$4:$A$2000)+COUNT('Diário 2º PA'!$A$4:$A$1998)+COUNT('Diário 3º PA'!$A$4:$A$1991)+ROW()-3)</f>
        <v/>
      </c>
      <c r="B1067" s="370"/>
      <c r="C1067" s="392"/>
      <c r="D1067" s="372"/>
      <c r="E1067" s="372"/>
      <c r="F1067" s="373"/>
      <c r="G1067" s="372"/>
      <c r="H1067" s="372"/>
      <c r="I1067" s="374"/>
      <c r="J1067" s="375"/>
      <c r="K1067" s="375"/>
      <c r="L1067" s="376"/>
      <c r="M1067" s="375"/>
      <c r="N1067" s="409"/>
      <c r="O1067" s="363">
        <f t="shared" si="127"/>
        <v>0</v>
      </c>
      <c r="P1067" s="74">
        <f t="shared" si="127"/>
        <v>0</v>
      </c>
      <c r="Q1067" s="96" t="str">
        <f t="shared" si="126"/>
        <v/>
      </c>
    </row>
    <row r="1068" spans="1:17">
      <c r="A1068" s="383" t="str">
        <f>IF(B1068="","",COUNT('Diário 1º PA'!$A$4:$A$2000)+COUNT('Diário 2º PA'!$A$4:$A$1998)+COUNT('Diário 3º PA'!$A$4:$A$1991)+ROW()-3)</f>
        <v/>
      </c>
      <c r="B1068" s="370"/>
      <c r="C1068" s="392"/>
      <c r="D1068" s="372"/>
      <c r="E1068" s="372"/>
      <c r="F1068" s="373"/>
      <c r="G1068" s="372"/>
      <c r="H1068" s="372"/>
      <c r="I1068" s="374"/>
      <c r="J1068" s="375"/>
      <c r="K1068" s="375"/>
      <c r="L1068" s="376"/>
      <c r="M1068" s="375"/>
      <c r="N1068" s="409"/>
      <c r="O1068" s="363">
        <f t="shared" si="127"/>
        <v>0</v>
      </c>
      <c r="P1068" s="74">
        <f t="shared" si="127"/>
        <v>0</v>
      </c>
      <c r="Q1068" s="96" t="str">
        <f t="shared" si="126"/>
        <v/>
      </c>
    </row>
    <row r="1069" spans="1:17">
      <c r="A1069" s="383" t="str">
        <f>IF(B1069="","",COUNT('Diário 1º PA'!$A$4:$A$2000)+COUNT('Diário 2º PA'!$A$4:$A$1998)+COUNT('Diário 3º PA'!$A$4:$A$1991)+ROW()-3)</f>
        <v/>
      </c>
      <c r="B1069" s="370"/>
      <c r="C1069" s="392"/>
      <c r="D1069" s="372"/>
      <c r="E1069" s="372"/>
      <c r="F1069" s="373"/>
      <c r="G1069" s="372"/>
      <c r="H1069" s="372"/>
      <c r="I1069" s="374"/>
      <c r="J1069" s="375"/>
      <c r="K1069" s="375"/>
      <c r="L1069" s="376"/>
      <c r="M1069" s="375"/>
      <c r="N1069" s="409"/>
      <c r="O1069" s="363">
        <f t="shared" si="127"/>
        <v>0</v>
      </c>
      <c r="P1069" s="74">
        <f t="shared" si="127"/>
        <v>0</v>
      </c>
      <c r="Q1069" s="96" t="str">
        <f t="shared" si="126"/>
        <v/>
      </c>
    </row>
    <row r="1070" spans="1:17">
      <c r="A1070" s="383" t="str">
        <f>IF(B1070="","",COUNT('Diário 1º PA'!$A$4:$A$2000)+COUNT('Diário 2º PA'!$A$4:$A$1998)+COUNT('Diário 3º PA'!$A$4:$A$1991)+ROW()-3)</f>
        <v/>
      </c>
      <c r="B1070" s="370"/>
      <c r="C1070" s="392"/>
      <c r="D1070" s="372"/>
      <c r="E1070" s="372"/>
      <c r="F1070" s="373"/>
      <c r="G1070" s="372"/>
      <c r="H1070" s="372"/>
      <c r="I1070" s="374"/>
      <c r="J1070" s="375"/>
      <c r="K1070" s="375"/>
      <c r="L1070" s="376"/>
      <c r="M1070" s="375"/>
      <c r="N1070" s="409"/>
      <c r="O1070" s="363">
        <f t="shared" si="127"/>
        <v>0</v>
      </c>
      <c r="P1070" s="74">
        <f t="shared" si="127"/>
        <v>0</v>
      </c>
      <c r="Q1070" s="96" t="str">
        <f t="shared" si="126"/>
        <v/>
      </c>
    </row>
    <row r="1071" spans="1:17">
      <c r="A1071" s="383" t="str">
        <f>IF(B1071="","",COUNT('Diário 1º PA'!$A$4:$A$2000)+COUNT('Diário 2º PA'!$A$4:$A$1998)+COUNT('Diário 3º PA'!$A$4:$A$1991)+ROW()-3)</f>
        <v/>
      </c>
      <c r="B1071" s="370"/>
      <c r="C1071" s="392"/>
      <c r="D1071" s="372"/>
      <c r="E1071" s="372"/>
      <c r="F1071" s="373"/>
      <c r="G1071" s="372"/>
      <c r="H1071" s="372"/>
      <c r="I1071" s="374"/>
      <c r="J1071" s="375"/>
      <c r="K1071" s="375"/>
      <c r="L1071" s="376"/>
      <c r="M1071" s="375"/>
      <c r="N1071" s="409"/>
      <c r="O1071" s="363">
        <f t="shared" si="127"/>
        <v>0</v>
      </c>
      <c r="P1071" s="74">
        <f t="shared" si="127"/>
        <v>0</v>
      </c>
      <c r="Q1071" s="96" t="str">
        <f t="shared" si="126"/>
        <v/>
      </c>
    </row>
    <row r="1072" spans="1:17">
      <c r="A1072" s="383" t="str">
        <f>IF(B1072="","",COUNT('Diário 1º PA'!$A$4:$A$2000)+COUNT('Diário 2º PA'!$A$4:$A$1998)+COUNT('Diário 3º PA'!$A$4:$A$1991)+ROW()-3)</f>
        <v/>
      </c>
      <c r="B1072" s="370"/>
      <c r="C1072" s="392"/>
      <c r="D1072" s="372"/>
      <c r="E1072" s="372"/>
      <c r="F1072" s="373"/>
      <c r="G1072" s="372"/>
      <c r="H1072" s="372"/>
      <c r="I1072" s="374"/>
      <c r="J1072" s="375"/>
      <c r="K1072" s="375"/>
      <c r="L1072" s="376"/>
      <c r="M1072" s="375"/>
      <c r="N1072" s="409"/>
      <c r="O1072" s="363">
        <f t="shared" si="127"/>
        <v>0</v>
      </c>
      <c r="P1072" s="74">
        <f t="shared" si="127"/>
        <v>0</v>
      </c>
      <c r="Q1072" s="96" t="str">
        <f t="shared" si="126"/>
        <v/>
      </c>
    </row>
    <row r="1073" spans="1:17">
      <c r="A1073" s="383" t="str">
        <f>IF(B1073="","",COUNT('Diário 1º PA'!$A$4:$A$2000)+COUNT('Diário 2º PA'!$A$4:$A$1998)+COUNT('Diário 3º PA'!$A$4:$A$1991)+ROW()-3)</f>
        <v/>
      </c>
      <c r="B1073" s="370"/>
      <c r="C1073" s="392"/>
      <c r="D1073" s="372"/>
      <c r="E1073" s="372"/>
      <c r="F1073" s="373"/>
      <c r="G1073" s="372"/>
      <c r="H1073" s="372"/>
      <c r="I1073" s="374"/>
      <c r="J1073" s="375"/>
      <c r="K1073" s="375"/>
      <c r="L1073" s="376"/>
      <c r="M1073" s="375"/>
      <c r="N1073" s="409"/>
      <c r="O1073" s="363">
        <f t="shared" si="127"/>
        <v>0</v>
      </c>
      <c r="P1073" s="74">
        <f t="shared" si="127"/>
        <v>0</v>
      </c>
      <c r="Q1073" s="96" t="str">
        <f t="shared" si="126"/>
        <v/>
      </c>
    </row>
    <row r="1074" spans="1:17">
      <c r="A1074" s="383" t="str">
        <f>IF(B1074="","",COUNT('Diário 1º PA'!$A$4:$A$2000)+COUNT('Diário 2º PA'!$A$4:$A$1998)+COUNT('Diário 3º PA'!$A$4:$A$1991)+ROW()-3)</f>
        <v/>
      </c>
      <c r="B1074" s="370"/>
      <c r="C1074" s="392"/>
      <c r="D1074" s="372"/>
      <c r="E1074" s="372"/>
      <c r="F1074" s="373"/>
      <c r="G1074" s="372"/>
      <c r="H1074" s="372"/>
      <c r="I1074" s="374"/>
      <c r="J1074" s="375"/>
      <c r="K1074" s="375"/>
      <c r="L1074" s="376"/>
      <c r="M1074" s="375"/>
      <c r="N1074" s="409"/>
      <c r="O1074" s="363">
        <f t="shared" si="127"/>
        <v>0</v>
      </c>
      <c r="P1074" s="74">
        <f t="shared" si="127"/>
        <v>0</v>
      </c>
      <c r="Q1074" s="96" t="str">
        <f t="shared" si="126"/>
        <v/>
      </c>
    </row>
    <row r="1075" spans="1:17">
      <c r="A1075" s="383" t="str">
        <f>IF(B1075="","",COUNT('Diário 1º PA'!$A$4:$A$2000)+COUNT('Diário 2º PA'!$A$4:$A$1998)+COUNT('Diário 3º PA'!$A$4:$A$1991)+ROW()-3)</f>
        <v/>
      </c>
      <c r="B1075" s="370"/>
      <c r="C1075" s="392"/>
      <c r="D1075" s="372"/>
      <c r="E1075" s="372"/>
      <c r="F1075" s="373"/>
      <c r="G1075" s="372"/>
      <c r="H1075" s="372"/>
      <c r="I1075" s="374"/>
      <c r="J1075" s="375"/>
      <c r="K1075" s="375"/>
      <c r="L1075" s="376"/>
      <c r="M1075" s="375"/>
      <c r="N1075" s="409"/>
      <c r="O1075" s="363">
        <f t="shared" si="127"/>
        <v>0</v>
      </c>
      <c r="P1075" s="74">
        <f t="shared" si="127"/>
        <v>0</v>
      </c>
      <c r="Q1075" s="96" t="str">
        <f t="shared" si="126"/>
        <v/>
      </c>
    </row>
    <row r="1076" spans="1:17">
      <c r="A1076" s="383" t="str">
        <f>IF(B1076="","",COUNT('Diário 1º PA'!$A$4:$A$2000)+COUNT('Diário 2º PA'!$A$4:$A$1998)+COUNT('Diário 3º PA'!$A$4:$A$1991)+ROW()-3)</f>
        <v/>
      </c>
      <c r="B1076" s="370"/>
      <c r="C1076" s="392"/>
      <c r="D1076" s="372"/>
      <c r="E1076" s="372"/>
      <c r="F1076" s="373"/>
      <c r="G1076" s="372"/>
      <c r="H1076" s="372"/>
      <c r="I1076" s="374"/>
      <c r="J1076" s="375"/>
      <c r="K1076" s="375"/>
      <c r="L1076" s="376"/>
      <c r="M1076" s="375"/>
      <c r="N1076" s="409"/>
      <c r="O1076" s="363">
        <f t="shared" si="127"/>
        <v>0</v>
      </c>
      <c r="P1076" s="74">
        <f t="shared" si="127"/>
        <v>0</v>
      </c>
      <c r="Q1076" s="96" t="str">
        <f t="shared" si="126"/>
        <v/>
      </c>
    </row>
    <row r="1077" spans="1:17">
      <c r="A1077" s="383" t="str">
        <f>IF(B1077="","",COUNT('Diário 1º PA'!$A$4:$A$2000)+COUNT('Diário 2º PA'!$A$4:$A$1998)+COUNT('Diário 3º PA'!$A$4:$A$1991)+ROW()-3)</f>
        <v/>
      </c>
      <c r="B1077" s="370"/>
      <c r="C1077" s="392"/>
      <c r="D1077" s="372"/>
      <c r="E1077" s="372"/>
      <c r="F1077" s="373"/>
      <c r="G1077" s="372"/>
      <c r="H1077" s="372"/>
      <c r="I1077" s="374"/>
      <c r="J1077" s="375"/>
      <c r="K1077" s="375"/>
      <c r="L1077" s="376"/>
      <c r="M1077" s="375"/>
      <c r="N1077" s="409"/>
      <c r="O1077" s="363">
        <f t="shared" si="127"/>
        <v>0</v>
      </c>
      <c r="P1077" s="74">
        <f t="shared" si="127"/>
        <v>0</v>
      </c>
      <c r="Q1077" s="96" t="str">
        <f t="shared" si="126"/>
        <v/>
      </c>
    </row>
    <row r="1078" spans="1:17">
      <c r="A1078" s="383" t="str">
        <f>IF(B1078="","",COUNT('Diário 1º PA'!$A$4:$A$2000)+COUNT('Diário 2º PA'!$A$4:$A$1998)+COUNT('Diário 3º PA'!$A$4:$A$1991)+ROW()-3)</f>
        <v/>
      </c>
      <c r="B1078" s="370"/>
      <c r="C1078" s="392"/>
      <c r="D1078" s="372"/>
      <c r="E1078" s="372"/>
      <c r="F1078" s="373"/>
      <c r="G1078" s="372"/>
      <c r="H1078" s="372"/>
      <c r="I1078" s="374"/>
      <c r="J1078" s="375"/>
      <c r="K1078" s="375"/>
      <c r="L1078" s="376"/>
      <c r="M1078" s="375"/>
      <c r="N1078" s="409"/>
      <c r="O1078" s="363">
        <f t="shared" si="127"/>
        <v>0</v>
      </c>
      <c r="P1078" s="74">
        <f t="shared" si="127"/>
        <v>0</v>
      </c>
      <c r="Q1078" s="96" t="str">
        <f t="shared" si="126"/>
        <v/>
      </c>
    </row>
    <row r="1079" spans="1:17">
      <c r="A1079" s="383" t="str">
        <f>IF(B1079="","",COUNT('Diário 1º PA'!$A$4:$A$2000)+COUNT('Diário 2º PA'!$A$4:$A$1998)+COUNT('Diário 3º PA'!$A$4:$A$1991)+ROW()-3)</f>
        <v/>
      </c>
      <c r="B1079" s="370"/>
      <c r="C1079" s="392"/>
      <c r="D1079" s="372"/>
      <c r="E1079" s="372"/>
      <c r="F1079" s="373"/>
      <c r="G1079" s="372"/>
      <c r="H1079" s="372"/>
      <c r="I1079" s="374"/>
      <c r="J1079" s="375"/>
      <c r="K1079" s="375"/>
      <c r="L1079" s="376"/>
      <c r="M1079" s="375"/>
      <c r="N1079" s="409"/>
      <c r="O1079" s="363">
        <f t="shared" si="127"/>
        <v>0</v>
      </c>
      <c r="P1079" s="74">
        <f t="shared" si="127"/>
        <v>0</v>
      </c>
      <c r="Q1079" s="96" t="str">
        <f t="shared" si="126"/>
        <v/>
      </c>
    </row>
    <row r="1080" spans="1:17">
      <c r="A1080" s="383" t="str">
        <f>IF(B1080="","",COUNT('Diário 1º PA'!$A$4:$A$2000)+COUNT('Diário 2º PA'!$A$4:$A$1998)+COUNT('Diário 3º PA'!$A$4:$A$1991)+ROW()-3)</f>
        <v/>
      </c>
      <c r="B1080" s="370"/>
      <c r="C1080" s="392"/>
      <c r="D1080" s="372"/>
      <c r="E1080" s="372"/>
      <c r="F1080" s="373"/>
      <c r="G1080" s="372"/>
      <c r="H1080" s="372"/>
      <c r="I1080" s="374"/>
      <c r="J1080" s="375"/>
      <c r="K1080" s="375"/>
      <c r="L1080" s="376"/>
      <c r="M1080" s="375"/>
      <c r="N1080" s="409"/>
      <c r="O1080" s="363">
        <f t="shared" si="127"/>
        <v>0</v>
      </c>
      <c r="P1080" s="74">
        <f t="shared" si="127"/>
        <v>0</v>
      </c>
      <c r="Q1080" s="96" t="str">
        <f t="shared" si="126"/>
        <v/>
      </c>
    </row>
    <row r="1081" spans="1:17">
      <c r="A1081" s="383" t="str">
        <f>IF(B1081="","",COUNT('Diário 1º PA'!$A$4:$A$2000)+COUNT('Diário 2º PA'!$A$4:$A$1998)+COUNT('Diário 3º PA'!$A$4:$A$1991)+ROW()-3)</f>
        <v/>
      </c>
      <c r="B1081" s="370"/>
      <c r="C1081" s="392"/>
      <c r="D1081" s="372"/>
      <c r="E1081" s="372"/>
      <c r="F1081" s="373"/>
      <c r="G1081" s="372"/>
      <c r="H1081" s="372"/>
      <c r="I1081" s="374"/>
      <c r="J1081" s="375"/>
      <c r="K1081" s="375"/>
      <c r="L1081" s="376"/>
      <c r="M1081" s="375"/>
      <c r="N1081" s="409"/>
      <c r="O1081" s="363">
        <f t="shared" si="127"/>
        <v>0</v>
      </c>
      <c r="P1081" s="74">
        <f t="shared" si="127"/>
        <v>0</v>
      </c>
      <c r="Q1081" s="96" t="str">
        <f t="shared" si="126"/>
        <v/>
      </c>
    </row>
    <row r="1082" spans="1:17">
      <c r="A1082" s="383" t="str">
        <f>IF(B1082="","",COUNT('Diário 1º PA'!$A$4:$A$2000)+COUNT('Diário 2º PA'!$A$4:$A$1998)+COUNT('Diário 3º PA'!$A$4:$A$1991)+ROW()-3)</f>
        <v/>
      </c>
      <c r="B1082" s="370"/>
      <c r="C1082" s="392"/>
      <c r="D1082" s="372"/>
      <c r="E1082" s="372"/>
      <c r="F1082" s="373"/>
      <c r="G1082" s="372"/>
      <c r="H1082" s="372"/>
      <c r="I1082" s="374"/>
      <c r="J1082" s="375"/>
      <c r="K1082" s="375"/>
      <c r="L1082" s="376"/>
      <c r="M1082" s="375"/>
      <c r="N1082" s="409"/>
      <c r="O1082" s="363">
        <f t="shared" si="127"/>
        <v>0</v>
      </c>
      <c r="P1082" s="74">
        <f t="shared" si="127"/>
        <v>0</v>
      </c>
      <c r="Q1082" s="96" t="str">
        <f t="shared" si="126"/>
        <v/>
      </c>
    </row>
    <row r="1083" spans="1:17">
      <c r="A1083" s="383" t="str">
        <f>IF(B1083="","",COUNT('Diário 1º PA'!$A$4:$A$2000)+COUNT('Diário 2º PA'!$A$4:$A$1998)+COUNT('Diário 3º PA'!$A$4:$A$1991)+ROW()-3)</f>
        <v/>
      </c>
      <c r="B1083" s="370"/>
      <c r="C1083" s="392"/>
      <c r="D1083" s="372"/>
      <c r="E1083" s="372"/>
      <c r="F1083" s="373"/>
      <c r="G1083" s="372"/>
      <c r="H1083" s="372"/>
      <c r="I1083" s="374"/>
      <c r="J1083" s="375"/>
      <c r="K1083" s="375"/>
      <c r="L1083" s="376"/>
      <c r="M1083" s="375"/>
      <c r="N1083" s="409"/>
      <c r="O1083" s="363">
        <f t="shared" si="127"/>
        <v>0</v>
      </c>
      <c r="P1083" s="74">
        <f t="shared" si="127"/>
        <v>0</v>
      </c>
      <c r="Q1083" s="96" t="str">
        <f t="shared" si="126"/>
        <v/>
      </c>
    </row>
    <row r="1084" spans="1:17">
      <c r="A1084" s="383" t="str">
        <f>IF(B1084="","",COUNT('Diário 1º PA'!$A$4:$A$2000)+COUNT('Diário 2º PA'!$A$4:$A$1998)+COUNT('Diário 3º PA'!$A$4:$A$1991)+ROW()-3)</f>
        <v/>
      </c>
      <c r="B1084" s="370"/>
      <c r="C1084" s="392"/>
      <c r="D1084" s="372"/>
      <c r="E1084" s="372"/>
      <c r="F1084" s="373"/>
      <c r="G1084" s="372"/>
      <c r="H1084" s="372"/>
      <c r="I1084" s="374"/>
      <c r="J1084" s="375"/>
      <c r="K1084" s="375"/>
      <c r="L1084" s="376"/>
      <c r="M1084" s="375"/>
      <c r="N1084" s="409"/>
      <c r="O1084" s="363">
        <f t="shared" si="127"/>
        <v>0</v>
      </c>
      <c r="P1084" s="74">
        <f t="shared" si="127"/>
        <v>0</v>
      </c>
      <c r="Q1084" s="96" t="str">
        <f t="shared" si="126"/>
        <v/>
      </c>
    </row>
    <row r="1085" spans="1:17">
      <c r="A1085" s="383" t="str">
        <f>IF(B1085="","",COUNT('Diário 1º PA'!$A$4:$A$2000)+COUNT('Diário 2º PA'!$A$4:$A$1998)+COUNT('Diário 3º PA'!$A$4:$A$1991)+ROW()-3)</f>
        <v/>
      </c>
      <c r="B1085" s="370"/>
      <c r="C1085" s="392"/>
      <c r="D1085" s="372"/>
      <c r="E1085" s="372"/>
      <c r="F1085" s="373"/>
      <c r="G1085" s="372"/>
      <c r="H1085" s="372"/>
      <c r="I1085" s="374"/>
      <c r="J1085" s="375"/>
      <c r="K1085" s="375"/>
      <c r="L1085" s="376"/>
      <c r="M1085" s="375"/>
      <c r="N1085" s="409"/>
      <c r="O1085" s="363">
        <f t="shared" si="127"/>
        <v>0</v>
      </c>
      <c r="P1085" s="74">
        <f t="shared" si="127"/>
        <v>0</v>
      </c>
      <c r="Q1085" s="96" t="str">
        <f t="shared" si="126"/>
        <v/>
      </c>
    </row>
    <row r="1086" spans="1:17">
      <c r="A1086" s="383" t="str">
        <f>IF(B1086="","",COUNT('Diário 1º PA'!$A$4:$A$2000)+COUNT('Diário 2º PA'!$A$4:$A$1998)+COUNT('Diário 3º PA'!$A$4:$A$1991)+ROW()-3)</f>
        <v/>
      </c>
      <c r="B1086" s="370"/>
      <c r="C1086" s="392"/>
      <c r="D1086" s="372"/>
      <c r="E1086" s="372"/>
      <c r="F1086" s="373"/>
      <c r="G1086" s="372"/>
      <c r="H1086" s="372"/>
      <c r="I1086" s="374"/>
      <c r="J1086" s="375"/>
      <c r="K1086" s="375"/>
      <c r="L1086" s="376"/>
      <c r="M1086" s="375"/>
      <c r="N1086" s="409"/>
      <c r="O1086" s="363">
        <f t="shared" si="127"/>
        <v>0</v>
      </c>
      <c r="P1086" s="74">
        <f t="shared" si="127"/>
        <v>0</v>
      </c>
      <c r="Q1086" s="96" t="str">
        <f t="shared" si="126"/>
        <v/>
      </c>
    </row>
    <row r="1087" spans="1:17">
      <c r="A1087" s="383" t="str">
        <f>IF(B1087="","",COUNT('Diário 1º PA'!$A$4:$A$2000)+COUNT('Diário 2º PA'!$A$4:$A$1998)+COUNT('Diário 3º PA'!$A$4:$A$1991)+ROW()-3)</f>
        <v/>
      </c>
      <c r="B1087" s="370"/>
      <c r="C1087" s="392"/>
      <c r="D1087" s="372"/>
      <c r="E1087" s="372"/>
      <c r="F1087" s="373"/>
      <c r="G1087" s="372"/>
      <c r="H1087" s="372"/>
      <c r="I1087" s="374"/>
      <c r="J1087" s="375"/>
      <c r="K1087" s="375"/>
      <c r="L1087" s="376"/>
      <c r="M1087" s="375"/>
      <c r="N1087" s="409"/>
      <c r="O1087" s="363">
        <f t="shared" si="127"/>
        <v>0</v>
      </c>
      <c r="P1087" s="74">
        <f t="shared" si="127"/>
        <v>0</v>
      </c>
      <c r="Q1087" s="96" t="str">
        <f t="shared" si="126"/>
        <v/>
      </c>
    </row>
    <row r="1088" spans="1:17">
      <c r="A1088" s="383" t="str">
        <f>IF(B1088="","",COUNT('Diário 1º PA'!$A$4:$A$2000)+COUNT('Diário 2º PA'!$A$4:$A$1998)+COUNT('Diário 3º PA'!$A$4:$A$1991)+ROW()-3)</f>
        <v/>
      </c>
      <c r="B1088" s="370"/>
      <c r="C1088" s="392"/>
      <c r="D1088" s="372"/>
      <c r="E1088" s="372"/>
      <c r="F1088" s="373"/>
      <c r="G1088" s="372"/>
      <c r="H1088" s="372"/>
      <c r="I1088" s="374"/>
      <c r="J1088" s="375"/>
      <c r="K1088" s="375"/>
      <c r="L1088" s="376"/>
      <c r="M1088" s="375"/>
      <c r="N1088" s="409"/>
      <c r="O1088" s="363">
        <f t="shared" si="127"/>
        <v>0</v>
      </c>
      <c r="P1088" s="74">
        <f t="shared" si="127"/>
        <v>0</v>
      </c>
      <c r="Q1088" s="96" t="str">
        <f t="shared" si="126"/>
        <v/>
      </c>
    </row>
    <row r="1089" spans="1:17">
      <c r="A1089" s="383" t="str">
        <f>IF(B1089="","",COUNT('Diário 1º PA'!$A$4:$A$2000)+COUNT('Diário 2º PA'!$A$4:$A$1998)+COUNT('Diário 3º PA'!$A$4:$A$1991)+ROW()-3)</f>
        <v/>
      </c>
      <c r="B1089" s="370"/>
      <c r="C1089" s="392"/>
      <c r="D1089" s="372"/>
      <c r="E1089" s="372"/>
      <c r="F1089" s="373"/>
      <c r="G1089" s="372"/>
      <c r="H1089" s="372"/>
      <c r="I1089" s="374"/>
      <c r="J1089" s="375"/>
      <c r="K1089" s="375"/>
      <c r="L1089" s="376"/>
      <c r="M1089" s="375"/>
      <c r="N1089" s="409"/>
      <c r="O1089" s="363">
        <f t="shared" si="127"/>
        <v>0</v>
      </c>
      <c r="P1089" s="74">
        <f t="shared" si="127"/>
        <v>0</v>
      </c>
      <c r="Q1089" s="96" t="str">
        <f t="shared" si="126"/>
        <v/>
      </c>
    </row>
    <row r="1090" spans="1:17">
      <c r="A1090" s="383" t="str">
        <f>IF(B1090="","",COUNT('Diário 1º PA'!$A$4:$A$2000)+COUNT('Diário 2º PA'!$A$4:$A$1998)+COUNT('Diário 3º PA'!$A$4:$A$1991)+ROW()-3)</f>
        <v/>
      </c>
      <c r="B1090" s="370"/>
      <c r="C1090" s="392"/>
      <c r="D1090" s="372"/>
      <c r="E1090" s="372"/>
      <c r="F1090" s="373"/>
      <c r="G1090" s="372"/>
      <c r="H1090" s="372"/>
      <c r="I1090" s="374"/>
      <c r="J1090" s="375"/>
      <c r="K1090" s="375"/>
      <c r="L1090" s="376"/>
      <c r="M1090" s="375"/>
      <c r="N1090" s="409"/>
      <c r="O1090" s="363">
        <f t="shared" si="127"/>
        <v>0</v>
      </c>
      <c r="P1090" s="74">
        <f t="shared" si="127"/>
        <v>0</v>
      </c>
      <c r="Q1090" s="96" t="str">
        <f t="shared" si="126"/>
        <v/>
      </c>
    </row>
    <row r="1091" spans="1:17">
      <c r="A1091" s="383" t="str">
        <f>IF(B1091="","",COUNT('Diário 1º PA'!$A$4:$A$2000)+COUNT('Diário 2º PA'!$A$4:$A$1998)+COUNT('Diário 3º PA'!$A$4:$A$1991)+ROW()-3)</f>
        <v/>
      </c>
      <c r="B1091" s="370"/>
      <c r="C1091" s="392"/>
      <c r="D1091" s="372"/>
      <c r="E1091" s="372"/>
      <c r="F1091" s="373"/>
      <c r="G1091" s="372"/>
      <c r="H1091" s="372"/>
      <c r="I1091" s="374"/>
      <c r="J1091" s="375"/>
      <c r="K1091" s="375"/>
      <c r="L1091" s="376"/>
      <c r="M1091" s="375"/>
      <c r="N1091" s="409"/>
      <c r="O1091" s="363">
        <f t="shared" si="127"/>
        <v>0</v>
      </c>
      <c r="P1091" s="74">
        <f t="shared" si="127"/>
        <v>0</v>
      </c>
      <c r="Q1091" s="96" t="str">
        <f t="shared" si="126"/>
        <v/>
      </c>
    </row>
    <row r="1092" spans="1:17">
      <c r="A1092" s="383" t="str">
        <f>IF(B1092="","",COUNT('Diário 1º PA'!$A$4:$A$2000)+COUNT('Diário 2º PA'!$A$4:$A$1998)+COUNT('Diário 3º PA'!$A$4:$A$1991)+ROW()-3)</f>
        <v/>
      </c>
      <c r="B1092" s="370"/>
      <c r="C1092" s="392"/>
      <c r="D1092" s="372"/>
      <c r="E1092" s="372"/>
      <c r="F1092" s="373"/>
      <c r="G1092" s="372"/>
      <c r="H1092" s="372"/>
      <c r="I1092" s="374"/>
      <c r="J1092" s="375"/>
      <c r="K1092" s="375"/>
      <c r="L1092" s="376"/>
      <c r="M1092" s="375"/>
      <c r="N1092" s="409"/>
      <c r="O1092" s="363">
        <f t="shared" si="127"/>
        <v>0</v>
      </c>
      <c r="P1092" s="74">
        <f t="shared" si="127"/>
        <v>0</v>
      </c>
      <c r="Q1092" s="96" t="str">
        <f t="shared" si="126"/>
        <v/>
      </c>
    </row>
    <row r="1093" spans="1:17">
      <c r="A1093" s="383" t="str">
        <f>IF(B1093="","",COUNT('Diário 1º PA'!$A$4:$A$2000)+COUNT('Diário 2º PA'!$A$4:$A$1998)+COUNT('Diário 3º PA'!$A$4:$A$1991)+ROW()-3)</f>
        <v/>
      </c>
      <c r="B1093" s="370"/>
      <c r="C1093" s="392"/>
      <c r="D1093" s="372"/>
      <c r="E1093" s="372"/>
      <c r="F1093" s="373"/>
      <c r="G1093" s="372"/>
      <c r="H1093" s="372"/>
      <c r="I1093" s="374"/>
      <c r="J1093" s="375"/>
      <c r="K1093" s="375"/>
      <c r="L1093" s="376"/>
      <c r="M1093" s="375"/>
      <c r="N1093" s="409"/>
      <c r="O1093" s="363">
        <f t="shared" si="127"/>
        <v>0</v>
      </c>
      <c r="P1093" s="74">
        <f t="shared" si="127"/>
        <v>0</v>
      </c>
      <c r="Q1093" s="96" t="str">
        <f t="shared" si="126"/>
        <v/>
      </c>
    </row>
    <row r="1094" spans="1:17">
      <c r="A1094" s="383" t="str">
        <f>IF(B1094="","",COUNT('Diário 1º PA'!$A$4:$A$2000)+COUNT('Diário 2º PA'!$A$4:$A$1998)+COUNT('Diário 3º PA'!$A$4:$A$1991)+ROW()-3)</f>
        <v/>
      </c>
      <c r="B1094" s="370"/>
      <c r="C1094" s="392"/>
      <c r="D1094" s="372"/>
      <c r="E1094" s="372"/>
      <c r="F1094" s="373"/>
      <c r="G1094" s="372"/>
      <c r="H1094" s="372"/>
      <c r="I1094" s="374"/>
      <c r="J1094" s="375"/>
      <c r="K1094" s="375"/>
      <c r="L1094" s="376"/>
      <c r="M1094" s="375"/>
      <c r="N1094" s="409"/>
      <c r="O1094" s="363">
        <f t="shared" si="127"/>
        <v>0</v>
      </c>
      <c r="P1094" s="74">
        <f t="shared" si="127"/>
        <v>0</v>
      </c>
      <c r="Q1094" s="96" t="str">
        <f t="shared" si="126"/>
        <v/>
      </c>
    </row>
    <row r="1095" spans="1:17">
      <c r="A1095" s="383" t="str">
        <f>IF(B1095="","",COUNT('Diário 1º PA'!$A$4:$A$2000)+COUNT('Diário 2º PA'!$A$4:$A$1998)+COUNT('Diário 3º PA'!$A$4:$A$1991)+ROW()-3)</f>
        <v/>
      </c>
      <c r="B1095" s="370"/>
      <c r="C1095" s="392"/>
      <c r="D1095" s="372"/>
      <c r="E1095" s="372"/>
      <c r="F1095" s="373"/>
      <c r="G1095" s="372"/>
      <c r="H1095" s="372"/>
      <c r="I1095" s="374"/>
      <c r="J1095" s="375"/>
      <c r="K1095" s="375"/>
      <c r="L1095" s="376"/>
      <c r="M1095" s="375"/>
      <c r="N1095" s="409"/>
      <c r="O1095" s="363">
        <f t="shared" si="127"/>
        <v>0</v>
      </c>
      <c r="P1095" s="74">
        <f t="shared" si="127"/>
        <v>0</v>
      </c>
      <c r="Q1095" s="96" t="str">
        <f t="shared" si="126"/>
        <v/>
      </c>
    </row>
    <row r="1096" spans="1:17">
      <c r="A1096" s="383" t="str">
        <f>IF(B1096="","",COUNT('Diário 1º PA'!$A$4:$A$2000)+COUNT('Diário 2º PA'!$A$4:$A$1998)+COUNT('Diário 3º PA'!$A$4:$A$1991)+ROW()-3)</f>
        <v/>
      </c>
      <c r="B1096" s="370"/>
      <c r="C1096" s="392"/>
      <c r="D1096" s="372"/>
      <c r="E1096" s="372"/>
      <c r="F1096" s="373"/>
      <c r="G1096" s="372"/>
      <c r="H1096" s="372"/>
      <c r="I1096" s="374"/>
      <c r="J1096" s="375"/>
      <c r="K1096" s="375"/>
      <c r="L1096" s="376"/>
      <c r="M1096" s="375"/>
      <c r="N1096" s="409"/>
      <c r="O1096" s="363">
        <f t="shared" si="127"/>
        <v>0</v>
      </c>
      <c r="P1096" s="74">
        <f t="shared" si="127"/>
        <v>0</v>
      </c>
      <c r="Q1096" s="96" t="str">
        <f t="shared" ref="Q1096:Q1159" si="128">SUBSTITUTE(D1096," ","_")</f>
        <v/>
      </c>
    </row>
    <row r="1097" spans="1:17">
      <c r="A1097" s="383" t="str">
        <f>IF(B1097="","",COUNT('Diário 1º PA'!$A$4:$A$2000)+COUNT('Diário 2º PA'!$A$4:$A$1998)+COUNT('Diário 3º PA'!$A$4:$A$1991)+ROW()-3)</f>
        <v/>
      </c>
      <c r="B1097" s="370"/>
      <c r="C1097" s="392"/>
      <c r="D1097" s="372"/>
      <c r="E1097" s="372"/>
      <c r="F1097" s="373"/>
      <c r="G1097" s="372"/>
      <c r="H1097" s="372"/>
      <c r="I1097" s="374"/>
      <c r="J1097" s="375"/>
      <c r="K1097" s="375"/>
      <c r="L1097" s="376"/>
      <c r="M1097" s="375"/>
      <c r="N1097" s="409"/>
      <c r="O1097" s="363">
        <f t="shared" ref="O1097:P1160" si="129">IF(B1097=0,0,IF(YEAR(B1097)=$P$1,MONTH(B1097)-$O$1+1,(YEAR(B1097)-$P$1)*12-$O$1+1+MONTH(B1097)))</f>
        <v>0</v>
      </c>
      <c r="P1097" s="74">
        <f t="shared" si="129"/>
        <v>0</v>
      </c>
      <c r="Q1097" s="96" t="str">
        <f t="shared" si="128"/>
        <v/>
      </c>
    </row>
    <row r="1098" spans="1:17">
      <c r="A1098" s="383" t="str">
        <f>IF(B1098="","",COUNT('Diário 1º PA'!$A$4:$A$2000)+COUNT('Diário 2º PA'!$A$4:$A$1998)+COUNT('Diário 3º PA'!$A$4:$A$1991)+ROW()-3)</f>
        <v/>
      </c>
      <c r="B1098" s="370"/>
      <c r="C1098" s="392"/>
      <c r="D1098" s="372"/>
      <c r="E1098" s="372"/>
      <c r="F1098" s="373"/>
      <c r="G1098" s="372"/>
      <c r="H1098" s="372"/>
      <c r="I1098" s="374"/>
      <c r="J1098" s="375"/>
      <c r="K1098" s="375"/>
      <c r="L1098" s="376"/>
      <c r="M1098" s="375"/>
      <c r="N1098" s="409"/>
      <c r="O1098" s="363">
        <f t="shared" si="129"/>
        <v>0</v>
      </c>
      <c r="P1098" s="74">
        <f t="shared" si="129"/>
        <v>0</v>
      </c>
      <c r="Q1098" s="96" t="str">
        <f t="shared" si="128"/>
        <v/>
      </c>
    </row>
    <row r="1099" spans="1:17">
      <c r="A1099" s="383" t="str">
        <f>IF(B1099="","",COUNT('Diário 1º PA'!$A$4:$A$2000)+COUNT('Diário 2º PA'!$A$4:$A$1998)+COUNT('Diário 3º PA'!$A$4:$A$1991)+ROW()-3)</f>
        <v/>
      </c>
      <c r="B1099" s="370"/>
      <c r="C1099" s="392"/>
      <c r="D1099" s="372"/>
      <c r="E1099" s="372"/>
      <c r="F1099" s="373"/>
      <c r="G1099" s="372"/>
      <c r="H1099" s="372"/>
      <c r="I1099" s="374"/>
      <c r="J1099" s="375"/>
      <c r="K1099" s="375"/>
      <c r="L1099" s="376"/>
      <c r="M1099" s="375"/>
      <c r="N1099" s="409"/>
      <c r="O1099" s="363">
        <f t="shared" si="129"/>
        <v>0</v>
      </c>
      <c r="P1099" s="74">
        <f t="shared" si="129"/>
        <v>0</v>
      </c>
      <c r="Q1099" s="96" t="str">
        <f t="shared" si="128"/>
        <v/>
      </c>
    </row>
    <row r="1100" spans="1:17">
      <c r="A1100" s="383" t="str">
        <f>IF(B1100="","",COUNT('Diário 1º PA'!$A$4:$A$2000)+COUNT('Diário 2º PA'!$A$4:$A$1998)+COUNT('Diário 3º PA'!$A$4:$A$1991)+ROW()-3)</f>
        <v/>
      </c>
      <c r="B1100" s="370"/>
      <c r="C1100" s="392"/>
      <c r="D1100" s="372"/>
      <c r="E1100" s="372"/>
      <c r="F1100" s="373"/>
      <c r="G1100" s="372"/>
      <c r="H1100" s="372"/>
      <c r="I1100" s="374"/>
      <c r="J1100" s="375"/>
      <c r="K1100" s="375"/>
      <c r="L1100" s="376"/>
      <c r="M1100" s="375"/>
      <c r="N1100" s="409"/>
      <c r="O1100" s="363">
        <f t="shared" si="129"/>
        <v>0</v>
      </c>
      <c r="P1100" s="74">
        <f t="shared" si="129"/>
        <v>0</v>
      </c>
      <c r="Q1100" s="96" t="str">
        <f t="shared" si="128"/>
        <v/>
      </c>
    </row>
    <row r="1101" spans="1:17">
      <c r="A1101" s="383" t="str">
        <f>IF(B1101="","",COUNT('Diário 1º PA'!$A$4:$A$2000)+COUNT('Diário 2º PA'!$A$4:$A$1998)+COUNT('Diário 3º PA'!$A$4:$A$1991)+ROW()-3)</f>
        <v/>
      </c>
      <c r="B1101" s="370"/>
      <c r="C1101" s="392"/>
      <c r="D1101" s="372"/>
      <c r="E1101" s="372"/>
      <c r="F1101" s="373"/>
      <c r="G1101" s="372"/>
      <c r="H1101" s="372"/>
      <c r="I1101" s="374"/>
      <c r="J1101" s="375"/>
      <c r="K1101" s="375"/>
      <c r="L1101" s="376"/>
      <c r="M1101" s="375"/>
      <c r="N1101" s="409"/>
      <c r="O1101" s="363">
        <f t="shared" si="129"/>
        <v>0</v>
      </c>
      <c r="P1101" s="74">
        <f t="shared" si="129"/>
        <v>0</v>
      </c>
      <c r="Q1101" s="96" t="str">
        <f t="shared" si="128"/>
        <v/>
      </c>
    </row>
    <row r="1102" spans="1:17">
      <c r="A1102" s="383" t="str">
        <f>IF(B1102="","",COUNT('Diário 1º PA'!$A$4:$A$2000)+COUNT('Diário 2º PA'!$A$4:$A$1998)+COUNT('Diário 3º PA'!$A$4:$A$1991)+ROW()-3)</f>
        <v/>
      </c>
      <c r="B1102" s="370"/>
      <c r="C1102" s="392"/>
      <c r="D1102" s="372"/>
      <c r="E1102" s="372"/>
      <c r="F1102" s="373"/>
      <c r="G1102" s="372"/>
      <c r="H1102" s="372"/>
      <c r="I1102" s="374"/>
      <c r="J1102" s="375"/>
      <c r="K1102" s="375"/>
      <c r="L1102" s="376"/>
      <c r="M1102" s="375"/>
      <c r="N1102" s="409"/>
      <c r="O1102" s="363">
        <f t="shared" si="129"/>
        <v>0</v>
      </c>
      <c r="P1102" s="74">
        <f t="shared" si="129"/>
        <v>0</v>
      </c>
      <c r="Q1102" s="96" t="str">
        <f t="shared" si="128"/>
        <v/>
      </c>
    </row>
    <row r="1103" spans="1:17">
      <c r="A1103" s="383" t="str">
        <f>IF(B1103="","",COUNT('Diário 1º PA'!$A$4:$A$2000)+COUNT('Diário 2º PA'!$A$4:$A$1998)+COUNT('Diário 3º PA'!$A$4:$A$1991)+ROW()-3)</f>
        <v/>
      </c>
      <c r="B1103" s="370"/>
      <c r="C1103" s="392"/>
      <c r="D1103" s="372"/>
      <c r="E1103" s="372"/>
      <c r="F1103" s="373"/>
      <c r="G1103" s="372"/>
      <c r="H1103" s="372"/>
      <c r="I1103" s="374"/>
      <c r="J1103" s="375"/>
      <c r="K1103" s="375"/>
      <c r="L1103" s="376"/>
      <c r="M1103" s="375"/>
      <c r="N1103" s="409"/>
      <c r="O1103" s="363">
        <f t="shared" si="129"/>
        <v>0</v>
      </c>
      <c r="P1103" s="74">
        <f t="shared" si="129"/>
        <v>0</v>
      </c>
      <c r="Q1103" s="96" t="str">
        <f t="shared" si="128"/>
        <v/>
      </c>
    </row>
    <row r="1104" spans="1:17">
      <c r="A1104" s="383" t="str">
        <f>IF(B1104="","",COUNT('Diário 1º PA'!$A$4:$A$2000)+COUNT('Diário 2º PA'!$A$4:$A$1998)+COUNT('Diário 3º PA'!$A$4:$A$1991)+ROW()-3)</f>
        <v/>
      </c>
      <c r="B1104" s="370"/>
      <c r="C1104" s="392"/>
      <c r="D1104" s="372"/>
      <c r="E1104" s="372"/>
      <c r="F1104" s="373"/>
      <c r="G1104" s="372"/>
      <c r="H1104" s="372"/>
      <c r="I1104" s="374"/>
      <c r="J1104" s="375"/>
      <c r="K1104" s="375"/>
      <c r="L1104" s="376"/>
      <c r="M1104" s="375"/>
      <c r="N1104" s="409"/>
      <c r="O1104" s="363">
        <f t="shared" si="129"/>
        <v>0</v>
      </c>
      <c r="P1104" s="74">
        <f t="shared" si="129"/>
        <v>0</v>
      </c>
      <c r="Q1104" s="96" t="str">
        <f t="shared" si="128"/>
        <v/>
      </c>
    </row>
    <row r="1105" spans="1:17">
      <c r="A1105" s="383" t="str">
        <f>IF(B1105="","",COUNT('Diário 1º PA'!$A$4:$A$2000)+COUNT('Diário 2º PA'!$A$4:$A$1998)+COUNT('Diário 3º PA'!$A$4:$A$1991)+ROW()-3)</f>
        <v/>
      </c>
      <c r="B1105" s="370"/>
      <c r="C1105" s="392"/>
      <c r="D1105" s="372"/>
      <c r="E1105" s="372"/>
      <c r="F1105" s="373"/>
      <c r="G1105" s="372"/>
      <c r="H1105" s="372"/>
      <c r="I1105" s="374"/>
      <c r="J1105" s="375"/>
      <c r="K1105" s="375"/>
      <c r="L1105" s="376"/>
      <c r="M1105" s="375"/>
      <c r="N1105" s="409"/>
      <c r="O1105" s="363">
        <f t="shared" si="129"/>
        <v>0</v>
      </c>
      <c r="P1105" s="74">
        <f t="shared" si="129"/>
        <v>0</v>
      </c>
      <c r="Q1105" s="96" t="str">
        <f t="shared" si="128"/>
        <v/>
      </c>
    </row>
    <row r="1106" spans="1:17">
      <c r="A1106" s="383" t="str">
        <f>IF(B1106="","",COUNT('Diário 1º PA'!$A$4:$A$2000)+COUNT('Diário 2º PA'!$A$4:$A$1998)+COUNT('Diário 3º PA'!$A$4:$A$1991)+ROW()-3)</f>
        <v/>
      </c>
      <c r="B1106" s="370"/>
      <c r="C1106" s="392"/>
      <c r="D1106" s="372"/>
      <c r="E1106" s="372"/>
      <c r="F1106" s="373"/>
      <c r="G1106" s="372"/>
      <c r="H1106" s="372"/>
      <c r="I1106" s="374"/>
      <c r="J1106" s="375"/>
      <c r="K1106" s="375"/>
      <c r="L1106" s="376"/>
      <c r="M1106" s="375"/>
      <c r="N1106" s="409"/>
      <c r="O1106" s="363">
        <f t="shared" si="129"/>
        <v>0</v>
      </c>
      <c r="P1106" s="74">
        <f t="shared" si="129"/>
        <v>0</v>
      </c>
      <c r="Q1106" s="96" t="str">
        <f t="shared" si="128"/>
        <v/>
      </c>
    </row>
    <row r="1107" spans="1:17">
      <c r="A1107" s="383" t="str">
        <f>IF(B1107="","",COUNT('Diário 1º PA'!$A$4:$A$2000)+COUNT('Diário 2º PA'!$A$4:$A$1998)+COUNT('Diário 3º PA'!$A$4:$A$1991)+ROW()-3)</f>
        <v/>
      </c>
      <c r="B1107" s="370"/>
      <c r="C1107" s="392"/>
      <c r="D1107" s="372"/>
      <c r="E1107" s="372"/>
      <c r="F1107" s="373"/>
      <c r="G1107" s="372"/>
      <c r="H1107" s="372"/>
      <c r="I1107" s="374"/>
      <c r="J1107" s="375"/>
      <c r="K1107" s="375"/>
      <c r="L1107" s="376"/>
      <c r="M1107" s="375"/>
      <c r="N1107" s="409"/>
      <c r="O1107" s="363">
        <f t="shared" si="129"/>
        <v>0</v>
      </c>
      <c r="P1107" s="74">
        <f t="shared" si="129"/>
        <v>0</v>
      </c>
      <c r="Q1107" s="96" t="str">
        <f t="shared" si="128"/>
        <v/>
      </c>
    </row>
    <row r="1108" spans="1:17">
      <c r="A1108" s="383" t="str">
        <f>IF(B1108="","",COUNT('Diário 1º PA'!$A$4:$A$2000)+COUNT('Diário 2º PA'!$A$4:$A$1998)+COUNT('Diário 3º PA'!$A$4:$A$1991)+ROW()-3)</f>
        <v/>
      </c>
      <c r="B1108" s="370"/>
      <c r="C1108" s="392"/>
      <c r="D1108" s="372"/>
      <c r="E1108" s="372"/>
      <c r="F1108" s="373"/>
      <c r="G1108" s="372"/>
      <c r="H1108" s="372"/>
      <c r="I1108" s="374"/>
      <c r="J1108" s="375"/>
      <c r="K1108" s="375"/>
      <c r="L1108" s="376"/>
      <c r="M1108" s="375"/>
      <c r="N1108" s="409"/>
      <c r="O1108" s="363">
        <f t="shared" si="129"/>
        <v>0</v>
      </c>
      <c r="P1108" s="74">
        <f t="shared" si="129"/>
        <v>0</v>
      </c>
      <c r="Q1108" s="96" t="str">
        <f t="shared" si="128"/>
        <v/>
      </c>
    </row>
    <row r="1109" spans="1:17">
      <c r="A1109" s="383" t="str">
        <f>IF(B1109="","",COUNT('Diário 1º PA'!$A$4:$A$2000)+COUNT('Diário 2º PA'!$A$4:$A$1998)+COUNT('Diário 3º PA'!$A$4:$A$1991)+ROW()-3)</f>
        <v/>
      </c>
      <c r="B1109" s="370"/>
      <c r="C1109" s="392"/>
      <c r="D1109" s="372"/>
      <c r="E1109" s="372"/>
      <c r="F1109" s="373"/>
      <c r="G1109" s="372"/>
      <c r="H1109" s="372"/>
      <c r="I1109" s="374"/>
      <c r="J1109" s="375"/>
      <c r="K1109" s="375"/>
      <c r="L1109" s="376"/>
      <c r="M1109" s="375"/>
      <c r="N1109" s="409"/>
      <c r="O1109" s="363">
        <f t="shared" si="129"/>
        <v>0</v>
      </c>
      <c r="P1109" s="74">
        <f t="shared" si="129"/>
        <v>0</v>
      </c>
      <c r="Q1109" s="96" t="str">
        <f t="shared" si="128"/>
        <v/>
      </c>
    </row>
    <row r="1110" spans="1:17">
      <c r="A1110" s="383" t="str">
        <f>IF(B1110="","",COUNT('Diário 1º PA'!$A$4:$A$2000)+COUNT('Diário 2º PA'!$A$4:$A$1998)+COUNT('Diário 3º PA'!$A$4:$A$1991)+ROW()-3)</f>
        <v/>
      </c>
      <c r="B1110" s="370"/>
      <c r="C1110" s="392"/>
      <c r="D1110" s="372"/>
      <c r="E1110" s="372"/>
      <c r="F1110" s="373"/>
      <c r="G1110" s="372"/>
      <c r="H1110" s="372"/>
      <c r="I1110" s="374"/>
      <c r="J1110" s="375"/>
      <c r="K1110" s="375"/>
      <c r="L1110" s="376"/>
      <c r="M1110" s="375"/>
      <c r="N1110" s="409"/>
      <c r="O1110" s="363">
        <f t="shared" si="129"/>
        <v>0</v>
      </c>
      <c r="P1110" s="74">
        <f t="shared" si="129"/>
        <v>0</v>
      </c>
      <c r="Q1110" s="96" t="str">
        <f t="shared" si="128"/>
        <v/>
      </c>
    </row>
    <row r="1111" spans="1:17">
      <c r="A1111" s="383" t="str">
        <f>IF(B1111="","",COUNT('Diário 1º PA'!$A$4:$A$2000)+COUNT('Diário 2º PA'!$A$4:$A$1998)+COUNT('Diário 3º PA'!$A$4:$A$1991)+ROW()-3)</f>
        <v/>
      </c>
      <c r="B1111" s="370"/>
      <c r="C1111" s="392"/>
      <c r="D1111" s="372"/>
      <c r="E1111" s="372"/>
      <c r="F1111" s="373"/>
      <c r="G1111" s="372"/>
      <c r="H1111" s="372"/>
      <c r="I1111" s="374"/>
      <c r="J1111" s="375"/>
      <c r="K1111" s="375"/>
      <c r="L1111" s="376"/>
      <c r="M1111" s="375"/>
      <c r="N1111" s="409"/>
      <c r="O1111" s="363">
        <f t="shared" si="129"/>
        <v>0</v>
      </c>
      <c r="P1111" s="74">
        <f t="shared" si="129"/>
        <v>0</v>
      </c>
      <c r="Q1111" s="96" t="str">
        <f t="shared" si="128"/>
        <v/>
      </c>
    </row>
    <row r="1112" spans="1:17">
      <c r="A1112" s="383" t="str">
        <f>IF(B1112="","",COUNT('Diário 1º PA'!$A$4:$A$2000)+COUNT('Diário 2º PA'!$A$4:$A$1998)+COUNT('Diário 3º PA'!$A$4:$A$1991)+ROW()-3)</f>
        <v/>
      </c>
      <c r="B1112" s="370"/>
      <c r="C1112" s="392"/>
      <c r="D1112" s="372"/>
      <c r="E1112" s="372"/>
      <c r="F1112" s="373"/>
      <c r="G1112" s="372"/>
      <c r="H1112" s="372"/>
      <c r="I1112" s="374"/>
      <c r="J1112" s="375"/>
      <c r="K1112" s="375"/>
      <c r="L1112" s="376"/>
      <c r="M1112" s="375"/>
      <c r="N1112" s="409"/>
      <c r="O1112" s="363">
        <f t="shared" si="129"/>
        <v>0</v>
      </c>
      <c r="P1112" s="74">
        <f t="shared" si="129"/>
        <v>0</v>
      </c>
      <c r="Q1112" s="96" t="str">
        <f t="shared" si="128"/>
        <v/>
      </c>
    </row>
    <row r="1113" spans="1:17">
      <c r="A1113" s="383" t="str">
        <f>IF(B1113="","",COUNT('Diário 1º PA'!$A$4:$A$2000)+COUNT('Diário 2º PA'!$A$4:$A$1998)+COUNT('Diário 3º PA'!$A$4:$A$1991)+ROW()-3)</f>
        <v/>
      </c>
      <c r="B1113" s="370"/>
      <c r="C1113" s="392"/>
      <c r="D1113" s="372"/>
      <c r="E1113" s="372"/>
      <c r="F1113" s="373"/>
      <c r="G1113" s="372"/>
      <c r="H1113" s="372"/>
      <c r="I1113" s="374"/>
      <c r="J1113" s="375"/>
      <c r="K1113" s="375"/>
      <c r="L1113" s="376"/>
      <c r="M1113" s="375"/>
      <c r="N1113" s="409"/>
      <c r="O1113" s="363">
        <f t="shared" si="129"/>
        <v>0</v>
      </c>
      <c r="P1113" s="74">
        <f t="shared" si="129"/>
        <v>0</v>
      </c>
      <c r="Q1113" s="96" t="str">
        <f t="shared" si="128"/>
        <v/>
      </c>
    </row>
    <row r="1114" spans="1:17">
      <c r="A1114" s="383" t="str">
        <f>IF(B1114="","",COUNT('Diário 1º PA'!$A$4:$A$2000)+COUNT('Diário 2º PA'!$A$4:$A$1998)+COUNT('Diário 3º PA'!$A$4:$A$1991)+ROW()-3)</f>
        <v/>
      </c>
      <c r="B1114" s="370"/>
      <c r="C1114" s="392"/>
      <c r="D1114" s="372"/>
      <c r="E1114" s="372"/>
      <c r="F1114" s="373"/>
      <c r="G1114" s="372"/>
      <c r="H1114" s="372"/>
      <c r="I1114" s="374"/>
      <c r="J1114" s="375"/>
      <c r="K1114" s="375"/>
      <c r="L1114" s="376"/>
      <c r="M1114" s="375"/>
      <c r="N1114" s="409"/>
      <c r="O1114" s="363">
        <f t="shared" si="129"/>
        <v>0</v>
      </c>
      <c r="P1114" s="74">
        <f t="shared" si="129"/>
        <v>0</v>
      </c>
      <c r="Q1114" s="96" t="str">
        <f t="shared" si="128"/>
        <v/>
      </c>
    </row>
    <row r="1115" spans="1:17">
      <c r="A1115" s="383" t="str">
        <f>IF(B1115="","",COUNT('Diário 1º PA'!$A$4:$A$2000)+COUNT('Diário 2º PA'!$A$4:$A$1998)+COUNT('Diário 3º PA'!$A$4:$A$1991)+ROW()-3)</f>
        <v/>
      </c>
      <c r="B1115" s="370"/>
      <c r="C1115" s="392"/>
      <c r="D1115" s="372"/>
      <c r="E1115" s="372"/>
      <c r="F1115" s="373"/>
      <c r="G1115" s="372"/>
      <c r="H1115" s="372"/>
      <c r="I1115" s="374"/>
      <c r="J1115" s="375"/>
      <c r="K1115" s="375"/>
      <c r="L1115" s="376"/>
      <c r="M1115" s="375"/>
      <c r="N1115" s="409"/>
      <c r="O1115" s="363">
        <f t="shared" si="129"/>
        <v>0</v>
      </c>
      <c r="P1115" s="74">
        <f t="shared" si="129"/>
        <v>0</v>
      </c>
      <c r="Q1115" s="96" t="str">
        <f t="shared" si="128"/>
        <v/>
      </c>
    </row>
    <row r="1116" spans="1:17">
      <c r="A1116" s="383" t="str">
        <f>IF(B1116="","",COUNT('Diário 1º PA'!$A$4:$A$2000)+COUNT('Diário 2º PA'!$A$4:$A$1998)+COUNT('Diário 3º PA'!$A$4:$A$1991)+ROW()-3)</f>
        <v/>
      </c>
      <c r="B1116" s="370"/>
      <c r="C1116" s="392"/>
      <c r="D1116" s="372"/>
      <c r="E1116" s="372"/>
      <c r="F1116" s="373"/>
      <c r="G1116" s="372"/>
      <c r="H1116" s="372"/>
      <c r="I1116" s="374"/>
      <c r="J1116" s="375"/>
      <c r="K1116" s="375"/>
      <c r="L1116" s="376"/>
      <c r="M1116" s="375"/>
      <c r="N1116" s="409"/>
      <c r="O1116" s="363">
        <f t="shared" si="129"/>
        <v>0</v>
      </c>
      <c r="P1116" s="74">
        <f t="shared" si="129"/>
        <v>0</v>
      </c>
      <c r="Q1116" s="96" t="str">
        <f t="shared" si="128"/>
        <v/>
      </c>
    </row>
    <row r="1117" spans="1:17">
      <c r="A1117" s="383" t="str">
        <f>IF(B1117="","",COUNT('Diário 1º PA'!$A$4:$A$2000)+COUNT('Diário 2º PA'!$A$4:$A$1998)+COUNT('Diário 3º PA'!$A$4:$A$1991)+ROW()-3)</f>
        <v/>
      </c>
      <c r="B1117" s="370"/>
      <c r="C1117" s="392"/>
      <c r="D1117" s="372"/>
      <c r="E1117" s="372"/>
      <c r="F1117" s="373"/>
      <c r="G1117" s="372"/>
      <c r="H1117" s="372"/>
      <c r="I1117" s="374"/>
      <c r="J1117" s="375"/>
      <c r="K1117" s="375"/>
      <c r="L1117" s="376"/>
      <c r="M1117" s="375"/>
      <c r="N1117" s="409"/>
      <c r="O1117" s="363">
        <f t="shared" si="129"/>
        <v>0</v>
      </c>
      <c r="P1117" s="74">
        <f t="shared" si="129"/>
        <v>0</v>
      </c>
      <c r="Q1117" s="96" t="str">
        <f t="shared" si="128"/>
        <v/>
      </c>
    </row>
    <row r="1118" spans="1:17">
      <c r="A1118" s="383" t="str">
        <f>IF(B1118="","",COUNT('Diário 1º PA'!$A$4:$A$2000)+COUNT('Diário 2º PA'!$A$4:$A$1998)+COUNT('Diário 3º PA'!$A$4:$A$1991)+ROW()-3)</f>
        <v/>
      </c>
      <c r="B1118" s="370"/>
      <c r="C1118" s="392"/>
      <c r="D1118" s="372"/>
      <c r="E1118" s="372"/>
      <c r="F1118" s="373"/>
      <c r="G1118" s="372"/>
      <c r="H1118" s="372"/>
      <c r="I1118" s="374"/>
      <c r="J1118" s="375"/>
      <c r="K1118" s="375"/>
      <c r="L1118" s="376"/>
      <c r="M1118" s="375"/>
      <c r="N1118" s="409"/>
      <c r="O1118" s="363">
        <f t="shared" si="129"/>
        <v>0</v>
      </c>
      <c r="P1118" s="74">
        <f t="shared" si="129"/>
        <v>0</v>
      </c>
      <c r="Q1118" s="96" t="str">
        <f t="shared" si="128"/>
        <v/>
      </c>
    </row>
    <row r="1119" spans="1:17">
      <c r="A1119" s="383" t="str">
        <f>IF(B1119="","",COUNT('Diário 1º PA'!$A$4:$A$2000)+COUNT('Diário 2º PA'!$A$4:$A$1998)+COUNT('Diário 3º PA'!$A$4:$A$1991)+ROW()-3)</f>
        <v/>
      </c>
      <c r="B1119" s="370"/>
      <c r="C1119" s="392"/>
      <c r="D1119" s="372"/>
      <c r="E1119" s="372"/>
      <c r="F1119" s="373"/>
      <c r="G1119" s="372"/>
      <c r="H1119" s="372"/>
      <c r="I1119" s="374"/>
      <c r="J1119" s="375"/>
      <c r="K1119" s="375"/>
      <c r="L1119" s="376"/>
      <c r="M1119" s="375"/>
      <c r="N1119" s="409"/>
      <c r="O1119" s="363">
        <f t="shared" si="129"/>
        <v>0</v>
      </c>
      <c r="P1119" s="74">
        <f t="shared" si="129"/>
        <v>0</v>
      </c>
      <c r="Q1119" s="96" t="str">
        <f t="shared" si="128"/>
        <v/>
      </c>
    </row>
    <row r="1120" spans="1:17">
      <c r="A1120" s="383" t="str">
        <f>IF(B1120="","",COUNT('Diário 1º PA'!$A$4:$A$2000)+COUNT('Diário 2º PA'!$A$4:$A$1998)+COUNT('Diário 3º PA'!$A$4:$A$1991)+ROW()-3)</f>
        <v/>
      </c>
      <c r="B1120" s="370"/>
      <c r="C1120" s="392"/>
      <c r="D1120" s="372"/>
      <c r="E1120" s="372"/>
      <c r="F1120" s="373"/>
      <c r="G1120" s="372"/>
      <c r="H1120" s="372"/>
      <c r="I1120" s="374"/>
      <c r="J1120" s="375"/>
      <c r="K1120" s="375"/>
      <c r="L1120" s="376"/>
      <c r="M1120" s="375"/>
      <c r="N1120" s="409"/>
      <c r="O1120" s="363">
        <f t="shared" si="129"/>
        <v>0</v>
      </c>
      <c r="P1120" s="74">
        <f t="shared" si="129"/>
        <v>0</v>
      </c>
      <c r="Q1120" s="96" t="str">
        <f t="shared" si="128"/>
        <v/>
      </c>
    </row>
    <row r="1121" spans="1:17">
      <c r="A1121" s="383" t="str">
        <f>IF(B1121="","",COUNT('Diário 1º PA'!$A$4:$A$2000)+COUNT('Diário 2º PA'!$A$4:$A$1998)+COUNT('Diário 3º PA'!$A$4:$A$1991)+ROW()-3)</f>
        <v/>
      </c>
      <c r="B1121" s="370"/>
      <c r="C1121" s="392"/>
      <c r="D1121" s="372"/>
      <c r="E1121" s="372"/>
      <c r="F1121" s="373"/>
      <c r="G1121" s="372"/>
      <c r="H1121" s="372"/>
      <c r="I1121" s="374"/>
      <c r="J1121" s="375"/>
      <c r="K1121" s="375"/>
      <c r="L1121" s="376"/>
      <c r="M1121" s="375"/>
      <c r="N1121" s="409"/>
      <c r="O1121" s="363">
        <f t="shared" si="129"/>
        <v>0</v>
      </c>
      <c r="P1121" s="74">
        <f t="shared" si="129"/>
        <v>0</v>
      </c>
      <c r="Q1121" s="96" t="str">
        <f t="shared" si="128"/>
        <v/>
      </c>
    </row>
    <row r="1122" spans="1:17">
      <c r="A1122" s="383" t="str">
        <f>IF(B1122="","",COUNT('Diário 1º PA'!$A$4:$A$2000)+COUNT('Diário 2º PA'!$A$4:$A$1998)+COUNT('Diário 3º PA'!$A$4:$A$1991)+ROW()-3)</f>
        <v/>
      </c>
      <c r="B1122" s="370"/>
      <c r="C1122" s="392"/>
      <c r="D1122" s="372"/>
      <c r="E1122" s="372"/>
      <c r="F1122" s="373"/>
      <c r="G1122" s="372"/>
      <c r="H1122" s="372"/>
      <c r="I1122" s="374"/>
      <c r="J1122" s="375"/>
      <c r="K1122" s="375"/>
      <c r="L1122" s="376"/>
      <c r="M1122" s="375"/>
      <c r="N1122" s="409"/>
      <c r="O1122" s="363">
        <f t="shared" si="129"/>
        <v>0</v>
      </c>
      <c r="P1122" s="74">
        <f t="shared" si="129"/>
        <v>0</v>
      </c>
      <c r="Q1122" s="96" t="str">
        <f t="shared" si="128"/>
        <v/>
      </c>
    </row>
    <row r="1123" spans="1:17">
      <c r="A1123" s="383" t="str">
        <f>IF(B1123="","",COUNT('Diário 1º PA'!$A$4:$A$2000)+COUNT('Diário 2º PA'!$A$4:$A$1998)+COUNT('Diário 3º PA'!$A$4:$A$1991)+ROW()-3)</f>
        <v/>
      </c>
      <c r="B1123" s="370"/>
      <c r="C1123" s="392"/>
      <c r="D1123" s="372"/>
      <c r="E1123" s="372"/>
      <c r="F1123" s="373"/>
      <c r="G1123" s="372"/>
      <c r="H1123" s="372"/>
      <c r="I1123" s="374"/>
      <c r="J1123" s="375"/>
      <c r="K1123" s="375"/>
      <c r="L1123" s="376"/>
      <c r="M1123" s="375"/>
      <c r="N1123" s="409"/>
      <c r="O1123" s="363">
        <f t="shared" si="129"/>
        <v>0</v>
      </c>
      <c r="P1123" s="74">
        <f t="shared" si="129"/>
        <v>0</v>
      </c>
      <c r="Q1123" s="96" t="str">
        <f t="shared" si="128"/>
        <v/>
      </c>
    </row>
    <row r="1124" spans="1:17">
      <c r="A1124" s="383" t="str">
        <f>IF(B1124="","",COUNT('Diário 1º PA'!$A$4:$A$2000)+COUNT('Diário 2º PA'!$A$4:$A$1998)+COUNT('Diário 3º PA'!$A$4:$A$1991)+ROW()-3)</f>
        <v/>
      </c>
      <c r="B1124" s="370"/>
      <c r="C1124" s="392"/>
      <c r="D1124" s="372"/>
      <c r="E1124" s="372"/>
      <c r="F1124" s="373"/>
      <c r="G1124" s="372"/>
      <c r="H1124" s="372"/>
      <c r="I1124" s="374"/>
      <c r="J1124" s="375"/>
      <c r="K1124" s="375"/>
      <c r="L1124" s="376"/>
      <c r="M1124" s="375"/>
      <c r="N1124" s="409"/>
      <c r="O1124" s="363">
        <f t="shared" si="129"/>
        <v>0</v>
      </c>
      <c r="P1124" s="74">
        <f t="shared" si="129"/>
        <v>0</v>
      </c>
      <c r="Q1124" s="96" t="str">
        <f t="shared" si="128"/>
        <v/>
      </c>
    </row>
    <row r="1125" spans="1:17">
      <c r="A1125" s="383" t="str">
        <f>IF(B1125="","",COUNT('Diário 1º PA'!$A$4:$A$2000)+COUNT('Diário 2º PA'!$A$4:$A$1998)+COUNT('Diário 3º PA'!$A$4:$A$1991)+ROW()-3)</f>
        <v/>
      </c>
      <c r="B1125" s="370"/>
      <c r="C1125" s="392"/>
      <c r="D1125" s="372"/>
      <c r="E1125" s="372"/>
      <c r="F1125" s="373"/>
      <c r="G1125" s="372"/>
      <c r="H1125" s="372"/>
      <c r="I1125" s="374"/>
      <c r="J1125" s="375"/>
      <c r="K1125" s="375"/>
      <c r="L1125" s="376"/>
      <c r="M1125" s="375"/>
      <c r="N1125" s="409"/>
      <c r="O1125" s="363">
        <f t="shared" si="129"/>
        <v>0</v>
      </c>
      <c r="P1125" s="74">
        <f t="shared" si="129"/>
        <v>0</v>
      </c>
      <c r="Q1125" s="96" t="str">
        <f t="shared" si="128"/>
        <v/>
      </c>
    </row>
    <row r="1126" spans="1:17">
      <c r="A1126" s="383" t="str">
        <f>IF(B1126="","",COUNT('Diário 1º PA'!$A$4:$A$2000)+COUNT('Diário 2º PA'!$A$4:$A$1998)+COUNT('Diário 3º PA'!$A$4:$A$1991)+ROW()-3)</f>
        <v/>
      </c>
      <c r="B1126" s="370"/>
      <c r="C1126" s="392"/>
      <c r="D1126" s="372"/>
      <c r="E1126" s="372"/>
      <c r="F1126" s="373"/>
      <c r="G1126" s="372"/>
      <c r="H1126" s="372"/>
      <c r="I1126" s="374"/>
      <c r="J1126" s="375"/>
      <c r="K1126" s="375"/>
      <c r="L1126" s="376"/>
      <c r="M1126" s="375"/>
      <c r="N1126" s="409"/>
      <c r="O1126" s="363">
        <f t="shared" si="129"/>
        <v>0</v>
      </c>
      <c r="P1126" s="74">
        <f t="shared" si="129"/>
        <v>0</v>
      </c>
      <c r="Q1126" s="96" t="str">
        <f t="shared" si="128"/>
        <v/>
      </c>
    </row>
    <row r="1127" spans="1:17">
      <c r="A1127" s="383" t="str">
        <f>IF(B1127="","",COUNT('Diário 1º PA'!$A$4:$A$2000)+COUNT('Diário 2º PA'!$A$4:$A$1998)+COUNT('Diário 3º PA'!$A$4:$A$1991)+ROW()-3)</f>
        <v/>
      </c>
      <c r="B1127" s="370"/>
      <c r="C1127" s="392"/>
      <c r="D1127" s="372"/>
      <c r="E1127" s="372"/>
      <c r="F1127" s="373"/>
      <c r="G1127" s="372"/>
      <c r="H1127" s="372"/>
      <c r="I1127" s="374"/>
      <c r="J1127" s="375"/>
      <c r="K1127" s="375"/>
      <c r="L1127" s="376"/>
      <c r="M1127" s="375"/>
      <c r="N1127" s="409"/>
      <c r="O1127" s="363">
        <f t="shared" si="129"/>
        <v>0</v>
      </c>
      <c r="P1127" s="74">
        <f t="shared" si="129"/>
        <v>0</v>
      </c>
      <c r="Q1127" s="96" t="str">
        <f t="shared" si="128"/>
        <v/>
      </c>
    </row>
    <row r="1128" spans="1:17">
      <c r="A1128" s="383" t="str">
        <f>IF(B1128="","",COUNT('Diário 1º PA'!$A$4:$A$2000)+COUNT('Diário 2º PA'!$A$4:$A$1998)+COUNT('Diário 3º PA'!$A$4:$A$1991)+ROW()-3)</f>
        <v/>
      </c>
      <c r="B1128" s="370"/>
      <c r="C1128" s="392"/>
      <c r="D1128" s="372"/>
      <c r="E1128" s="372"/>
      <c r="F1128" s="373"/>
      <c r="G1128" s="372"/>
      <c r="H1128" s="372"/>
      <c r="I1128" s="374"/>
      <c r="J1128" s="375"/>
      <c r="K1128" s="375"/>
      <c r="L1128" s="376"/>
      <c r="M1128" s="375"/>
      <c r="N1128" s="409"/>
      <c r="O1128" s="363">
        <f t="shared" si="129"/>
        <v>0</v>
      </c>
      <c r="P1128" s="74">
        <f t="shared" si="129"/>
        <v>0</v>
      </c>
      <c r="Q1128" s="96" t="str">
        <f t="shared" si="128"/>
        <v/>
      </c>
    </row>
    <row r="1129" spans="1:17">
      <c r="A1129" s="383" t="str">
        <f>IF(B1129="","",COUNT('Diário 1º PA'!$A$4:$A$2000)+COUNT('Diário 2º PA'!$A$4:$A$1998)+COUNT('Diário 3º PA'!$A$4:$A$1991)+ROW()-3)</f>
        <v/>
      </c>
      <c r="B1129" s="370"/>
      <c r="C1129" s="392"/>
      <c r="D1129" s="372"/>
      <c r="E1129" s="372"/>
      <c r="F1129" s="373"/>
      <c r="G1129" s="372"/>
      <c r="H1129" s="372"/>
      <c r="I1129" s="374"/>
      <c r="J1129" s="375"/>
      <c r="K1129" s="375"/>
      <c r="L1129" s="376"/>
      <c r="M1129" s="375"/>
      <c r="N1129" s="409"/>
      <c r="O1129" s="363">
        <f t="shared" si="129"/>
        <v>0</v>
      </c>
      <c r="P1129" s="74">
        <f t="shared" si="129"/>
        <v>0</v>
      </c>
      <c r="Q1129" s="96" t="str">
        <f t="shared" si="128"/>
        <v/>
      </c>
    </row>
    <row r="1130" spans="1:17">
      <c r="A1130" s="383" t="str">
        <f>IF(B1130="","",COUNT('Diário 1º PA'!$A$4:$A$2000)+COUNT('Diário 2º PA'!$A$4:$A$1998)+COUNT('Diário 3º PA'!$A$4:$A$1991)+ROW()-3)</f>
        <v/>
      </c>
      <c r="B1130" s="370"/>
      <c r="C1130" s="392"/>
      <c r="D1130" s="372"/>
      <c r="E1130" s="372"/>
      <c r="F1130" s="373"/>
      <c r="G1130" s="372"/>
      <c r="H1130" s="372"/>
      <c r="I1130" s="374"/>
      <c r="J1130" s="375"/>
      <c r="K1130" s="375"/>
      <c r="L1130" s="376"/>
      <c r="M1130" s="375"/>
      <c r="N1130" s="409"/>
      <c r="O1130" s="363">
        <f t="shared" si="129"/>
        <v>0</v>
      </c>
      <c r="P1130" s="74">
        <f t="shared" si="129"/>
        <v>0</v>
      </c>
      <c r="Q1130" s="96" t="str">
        <f t="shared" si="128"/>
        <v/>
      </c>
    </row>
    <row r="1131" spans="1:17">
      <c r="A1131" s="383" t="str">
        <f>IF(B1131="","",COUNT('Diário 1º PA'!$A$4:$A$2000)+COUNT('Diário 2º PA'!$A$4:$A$1998)+COUNT('Diário 3º PA'!$A$4:$A$1991)+ROW()-3)</f>
        <v/>
      </c>
      <c r="B1131" s="370"/>
      <c r="C1131" s="392"/>
      <c r="D1131" s="372"/>
      <c r="E1131" s="372"/>
      <c r="F1131" s="373"/>
      <c r="G1131" s="372"/>
      <c r="H1131" s="372"/>
      <c r="I1131" s="374"/>
      <c r="J1131" s="375"/>
      <c r="K1131" s="375"/>
      <c r="L1131" s="376"/>
      <c r="M1131" s="375"/>
      <c r="N1131" s="409"/>
      <c r="O1131" s="363">
        <f t="shared" si="129"/>
        <v>0</v>
      </c>
      <c r="P1131" s="74">
        <f t="shared" si="129"/>
        <v>0</v>
      </c>
      <c r="Q1131" s="96" t="str">
        <f t="shared" si="128"/>
        <v/>
      </c>
    </row>
    <row r="1132" spans="1:17">
      <c r="A1132" s="383" t="str">
        <f>IF(B1132="","",COUNT('Diário 1º PA'!$A$4:$A$2000)+COUNT('Diário 2º PA'!$A$4:$A$1998)+COUNT('Diário 3º PA'!$A$4:$A$1991)+ROW()-3)</f>
        <v/>
      </c>
      <c r="B1132" s="370"/>
      <c r="C1132" s="392"/>
      <c r="D1132" s="372"/>
      <c r="E1132" s="372"/>
      <c r="F1132" s="373"/>
      <c r="G1132" s="372"/>
      <c r="H1132" s="372"/>
      <c r="I1132" s="374"/>
      <c r="J1132" s="375"/>
      <c r="K1132" s="375"/>
      <c r="L1132" s="376"/>
      <c r="M1132" s="375"/>
      <c r="N1132" s="409"/>
      <c r="O1132" s="363">
        <f t="shared" si="129"/>
        <v>0</v>
      </c>
      <c r="P1132" s="74">
        <f t="shared" si="129"/>
        <v>0</v>
      </c>
      <c r="Q1132" s="96" t="str">
        <f t="shared" si="128"/>
        <v/>
      </c>
    </row>
    <row r="1133" spans="1:17">
      <c r="A1133" s="383" t="str">
        <f>IF(B1133="","",COUNT('Diário 1º PA'!$A$4:$A$2000)+COUNT('Diário 2º PA'!$A$4:$A$1998)+COUNT('Diário 3º PA'!$A$4:$A$1991)+ROW()-3)</f>
        <v/>
      </c>
      <c r="B1133" s="370"/>
      <c r="C1133" s="392"/>
      <c r="D1133" s="372"/>
      <c r="E1133" s="372"/>
      <c r="F1133" s="373"/>
      <c r="G1133" s="372"/>
      <c r="H1133" s="372"/>
      <c r="I1133" s="374"/>
      <c r="J1133" s="375"/>
      <c r="K1133" s="375"/>
      <c r="L1133" s="376"/>
      <c r="M1133" s="375"/>
      <c r="N1133" s="409"/>
      <c r="O1133" s="363">
        <f t="shared" si="129"/>
        <v>0</v>
      </c>
      <c r="P1133" s="74">
        <f t="shared" si="129"/>
        <v>0</v>
      </c>
      <c r="Q1133" s="96" t="str">
        <f t="shared" si="128"/>
        <v/>
      </c>
    </row>
    <row r="1134" spans="1:17">
      <c r="A1134" s="383" t="str">
        <f>IF(B1134="","",COUNT('Diário 1º PA'!$A$4:$A$2000)+COUNT('Diário 2º PA'!$A$4:$A$1998)+COUNT('Diário 3º PA'!$A$4:$A$1991)+ROW()-3)</f>
        <v/>
      </c>
      <c r="B1134" s="370"/>
      <c r="C1134" s="392"/>
      <c r="D1134" s="372"/>
      <c r="E1134" s="372"/>
      <c r="F1134" s="373"/>
      <c r="G1134" s="372"/>
      <c r="H1134" s="372"/>
      <c r="I1134" s="374"/>
      <c r="J1134" s="375"/>
      <c r="K1134" s="375"/>
      <c r="L1134" s="376"/>
      <c r="M1134" s="375"/>
      <c r="N1134" s="409"/>
      <c r="O1134" s="363">
        <f t="shared" si="129"/>
        <v>0</v>
      </c>
      <c r="P1134" s="74">
        <f t="shared" si="129"/>
        <v>0</v>
      </c>
      <c r="Q1134" s="96" t="str">
        <f t="shared" si="128"/>
        <v/>
      </c>
    </row>
    <row r="1135" spans="1:17">
      <c r="A1135" s="383" t="str">
        <f>IF(B1135="","",COUNT('Diário 1º PA'!$A$4:$A$2000)+COUNT('Diário 2º PA'!$A$4:$A$1998)+COUNT('Diário 3º PA'!$A$4:$A$1991)+ROW()-3)</f>
        <v/>
      </c>
      <c r="B1135" s="370"/>
      <c r="C1135" s="392"/>
      <c r="D1135" s="372"/>
      <c r="E1135" s="372"/>
      <c r="F1135" s="373"/>
      <c r="G1135" s="372"/>
      <c r="H1135" s="372"/>
      <c r="I1135" s="374"/>
      <c r="J1135" s="375"/>
      <c r="K1135" s="375"/>
      <c r="L1135" s="376"/>
      <c r="M1135" s="375"/>
      <c r="N1135" s="409"/>
      <c r="O1135" s="363">
        <f t="shared" si="129"/>
        <v>0</v>
      </c>
      <c r="P1135" s="74">
        <f t="shared" si="129"/>
        <v>0</v>
      </c>
      <c r="Q1135" s="96" t="str">
        <f t="shared" si="128"/>
        <v/>
      </c>
    </row>
    <row r="1136" spans="1:17">
      <c r="A1136" s="383" t="str">
        <f>IF(B1136="","",COUNT('Diário 1º PA'!$A$4:$A$2000)+COUNT('Diário 2º PA'!$A$4:$A$1998)+COUNT('Diário 3º PA'!$A$4:$A$1991)+ROW()-3)</f>
        <v/>
      </c>
      <c r="B1136" s="370"/>
      <c r="C1136" s="392"/>
      <c r="D1136" s="372"/>
      <c r="E1136" s="372"/>
      <c r="F1136" s="373"/>
      <c r="G1136" s="372"/>
      <c r="H1136" s="372"/>
      <c r="I1136" s="374"/>
      <c r="J1136" s="375"/>
      <c r="K1136" s="375"/>
      <c r="L1136" s="376"/>
      <c r="M1136" s="375"/>
      <c r="N1136" s="409"/>
      <c r="O1136" s="363">
        <f t="shared" si="129"/>
        <v>0</v>
      </c>
      <c r="P1136" s="74">
        <f t="shared" si="129"/>
        <v>0</v>
      </c>
      <c r="Q1136" s="96" t="str">
        <f t="shared" si="128"/>
        <v/>
      </c>
    </row>
    <row r="1137" spans="1:17">
      <c r="A1137" s="383" t="str">
        <f>IF(B1137="","",COUNT('Diário 1º PA'!$A$4:$A$2000)+COUNT('Diário 2º PA'!$A$4:$A$1998)+COUNT('Diário 3º PA'!$A$4:$A$1991)+ROW()-3)</f>
        <v/>
      </c>
      <c r="B1137" s="370"/>
      <c r="C1137" s="392"/>
      <c r="D1137" s="372"/>
      <c r="E1137" s="372"/>
      <c r="F1137" s="373"/>
      <c r="G1137" s="372"/>
      <c r="H1137" s="372"/>
      <c r="I1137" s="374"/>
      <c r="J1137" s="375"/>
      <c r="K1137" s="375"/>
      <c r="L1137" s="376"/>
      <c r="M1137" s="375"/>
      <c r="N1137" s="409"/>
      <c r="O1137" s="363">
        <f t="shared" si="129"/>
        <v>0</v>
      </c>
      <c r="P1137" s="74">
        <f t="shared" si="129"/>
        <v>0</v>
      </c>
      <c r="Q1137" s="96" t="str">
        <f t="shared" si="128"/>
        <v/>
      </c>
    </row>
    <row r="1138" spans="1:17">
      <c r="A1138" s="383" t="str">
        <f>IF(B1138="","",COUNT('Diário 1º PA'!$A$4:$A$2000)+COUNT('Diário 2º PA'!$A$4:$A$1998)+COUNT('Diário 3º PA'!$A$4:$A$1991)+ROW()-3)</f>
        <v/>
      </c>
      <c r="B1138" s="370"/>
      <c r="C1138" s="392"/>
      <c r="D1138" s="372"/>
      <c r="E1138" s="372"/>
      <c r="F1138" s="373"/>
      <c r="G1138" s="372"/>
      <c r="H1138" s="372"/>
      <c r="I1138" s="374"/>
      <c r="J1138" s="375"/>
      <c r="K1138" s="375"/>
      <c r="L1138" s="376"/>
      <c r="M1138" s="375"/>
      <c r="N1138" s="409"/>
      <c r="O1138" s="363">
        <f t="shared" si="129"/>
        <v>0</v>
      </c>
      <c r="P1138" s="74">
        <f t="shared" si="129"/>
        <v>0</v>
      </c>
      <c r="Q1138" s="96" t="str">
        <f t="shared" si="128"/>
        <v/>
      </c>
    </row>
    <row r="1139" spans="1:17">
      <c r="A1139" s="383" t="str">
        <f>IF(B1139="","",COUNT('Diário 1º PA'!$A$4:$A$2000)+COUNT('Diário 2º PA'!$A$4:$A$1998)+COUNT('Diário 3º PA'!$A$4:$A$1991)+ROW()-3)</f>
        <v/>
      </c>
      <c r="B1139" s="370"/>
      <c r="C1139" s="392"/>
      <c r="D1139" s="372"/>
      <c r="E1139" s="372"/>
      <c r="F1139" s="373"/>
      <c r="G1139" s="372"/>
      <c r="H1139" s="372"/>
      <c r="I1139" s="374"/>
      <c r="J1139" s="375"/>
      <c r="K1139" s="375"/>
      <c r="L1139" s="376"/>
      <c r="M1139" s="375"/>
      <c r="N1139" s="409"/>
      <c r="O1139" s="363">
        <f t="shared" si="129"/>
        <v>0</v>
      </c>
      <c r="P1139" s="74">
        <f t="shared" si="129"/>
        <v>0</v>
      </c>
      <c r="Q1139" s="96" t="str">
        <f t="shared" si="128"/>
        <v/>
      </c>
    </row>
    <row r="1140" spans="1:17">
      <c r="A1140" s="383" t="str">
        <f>IF(B1140="","",COUNT('Diário 1º PA'!$A$4:$A$2000)+COUNT('Diário 2º PA'!$A$4:$A$1998)+COUNT('Diário 3º PA'!$A$4:$A$1991)+ROW()-3)</f>
        <v/>
      </c>
      <c r="B1140" s="370"/>
      <c r="C1140" s="392"/>
      <c r="D1140" s="372"/>
      <c r="E1140" s="372"/>
      <c r="F1140" s="373"/>
      <c r="G1140" s="372"/>
      <c r="H1140" s="372"/>
      <c r="I1140" s="374"/>
      <c r="J1140" s="375"/>
      <c r="K1140" s="375"/>
      <c r="L1140" s="376"/>
      <c r="M1140" s="375"/>
      <c r="N1140" s="409"/>
      <c r="O1140" s="363">
        <f t="shared" si="129"/>
        <v>0</v>
      </c>
      <c r="P1140" s="74">
        <f t="shared" si="129"/>
        <v>0</v>
      </c>
      <c r="Q1140" s="96" t="str">
        <f t="shared" si="128"/>
        <v/>
      </c>
    </row>
    <row r="1141" spans="1:17">
      <c r="A1141" s="383" t="str">
        <f>IF(B1141="","",COUNT('Diário 1º PA'!$A$4:$A$2000)+COUNT('Diário 2º PA'!$A$4:$A$1998)+COUNT('Diário 3º PA'!$A$4:$A$1991)+ROW()-3)</f>
        <v/>
      </c>
      <c r="B1141" s="370"/>
      <c r="C1141" s="392"/>
      <c r="D1141" s="372"/>
      <c r="E1141" s="372"/>
      <c r="F1141" s="373"/>
      <c r="G1141" s="372"/>
      <c r="H1141" s="372"/>
      <c r="I1141" s="374"/>
      <c r="J1141" s="375"/>
      <c r="K1141" s="375"/>
      <c r="L1141" s="376"/>
      <c r="M1141" s="375"/>
      <c r="N1141" s="409"/>
      <c r="O1141" s="363">
        <f t="shared" si="129"/>
        <v>0</v>
      </c>
      <c r="P1141" s="74">
        <f t="shared" si="129"/>
        <v>0</v>
      </c>
      <c r="Q1141" s="96" t="str">
        <f t="shared" si="128"/>
        <v/>
      </c>
    </row>
    <row r="1142" spans="1:17">
      <c r="A1142" s="383" t="str">
        <f>IF(B1142="","",COUNT('Diário 1º PA'!$A$4:$A$2000)+COUNT('Diário 2º PA'!$A$4:$A$1998)+COUNT('Diário 3º PA'!$A$4:$A$1991)+ROW()-3)</f>
        <v/>
      </c>
      <c r="B1142" s="370"/>
      <c r="C1142" s="392"/>
      <c r="D1142" s="372"/>
      <c r="E1142" s="372"/>
      <c r="F1142" s="373"/>
      <c r="G1142" s="372"/>
      <c r="H1142" s="372"/>
      <c r="I1142" s="374"/>
      <c r="J1142" s="375"/>
      <c r="K1142" s="375"/>
      <c r="L1142" s="376"/>
      <c r="M1142" s="375"/>
      <c r="N1142" s="409"/>
      <c r="O1142" s="363">
        <f t="shared" si="129"/>
        <v>0</v>
      </c>
      <c r="P1142" s="74">
        <f t="shared" si="129"/>
        <v>0</v>
      </c>
      <c r="Q1142" s="96" t="str">
        <f t="shared" si="128"/>
        <v/>
      </c>
    </row>
    <row r="1143" spans="1:17">
      <c r="A1143" s="383" t="str">
        <f>IF(B1143="","",COUNT('Diário 1º PA'!$A$4:$A$2000)+COUNT('Diário 2º PA'!$A$4:$A$1998)+COUNT('Diário 3º PA'!$A$4:$A$1991)+ROW()-3)</f>
        <v/>
      </c>
      <c r="B1143" s="370"/>
      <c r="C1143" s="392"/>
      <c r="D1143" s="372"/>
      <c r="E1143" s="372"/>
      <c r="F1143" s="373"/>
      <c r="G1143" s="372"/>
      <c r="H1143" s="372"/>
      <c r="I1143" s="374"/>
      <c r="J1143" s="375"/>
      <c r="K1143" s="375"/>
      <c r="L1143" s="376"/>
      <c r="M1143" s="375"/>
      <c r="N1143" s="409"/>
      <c r="O1143" s="363">
        <f t="shared" si="129"/>
        <v>0</v>
      </c>
      <c r="P1143" s="74">
        <f t="shared" si="129"/>
        <v>0</v>
      </c>
      <c r="Q1143" s="96" t="str">
        <f t="shared" si="128"/>
        <v/>
      </c>
    </row>
    <row r="1144" spans="1:17">
      <c r="A1144" s="383" t="str">
        <f>IF(B1144="","",COUNT('Diário 1º PA'!$A$4:$A$2000)+COUNT('Diário 2º PA'!$A$4:$A$1998)+COUNT('Diário 3º PA'!$A$4:$A$1991)+ROW()-3)</f>
        <v/>
      </c>
      <c r="B1144" s="370"/>
      <c r="C1144" s="392"/>
      <c r="D1144" s="372"/>
      <c r="E1144" s="372"/>
      <c r="F1144" s="373"/>
      <c r="G1144" s="372"/>
      <c r="H1144" s="372"/>
      <c r="I1144" s="374"/>
      <c r="J1144" s="375"/>
      <c r="K1144" s="375"/>
      <c r="L1144" s="376"/>
      <c r="M1144" s="375"/>
      <c r="N1144" s="409"/>
      <c r="O1144" s="363">
        <f t="shared" si="129"/>
        <v>0</v>
      </c>
      <c r="P1144" s="74">
        <f t="shared" si="129"/>
        <v>0</v>
      </c>
      <c r="Q1144" s="96" t="str">
        <f t="shared" si="128"/>
        <v/>
      </c>
    </row>
    <row r="1145" spans="1:17">
      <c r="A1145" s="383" t="str">
        <f>IF(B1145="","",COUNT('Diário 1º PA'!$A$4:$A$2000)+COUNT('Diário 2º PA'!$A$4:$A$1998)+COUNT('Diário 3º PA'!$A$4:$A$1991)+ROW()-3)</f>
        <v/>
      </c>
      <c r="B1145" s="370"/>
      <c r="C1145" s="392"/>
      <c r="D1145" s="372"/>
      <c r="E1145" s="372"/>
      <c r="F1145" s="373"/>
      <c r="G1145" s="372"/>
      <c r="H1145" s="372"/>
      <c r="I1145" s="374"/>
      <c r="J1145" s="375"/>
      <c r="K1145" s="375"/>
      <c r="L1145" s="376"/>
      <c r="M1145" s="375"/>
      <c r="N1145" s="409"/>
      <c r="O1145" s="363">
        <f t="shared" si="129"/>
        <v>0</v>
      </c>
      <c r="P1145" s="74">
        <f t="shared" si="129"/>
        <v>0</v>
      </c>
      <c r="Q1145" s="96" t="str">
        <f t="shared" si="128"/>
        <v/>
      </c>
    </row>
    <row r="1146" spans="1:17">
      <c r="A1146" s="383" t="str">
        <f>IF(B1146="","",COUNT('Diário 1º PA'!$A$4:$A$2000)+COUNT('Diário 2º PA'!$A$4:$A$1998)+COUNT('Diário 3º PA'!$A$4:$A$1991)+ROW()-3)</f>
        <v/>
      </c>
      <c r="B1146" s="370"/>
      <c r="C1146" s="392"/>
      <c r="D1146" s="372"/>
      <c r="E1146" s="372"/>
      <c r="F1146" s="373"/>
      <c r="G1146" s="372"/>
      <c r="H1146" s="372"/>
      <c r="I1146" s="374"/>
      <c r="J1146" s="375"/>
      <c r="K1146" s="375"/>
      <c r="L1146" s="376"/>
      <c r="M1146" s="375"/>
      <c r="N1146" s="409"/>
      <c r="O1146" s="363">
        <f t="shared" si="129"/>
        <v>0</v>
      </c>
      <c r="P1146" s="74">
        <f t="shared" si="129"/>
        <v>0</v>
      </c>
      <c r="Q1146" s="96" t="str">
        <f t="shared" si="128"/>
        <v/>
      </c>
    </row>
    <row r="1147" spans="1:17">
      <c r="A1147" s="383" t="str">
        <f>IF(B1147="","",COUNT('Diário 1º PA'!$A$4:$A$2000)+COUNT('Diário 2º PA'!$A$4:$A$1998)+COUNT('Diário 3º PA'!$A$4:$A$1991)+ROW()-3)</f>
        <v/>
      </c>
      <c r="B1147" s="370"/>
      <c r="C1147" s="392"/>
      <c r="D1147" s="372"/>
      <c r="E1147" s="372"/>
      <c r="F1147" s="373"/>
      <c r="G1147" s="372"/>
      <c r="H1147" s="372"/>
      <c r="I1147" s="374"/>
      <c r="J1147" s="375"/>
      <c r="K1147" s="375"/>
      <c r="L1147" s="376"/>
      <c r="M1147" s="375"/>
      <c r="N1147" s="409"/>
      <c r="O1147" s="363">
        <f t="shared" si="129"/>
        <v>0</v>
      </c>
      <c r="P1147" s="74">
        <f t="shared" si="129"/>
        <v>0</v>
      </c>
      <c r="Q1147" s="96" t="str">
        <f t="shared" si="128"/>
        <v/>
      </c>
    </row>
    <row r="1148" spans="1:17">
      <c r="A1148" s="383" t="str">
        <f>IF(B1148="","",COUNT('Diário 1º PA'!$A$4:$A$2000)+COUNT('Diário 2º PA'!$A$4:$A$1998)+COUNT('Diário 3º PA'!$A$4:$A$1991)+ROW()-3)</f>
        <v/>
      </c>
      <c r="B1148" s="370"/>
      <c r="C1148" s="392"/>
      <c r="D1148" s="372"/>
      <c r="E1148" s="372"/>
      <c r="F1148" s="373"/>
      <c r="G1148" s="372"/>
      <c r="H1148" s="372"/>
      <c r="I1148" s="374"/>
      <c r="J1148" s="375"/>
      <c r="K1148" s="375"/>
      <c r="L1148" s="376"/>
      <c r="M1148" s="375"/>
      <c r="N1148" s="409"/>
      <c r="O1148" s="363">
        <f t="shared" si="129"/>
        <v>0</v>
      </c>
      <c r="P1148" s="74">
        <f t="shared" si="129"/>
        <v>0</v>
      </c>
      <c r="Q1148" s="96" t="str">
        <f t="shared" si="128"/>
        <v/>
      </c>
    </row>
    <row r="1149" spans="1:17">
      <c r="A1149" s="383" t="str">
        <f>IF(B1149="","",COUNT('Diário 1º PA'!$A$4:$A$2000)+COUNT('Diário 2º PA'!$A$4:$A$1998)+COUNT('Diário 3º PA'!$A$4:$A$1991)+ROW()-3)</f>
        <v/>
      </c>
      <c r="B1149" s="370"/>
      <c r="C1149" s="392"/>
      <c r="D1149" s="372"/>
      <c r="E1149" s="372"/>
      <c r="F1149" s="373"/>
      <c r="G1149" s="372"/>
      <c r="H1149" s="372"/>
      <c r="I1149" s="374"/>
      <c r="J1149" s="375"/>
      <c r="K1149" s="375"/>
      <c r="L1149" s="376"/>
      <c r="M1149" s="375"/>
      <c r="N1149" s="409"/>
      <c r="O1149" s="363">
        <f t="shared" si="129"/>
        <v>0</v>
      </c>
      <c r="P1149" s="74">
        <f t="shared" si="129"/>
        <v>0</v>
      </c>
      <c r="Q1149" s="96" t="str">
        <f t="shared" si="128"/>
        <v/>
      </c>
    </row>
    <row r="1150" spans="1:17">
      <c r="A1150" s="383" t="str">
        <f>IF(B1150="","",COUNT('Diário 1º PA'!$A$4:$A$2000)+COUNT('Diário 2º PA'!$A$4:$A$1998)+COUNT('Diário 3º PA'!$A$4:$A$1991)+ROW()-3)</f>
        <v/>
      </c>
      <c r="B1150" s="370"/>
      <c r="C1150" s="392"/>
      <c r="D1150" s="372"/>
      <c r="E1150" s="372"/>
      <c r="F1150" s="373"/>
      <c r="G1150" s="372"/>
      <c r="H1150" s="372"/>
      <c r="I1150" s="374"/>
      <c r="J1150" s="375"/>
      <c r="K1150" s="375"/>
      <c r="L1150" s="376"/>
      <c r="M1150" s="375"/>
      <c r="N1150" s="409"/>
      <c r="O1150" s="363">
        <f t="shared" si="129"/>
        <v>0</v>
      </c>
      <c r="P1150" s="74">
        <f t="shared" si="129"/>
        <v>0</v>
      </c>
      <c r="Q1150" s="96" t="str">
        <f t="shared" si="128"/>
        <v/>
      </c>
    </row>
    <row r="1151" spans="1:17">
      <c r="A1151" s="383" t="str">
        <f>IF(B1151="","",COUNT('Diário 1º PA'!$A$4:$A$2000)+COUNT('Diário 2º PA'!$A$4:$A$1998)+COUNT('Diário 3º PA'!$A$4:$A$1991)+ROW()-3)</f>
        <v/>
      </c>
      <c r="B1151" s="370"/>
      <c r="C1151" s="392"/>
      <c r="D1151" s="372"/>
      <c r="E1151" s="372"/>
      <c r="F1151" s="373"/>
      <c r="G1151" s="372"/>
      <c r="H1151" s="372"/>
      <c r="I1151" s="374"/>
      <c r="J1151" s="375"/>
      <c r="K1151" s="375"/>
      <c r="L1151" s="376"/>
      <c r="M1151" s="375"/>
      <c r="N1151" s="409"/>
      <c r="O1151" s="363">
        <f t="shared" si="129"/>
        <v>0</v>
      </c>
      <c r="P1151" s="74">
        <f t="shared" si="129"/>
        <v>0</v>
      </c>
      <c r="Q1151" s="96" t="str">
        <f t="shared" si="128"/>
        <v/>
      </c>
    </row>
    <row r="1152" spans="1:17">
      <c r="A1152" s="383" t="str">
        <f>IF(B1152="","",COUNT('Diário 1º PA'!$A$4:$A$2000)+COUNT('Diário 2º PA'!$A$4:$A$1998)+COUNT('Diário 3º PA'!$A$4:$A$1991)+ROW()-3)</f>
        <v/>
      </c>
      <c r="B1152" s="370"/>
      <c r="C1152" s="392"/>
      <c r="D1152" s="372"/>
      <c r="E1152" s="372"/>
      <c r="F1152" s="373"/>
      <c r="G1152" s="372"/>
      <c r="H1152" s="372"/>
      <c r="I1152" s="374"/>
      <c r="J1152" s="375"/>
      <c r="K1152" s="375"/>
      <c r="L1152" s="376"/>
      <c r="M1152" s="375"/>
      <c r="N1152" s="409"/>
      <c r="O1152" s="363">
        <f t="shared" si="129"/>
        <v>0</v>
      </c>
      <c r="P1152" s="74">
        <f t="shared" si="129"/>
        <v>0</v>
      </c>
      <c r="Q1152" s="96" t="str">
        <f t="shared" si="128"/>
        <v/>
      </c>
    </row>
    <row r="1153" spans="1:17">
      <c r="A1153" s="383" t="str">
        <f>IF(B1153="","",COUNT('Diário 1º PA'!$A$4:$A$2000)+COUNT('Diário 2º PA'!$A$4:$A$1998)+COUNT('Diário 3º PA'!$A$4:$A$1991)+ROW()-3)</f>
        <v/>
      </c>
      <c r="B1153" s="370"/>
      <c r="C1153" s="392"/>
      <c r="D1153" s="372"/>
      <c r="E1153" s="372"/>
      <c r="F1153" s="373"/>
      <c r="G1153" s="372"/>
      <c r="H1153" s="372"/>
      <c r="I1153" s="374"/>
      <c r="J1153" s="375"/>
      <c r="K1153" s="375"/>
      <c r="L1153" s="376"/>
      <c r="M1153" s="375"/>
      <c r="N1153" s="409"/>
      <c r="O1153" s="363">
        <f t="shared" si="129"/>
        <v>0</v>
      </c>
      <c r="P1153" s="74">
        <f t="shared" si="129"/>
        <v>0</v>
      </c>
      <c r="Q1153" s="96" t="str">
        <f t="shared" si="128"/>
        <v/>
      </c>
    </row>
    <row r="1154" spans="1:17">
      <c r="A1154" s="383" t="str">
        <f>IF(B1154="","",COUNT('Diário 1º PA'!$A$4:$A$2000)+COUNT('Diário 2º PA'!$A$4:$A$1998)+COUNT('Diário 3º PA'!$A$4:$A$1991)+ROW()-3)</f>
        <v/>
      </c>
      <c r="B1154" s="370"/>
      <c r="C1154" s="392"/>
      <c r="D1154" s="372"/>
      <c r="E1154" s="372"/>
      <c r="F1154" s="373"/>
      <c r="G1154" s="372"/>
      <c r="H1154" s="372"/>
      <c r="I1154" s="374"/>
      <c r="J1154" s="375"/>
      <c r="K1154" s="375"/>
      <c r="L1154" s="376"/>
      <c r="M1154" s="375"/>
      <c r="N1154" s="409"/>
      <c r="O1154" s="363">
        <f t="shared" si="129"/>
        <v>0</v>
      </c>
      <c r="P1154" s="74">
        <f t="shared" si="129"/>
        <v>0</v>
      </c>
      <c r="Q1154" s="96" t="str">
        <f t="shared" si="128"/>
        <v/>
      </c>
    </row>
    <row r="1155" spans="1:17">
      <c r="A1155" s="383" t="str">
        <f>IF(B1155="","",COUNT('Diário 1º PA'!$A$4:$A$2000)+COUNT('Diário 2º PA'!$A$4:$A$1998)+COUNT('Diário 3º PA'!$A$4:$A$1991)+ROW()-3)</f>
        <v/>
      </c>
      <c r="B1155" s="370"/>
      <c r="C1155" s="392"/>
      <c r="D1155" s="372"/>
      <c r="E1155" s="372"/>
      <c r="F1155" s="373"/>
      <c r="G1155" s="372"/>
      <c r="H1155" s="372"/>
      <c r="I1155" s="374"/>
      <c r="J1155" s="375"/>
      <c r="K1155" s="375"/>
      <c r="L1155" s="376"/>
      <c r="M1155" s="375"/>
      <c r="N1155" s="409"/>
      <c r="O1155" s="363">
        <f t="shared" si="129"/>
        <v>0</v>
      </c>
      <c r="P1155" s="74">
        <f t="shared" si="129"/>
        <v>0</v>
      </c>
      <c r="Q1155" s="96" t="str">
        <f t="shared" si="128"/>
        <v/>
      </c>
    </row>
    <row r="1156" spans="1:17">
      <c r="A1156" s="383" t="str">
        <f>IF(B1156="","",COUNT('Diário 1º PA'!$A$4:$A$2000)+COUNT('Diário 2º PA'!$A$4:$A$1998)+COUNT('Diário 3º PA'!$A$4:$A$1991)+ROW()-3)</f>
        <v/>
      </c>
      <c r="B1156" s="370"/>
      <c r="C1156" s="392"/>
      <c r="D1156" s="372"/>
      <c r="E1156" s="372"/>
      <c r="F1156" s="373"/>
      <c r="G1156" s="372"/>
      <c r="H1156" s="372"/>
      <c r="I1156" s="374"/>
      <c r="J1156" s="375"/>
      <c r="K1156" s="375"/>
      <c r="L1156" s="376"/>
      <c r="M1156" s="375"/>
      <c r="N1156" s="409"/>
      <c r="O1156" s="363">
        <f t="shared" si="129"/>
        <v>0</v>
      </c>
      <c r="P1156" s="74">
        <f t="shared" si="129"/>
        <v>0</v>
      </c>
      <c r="Q1156" s="96" t="str">
        <f t="shared" si="128"/>
        <v/>
      </c>
    </row>
    <row r="1157" spans="1:17">
      <c r="A1157" s="383" t="str">
        <f>IF(B1157="","",COUNT('Diário 1º PA'!$A$4:$A$2000)+COUNT('Diário 2º PA'!$A$4:$A$1998)+COUNT('Diário 3º PA'!$A$4:$A$1991)+ROW()-3)</f>
        <v/>
      </c>
      <c r="B1157" s="370"/>
      <c r="C1157" s="392"/>
      <c r="D1157" s="372"/>
      <c r="E1157" s="372"/>
      <c r="F1157" s="373"/>
      <c r="G1157" s="372"/>
      <c r="H1157" s="372"/>
      <c r="I1157" s="374"/>
      <c r="J1157" s="375"/>
      <c r="K1157" s="375"/>
      <c r="L1157" s="376"/>
      <c r="M1157" s="375"/>
      <c r="N1157" s="409"/>
      <c r="O1157" s="363">
        <f t="shared" si="129"/>
        <v>0</v>
      </c>
      <c r="P1157" s="74">
        <f t="shared" si="129"/>
        <v>0</v>
      </c>
      <c r="Q1157" s="96" t="str">
        <f t="shared" si="128"/>
        <v/>
      </c>
    </row>
    <row r="1158" spans="1:17">
      <c r="A1158" s="383" t="str">
        <f>IF(B1158="","",COUNT('Diário 1º PA'!$A$4:$A$2000)+COUNT('Diário 2º PA'!$A$4:$A$1998)+COUNT('Diário 3º PA'!$A$4:$A$1991)+ROW()-3)</f>
        <v/>
      </c>
      <c r="B1158" s="370"/>
      <c r="C1158" s="392"/>
      <c r="D1158" s="372"/>
      <c r="E1158" s="372"/>
      <c r="F1158" s="373"/>
      <c r="G1158" s="372"/>
      <c r="H1158" s="372"/>
      <c r="I1158" s="374"/>
      <c r="J1158" s="375"/>
      <c r="K1158" s="375"/>
      <c r="L1158" s="376"/>
      <c r="M1158" s="375"/>
      <c r="N1158" s="409"/>
      <c r="O1158" s="363">
        <f t="shared" si="129"/>
        <v>0</v>
      </c>
      <c r="P1158" s="74">
        <f t="shared" si="129"/>
        <v>0</v>
      </c>
      <c r="Q1158" s="96" t="str">
        <f t="shared" si="128"/>
        <v/>
      </c>
    </row>
    <row r="1159" spans="1:17">
      <c r="A1159" s="383" t="str">
        <f>IF(B1159="","",COUNT('Diário 1º PA'!$A$4:$A$2000)+COUNT('Diário 2º PA'!$A$4:$A$1998)+COUNT('Diário 3º PA'!$A$4:$A$1991)+ROW()-3)</f>
        <v/>
      </c>
      <c r="B1159" s="370"/>
      <c r="C1159" s="392"/>
      <c r="D1159" s="372"/>
      <c r="E1159" s="372"/>
      <c r="F1159" s="373"/>
      <c r="G1159" s="372"/>
      <c r="H1159" s="372"/>
      <c r="I1159" s="374"/>
      <c r="J1159" s="375"/>
      <c r="K1159" s="375"/>
      <c r="L1159" s="376"/>
      <c r="M1159" s="375"/>
      <c r="N1159" s="409"/>
      <c r="O1159" s="363">
        <f t="shared" si="129"/>
        <v>0</v>
      </c>
      <c r="P1159" s="74">
        <f t="shared" si="129"/>
        <v>0</v>
      </c>
      <c r="Q1159" s="96" t="str">
        <f t="shared" si="128"/>
        <v/>
      </c>
    </row>
    <row r="1160" spans="1:17">
      <c r="A1160" s="383" t="str">
        <f>IF(B1160="","",COUNT('Diário 1º PA'!$A$4:$A$2000)+COUNT('Diário 2º PA'!$A$4:$A$1998)+COUNT('Diário 3º PA'!$A$4:$A$1991)+ROW()-3)</f>
        <v/>
      </c>
      <c r="B1160" s="370"/>
      <c r="C1160" s="392"/>
      <c r="D1160" s="372"/>
      <c r="E1160" s="372"/>
      <c r="F1160" s="373"/>
      <c r="G1160" s="372"/>
      <c r="H1160" s="372"/>
      <c r="I1160" s="374"/>
      <c r="J1160" s="375"/>
      <c r="K1160" s="375"/>
      <c r="L1160" s="376"/>
      <c r="M1160" s="375"/>
      <c r="N1160" s="409"/>
      <c r="O1160" s="363">
        <f t="shared" si="129"/>
        <v>0</v>
      </c>
      <c r="P1160" s="74">
        <f t="shared" si="129"/>
        <v>0</v>
      </c>
      <c r="Q1160" s="96" t="str">
        <f t="shared" ref="Q1160:Q1223" si="130">SUBSTITUTE(D1160," ","_")</f>
        <v/>
      </c>
    </row>
    <row r="1161" spans="1:17">
      <c r="A1161" s="383" t="str">
        <f>IF(B1161="","",COUNT('Diário 1º PA'!$A$4:$A$2000)+COUNT('Diário 2º PA'!$A$4:$A$1998)+COUNT('Diário 3º PA'!$A$4:$A$1991)+ROW()-3)</f>
        <v/>
      </c>
      <c r="B1161" s="370"/>
      <c r="C1161" s="392"/>
      <c r="D1161" s="372"/>
      <c r="E1161" s="372"/>
      <c r="F1161" s="373"/>
      <c r="G1161" s="372"/>
      <c r="H1161" s="372"/>
      <c r="I1161" s="374"/>
      <c r="J1161" s="375"/>
      <c r="K1161" s="375"/>
      <c r="L1161" s="376"/>
      <c r="M1161" s="375"/>
      <c r="N1161" s="409"/>
      <c r="O1161" s="363">
        <f t="shared" ref="O1161:P1224" si="131">IF(B1161=0,0,IF(YEAR(B1161)=$P$1,MONTH(B1161)-$O$1+1,(YEAR(B1161)-$P$1)*12-$O$1+1+MONTH(B1161)))</f>
        <v>0</v>
      </c>
      <c r="P1161" s="74">
        <f t="shared" si="131"/>
        <v>0</v>
      </c>
      <c r="Q1161" s="96" t="str">
        <f t="shared" si="130"/>
        <v/>
      </c>
    </row>
    <row r="1162" spans="1:17">
      <c r="A1162" s="383" t="str">
        <f>IF(B1162="","",COUNT('Diário 1º PA'!$A$4:$A$2000)+COUNT('Diário 2º PA'!$A$4:$A$1998)+COUNT('Diário 3º PA'!$A$4:$A$1991)+ROW()-3)</f>
        <v/>
      </c>
      <c r="B1162" s="370"/>
      <c r="C1162" s="392"/>
      <c r="D1162" s="372"/>
      <c r="E1162" s="372"/>
      <c r="F1162" s="373"/>
      <c r="G1162" s="372"/>
      <c r="H1162" s="372"/>
      <c r="I1162" s="374"/>
      <c r="J1162" s="375"/>
      <c r="K1162" s="375"/>
      <c r="L1162" s="376"/>
      <c r="M1162" s="375"/>
      <c r="N1162" s="409"/>
      <c r="O1162" s="363">
        <f t="shared" si="131"/>
        <v>0</v>
      </c>
      <c r="P1162" s="74">
        <f t="shared" si="131"/>
        <v>0</v>
      </c>
      <c r="Q1162" s="96" t="str">
        <f t="shared" si="130"/>
        <v/>
      </c>
    </row>
    <row r="1163" spans="1:17">
      <c r="A1163" s="383" t="str">
        <f>IF(B1163="","",COUNT('Diário 1º PA'!$A$4:$A$2000)+COUNT('Diário 2º PA'!$A$4:$A$1998)+COUNT('Diário 3º PA'!$A$4:$A$1991)+ROW()-3)</f>
        <v/>
      </c>
      <c r="B1163" s="370"/>
      <c r="C1163" s="392"/>
      <c r="D1163" s="372"/>
      <c r="E1163" s="372"/>
      <c r="F1163" s="373"/>
      <c r="G1163" s="372"/>
      <c r="H1163" s="372"/>
      <c r="I1163" s="374"/>
      <c r="J1163" s="375"/>
      <c r="K1163" s="375"/>
      <c r="L1163" s="376"/>
      <c r="M1163" s="375"/>
      <c r="N1163" s="409"/>
      <c r="O1163" s="363">
        <f t="shared" si="131"/>
        <v>0</v>
      </c>
      <c r="P1163" s="74">
        <f t="shared" si="131"/>
        <v>0</v>
      </c>
      <c r="Q1163" s="96" t="str">
        <f t="shared" si="130"/>
        <v/>
      </c>
    </row>
    <row r="1164" spans="1:17">
      <c r="A1164" s="383" t="str">
        <f>IF(B1164="","",COUNT('Diário 1º PA'!$A$4:$A$2000)+COUNT('Diário 2º PA'!$A$4:$A$1998)+COUNT('Diário 3º PA'!$A$4:$A$1991)+ROW()-3)</f>
        <v/>
      </c>
      <c r="B1164" s="370"/>
      <c r="C1164" s="392"/>
      <c r="D1164" s="372"/>
      <c r="E1164" s="372"/>
      <c r="F1164" s="373"/>
      <c r="G1164" s="372"/>
      <c r="H1164" s="372"/>
      <c r="I1164" s="374"/>
      <c r="J1164" s="375"/>
      <c r="K1164" s="375"/>
      <c r="L1164" s="376"/>
      <c r="M1164" s="375"/>
      <c r="N1164" s="409"/>
      <c r="O1164" s="363">
        <f t="shared" si="131"/>
        <v>0</v>
      </c>
      <c r="P1164" s="74">
        <f t="shared" si="131"/>
        <v>0</v>
      </c>
      <c r="Q1164" s="96" t="str">
        <f t="shared" si="130"/>
        <v/>
      </c>
    </row>
    <row r="1165" spans="1:17">
      <c r="A1165" s="383" t="str">
        <f>IF(B1165="","",COUNT('Diário 1º PA'!$A$4:$A$2000)+COUNT('Diário 2º PA'!$A$4:$A$1998)+COUNT('Diário 3º PA'!$A$4:$A$1991)+ROW()-3)</f>
        <v/>
      </c>
      <c r="B1165" s="370"/>
      <c r="C1165" s="392"/>
      <c r="D1165" s="372"/>
      <c r="E1165" s="372"/>
      <c r="F1165" s="373"/>
      <c r="G1165" s="372"/>
      <c r="H1165" s="372"/>
      <c r="I1165" s="374"/>
      <c r="J1165" s="375"/>
      <c r="K1165" s="375"/>
      <c r="L1165" s="376"/>
      <c r="M1165" s="375"/>
      <c r="N1165" s="409"/>
      <c r="O1165" s="363">
        <f t="shared" si="131"/>
        <v>0</v>
      </c>
      <c r="P1165" s="74">
        <f t="shared" si="131"/>
        <v>0</v>
      </c>
      <c r="Q1165" s="96" t="str">
        <f t="shared" si="130"/>
        <v/>
      </c>
    </row>
    <row r="1166" spans="1:17">
      <c r="A1166" s="383" t="str">
        <f>IF(B1166="","",COUNT('Diário 1º PA'!$A$4:$A$2000)+COUNT('Diário 2º PA'!$A$4:$A$1998)+COUNT('Diário 3º PA'!$A$4:$A$1991)+ROW()-3)</f>
        <v/>
      </c>
      <c r="B1166" s="370"/>
      <c r="C1166" s="392"/>
      <c r="D1166" s="372"/>
      <c r="E1166" s="372"/>
      <c r="F1166" s="373"/>
      <c r="G1166" s="372"/>
      <c r="H1166" s="372"/>
      <c r="I1166" s="374"/>
      <c r="J1166" s="375"/>
      <c r="K1166" s="375"/>
      <c r="L1166" s="376"/>
      <c r="M1166" s="375"/>
      <c r="N1166" s="409"/>
      <c r="O1166" s="363">
        <f t="shared" si="131"/>
        <v>0</v>
      </c>
      <c r="P1166" s="74">
        <f t="shared" si="131"/>
        <v>0</v>
      </c>
      <c r="Q1166" s="96" t="str">
        <f t="shared" si="130"/>
        <v/>
      </c>
    </row>
    <row r="1167" spans="1:17">
      <c r="A1167" s="383" t="str">
        <f>IF(B1167="","",COUNT('Diário 1º PA'!$A$4:$A$2000)+COUNT('Diário 2º PA'!$A$4:$A$1998)+COUNT('Diário 3º PA'!$A$4:$A$1991)+ROW()-3)</f>
        <v/>
      </c>
      <c r="B1167" s="370"/>
      <c r="C1167" s="392"/>
      <c r="D1167" s="372"/>
      <c r="E1167" s="372"/>
      <c r="F1167" s="373"/>
      <c r="G1167" s="372"/>
      <c r="H1167" s="372"/>
      <c r="I1167" s="374"/>
      <c r="J1167" s="375"/>
      <c r="K1167" s="375"/>
      <c r="L1167" s="376"/>
      <c r="M1167" s="375"/>
      <c r="N1167" s="409"/>
      <c r="O1167" s="363">
        <f t="shared" si="131"/>
        <v>0</v>
      </c>
      <c r="P1167" s="74">
        <f t="shared" si="131"/>
        <v>0</v>
      </c>
      <c r="Q1167" s="96" t="str">
        <f t="shared" si="130"/>
        <v/>
      </c>
    </row>
    <row r="1168" spans="1:17">
      <c r="A1168" s="383" t="str">
        <f>IF(B1168="","",COUNT('Diário 1º PA'!$A$4:$A$2000)+COUNT('Diário 2º PA'!$A$4:$A$1998)+COUNT('Diário 3º PA'!$A$4:$A$1991)+ROW()-3)</f>
        <v/>
      </c>
      <c r="B1168" s="370"/>
      <c r="C1168" s="392"/>
      <c r="D1168" s="372"/>
      <c r="E1168" s="372"/>
      <c r="F1168" s="373"/>
      <c r="G1168" s="372"/>
      <c r="H1168" s="372"/>
      <c r="I1168" s="374"/>
      <c r="J1168" s="375"/>
      <c r="K1168" s="375"/>
      <c r="L1168" s="376"/>
      <c r="M1168" s="375"/>
      <c r="N1168" s="409"/>
      <c r="O1168" s="363">
        <f t="shared" si="131"/>
        <v>0</v>
      </c>
      <c r="P1168" s="74">
        <f t="shared" si="131"/>
        <v>0</v>
      </c>
      <c r="Q1168" s="96" t="str">
        <f t="shared" si="130"/>
        <v/>
      </c>
    </row>
    <row r="1169" spans="1:17">
      <c r="A1169" s="383" t="str">
        <f>IF(B1169="","",COUNT('Diário 1º PA'!$A$4:$A$2000)+COUNT('Diário 2º PA'!$A$4:$A$1998)+COUNT('Diário 3º PA'!$A$4:$A$1991)+ROW()-3)</f>
        <v/>
      </c>
      <c r="B1169" s="370"/>
      <c r="C1169" s="392"/>
      <c r="D1169" s="372"/>
      <c r="E1169" s="372"/>
      <c r="F1169" s="373"/>
      <c r="G1169" s="372"/>
      <c r="H1169" s="372"/>
      <c r="I1169" s="374"/>
      <c r="J1169" s="375"/>
      <c r="K1169" s="375"/>
      <c r="L1169" s="376"/>
      <c r="M1169" s="375"/>
      <c r="N1169" s="409"/>
      <c r="O1169" s="363">
        <f t="shared" si="131"/>
        <v>0</v>
      </c>
      <c r="P1169" s="74">
        <f t="shared" si="131"/>
        <v>0</v>
      </c>
      <c r="Q1169" s="96" t="str">
        <f t="shared" si="130"/>
        <v/>
      </c>
    </row>
    <row r="1170" spans="1:17">
      <c r="A1170" s="383" t="str">
        <f>IF(B1170="","",COUNT('Diário 1º PA'!$A$4:$A$2000)+COUNT('Diário 2º PA'!$A$4:$A$1998)+COUNT('Diário 3º PA'!$A$4:$A$1991)+ROW()-3)</f>
        <v/>
      </c>
      <c r="B1170" s="370"/>
      <c r="C1170" s="392"/>
      <c r="D1170" s="372"/>
      <c r="E1170" s="372"/>
      <c r="F1170" s="373"/>
      <c r="G1170" s="372"/>
      <c r="H1170" s="372"/>
      <c r="I1170" s="374"/>
      <c r="J1170" s="375"/>
      <c r="K1170" s="375"/>
      <c r="L1170" s="376"/>
      <c r="M1170" s="375"/>
      <c r="N1170" s="409"/>
      <c r="O1170" s="363">
        <f t="shared" si="131"/>
        <v>0</v>
      </c>
      <c r="P1170" s="74">
        <f t="shared" si="131"/>
        <v>0</v>
      </c>
      <c r="Q1170" s="96" t="str">
        <f t="shared" si="130"/>
        <v/>
      </c>
    </row>
    <row r="1171" spans="1:17">
      <c r="A1171" s="383" t="str">
        <f>IF(B1171="","",COUNT('Diário 1º PA'!$A$4:$A$2000)+COUNT('Diário 2º PA'!$A$4:$A$1998)+COUNT('Diário 3º PA'!$A$4:$A$1991)+ROW()-3)</f>
        <v/>
      </c>
      <c r="B1171" s="370"/>
      <c r="C1171" s="392"/>
      <c r="D1171" s="372"/>
      <c r="E1171" s="372"/>
      <c r="F1171" s="373"/>
      <c r="G1171" s="372"/>
      <c r="H1171" s="372"/>
      <c r="I1171" s="374"/>
      <c r="J1171" s="375"/>
      <c r="K1171" s="375"/>
      <c r="L1171" s="376"/>
      <c r="M1171" s="375"/>
      <c r="N1171" s="409"/>
      <c r="O1171" s="363">
        <f t="shared" si="131"/>
        <v>0</v>
      </c>
      <c r="P1171" s="74">
        <f t="shared" si="131"/>
        <v>0</v>
      </c>
      <c r="Q1171" s="96" t="str">
        <f t="shared" si="130"/>
        <v/>
      </c>
    </row>
    <row r="1172" spans="1:17">
      <c r="A1172" s="383" t="str">
        <f>IF(B1172="","",COUNT('Diário 1º PA'!$A$4:$A$2000)+COUNT('Diário 2º PA'!$A$4:$A$1998)+COUNT('Diário 3º PA'!$A$4:$A$1991)+ROW()-3)</f>
        <v/>
      </c>
      <c r="B1172" s="370"/>
      <c r="C1172" s="392"/>
      <c r="D1172" s="372"/>
      <c r="E1172" s="372"/>
      <c r="F1172" s="373"/>
      <c r="G1172" s="372"/>
      <c r="H1172" s="372"/>
      <c r="I1172" s="374"/>
      <c r="J1172" s="375"/>
      <c r="K1172" s="375"/>
      <c r="L1172" s="376"/>
      <c r="M1172" s="375"/>
      <c r="N1172" s="409"/>
      <c r="O1172" s="363">
        <f t="shared" si="131"/>
        <v>0</v>
      </c>
      <c r="P1172" s="74">
        <f t="shared" si="131"/>
        <v>0</v>
      </c>
      <c r="Q1172" s="96" t="str">
        <f t="shared" si="130"/>
        <v/>
      </c>
    </row>
    <row r="1173" spans="1:17">
      <c r="A1173" s="383" t="str">
        <f>IF(B1173="","",COUNT('Diário 1º PA'!$A$4:$A$2000)+COUNT('Diário 2º PA'!$A$4:$A$1998)+COUNT('Diário 3º PA'!$A$4:$A$1991)+ROW()-3)</f>
        <v/>
      </c>
      <c r="B1173" s="370"/>
      <c r="C1173" s="392"/>
      <c r="D1173" s="372"/>
      <c r="E1173" s="372"/>
      <c r="F1173" s="373"/>
      <c r="G1173" s="372"/>
      <c r="H1173" s="372"/>
      <c r="I1173" s="374"/>
      <c r="J1173" s="375"/>
      <c r="K1173" s="375"/>
      <c r="L1173" s="376"/>
      <c r="M1173" s="375"/>
      <c r="N1173" s="409"/>
      <c r="O1173" s="363">
        <f t="shared" si="131"/>
        <v>0</v>
      </c>
      <c r="P1173" s="74">
        <f t="shared" si="131"/>
        <v>0</v>
      </c>
      <c r="Q1173" s="96" t="str">
        <f t="shared" si="130"/>
        <v/>
      </c>
    </row>
    <row r="1174" spans="1:17">
      <c r="A1174" s="383" t="str">
        <f>IF(B1174="","",COUNT('Diário 1º PA'!$A$4:$A$2000)+COUNT('Diário 2º PA'!$A$4:$A$1998)+COUNT('Diário 3º PA'!$A$4:$A$1991)+ROW()-3)</f>
        <v/>
      </c>
      <c r="B1174" s="370"/>
      <c r="C1174" s="392"/>
      <c r="D1174" s="372"/>
      <c r="E1174" s="372"/>
      <c r="F1174" s="373"/>
      <c r="G1174" s="372"/>
      <c r="H1174" s="372"/>
      <c r="I1174" s="374"/>
      <c r="J1174" s="375"/>
      <c r="K1174" s="375"/>
      <c r="L1174" s="376"/>
      <c r="M1174" s="375"/>
      <c r="N1174" s="409"/>
      <c r="O1174" s="363">
        <f t="shared" si="131"/>
        <v>0</v>
      </c>
      <c r="P1174" s="74">
        <f t="shared" si="131"/>
        <v>0</v>
      </c>
      <c r="Q1174" s="96" t="str">
        <f t="shared" si="130"/>
        <v/>
      </c>
    </row>
    <row r="1175" spans="1:17">
      <c r="A1175" s="383" t="str">
        <f>IF(B1175="","",COUNT('Diário 1º PA'!$A$4:$A$2000)+COUNT('Diário 2º PA'!$A$4:$A$1998)+COUNT('Diário 3º PA'!$A$4:$A$1991)+ROW()-3)</f>
        <v/>
      </c>
      <c r="B1175" s="370"/>
      <c r="C1175" s="392"/>
      <c r="D1175" s="372"/>
      <c r="E1175" s="372"/>
      <c r="F1175" s="373"/>
      <c r="G1175" s="372"/>
      <c r="H1175" s="372"/>
      <c r="I1175" s="374"/>
      <c r="J1175" s="375"/>
      <c r="K1175" s="375"/>
      <c r="L1175" s="376"/>
      <c r="M1175" s="375"/>
      <c r="N1175" s="409"/>
      <c r="O1175" s="363">
        <f t="shared" si="131"/>
        <v>0</v>
      </c>
      <c r="P1175" s="74">
        <f t="shared" si="131"/>
        <v>0</v>
      </c>
      <c r="Q1175" s="96" t="str">
        <f t="shared" si="130"/>
        <v/>
      </c>
    </row>
    <row r="1176" spans="1:17">
      <c r="A1176" s="383" t="str">
        <f>IF(B1176="","",COUNT('Diário 1º PA'!$A$4:$A$2000)+COUNT('Diário 2º PA'!$A$4:$A$1998)+COUNT('Diário 3º PA'!$A$4:$A$1991)+ROW()-3)</f>
        <v/>
      </c>
      <c r="B1176" s="370"/>
      <c r="C1176" s="392"/>
      <c r="D1176" s="372"/>
      <c r="E1176" s="372"/>
      <c r="F1176" s="373"/>
      <c r="G1176" s="372"/>
      <c r="H1176" s="372"/>
      <c r="I1176" s="374"/>
      <c r="J1176" s="375"/>
      <c r="K1176" s="375"/>
      <c r="L1176" s="376"/>
      <c r="M1176" s="375"/>
      <c r="N1176" s="409"/>
      <c r="O1176" s="363">
        <f t="shared" si="131"/>
        <v>0</v>
      </c>
      <c r="P1176" s="74">
        <f t="shared" si="131"/>
        <v>0</v>
      </c>
      <c r="Q1176" s="96" t="str">
        <f t="shared" si="130"/>
        <v/>
      </c>
    </row>
    <row r="1177" spans="1:17">
      <c r="A1177" s="383" t="str">
        <f>IF(B1177="","",COUNT('Diário 1º PA'!$A$4:$A$2000)+COUNT('Diário 2º PA'!$A$4:$A$1998)+COUNT('Diário 3º PA'!$A$4:$A$1991)+ROW()-3)</f>
        <v/>
      </c>
      <c r="B1177" s="370"/>
      <c r="C1177" s="392"/>
      <c r="D1177" s="372"/>
      <c r="E1177" s="372"/>
      <c r="F1177" s="373"/>
      <c r="G1177" s="372"/>
      <c r="H1177" s="372"/>
      <c r="I1177" s="374"/>
      <c r="J1177" s="375"/>
      <c r="K1177" s="375"/>
      <c r="L1177" s="376"/>
      <c r="M1177" s="375"/>
      <c r="N1177" s="409"/>
      <c r="O1177" s="363">
        <f t="shared" si="131"/>
        <v>0</v>
      </c>
      <c r="P1177" s="74">
        <f t="shared" si="131"/>
        <v>0</v>
      </c>
      <c r="Q1177" s="96" t="str">
        <f t="shared" si="130"/>
        <v/>
      </c>
    </row>
    <row r="1178" spans="1:17">
      <c r="A1178" s="383" t="str">
        <f>IF(B1178="","",COUNT('Diário 1º PA'!$A$4:$A$2000)+COUNT('Diário 2º PA'!$A$4:$A$1998)+COUNT('Diário 3º PA'!$A$4:$A$1991)+ROW()-3)</f>
        <v/>
      </c>
      <c r="B1178" s="370"/>
      <c r="C1178" s="392"/>
      <c r="D1178" s="372"/>
      <c r="E1178" s="372"/>
      <c r="F1178" s="373"/>
      <c r="G1178" s="372"/>
      <c r="H1178" s="372"/>
      <c r="I1178" s="374"/>
      <c r="J1178" s="375"/>
      <c r="K1178" s="375"/>
      <c r="L1178" s="376"/>
      <c r="M1178" s="375"/>
      <c r="N1178" s="409"/>
      <c r="O1178" s="363">
        <f t="shared" si="131"/>
        <v>0</v>
      </c>
      <c r="P1178" s="74">
        <f t="shared" si="131"/>
        <v>0</v>
      </c>
      <c r="Q1178" s="96" t="str">
        <f t="shared" si="130"/>
        <v/>
      </c>
    </row>
    <row r="1179" spans="1:17">
      <c r="A1179" s="383" t="str">
        <f>IF(B1179="","",COUNT('Diário 1º PA'!$A$4:$A$2000)+COUNT('Diário 2º PA'!$A$4:$A$1998)+COUNT('Diário 3º PA'!$A$4:$A$1991)+ROW()-3)</f>
        <v/>
      </c>
      <c r="B1179" s="370"/>
      <c r="C1179" s="392"/>
      <c r="D1179" s="372"/>
      <c r="E1179" s="372"/>
      <c r="F1179" s="373"/>
      <c r="G1179" s="372"/>
      <c r="H1179" s="372"/>
      <c r="I1179" s="374"/>
      <c r="J1179" s="375"/>
      <c r="K1179" s="375"/>
      <c r="L1179" s="376"/>
      <c r="M1179" s="375"/>
      <c r="N1179" s="409"/>
      <c r="O1179" s="363">
        <f t="shared" si="131"/>
        <v>0</v>
      </c>
      <c r="P1179" s="74">
        <f t="shared" si="131"/>
        <v>0</v>
      </c>
      <c r="Q1179" s="96" t="str">
        <f t="shared" si="130"/>
        <v/>
      </c>
    </row>
    <row r="1180" spans="1:17">
      <c r="A1180" s="383" t="str">
        <f>IF(B1180="","",COUNT('Diário 1º PA'!$A$4:$A$2000)+COUNT('Diário 2º PA'!$A$4:$A$1998)+COUNT('Diário 3º PA'!$A$4:$A$1991)+ROW()-3)</f>
        <v/>
      </c>
      <c r="B1180" s="370"/>
      <c r="C1180" s="392"/>
      <c r="D1180" s="372"/>
      <c r="E1180" s="372"/>
      <c r="F1180" s="373"/>
      <c r="G1180" s="372"/>
      <c r="H1180" s="372"/>
      <c r="I1180" s="374"/>
      <c r="J1180" s="375"/>
      <c r="K1180" s="375"/>
      <c r="L1180" s="376"/>
      <c r="M1180" s="375"/>
      <c r="N1180" s="409"/>
      <c r="O1180" s="363">
        <f t="shared" si="131"/>
        <v>0</v>
      </c>
      <c r="P1180" s="74">
        <f t="shared" si="131"/>
        <v>0</v>
      </c>
      <c r="Q1180" s="96" t="str">
        <f t="shared" si="130"/>
        <v/>
      </c>
    </row>
    <row r="1181" spans="1:17">
      <c r="A1181" s="383" t="str">
        <f>IF(B1181="","",COUNT('Diário 1º PA'!$A$4:$A$2000)+COUNT('Diário 2º PA'!$A$4:$A$1998)+COUNT('Diário 3º PA'!$A$4:$A$1991)+ROW()-3)</f>
        <v/>
      </c>
      <c r="B1181" s="370"/>
      <c r="C1181" s="392"/>
      <c r="D1181" s="372"/>
      <c r="E1181" s="372"/>
      <c r="F1181" s="373"/>
      <c r="G1181" s="372"/>
      <c r="H1181" s="372"/>
      <c r="I1181" s="374"/>
      <c r="J1181" s="375"/>
      <c r="K1181" s="375"/>
      <c r="L1181" s="376"/>
      <c r="M1181" s="375"/>
      <c r="N1181" s="409"/>
      <c r="O1181" s="363">
        <f t="shared" si="131"/>
        <v>0</v>
      </c>
      <c r="P1181" s="74">
        <f t="shared" si="131"/>
        <v>0</v>
      </c>
      <c r="Q1181" s="96" t="str">
        <f t="shared" si="130"/>
        <v/>
      </c>
    </row>
    <row r="1182" spans="1:17">
      <c r="A1182" s="383" t="str">
        <f>IF(B1182="","",COUNT('Diário 1º PA'!$A$4:$A$2000)+COUNT('Diário 2º PA'!$A$4:$A$1998)+COUNT('Diário 3º PA'!$A$4:$A$1991)+ROW()-3)</f>
        <v/>
      </c>
      <c r="B1182" s="370"/>
      <c r="C1182" s="392"/>
      <c r="D1182" s="372"/>
      <c r="E1182" s="372"/>
      <c r="F1182" s="373"/>
      <c r="G1182" s="372"/>
      <c r="H1182" s="372"/>
      <c r="I1182" s="374"/>
      <c r="J1182" s="375"/>
      <c r="K1182" s="375"/>
      <c r="L1182" s="376"/>
      <c r="M1182" s="375"/>
      <c r="N1182" s="409"/>
      <c r="O1182" s="363">
        <f t="shared" si="131"/>
        <v>0</v>
      </c>
      <c r="P1182" s="74">
        <f t="shared" si="131"/>
        <v>0</v>
      </c>
      <c r="Q1182" s="96" t="str">
        <f t="shared" si="130"/>
        <v/>
      </c>
    </row>
    <row r="1183" spans="1:17">
      <c r="A1183" s="383" t="str">
        <f>IF(B1183="","",COUNT('Diário 1º PA'!$A$4:$A$2000)+COUNT('Diário 2º PA'!$A$4:$A$1998)+COUNT('Diário 3º PA'!$A$4:$A$1991)+ROW()-3)</f>
        <v/>
      </c>
      <c r="B1183" s="370"/>
      <c r="C1183" s="392"/>
      <c r="D1183" s="372"/>
      <c r="E1183" s="372"/>
      <c r="F1183" s="373"/>
      <c r="G1183" s="372"/>
      <c r="H1183" s="372"/>
      <c r="I1183" s="374"/>
      <c r="J1183" s="375"/>
      <c r="K1183" s="375"/>
      <c r="L1183" s="376"/>
      <c r="M1183" s="375"/>
      <c r="N1183" s="409"/>
      <c r="O1183" s="363">
        <f t="shared" si="131"/>
        <v>0</v>
      </c>
      <c r="P1183" s="74">
        <f t="shared" si="131"/>
        <v>0</v>
      </c>
      <c r="Q1183" s="96" t="str">
        <f t="shared" si="130"/>
        <v/>
      </c>
    </row>
    <row r="1184" spans="1:17">
      <c r="A1184" s="383" t="str">
        <f>IF(B1184="","",COUNT('Diário 1º PA'!$A$4:$A$2000)+COUNT('Diário 2º PA'!$A$4:$A$1998)+COUNT('Diário 3º PA'!$A$4:$A$1991)+ROW()-3)</f>
        <v/>
      </c>
      <c r="B1184" s="370"/>
      <c r="C1184" s="392"/>
      <c r="D1184" s="372"/>
      <c r="E1184" s="372"/>
      <c r="F1184" s="373"/>
      <c r="G1184" s="372"/>
      <c r="H1184" s="372"/>
      <c r="I1184" s="374"/>
      <c r="J1184" s="375"/>
      <c r="K1184" s="375"/>
      <c r="L1184" s="376"/>
      <c r="M1184" s="375"/>
      <c r="N1184" s="409"/>
      <c r="O1184" s="363">
        <f t="shared" si="131"/>
        <v>0</v>
      </c>
      <c r="P1184" s="74">
        <f t="shared" si="131"/>
        <v>0</v>
      </c>
      <c r="Q1184" s="96" t="str">
        <f t="shared" si="130"/>
        <v/>
      </c>
    </row>
    <row r="1185" spans="1:17">
      <c r="A1185" s="383" t="str">
        <f>IF(B1185="","",COUNT('Diário 1º PA'!$A$4:$A$2000)+COUNT('Diário 2º PA'!$A$4:$A$1998)+COUNT('Diário 3º PA'!$A$4:$A$1991)+ROW()-3)</f>
        <v/>
      </c>
      <c r="B1185" s="370"/>
      <c r="C1185" s="392"/>
      <c r="D1185" s="372"/>
      <c r="E1185" s="372"/>
      <c r="F1185" s="373"/>
      <c r="G1185" s="372"/>
      <c r="H1185" s="372"/>
      <c r="I1185" s="374"/>
      <c r="J1185" s="375"/>
      <c r="K1185" s="375"/>
      <c r="L1185" s="376"/>
      <c r="M1185" s="375"/>
      <c r="N1185" s="409"/>
      <c r="O1185" s="363">
        <f t="shared" si="131"/>
        <v>0</v>
      </c>
      <c r="P1185" s="74">
        <f t="shared" si="131"/>
        <v>0</v>
      </c>
      <c r="Q1185" s="96" t="str">
        <f t="shared" si="130"/>
        <v/>
      </c>
    </row>
    <row r="1186" spans="1:17">
      <c r="A1186" s="383" t="str">
        <f>IF(B1186="","",COUNT('Diário 1º PA'!$A$4:$A$2000)+COUNT('Diário 2º PA'!$A$4:$A$1998)+COUNT('Diário 3º PA'!$A$4:$A$1991)+ROW()-3)</f>
        <v/>
      </c>
      <c r="B1186" s="370"/>
      <c r="C1186" s="392"/>
      <c r="D1186" s="372"/>
      <c r="E1186" s="372"/>
      <c r="F1186" s="373"/>
      <c r="G1186" s="372"/>
      <c r="H1186" s="372"/>
      <c r="I1186" s="374"/>
      <c r="J1186" s="375"/>
      <c r="K1186" s="375"/>
      <c r="L1186" s="376"/>
      <c r="M1186" s="375"/>
      <c r="N1186" s="409"/>
      <c r="O1186" s="363">
        <f t="shared" si="131"/>
        <v>0</v>
      </c>
      <c r="P1186" s="74">
        <f t="shared" si="131"/>
        <v>0</v>
      </c>
      <c r="Q1186" s="96" t="str">
        <f t="shared" si="130"/>
        <v/>
      </c>
    </row>
    <row r="1187" spans="1:17">
      <c r="A1187" s="383" t="str">
        <f>IF(B1187="","",COUNT('Diário 1º PA'!$A$4:$A$2000)+COUNT('Diário 2º PA'!$A$4:$A$1998)+COUNT('Diário 3º PA'!$A$4:$A$1991)+ROW()-3)</f>
        <v/>
      </c>
      <c r="B1187" s="370"/>
      <c r="C1187" s="392"/>
      <c r="D1187" s="372"/>
      <c r="E1187" s="372"/>
      <c r="F1187" s="373"/>
      <c r="G1187" s="372"/>
      <c r="H1187" s="372"/>
      <c r="I1187" s="374"/>
      <c r="J1187" s="375"/>
      <c r="K1187" s="375"/>
      <c r="L1187" s="376"/>
      <c r="M1187" s="375"/>
      <c r="N1187" s="409"/>
      <c r="O1187" s="363">
        <f t="shared" si="131"/>
        <v>0</v>
      </c>
      <c r="P1187" s="74">
        <f t="shared" si="131"/>
        <v>0</v>
      </c>
      <c r="Q1187" s="96" t="str">
        <f t="shared" si="130"/>
        <v/>
      </c>
    </row>
    <row r="1188" spans="1:17">
      <c r="A1188" s="383" t="str">
        <f>IF(B1188="","",COUNT('Diário 1º PA'!$A$4:$A$2000)+COUNT('Diário 2º PA'!$A$4:$A$1998)+COUNT('Diário 3º PA'!$A$4:$A$1991)+ROW()-3)</f>
        <v/>
      </c>
      <c r="B1188" s="370"/>
      <c r="C1188" s="392"/>
      <c r="D1188" s="372"/>
      <c r="E1188" s="372"/>
      <c r="F1188" s="373"/>
      <c r="G1188" s="372"/>
      <c r="H1188" s="372"/>
      <c r="I1188" s="374"/>
      <c r="J1188" s="375"/>
      <c r="K1188" s="375"/>
      <c r="L1188" s="376"/>
      <c r="M1188" s="375"/>
      <c r="N1188" s="409"/>
      <c r="O1188" s="363">
        <f t="shared" si="131"/>
        <v>0</v>
      </c>
      <c r="P1188" s="74">
        <f t="shared" si="131"/>
        <v>0</v>
      </c>
      <c r="Q1188" s="96" t="str">
        <f t="shared" si="130"/>
        <v/>
      </c>
    </row>
    <row r="1189" spans="1:17">
      <c r="A1189" s="383" t="str">
        <f>IF(B1189="","",COUNT('Diário 1º PA'!$A$4:$A$2000)+COUNT('Diário 2º PA'!$A$4:$A$1998)+COUNT('Diário 3º PA'!$A$4:$A$1991)+ROW()-3)</f>
        <v/>
      </c>
      <c r="B1189" s="370"/>
      <c r="C1189" s="392"/>
      <c r="D1189" s="372"/>
      <c r="E1189" s="372"/>
      <c r="F1189" s="373"/>
      <c r="G1189" s="372"/>
      <c r="H1189" s="372"/>
      <c r="I1189" s="374"/>
      <c r="J1189" s="375"/>
      <c r="K1189" s="375"/>
      <c r="L1189" s="376"/>
      <c r="M1189" s="375"/>
      <c r="N1189" s="409"/>
      <c r="O1189" s="363">
        <f t="shared" si="131"/>
        <v>0</v>
      </c>
      <c r="P1189" s="74">
        <f t="shared" si="131"/>
        <v>0</v>
      </c>
      <c r="Q1189" s="96" t="str">
        <f t="shared" si="130"/>
        <v/>
      </c>
    </row>
    <row r="1190" spans="1:17">
      <c r="A1190" s="383" t="str">
        <f>IF(B1190="","",COUNT('Diário 1º PA'!$A$4:$A$2000)+COUNT('Diário 2º PA'!$A$4:$A$1998)+COUNT('Diário 3º PA'!$A$4:$A$1991)+ROW()-3)</f>
        <v/>
      </c>
      <c r="B1190" s="370"/>
      <c r="C1190" s="392"/>
      <c r="D1190" s="372"/>
      <c r="E1190" s="372"/>
      <c r="F1190" s="373"/>
      <c r="G1190" s="372"/>
      <c r="H1190" s="372"/>
      <c r="I1190" s="374"/>
      <c r="J1190" s="375"/>
      <c r="K1190" s="375"/>
      <c r="L1190" s="376"/>
      <c r="M1190" s="375"/>
      <c r="N1190" s="409"/>
      <c r="O1190" s="363">
        <f t="shared" si="131"/>
        <v>0</v>
      </c>
      <c r="P1190" s="74">
        <f t="shared" si="131"/>
        <v>0</v>
      </c>
      <c r="Q1190" s="96" t="str">
        <f t="shared" si="130"/>
        <v/>
      </c>
    </row>
    <row r="1191" spans="1:17">
      <c r="A1191" s="383" t="str">
        <f>IF(B1191="","",COUNT('Diário 1º PA'!$A$4:$A$2000)+COUNT('Diário 2º PA'!$A$4:$A$1998)+COUNT('Diário 3º PA'!$A$4:$A$1991)+ROW()-3)</f>
        <v/>
      </c>
      <c r="B1191" s="370"/>
      <c r="C1191" s="392"/>
      <c r="D1191" s="372"/>
      <c r="E1191" s="372"/>
      <c r="F1191" s="373"/>
      <c r="G1191" s="372"/>
      <c r="H1191" s="372"/>
      <c r="I1191" s="374"/>
      <c r="J1191" s="375"/>
      <c r="K1191" s="375"/>
      <c r="L1191" s="376"/>
      <c r="M1191" s="375"/>
      <c r="N1191" s="409"/>
      <c r="O1191" s="363">
        <f t="shared" si="131"/>
        <v>0</v>
      </c>
      <c r="P1191" s="74">
        <f t="shared" si="131"/>
        <v>0</v>
      </c>
      <c r="Q1191" s="96" t="str">
        <f t="shared" si="130"/>
        <v/>
      </c>
    </row>
    <row r="1192" spans="1:17">
      <c r="A1192" s="383" t="str">
        <f>IF(B1192="","",COUNT('Diário 1º PA'!$A$4:$A$2000)+COUNT('Diário 2º PA'!$A$4:$A$1998)+COUNT('Diário 3º PA'!$A$4:$A$1991)+ROW()-3)</f>
        <v/>
      </c>
      <c r="B1192" s="370"/>
      <c r="C1192" s="392"/>
      <c r="D1192" s="372"/>
      <c r="E1192" s="372"/>
      <c r="F1192" s="373"/>
      <c r="G1192" s="372"/>
      <c r="H1192" s="372"/>
      <c r="I1192" s="374"/>
      <c r="J1192" s="375"/>
      <c r="K1192" s="375"/>
      <c r="L1192" s="376"/>
      <c r="M1192" s="375"/>
      <c r="N1192" s="409"/>
      <c r="O1192" s="363">
        <f t="shared" si="131"/>
        <v>0</v>
      </c>
      <c r="P1192" s="74">
        <f t="shared" si="131"/>
        <v>0</v>
      </c>
      <c r="Q1192" s="96" t="str">
        <f t="shared" si="130"/>
        <v/>
      </c>
    </row>
    <row r="1193" spans="1:17">
      <c r="A1193" s="383" t="str">
        <f>IF(B1193="","",COUNT('Diário 1º PA'!$A$4:$A$2000)+COUNT('Diário 2º PA'!$A$4:$A$1998)+COUNT('Diário 3º PA'!$A$4:$A$1991)+ROW()-3)</f>
        <v/>
      </c>
      <c r="B1193" s="370"/>
      <c r="C1193" s="392"/>
      <c r="D1193" s="372"/>
      <c r="E1193" s="372"/>
      <c r="F1193" s="373"/>
      <c r="G1193" s="372"/>
      <c r="H1193" s="372"/>
      <c r="I1193" s="374"/>
      <c r="J1193" s="375"/>
      <c r="K1193" s="375"/>
      <c r="L1193" s="376"/>
      <c r="M1193" s="375"/>
      <c r="N1193" s="409"/>
      <c r="O1193" s="363">
        <f t="shared" si="131"/>
        <v>0</v>
      </c>
      <c r="P1193" s="74">
        <f t="shared" si="131"/>
        <v>0</v>
      </c>
      <c r="Q1193" s="96" t="str">
        <f t="shared" si="130"/>
        <v/>
      </c>
    </row>
    <row r="1194" spans="1:17">
      <c r="A1194" s="383" t="str">
        <f>IF(B1194="","",COUNT('Diário 1º PA'!$A$4:$A$2000)+COUNT('Diário 2º PA'!$A$4:$A$1998)+COUNT('Diário 3º PA'!$A$4:$A$1991)+ROW()-3)</f>
        <v/>
      </c>
      <c r="B1194" s="370"/>
      <c r="C1194" s="392"/>
      <c r="D1194" s="372"/>
      <c r="E1194" s="372"/>
      <c r="F1194" s="373"/>
      <c r="G1194" s="372"/>
      <c r="H1194" s="372"/>
      <c r="I1194" s="374"/>
      <c r="J1194" s="375"/>
      <c r="K1194" s="375"/>
      <c r="L1194" s="376"/>
      <c r="M1194" s="375"/>
      <c r="N1194" s="409"/>
      <c r="O1194" s="363">
        <f t="shared" si="131"/>
        <v>0</v>
      </c>
      <c r="P1194" s="74">
        <f t="shared" si="131"/>
        <v>0</v>
      </c>
      <c r="Q1194" s="96" t="str">
        <f t="shared" si="130"/>
        <v/>
      </c>
    </row>
    <row r="1195" spans="1:17">
      <c r="A1195" s="383" t="str">
        <f>IF(B1195="","",COUNT('Diário 1º PA'!$A$4:$A$2000)+COUNT('Diário 2º PA'!$A$4:$A$1998)+COUNT('Diário 3º PA'!$A$4:$A$1991)+ROW()-3)</f>
        <v/>
      </c>
      <c r="B1195" s="370"/>
      <c r="C1195" s="392"/>
      <c r="D1195" s="372"/>
      <c r="E1195" s="372"/>
      <c r="F1195" s="373"/>
      <c r="G1195" s="372"/>
      <c r="H1195" s="372"/>
      <c r="I1195" s="374"/>
      <c r="J1195" s="375"/>
      <c r="K1195" s="375"/>
      <c r="L1195" s="376"/>
      <c r="M1195" s="375"/>
      <c r="N1195" s="409"/>
      <c r="O1195" s="363">
        <f t="shared" si="131"/>
        <v>0</v>
      </c>
      <c r="P1195" s="74">
        <f t="shared" si="131"/>
        <v>0</v>
      </c>
      <c r="Q1195" s="96" t="str">
        <f t="shared" si="130"/>
        <v/>
      </c>
    </row>
    <row r="1196" spans="1:17">
      <c r="A1196" s="383" t="str">
        <f>IF(B1196="","",COUNT('Diário 1º PA'!$A$4:$A$2000)+COUNT('Diário 2º PA'!$A$4:$A$1998)+COUNT('Diário 3º PA'!$A$4:$A$1991)+ROW()-3)</f>
        <v/>
      </c>
      <c r="B1196" s="370"/>
      <c r="C1196" s="392"/>
      <c r="D1196" s="372"/>
      <c r="E1196" s="372"/>
      <c r="F1196" s="373"/>
      <c r="G1196" s="372"/>
      <c r="H1196" s="372"/>
      <c r="I1196" s="374"/>
      <c r="J1196" s="375"/>
      <c r="K1196" s="375"/>
      <c r="L1196" s="376"/>
      <c r="M1196" s="375"/>
      <c r="N1196" s="409"/>
      <c r="O1196" s="363">
        <f t="shared" si="131"/>
        <v>0</v>
      </c>
      <c r="P1196" s="74">
        <f t="shared" si="131"/>
        <v>0</v>
      </c>
      <c r="Q1196" s="96" t="str">
        <f t="shared" si="130"/>
        <v/>
      </c>
    </row>
    <row r="1197" spans="1:17">
      <c r="A1197" s="383" t="str">
        <f>IF(B1197="","",COUNT('Diário 1º PA'!$A$4:$A$2000)+COUNT('Diário 2º PA'!$A$4:$A$1998)+COUNT('Diário 3º PA'!$A$4:$A$1991)+ROW()-3)</f>
        <v/>
      </c>
      <c r="B1197" s="370"/>
      <c r="C1197" s="392"/>
      <c r="D1197" s="372"/>
      <c r="E1197" s="372"/>
      <c r="F1197" s="373"/>
      <c r="G1197" s="372"/>
      <c r="H1197" s="372"/>
      <c r="I1197" s="374"/>
      <c r="J1197" s="375"/>
      <c r="K1197" s="375"/>
      <c r="L1197" s="376"/>
      <c r="M1197" s="375"/>
      <c r="N1197" s="409"/>
      <c r="O1197" s="363">
        <f t="shared" si="131"/>
        <v>0</v>
      </c>
      <c r="P1197" s="74">
        <f t="shared" si="131"/>
        <v>0</v>
      </c>
      <c r="Q1197" s="96" t="str">
        <f t="shared" si="130"/>
        <v/>
      </c>
    </row>
    <row r="1198" spans="1:17">
      <c r="A1198" s="383" t="str">
        <f>IF(B1198="","",COUNT('Diário 1º PA'!$A$4:$A$2000)+COUNT('Diário 2º PA'!$A$4:$A$1998)+COUNT('Diário 3º PA'!$A$4:$A$1991)+ROW()-3)</f>
        <v/>
      </c>
      <c r="B1198" s="370"/>
      <c r="C1198" s="392"/>
      <c r="D1198" s="372"/>
      <c r="E1198" s="372"/>
      <c r="F1198" s="373"/>
      <c r="G1198" s="372"/>
      <c r="H1198" s="372"/>
      <c r="I1198" s="374"/>
      <c r="J1198" s="375"/>
      <c r="K1198" s="375"/>
      <c r="L1198" s="376"/>
      <c r="M1198" s="375"/>
      <c r="N1198" s="409"/>
      <c r="O1198" s="363">
        <f t="shared" si="131"/>
        <v>0</v>
      </c>
      <c r="P1198" s="74">
        <f t="shared" si="131"/>
        <v>0</v>
      </c>
      <c r="Q1198" s="96" t="str">
        <f t="shared" si="130"/>
        <v/>
      </c>
    </row>
    <row r="1199" spans="1:17">
      <c r="A1199" s="383" t="str">
        <f>IF(B1199="","",COUNT('Diário 1º PA'!$A$4:$A$2000)+COUNT('Diário 2º PA'!$A$4:$A$1998)+COUNT('Diário 3º PA'!$A$4:$A$1991)+ROW()-3)</f>
        <v/>
      </c>
      <c r="B1199" s="370"/>
      <c r="C1199" s="392"/>
      <c r="D1199" s="372"/>
      <c r="E1199" s="372"/>
      <c r="F1199" s="373"/>
      <c r="G1199" s="372"/>
      <c r="H1199" s="372"/>
      <c r="I1199" s="374"/>
      <c r="J1199" s="375"/>
      <c r="K1199" s="375"/>
      <c r="L1199" s="376"/>
      <c r="M1199" s="375"/>
      <c r="N1199" s="409"/>
      <c r="O1199" s="363">
        <f t="shared" si="131"/>
        <v>0</v>
      </c>
      <c r="P1199" s="74">
        <f t="shared" si="131"/>
        <v>0</v>
      </c>
      <c r="Q1199" s="96" t="str">
        <f t="shared" si="130"/>
        <v/>
      </c>
    </row>
    <row r="1200" spans="1:17">
      <c r="A1200" s="383" t="str">
        <f>IF(B1200="","",COUNT('Diário 1º PA'!$A$4:$A$2000)+COUNT('Diário 2º PA'!$A$4:$A$1998)+COUNT('Diário 3º PA'!$A$4:$A$1991)+ROW()-3)</f>
        <v/>
      </c>
      <c r="B1200" s="370"/>
      <c r="C1200" s="392"/>
      <c r="D1200" s="372"/>
      <c r="E1200" s="372"/>
      <c r="F1200" s="373"/>
      <c r="G1200" s="372"/>
      <c r="H1200" s="372"/>
      <c r="I1200" s="374"/>
      <c r="J1200" s="375"/>
      <c r="K1200" s="375"/>
      <c r="L1200" s="376"/>
      <c r="M1200" s="375"/>
      <c r="N1200" s="409"/>
      <c r="O1200" s="363">
        <f t="shared" si="131"/>
        <v>0</v>
      </c>
      <c r="P1200" s="74">
        <f t="shared" si="131"/>
        <v>0</v>
      </c>
      <c r="Q1200" s="96" t="str">
        <f t="shared" si="130"/>
        <v/>
      </c>
    </row>
    <row r="1201" spans="1:17">
      <c r="A1201" s="383" t="str">
        <f>IF(B1201="","",COUNT('Diário 1º PA'!$A$4:$A$2000)+COUNT('Diário 2º PA'!$A$4:$A$1998)+COUNT('Diário 3º PA'!$A$4:$A$1991)+ROW()-3)</f>
        <v/>
      </c>
      <c r="B1201" s="370"/>
      <c r="C1201" s="392"/>
      <c r="D1201" s="372"/>
      <c r="E1201" s="372"/>
      <c r="F1201" s="373"/>
      <c r="G1201" s="372"/>
      <c r="H1201" s="372"/>
      <c r="I1201" s="374"/>
      <c r="J1201" s="375"/>
      <c r="K1201" s="375"/>
      <c r="L1201" s="376"/>
      <c r="M1201" s="375"/>
      <c r="N1201" s="409"/>
      <c r="O1201" s="363">
        <f t="shared" si="131"/>
        <v>0</v>
      </c>
      <c r="P1201" s="74">
        <f t="shared" si="131"/>
        <v>0</v>
      </c>
      <c r="Q1201" s="96" t="str">
        <f t="shared" si="130"/>
        <v/>
      </c>
    </row>
    <row r="1202" spans="1:17">
      <c r="A1202" s="383" t="str">
        <f>IF(B1202="","",COUNT('Diário 1º PA'!$A$4:$A$2000)+COUNT('Diário 2º PA'!$A$4:$A$1998)+COUNT('Diário 3º PA'!$A$4:$A$1991)+ROW()-3)</f>
        <v/>
      </c>
      <c r="B1202" s="370"/>
      <c r="C1202" s="392"/>
      <c r="D1202" s="372"/>
      <c r="E1202" s="372"/>
      <c r="F1202" s="373"/>
      <c r="G1202" s="372"/>
      <c r="H1202" s="372"/>
      <c r="I1202" s="374"/>
      <c r="J1202" s="375"/>
      <c r="K1202" s="375"/>
      <c r="L1202" s="376"/>
      <c r="M1202" s="375"/>
      <c r="N1202" s="409"/>
      <c r="O1202" s="363">
        <f t="shared" si="131"/>
        <v>0</v>
      </c>
      <c r="P1202" s="74">
        <f t="shared" si="131"/>
        <v>0</v>
      </c>
      <c r="Q1202" s="96" t="str">
        <f t="shared" si="130"/>
        <v/>
      </c>
    </row>
    <row r="1203" spans="1:17">
      <c r="A1203" s="383" t="str">
        <f>IF(B1203="","",COUNT('Diário 1º PA'!$A$4:$A$2000)+COUNT('Diário 2º PA'!$A$4:$A$1998)+COUNT('Diário 3º PA'!$A$4:$A$1991)+ROW()-3)</f>
        <v/>
      </c>
      <c r="B1203" s="370"/>
      <c r="C1203" s="392"/>
      <c r="D1203" s="372"/>
      <c r="E1203" s="372"/>
      <c r="F1203" s="373"/>
      <c r="G1203" s="372"/>
      <c r="H1203" s="372"/>
      <c r="I1203" s="374"/>
      <c r="J1203" s="375"/>
      <c r="K1203" s="375"/>
      <c r="L1203" s="376"/>
      <c r="M1203" s="375"/>
      <c r="N1203" s="409"/>
      <c r="O1203" s="363">
        <f t="shared" si="131"/>
        <v>0</v>
      </c>
      <c r="P1203" s="74">
        <f t="shared" si="131"/>
        <v>0</v>
      </c>
      <c r="Q1203" s="96" t="str">
        <f t="shared" si="130"/>
        <v/>
      </c>
    </row>
    <row r="1204" spans="1:17">
      <c r="A1204" s="383" t="str">
        <f>IF(B1204="","",COUNT('Diário 1º PA'!$A$4:$A$2000)+COUNT('Diário 2º PA'!$A$4:$A$1998)+COUNT('Diário 3º PA'!$A$4:$A$1991)+ROW()-3)</f>
        <v/>
      </c>
      <c r="B1204" s="370"/>
      <c r="C1204" s="392"/>
      <c r="D1204" s="372"/>
      <c r="E1204" s="372"/>
      <c r="F1204" s="373"/>
      <c r="G1204" s="372"/>
      <c r="H1204" s="372"/>
      <c r="I1204" s="374"/>
      <c r="J1204" s="375"/>
      <c r="K1204" s="375"/>
      <c r="L1204" s="376"/>
      <c r="M1204" s="375"/>
      <c r="N1204" s="409"/>
      <c r="O1204" s="363">
        <f t="shared" si="131"/>
        <v>0</v>
      </c>
      <c r="P1204" s="74">
        <f t="shared" si="131"/>
        <v>0</v>
      </c>
      <c r="Q1204" s="96" t="str">
        <f t="shared" si="130"/>
        <v/>
      </c>
    </row>
    <row r="1205" spans="1:17">
      <c r="A1205" s="383" t="str">
        <f>IF(B1205="","",COUNT('Diário 1º PA'!$A$4:$A$2000)+COUNT('Diário 2º PA'!$A$4:$A$1998)+COUNT('Diário 3º PA'!$A$4:$A$1991)+ROW()-3)</f>
        <v/>
      </c>
      <c r="B1205" s="370"/>
      <c r="C1205" s="392"/>
      <c r="D1205" s="372"/>
      <c r="E1205" s="372"/>
      <c r="F1205" s="373"/>
      <c r="G1205" s="372"/>
      <c r="H1205" s="372"/>
      <c r="I1205" s="374"/>
      <c r="J1205" s="375"/>
      <c r="K1205" s="375"/>
      <c r="L1205" s="376"/>
      <c r="M1205" s="375"/>
      <c r="N1205" s="409"/>
      <c r="O1205" s="363">
        <f t="shared" si="131"/>
        <v>0</v>
      </c>
      <c r="P1205" s="74">
        <f t="shared" si="131"/>
        <v>0</v>
      </c>
      <c r="Q1205" s="96" t="str">
        <f t="shared" si="130"/>
        <v/>
      </c>
    </row>
    <row r="1206" spans="1:17">
      <c r="A1206" s="383" t="str">
        <f>IF(B1206="","",COUNT('Diário 1º PA'!$A$4:$A$2000)+COUNT('Diário 2º PA'!$A$4:$A$1998)+COUNT('Diário 3º PA'!$A$4:$A$1991)+ROW()-3)</f>
        <v/>
      </c>
      <c r="B1206" s="370"/>
      <c r="C1206" s="392"/>
      <c r="D1206" s="372"/>
      <c r="E1206" s="372"/>
      <c r="F1206" s="373"/>
      <c r="G1206" s="372"/>
      <c r="H1206" s="372"/>
      <c r="I1206" s="374"/>
      <c r="J1206" s="375"/>
      <c r="K1206" s="375"/>
      <c r="L1206" s="376"/>
      <c r="M1206" s="375"/>
      <c r="N1206" s="409"/>
      <c r="O1206" s="363">
        <f t="shared" si="131"/>
        <v>0</v>
      </c>
      <c r="P1206" s="74">
        <f t="shared" si="131"/>
        <v>0</v>
      </c>
      <c r="Q1206" s="96" t="str">
        <f t="shared" si="130"/>
        <v/>
      </c>
    </row>
    <row r="1207" spans="1:17">
      <c r="A1207" s="383" t="str">
        <f>IF(B1207="","",COUNT('Diário 1º PA'!$A$4:$A$2000)+COUNT('Diário 2º PA'!$A$4:$A$1998)+COUNT('Diário 3º PA'!$A$4:$A$1991)+ROW()-3)</f>
        <v/>
      </c>
      <c r="B1207" s="370"/>
      <c r="C1207" s="392"/>
      <c r="D1207" s="372"/>
      <c r="E1207" s="372"/>
      <c r="F1207" s="373"/>
      <c r="G1207" s="372"/>
      <c r="H1207" s="372"/>
      <c r="I1207" s="374"/>
      <c r="J1207" s="375"/>
      <c r="K1207" s="375"/>
      <c r="L1207" s="376"/>
      <c r="M1207" s="375"/>
      <c r="N1207" s="409"/>
      <c r="O1207" s="363">
        <f t="shared" si="131"/>
        <v>0</v>
      </c>
      <c r="P1207" s="74">
        <f t="shared" si="131"/>
        <v>0</v>
      </c>
      <c r="Q1207" s="96" t="str">
        <f t="shared" si="130"/>
        <v/>
      </c>
    </row>
    <row r="1208" spans="1:17">
      <c r="A1208" s="383" t="str">
        <f>IF(B1208="","",COUNT('Diário 1º PA'!$A$4:$A$2000)+COUNT('Diário 2º PA'!$A$4:$A$1998)+COUNT('Diário 3º PA'!$A$4:$A$1991)+ROW()-3)</f>
        <v/>
      </c>
      <c r="B1208" s="370"/>
      <c r="C1208" s="392"/>
      <c r="D1208" s="372"/>
      <c r="E1208" s="372"/>
      <c r="F1208" s="373"/>
      <c r="G1208" s="372"/>
      <c r="H1208" s="372"/>
      <c r="I1208" s="374"/>
      <c r="J1208" s="375"/>
      <c r="K1208" s="375"/>
      <c r="L1208" s="376"/>
      <c r="M1208" s="375"/>
      <c r="N1208" s="409"/>
      <c r="O1208" s="363">
        <f t="shared" si="131"/>
        <v>0</v>
      </c>
      <c r="P1208" s="74">
        <f t="shared" si="131"/>
        <v>0</v>
      </c>
      <c r="Q1208" s="96" t="str">
        <f t="shared" si="130"/>
        <v/>
      </c>
    </row>
    <row r="1209" spans="1:17">
      <c r="A1209" s="383" t="str">
        <f>IF(B1209="","",COUNT('Diário 1º PA'!$A$4:$A$2000)+COUNT('Diário 2º PA'!$A$4:$A$1998)+COUNT('Diário 3º PA'!$A$4:$A$1991)+ROW()-3)</f>
        <v/>
      </c>
      <c r="B1209" s="370"/>
      <c r="C1209" s="392"/>
      <c r="D1209" s="372"/>
      <c r="E1209" s="372"/>
      <c r="F1209" s="373"/>
      <c r="G1209" s="372"/>
      <c r="H1209" s="372"/>
      <c r="I1209" s="374"/>
      <c r="J1209" s="375"/>
      <c r="K1209" s="375"/>
      <c r="L1209" s="376"/>
      <c r="M1209" s="375"/>
      <c r="N1209" s="409"/>
      <c r="O1209" s="363">
        <f t="shared" si="131"/>
        <v>0</v>
      </c>
      <c r="P1209" s="74">
        <f t="shared" si="131"/>
        <v>0</v>
      </c>
      <c r="Q1209" s="96" t="str">
        <f t="shared" si="130"/>
        <v/>
      </c>
    </row>
    <row r="1210" spans="1:17">
      <c r="A1210" s="383" t="str">
        <f>IF(B1210="","",COUNT('Diário 1º PA'!$A$4:$A$2000)+COUNT('Diário 2º PA'!$A$4:$A$1998)+COUNT('Diário 3º PA'!$A$4:$A$1991)+ROW()-3)</f>
        <v/>
      </c>
      <c r="B1210" s="370"/>
      <c r="C1210" s="392"/>
      <c r="D1210" s="372"/>
      <c r="E1210" s="372"/>
      <c r="F1210" s="373"/>
      <c r="G1210" s="372"/>
      <c r="H1210" s="372"/>
      <c r="I1210" s="374"/>
      <c r="J1210" s="375"/>
      <c r="K1210" s="375"/>
      <c r="L1210" s="376"/>
      <c r="M1210" s="375"/>
      <c r="N1210" s="409"/>
      <c r="O1210" s="363">
        <f t="shared" si="131"/>
        <v>0</v>
      </c>
      <c r="P1210" s="74">
        <f t="shared" si="131"/>
        <v>0</v>
      </c>
      <c r="Q1210" s="96" t="str">
        <f t="shared" si="130"/>
        <v/>
      </c>
    </row>
    <row r="1211" spans="1:17">
      <c r="A1211" s="383" t="str">
        <f>IF(B1211="","",COUNT('Diário 1º PA'!$A$4:$A$2000)+COUNT('Diário 2º PA'!$A$4:$A$1998)+COUNT('Diário 3º PA'!$A$4:$A$1991)+ROW()-3)</f>
        <v/>
      </c>
      <c r="B1211" s="370"/>
      <c r="C1211" s="392"/>
      <c r="D1211" s="372"/>
      <c r="E1211" s="372"/>
      <c r="F1211" s="373"/>
      <c r="G1211" s="372"/>
      <c r="H1211" s="372"/>
      <c r="I1211" s="374"/>
      <c r="J1211" s="375"/>
      <c r="K1211" s="375"/>
      <c r="L1211" s="376"/>
      <c r="M1211" s="375"/>
      <c r="N1211" s="409"/>
      <c r="O1211" s="363">
        <f t="shared" si="131"/>
        <v>0</v>
      </c>
      <c r="P1211" s="74">
        <f t="shared" si="131"/>
        <v>0</v>
      </c>
      <c r="Q1211" s="96" t="str">
        <f t="shared" si="130"/>
        <v/>
      </c>
    </row>
    <row r="1212" spans="1:17">
      <c r="A1212" s="383" t="str">
        <f>IF(B1212="","",COUNT('Diário 1º PA'!$A$4:$A$2000)+COUNT('Diário 2º PA'!$A$4:$A$1998)+COUNT('Diário 3º PA'!$A$4:$A$1991)+ROW()-3)</f>
        <v/>
      </c>
      <c r="B1212" s="370"/>
      <c r="C1212" s="392"/>
      <c r="D1212" s="372"/>
      <c r="E1212" s="372"/>
      <c r="F1212" s="373"/>
      <c r="G1212" s="372"/>
      <c r="H1212" s="372"/>
      <c r="I1212" s="374"/>
      <c r="J1212" s="375"/>
      <c r="K1212" s="375"/>
      <c r="L1212" s="376"/>
      <c r="M1212" s="375"/>
      <c r="N1212" s="409"/>
      <c r="O1212" s="363">
        <f t="shared" si="131"/>
        <v>0</v>
      </c>
      <c r="P1212" s="74">
        <f t="shared" si="131"/>
        <v>0</v>
      </c>
      <c r="Q1212" s="96" t="str">
        <f t="shared" si="130"/>
        <v/>
      </c>
    </row>
    <row r="1213" spans="1:17">
      <c r="A1213" s="383" t="str">
        <f>IF(B1213="","",COUNT('Diário 1º PA'!$A$4:$A$2000)+COUNT('Diário 2º PA'!$A$4:$A$1998)+COUNT('Diário 3º PA'!$A$4:$A$1991)+ROW()-3)</f>
        <v/>
      </c>
      <c r="B1213" s="370"/>
      <c r="C1213" s="392"/>
      <c r="D1213" s="372"/>
      <c r="E1213" s="372"/>
      <c r="F1213" s="373"/>
      <c r="G1213" s="372"/>
      <c r="H1213" s="372"/>
      <c r="I1213" s="374"/>
      <c r="J1213" s="375"/>
      <c r="K1213" s="375"/>
      <c r="L1213" s="376"/>
      <c r="M1213" s="375"/>
      <c r="N1213" s="409"/>
      <c r="O1213" s="363">
        <f t="shared" si="131"/>
        <v>0</v>
      </c>
      <c r="P1213" s="74">
        <f t="shared" si="131"/>
        <v>0</v>
      </c>
      <c r="Q1213" s="96" t="str">
        <f t="shared" si="130"/>
        <v/>
      </c>
    </row>
    <row r="1214" spans="1:17">
      <c r="A1214" s="383" t="str">
        <f>IF(B1214="","",COUNT('Diário 1º PA'!$A$4:$A$2000)+COUNT('Diário 2º PA'!$A$4:$A$1998)+COUNT('Diário 3º PA'!$A$4:$A$1991)+ROW()-3)</f>
        <v/>
      </c>
      <c r="B1214" s="370"/>
      <c r="C1214" s="392"/>
      <c r="D1214" s="372"/>
      <c r="E1214" s="372"/>
      <c r="F1214" s="373"/>
      <c r="G1214" s="372"/>
      <c r="H1214" s="372"/>
      <c r="I1214" s="374"/>
      <c r="J1214" s="375"/>
      <c r="K1214" s="375"/>
      <c r="L1214" s="376"/>
      <c r="M1214" s="375"/>
      <c r="N1214" s="409"/>
      <c r="O1214" s="363">
        <f t="shared" si="131"/>
        <v>0</v>
      </c>
      <c r="P1214" s="74">
        <f t="shared" si="131"/>
        <v>0</v>
      </c>
      <c r="Q1214" s="96" t="str">
        <f t="shared" si="130"/>
        <v/>
      </c>
    </row>
    <row r="1215" spans="1:17">
      <c r="A1215" s="383" t="str">
        <f>IF(B1215="","",COUNT('Diário 1º PA'!$A$4:$A$2000)+COUNT('Diário 2º PA'!$A$4:$A$1998)+COUNT('Diário 3º PA'!$A$4:$A$1991)+ROW()-3)</f>
        <v/>
      </c>
      <c r="B1215" s="370"/>
      <c r="C1215" s="392"/>
      <c r="D1215" s="372"/>
      <c r="E1215" s="372"/>
      <c r="F1215" s="373"/>
      <c r="G1215" s="372"/>
      <c r="H1215" s="372"/>
      <c r="I1215" s="374"/>
      <c r="J1215" s="375"/>
      <c r="K1215" s="375"/>
      <c r="L1215" s="376"/>
      <c r="M1215" s="375"/>
      <c r="N1215" s="409"/>
      <c r="O1215" s="363">
        <f t="shared" si="131"/>
        <v>0</v>
      </c>
      <c r="P1215" s="74">
        <f t="shared" si="131"/>
        <v>0</v>
      </c>
      <c r="Q1215" s="96" t="str">
        <f t="shared" si="130"/>
        <v/>
      </c>
    </row>
    <row r="1216" spans="1:17">
      <c r="A1216" s="383" t="str">
        <f>IF(B1216="","",COUNT('Diário 1º PA'!$A$4:$A$2000)+COUNT('Diário 2º PA'!$A$4:$A$1998)+COUNT('Diário 3º PA'!$A$4:$A$1991)+ROW()-3)</f>
        <v/>
      </c>
      <c r="B1216" s="370"/>
      <c r="C1216" s="392"/>
      <c r="D1216" s="372"/>
      <c r="E1216" s="372"/>
      <c r="F1216" s="373"/>
      <c r="G1216" s="372"/>
      <c r="H1216" s="372"/>
      <c r="I1216" s="374"/>
      <c r="J1216" s="375"/>
      <c r="K1216" s="375"/>
      <c r="L1216" s="376"/>
      <c r="M1216" s="375"/>
      <c r="N1216" s="409"/>
      <c r="O1216" s="363">
        <f t="shared" si="131"/>
        <v>0</v>
      </c>
      <c r="P1216" s="74">
        <f t="shared" si="131"/>
        <v>0</v>
      </c>
      <c r="Q1216" s="96" t="str">
        <f t="shared" si="130"/>
        <v/>
      </c>
    </row>
    <row r="1217" spans="1:17">
      <c r="A1217" s="383" t="str">
        <f>IF(B1217="","",COUNT('Diário 1º PA'!$A$4:$A$2000)+COUNT('Diário 2º PA'!$A$4:$A$1998)+COUNT('Diário 3º PA'!$A$4:$A$1991)+ROW()-3)</f>
        <v/>
      </c>
      <c r="B1217" s="370"/>
      <c r="C1217" s="392"/>
      <c r="D1217" s="372"/>
      <c r="E1217" s="372"/>
      <c r="F1217" s="373"/>
      <c r="G1217" s="372"/>
      <c r="H1217" s="372"/>
      <c r="I1217" s="374"/>
      <c r="J1217" s="375"/>
      <c r="K1217" s="375"/>
      <c r="L1217" s="376"/>
      <c r="M1217" s="375"/>
      <c r="N1217" s="409"/>
      <c r="O1217" s="363">
        <f t="shared" si="131"/>
        <v>0</v>
      </c>
      <c r="P1217" s="74">
        <f t="shared" si="131"/>
        <v>0</v>
      </c>
      <c r="Q1217" s="96" t="str">
        <f t="shared" si="130"/>
        <v/>
      </c>
    </row>
    <row r="1218" spans="1:17">
      <c r="A1218" s="383" t="str">
        <f>IF(B1218="","",COUNT('Diário 1º PA'!$A$4:$A$2000)+COUNT('Diário 2º PA'!$A$4:$A$1998)+COUNT('Diário 3º PA'!$A$4:$A$1991)+ROW()-3)</f>
        <v/>
      </c>
      <c r="B1218" s="370"/>
      <c r="C1218" s="392"/>
      <c r="D1218" s="372"/>
      <c r="E1218" s="372"/>
      <c r="F1218" s="373"/>
      <c r="G1218" s="372"/>
      <c r="H1218" s="372"/>
      <c r="I1218" s="374"/>
      <c r="J1218" s="375"/>
      <c r="K1218" s="375"/>
      <c r="L1218" s="376"/>
      <c r="M1218" s="375"/>
      <c r="N1218" s="409"/>
      <c r="O1218" s="363">
        <f t="shared" si="131"/>
        <v>0</v>
      </c>
      <c r="P1218" s="74">
        <f t="shared" si="131"/>
        <v>0</v>
      </c>
      <c r="Q1218" s="96" t="str">
        <f t="shared" si="130"/>
        <v/>
      </c>
    </row>
    <row r="1219" spans="1:17">
      <c r="A1219" s="383" t="str">
        <f>IF(B1219="","",COUNT('Diário 1º PA'!$A$4:$A$2000)+COUNT('Diário 2º PA'!$A$4:$A$1998)+COUNT('Diário 3º PA'!$A$4:$A$1991)+ROW()-3)</f>
        <v/>
      </c>
      <c r="B1219" s="370"/>
      <c r="C1219" s="392"/>
      <c r="D1219" s="372"/>
      <c r="E1219" s="372"/>
      <c r="F1219" s="373"/>
      <c r="G1219" s="372"/>
      <c r="H1219" s="372"/>
      <c r="I1219" s="374"/>
      <c r="J1219" s="375"/>
      <c r="K1219" s="375"/>
      <c r="L1219" s="376"/>
      <c r="M1219" s="375"/>
      <c r="N1219" s="409"/>
      <c r="O1219" s="363">
        <f t="shared" si="131"/>
        <v>0</v>
      </c>
      <c r="P1219" s="74">
        <f t="shared" si="131"/>
        <v>0</v>
      </c>
      <c r="Q1219" s="96" t="str">
        <f t="shared" si="130"/>
        <v/>
      </c>
    </row>
    <row r="1220" spans="1:17">
      <c r="A1220" s="383" t="str">
        <f>IF(B1220="","",COUNT('Diário 1º PA'!$A$4:$A$2000)+COUNT('Diário 2º PA'!$A$4:$A$1998)+COUNT('Diário 3º PA'!$A$4:$A$1991)+ROW()-3)</f>
        <v/>
      </c>
      <c r="B1220" s="370"/>
      <c r="C1220" s="392"/>
      <c r="D1220" s="372"/>
      <c r="E1220" s="372"/>
      <c r="F1220" s="373"/>
      <c r="G1220" s="372"/>
      <c r="H1220" s="372"/>
      <c r="I1220" s="374"/>
      <c r="J1220" s="375"/>
      <c r="K1220" s="375"/>
      <c r="L1220" s="376"/>
      <c r="M1220" s="375"/>
      <c r="N1220" s="409"/>
      <c r="O1220" s="363">
        <f t="shared" si="131"/>
        <v>0</v>
      </c>
      <c r="P1220" s="74">
        <f t="shared" si="131"/>
        <v>0</v>
      </c>
      <c r="Q1220" s="96" t="str">
        <f t="shared" si="130"/>
        <v/>
      </c>
    </row>
    <row r="1221" spans="1:17">
      <c r="A1221" s="383" t="str">
        <f>IF(B1221="","",COUNT('Diário 1º PA'!$A$4:$A$2000)+COUNT('Diário 2º PA'!$A$4:$A$1998)+COUNT('Diário 3º PA'!$A$4:$A$1991)+ROW()-3)</f>
        <v/>
      </c>
      <c r="B1221" s="370"/>
      <c r="C1221" s="392"/>
      <c r="D1221" s="372"/>
      <c r="E1221" s="372"/>
      <c r="F1221" s="373"/>
      <c r="G1221" s="372"/>
      <c r="H1221" s="372"/>
      <c r="I1221" s="374"/>
      <c r="J1221" s="375"/>
      <c r="K1221" s="375"/>
      <c r="L1221" s="376"/>
      <c r="M1221" s="375"/>
      <c r="N1221" s="409"/>
      <c r="O1221" s="363">
        <f t="shared" si="131"/>
        <v>0</v>
      </c>
      <c r="P1221" s="74">
        <f t="shared" si="131"/>
        <v>0</v>
      </c>
      <c r="Q1221" s="96" t="str">
        <f t="shared" si="130"/>
        <v/>
      </c>
    </row>
    <row r="1222" spans="1:17">
      <c r="A1222" s="383" t="str">
        <f>IF(B1222="","",COUNT('Diário 1º PA'!$A$4:$A$2000)+COUNT('Diário 2º PA'!$A$4:$A$1998)+COUNT('Diário 3º PA'!$A$4:$A$1991)+ROW()-3)</f>
        <v/>
      </c>
      <c r="B1222" s="370"/>
      <c r="C1222" s="392"/>
      <c r="D1222" s="372"/>
      <c r="E1222" s="372"/>
      <c r="F1222" s="373"/>
      <c r="G1222" s="372"/>
      <c r="H1222" s="372"/>
      <c r="I1222" s="374"/>
      <c r="J1222" s="375"/>
      <c r="K1222" s="375"/>
      <c r="L1222" s="376"/>
      <c r="M1222" s="375"/>
      <c r="N1222" s="409"/>
      <c r="O1222" s="363">
        <f t="shared" si="131"/>
        <v>0</v>
      </c>
      <c r="P1222" s="74">
        <f t="shared" si="131"/>
        <v>0</v>
      </c>
      <c r="Q1222" s="96" t="str">
        <f t="shared" si="130"/>
        <v/>
      </c>
    </row>
    <row r="1223" spans="1:17">
      <c r="A1223" s="383" t="str">
        <f>IF(B1223="","",COUNT('Diário 1º PA'!$A$4:$A$2000)+COUNT('Diário 2º PA'!$A$4:$A$1998)+COUNT('Diário 3º PA'!$A$4:$A$1991)+ROW()-3)</f>
        <v/>
      </c>
      <c r="B1223" s="370"/>
      <c r="C1223" s="392"/>
      <c r="D1223" s="372"/>
      <c r="E1223" s="372"/>
      <c r="F1223" s="373"/>
      <c r="G1223" s="372"/>
      <c r="H1223" s="372"/>
      <c r="I1223" s="374"/>
      <c r="J1223" s="375"/>
      <c r="K1223" s="375"/>
      <c r="L1223" s="376"/>
      <c r="M1223" s="375"/>
      <c r="N1223" s="409"/>
      <c r="O1223" s="363">
        <f t="shared" si="131"/>
        <v>0</v>
      </c>
      <c r="P1223" s="74">
        <f t="shared" si="131"/>
        <v>0</v>
      </c>
      <c r="Q1223" s="96" t="str">
        <f t="shared" si="130"/>
        <v/>
      </c>
    </row>
    <row r="1224" spans="1:17">
      <c r="A1224" s="383" t="str">
        <f>IF(B1224="","",COUNT('Diário 1º PA'!$A$4:$A$2000)+COUNT('Diário 2º PA'!$A$4:$A$1998)+COUNT('Diário 3º PA'!$A$4:$A$1991)+ROW()-3)</f>
        <v/>
      </c>
      <c r="B1224" s="370"/>
      <c r="C1224" s="392"/>
      <c r="D1224" s="372"/>
      <c r="E1224" s="372"/>
      <c r="F1224" s="373"/>
      <c r="G1224" s="372"/>
      <c r="H1224" s="372"/>
      <c r="I1224" s="374"/>
      <c r="J1224" s="375"/>
      <c r="K1224" s="375"/>
      <c r="L1224" s="376"/>
      <c r="M1224" s="375"/>
      <c r="N1224" s="409"/>
      <c r="O1224" s="363">
        <f t="shared" si="131"/>
        <v>0</v>
      </c>
      <c r="P1224" s="74">
        <f t="shared" si="131"/>
        <v>0</v>
      </c>
      <c r="Q1224" s="96" t="str">
        <f t="shared" ref="Q1224:Q1287" si="132">SUBSTITUTE(D1224," ","_")</f>
        <v/>
      </c>
    </row>
    <row r="1225" spans="1:17">
      <c r="A1225" s="383" t="str">
        <f>IF(B1225="","",COUNT('Diário 1º PA'!$A$4:$A$2000)+COUNT('Diário 2º PA'!$A$4:$A$1998)+COUNT('Diário 3º PA'!$A$4:$A$1991)+ROW()-3)</f>
        <v/>
      </c>
      <c r="B1225" s="370"/>
      <c r="C1225" s="392"/>
      <c r="D1225" s="372"/>
      <c r="E1225" s="372"/>
      <c r="F1225" s="373"/>
      <c r="G1225" s="372"/>
      <c r="H1225" s="372"/>
      <c r="I1225" s="374"/>
      <c r="J1225" s="375"/>
      <c r="K1225" s="375"/>
      <c r="L1225" s="376"/>
      <c r="M1225" s="375"/>
      <c r="N1225" s="409"/>
      <c r="O1225" s="363">
        <f t="shared" ref="O1225:P1288" si="133">IF(B1225=0,0,IF(YEAR(B1225)=$P$1,MONTH(B1225)-$O$1+1,(YEAR(B1225)-$P$1)*12-$O$1+1+MONTH(B1225)))</f>
        <v>0</v>
      </c>
      <c r="P1225" s="74">
        <f t="shared" si="133"/>
        <v>0</v>
      </c>
      <c r="Q1225" s="96" t="str">
        <f t="shared" si="132"/>
        <v/>
      </c>
    </row>
    <row r="1226" spans="1:17">
      <c r="A1226" s="383" t="str">
        <f>IF(B1226="","",COUNT('Diário 1º PA'!$A$4:$A$2000)+COUNT('Diário 2º PA'!$A$4:$A$1998)+COUNT('Diário 3º PA'!$A$4:$A$1991)+ROW()-3)</f>
        <v/>
      </c>
      <c r="B1226" s="370"/>
      <c r="C1226" s="392"/>
      <c r="D1226" s="372"/>
      <c r="E1226" s="372"/>
      <c r="F1226" s="373"/>
      <c r="G1226" s="372"/>
      <c r="H1226" s="372"/>
      <c r="I1226" s="374"/>
      <c r="J1226" s="375"/>
      <c r="K1226" s="375"/>
      <c r="L1226" s="376"/>
      <c r="M1226" s="375"/>
      <c r="N1226" s="409"/>
      <c r="O1226" s="363">
        <f t="shared" si="133"/>
        <v>0</v>
      </c>
      <c r="P1226" s="74">
        <f t="shared" si="133"/>
        <v>0</v>
      </c>
      <c r="Q1226" s="96" t="str">
        <f t="shared" si="132"/>
        <v/>
      </c>
    </row>
    <row r="1227" spans="1:17">
      <c r="A1227" s="383" t="str">
        <f>IF(B1227="","",COUNT('Diário 1º PA'!$A$4:$A$2000)+COUNT('Diário 2º PA'!$A$4:$A$1998)+COUNT('Diário 3º PA'!$A$4:$A$1991)+ROW()-3)</f>
        <v/>
      </c>
      <c r="B1227" s="370"/>
      <c r="C1227" s="392"/>
      <c r="D1227" s="372"/>
      <c r="E1227" s="372"/>
      <c r="F1227" s="373"/>
      <c r="G1227" s="372"/>
      <c r="H1227" s="372"/>
      <c r="I1227" s="374"/>
      <c r="J1227" s="375"/>
      <c r="K1227" s="375"/>
      <c r="L1227" s="376"/>
      <c r="M1227" s="375"/>
      <c r="N1227" s="409"/>
      <c r="O1227" s="363">
        <f t="shared" si="133"/>
        <v>0</v>
      </c>
      <c r="P1227" s="74">
        <f t="shared" si="133"/>
        <v>0</v>
      </c>
      <c r="Q1227" s="96" t="str">
        <f t="shared" si="132"/>
        <v/>
      </c>
    </row>
    <row r="1228" spans="1:17">
      <c r="A1228" s="383" t="str">
        <f>IF(B1228="","",COUNT('Diário 1º PA'!$A$4:$A$2000)+COUNT('Diário 2º PA'!$A$4:$A$1998)+COUNT('Diário 3º PA'!$A$4:$A$1991)+ROW()-3)</f>
        <v/>
      </c>
      <c r="B1228" s="370"/>
      <c r="C1228" s="392"/>
      <c r="D1228" s="372"/>
      <c r="E1228" s="372"/>
      <c r="F1228" s="373"/>
      <c r="G1228" s="372"/>
      <c r="H1228" s="372"/>
      <c r="I1228" s="374"/>
      <c r="J1228" s="375"/>
      <c r="K1228" s="375"/>
      <c r="L1228" s="376"/>
      <c r="M1228" s="375"/>
      <c r="N1228" s="409"/>
      <c r="O1228" s="363">
        <f t="shared" si="133"/>
        <v>0</v>
      </c>
      <c r="P1228" s="74">
        <f t="shared" si="133"/>
        <v>0</v>
      </c>
      <c r="Q1228" s="96" t="str">
        <f t="shared" si="132"/>
        <v/>
      </c>
    </row>
    <row r="1229" spans="1:17">
      <c r="A1229" s="383" t="str">
        <f>IF(B1229="","",COUNT('Diário 1º PA'!$A$4:$A$2000)+COUNT('Diário 2º PA'!$A$4:$A$1998)+COUNT('Diário 3º PA'!$A$4:$A$1991)+ROW()-3)</f>
        <v/>
      </c>
      <c r="B1229" s="370"/>
      <c r="C1229" s="392"/>
      <c r="D1229" s="372"/>
      <c r="E1229" s="372"/>
      <c r="F1229" s="373"/>
      <c r="G1229" s="372"/>
      <c r="H1229" s="372"/>
      <c r="I1229" s="374"/>
      <c r="J1229" s="375"/>
      <c r="K1229" s="375"/>
      <c r="L1229" s="376"/>
      <c r="M1229" s="375"/>
      <c r="N1229" s="409"/>
      <c r="O1229" s="363">
        <f t="shared" si="133"/>
        <v>0</v>
      </c>
      <c r="P1229" s="74">
        <f t="shared" si="133"/>
        <v>0</v>
      </c>
      <c r="Q1229" s="96" t="str">
        <f t="shared" si="132"/>
        <v/>
      </c>
    </row>
    <row r="1230" spans="1:17">
      <c r="A1230" s="383" t="str">
        <f>IF(B1230="","",COUNT('Diário 1º PA'!$A$4:$A$2000)+COUNT('Diário 2º PA'!$A$4:$A$1998)+COUNT('Diário 3º PA'!$A$4:$A$1991)+ROW()-3)</f>
        <v/>
      </c>
      <c r="B1230" s="370"/>
      <c r="C1230" s="392"/>
      <c r="D1230" s="372"/>
      <c r="E1230" s="372"/>
      <c r="F1230" s="373"/>
      <c r="G1230" s="372"/>
      <c r="H1230" s="372"/>
      <c r="I1230" s="374"/>
      <c r="J1230" s="375"/>
      <c r="K1230" s="375"/>
      <c r="L1230" s="376"/>
      <c r="M1230" s="375"/>
      <c r="N1230" s="409"/>
      <c r="O1230" s="363">
        <f t="shared" si="133"/>
        <v>0</v>
      </c>
      <c r="P1230" s="74">
        <f t="shared" si="133"/>
        <v>0</v>
      </c>
      <c r="Q1230" s="96" t="str">
        <f t="shared" si="132"/>
        <v/>
      </c>
    </row>
    <row r="1231" spans="1:17">
      <c r="A1231" s="383" t="str">
        <f>IF(B1231="","",COUNT('Diário 1º PA'!$A$4:$A$2000)+COUNT('Diário 2º PA'!$A$4:$A$1998)+COUNT('Diário 3º PA'!$A$4:$A$1991)+ROW()-3)</f>
        <v/>
      </c>
      <c r="B1231" s="370"/>
      <c r="C1231" s="392"/>
      <c r="D1231" s="372"/>
      <c r="E1231" s="372"/>
      <c r="F1231" s="373"/>
      <c r="G1231" s="372"/>
      <c r="H1231" s="372"/>
      <c r="I1231" s="374"/>
      <c r="J1231" s="375"/>
      <c r="K1231" s="375"/>
      <c r="L1231" s="376"/>
      <c r="M1231" s="375"/>
      <c r="N1231" s="409"/>
      <c r="O1231" s="363">
        <f t="shared" si="133"/>
        <v>0</v>
      </c>
      <c r="P1231" s="74">
        <f t="shared" si="133"/>
        <v>0</v>
      </c>
      <c r="Q1231" s="96" t="str">
        <f t="shared" si="132"/>
        <v/>
      </c>
    </row>
    <row r="1232" spans="1:17">
      <c r="A1232" s="383" t="str">
        <f>IF(B1232="","",COUNT('Diário 1º PA'!$A$4:$A$2000)+COUNT('Diário 2º PA'!$A$4:$A$1998)+COUNT('Diário 3º PA'!$A$4:$A$1991)+ROW()-3)</f>
        <v/>
      </c>
      <c r="B1232" s="370"/>
      <c r="C1232" s="392"/>
      <c r="D1232" s="372"/>
      <c r="E1232" s="372"/>
      <c r="F1232" s="373"/>
      <c r="G1232" s="372"/>
      <c r="H1232" s="372"/>
      <c r="I1232" s="374"/>
      <c r="J1232" s="375"/>
      <c r="K1232" s="375"/>
      <c r="L1232" s="376"/>
      <c r="M1232" s="375"/>
      <c r="N1232" s="409"/>
      <c r="O1232" s="363">
        <f t="shared" si="133"/>
        <v>0</v>
      </c>
      <c r="P1232" s="74">
        <f t="shared" si="133"/>
        <v>0</v>
      </c>
      <c r="Q1232" s="96" t="str">
        <f t="shared" si="132"/>
        <v/>
      </c>
    </row>
    <row r="1233" spans="1:17">
      <c r="A1233" s="383" t="str">
        <f>IF(B1233="","",COUNT('Diário 1º PA'!$A$4:$A$2000)+COUNT('Diário 2º PA'!$A$4:$A$1998)+COUNT('Diário 3º PA'!$A$4:$A$1991)+ROW()-3)</f>
        <v/>
      </c>
      <c r="B1233" s="370"/>
      <c r="C1233" s="392"/>
      <c r="D1233" s="372"/>
      <c r="E1233" s="372"/>
      <c r="F1233" s="373"/>
      <c r="G1233" s="372"/>
      <c r="H1233" s="372"/>
      <c r="I1233" s="374"/>
      <c r="J1233" s="375"/>
      <c r="K1233" s="375"/>
      <c r="L1233" s="376"/>
      <c r="M1233" s="375"/>
      <c r="N1233" s="409"/>
      <c r="O1233" s="363">
        <f t="shared" si="133"/>
        <v>0</v>
      </c>
      <c r="P1233" s="74">
        <f t="shared" si="133"/>
        <v>0</v>
      </c>
      <c r="Q1233" s="96" t="str">
        <f t="shared" si="132"/>
        <v/>
      </c>
    </row>
    <row r="1234" spans="1:17">
      <c r="A1234" s="383" t="str">
        <f>IF(B1234="","",COUNT('Diário 1º PA'!$A$4:$A$2000)+COUNT('Diário 2º PA'!$A$4:$A$1998)+COUNT('Diário 3º PA'!$A$4:$A$1991)+ROW()-3)</f>
        <v/>
      </c>
      <c r="B1234" s="370"/>
      <c r="C1234" s="392"/>
      <c r="D1234" s="372"/>
      <c r="E1234" s="372"/>
      <c r="F1234" s="373"/>
      <c r="G1234" s="372"/>
      <c r="H1234" s="372"/>
      <c r="I1234" s="374"/>
      <c r="J1234" s="375"/>
      <c r="K1234" s="375"/>
      <c r="L1234" s="376"/>
      <c r="M1234" s="375"/>
      <c r="N1234" s="409"/>
      <c r="O1234" s="363">
        <f t="shared" si="133"/>
        <v>0</v>
      </c>
      <c r="P1234" s="74">
        <f t="shared" si="133"/>
        <v>0</v>
      </c>
      <c r="Q1234" s="96" t="str">
        <f t="shared" si="132"/>
        <v/>
      </c>
    </row>
    <row r="1235" spans="1:17">
      <c r="A1235" s="383" t="str">
        <f>IF(B1235="","",COUNT('Diário 1º PA'!$A$4:$A$2000)+COUNT('Diário 2º PA'!$A$4:$A$1998)+COUNT('Diário 3º PA'!$A$4:$A$1991)+ROW()-3)</f>
        <v/>
      </c>
      <c r="B1235" s="370"/>
      <c r="C1235" s="392"/>
      <c r="D1235" s="372"/>
      <c r="E1235" s="372"/>
      <c r="F1235" s="373"/>
      <c r="G1235" s="372"/>
      <c r="H1235" s="372"/>
      <c r="I1235" s="374"/>
      <c r="J1235" s="375"/>
      <c r="K1235" s="375"/>
      <c r="L1235" s="376"/>
      <c r="M1235" s="375"/>
      <c r="N1235" s="409"/>
      <c r="O1235" s="363">
        <f t="shared" si="133"/>
        <v>0</v>
      </c>
      <c r="P1235" s="74">
        <f t="shared" si="133"/>
        <v>0</v>
      </c>
      <c r="Q1235" s="96" t="str">
        <f t="shared" si="132"/>
        <v/>
      </c>
    </row>
    <row r="1236" spans="1:17">
      <c r="A1236" s="383" t="str">
        <f>IF(B1236="","",COUNT('Diário 1º PA'!$A$4:$A$2000)+COUNT('Diário 2º PA'!$A$4:$A$1998)+COUNT('Diário 3º PA'!$A$4:$A$1991)+ROW()-3)</f>
        <v/>
      </c>
      <c r="B1236" s="370"/>
      <c r="C1236" s="392"/>
      <c r="D1236" s="372"/>
      <c r="E1236" s="372"/>
      <c r="F1236" s="373"/>
      <c r="G1236" s="372"/>
      <c r="H1236" s="372"/>
      <c r="I1236" s="374"/>
      <c r="J1236" s="375"/>
      <c r="K1236" s="375"/>
      <c r="L1236" s="376"/>
      <c r="M1236" s="375"/>
      <c r="N1236" s="409"/>
      <c r="O1236" s="363">
        <f t="shared" si="133"/>
        <v>0</v>
      </c>
      <c r="P1236" s="74">
        <f t="shared" si="133"/>
        <v>0</v>
      </c>
      <c r="Q1236" s="96" t="str">
        <f t="shared" si="132"/>
        <v/>
      </c>
    </row>
    <row r="1237" spans="1:17">
      <c r="A1237" s="383" t="str">
        <f>IF(B1237="","",COUNT('Diário 1º PA'!$A$4:$A$2000)+COUNT('Diário 2º PA'!$A$4:$A$1998)+COUNT('Diário 3º PA'!$A$4:$A$1991)+ROW()-3)</f>
        <v/>
      </c>
      <c r="B1237" s="370"/>
      <c r="C1237" s="392"/>
      <c r="D1237" s="372"/>
      <c r="E1237" s="372"/>
      <c r="F1237" s="373"/>
      <c r="G1237" s="372"/>
      <c r="H1237" s="372"/>
      <c r="I1237" s="374"/>
      <c r="J1237" s="375"/>
      <c r="K1237" s="375"/>
      <c r="L1237" s="376"/>
      <c r="M1237" s="375"/>
      <c r="N1237" s="409"/>
      <c r="O1237" s="363">
        <f t="shared" si="133"/>
        <v>0</v>
      </c>
      <c r="P1237" s="74">
        <f t="shared" si="133"/>
        <v>0</v>
      </c>
      <c r="Q1237" s="96" t="str">
        <f t="shared" si="132"/>
        <v/>
      </c>
    </row>
    <row r="1238" spans="1:17">
      <c r="A1238" s="383" t="str">
        <f>IF(B1238="","",COUNT('Diário 1º PA'!$A$4:$A$2000)+COUNT('Diário 2º PA'!$A$4:$A$1998)+COUNT('Diário 3º PA'!$A$4:$A$1991)+ROW()-3)</f>
        <v/>
      </c>
      <c r="B1238" s="370"/>
      <c r="C1238" s="392"/>
      <c r="D1238" s="372"/>
      <c r="E1238" s="372"/>
      <c r="F1238" s="373"/>
      <c r="G1238" s="372"/>
      <c r="H1238" s="372"/>
      <c r="I1238" s="374"/>
      <c r="J1238" s="375"/>
      <c r="K1238" s="375"/>
      <c r="L1238" s="376"/>
      <c r="M1238" s="375"/>
      <c r="N1238" s="409"/>
      <c r="O1238" s="363">
        <f t="shared" si="133"/>
        <v>0</v>
      </c>
      <c r="P1238" s="74">
        <f t="shared" si="133"/>
        <v>0</v>
      </c>
      <c r="Q1238" s="96" t="str">
        <f t="shared" si="132"/>
        <v/>
      </c>
    </row>
    <row r="1239" spans="1:17">
      <c r="A1239" s="383" t="str">
        <f>IF(B1239="","",COUNT('Diário 1º PA'!$A$4:$A$2000)+COUNT('Diário 2º PA'!$A$4:$A$1998)+COUNT('Diário 3º PA'!$A$4:$A$1991)+ROW()-3)</f>
        <v/>
      </c>
      <c r="B1239" s="370"/>
      <c r="C1239" s="392"/>
      <c r="D1239" s="372"/>
      <c r="E1239" s="372"/>
      <c r="F1239" s="373"/>
      <c r="G1239" s="372"/>
      <c r="H1239" s="372"/>
      <c r="I1239" s="374"/>
      <c r="J1239" s="375"/>
      <c r="K1239" s="375"/>
      <c r="L1239" s="376"/>
      <c r="M1239" s="375"/>
      <c r="N1239" s="409"/>
      <c r="O1239" s="363">
        <f t="shared" si="133"/>
        <v>0</v>
      </c>
      <c r="P1239" s="74">
        <f t="shared" si="133"/>
        <v>0</v>
      </c>
      <c r="Q1239" s="96" t="str">
        <f t="shared" si="132"/>
        <v/>
      </c>
    </row>
    <row r="1240" spans="1:17">
      <c r="A1240" s="383" t="str">
        <f>IF(B1240="","",COUNT('Diário 1º PA'!$A$4:$A$2000)+COUNT('Diário 2º PA'!$A$4:$A$1998)+COUNT('Diário 3º PA'!$A$4:$A$1991)+ROW()-3)</f>
        <v/>
      </c>
      <c r="B1240" s="370"/>
      <c r="C1240" s="392"/>
      <c r="D1240" s="372"/>
      <c r="E1240" s="372"/>
      <c r="F1240" s="373"/>
      <c r="G1240" s="372"/>
      <c r="H1240" s="372"/>
      <c r="I1240" s="374"/>
      <c r="J1240" s="375"/>
      <c r="K1240" s="375"/>
      <c r="L1240" s="376"/>
      <c r="M1240" s="375"/>
      <c r="N1240" s="409"/>
      <c r="O1240" s="363">
        <f t="shared" si="133"/>
        <v>0</v>
      </c>
      <c r="P1240" s="74">
        <f t="shared" si="133"/>
        <v>0</v>
      </c>
      <c r="Q1240" s="96" t="str">
        <f t="shared" si="132"/>
        <v/>
      </c>
    </row>
    <row r="1241" spans="1:17">
      <c r="A1241" s="383" t="str">
        <f>IF(B1241="","",COUNT('Diário 1º PA'!$A$4:$A$2000)+COUNT('Diário 2º PA'!$A$4:$A$1998)+COUNT('Diário 3º PA'!$A$4:$A$1991)+ROW()-3)</f>
        <v/>
      </c>
      <c r="B1241" s="370"/>
      <c r="C1241" s="392"/>
      <c r="D1241" s="372"/>
      <c r="E1241" s="372"/>
      <c r="F1241" s="373"/>
      <c r="G1241" s="372"/>
      <c r="H1241" s="372"/>
      <c r="I1241" s="374"/>
      <c r="J1241" s="375"/>
      <c r="K1241" s="375"/>
      <c r="L1241" s="376"/>
      <c r="M1241" s="375"/>
      <c r="N1241" s="409"/>
      <c r="O1241" s="363">
        <f t="shared" si="133"/>
        <v>0</v>
      </c>
      <c r="P1241" s="74">
        <f t="shared" si="133"/>
        <v>0</v>
      </c>
      <c r="Q1241" s="96" t="str">
        <f t="shared" si="132"/>
        <v/>
      </c>
    </row>
    <row r="1242" spans="1:17">
      <c r="A1242" s="383" t="str">
        <f>IF(B1242="","",COUNT('Diário 1º PA'!$A$4:$A$2000)+COUNT('Diário 2º PA'!$A$4:$A$1998)+COUNT('Diário 3º PA'!$A$4:$A$1991)+ROW()-3)</f>
        <v/>
      </c>
      <c r="B1242" s="370"/>
      <c r="C1242" s="392"/>
      <c r="D1242" s="372"/>
      <c r="E1242" s="372"/>
      <c r="F1242" s="373"/>
      <c r="G1242" s="372"/>
      <c r="H1242" s="372"/>
      <c r="I1242" s="374"/>
      <c r="J1242" s="375"/>
      <c r="K1242" s="375"/>
      <c r="L1242" s="376"/>
      <c r="M1242" s="375"/>
      <c r="N1242" s="409"/>
      <c r="O1242" s="363">
        <f t="shared" si="133"/>
        <v>0</v>
      </c>
      <c r="P1242" s="74">
        <f t="shared" si="133"/>
        <v>0</v>
      </c>
      <c r="Q1242" s="96" t="str">
        <f t="shared" si="132"/>
        <v/>
      </c>
    </row>
    <row r="1243" spans="1:17">
      <c r="A1243" s="383" t="str">
        <f>IF(B1243="","",COUNT('Diário 1º PA'!$A$4:$A$2000)+COUNT('Diário 2º PA'!$A$4:$A$1998)+COUNT('Diário 3º PA'!$A$4:$A$1991)+ROW()-3)</f>
        <v/>
      </c>
      <c r="B1243" s="370"/>
      <c r="C1243" s="392"/>
      <c r="D1243" s="372"/>
      <c r="E1243" s="372"/>
      <c r="F1243" s="373"/>
      <c r="G1243" s="372"/>
      <c r="H1243" s="372"/>
      <c r="I1243" s="374"/>
      <c r="J1243" s="375"/>
      <c r="K1243" s="375"/>
      <c r="L1243" s="376"/>
      <c r="M1243" s="375"/>
      <c r="N1243" s="409"/>
      <c r="O1243" s="363">
        <f t="shared" si="133"/>
        <v>0</v>
      </c>
      <c r="P1243" s="74">
        <f t="shared" si="133"/>
        <v>0</v>
      </c>
      <c r="Q1243" s="96" t="str">
        <f t="shared" si="132"/>
        <v/>
      </c>
    </row>
    <row r="1244" spans="1:17">
      <c r="A1244" s="383" t="str">
        <f>IF(B1244="","",COUNT('Diário 1º PA'!$A$4:$A$2000)+COUNT('Diário 2º PA'!$A$4:$A$1998)+COUNT('Diário 3º PA'!$A$4:$A$1991)+ROW()-3)</f>
        <v/>
      </c>
      <c r="B1244" s="370"/>
      <c r="C1244" s="392"/>
      <c r="D1244" s="372"/>
      <c r="E1244" s="372"/>
      <c r="F1244" s="373"/>
      <c r="G1244" s="372"/>
      <c r="H1244" s="372"/>
      <c r="I1244" s="374"/>
      <c r="J1244" s="375"/>
      <c r="K1244" s="375"/>
      <c r="L1244" s="376"/>
      <c r="M1244" s="375"/>
      <c r="N1244" s="409"/>
      <c r="O1244" s="363">
        <f t="shared" si="133"/>
        <v>0</v>
      </c>
      <c r="P1244" s="74">
        <f t="shared" si="133"/>
        <v>0</v>
      </c>
      <c r="Q1244" s="96" t="str">
        <f t="shared" si="132"/>
        <v/>
      </c>
    </row>
    <row r="1245" spans="1:17">
      <c r="A1245" s="383" t="str">
        <f>IF(B1245="","",COUNT('Diário 1º PA'!$A$4:$A$2000)+COUNT('Diário 2º PA'!$A$4:$A$1998)+COUNT('Diário 3º PA'!$A$4:$A$1991)+ROW()-3)</f>
        <v/>
      </c>
      <c r="B1245" s="370"/>
      <c r="C1245" s="392"/>
      <c r="D1245" s="372"/>
      <c r="E1245" s="372"/>
      <c r="F1245" s="373"/>
      <c r="G1245" s="372"/>
      <c r="H1245" s="372"/>
      <c r="I1245" s="374"/>
      <c r="J1245" s="375"/>
      <c r="K1245" s="375"/>
      <c r="L1245" s="376"/>
      <c r="M1245" s="375"/>
      <c r="N1245" s="409"/>
      <c r="O1245" s="363">
        <f t="shared" si="133"/>
        <v>0</v>
      </c>
      <c r="P1245" s="74">
        <f t="shared" si="133"/>
        <v>0</v>
      </c>
      <c r="Q1245" s="96" t="str">
        <f t="shared" si="132"/>
        <v/>
      </c>
    </row>
    <row r="1246" spans="1:17">
      <c r="A1246" s="383" t="str">
        <f>IF(B1246="","",COUNT('Diário 1º PA'!$A$4:$A$2000)+COUNT('Diário 2º PA'!$A$4:$A$1998)+COUNT('Diário 3º PA'!$A$4:$A$1991)+ROW()-3)</f>
        <v/>
      </c>
      <c r="B1246" s="370"/>
      <c r="C1246" s="392"/>
      <c r="D1246" s="372"/>
      <c r="E1246" s="372"/>
      <c r="F1246" s="373"/>
      <c r="G1246" s="372"/>
      <c r="H1246" s="372"/>
      <c r="I1246" s="374"/>
      <c r="J1246" s="375"/>
      <c r="K1246" s="375"/>
      <c r="L1246" s="376"/>
      <c r="M1246" s="375"/>
      <c r="N1246" s="409"/>
      <c r="O1246" s="363">
        <f t="shared" si="133"/>
        <v>0</v>
      </c>
      <c r="P1246" s="74">
        <f t="shared" si="133"/>
        <v>0</v>
      </c>
      <c r="Q1246" s="96" t="str">
        <f t="shared" si="132"/>
        <v/>
      </c>
    </row>
    <row r="1247" spans="1:17">
      <c r="A1247" s="383" t="str">
        <f>IF(B1247="","",COUNT('Diário 1º PA'!$A$4:$A$2000)+COUNT('Diário 2º PA'!$A$4:$A$1998)+COUNT('Diário 3º PA'!$A$4:$A$1991)+ROW()-3)</f>
        <v/>
      </c>
      <c r="B1247" s="370"/>
      <c r="C1247" s="392"/>
      <c r="D1247" s="372"/>
      <c r="E1247" s="372"/>
      <c r="F1247" s="373"/>
      <c r="G1247" s="372"/>
      <c r="H1247" s="372"/>
      <c r="I1247" s="374"/>
      <c r="J1247" s="375"/>
      <c r="K1247" s="375"/>
      <c r="L1247" s="376"/>
      <c r="M1247" s="375"/>
      <c r="N1247" s="409"/>
      <c r="O1247" s="363">
        <f t="shared" si="133"/>
        <v>0</v>
      </c>
      <c r="P1247" s="74">
        <f t="shared" si="133"/>
        <v>0</v>
      </c>
      <c r="Q1247" s="96" t="str">
        <f t="shared" si="132"/>
        <v/>
      </c>
    </row>
    <row r="1248" spans="1:17">
      <c r="A1248" s="383" t="str">
        <f>IF(B1248="","",COUNT('Diário 1º PA'!$A$4:$A$2000)+COUNT('Diário 2º PA'!$A$4:$A$1998)+COUNT('Diário 3º PA'!$A$4:$A$1991)+ROW()-3)</f>
        <v/>
      </c>
      <c r="B1248" s="370"/>
      <c r="C1248" s="392"/>
      <c r="D1248" s="372"/>
      <c r="E1248" s="372"/>
      <c r="F1248" s="373"/>
      <c r="G1248" s="372"/>
      <c r="H1248" s="372"/>
      <c r="I1248" s="374"/>
      <c r="J1248" s="375"/>
      <c r="K1248" s="375"/>
      <c r="L1248" s="376"/>
      <c r="M1248" s="375"/>
      <c r="N1248" s="409"/>
      <c r="O1248" s="363">
        <f t="shared" si="133"/>
        <v>0</v>
      </c>
      <c r="P1248" s="74">
        <f t="shared" si="133"/>
        <v>0</v>
      </c>
      <c r="Q1248" s="96" t="str">
        <f t="shared" si="132"/>
        <v/>
      </c>
    </row>
    <row r="1249" spans="1:17">
      <c r="A1249" s="383" t="str">
        <f>IF(B1249="","",COUNT('Diário 1º PA'!$A$4:$A$2000)+COUNT('Diário 2º PA'!$A$4:$A$1998)+COUNT('Diário 3º PA'!$A$4:$A$1991)+ROW()-3)</f>
        <v/>
      </c>
      <c r="B1249" s="370"/>
      <c r="C1249" s="392"/>
      <c r="D1249" s="372"/>
      <c r="E1249" s="372"/>
      <c r="F1249" s="373"/>
      <c r="G1249" s="372"/>
      <c r="H1249" s="372"/>
      <c r="I1249" s="374"/>
      <c r="J1249" s="375"/>
      <c r="K1249" s="375"/>
      <c r="L1249" s="376"/>
      <c r="M1249" s="375"/>
      <c r="N1249" s="409"/>
      <c r="O1249" s="363">
        <f t="shared" si="133"/>
        <v>0</v>
      </c>
      <c r="P1249" s="74">
        <f t="shared" si="133"/>
        <v>0</v>
      </c>
      <c r="Q1249" s="96" t="str">
        <f t="shared" si="132"/>
        <v/>
      </c>
    </row>
    <row r="1250" spans="1:17">
      <c r="A1250" s="383" t="str">
        <f>IF(B1250="","",COUNT('Diário 1º PA'!$A$4:$A$2000)+COUNT('Diário 2º PA'!$A$4:$A$1998)+COUNT('Diário 3º PA'!$A$4:$A$1991)+ROW()-3)</f>
        <v/>
      </c>
      <c r="B1250" s="370"/>
      <c r="C1250" s="392"/>
      <c r="D1250" s="372"/>
      <c r="E1250" s="372"/>
      <c r="F1250" s="373"/>
      <c r="G1250" s="372"/>
      <c r="H1250" s="372"/>
      <c r="I1250" s="374"/>
      <c r="J1250" s="375"/>
      <c r="K1250" s="375"/>
      <c r="L1250" s="376"/>
      <c r="M1250" s="375"/>
      <c r="N1250" s="409"/>
      <c r="O1250" s="363">
        <f t="shared" si="133"/>
        <v>0</v>
      </c>
      <c r="P1250" s="74">
        <f t="shared" si="133"/>
        <v>0</v>
      </c>
      <c r="Q1250" s="96" t="str">
        <f t="shared" si="132"/>
        <v/>
      </c>
    </row>
    <row r="1251" spans="1:17">
      <c r="A1251" s="383" t="str">
        <f>IF(B1251="","",COUNT('Diário 1º PA'!$A$4:$A$2000)+COUNT('Diário 2º PA'!$A$4:$A$1998)+COUNT('Diário 3º PA'!$A$4:$A$1991)+ROW()-3)</f>
        <v/>
      </c>
      <c r="B1251" s="370"/>
      <c r="C1251" s="392"/>
      <c r="D1251" s="372"/>
      <c r="E1251" s="372"/>
      <c r="F1251" s="373"/>
      <c r="G1251" s="372"/>
      <c r="H1251" s="372"/>
      <c r="I1251" s="374"/>
      <c r="J1251" s="375"/>
      <c r="K1251" s="375"/>
      <c r="L1251" s="376"/>
      <c r="M1251" s="375"/>
      <c r="N1251" s="409"/>
      <c r="O1251" s="363">
        <f t="shared" si="133"/>
        <v>0</v>
      </c>
      <c r="P1251" s="74">
        <f t="shared" si="133"/>
        <v>0</v>
      </c>
      <c r="Q1251" s="96" t="str">
        <f t="shared" si="132"/>
        <v/>
      </c>
    </row>
    <row r="1252" spans="1:17">
      <c r="A1252" s="383" t="str">
        <f>IF(B1252="","",COUNT('Diário 1º PA'!$A$4:$A$2000)+COUNT('Diário 2º PA'!$A$4:$A$1998)+COUNT('Diário 3º PA'!$A$4:$A$1991)+ROW()-3)</f>
        <v/>
      </c>
      <c r="B1252" s="370"/>
      <c r="C1252" s="392"/>
      <c r="D1252" s="372"/>
      <c r="E1252" s="372"/>
      <c r="F1252" s="373"/>
      <c r="G1252" s="372"/>
      <c r="H1252" s="372"/>
      <c r="I1252" s="374"/>
      <c r="J1252" s="375"/>
      <c r="K1252" s="375"/>
      <c r="L1252" s="376"/>
      <c r="M1252" s="375"/>
      <c r="N1252" s="409"/>
      <c r="O1252" s="363">
        <f t="shared" si="133"/>
        <v>0</v>
      </c>
      <c r="P1252" s="74">
        <f t="shared" si="133"/>
        <v>0</v>
      </c>
      <c r="Q1252" s="96" t="str">
        <f t="shared" si="132"/>
        <v/>
      </c>
    </row>
    <row r="1253" spans="1:17">
      <c r="A1253" s="383" t="str">
        <f>IF(B1253="","",COUNT('Diário 1º PA'!$A$4:$A$2000)+COUNT('Diário 2º PA'!$A$4:$A$1998)+COUNT('Diário 3º PA'!$A$4:$A$1991)+ROW()-3)</f>
        <v/>
      </c>
      <c r="B1253" s="370"/>
      <c r="C1253" s="392"/>
      <c r="D1253" s="372"/>
      <c r="E1253" s="372"/>
      <c r="F1253" s="373"/>
      <c r="G1253" s="372"/>
      <c r="H1253" s="372"/>
      <c r="I1253" s="374"/>
      <c r="J1253" s="375"/>
      <c r="K1253" s="375"/>
      <c r="L1253" s="376"/>
      <c r="M1253" s="375"/>
      <c r="N1253" s="409"/>
      <c r="O1253" s="363">
        <f t="shared" si="133"/>
        <v>0</v>
      </c>
      <c r="P1253" s="74">
        <f t="shared" si="133"/>
        <v>0</v>
      </c>
      <c r="Q1253" s="96" t="str">
        <f t="shared" si="132"/>
        <v/>
      </c>
    </row>
    <row r="1254" spans="1:17">
      <c r="A1254" s="383" t="str">
        <f>IF(B1254="","",COUNT('Diário 1º PA'!$A$4:$A$2000)+COUNT('Diário 2º PA'!$A$4:$A$1998)+COUNT('Diário 3º PA'!$A$4:$A$1991)+ROW()-3)</f>
        <v/>
      </c>
      <c r="B1254" s="370"/>
      <c r="C1254" s="392"/>
      <c r="D1254" s="372"/>
      <c r="E1254" s="372"/>
      <c r="F1254" s="373"/>
      <c r="G1254" s="372"/>
      <c r="H1254" s="372"/>
      <c r="I1254" s="374"/>
      <c r="J1254" s="375"/>
      <c r="K1254" s="375"/>
      <c r="L1254" s="376"/>
      <c r="M1254" s="375"/>
      <c r="N1254" s="409"/>
      <c r="O1254" s="363">
        <f t="shared" si="133"/>
        <v>0</v>
      </c>
      <c r="P1254" s="74">
        <f t="shared" si="133"/>
        <v>0</v>
      </c>
      <c r="Q1254" s="96" t="str">
        <f t="shared" si="132"/>
        <v/>
      </c>
    </row>
    <row r="1255" spans="1:17">
      <c r="A1255" s="383" t="str">
        <f>IF(B1255="","",COUNT('Diário 1º PA'!$A$4:$A$2000)+COUNT('Diário 2º PA'!$A$4:$A$1998)+COUNT('Diário 3º PA'!$A$4:$A$1991)+ROW()-3)</f>
        <v/>
      </c>
      <c r="B1255" s="370"/>
      <c r="C1255" s="392"/>
      <c r="D1255" s="372"/>
      <c r="E1255" s="372"/>
      <c r="F1255" s="373"/>
      <c r="G1255" s="372"/>
      <c r="H1255" s="372"/>
      <c r="I1255" s="374"/>
      <c r="J1255" s="375"/>
      <c r="K1255" s="375"/>
      <c r="L1255" s="376"/>
      <c r="M1255" s="375"/>
      <c r="N1255" s="409"/>
      <c r="O1255" s="363">
        <f t="shared" si="133"/>
        <v>0</v>
      </c>
      <c r="P1255" s="74">
        <f t="shared" si="133"/>
        <v>0</v>
      </c>
      <c r="Q1255" s="96" t="str">
        <f t="shared" si="132"/>
        <v/>
      </c>
    </row>
    <row r="1256" spans="1:17">
      <c r="A1256" s="383" t="str">
        <f>IF(B1256="","",COUNT('Diário 1º PA'!$A$4:$A$2000)+COUNT('Diário 2º PA'!$A$4:$A$1998)+COUNT('Diário 3º PA'!$A$4:$A$1991)+ROW()-3)</f>
        <v/>
      </c>
      <c r="B1256" s="370"/>
      <c r="C1256" s="392"/>
      <c r="D1256" s="372"/>
      <c r="E1256" s="372"/>
      <c r="F1256" s="373"/>
      <c r="G1256" s="372"/>
      <c r="H1256" s="372"/>
      <c r="I1256" s="374"/>
      <c r="J1256" s="375"/>
      <c r="K1256" s="375"/>
      <c r="L1256" s="376"/>
      <c r="M1256" s="375"/>
      <c r="N1256" s="409"/>
      <c r="O1256" s="363">
        <f t="shared" si="133"/>
        <v>0</v>
      </c>
      <c r="P1256" s="74">
        <f t="shared" si="133"/>
        <v>0</v>
      </c>
      <c r="Q1256" s="96" t="str">
        <f t="shared" si="132"/>
        <v/>
      </c>
    </row>
    <row r="1257" spans="1:17">
      <c r="A1257" s="383" t="str">
        <f>IF(B1257="","",COUNT('Diário 1º PA'!$A$4:$A$2000)+COUNT('Diário 2º PA'!$A$4:$A$1998)+COUNT('Diário 3º PA'!$A$4:$A$1991)+ROW()-3)</f>
        <v/>
      </c>
      <c r="B1257" s="370"/>
      <c r="C1257" s="392"/>
      <c r="D1257" s="372"/>
      <c r="E1257" s="372"/>
      <c r="F1257" s="373"/>
      <c r="G1257" s="372"/>
      <c r="H1257" s="372"/>
      <c r="I1257" s="374"/>
      <c r="J1257" s="375"/>
      <c r="K1257" s="375"/>
      <c r="L1257" s="376"/>
      <c r="M1257" s="375"/>
      <c r="N1257" s="409"/>
      <c r="O1257" s="363">
        <f t="shared" si="133"/>
        <v>0</v>
      </c>
      <c r="P1257" s="74">
        <f t="shared" si="133"/>
        <v>0</v>
      </c>
      <c r="Q1257" s="96" t="str">
        <f t="shared" si="132"/>
        <v/>
      </c>
    </row>
    <row r="1258" spans="1:17">
      <c r="A1258" s="383" t="str">
        <f>IF(B1258="","",COUNT('Diário 1º PA'!$A$4:$A$2000)+COUNT('Diário 2º PA'!$A$4:$A$1998)+COUNT('Diário 3º PA'!$A$4:$A$1991)+ROW()-3)</f>
        <v/>
      </c>
      <c r="B1258" s="370"/>
      <c r="C1258" s="392"/>
      <c r="D1258" s="372"/>
      <c r="E1258" s="372"/>
      <c r="F1258" s="373"/>
      <c r="G1258" s="372"/>
      <c r="H1258" s="372"/>
      <c r="I1258" s="374"/>
      <c r="J1258" s="375"/>
      <c r="K1258" s="375"/>
      <c r="L1258" s="376"/>
      <c r="M1258" s="375"/>
      <c r="N1258" s="409"/>
      <c r="O1258" s="363">
        <f t="shared" si="133"/>
        <v>0</v>
      </c>
      <c r="P1258" s="74">
        <f t="shared" si="133"/>
        <v>0</v>
      </c>
      <c r="Q1258" s="96" t="str">
        <f t="shared" si="132"/>
        <v/>
      </c>
    </row>
    <row r="1259" spans="1:17">
      <c r="A1259" s="383" t="str">
        <f>IF(B1259="","",COUNT('Diário 1º PA'!$A$4:$A$2000)+COUNT('Diário 2º PA'!$A$4:$A$1998)+COUNT('Diário 3º PA'!$A$4:$A$1991)+ROW()-3)</f>
        <v/>
      </c>
      <c r="B1259" s="370"/>
      <c r="C1259" s="392"/>
      <c r="D1259" s="372"/>
      <c r="E1259" s="372"/>
      <c r="F1259" s="373"/>
      <c r="G1259" s="372"/>
      <c r="H1259" s="372"/>
      <c r="I1259" s="374"/>
      <c r="J1259" s="375"/>
      <c r="K1259" s="375"/>
      <c r="L1259" s="376"/>
      <c r="M1259" s="375"/>
      <c r="N1259" s="409"/>
      <c r="O1259" s="363">
        <f t="shared" si="133"/>
        <v>0</v>
      </c>
      <c r="P1259" s="74">
        <f t="shared" si="133"/>
        <v>0</v>
      </c>
      <c r="Q1259" s="96" t="str">
        <f t="shared" si="132"/>
        <v/>
      </c>
    </row>
    <row r="1260" spans="1:17">
      <c r="A1260" s="383" t="str">
        <f>IF(B1260="","",COUNT('Diário 1º PA'!$A$4:$A$2000)+COUNT('Diário 2º PA'!$A$4:$A$1998)+COUNT('Diário 3º PA'!$A$4:$A$1991)+ROW()-3)</f>
        <v/>
      </c>
      <c r="B1260" s="370"/>
      <c r="C1260" s="392"/>
      <c r="D1260" s="372"/>
      <c r="E1260" s="372"/>
      <c r="F1260" s="373"/>
      <c r="G1260" s="372"/>
      <c r="H1260" s="372"/>
      <c r="I1260" s="374"/>
      <c r="J1260" s="375"/>
      <c r="K1260" s="375"/>
      <c r="L1260" s="376"/>
      <c r="M1260" s="375"/>
      <c r="N1260" s="409"/>
      <c r="O1260" s="363">
        <f t="shared" si="133"/>
        <v>0</v>
      </c>
      <c r="P1260" s="74">
        <f t="shared" si="133"/>
        <v>0</v>
      </c>
      <c r="Q1260" s="96" t="str">
        <f t="shared" si="132"/>
        <v/>
      </c>
    </row>
    <row r="1261" spans="1:17">
      <c r="A1261" s="383" t="str">
        <f>IF(B1261="","",COUNT('Diário 1º PA'!$A$4:$A$2000)+COUNT('Diário 2º PA'!$A$4:$A$1998)+COUNT('Diário 3º PA'!$A$4:$A$1991)+ROW()-3)</f>
        <v/>
      </c>
      <c r="B1261" s="370"/>
      <c r="C1261" s="392"/>
      <c r="D1261" s="372"/>
      <c r="E1261" s="372"/>
      <c r="F1261" s="373"/>
      <c r="G1261" s="372"/>
      <c r="H1261" s="372"/>
      <c r="I1261" s="374"/>
      <c r="J1261" s="375"/>
      <c r="K1261" s="375"/>
      <c r="L1261" s="376"/>
      <c r="M1261" s="375"/>
      <c r="N1261" s="409"/>
      <c r="O1261" s="363">
        <f t="shared" si="133"/>
        <v>0</v>
      </c>
      <c r="P1261" s="74">
        <f t="shared" si="133"/>
        <v>0</v>
      </c>
      <c r="Q1261" s="96" t="str">
        <f t="shared" si="132"/>
        <v/>
      </c>
    </row>
    <row r="1262" spans="1:17">
      <c r="A1262" s="383" t="str">
        <f>IF(B1262="","",COUNT('Diário 1º PA'!$A$4:$A$2000)+COUNT('Diário 2º PA'!$A$4:$A$1998)+COUNT('Diário 3º PA'!$A$4:$A$1991)+ROW()-3)</f>
        <v/>
      </c>
      <c r="B1262" s="370"/>
      <c r="C1262" s="392"/>
      <c r="D1262" s="372"/>
      <c r="E1262" s="372"/>
      <c r="F1262" s="373"/>
      <c r="G1262" s="372"/>
      <c r="H1262" s="372"/>
      <c r="I1262" s="374"/>
      <c r="J1262" s="375"/>
      <c r="K1262" s="375"/>
      <c r="L1262" s="376"/>
      <c r="M1262" s="375"/>
      <c r="N1262" s="409"/>
      <c r="O1262" s="363">
        <f t="shared" si="133"/>
        <v>0</v>
      </c>
      <c r="P1262" s="74">
        <f t="shared" si="133"/>
        <v>0</v>
      </c>
      <c r="Q1262" s="96" t="str">
        <f t="shared" si="132"/>
        <v/>
      </c>
    </row>
    <row r="1263" spans="1:17">
      <c r="A1263" s="383" t="str">
        <f>IF(B1263="","",COUNT('Diário 1º PA'!$A$4:$A$2000)+COUNT('Diário 2º PA'!$A$4:$A$1998)+COUNT('Diário 3º PA'!$A$4:$A$1991)+ROW()-3)</f>
        <v/>
      </c>
      <c r="B1263" s="370"/>
      <c r="C1263" s="392"/>
      <c r="D1263" s="372"/>
      <c r="E1263" s="372"/>
      <c r="F1263" s="373"/>
      <c r="G1263" s="372"/>
      <c r="H1263" s="372"/>
      <c r="I1263" s="374"/>
      <c r="J1263" s="375"/>
      <c r="K1263" s="375"/>
      <c r="L1263" s="376"/>
      <c r="M1263" s="375"/>
      <c r="N1263" s="409"/>
      <c r="O1263" s="363">
        <f t="shared" si="133"/>
        <v>0</v>
      </c>
      <c r="P1263" s="74">
        <f t="shared" si="133"/>
        <v>0</v>
      </c>
      <c r="Q1263" s="96" t="str">
        <f t="shared" si="132"/>
        <v/>
      </c>
    </row>
    <row r="1264" spans="1:17">
      <c r="A1264" s="383" t="str">
        <f>IF(B1264="","",COUNT('Diário 1º PA'!$A$4:$A$2000)+COUNT('Diário 2º PA'!$A$4:$A$1998)+COUNT('Diário 3º PA'!$A$4:$A$1991)+ROW()-3)</f>
        <v/>
      </c>
      <c r="B1264" s="370"/>
      <c r="C1264" s="392"/>
      <c r="D1264" s="372"/>
      <c r="E1264" s="372"/>
      <c r="F1264" s="373"/>
      <c r="G1264" s="372"/>
      <c r="H1264" s="372"/>
      <c r="I1264" s="374"/>
      <c r="J1264" s="375"/>
      <c r="K1264" s="375"/>
      <c r="L1264" s="376"/>
      <c r="M1264" s="375"/>
      <c r="N1264" s="409"/>
      <c r="O1264" s="363">
        <f t="shared" si="133"/>
        <v>0</v>
      </c>
      <c r="P1264" s="74">
        <f t="shared" si="133"/>
        <v>0</v>
      </c>
      <c r="Q1264" s="96" t="str">
        <f t="shared" si="132"/>
        <v/>
      </c>
    </row>
    <row r="1265" spans="1:17">
      <c r="A1265" s="383" t="str">
        <f>IF(B1265="","",COUNT('Diário 1º PA'!$A$4:$A$2000)+COUNT('Diário 2º PA'!$A$4:$A$1998)+COUNT('Diário 3º PA'!$A$4:$A$1991)+ROW()-3)</f>
        <v/>
      </c>
      <c r="B1265" s="370"/>
      <c r="C1265" s="392"/>
      <c r="D1265" s="372"/>
      <c r="E1265" s="372"/>
      <c r="F1265" s="373"/>
      <c r="G1265" s="372"/>
      <c r="H1265" s="372"/>
      <c r="I1265" s="374"/>
      <c r="J1265" s="375"/>
      <c r="K1265" s="375"/>
      <c r="L1265" s="376"/>
      <c r="M1265" s="375"/>
      <c r="N1265" s="409"/>
      <c r="O1265" s="363">
        <f t="shared" si="133"/>
        <v>0</v>
      </c>
      <c r="P1265" s="74">
        <f t="shared" si="133"/>
        <v>0</v>
      </c>
      <c r="Q1265" s="96" t="str">
        <f t="shared" si="132"/>
        <v/>
      </c>
    </row>
    <row r="1266" spans="1:17">
      <c r="A1266" s="383" t="str">
        <f>IF(B1266="","",COUNT('Diário 1º PA'!$A$4:$A$2000)+COUNT('Diário 2º PA'!$A$4:$A$1998)+COUNT('Diário 3º PA'!$A$4:$A$1991)+ROW()-3)</f>
        <v/>
      </c>
      <c r="B1266" s="370"/>
      <c r="C1266" s="392"/>
      <c r="D1266" s="372"/>
      <c r="E1266" s="372"/>
      <c r="F1266" s="373"/>
      <c r="G1266" s="372"/>
      <c r="H1266" s="372"/>
      <c r="I1266" s="374"/>
      <c r="J1266" s="375"/>
      <c r="K1266" s="375"/>
      <c r="L1266" s="376"/>
      <c r="M1266" s="375"/>
      <c r="N1266" s="409"/>
      <c r="O1266" s="363">
        <f t="shared" si="133"/>
        <v>0</v>
      </c>
      <c r="P1266" s="74">
        <f t="shared" si="133"/>
        <v>0</v>
      </c>
      <c r="Q1266" s="96" t="str">
        <f t="shared" si="132"/>
        <v/>
      </c>
    </row>
    <row r="1267" spans="1:17">
      <c r="A1267" s="383" t="str">
        <f>IF(B1267="","",COUNT('Diário 1º PA'!$A$4:$A$2000)+COUNT('Diário 2º PA'!$A$4:$A$1998)+COUNT('Diário 3º PA'!$A$4:$A$1991)+ROW()-3)</f>
        <v/>
      </c>
      <c r="B1267" s="370"/>
      <c r="C1267" s="392"/>
      <c r="D1267" s="372"/>
      <c r="E1267" s="372"/>
      <c r="F1267" s="373"/>
      <c r="G1267" s="372"/>
      <c r="H1267" s="372"/>
      <c r="I1267" s="374"/>
      <c r="J1267" s="375"/>
      <c r="K1267" s="375"/>
      <c r="L1267" s="376"/>
      <c r="M1267" s="375"/>
      <c r="N1267" s="409"/>
      <c r="O1267" s="363">
        <f t="shared" si="133"/>
        <v>0</v>
      </c>
      <c r="P1267" s="74">
        <f t="shared" si="133"/>
        <v>0</v>
      </c>
      <c r="Q1267" s="96" t="str">
        <f t="shared" si="132"/>
        <v/>
      </c>
    </row>
    <row r="1268" spans="1:17">
      <c r="A1268" s="383" t="str">
        <f>IF(B1268="","",COUNT('Diário 1º PA'!$A$4:$A$2000)+COUNT('Diário 2º PA'!$A$4:$A$1998)+COUNT('Diário 3º PA'!$A$4:$A$1991)+ROW()-3)</f>
        <v/>
      </c>
      <c r="B1268" s="370"/>
      <c r="C1268" s="392"/>
      <c r="D1268" s="372"/>
      <c r="E1268" s="372"/>
      <c r="F1268" s="373"/>
      <c r="G1268" s="372"/>
      <c r="H1268" s="372"/>
      <c r="I1268" s="374"/>
      <c r="J1268" s="375"/>
      <c r="K1268" s="375"/>
      <c r="L1268" s="376"/>
      <c r="M1268" s="375"/>
      <c r="N1268" s="409"/>
      <c r="O1268" s="363">
        <f t="shared" si="133"/>
        <v>0</v>
      </c>
      <c r="P1268" s="74">
        <f t="shared" si="133"/>
        <v>0</v>
      </c>
      <c r="Q1268" s="96" t="str">
        <f t="shared" si="132"/>
        <v/>
      </c>
    </row>
    <row r="1269" spans="1:17">
      <c r="A1269" s="383" t="str">
        <f>IF(B1269="","",COUNT('Diário 1º PA'!$A$4:$A$2000)+COUNT('Diário 2º PA'!$A$4:$A$1998)+COUNT('Diário 3º PA'!$A$4:$A$1991)+ROW()-3)</f>
        <v/>
      </c>
      <c r="B1269" s="370"/>
      <c r="C1269" s="392"/>
      <c r="D1269" s="372"/>
      <c r="E1269" s="372"/>
      <c r="F1269" s="373"/>
      <c r="G1269" s="372"/>
      <c r="H1269" s="372"/>
      <c r="I1269" s="374"/>
      <c r="J1269" s="375"/>
      <c r="K1269" s="375"/>
      <c r="L1269" s="376"/>
      <c r="M1269" s="375"/>
      <c r="N1269" s="409"/>
      <c r="O1269" s="363">
        <f t="shared" si="133"/>
        <v>0</v>
      </c>
      <c r="P1269" s="74">
        <f t="shared" si="133"/>
        <v>0</v>
      </c>
      <c r="Q1269" s="96" t="str">
        <f t="shared" si="132"/>
        <v/>
      </c>
    </row>
    <row r="1270" spans="1:17">
      <c r="A1270" s="383" t="str">
        <f>IF(B1270="","",COUNT('Diário 1º PA'!$A$4:$A$2000)+COUNT('Diário 2º PA'!$A$4:$A$1998)+COUNT('Diário 3º PA'!$A$4:$A$1991)+ROW()-3)</f>
        <v/>
      </c>
      <c r="B1270" s="370"/>
      <c r="C1270" s="392"/>
      <c r="D1270" s="372"/>
      <c r="E1270" s="372"/>
      <c r="F1270" s="373"/>
      <c r="G1270" s="372"/>
      <c r="H1270" s="372"/>
      <c r="I1270" s="374"/>
      <c r="J1270" s="375"/>
      <c r="K1270" s="375"/>
      <c r="L1270" s="376"/>
      <c r="M1270" s="375"/>
      <c r="N1270" s="409"/>
      <c r="O1270" s="363">
        <f t="shared" si="133"/>
        <v>0</v>
      </c>
      <c r="P1270" s="74">
        <f t="shared" si="133"/>
        <v>0</v>
      </c>
      <c r="Q1270" s="96" t="str">
        <f t="shared" si="132"/>
        <v/>
      </c>
    </row>
    <row r="1271" spans="1:17">
      <c r="A1271" s="383" t="str">
        <f>IF(B1271="","",COUNT('Diário 1º PA'!$A$4:$A$2000)+COUNT('Diário 2º PA'!$A$4:$A$1998)+COUNT('Diário 3º PA'!$A$4:$A$1991)+ROW()-3)</f>
        <v/>
      </c>
      <c r="B1271" s="370"/>
      <c r="C1271" s="392"/>
      <c r="D1271" s="372"/>
      <c r="E1271" s="372"/>
      <c r="F1271" s="373"/>
      <c r="G1271" s="372"/>
      <c r="H1271" s="372"/>
      <c r="I1271" s="374"/>
      <c r="J1271" s="375"/>
      <c r="K1271" s="375"/>
      <c r="L1271" s="376"/>
      <c r="M1271" s="375"/>
      <c r="N1271" s="409"/>
      <c r="O1271" s="363">
        <f t="shared" si="133"/>
        <v>0</v>
      </c>
      <c r="P1271" s="74">
        <f t="shared" si="133"/>
        <v>0</v>
      </c>
      <c r="Q1271" s="96" t="str">
        <f t="shared" si="132"/>
        <v/>
      </c>
    </row>
    <row r="1272" spans="1:17">
      <c r="A1272" s="383" t="str">
        <f>IF(B1272="","",COUNT('Diário 1º PA'!$A$4:$A$2000)+COUNT('Diário 2º PA'!$A$4:$A$1998)+COUNT('Diário 3º PA'!$A$4:$A$1991)+ROW()-3)</f>
        <v/>
      </c>
      <c r="B1272" s="370"/>
      <c r="C1272" s="392"/>
      <c r="D1272" s="372"/>
      <c r="E1272" s="372"/>
      <c r="F1272" s="373"/>
      <c r="G1272" s="372"/>
      <c r="H1272" s="372"/>
      <c r="I1272" s="374"/>
      <c r="J1272" s="375"/>
      <c r="K1272" s="375"/>
      <c r="L1272" s="376"/>
      <c r="M1272" s="375"/>
      <c r="N1272" s="409"/>
      <c r="O1272" s="363">
        <f t="shared" si="133"/>
        <v>0</v>
      </c>
      <c r="P1272" s="74">
        <f t="shared" si="133"/>
        <v>0</v>
      </c>
      <c r="Q1272" s="96" t="str">
        <f t="shared" si="132"/>
        <v/>
      </c>
    </row>
    <row r="1273" spans="1:17">
      <c r="A1273" s="383" t="str">
        <f>IF(B1273="","",COUNT('Diário 1º PA'!$A$4:$A$2000)+COUNT('Diário 2º PA'!$A$4:$A$1998)+COUNT('Diário 3º PA'!$A$4:$A$1991)+ROW()-3)</f>
        <v/>
      </c>
      <c r="B1273" s="370"/>
      <c r="C1273" s="392"/>
      <c r="D1273" s="372"/>
      <c r="E1273" s="372"/>
      <c r="F1273" s="373"/>
      <c r="G1273" s="372"/>
      <c r="H1273" s="372"/>
      <c r="I1273" s="374"/>
      <c r="J1273" s="375"/>
      <c r="K1273" s="375"/>
      <c r="L1273" s="376"/>
      <c r="M1273" s="375"/>
      <c r="N1273" s="409"/>
      <c r="O1273" s="363">
        <f t="shared" si="133"/>
        <v>0</v>
      </c>
      <c r="P1273" s="74">
        <f t="shared" si="133"/>
        <v>0</v>
      </c>
      <c r="Q1273" s="96" t="str">
        <f t="shared" si="132"/>
        <v/>
      </c>
    </row>
    <row r="1274" spans="1:17">
      <c r="A1274" s="383" t="str">
        <f>IF(B1274="","",COUNT('Diário 1º PA'!$A$4:$A$2000)+COUNT('Diário 2º PA'!$A$4:$A$1998)+COUNT('Diário 3º PA'!$A$4:$A$1991)+ROW()-3)</f>
        <v/>
      </c>
      <c r="B1274" s="370"/>
      <c r="C1274" s="392"/>
      <c r="D1274" s="372"/>
      <c r="E1274" s="372"/>
      <c r="F1274" s="373"/>
      <c r="G1274" s="372"/>
      <c r="H1274" s="372"/>
      <c r="I1274" s="374"/>
      <c r="J1274" s="375"/>
      <c r="K1274" s="375"/>
      <c r="L1274" s="376"/>
      <c r="M1274" s="375"/>
      <c r="N1274" s="409"/>
      <c r="O1274" s="363">
        <f t="shared" si="133"/>
        <v>0</v>
      </c>
      <c r="P1274" s="74">
        <f t="shared" si="133"/>
        <v>0</v>
      </c>
      <c r="Q1274" s="96" t="str">
        <f t="shared" si="132"/>
        <v/>
      </c>
    </row>
    <row r="1275" spans="1:17">
      <c r="A1275" s="383" t="str">
        <f>IF(B1275="","",COUNT('Diário 1º PA'!$A$4:$A$2000)+COUNT('Diário 2º PA'!$A$4:$A$1998)+COUNT('Diário 3º PA'!$A$4:$A$1991)+ROW()-3)</f>
        <v/>
      </c>
      <c r="B1275" s="370"/>
      <c r="C1275" s="392"/>
      <c r="D1275" s="372"/>
      <c r="E1275" s="372"/>
      <c r="F1275" s="373"/>
      <c r="G1275" s="372"/>
      <c r="H1275" s="372"/>
      <c r="I1275" s="374"/>
      <c r="J1275" s="375"/>
      <c r="K1275" s="375"/>
      <c r="L1275" s="376"/>
      <c r="M1275" s="375"/>
      <c r="N1275" s="409"/>
      <c r="O1275" s="363">
        <f t="shared" si="133"/>
        <v>0</v>
      </c>
      <c r="P1275" s="74">
        <f t="shared" si="133"/>
        <v>0</v>
      </c>
      <c r="Q1275" s="96" t="str">
        <f t="shared" si="132"/>
        <v/>
      </c>
    </row>
    <row r="1276" spans="1:17">
      <c r="A1276" s="383" t="str">
        <f>IF(B1276="","",COUNT('Diário 1º PA'!$A$4:$A$2000)+COUNT('Diário 2º PA'!$A$4:$A$1998)+COUNT('Diário 3º PA'!$A$4:$A$1991)+ROW()-3)</f>
        <v/>
      </c>
      <c r="B1276" s="370"/>
      <c r="C1276" s="392"/>
      <c r="D1276" s="372"/>
      <c r="E1276" s="372"/>
      <c r="F1276" s="373"/>
      <c r="G1276" s="372"/>
      <c r="H1276" s="372"/>
      <c r="I1276" s="374"/>
      <c r="J1276" s="375"/>
      <c r="K1276" s="375"/>
      <c r="L1276" s="376"/>
      <c r="M1276" s="375"/>
      <c r="N1276" s="409"/>
      <c r="O1276" s="363">
        <f t="shared" si="133"/>
        <v>0</v>
      </c>
      <c r="P1276" s="74">
        <f t="shared" si="133"/>
        <v>0</v>
      </c>
      <c r="Q1276" s="96" t="str">
        <f t="shared" si="132"/>
        <v/>
      </c>
    </row>
    <row r="1277" spans="1:17">
      <c r="A1277" s="383" t="str">
        <f>IF(B1277="","",COUNT('Diário 1º PA'!$A$4:$A$2000)+COUNT('Diário 2º PA'!$A$4:$A$1998)+COUNT('Diário 3º PA'!$A$4:$A$1991)+ROW()-3)</f>
        <v/>
      </c>
      <c r="B1277" s="370"/>
      <c r="C1277" s="392"/>
      <c r="D1277" s="372"/>
      <c r="E1277" s="372"/>
      <c r="F1277" s="373"/>
      <c r="G1277" s="372"/>
      <c r="H1277" s="372"/>
      <c r="I1277" s="374"/>
      <c r="J1277" s="375"/>
      <c r="K1277" s="375"/>
      <c r="L1277" s="376"/>
      <c r="M1277" s="375"/>
      <c r="N1277" s="409"/>
      <c r="O1277" s="363">
        <f t="shared" si="133"/>
        <v>0</v>
      </c>
      <c r="P1277" s="74">
        <f t="shared" si="133"/>
        <v>0</v>
      </c>
      <c r="Q1277" s="96" t="str">
        <f t="shared" si="132"/>
        <v/>
      </c>
    </row>
    <row r="1278" spans="1:17">
      <c r="A1278" s="383" t="str">
        <f>IF(B1278="","",COUNT('Diário 1º PA'!$A$4:$A$2000)+COUNT('Diário 2º PA'!$A$4:$A$1998)+COUNT('Diário 3º PA'!$A$4:$A$1991)+ROW()-3)</f>
        <v/>
      </c>
      <c r="B1278" s="370"/>
      <c r="C1278" s="392"/>
      <c r="D1278" s="372"/>
      <c r="E1278" s="372"/>
      <c r="F1278" s="373"/>
      <c r="G1278" s="372"/>
      <c r="H1278" s="372"/>
      <c r="I1278" s="374"/>
      <c r="J1278" s="375"/>
      <c r="K1278" s="375"/>
      <c r="L1278" s="376"/>
      <c r="M1278" s="375"/>
      <c r="N1278" s="409"/>
      <c r="O1278" s="363">
        <f t="shared" si="133"/>
        <v>0</v>
      </c>
      <c r="P1278" s="74">
        <f t="shared" si="133"/>
        <v>0</v>
      </c>
      <c r="Q1278" s="96" t="str">
        <f t="shared" si="132"/>
        <v/>
      </c>
    </row>
    <row r="1279" spans="1:17">
      <c r="A1279" s="383" t="str">
        <f>IF(B1279="","",COUNT('Diário 1º PA'!$A$4:$A$2000)+COUNT('Diário 2º PA'!$A$4:$A$1998)+COUNT('Diário 3º PA'!$A$4:$A$1991)+ROW()-3)</f>
        <v/>
      </c>
      <c r="B1279" s="370"/>
      <c r="C1279" s="392"/>
      <c r="D1279" s="372"/>
      <c r="E1279" s="372"/>
      <c r="F1279" s="373"/>
      <c r="G1279" s="372"/>
      <c r="H1279" s="372"/>
      <c r="I1279" s="374"/>
      <c r="J1279" s="375"/>
      <c r="K1279" s="375"/>
      <c r="L1279" s="376"/>
      <c r="M1279" s="375"/>
      <c r="N1279" s="409"/>
      <c r="O1279" s="363">
        <f t="shared" si="133"/>
        <v>0</v>
      </c>
      <c r="P1279" s="74">
        <f t="shared" si="133"/>
        <v>0</v>
      </c>
      <c r="Q1279" s="96" t="str">
        <f t="shared" si="132"/>
        <v/>
      </c>
    </row>
    <row r="1280" spans="1:17">
      <c r="A1280" s="383" t="str">
        <f>IF(B1280="","",COUNT('Diário 1º PA'!$A$4:$A$2000)+COUNT('Diário 2º PA'!$A$4:$A$1998)+COUNT('Diário 3º PA'!$A$4:$A$1991)+ROW()-3)</f>
        <v/>
      </c>
      <c r="B1280" s="370"/>
      <c r="C1280" s="392"/>
      <c r="D1280" s="372"/>
      <c r="E1280" s="372"/>
      <c r="F1280" s="373"/>
      <c r="G1280" s="372"/>
      <c r="H1280" s="372"/>
      <c r="I1280" s="374"/>
      <c r="J1280" s="375"/>
      <c r="K1280" s="375"/>
      <c r="L1280" s="376"/>
      <c r="M1280" s="375"/>
      <c r="N1280" s="409"/>
      <c r="O1280" s="363">
        <f t="shared" si="133"/>
        <v>0</v>
      </c>
      <c r="P1280" s="74">
        <f t="shared" si="133"/>
        <v>0</v>
      </c>
      <c r="Q1280" s="96" t="str">
        <f t="shared" si="132"/>
        <v/>
      </c>
    </row>
    <row r="1281" spans="1:17">
      <c r="A1281" s="383" t="str">
        <f>IF(B1281="","",COUNT('Diário 1º PA'!$A$4:$A$2000)+COUNT('Diário 2º PA'!$A$4:$A$1998)+COUNT('Diário 3º PA'!$A$4:$A$1991)+ROW()-3)</f>
        <v/>
      </c>
      <c r="B1281" s="370"/>
      <c r="C1281" s="392"/>
      <c r="D1281" s="372"/>
      <c r="E1281" s="372"/>
      <c r="F1281" s="373"/>
      <c r="G1281" s="372"/>
      <c r="H1281" s="372"/>
      <c r="I1281" s="374"/>
      <c r="J1281" s="375"/>
      <c r="K1281" s="375"/>
      <c r="L1281" s="376"/>
      <c r="M1281" s="375"/>
      <c r="N1281" s="409"/>
      <c r="O1281" s="363">
        <f t="shared" si="133"/>
        <v>0</v>
      </c>
      <c r="P1281" s="74">
        <f t="shared" si="133"/>
        <v>0</v>
      </c>
      <c r="Q1281" s="96" t="str">
        <f t="shared" si="132"/>
        <v/>
      </c>
    </row>
    <row r="1282" spans="1:17">
      <c r="A1282" s="383" t="str">
        <f>IF(B1282="","",COUNT('Diário 1º PA'!$A$4:$A$2000)+COUNT('Diário 2º PA'!$A$4:$A$1998)+COUNT('Diário 3º PA'!$A$4:$A$1991)+ROW()-3)</f>
        <v/>
      </c>
      <c r="B1282" s="370"/>
      <c r="C1282" s="392"/>
      <c r="D1282" s="372"/>
      <c r="E1282" s="372"/>
      <c r="F1282" s="373"/>
      <c r="G1282" s="372"/>
      <c r="H1282" s="372"/>
      <c r="I1282" s="374"/>
      <c r="J1282" s="375"/>
      <c r="K1282" s="375"/>
      <c r="L1282" s="376"/>
      <c r="M1282" s="375"/>
      <c r="N1282" s="409"/>
      <c r="O1282" s="363">
        <f t="shared" si="133"/>
        <v>0</v>
      </c>
      <c r="P1282" s="74">
        <f t="shared" si="133"/>
        <v>0</v>
      </c>
      <c r="Q1282" s="96" t="str">
        <f t="shared" si="132"/>
        <v/>
      </c>
    </row>
    <row r="1283" spans="1:17">
      <c r="A1283" s="383" t="str">
        <f>IF(B1283="","",COUNT('Diário 1º PA'!$A$4:$A$2000)+COUNT('Diário 2º PA'!$A$4:$A$1998)+COUNT('Diário 3º PA'!$A$4:$A$1991)+ROW()-3)</f>
        <v/>
      </c>
      <c r="B1283" s="370"/>
      <c r="C1283" s="392"/>
      <c r="D1283" s="372"/>
      <c r="E1283" s="372"/>
      <c r="F1283" s="373"/>
      <c r="G1283" s="372"/>
      <c r="H1283" s="372"/>
      <c r="I1283" s="374"/>
      <c r="J1283" s="375"/>
      <c r="K1283" s="375"/>
      <c r="L1283" s="376"/>
      <c r="M1283" s="375"/>
      <c r="N1283" s="409"/>
      <c r="O1283" s="363">
        <f t="shared" si="133"/>
        <v>0</v>
      </c>
      <c r="P1283" s="74">
        <f t="shared" si="133"/>
        <v>0</v>
      </c>
      <c r="Q1283" s="96" t="str">
        <f t="shared" si="132"/>
        <v/>
      </c>
    </row>
    <row r="1284" spans="1:17">
      <c r="A1284" s="383" t="str">
        <f>IF(B1284="","",COUNT('Diário 1º PA'!$A$4:$A$2000)+COUNT('Diário 2º PA'!$A$4:$A$1998)+COUNT('Diário 3º PA'!$A$4:$A$1991)+ROW()-3)</f>
        <v/>
      </c>
      <c r="B1284" s="370"/>
      <c r="C1284" s="392"/>
      <c r="D1284" s="372"/>
      <c r="E1284" s="372"/>
      <c r="F1284" s="373"/>
      <c r="G1284" s="372"/>
      <c r="H1284" s="372"/>
      <c r="I1284" s="374"/>
      <c r="J1284" s="375"/>
      <c r="K1284" s="375"/>
      <c r="L1284" s="376"/>
      <c r="M1284" s="375"/>
      <c r="N1284" s="409"/>
      <c r="O1284" s="363">
        <f t="shared" si="133"/>
        <v>0</v>
      </c>
      <c r="P1284" s="74">
        <f t="shared" si="133"/>
        <v>0</v>
      </c>
      <c r="Q1284" s="96" t="str">
        <f t="shared" si="132"/>
        <v/>
      </c>
    </row>
    <row r="1285" spans="1:17">
      <c r="A1285" s="383" t="str">
        <f>IF(B1285="","",COUNT('Diário 1º PA'!$A$4:$A$2000)+COUNT('Diário 2º PA'!$A$4:$A$1998)+COUNT('Diário 3º PA'!$A$4:$A$1991)+ROW()-3)</f>
        <v/>
      </c>
      <c r="B1285" s="370"/>
      <c r="C1285" s="392"/>
      <c r="D1285" s="372"/>
      <c r="E1285" s="372"/>
      <c r="F1285" s="373"/>
      <c r="G1285" s="372"/>
      <c r="H1285" s="372"/>
      <c r="I1285" s="374"/>
      <c r="J1285" s="375"/>
      <c r="K1285" s="375"/>
      <c r="L1285" s="376"/>
      <c r="M1285" s="375"/>
      <c r="N1285" s="409"/>
      <c r="O1285" s="363">
        <f t="shared" si="133"/>
        <v>0</v>
      </c>
      <c r="P1285" s="74">
        <f t="shared" si="133"/>
        <v>0</v>
      </c>
      <c r="Q1285" s="96" t="str">
        <f t="shared" si="132"/>
        <v/>
      </c>
    </row>
    <row r="1286" spans="1:17">
      <c r="A1286" s="383" t="str">
        <f>IF(B1286="","",COUNT('Diário 1º PA'!$A$4:$A$2000)+COUNT('Diário 2º PA'!$A$4:$A$1998)+COUNT('Diário 3º PA'!$A$4:$A$1991)+ROW()-3)</f>
        <v/>
      </c>
      <c r="B1286" s="370"/>
      <c r="C1286" s="392"/>
      <c r="D1286" s="372"/>
      <c r="E1286" s="372"/>
      <c r="F1286" s="373"/>
      <c r="G1286" s="372"/>
      <c r="H1286" s="372"/>
      <c r="I1286" s="374"/>
      <c r="J1286" s="375"/>
      <c r="K1286" s="375"/>
      <c r="L1286" s="376"/>
      <c r="M1286" s="375"/>
      <c r="N1286" s="409"/>
      <c r="O1286" s="363">
        <f t="shared" si="133"/>
        <v>0</v>
      </c>
      <c r="P1286" s="74">
        <f t="shared" si="133"/>
        <v>0</v>
      </c>
      <c r="Q1286" s="96" t="str">
        <f t="shared" si="132"/>
        <v/>
      </c>
    </row>
    <row r="1287" spans="1:17">
      <c r="A1287" s="383" t="str">
        <f>IF(B1287="","",COUNT('Diário 1º PA'!$A$4:$A$2000)+COUNT('Diário 2º PA'!$A$4:$A$1998)+COUNT('Diário 3º PA'!$A$4:$A$1991)+ROW()-3)</f>
        <v/>
      </c>
      <c r="B1287" s="370"/>
      <c r="C1287" s="392"/>
      <c r="D1287" s="372"/>
      <c r="E1287" s="372"/>
      <c r="F1287" s="373"/>
      <c r="G1287" s="372"/>
      <c r="H1287" s="372"/>
      <c r="I1287" s="374"/>
      <c r="J1287" s="375"/>
      <c r="K1287" s="375"/>
      <c r="L1287" s="376"/>
      <c r="M1287" s="375"/>
      <c r="N1287" s="409"/>
      <c r="O1287" s="363">
        <f t="shared" si="133"/>
        <v>0</v>
      </c>
      <c r="P1287" s="74">
        <f t="shared" si="133"/>
        <v>0</v>
      </c>
      <c r="Q1287" s="96" t="str">
        <f t="shared" si="132"/>
        <v/>
      </c>
    </row>
    <row r="1288" spans="1:17">
      <c r="A1288" s="383" t="str">
        <f>IF(B1288="","",COUNT('Diário 1º PA'!$A$4:$A$2000)+COUNT('Diário 2º PA'!$A$4:$A$1998)+COUNT('Diário 3º PA'!$A$4:$A$1991)+ROW()-3)</f>
        <v/>
      </c>
      <c r="B1288" s="370"/>
      <c r="C1288" s="392"/>
      <c r="D1288" s="372"/>
      <c r="E1288" s="372"/>
      <c r="F1288" s="373"/>
      <c r="G1288" s="372"/>
      <c r="H1288" s="372"/>
      <c r="I1288" s="374"/>
      <c r="J1288" s="375"/>
      <c r="K1288" s="375"/>
      <c r="L1288" s="376"/>
      <c r="M1288" s="375"/>
      <c r="N1288" s="409"/>
      <c r="O1288" s="363">
        <f t="shared" si="133"/>
        <v>0</v>
      </c>
      <c r="P1288" s="74">
        <f t="shared" si="133"/>
        <v>0</v>
      </c>
      <c r="Q1288" s="96" t="str">
        <f t="shared" ref="Q1288:Q1351" si="134">SUBSTITUTE(D1288," ","_")</f>
        <v/>
      </c>
    </row>
    <row r="1289" spans="1:17">
      <c r="A1289" s="383" t="str">
        <f>IF(B1289="","",COUNT('Diário 1º PA'!$A$4:$A$2000)+COUNT('Diário 2º PA'!$A$4:$A$1998)+COUNT('Diário 3º PA'!$A$4:$A$1991)+ROW()-3)</f>
        <v/>
      </c>
      <c r="B1289" s="370"/>
      <c r="C1289" s="392"/>
      <c r="D1289" s="372"/>
      <c r="E1289" s="372"/>
      <c r="F1289" s="373"/>
      <c r="G1289" s="372"/>
      <c r="H1289" s="372"/>
      <c r="I1289" s="374"/>
      <c r="J1289" s="375"/>
      <c r="K1289" s="375"/>
      <c r="L1289" s="376"/>
      <c r="M1289" s="375"/>
      <c r="N1289" s="409"/>
      <c r="O1289" s="363">
        <f t="shared" ref="O1289:P1352" si="135">IF(B1289=0,0,IF(YEAR(B1289)=$P$1,MONTH(B1289)-$O$1+1,(YEAR(B1289)-$P$1)*12-$O$1+1+MONTH(B1289)))</f>
        <v>0</v>
      </c>
      <c r="P1289" s="74">
        <f t="shared" si="135"/>
        <v>0</v>
      </c>
      <c r="Q1289" s="96" t="str">
        <f t="shared" si="134"/>
        <v/>
      </c>
    </row>
    <row r="1290" spans="1:17">
      <c r="A1290" s="383" t="str">
        <f>IF(B1290="","",COUNT('Diário 1º PA'!$A$4:$A$2000)+COUNT('Diário 2º PA'!$A$4:$A$1998)+COUNT('Diário 3º PA'!$A$4:$A$1991)+ROW()-3)</f>
        <v/>
      </c>
      <c r="B1290" s="370"/>
      <c r="C1290" s="392"/>
      <c r="D1290" s="372"/>
      <c r="E1290" s="372"/>
      <c r="F1290" s="373"/>
      <c r="G1290" s="372"/>
      <c r="H1290" s="372"/>
      <c r="I1290" s="374"/>
      <c r="J1290" s="375"/>
      <c r="K1290" s="375"/>
      <c r="L1290" s="376"/>
      <c r="M1290" s="375"/>
      <c r="N1290" s="409"/>
      <c r="O1290" s="363">
        <f t="shared" si="135"/>
        <v>0</v>
      </c>
      <c r="P1290" s="74">
        <f t="shared" si="135"/>
        <v>0</v>
      </c>
      <c r="Q1290" s="96" t="str">
        <f t="shared" si="134"/>
        <v/>
      </c>
    </row>
    <row r="1291" spans="1:17">
      <c r="A1291" s="383" t="str">
        <f>IF(B1291="","",COUNT('Diário 1º PA'!$A$4:$A$2000)+COUNT('Diário 2º PA'!$A$4:$A$1998)+COUNT('Diário 3º PA'!$A$4:$A$1991)+ROW()-3)</f>
        <v/>
      </c>
      <c r="B1291" s="370"/>
      <c r="C1291" s="392"/>
      <c r="D1291" s="372"/>
      <c r="E1291" s="372"/>
      <c r="F1291" s="373"/>
      <c r="G1291" s="372"/>
      <c r="H1291" s="372"/>
      <c r="I1291" s="374"/>
      <c r="J1291" s="375"/>
      <c r="K1291" s="375"/>
      <c r="L1291" s="376"/>
      <c r="M1291" s="375"/>
      <c r="N1291" s="409"/>
      <c r="O1291" s="363">
        <f t="shared" si="135"/>
        <v>0</v>
      </c>
      <c r="P1291" s="74">
        <f t="shared" si="135"/>
        <v>0</v>
      </c>
      <c r="Q1291" s="96" t="str">
        <f t="shared" si="134"/>
        <v/>
      </c>
    </row>
    <row r="1292" spans="1:17">
      <c r="A1292" s="383" t="str">
        <f>IF(B1292="","",COUNT('Diário 1º PA'!$A$4:$A$2000)+COUNT('Diário 2º PA'!$A$4:$A$1998)+COUNT('Diário 3º PA'!$A$4:$A$1991)+ROW()-3)</f>
        <v/>
      </c>
      <c r="B1292" s="370"/>
      <c r="C1292" s="392"/>
      <c r="D1292" s="372"/>
      <c r="E1292" s="372"/>
      <c r="F1292" s="373"/>
      <c r="G1292" s="372"/>
      <c r="H1292" s="372"/>
      <c r="I1292" s="374"/>
      <c r="J1292" s="375"/>
      <c r="K1292" s="375"/>
      <c r="L1292" s="376"/>
      <c r="M1292" s="375"/>
      <c r="N1292" s="409"/>
      <c r="O1292" s="363">
        <f t="shared" si="135"/>
        <v>0</v>
      </c>
      <c r="P1292" s="74">
        <f t="shared" si="135"/>
        <v>0</v>
      </c>
      <c r="Q1292" s="96" t="str">
        <f t="shared" si="134"/>
        <v/>
      </c>
    </row>
    <row r="1293" spans="1:17">
      <c r="A1293" s="383" t="str">
        <f>IF(B1293="","",COUNT('Diário 1º PA'!$A$4:$A$2000)+COUNT('Diário 2º PA'!$A$4:$A$1998)+COUNT('Diário 3º PA'!$A$4:$A$1991)+ROW()-3)</f>
        <v/>
      </c>
      <c r="B1293" s="370"/>
      <c r="C1293" s="392"/>
      <c r="D1293" s="372"/>
      <c r="E1293" s="372"/>
      <c r="F1293" s="373"/>
      <c r="G1293" s="372"/>
      <c r="H1293" s="372"/>
      <c r="I1293" s="374"/>
      <c r="J1293" s="375"/>
      <c r="K1293" s="375"/>
      <c r="L1293" s="376"/>
      <c r="M1293" s="375"/>
      <c r="N1293" s="409"/>
      <c r="O1293" s="363">
        <f t="shared" si="135"/>
        <v>0</v>
      </c>
      <c r="P1293" s="74">
        <f t="shared" si="135"/>
        <v>0</v>
      </c>
      <c r="Q1293" s="96" t="str">
        <f t="shared" si="134"/>
        <v/>
      </c>
    </row>
    <row r="1294" spans="1:17">
      <c r="A1294" s="383" t="str">
        <f>IF(B1294="","",COUNT('Diário 1º PA'!$A$4:$A$2000)+COUNT('Diário 2º PA'!$A$4:$A$1998)+COUNT('Diário 3º PA'!$A$4:$A$1991)+ROW()-3)</f>
        <v/>
      </c>
      <c r="B1294" s="370"/>
      <c r="C1294" s="392"/>
      <c r="D1294" s="372"/>
      <c r="E1294" s="372"/>
      <c r="F1294" s="373"/>
      <c r="G1294" s="372"/>
      <c r="H1294" s="372"/>
      <c r="I1294" s="374"/>
      <c r="J1294" s="375"/>
      <c r="K1294" s="375"/>
      <c r="L1294" s="376"/>
      <c r="M1294" s="375"/>
      <c r="N1294" s="409"/>
      <c r="O1294" s="363">
        <f t="shared" si="135"/>
        <v>0</v>
      </c>
      <c r="P1294" s="74">
        <f t="shared" si="135"/>
        <v>0</v>
      </c>
      <c r="Q1294" s="96" t="str">
        <f t="shared" si="134"/>
        <v/>
      </c>
    </row>
    <row r="1295" spans="1:17">
      <c r="A1295" s="383" t="str">
        <f>IF(B1295="","",COUNT('Diário 1º PA'!$A$4:$A$2000)+COUNT('Diário 2º PA'!$A$4:$A$1998)+COUNT('Diário 3º PA'!$A$4:$A$1991)+ROW()-3)</f>
        <v/>
      </c>
      <c r="B1295" s="370"/>
      <c r="C1295" s="392"/>
      <c r="D1295" s="372"/>
      <c r="E1295" s="372"/>
      <c r="F1295" s="373"/>
      <c r="G1295" s="372"/>
      <c r="H1295" s="372"/>
      <c r="I1295" s="374"/>
      <c r="J1295" s="375"/>
      <c r="K1295" s="375"/>
      <c r="L1295" s="376"/>
      <c r="M1295" s="375"/>
      <c r="N1295" s="409"/>
      <c r="O1295" s="363">
        <f t="shared" si="135"/>
        <v>0</v>
      </c>
      <c r="P1295" s="74">
        <f t="shared" si="135"/>
        <v>0</v>
      </c>
      <c r="Q1295" s="96" t="str">
        <f t="shared" si="134"/>
        <v/>
      </c>
    </row>
    <row r="1296" spans="1:17">
      <c r="A1296" s="383" t="str">
        <f>IF(B1296="","",COUNT('Diário 1º PA'!$A$4:$A$2000)+COUNT('Diário 2º PA'!$A$4:$A$1998)+COUNT('Diário 3º PA'!$A$4:$A$1991)+ROW()-3)</f>
        <v/>
      </c>
      <c r="B1296" s="370"/>
      <c r="C1296" s="392"/>
      <c r="D1296" s="372"/>
      <c r="E1296" s="372"/>
      <c r="F1296" s="373"/>
      <c r="G1296" s="372"/>
      <c r="H1296" s="372"/>
      <c r="I1296" s="374"/>
      <c r="J1296" s="375"/>
      <c r="K1296" s="375"/>
      <c r="L1296" s="376"/>
      <c r="M1296" s="375"/>
      <c r="N1296" s="409"/>
      <c r="O1296" s="363">
        <f t="shared" si="135"/>
        <v>0</v>
      </c>
      <c r="P1296" s="74">
        <f t="shared" si="135"/>
        <v>0</v>
      </c>
      <c r="Q1296" s="96" t="str">
        <f t="shared" si="134"/>
        <v/>
      </c>
    </row>
    <row r="1297" spans="1:17">
      <c r="A1297" s="383" t="str">
        <f>IF(B1297="","",COUNT('Diário 1º PA'!$A$4:$A$2000)+COUNT('Diário 2º PA'!$A$4:$A$1998)+COUNT('Diário 3º PA'!$A$4:$A$1991)+ROW()-3)</f>
        <v/>
      </c>
      <c r="B1297" s="370"/>
      <c r="C1297" s="392"/>
      <c r="D1297" s="372"/>
      <c r="E1297" s="372"/>
      <c r="F1297" s="373"/>
      <c r="G1297" s="372"/>
      <c r="H1297" s="372"/>
      <c r="I1297" s="374"/>
      <c r="J1297" s="375"/>
      <c r="K1297" s="375"/>
      <c r="L1297" s="376"/>
      <c r="M1297" s="375"/>
      <c r="N1297" s="409"/>
      <c r="O1297" s="363">
        <f t="shared" si="135"/>
        <v>0</v>
      </c>
      <c r="P1297" s="74">
        <f t="shared" si="135"/>
        <v>0</v>
      </c>
      <c r="Q1297" s="96" t="str">
        <f t="shared" si="134"/>
        <v/>
      </c>
    </row>
    <row r="1298" spans="1:17">
      <c r="A1298" s="383" t="str">
        <f>IF(B1298="","",COUNT('Diário 1º PA'!$A$4:$A$2000)+COUNT('Diário 2º PA'!$A$4:$A$1998)+COUNT('Diário 3º PA'!$A$4:$A$1991)+ROW()-3)</f>
        <v/>
      </c>
      <c r="B1298" s="370"/>
      <c r="C1298" s="392"/>
      <c r="D1298" s="372"/>
      <c r="E1298" s="372"/>
      <c r="F1298" s="373"/>
      <c r="G1298" s="372"/>
      <c r="H1298" s="372"/>
      <c r="I1298" s="374"/>
      <c r="J1298" s="375"/>
      <c r="K1298" s="375"/>
      <c r="L1298" s="376"/>
      <c r="M1298" s="375"/>
      <c r="N1298" s="409"/>
      <c r="O1298" s="363">
        <f t="shared" si="135"/>
        <v>0</v>
      </c>
      <c r="P1298" s="74">
        <f t="shared" si="135"/>
        <v>0</v>
      </c>
      <c r="Q1298" s="96" t="str">
        <f t="shared" si="134"/>
        <v/>
      </c>
    </row>
    <row r="1299" spans="1:17">
      <c r="A1299" s="383" t="str">
        <f>IF(B1299="","",COUNT('Diário 1º PA'!$A$4:$A$2000)+COUNT('Diário 2º PA'!$A$4:$A$1998)+COUNT('Diário 3º PA'!$A$4:$A$1991)+ROW()-3)</f>
        <v/>
      </c>
      <c r="B1299" s="370"/>
      <c r="C1299" s="392"/>
      <c r="D1299" s="372"/>
      <c r="E1299" s="372"/>
      <c r="F1299" s="373"/>
      <c r="G1299" s="372"/>
      <c r="H1299" s="372"/>
      <c r="I1299" s="374"/>
      <c r="J1299" s="375"/>
      <c r="K1299" s="375"/>
      <c r="L1299" s="376"/>
      <c r="M1299" s="375"/>
      <c r="N1299" s="409"/>
      <c r="O1299" s="363">
        <f t="shared" si="135"/>
        <v>0</v>
      </c>
      <c r="P1299" s="74">
        <f t="shared" si="135"/>
        <v>0</v>
      </c>
      <c r="Q1299" s="96" t="str">
        <f t="shared" si="134"/>
        <v/>
      </c>
    </row>
    <row r="1300" spans="1:17">
      <c r="A1300" s="383" t="str">
        <f>IF(B1300="","",COUNT('Diário 1º PA'!$A$4:$A$2000)+COUNT('Diário 2º PA'!$A$4:$A$1998)+COUNT('Diário 3º PA'!$A$4:$A$1991)+ROW()-3)</f>
        <v/>
      </c>
      <c r="B1300" s="370"/>
      <c r="C1300" s="392"/>
      <c r="D1300" s="372"/>
      <c r="E1300" s="372"/>
      <c r="F1300" s="373"/>
      <c r="G1300" s="372"/>
      <c r="H1300" s="372"/>
      <c r="I1300" s="374"/>
      <c r="J1300" s="375"/>
      <c r="K1300" s="375"/>
      <c r="L1300" s="376"/>
      <c r="M1300" s="375"/>
      <c r="N1300" s="409"/>
      <c r="O1300" s="363">
        <f t="shared" si="135"/>
        <v>0</v>
      </c>
      <c r="P1300" s="74">
        <f t="shared" si="135"/>
        <v>0</v>
      </c>
      <c r="Q1300" s="96" t="str">
        <f t="shared" si="134"/>
        <v/>
      </c>
    </row>
    <row r="1301" spans="1:17">
      <c r="A1301" s="383" t="str">
        <f>IF(B1301="","",COUNT('Diário 1º PA'!$A$4:$A$2000)+COUNT('Diário 2º PA'!$A$4:$A$1998)+COUNT('Diário 3º PA'!$A$4:$A$1991)+ROW()-3)</f>
        <v/>
      </c>
      <c r="B1301" s="370"/>
      <c r="C1301" s="392"/>
      <c r="D1301" s="372"/>
      <c r="E1301" s="372"/>
      <c r="F1301" s="373"/>
      <c r="G1301" s="372"/>
      <c r="H1301" s="372"/>
      <c r="I1301" s="374"/>
      <c r="J1301" s="375"/>
      <c r="K1301" s="375"/>
      <c r="L1301" s="376"/>
      <c r="M1301" s="375"/>
      <c r="N1301" s="409"/>
      <c r="O1301" s="363">
        <f t="shared" si="135"/>
        <v>0</v>
      </c>
      <c r="P1301" s="74">
        <f t="shared" si="135"/>
        <v>0</v>
      </c>
      <c r="Q1301" s="96" t="str">
        <f t="shared" si="134"/>
        <v/>
      </c>
    </row>
    <row r="1302" spans="1:17">
      <c r="A1302" s="383" t="str">
        <f>IF(B1302="","",COUNT('Diário 1º PA'!$A$4:$A$2000)+COUNT('Diário 2º PA'!$A$4:$A$1998)+COUNT('Diário 3º PA'!$A$4:$A$1991)+ROW()-3)</f>
        <v/>
      </c>
      <c r="B1302" s="370"/>
      <c r="C1302" s="392"/>
      <c r="D1302" s="372"/>
      <c r="E1302" s="372"/>
      <c r="F1302" s="373"/>
      <c r="G1302" s="372"/>
      <c r="H1302" s="372"/>
      <c r="I1302" s="374"/>
      <c r="J1302" s="375"/>
      <c r="K1302" s="375"/>
      <c r="L1302" s="376"/>
      <c r="M1302" s="375"/>
      <c r="N1302" s="409"/>
      <c r="O1302" s="363">
        <f t="shared" si="135"/>
        <v>0</v>
      </c>
      <c r="P1302" s="74">
        <f t="shared" si="135"/>
        <v>0</v>
      </c>
      <c r="Q1302" s="96" t="str">
        <f t="shared" si="134"/>
        <v/>
      </c>
    </row>
    <row r="1303" spans="1:17">
      <c r="A1303" s="383" t="str">
        <f>IF(B1303="","",COUNT('Diário 1º PA'!$A$4:$A$2000)+COUNT('Diário 2º PA'!$A$4:$A$1998)+COUNT('Diário 3º PA'!$A$4:$A$1991)+ROW()-3)</f>
        <v/>
      </c>
      <c r="B1303" s="370"/>
      <c r="C1303" s="392"/>
      <c r="D1303" s="372"/>
      <c r="E1303" s="372"/>
      <c r="F1303" s="373"/>
      <c r="G1303" s="372"/>
      <c r="H1303" s="372"/>
      <c r="I1303" s="374"/>
      <c r="J1303" s="375"/>
      <c r="K1303" s="375"/>
      <c r="L1303" s="376"/>
      <c r="M1303" s="375"/>
      <c r="N1303" s="409"/>
      <c r="O1303" s="363">
        <f t="shared" si="135"/>
        <v>0</v>
      </c>
      <c r="P1303" s="74">
        <f t="shared" si="135"/>
        <v>0</v>
      </c>
      <c r="Q1303" s="96" t="str">
        <f t="shared" si="134"/>
        <v/>
      </c>
    </row>
    <row r="1304" spans="1:17">
      <c r="A1304" s="383" t="str">
        <f>IF(B1304="","",COUNT('Diário 1º PA'!$A$4:$A$2000)+COUNT('Diário 2º PA'!$A$4:$A$1998)+COUNT('Diário 3º PA'!$A$4:$A$1991)+ROW()-3)</f>
        <v/>
      </c>
      <c r="B1304" s="370"/>
      <c r="C1304" s="392"/>
      <c r="D1304" s="372"/>
      <c r="E1304" s="372"/>
      <c r="F1304" s="373"/>
      <c r="G1304" s="372"/>
      <c r="H1304" s="372"/>
      <c r="I1304" s="374"/>
      <c r="J1304" s="375"/>
      <c r="K1304" s="375"/>
      <c r="L1304" s="376"/>
      <c r="M1304" s="375"/>
      <c r="N1304" s="409"/>
      <c r="O1304" s="363">
        <f t="shared" si="135"/>
        <v>0</v>
      </c>
      <c r="P1304" s="74">
        <f t="shared" si="135"/>
        <v>0</v>
      </c>
      <c r="Q1304" s="96" t="str">
        <f t="shared" si="134"/>
        <v/>
      </c>
    </row>
    <row r="1305" spans="1:17">
      <c r="A1305" s="383" t="str">
        <f>IF(B1305="","",COUNT('Diário 1º PA'!$A$4:$A$2000)+COUNT('Diário 2º PA'!$A$4:$A$1998)+COUNT('Diário 3º PA'!$A$4:$A$1991)+ROW()-3)</f>
        <v/>
      </c>
      <c r="B1305" s="370"/>
      <c r="C1305" s="392"/>
      <c r="D1305" s="372"/>
      <c r="E1305" s="372"/>
      <c r="F1305" s="373"/>
      <c r="G1305" s="372"/>
      <c r="H1305" s="372"/>
      <c r="I1305" s="374"/>
      <c r="J1305" s="375"/>
      <c r="K1305" s="375"/>
      <c r="L1305" s="376"/>
      <c r="M1305" s="375"/>
      <c r="N1305" s="409"/>
      <c r="O1305" s="363">
        <f t="shared" si="135"/>
        <v>0</v>
      </c>
      <c r="P1305" s="74">
        <f t="shared" si="135"/>
        <v>0</v>
      </c>
      <c r="Q1305" s="96" t="str">
        <f t="shared" si="134"/>
        <v/>
      </c>
    </row>
    <row r="1306" spans="1:17">
      <c r="A1306" s="383" t="str">
        <f>IF(B1306="","",COUNT('Diário 1º PA'!$A$4:$A$2000)+COUNT('Diário 2º PA'!$A$4:$A$1998)+COUNT('Diário 3º PA'!$A$4:$A$1991)+ROW()-3)</f>
        <v/>
      </c>
      <c r="B1306" s="370"/>
      <c r="C1306" s="392"/>
      <c r="D1306" s="372"/>
      <c r="E1306" s="372"/>
      <c r="F1306" s="373"/>
      <c r="G1306" s="372"/>
      <c r="H1306" s="372"/>
      <c r="I1306" s="374"/>
      <c r="J1306" s="375"/>
      <c r="K1306" s="375"/>
      <c r="L1306" s="376"/>
      <c r="M1306" s="375"/>
      <c r="N1306" s="409"/>
      <c r="O1306" s="363">
        <f t="shared" si="135"/>
        <v>0</v>
      </c>
      <c r="P1306" s="74">
        <f t="shared" si="135"/>
        <v>0</v>
      </c>
      <c r="Q1306" s="96" t="str">
        <f t="shared" si="134"/>
        <v/>
      </c>
    </row>
    <row r="1307" spans="1:17">
      <c r="A1307" s="383" t="str">
        <f>IF(B1307="","",COUNT('Diário 1º PA'!$A$4:$A$2000)+COUNT('Diário 2º PA'!$A$4:$A$1998)+COUNT('Diário 3º PA'!$A$4:$A$1991)+ROW()-3)</f>
        <v/>
      </c>
      <c r="B1307" s="370"/>
      <c r="C1307" s="392"/>
      <c r="D1307" s="372"/>
      <c r="E1307" s="372"/>
      <c r="F1307" s="373"/>
      <c r="G1307" s="372"/>
      <c r="H1307" s="372"/>
      <c r="I1307" s="374"/>
      <c r="J1307" s="375"/>
      <c r="K1307" s="375"/>
      <c r="L1307" s="376"/>
      <c r="M1307" s="375"/>
      <c r="N1307" s="409"/>
      <c r="O1307" s="363">
        <f t="shared" si="135"/>
        <v>0</v>
      </c>
      <c r="P1307" s="74">
        <f t="shared" si="135"/>
        <v>0</v>
      </c>
      <c r="Q1307" s="96" t="str">
        <f t="shared" si="134"/>
        <v/>
      </c>
    </row>
    <row r="1308" spans="1:17">
      <c r="A1308" s="383" t="str">
        <f>IF(B1308="","",COUNT('Diário 1º PA'!$A$4:$A$2000)+COUNT('Diário 2º PA'!$A$4:$A$1998)+COUNT('Diário 3º PA'!$A$4:$A$1991)+ROW()-3)</f>
        <v/>
      </c>
      <c r="B1308" s="370"/>
      <c r="C1308" s="392"/>
      <c r="D1308" s="372"/>
      <c r="E1308" s="372"/>
      <c r="F1308" s="373"/>
      <c r="G1308" s="372"/>
      <c r="H1308" s="372"/>
      <c r="I1308" s="374"/>
      <c r="J1308" s="375"/>
      <c r="K1308" s="375"/>
      <c r="L1308" s="376"/>
      <c r="M1308" s="375"/>
      <c r="N1308" s="409"/>
      <c r="O1308" s="363">
        <f t="shared" si="135"/>
        <v>0</v>
      </c>
      <c r="P1308" s="74">
        <f t="shared" si="135"/>
        <v>0</v>
      </c>
      <c r="Q1308" s="96" t="str">
        <f t="shared" si="134"/>
        <v/>
      </c>
    </row>
    <row r="1309" spans="1:17">
      <c r="A1309" s="383" t="str">
        <f>IF(B1309="","",COUNT('Diário 1º PA'!$A$4:$A$2000)+COUNT('Diário 2º PA'!$A$4:$A$1998)+COUNT('Diário 3º PA'!$A$4:$A$1991)+ROW()-3)</f>
        <v/>
      </c>
      <c r="B1309" s="370"/>
      <c r="C1309" s="392"/>
      <c r="D1309" s="372"/>
      <c r="E1309" s="372"/>
      <c r="F1309" s="373"/>
      <c r="G1309" s="372"/>
      <c r="H1309" s="372"/>
      <c r="I1309" s="374"/>
      <c r="J1309" s="375"/>
      <c r="K1309" s="375"/>
      <c r="L1309" s="376"/>
      <c r="M1309" s="375"/>
      <c r="N1309" s="409"/>
      <c r="O1309" s="363">
        <f t="shared" si="135"/>
        <v>0</v>
      </c>
      <c r="P1309" s="74">
        <f t="shared" si="135"/>
        <v>0</v>
      </c>
      <c r="Q1309" s="96" t="str">
        <f t="shared" si="134"/>
        <v/>
      </c>
    </row>
    <row r="1310" spans="1:17">
      <c r="A1310" s="383" t="str">
        <f>IF(B1310="","",COUNT('Diário 1º PA'!$A$4:$A$2000)+COUNT('Diário 2º PA'!$A$4:$A$1998)+COUNT('Diário 3º PA'!$A$4:$A$1991)+ROW()-3)</f>
        <v/>
      </c>
      <c r="B1310" s="370"/>
      <c r="C1310" s="392"/>
      <c r="D1310" s="372"/>
      <c r="E1310" s="372"/>
      <c r="F1310" s="373"/>
      <c r="G1310" s="372"/>
      <c r="H1310" s="372"/>
      <c r="I1310" s="374"/>
      <c r="J1310" s="375"/>
      <c r="K1310" s="375"/>
      <c r="L1310" s="376"/>
      <c r="M1310" s="375"/>
      <c r="N1310" s="409"/>
      <c r="O1310" s="363">
        <f t="shared" si="135"/>
        <v>0</v>
      </c>
      <c r="P1310" s="74">
        <f t="shared" si="135"/>
        <v>0</v>
      </c>
      <c r="Q1310" s="96" t="str">
        <f t="shared" si="134"/>
        <v/>
      </c>
    </row>
    <row r="1311" spans="1:17">
      <c r="A1311" s="383" t="str">
        <f>IF(B1311="","",COUNT('Diário 1º PA'!$A$4:$A$2000)+COUNT('Diário 2º PA'!$A$4:$A$1998)+COUNT('Diário 3º PA'!$A$4:$A$1991)+ROW()-3)</f>
        <v/>
      </c>
      <c r="B1311" s="370"/>
      <c r="C1311" s="392"/>
      <c r="D1311" s="372"/>
      <c r="E1311" s="372"/>
      <c r="F1311" s="373"/>
      <c r="G1311" s="372"/>
      <c r="H1311" s="372"/>
      <c r="I1311" s="374"/>
      <c r="J1311" s="375"/>
      <c r="K1311" s="375"/>
      <c r="L1311" s="376"/>
      <c r="M1311" s="375"/>
      <c r="N1311" s="409"/>
      <c r="O1311" s="363">
        <f t="shared" si="135"/>
        <v>0</v>
      </c>
      <c r="P1311" s="74">
        <f t="shared" si="135"/>
        <v>0</v>
      </c>
      <c r="Q1311" s="96" t="str">
        <f t="shared" si="134"/>
        <v/>
      </c>
    </row>
    <row r="1312" spans="1:17">
      <c r="A1312" s="383" t="str">
        <f>IF(B1312="","",COUNT('Diário 1º PA'!$A$4:$A$2000)+COUNT('Diário 2º PA'!$A$4:$A$1998)+COUNT('Diário 3º PA'!$A$4:$A$1991)+ROW()-3)</f>
        <v/>
      </c>
      <c r="B1312" s="370"/>
      <c r="C1312" s="392"/>
      <c r="D1312" s="372"/>
      <c r="E1312" s="372"/>
      <c r="F1312" s="373"/>
      <c r="G1312" s="372"/>
      <c r="H1312" s="372"/>
      <c r="I1312" s="374"/>
      <c r="J1312" s="375"/>
      <c r="K1312" s="375"/>
      <c r="L1312" s="376"/>
      <c r="M1312" s="375"/>
      <c r="N1312" s="409"/>
      <c r="O1312" s="363">
        <f t="shared" si="135"/>
        <v>0</v>
      </c>
      <c r="P1312" s="74">
        <f t="shared" si="135"/>
        <v>0</v>
      </c>
      <c r="Q1312" s="96" t="str">
        <f t="shared" si="134"/>
        <v/>
      </c>
    </row>
    <row r="1313" spans="1:17">
      <c r="A1313" s="383" t="str">
        <f>IF(B1313="","",COUNT('Diário 1º PA'!$A$4:$A$2000)+COUNT('Diário 2º PA'!$A$4:$A$1998)+COUNT('Diário 3º PA'!$A$4:$A$1991)+ROW()-3)</f>
        <v/>
      </c>
      <c r="B1313" s="370"/>
      <c r="C1313" s="392"/>
      <c r="D1313" s="372"/>
      <c r="E1313" s="372"/>
      <c r="F1313" s="373"/>
      <c r="G1313" s="372"/>
      <c r="H1313" s="372"/>
      <c r="I1313" s="374"/>
      <c r="J1313" s="375"/>
      <c r="K1313" s="375"/>
      <c r="L1313" s="376"/>
      <c r="M1313" s="375"/>
      <c r="N1313" s="409"/>
      <c r="O1313" s="363">
        <f t="shared" si="135"/>
        <v>0</v>
      </c>
      <c r="P1313" s="74">
        <f t="shared" si="135"/>
        <v>0</v>
      </c>
      <c r="Q1313" s="96" t="str">
        <f t="shared" si="134"/>
        <v/>
      </c>
    </row>
    <row r="1314" spans="1:17">
      <c r="A1314" s="383" t="str">
        <f>IF(B1314="","",COUNT('Diário 1º PA'!$A$4:$A$2000)+COUNT('Diário 2º PA'!$A$4:$A$1998)+COUNT('Diário 3º PA'!$A$4:$A$1991)+ROW()-3)</f>
        <v/>
      </c>
      <c r="B1314" s="370"/>
      <c r="C1314" s="392"/>
      <c r="D1314" s="372"/>
      <c r="E1314" s="372"/>
      <c r="F1314" s="373"/>
      <c r="G1314" s="372"/>
      <c r="H1314" s="372"/>
      <c r="I1314" s="374"/>
      <c r="J1314" s="375"/>
      <c r="K1314" s="375"/>
      <c r="L1314" s="376"/>
      <c r="M1314" s="375"/>
      <c r="N1314" s="409"/>
      <c r="O1314" s="363">
        <f t="shared" si="135"/>
        <v>0</v>
      </c>
      <c r="P1314" s="74">
        <f t="shared" si="135"/>
        <v>0</v>
      </c>
      <c r="Q1314" s="96" t="str">
        <f t="shared" si="134"/>
        <v/>
      </c>
    </row>
    <row r="1315" spans="1:17">
      <c r="A1315" s="383" t="str">
        <f>IF(B1315="","",COUNT('Diário 1º PA'!$A$4:$A$2000)+COUNT('Diário 2º PA'!$A$4:$A$1998)+COUNT('Diário 3º PA'!$A$4:$A$1991)+ROW()-3)</f>
        <v/>
      </c>
      <c r="B1315" s="370"/>
      <c r="C1315" s="392"/>
      <c r="D1315" s="372"/>
      <c r="E1315" s="372"/>
      <c r="F1315" s="373"/>
      <c r="G1315" s="372"/>
      <c r="H1315" s="372"/>
      <c r="I1315" s="374"/>
      <c r="J1315" s="375"/>
      <c r="K1315" s="375"/>
      <c r="L1315" s="376"/>
      <c r="M1315" s="375"/>
      <c r="N1315" s="409"/>
      <c r="O1315" s="363">
        <f t="shared" si="135"/>
        <v>0</v>
      </c>
      <c r="P1315" s="74">
        <f t="shared" si="135"/>
        <v>0</v>
      </c>
      <c r="Q1315" s="96" t="str">
        <f t="shared" si="134"/>
        <v/>
      </c>
    </row>
    <row r="1316" spans="1:17">
      <c r="A1316" s="383" t="str">
        <f>IF(B1316="","",COUNT('Diário 1º PA'!$A$4:$A$2000)+COUNT('Diário 2º PA'!$A$4:$A$1998)+COUNT('Diário 3º PA'!$A$4:$A$1991)+ROW()-3)</f>
        <v/>
      </c>
      <c r="B1316" s="370"/>
      <c r="C1316" s="392"/>
      <c r="D1316" s="372"/>
      <c r="E1316" s="372"/>
      <c r="F1316" s="373"/>
      <c r="G1316" s="372"/>
      <c r="H1316" s="372"/>
      <c r="I1316" s="374"/>
      <c r="J1316" s="375"/>
      <c r="K1316" s="375"/>
      <c r="L1316" s="376"/>
      <c r="M1316" s="375"/>
      <c r="N1316" s="409"/>
      <c r="O1316" s="363">
        <f t="shared" si="135"/>
        <v>0</v>
      </c>
      <c r="P1316" s="74">
        <f t="shared" si="135"/>
        <v>0</v>
      </c>
      <c r="Q1316" s="96" t="str">
        <f t="shared" si="134"/>
        <v/>
      </c>
    </row>
    <row r="1317" spans="1:17">
      <c r="A1317" s="383" t="str">
        <f>IF(B1317="","",COUNT('Diário 1º PA'!$A$4:$A$2000)+COUNT('Diário 2º PA'!$A$4:$A$1998)+COUNT('Diário 3º PA'!$A$4:$A$1991)+ROW()-3)</f>
        <v/>
      </c>
      <c r="B1317" s="370"/>
      <c r="C1317" s="392"/>
      <c r="D1317" s="372"/>
      <c r="E1317" s="372"/>
      <c r="F1317" s="373"/>
      <c r="G1317" s="372"/>
      <c r="H1317" s="372"/>
      <c r="I1317" s="374"/>
      <c r="J1317" s="375"/>
      <c r="K1317" s="375"/>
      <c r="L1317" s="376"/>
      <c r="M1317" s="375"/>
      <c r="N1317" s="409"/>
      <c r="O1317" s="363">
        <f t="shared" si="135"/>
        <v>0</v>
      </c>
      <c r="P1317" s="74">
        <f t="shared" si="135"/>
        <v>0</v>
      </c>
      <c r="Q1317" s="96" t="str">
        <f t="shared" si="134"/>
        <v/>
      </c>
    </row>
    <row r="1318" spans="1:17">
      <c r="A1318" s="383" t="str">
        <f>IF(B1318="","",COUNT('Diário 1º PA'!$A$4:$A$2000)+COUNT('Diário 2º PA'!$A$4:$A$1998)+COUNT('Diário 3º PA'!$A$4:$A$1991)+ROW()-3)</f>
        <v/>
      </c>
      <c r="B1318" s="370"/>
      <c r="C1318" s="392"/>
      <c r="D1318" s="372"/>
      <c r="E1318" s="372"/>
      <c r="F1318" s="373"/>
      <c r="G1318" s="372"/>
      <c r="H1318" s="372"/>
      <c r="I1318" s="374"/>
      <c r="J1318" s="375"/>
      <c r="K1318" s="375"/>
      <c r="L1318" s="376"/>
      <c r="M1318" s="375"/>
      <c r="N1318" s="409"/>
      <c r="O1318" s="363">
        <f t="shared" si="135"/>
        <v>0</v>
      </c>
      <c r="P1318" s="74">
        <f t="shared" si="135"/>
        <v>0</v>
      </c>
      <c r="Q1318" s="96" t="str">
        <f t="shared" si="134"/>
        <v/>
      </c>
    </row>
    <row r="1319" spans="1:17">
      <c r="A1319" s="383" t="str">
        <f>IF(B1319="","",COUNT('Diário 1º PA'!$A$4:$A$2000)+COUNT('Diário 2º PA'!$A$4:$A$1998)+COUNT('Diário 3º PA'!$A$4:$A$1991)+ROW()-3)</f>
        <v/>
      </c>
      <c r="B1319" s="370"/>
      <c r="C1319" s="392"/>
      <c r="D1319" s="372"/>
      <c r="E1319" s="372"/>
      <c r="F1319" s="373"/>
      <c r="G1319" s="372"/>
      <c r="H1319" s="372"/>
      <c r="I1319" s="374"/>
      <c r="J1319" s="375"/>
      <c r="K1319" s="375"/>
      <c r="L1319" s="376"/>
      <c r="M1319" s="375"/>
      <c r="N1319" s="409"/>
      <c r="O1319" s="363">
        <f t="shared" si="135"/>
        <v>0</v>
      </c>
      <c r="P1319" s="74">
        <f t="shared" si="135"/>
        <v>0</v>
      </c>
      <c r="Q1319" s="96" t="str">
        <f t="shared" si="134"/>
        <v/>
      </c>
    </row>
    <row r="1320" spans="1:17">
      <c r="A1320" s="383" t="str">
        <f>IF(B1320="","",COUNT('Diário 1º PA'!$A$4:$A$2000)+COUNT('Diário 2º PA'!$A$4:$A$1998)+COUNT('Diário 3º PA'!$A$4:$A$1991)+ROW()-3)</f>
        <v/>
      </c>
      <c r="B1320" s="370"/>
      <c r="C1320" s="392"/>
      <c r="D1320" s="372"/>
      <c r="E1320" s="372"/>
      <c r="F1320" s="373"/>
      <c r="G1320" s="372"/>
      <c r="H1320" s="372"/>
      <c r="I1320" s="374"/>
      <c r="J1320" s="375"/>
      <c r="K1320" s="375"/>
      <c r="L1320" s="376"/>
      <c r="M1320" s="375"/>
      <c r="N1320" s="409"/>
      <c r="O1320" s="363">
        <f t="shared" si="135"/>
        <v>0</v>
      </c>
      <c r="P1320" s="74">
        <f t="shared" si="135"/>
        <v>0</v>
      </c>
      <c r="Q1320" s="96" t="str">
        <f t="shared" si="134"/>
        <v/>
      </c>
    </row>
    <row r="1321" spans="1:17">
      <c r="A1321" s="383" t="str">
        <f>IF(B1321="","",COUNT('Diário 1º PA'!$A$4:$A$2000)+COUNT('Diário 2º PA'!$A$4:$A$1998)+COUNT('Diário 3º PA'!$A$4:$A$1991)+ROW()-3)</f>
        <v/>
      </c>
      <c r="B1321" s="370"/>
      <c r="C1321" s="392"/>
      <c r="D1321" s="372"/>
      <c r="E1321" s="372"/>
      <c r="F1321" s="373"/>
      <c r="G1321" s="372"/>
      <c r="H1321" s="372"/>
      <c r="I1321" s="374"/>
      <c r="J1321" s="375"/>
      <c r="K1321" s="375"/>
      <c r="L1321" s="376"/>
      <c r="M1321" s="375"/>
      <c r="N1321" s="409"/>
      <c r="O1321" s="363">
        <f t="shared" si="135"/>
        <v>0</v>
      </c>
      <c r="P1321" s="74">
        <f t="shared" si="135"/>
        <v>0</v>
      </c>
      <c r="Q1321" s="96" t="str">
        <f t="shared" si="134"/>
        <v/>
      </c>
    </row>
    <row r="1322" spans="1:17">
      <c r="A1322" s="383" t="str">
        <f>IF(B1322="","",COUNT('Diário 1º PA'!$A$4:$A$2000)+COUNT('Diário 2º PA'!$A$4:$A$1998)+COUNT('Diário 3º PA'!$A$4:$A$1991)+ROW()-3)</f>
        <v/>
      </c>
      <c r="B1322" s="370"/>
      <c r="C1322" s="392"/>
      <c r="D1322" s="372"/>
      <c r="E1322" s="372"/>
      <c r="F1322" s="373"/>
      <c r="G1322" s="372"/>
      <c r="H1322" s="372"/>
      <c r="I1322" s="374"/>
      <c r="J1322" s="375"/>
      <c r="K1322" s="375"/>
      <c r="L1322" s="376"/>
      <c r="M1322" s="375"/>
      <c r="N1322" s="409"/>
      <c r="O1322" s="363">
        <f t="shared" si="135"/>
        <v>0</v>
      </c>
      <c r="P1322" s="74">
        <f t="shared" si="135"/>
        <v>0</v>
      </c>
      <c r="Q1322" s="96" t="str">
        <f t="shared" si="134"/>
        <v/>
      </c>
    </row>
    <row r="1323" spans="1:17">
      <c r="A1323" s="383" t="str">
        <f>IF(B1323="","",COUNT('Diário 1º PA'!$A$4:$A$2000)+COUNT('Diário 2º PA'!$A$4:$A$1998)+COUNT('Diário 3º PA'!$A$4:$A$1991)+ROW()-3)</f>
        <v/>
      </c>
      <c r="B1323" s="370"/>
      <c r="C1323" s="392"/>
      <c r="D1323" s="372"/>
      <c r="E1323" s="372"/>
      <c r="F1323" s="373"/>
      <c r="G1323" s="372"/>
      <c r="H1323" s="372"/>
      <c r="I1323" s="374"/>
      <c r="J1323" s="375"/>
      <c r="K1323" s="375"/>
      <c r="L1323" s="376"/>
      <c r="M1323" s="375"/>
      <c r="N1323" s="409"/>
      <c r="O1323" s="363">
        <f t="shared" si="135"/>
        <v>0</v>
      </c>
      <c r="P1323" s="74">
        <f t="shared" si="135"/>
        <v>0</v>
      </c>
      <c r="Q1323" s="96" t="str">
        <f t="shared" si="134"/>
        <v/>
      </c>
    </row>
    <row r="1324" spans="1:17">
      <c r="A1324" s="383" t="str">
        <f>IF(B1324="","",COUNT('Diário 1º PA'!$A$4:$A$2000)+COUNT('Diário 2º PA'!$A$4:$A$1998)+COUNT('Diário 3º PA'!$A$4:$A$1991)+ROW()-3)</f>
        <v/>
      </c>
      <c r="B1324" s="370"/>
      <c r="C1324" s="392"/>
      <c r="D1324" s="372"/>
      <c r="E1324" s="372"/>
      <c r="F1324" s="373"/>
      <c r="G1324" s="372"/>
      <c r="H1324" s="372"/>
      <c r="I1324" s="374"/>
      <c r="J1324" s="375"/>
      <c r="K1324" s="375"/>
      <c r="L1324" s="376"/>
      <c r="M1324" s="375"/>
      <c r="N1324" s="409"/>
      <c r="O1324" s="363">
        <f t="shared" si="135"/>
        <v>0</v>
      </c>
      <c r="P1324" s="74">
        <f t="shared" si="135"/>
        <v>0</v>
      </c>
      <c r="Q1324" s="96" t="str">
        <f t="shared" si="134"/>
        <v/>
      </c>
    </row>
    <row r="1325" spans="1:17">
      <c r="A1325" s="383" t="str">
        <f>IF(B1325="","",COUNT('Diário 1º PA'!$A$4:$A$2000)+COUNT('Diário 2º PA'!$A$4:$A$1998)+COUNT('Diário 3º PA'!$A$4:$A$1991)+ROW()-3)</f>
        <v/>
      </c>
      <c r="B1325" s="370"/>
      <c r="C1325" s="392"/>
      <c r="D1325" s="372"/>
      <c r="E1325" s="372"/>
      <c r="F1325" s="373"/>
      <c r="G1325" s="372"/>
      <c r="H1325" s="372"/>
      <c r="I1325" s="374"/>
      <c r="J1325" s="375"/>
      <c r="K1325" s="375"/>
      <c r="L1325" s="376"/>
      <c r="M1325" s="375"/>
      <c r="N1325" s="409"/>
      <c r="O1325" s="363">
        <f t="shared" si="135"/>
        <v>0</v>
      </c>
      <c r="P1325" s="74">
        <f t="shared" si="135"/>
        <v>0</v>
      </c>
      <c r="Q1325" s="96" t="str">
        <f t="shared" si="134"/>
        <v/>
      </c>
    </row>
    <row r="1326" spans="1:17">
      <c r="A1326" s="383" t="str">
        <f>IF(B1326="","",COUNT('Diário 1º PA'!$A$4:$A$2000)+COUNT('Diário 2º PA'!$A$4:$A$1998)+COUNT('Diário 3º PA'!$A$4:$A$1991)+ROW()-3)</f>
        <v/>
      </c>
      <c r="B1326" s="370"/>
      <c r="C1326" s="392"/>
      <c r="D1326" s="372"/>
      <c r="E1326" s="372"/>
      <c r="F1326" s="373"/>
      <c r="G1326" s="372"/>
      <c r="H1326" s="372"/>
      <c r="I1326" s="374"/>
      <c r="J1326" s="375"/>
      <c r="K1326" s="375"/>
      <c r="L1326" s="376"/>
      <c r="M1326" s="375"/>
      <c r="N1326" s="409"/>
      <c r="O1326" s="363">
        <f t="shared" si="135"/>
        <v>0</v>
      </c>
      <c r="P1326" s="74">
        <f t="shared" si="135"/>
        <v>0</v>
      </c>
      <c r="Q1326" s="96" t="str">
        <f t="shared" si="134"/>
        <v/>
      </c>
    </row>
    <row r="1327" spans="1:17">
      <c r="A1327" s="383" t="str">
        <f>IF(B1327="","",COUNT('Diário 1º PA'!$A$4:$A$2000)+COUNT('Diário 2º PA'!$A$4:$A$1998)+COUNT('Diário 3º PA'!$A$4:$A$1991)+ROW()-3)</f>
        <v/>
      </c>
      <c r="B1327" s="370"/>
      <c r="C1327" s="392"/>
      <c r="D1327" s="372"/>
      <c r="E1327" s="372"/>
      <c r="F1327" s="373"/>
      <c r="G1327" s="372"/>
      <c r="H1327" s="372"/>
      <c r="I1327" s="374"/>
      <c r="J1327" s="375"/>
      <c r="K1327" s="375"/>
      <c r="L1327" s="376"/>
      <c r="M1327" s="375"/>
      <c r="N1327" s="409"/>
      <c r="O1327" s="363">
        <f t="shared" si="135"/>
        <v>0</v>
      </c>
      <c r="P1327" s="74">
        <f t="shared" si="135"/>
        <v>0</v>
      </c>
      <c r="Q1327" s="96" t="str">
        <f t="shared" si="134"/>
        <v/>
      </c>
    </row>
    <row r="1328" spans="1:17">
      <c r="A1328" s="383" t="str">
        <f>IF(B1328="","",COUNT('Diário 1º PA'!$A$4:$A$2000)+COUNT('Diário 2º PA'!$A$4:$A$1998)+COUNT('Diário 3º PA'!$A$4:$A$1991)+ROW()-3)</f>
        <v/>
      </c>
      <c r="B1328" s="370"/>
      <c r="C1328" s="392"/>
      <c r="D1328" s="372"/>
      <c r="E1328" s="372"/>
      <c r="F1328" s="373"/>
      <c r="G1328" s="372"/>
      <c r="H1328" s="372"/>
      <c r="I1328" s="374"/>
      <c r="J1328" s="375"/>
      <c r="K1328" s="375"/>
      <c r="L1328" s="376"/>
      <c r="M1328" s="375"/>
      <c r="N1328" s="409"/>
      <c r="O1328" s="363">
        <f t="shared" si="135"/>
        <v>0</v>
      </c>
      <c r="P1328" s="74">
        <f t="shared" si="135"/>
        <v>0</v>
      </c>
      <c r="Q1328" s="96" t="str">
        <f t="shared" si="134"/>
        <v/>
      </c>
    </row>
    <row r="1329" spans="1:17">
      <c r="A1329" s="383" t="str">
        <f>IF(B1329="","",COUNT('Diário 1º PA'!$A$4:$A$2000)+COUNT('Diário 2º PA'!$A$4:$A$1998)+COUNT('Diário 3º PA'!$A$4:$A$1991)+ROW()-3)</f>
        <v/>
      </c>
      <c r="B1329" s="370"/>
      <c r="C1329" s="392"/>
      <c r="D1329" s="372"/>
      <c r="E1329" s="372"/>
      <c r="F1329" s="373"/>
      <c r="G1329" s="372"/>
      <c r="H1329" s="372"/>
      <c r="I1329" s="374"/>
      <c r="J1329" s="375"/>
      <c r="K1329" s="375"/>
      <c r="L1329" s="376"/>
      <c r="M1329" s="375"/>
      <c r="N1329" s="409"/>
      <c r="O1329" s="363">
        <f t="shared" si="135"/>
        <v>0</v>
      </c>
      <c r="P1329" s="74">
        <f t="shared" si="135"/>
        <v>0</v>
      </c>
      <c r="Q1329" s="96" t="str">
        <f t="shared" si="134"/>
        <v/>
      </c>
    </row>
    <row r="1330" spans="1:17">
      <c r="A1330" s="383" t="str">
        <f>IF(B1330="","",COUNT('Diário 1º PA'!$A$4:$A$2000)+COUNT('Diário 2º PA'!$A$4:$A$1998)+COUNT('Diário 3º PA'!$A$4:$A$1991)+ROW()-3)</f>
        <v/>
      </c>
      <c r="B1330" s="370"/>
      <c r="C1330" s="392"/>
      <c r="D1330" s="372"/>
      <c r="E1330" s="372"/>
      <c r="F1330" s="373"/>
      <c r="G1330" s="372"/>
      <c r="H1330" s="372"/>
      <c r="I1330" s="374"/>
      <c r="J1330" s="375"/>
      <c r="K1330" s="375"/>
      <c r="L1330" s="376"/>
      <c r="M1330" s="375"/>
      <c r="N1330" s="409"/>
      <c r="O1330" s="363">
        <f t="shared" si="135"/>
        <v>0</v>
      </c>
      <c r="P1330" s="74">
        <f t="shared" si="135"/>
        <v>0</v>
      </c>
      <c r="Q1330" s="96" t="str">
        <f t="shared" si="134"/>
        <v/>
      </c>
    </row>
    <row r="1331" spans="1:17">
      <c r="A1331" s="383" t="str">
        <f>IF(B1331="","",COUNT('Diário 1º PA'!$A$4:$A$2000)+COUNT('Diário 2º PA'!$A$4:$A$1998)+COUNT('Diário 3º PA'!$A$4:$A$1991)+ROW()-3)</f>
        <v/>
      </c>
      <c r="B1331" s="370"/>
      <c r="C1331" s="392"/>
      <c r="D1331" s="372"/>
      <c r="E1331" s="372"/>
      <c r="F1331" s="373"/>
      <c r="G1331" s="372"/>
      <c r="H1331" s="372"/>
      <c r="I1331" s="374"/>
      <c r="J1331" s="375"/>
      <c r="K1331" s="375"/>
      <c r="L1331" s="376"/>
      <c r="M1331" s="375"/>
      <c r="N1331" s="409"/>
      <c r="O1331" s="363">
        <f t="shared" si="135"/>
        <v>0</v>
      </c>
      <c r="P1331" s="74">
        <f t="shared" si="135"/>
        <v>0</v>
      </c>
      <c r="Q1331" s="96" t="str">
        <f t="shared" si="134"/>
        <v/>
      </c>
    </row>
    <row r="1332" spans="1:17">
      <c r="A1332" s="383" t="str">
        <f>IF(B1332="","",COUNT('Diário 1º PA'!$A$4:$A$2000)+COUNT('Diário 2º PA'!$A$4:$A$1998)+COUNT('Diário 3º PA'!$A$4:$A$1991)+ROW()-3)</f>
        <v/>
      </c>
      <c r="B1332" s="370"/>
      <c r="C1332" s="392"/>
      <c r="D1332" s="372"/>
      <c r="E1332" s="372"/>
      <c r="F1332" s="373"/>
      <c r="G1332" s="372"/>
      <c r="H1332" s="372"/>
      <c r="I1332" s="374"/>
      <c r="J1332" s="375"/>
      <c r="K1332" s="375"/>
      <c r="L1332" s="376"/>
      <c r="M1332" s="375"/>
      <c r="N1332" s="409"/>
      <c r="O1332" s="363">
        <f t="shared" si="135"/>
        <v>0</v>
      </c>
      <c r="P1332" s="74">
        <f t="shared" si="135"/>
        <v>0</v>
      </c>
      <c r="Q1332" s="96" t="str">
        <f t="shared" si="134"/>
        <v/>
      </c>
    </row>
    <row r="1333" spans="1:17">
      <c r="A1333" s="383" t="str">
        <f>IF(B1333="","",COUNT('Diário 1º PA'!$A$4:$A$2000)+COUNT('Diário 2º PA'!$A$4:$A$1998)+COUNT('Diário 3º PA'!$A$4:$A$1991)+ROW()-3)</f>
        <v/>
      </c>
      <c r="B1333" s="370"/>
      <c r="C1333" s="392"/>
      <c r="D1333" s="372"/>
      <c r="E1333" s="372"/>
      <c r="F1333" s="373"/>
      <c r="G1333" s="372"/>
      <c r="H1333" s="372"/>
      <c r="I1333" s="374"/>
      <c r="J1333" s="375"/>
      <c r="K1333" s="375"/>
      <c r="L1333" s="376"/>
      <c r="M1333" s="375"/>
      <c r="N1333" s="409"/>
      <c r="O1333" s="363">
        <f t="shared" si="135"/>
        <v>0</v>
      </c>
      <c r="P1333" s="74">
        <f t="shared" si="135"/>
        <v>0</v>
      </c>
      <c r="Q1333" s="96" t="str">
        <f t="shared" si="134"/>
        <v/>
      </c>
    </row>
    <row r="1334" spans="1:17">
      <c r="A1334" s="383" t="str">
        <f>IF(B1334="","",COUNT('Diário 1º PA'!$A$4:$A$2000)+COUNT('Diário 2º PA'!$A$4:$A$1998)+COUNT('Diário 3º PA'!$A$4:$A$1991)+ROW()-3)</f>
        <v/>
      </c>
      <c r="B1334" s="370"/>
      <c r="C1334" s="392"/>
      <c r="D1334" s="372"/>
      <c r="E1334" s="372"/>
      <c r="F1334" s="373"/>
      <c r="G1334" s="372"/>
      <c r="H1334" s="372"/>
      <c r="I1334" s="374"/>
      <c r="J1334" s="375"/>
      <c r="K1334" s="375"/>
      <c r="L1334" s="376"/>
      <c r="M1334" s="375"/>
      <c r="N1334" s="409"/>
      <c r="O1334" s="363">
        <f t="shared" si="135"/>
        <v>0</v>
      </c>
      <c r="P1334" s="74">
        <f t="shared" si="135"/>
        <v>0</v>
      </c>
      <c r="Q1334" s="96" t="str">
        <f t="shared" si="134"/>
        <v/>
      </c>
    </row>
    <row r="1335" spans="1:17">
      <c r="A1335" s="383" t="str">
        <f>IF(B1335="","",COUNT('Diário 1º PA'!$A$4:$A$2000)+COUNT('Diário 2º PA'!$A$4:$A$1998)+COUNT('Diário 3º PA'!$A$4:$A$1991)+ROW()-3)</f>
        <v/>
      </c>
      <c r="B1335" s="370"/>
      <c r="C1335" s="392"/>
      <c r="D1335" s="372"/>
      <c r="E1335" s="372"/>
      <c r="F1335" s="373"/>
      <c r="G1335" s="372"/>
      <c r="H1335" s="372"/>
      <c r="I1335" s="374"/>
      <c r="J1335" s="375"/>
      <c r="K1335" s="375"/>
      <c r="L1335" s="376"/>
      <c r="M1335" s="375"/>
      <c r="N1335" s="409"/>
      <c r="O1335" s="363">
        <f t="shared" si="135"/>
        <v>0</v>
      </c>
      <c r="P1335" s="74">
        <f t="shared" si="135"/>
        <v>0</v>
      </c>
      <c r="Q1335" s="96" t="str">
        <f t="shared" si="134"/>
        <v/>
      </c>
    </row>
    <row r="1336" spans="1:17">
      <c r="A1336" s="383" t="str">
        <f>IF(B1336="","",COUNT('Diário 1º PA'!$A$4:$A$2000)+COUNT('Diário 2º PA'!$A$4:$A$1998)+COUNT('Diário 3º PA'!$A$4:$A$1991)+ROW()-3)</f>
        <v/>
      </c>
      <c r="B1336" s="370"/>
      <c r="C1336" s="392"/>
      <c r="D1336" s="372"/>
      <c r="E1336" s="372"/>
      <c r="F1336" s="373"/>
      <c r="G1336" s="372"/>
      <c r="H1336" s="372"/>
      <c r="I1336" s="374"/>
      <c r="J1336" s="375"/>
      <c r="K1336" s="375"/>
      <c r="L1336" s="376"/>
      <c r="M1336" s="375"/>
      <c r="N1336" s="409"/>
      <c r="O1336" s="363">
        <f t="shared" si="135"/>
        <v>0</v>
      </c>
      <c r="P1336" s="74">
        <f t="shared" si="135"/>
        <v>0</v>
      </c>
      <c r="Q1336" s="96" t="str">
        <f t="shared" si="134"/>
        <v/>
      </c>
    </row>
    <row r="1337" spans="1:17">
      <c r="A1337" s="383" t="str">
        <f>IF(B1337="","",COUNT('Diário 1º PA'!$A$4:$A$2000)+COUNT('Diário 2º PA'!$A$4:$A$1998)+COUNT('Diário 3º PA'!$A$4:$A$1991)+ROW()-3)</f>
        <v/>
      </c>
      <c r="B1337" s="370"/>
      <c r="C1337" s="392"/>
      <c r="D1337" s="372"/>
      <c r="E1337" s="372"/>
      <c r="F1337" s="373"/>
      <c r="G1337" s="372"/>
      <c r="H1337" s="372"/>
      <c r="I1337" s="374"/>
      <c r="J1337" s="375"/>
      <c r="K1337" s="375"/>
      <c r="L1337" s="376"/>
      <c r="M1337" s="375"/>
      <c r="N1337" s="409"/>
      <c r="O1337" s="363">
        <f t="shared" si="135"/>
        <v>0</v>
      </c>
      <c r="P1337" s="74">
        <f t="shared" si="135"/>
        <v>0</v>
      </c>
      <c r="Q1337" s="96" t="str">
        <f t="shared" si="134"/>
        <v/>
      </c>
    </row>
    <row r="1338" spans="1:17">
      <c r="A1338" s="383" t="str">
        <f>IF(B1338="","",COUNT('Diário 1º PA'!$A$4:$A$2000)+COUNT('Diário 2º PA'!$A$4:$A$1998)+COUNT('Diário 3º PA'!$A$4:$A$1991)+ROW()-3)</f>
        <v/>
      </c>
      <c r="B1338" s="370"/>
      <c r="C1338" s="392"/>
      <c r="D1338" s="372"/>
      <c r="E1338" s="372"/>
      <c r="F1338" s="373"/>
      <c r="G1338" s="372"/>
      <c r="H1338" s="372"/>
      <c r="I1338" s="374"/>
      <c r="J1338" s="375"/>
      <c r="K1338" s="375"/>
      <c r="L1338" s="376"/>
      <c r="M1338" s="375"/>
      <c r="N1338" s="409"/>
      <c r="O1338" s="363">
        <f t="shared" si="135"/>
        <v>0</v>
      </c>
      <c r="P1338" s="74">
        <f t="shared" si="135"/>
        <v>0</v>
      </c>
      <c r="Q1338" s="96" t="str">
        <f t="shared" si="134"/>
        <v/>
      </c>
    </row>
    <row r="1339" spans="1:17">
      <c r="A1339" s="383" t="str">
        <f>IF(B1339="","",COUNT('Diário 1º PA'!$A$4:$A$2000)+COUNT('Diário 2º PA'!$A$4:$A$1998)+COUNT('Diário 3º PA'!$A$4:$A$1991)+ROW()-3)</f>
        <v/>
      </c>
      <c r="B1339" s="370"/>
      <c r="C1339" s="392"/>
      <c r="D1339" s="372"/>
      <c r="E1339" s="372"/>
      <c r="F1339" s="373"/>
      <c r="G1339" s="372"/>
      <c r="H1339" s="372"/>
      <c r="I1339" s="374"/>
      <c r="J1339" s="375"/>
      <c r="K1339" s="375"/>
      <c r="L1339" s="376"/>
      <c r="M1339" s="375"/>
      <c r="N1339" s="409"/>
      <c r="O1339" s="363">
        <f t="shared" si="135"/>
        <v>0</v>
      </c>
      <c r="P1339" s="74">
        <f t="shared" si="135"/>
        <v>0</v>
      </c>
      <c r="Q1339" s="96" t="str">
        <f t="shared" si="134"/>
        <v/>
      </c>
    </row>
    <row r="1340" spans="1:17">
      <c r="A1340" s="383" t="str">
        <f>IF(B1340="","",COUNT('Diário 1º PA'!$A$4:$A$2000)+COUNT('Diário 2º PA'!$A$4:$A$1998)+COUNT('Diário 3º PA'!$A$4:$A$1991)+ROW()-3)</f>
        <v/>
      </c>
      <c r="B1340" s="370"/>
      <c r="C1340" s="392"/>
      <c r="D1340" s="372"/>
      <c r="E1340" s="372"/>
      <c r="F1340" s="373"/>
      <c r="G1340" s="372"/>
      <c r="H1340" s="372"/>
      <c r="I1340" s="374"/>
      <c r="J1340" s="375"/>
      <c r="K1340" s="375"/>
      <c r="L1340" s="376"/>
      <c r="M1340" s="375"/>
      <c r="N1340" s="409"/>
      <c r="O1340" s="363">
        <f t="shared" si="135"/>
        <v>0</v>
      </c>
      <c r="P1340" s="74">
        <f t="shared" si="135"/>
        <v>0</v>
      </c>
      <c r="Q1340" s="96" t="str">
        <f t="shared" si="134"/>
        <v/>
      </c>
    </row>
    <row r="1341" spans="1:17">
      <c r="A1341" s="383" t="str">
        <f>IF(B1341="","",COUNT('Diário 1º PA'!$A$4:$A$2000)+COUNT('Diário 2º PA'!$A$4:$A$1998)+COUNT('Diário 3º PA'!$A$4:$A$1991)+ROW()-3)</f>
        <v/>
      </c>
      <c r="B1341" s="370"/>
      <c r="C1341" s="392"/>
      <c r="D1341" s="372"/>
      <c r="E1341" s="372"/>
      <c r="F1341" s="373"/>
      <c r="G1341" s="372"/>
      <c r="H1341" s="372"/>
      <c r="I1341" s="374"/>
      <c r="J1341" s="375"/>
      <c r="K1341" s="375"/>
      <c r="L1341" s="376"/>
      <c r="M1341" s="375"/>
      <c r="N1341" s="409"/>
      <c r="O1341" s="363">
        <f t="shared" si="135"/>
        <v>0</v>
      </c>
      <c r="P1341" s="74">
        <f t="shared" si="135"/>
        <v>0</v>
      </c>
      <c r="Q1341" s="96" t="str">
        <f t="shared" si="134"/>
        <v/>
      </c>
    </row>
    <row r="1342" spans="1:17">
      <c r="A1342" s="383" t="str">
        <f>IF(B1342="","",COUNT('Diário 1º PA'!$A$4:$A$2000)+COUNT('Diário 2º PA'!$A$4:$A$1998)+COUNT('Diário 3º PA'!$A$4:$A$1991)+ROW()-3)</f>
        <v/>
      </c>
      <c r="B1342" s="370"/>
      <c r="C1342" s="392"/>
      <c r="D1342" s="372"/>
      <c r="E1342" s="372"/>
      <c r="F1342" s="373"/>
      <c r="G1342" s="372"/>
      <c r="H1342" s="372"/>
      <c r="I1342" s="374"/>
      <c r="J1342" s="375"/>
      <c r="K1342" s="375"/>
      <c r="L1342" s="376"/>
      <c r="M1342" s="375"/>
      <c r="N1342" s="409"/>
      <c r="O1342" s="363">
        <f t="shared" si="135"/>
        <v>0</v>
      </c>
      <c r="P1342" s="74">
        <f t="shared" si="135"/>
        <v>0</v>
      </c>
      <c r="Q1342" s="96" t="str">
        <f t="shared" si="134"/>
        <v/>
      </c>
    </row>
    <row r="1343" spans="1:17">
      <c r="A1343" s="383" t="str">
        <f>IF(B1343="","",COUNT('Diário 1º PA'!$A$4:$A$2000)+COUNT('Diário 2º PA'!$A$4:$A$1998)+COUNT('Diário 3º PA'!$A$4:$A$1991)+ROW()-3)</f>
        <v/>
      </c>
      <c r="B1343" s="370"/>
      <c r="C1343" s="392"/>
      <c r="D1343" s="372"/>
      <c r="E1343" s="372"/>
      <c r="F1343" s="373"/>
      <c r="G1343" s="372"/>
      <c r="H1343" s="372"/>
      <c r="I1343" s="374"/>
      <c r="J1343" s="375"/>
      <c r="K1343" s="375"/>
      <c r="L1343" s="376"/>
      <c r="M1343" s="375"/>
      <c r="N1343" s="409"/>
      <c r="O1343" s="363">
        <f t="shared" si="135"/>
        <v>0</v>
      </c>
      <c r="P1343" s="74">
        <f t="shared" si="135"/>
        <v>0</v>
      </c>
      <c r="Q1343" s="96" t="str">
        <f t="shared" si="134"/>
        <v/>
      </c>
    </row>
    <row r="1344" spans="1:17">
      <c r="A1344" s="383" t="str">
        <f>IF(B1344="","",COUNT('Diário 1º PA'!$A$4:$A$2000)+COUNT('Diário 2º PA'!$A$4:$A$1998)+COUNT('Diário 3º PA'!$A$4:$A$1991)+ROW()-3)</f>
        <v/>
      </c>
      <c r="B1344" s="370"/>
      <c r="C1344" s="392"/>
      <c r="D1344" s="372"/>
      <c r="E1344" s="372"/>
      <c r="F1344" s="373"/>
      <c r="G1344" s="372"/>
      <c r="H1344" s="372"/>
      <c r="I1344" s="374"/>
      <c r="J1344" s="375"/>
      <c r="K1344" s="375"/>
      <c r="L1344" s="376"/>
      <c r="M1344" s="375"/>
      <c r="N1344" s="409"/>
      <c r="O1344" s="363">
        <f t="shared" si="135"/>
        <v>0</v>
      </c>
      <c r="P1344" s="74">
        <f t="shared" si="135"/>
        <v>0</v>
      </c>
      <c r="Q1344" s="96" t="str">
        <f t="shared" si="134"/>
        <v/>
      </c>
    </row>
    <row r="1345" spans="1:17">
      <c r="A1345" s="383" t="str">
        <f>IF(B1345="","",COUNT('Diário 1º PA'!$A$4:$A$2000)+COUNT('Diário 2º PA'!$A$4:$A$1998)+COUNT('Diário 3º PA'!$A$4:$A$1991)+ROW()-3)</f>
        <v/>
      </c>
      <c r="B1345" s="370"/>
      <c r="C1345" s="392"/>
      <c r="D1345" s="372"/>
      <c r="E1345" s="372"/>
      <c r="F1345" s="373"/>
      <c r="G1345" s="372"/>
      <c r="H1345" s="372"/>
      <c r="I1345" s="374"/>
      <c r="J1345" s="375"/>
      <c r="K1345" s="375"/>
      <c r="L1345" s="376"/>
      <c r="M1345" s="375"/>
      <c r="N1345" s="409"/>
      <c r="O1345" s="363">
        <f t="shared" si="135"/>
        <v>0</v>
      </c>
      <c r="P1345" s="74">
        <f t="shared" si="135"/>
        <v>0</v>
      </c>
      <c r="Q1345" s="96" t="str">
        <f t="shared" si="134"/>
        <v/>
      </c>
    </row>
    <row r="1346" spans="1:17">
      <c r="A1346" s="383" t="str">
        <f>IF(B1346="","",COUNT('Diário 1º PA'!$A$4:$A$2000)+COUNT('Diário 2º PA'!$A$4:$A$1998)+COUNT('Diário 3º PA'!$A$4:$A$1991)+ROW()-3)</f>
        <v/>
      </c>
      <c r="B1346" s="370"/>
      <c r="C1346" s="392"/>
      <c r="D1346" s="372"/>
      <c r="E1346" s="372"/>
      <c r="F1346" s="373"/>
      <c r="G1346" s="372"/>
      <c r="H1346" s="372"/>
      <c r="I1346" s="374"/>
      <c r="J1346" s="375"/>
      <c r="K1346" s="375"/>
      <c r="L1346" s="376"/>
      <c r="M1346" s="375"/>
      <c r="N1346" s="409"/>
      <c r="O1346" s="363">
        <f t="shared" si="135"/>
        <v>0</v>
      </c>
      <c r="P1346" s="74">
        <f t="shared" si="135"/>
        <v>0</v>
      </c>
      <c r="Q1346" s="96" t="str">
        <f t="shared" si="134"/>
        <v/>
      </c>
    </row>
    <row r="1347" spans="1:17">
      <c r="A1347" s="383" t="str">
        <f>IF(B1347="","",COUNT('Diário 1º PA'!$A$4:$A$2000)+COUNT('Diário 2º PA'!$A$4:$A$1998)+COUNT('Diário 3º PA'!$A$4:$A$1991)+ROW()-3)</f>
        <v/>
      </c>
      <c r="B1347" s="370"/>
      <c r="C1347" s="392"/>
      <c r="D1347" s="372"/>
      <c r="E1347" s="372"/>
      <c r="F1347" s="373"/>
      <c r="G1347" s="372"/>
      <c r="H1347" s="372"/>
      <c r="I1347" s="374"/>
      <c r="J1347" s="375"/>
      <c r="K1347" s="375"/>
      <c r="L1347" s="376"/>
      <c r="M1347" s="375"/>
      <c r="N1347" s="409"/>
      <c r="O1347" s="363">
        <f t="shared" si="135"/>
        <v>0</v>
      </c>
      <c r="P1347" s="74">
        <f t="shared" si="135"/>
        <v>0</v>
      </c>
      <c r="Q1347" s="96" t="str">
        <f t="shared" si="134"/>
        <v/>
      </c>
    </row>
    <row r="1348" spans="1:17">
      <c r="A1348" s="383" t="str">
        <f>IF(B1348="","",COUNT('Diário 1º PA'!$A$4:$A$2000)+COUNT('Diário 2º PA'!$A$4:$A$1998)+COUNT('Diário 3º PA'!$A$4:$A$1991)+ROW()-3)</f>
        <v/>
      </c>
      <c r="B1348" s="370"/>
      <c r="C1348" s="392"/>
      <c r="D1348" s="372"/>
      <c r="E1348" s="372"/>
      <c r="F1348" s="373"/>
      <c r="G1348" s="372"/>
      <c r="H1348" s="372"/>
      <c r="I1348" s="374"/>
      <c r="J1348" s="375"/>
      <c r="K1348" s="375"/>
      <c r="L1348" s="376"/>
      <c r="M1348" s="375"/>
      <c r="N1348" s="409"/>
      <c r="O1348" s="363">
        <f t="shared" si="135"/>
        <v>0</v>
      </c>
      <c r="P1348" s="74">
        <f t="shared" si="135"/>
        <v>0</v>
      </c>
      <c r="Q1348" s="96" t="str">
        <f t="shared" si="134"/>
        <v/>
      </c>
    </row>
    <row r="1349" spans="1:17">
      <c r="A1349" s="383" t="str">
        <f>IF(B1349="","",COUNT('Diário 1º PA'!$A$4:$A$2000)+COUNT('Diário 2º PA'!$A$4:$A$1998)+COUNT('Diário 3º PA'!$A$4:$A$1991)+ROW()-3)</f>
        <v/>
      </c>
      <c r="B1349" s="370"/>
      <c r="C1349" s="392"/>
      <c r="D1349" s="372"/>
      <c r="E1349" s="372"/>
      <c r="F1349" s="373"/>
      <c r="G1349" s="372"/>
      <c r="H1349" s="372"/>
      <c r="I1349" s="374"/>
      <c r="J1349" s="375"/>
      <c r="K1349" s="375"/>
      <c r="L1349" s="376"/>
      <c r="M1349" s="375"/>
      <c r="N1349" s="409"/>
      <c r="O1349" s="363">
        <f t="shared" si="135"/>
        <v>0</v>
      </c>
      <c r="P1349" s="74">
        <f t="shared" si="135"/>
        <v>0</v>
      </c>
      <c r="Q1349" s="96" t="str">
        <f t="shared" si="134"/>
        <v/>
      </c>
    </row>
    <row r="1350" spans="1:17">
      <c r="A1350" s="383" t="str">
        <f>IF(B1350="","",COUNT('Diário 1º PA'!$A$4:$A$2000)+COUNT('Diário 2º PA'!$A$4:$A$1998)+COUNT('Diário 3º PA'!$A$4:$A$1991)+ROW()-3)</f>
        <v/>
      </c>
      <c r="B1350" s="370"/>
      <c r="C1350" s="392"/>
      <c r="D1350" s="372"/>
      <c r="E1350" s="372"/>
      <c r="F1350" s="373"/>
      <c r="G1350" s="372"/>
      <c r="H1350" s="372"/>
      <c r="I1350" s="374"/>
      <c r="J1350" s="375"/>
      <c r="K1350" s="375"/>
      <c r="L1350" s="376"/>
      <c r="M1350" s="375"/>
      <c r="N1350" s="409"/>
      <c r="O1350" s="363">
        <f t="shared" si="135"/>
        <v>0</v>
      </c>
      <c r="P1350" s="74">
        <f t="shared" si="135"/>
        <v>0</v>
      </c>
      <c r="Q1350" s="96" t="str">
        <f t="shared" si="134"/>
        <v/>
      </c>
    </row>
    <row r="1351" spans="1:17">
      <c r="A1351" s="383" t="str">
        <f>IF(B1351="","",COUNT('Diário 1º PA'!$A$4:$A$2000)+COUNT('Diário 2º PA'!$A$4:$A$1998)+COUNT('Diário 3º PA'!$A$4:$A$1991)+ROW()-3)</f>
        <v/>
      </c>
      <c r="B1351" s="370"/>
      <c r="C1351" s="392"/>
      <c r="D1351" s="372"/>
      <c r="E1351" s="372"/>
      <c r="F1351" s="373"/>
      <c r="G1351" s="372"/>
      <c r="H1351" s="372"/>
      <c r="I1351" s="374"/>
      <c r="J1351" s="375"/>
      <c r="K1351" s="375"/>
      <c r="L1351" s="376"/>
      <c r="M1351" s="375"/>
      <c r="N1351" s="409"/>
      <c r="O1351" s="363">
        <f t="shared" si="135"/>
        <v>0</v>
      </c>
      <c r="P1351" s="74">
        <f t="shared" si="135"/>
        <v>0</v>
      </c>
      <c r="Q1351" s="96" t="str">
        <f t="shared" si="134"/>
        <v/>
      </c>
    </row>
    <row r="1352" spans="1:17">
      <c r="A1352" s="383" t="str">
        <f>IF(B1352="","",COUNT('Diário 1º PA'!$A$4:$A$2000)+COUNT('Diário 2º PA'!$A$4:$A$1998)+COUNT('Diário 3º PA'!$A$4:$A$1991)+ROW()-3)</f>
        <v/>
      </c>
      <c r="B1352" s="370"/>
      <c r="C1352" s="392"/>
      <c r="D1352" s="372"/>
      <c r="E1352" s="372"/>
      <c r="F1352" s="373"/>
      <c r="G1352" s="372"/>
      <c r="H1352" s="372"/>
      <c r="I1352" s="374"/>
      <c r="J1352" s="375"/>
      <c r="K1352" s="375"/>
      <c r="L1352" s="376"/>
      <c r="M1352" s="375"/>
      <c r="N1352" s="409"/>
      <c r="O1352" s="363">
        <f t="shared" si="135"/>
        <v>0</v>
      </c>
      <c r="P1352" s="74">
        <f t="shared" si="135"/>
        <v>0</v>
      </c>
      <c r="Q1352" s="96" t="str">
        <f t="shared" ref="Q1352:Q1415" si="136">SUBSTITUTE(D1352," ","_")</f>
        <v/>
      </c>
    </row>
    <row r="1353" spans="1:17">
      <c r="A1353" s="383" t="str">
        <f>IF(B1353="","",COUNT('Diário 1º PA'!$A$4:$A$2000)+COUNT('Diário 2º PA'!$A$4:$A$1998)+COUNT('Diário 3º PA'!$A$4:$A$1991)+ROW()-3)</f>
        <v/>
      </c>
      <c r="B1353" s="370"/>
      <c r="C1353" s="392"/>
      <c r="D1353" s="372"/>
      <c r="E1353" s="372"/>
      <c r="F1353" s="373"/>
      <c r="G1353" s="372"/>
      <c r="H1353" s="372"/>
      <c r="I1353" s="374"/>
      <c r="J1353" s="375"/>
      <c r="K1353" s="375"/>
      <c r="L1353" s="376"/>
      <c r="M1353" s="375"/>
      <c r="N1353" s="409"/>
      <c r="O1353" s="363">
        <f t="shared" ref="O1353:P1416" si="137">IF(B1353=0,0,IF(YEAR(B1353)=$P$1,MONTH(B1353)-$O$1+1,(YEAR(B1353)-$P$1)*12-$O$1+1+MONTH(B1353)))</f>
        <v>0</v>
      </c>
      <c r="P1353" s="74">
        <f t="shared" si="137"/>
        <v>0</v>
      </c>
      <c r="Q1353" s="96" t="str">
        <f t="shared" si="136"/>
        <v/>
      </c>
    </row>
    <row r="1354" spans="1:17">
      <c r="A1354" s="383" t="str">
        <f>IF(B1354="","",COUNT('Diário 1º PA'!$A$4:$A$2000)+COUNT('Diário 2º PA'!$A$4:$A$1998)+COUNT('Diário 3º PA'!$A$4:$A$1991)+ROW()-3)</f>
        <v/>
      </c>
      <c r="B1354" s="370"/>
      <c r="C1354" s="392"/>
      <c r="D1354" s="372"/>
      <c r="E1354" s="372"/>
      <c r="F1354" s="373"/>
      <c r="G1354" s="372"/>
      <c r="H1354" s="372"/>
      <c r="I1354" s="374"/>
      <c r="J1354" s="375"/>
      <c r="K1354" s="375"/>
      <c r="L1354" s="376"/>
      <c r="M1354" s="375"/>
      <c r="N1354" s="409"/>
      <c r="O1354" s="363">
        <f t="shared" si="137"/>
        <v>0</v>
      </c>
      <c r="P1354" s="74">
        <f t="shared" si="137"/>
        <v>0</v>
      </c>
      <c r="Q1354" s="96" t="str">
        <f t="shared" si="136"/>
        <v/>
      </c>
    </row>
    <row r="1355" spans="1:17">
      <c r="A1355" s="383" t="str">
        <f>IF(B1355="","",COUNT('Diário 1º PA'!$A$4:$A$2000)+COUNT('Diário 2º PA'!$A$4:$A$1998)+COUNT('Diário 3º PA'!$A$4:$A$1991)+ROW()-3)</f>
        <v/>
      </c>
      <c r="B1355" s="370"/>
      <c r="C1355" s="392"/>
      <c r="D1355" s="372"/>
      <c r="E1355" s="372"/>
      <c r="F1355" s="373"/>
      <c r="G1355" s="372"/>
      <c r="H1355" s="372"/>
      <c r="I1355" s="374"/>
      <c r="J1355" s="375"/>
      <c r="K1355" s="375"/>
      <c r="L1355" s="376"/>
      <c r="M1355" s="375"/>
      <c r="N1355" s="409"/>
      <c r="O1355" s="363">
        <f t="shared" si="137"/>
        <v>0</v>
      </c>
      <c r="P1355" s="74">
        <f t="shared" si="137"/>
        <v>0</v>
      </c>
      <c r="Q1355" s="96" t="str">
        <f t="shared" si="136"/>
        <v/>
      </c>
    </row>
    <row r="1356" spans="1:17">
      <c r="A1356" s="383" t="str">
        <f>IF(B1356="","",COUNT('Diário 1º PA'!$A$4:$A$2000)+COUNT('Diário 2º PA'!$A$4:$A$1998)+COUNT('Diário 3º PA'!$A$4:$A$1991)+ROW()-3)</f>
        <v/>
      </c>
      <c r="B1356" s="370"/>
      <c r="C1356" s="392"/>
      <c r="D1356" s="372"/>
      <c r="E1356" s="372"/>
      <c r="F1356" s="373"/>
      <c r="G1356" s="372"/>
      <c r="H1356" s="372"/>
      <c r="I1356" s="374"/>
      <c r="J1356" s="375"/>
      <c r="K1356" s="375"/>
      <c r="L1356" s="376"/>
      <c r="M1356" s="375"/>
      <c r="N1356" s="409"/>
      <c r="O1356" s="363">
        <f t="shared" si="137"/>
        <v>0</v>
      </c>
      <c r="P1356" s="74">
        <f t="shared" si="137"/>
        <v>0</v>
      </c>
      <c r="Q1356" s="96" t="str">
        <f t="shared" si="136"/>
        <v/>
      </c>
    </row>
    <row r="1357" spans="1:17">
      <c r="A1357" s="383" t="str">
        <f>IF(B1357="","",COUNT('Diário 1º PA'!$A$4:$A$2000)+COUNT('Diário 2º PA'!$A$4:$A$1998)+COUNT('Diário 3º PA'!$A$4:$A$1991)+ROW()-3)</f>
        <v/>
      </c>
      <c r="B1357" s="370"/>
      <c r="C1357" s="392"/>
      <c r="D1357" s="372"/>
      <c r="E1357" s="372"/>
      <c r="F1357" s="373"/>
      <c r="G1357" s="372"/>
      <c r="H1357" s="372"/>
      <c r="I1357" s="374"/>
      <c r="J1357" s="375"/>
      <c r="K1357" s="375"/>
      <c r="L1357" s="376"/>
      <c r="M1357" s="375"/>
      <c r="N1357" s="409"/>
      <c r="O1357" s="363">
        <f t="shared" si="137"/>
        <v>0</v>
      </c>
      <c r="P1357" s="74">
        <f t="shared" si="137"/>
        <v>0</v>
      </c>
      <c r="Q1357" s="96" t="str">
        <f t="shared" si="136"/>
        <v/>
      </c>
    </row>
    <row r="1358" spans="1:17">
      <c r="A1358" s="383" t="str">
        <f>IF(B1358="","",COUNT('Diário 1º PA'!$A$4:$A$2000)+COUNT('Diário 2º PA'!$A$4:$A$1998)+COUNT('Diário 3º PA'!$A$4:$A$1991)+ROW()-3)</f>
        <v/>
      </c>
      <c r="B1358" s="370"/>
      <c r="C1358" s="392"/>
      <c r="D1358" s="372"/>
      <c r="E1358" s="372"/>
      <c r="F1358" s="373"/>
      <c r="G1358" s="372"/>
      <c r="H1358" s="372"/>
      <c r="I1358" s="374"/>
      <c r="J1358" s="375"/>
      <c r="K1358" s="375"/>
      <c r="L1358" s="376"/>
      <c r="M1358" s="375"/>
      <c r="N1358" s="409"/>
      <c r="O1358" s="363">
        <f t="shared" si="137"/>
        <v>0</v>
      </c>
      <c r="P1358" s="74">
        <f t="shared" si="137"/>
        <v>0</v>
      </c>
      <c r="Q1358" s="96" t="str">
        <f t="shared" si="136"/>
        <v/>
      </c>
    </row>
    <row r="1359" spans="1:17">
      <c r="A1359" s="383" t="str">
        <f>IF(B1359="","",COUNT('Diário 1º PA'!$A$4:$A$2000)+COUNT('Diário 2º PA'!$A$4:$A$1998)+COUNT('Diário 3º PA'!$A$4:$A$1991)+ROW()-3)</f>
        <v/>
      </c>
      <c r="B1359" s="370"/>
      <c r="C1359" s="392"/>
      <c r="D1359" s="372"/>
      <c r="E1359" s="372"/>
      <c r="F1359" s="373"/>
      <c r="G1359" s="372"/>
      <c r="H1359" s="372"/>
      <c r="I1359" s="374"/>
      <c r="J1359" s="375"/>
      <c r="K1359" s="375"/>
      <c r="L1359" s="376"/>
      <c r="M1359" s="375"/>
      <c r="N1359" s="409"/>
      <c r="O1359" s="363">
        <f t="shared" si="137"/>
        <v>0</v>
      </c>
      <c r="P1359" s="74">
        <f t="shared" si="137"/>
        <v>0</v>
      </c>
      <c r="Q1359" s="96" t="str">
        <f t="shared" si="136"/>
        <v/>
      </c>
    </row>
    <row r="1360" spans="1:17">
      <c r="A1360" s="383" t="str">
        <f>IF(B1360="","",COUNT('Diário 1º PA'!$A$4:$A$2000)+COUNT('Diário 2º PA'!$A$4:$A$1998)+COUNT('Diário 3º PA'!$A$4:$A$1991)+ROW()-3)</f>
        <v/>
      </c>
      <c r="B1360" s="370"/>
      <c r="C1360" s="392"/>
      <c r="D1360" s="372"/>
      <c r="E1360" s="372"/>
      <c r="F1360" s="373"/>
      <c r="G1360" s="372"/>
      <c r="H1360" s="372"/>
      <c r="I1360" s="374"/>
      <c r="J1360" s="375"/>
      <c r="K1360" s="375"/>
      <c r="L1360" s="376"/>
      <c r="M1360" s="375"/>
      <c r="N1360" s="409"/>
      <c r="O1360" s="363">
        <f t="shared" si="137"/>
        <v>0</v>
      </c>
      <c r="P1360" s="74">
        <f t="shared" si="137"/>
        <v>0</v>
      </c>
      <c r="Q1360" s="96" t="str">
        <f t="shared" si="136"/>
        <v/>
      </c>
    </row>
    <row r="1361" spans="1:17">
      <c r="A1361" s="383" t="str">
        <f>IF(B1361="","",COUNT('Diário 1º PA'!$A$4:$A$2000)+COUNT('Diário 2º PA'!$A$4:$A$1998)+COUNT('Diário 3º PA'!$A$4:$A$1991)+ROW()-3)</f>
        <v/>
      </c>
      <c r="B1361" s="370"/>
      <c r="C1361" s="392"/>
      <c r="D1361" s="372"/>
      <c r="E1361" s="372"/>
      <c r="F1361" s="373"/>
      <c r="G1361" s="372"/>
      <c r="H1361" s="372"/>
      <c r="I1361" s="374"/>
      <c r="J1361" s="375"/>
      <c r="K1361" s="375"/>
      <c r="L1361" s="376"/>
      <c r="M1361" s="375"/>
      <c r="N1361" s="409"/>
      <c r="O1361" s="363">
        <f t="shared" si="137"/>
        <v>0</v>
      </c>
      <c r="P1361" s="74">
        <f t="shared" si="137"/>
        <v>0</v>
      </c>
      <c r="Q1361" s="96" t="str">
        <f t="shared" si="136"/>
        <v/>
      </c>
    </row>
    <row r="1362" spans="1:17">
      <c r="A1362" s="383" t="str">
        <f>IF(B1362="","",COUNT('Diário 1º PA'!$A$4:$A$2000)+COUNT('Diário 2º PA'!$A$4:$A$1998)+COUNT('Diário 3º PA'!$A$4:$A$1991)+ROW()-3)</f>
        <v/>
      </c>
      <c r="B1362" s="370"/>
      <c r="C1362" s="392"/>
      <c r="D1362" s="372"/>
      <c r="E1362" s="372"/>
      <c r="F1362" s="373"/>
      <c r="G1362" s="372"/>
      <c r="H1362" s="372"/>
      <c r="I1362" s="374"/>
      <c r="J1362" s="375"/>
      <c r="K1362" s="375"/>
      <c r="L1362" s="376"/>
      <c r="M1362" s="375"/>
      <c r="N1362" s="409"/>
      <c r="O1362" s="363">
        <f t="shared" si="137"/>
        <v>0</v>
      </c>
      <c r="P1362" s="74">
        <f t="shared" si="137"/>
        <v>0</v>
      </c>
      <c r="Q1362" s="96" t="str">
        <f t="shared" si="136"/>
        <v/>
      </c>
    </row>
    <row r="1363" spans="1:17">
      <c r="A1363" s="383" t="str">
        <f>IF(B1363="","",COUNT('Diário 1º PA'!$A$4:$A$2000)+COUNT('Diário 2º PA'!$A$4:$A$1998)+COUNT('Diário 3º PA'!$A$4:$A$1991)+ROW()-3)</f>
        <v/>
      </c>
      <c r="B1363" s="370"/>
      <c r="C1363" s="392"/>
      <c r="D1363" s="372"/>
      <c r="E1363" s="372"/>
      <c r="F1363" s="373"/>
      <c r="G1363" s="372"/>
      <c r="H1363" s="372"/>
      <c r="I1363" s="374"/>
      <c r="J1363" s="375"/>
      <c r="K1363" s="375"/>
      <c r="L1363" s="376"/>
      <c r="M1363" s="375"/>
      <c r="N1363" s="409"/>
      <c r="O1363" s="363">
        <f t="shared" si="137"/>
        <v>0</v>
      </c>
      <c r="P1363" s="74">
        <f t="shared" si="137"/>
        <v>0</v>
      </c>
      <c r="Q1363" s="96" t="str">
        <f t="shared" si="136"/>
        <v/>
      </c>
    </row>
    <row r="1364" spans="1:17">
      <c r="A1364" s="383" t="str">
        <f>IF(B1364="","",COUNT('Diário 1º PA'!$A$4:$A$2000)+COUNT('Diário 2º PA'!$A$4:$A$1998)+COUNT('Diário 3º PA'!$A$4:$A$1991)+ROW()-3)</f>
        <v/>
      </c>
      <c r="B1364" s="370"/>
      <c r="C1364" s="392"/>
      <c r="D1364" s="372"/>
      <c r="E1364" s="372"/>
      <c r="F1364" s="373"/>
      <c r="G1364" s="372"/>
      <c r="H1364" s="372"/>
      <c r="I1364" s="374"/>
      <c r="J1364" s="375"/>
      <c r="K1364" s="375"/>
      <c r="L1364" s="376"/>
      <c r="M1364" s="375"/>
      <c r="N1364" s="409"/>
      <c r="O1364" s="363">
        <f t="shared" si="137"/>
        <v>0</v>
      </c>
      <c r="P1364" s="74">
        <f t="shared" si="137"/>
        <v>0</v>
      </c>
      <c r="Q1364" s="96" t="str">
        <f t="shared" si="136"/>
        <v/>
      </c>
    </row>
    <row r="1365" spans="1:17">
      <c r="A1365" s="383" t="str">
        <f>IF(B1365="","",COUNT('Diário 1º PA'!$A$4:$A$2000)+COUNT('Diário 2º PA'!$A$4:$A$1998)+COUNT('Diário 3º PA'!$A$4:$A$1991)+ROW()-3)</f>
        <v/>
      </c>
      <c r="B1365" s="370"/>
      <c r="C1365" s="392"/>
      <c r="D1365" s="372"/>
      <c r="E1365" s="372"/>
      <c r="F1365" s="373"/>
      <c r="G1365" s="372"/>
      <c r="H1365" s="372"/>
      <c r="I1365" s="374"/>
      <c r="J1365" s="375"/>
      <c r="K1365" s="375"/>
      <c r="L1365" s="376"/>
      <c r="M1365" s="375"/>
      <c r="N1365" s="409"/>
      <c r="O1365" s="363">
        <f t="shared" si="137"/>
        <v>0</v>
      </c>
      <c r="P1365" s="74">
        <f t="shared" si="137"/>
        <v>0</v>
      </c>
      <c r="Q1365" s="96" t="str">
        <f t="shared" si="136"/>
        <v/>
      </c>
    </row>
    <row r="1366" spans="1:17">
      <c r="A1366" s="383" t="str">
        <f>IF(B1366="","",COUNT('Diário 1º PA'!$A$4:$A$2000)+COUNT('Diário 2º PA'!$A$4:$A$1998)+COUNT('Diário 3º PA'!$A$4:$A$1991)+ROW()-3)</f>
        <v/>
      </c>
      <c r="B1366" s="370"/>
      <c r="C1366" s="392"/>
      <c r="D1366" s="372"/>
      <c r="E1366" s="372"/>
      <c r="F1366" s="373"/>
      <c r="G1366" s="372"/>
      <c r="H1366" s="372"/>
      <c r="I1366" s="374"/>
      <c r="J1366" s="375"/>
      <c r="K1366" s="375"/>
      <c r="L1366" s="376"/>
      <c r="M1366" s="375"/>
      <c r="N1366" s="409"/>
      <c r="O1366" s="363">
        <f t="shared" si="137"/>
        <v>0</v>
      </c>
      <c r="P1366" s="74">
        <f t="shared" si="137"/>
        <v>0</v>
      </c>
      <c r="Q1366" s="96" t="str">
        <f t="shared" si="136"/>
        <v/>
      </c>
    </row>
    <row r="1367" spans="1:17">
      <c r="A1367" s="383" t="str">
        <f>IF(B1367="","",COUNT('Diário 1º PA'!$A$4:$A$2000)+COUNT('Diário 2º PA'!$A$4:$A$1998)+COUNT('Diário 3º PA'!$A$4:$A$1991)+ROW()-3)</f>
        <v/>
      </c>
      <c r="B1367" s="370"/>
      <c r="C1367" s="392"/>
      <c r="D1367" s="372"/>
      <c r="E1367" s="372"/>
      <c r="F1367" s="373"/>
      <c r="G1367" s="372"/>
      <c r="H1367" s="372"/>
      <c r="I1367" s="374"/>
      <c r="J1367" s="375"/>
      <c r="K1367" s="375"/>
      <c r="L1367" s="376"/>
      <c r="M1367" s="375"/>
      <c r="N1367" s="409"/>
      <c r="O1367" s="363">
        <f t="shared" si="137"/>
        <v>0</v>
      </c>
      <c r="P1367" s="74">
        <f t="shared" si="137"/>
        <v>0</v>
      </c>
      <c r="Q1367" s="96" t="str">
        <f t="shared" si="136"/>
        <v/>
      </c>
    </row>
    <row r="1368" spans="1:17">
      <c r="A1368" s="383" t="str">
        <f>IF(B1368="","",COUNT('Diário 1º PA'!$A$4:$A$2000)+COUNT('Diário 2º PA'!$A$4:$A$1998)+COUNT('Diário 3º PA'!$A$4:$A$1991)+ROW()-3)</f>
        <v/>
      </c>
      <c r="B1368" s="370"/>
      <c r="C1368" s="392"/>
      <c r="D1368" s="372"/>
      <c r="E1368" s="372"/>
      <c r="F1368" s="373"/>
      <c r="G1368" s="372"/>
      <c r="H1368" s="372"/>
      <c r="I1368" s="374"/>
      <c r="J1368" s="375"/>
      <c r="K1368" s="375"/>
      <c r="L1368" s="376"/>
      <c r="M1368" s="375"/>
      <c r="N1368" s="409"/>
      <c r="O1368" s="363">
        <f t="shared" si="137"/>
        <v>0</v>
      </c>
      <c r="P1368" s="74">
        <f t="shared" si="137"/>
        <v>0</v>
      </c>
      <c r="Q1368" s="96" t="str">
        <f t="shared" si="136"/>
        <v/>
      </c>
    </row>
    <row r="1369" spans="1:17">
      <c r="A1369" s="383" t="str">
        <f>IF(B1369="","",COUNT('Diário 1º PA'!$A$4:$A$2000)+COUNT('Diário 2º PA'!$A$4:$A$1998)+COUNT('Diário 3º PA'!$A$4:$A$1991)+ROW()-3)</f>
        <v/>
      </c>
      <c r="B1369" s="370"/>
      <c r="C1369" s="392"/>
      <c r="D1369" s="372"/>
      <c r="E1369" s="372"/>
      <c r="F1369" s="373"/>
      <c r="G1369" s="372"/>
      <c r="H1369" s="372"/>
      <c r="I1369" s="374"/>
      <c r="J1369" s="375"/>
      <c r="K1369" s="375"/>
      <c r="L1369" s="376"/>
      <c r="M1369" s="375"/>
      <c r="N1369" s="409"/>
      <c r="O1369" s="363">
        <f t="shared" si="137"/>
        <v>0</v>
      </c>
      <c r="P1369" s="74">
        <f t="shared" si="137"/>
        <v>0</v>
      </c>
      <c r="Q1369" s="96" t="str">
        <f t="shared" si="136"/>
        <v/>
      </c>
    </row>
    <row r="1370" spans="1:17">
      <c r="A1370" s="383" t="str">
        <f>IF(B1370="","",COUNT('Diário 1º PA'!$A$4:$A$2000)+COUNT('Diário 2º PA'!$A$4:$A$1998)+COUNT('Diário 3º PA'!$A$4:$A$1991)+ROW()-3)</f>
        <v/>
      </c>
      <c r="B1370" s="370"/>
      <c r="C1370" s="392"/>
      <c r="D1370" s="372"/>
      <c r="E1370" s="372"/>
      <c r="F1370" s="373"/>
      <c r="G1370" s="372"/>
      <c r="H1370" s="372"/>
      <c r="I1370" s="374"/>
      <c r="J1370" s="375"/>
      <c r="K1370" s="375"/>
      <c r="L1370" s="376"/>
      <c r="M1370" s="375"/>
      <c r="N1370" s="409"/>
      <c r="O1370" s="363">
        <f t="shared" si="137"/>
        <v>0</v>
      </c>
      <c r="P1370" s="74">
        <f t="shared" si="137"/>
        <v>0</v>
      </c>
      <c r="Q1370" s="96" t="str">
        <f t="shared" si="136"/>
        <v/>
      </c>
    </row>
    <row r="1371" spans="1:17">
      <c r="A1371" s="383" t="str">
        <f>IF(B1371="","",COUNT('Diário 1º PA'!$A$4:$A$2000)+COUNT('Diário 2º PA'!$A$4:$A$1998)+COUNT('Diário 3º PA'!$A$4:$A$1991)+ROW()-3)</f>
        <v/>
      </c>
      <c r="B1371" s="370"/>
      <c r="C1371" s="392"/>
      <c r="D1371" s="372"/>
      <c r="E1371" s="372"/>
      <c r="F1371" s="373"/>
      <c r="G1371" s="372"/>
      <c r="H1371" s="372"/>
      <c r="I1371" s="374"/>
      <c r="J1371" s="375"/>
      <c r="K1371" s="375"/>
      <c r="L1371" s="376"/>
      <c r="M1371" s="375"/>
      <c r="N1371" s="409"/>
      <c r="O1371" s="363">
        <f t="shared" si="137"/>
        <v>0</v>
      </c>
      <c r="P1371" s="74">
        <f t="shared" si="137"/>
        <v>0</v>
      </c>
      <c r="Q1371" s="96" t="str">
        <f t="shared" si="136"/>
        <v/>
      </c>
    </row>
    <row r="1372" spans="1:17">
      <c r="A1372" s="383" t="str">
        <f>IF(B1372="","",COUNT('Diário 1º PA'!$A$4:$A$2000)+COUNT('Diário 2º PA'!$A$4:$A$1998)+COUNT('Diário 3º PA'!$A$4:$A$1991)+ROW()-3)</f>
        <v/>
      </c>
      <c r="B1372" s="370"/>
      <c r="C1372" s="392"/>
      <c r="D1372" s="372"/>
      <c r="E1372" s="372"/>
      <c r="F1372" s="373"/>
      <c r="G1372" s="372"/>
      <c r="H1372" s="372"/>
      <c r="I1372" s="374"/>
      <c r="J1372" s="375"/>
      <c r="K1372" s="375"/>
      <c r="L1372" s="376"/>
      <c r="M1372" s="375"/>
      <c r="N1372" s="409"/>
      <c r="O1372" s="363">
        <f t="shared" si="137"/>
        <v>0</v>
      </c>
      <c r="P1372" s="74">
        <f t="shared" si="137"/>
        <v>0</v>
      </c>
      <c r="Q1372" s="96" t="str">
        <f t="shared" si="136"/>
        <v/>
      </c>
    </row>
    <row r="1373" spans="1:17">
      <c r="A1373" s="383" t="str">
        <f>IF(B1373="","",COUNT('Diário 1º PA'!$A$4:$A$2000)+COUNT('Diário 2º PA'!$A$4:$A$1998)+COUNT('Diário 3º PA'!$A$4:$A$1991)+ROW()-3)</f>
        <v/>
      </c>
      <c r="B1373" s="370"/>
      <c r="C1373" s="392"/>
      <c r="D1373" s="372"/>
      <c r="E1373" s="372"/>
      <c r="F1373" s="373"/>
      <c r="G1373" s="372"/>
      <c r="H1373" s="372"/>
      <c r="I1373" s="374"/>
      <c r="J1373" s="375"/>
      <c r="K1373" s="375"/>
      <c r="L1373" s="376"/>
      <c r="M1373" s="375"/>
      <c r="N1373" s="409"/>
      <c r="O1373" s="363">
        <f t="shared" si="137"/>
        <v>0</v>
      </c>
      <c r="P1373" s="74">
        <f t="shared" si="137"/>
        <v>0</v>
      </c>
      <c r="Q1373" s="96" t="str">
        <f t="shared" si="136"/>
        <v/>
      </c>
    </row>
    <row r="1374" spans="1:17">
      <c r="A1374" s="383" t="str">
        <f>IF(B1374="","",COUNT('Diário 1º PA'!$A$4:$A$2000)+COUNT('Diário 2º PA'!$A$4:$A$1998)+COUNT('Diário 3º PA'!$A$4:$A$1991)+ROW()-3)</f>
        <v/>
      </c>
      <c r="B1374" s="370"/>
      <c r="C1374" s="392"/>
      <c r="D1374" s="372"/>
      <c r="E1374" s="372"/>
      <c r="F1374" s="373"/>
      <c r="G1374" s="372"/>
      <c r="H1374" s="372"/>
      <c r="I1374" s="374"/>
      <c r="J1374" s="375"/>
      <c r="K1374" s="375"/>
      <c r="L1374" s="376"/>
      <c r="M1374" s="375"/>
      <c r="N1374" s="409"/>
      <c r="O1374" s="363">
        <f t="shared" si="137"/>
        <v>0</v>
      </c>
      <c r="P1374" s="74">
        <f t="shared" si="137"/>
        <v>0</v>
      </c>
      <c r="Q1374" s="96" t="str">
        <f t="shared" si="136"/>
        <v/>
      </c>
    </row>
    <row r="1375" spans="1:17">
      <c r="A1375" s="383" t="str">
        <f>IF(B1375="","",COUNT('Diário 1º PA'!$A$4:$A$2000)+COUNT('Diário 2º PA'!$A$4:$A$1998)+COUNT('Diário 3º PA'!$A$4:$A$1991)+ROW()-3)</f>
        <v/>
      </c>
      <c r="B1375" s="370"/>
      <c r="C1375" s="392"/>
      <c r="D1375" s="372"/>
      <c r="E1375" s="372"/>
      <c r="F1375" s="373"/>
      <c r="G1375" s="372"/>
      <c r="H1375" s="372"/>
      <c r="I1375" s="374"/>
      <c r="J1375" s="375"/>
      <c r="K1375" s="375"/>
      <c r="L1375" s="376"/>
      <c r="M1375" s="375"/>
      <c r="N1375" s="409"/>
      <c r="O1375" s="363">
        <f t="shared" si="137"/>
        <v>0</v>
      </c>
      <c r="P1375" s="74">
        <f t="shared" si="137"/>
        <v>0</v>
      </c>
      <c r="Q1375" s="96" t="str">
        <f t="shared" si="136"/>
        <v/>
      </c>
    </row>
    <row r="1376" spans="1:17">
      <c r="A1376" s="383" t="str">
        <f>IF(B1376="","",COUNT('Diário 1º PA'!$A$4:$A$2000)+COUNT('Diário 2º PA'!$A$4:$A$1998)+COUNT('Diário 3º PA'!$A$4:$A$1991)+ROW()-3)</f>
        <v/>
      </c>
      <c r="B1376" s="370"/>
      <c r="C1376" s="392"/>
      <c r="D1376" s="372"/>
      <c r="E1376" s="372"/>
      <c r="F1376" s="373"/>
      <c r="G1376" s="372"/>
      <c r="H1376" s="372"/>
      <c r="I1376" s="374"/>
      <c r="J1376" s="375"/>
      <c r="K1376" s="375"/>
      <c r="L1376" s="376"/>
      <c r="M1376" s="375"/>
      <c r="N1376" s="409"/>
      <c r="O1376" s="363">
        <f t="shared" si="137"/>
        <v>0</v>
      </c>
      <c r="P1376" s="74">
        <f t="shared" si="137"/>
        <v>0</v>
      </c>
      <c r="Q1376" s="96" t="str">
        <f t="shared" si="136"/>
        <v/>
      </c>
    </row>
    <row r="1377" spans="1:17">
      <c r="A1377" s="383" t="str">
        <f>IF(B1377="","",COUNT('Diário 1º PA'!$A$4:$A$2000)+COUNT('Diário 2º PA'!$A$4:$A$1998)+COUNT('Diário 3º PA'!$A$4:$A$1991)+ROW()-3)</f>
        <v/>
      </c>
      <c r="B1377" s="370"/>
      <c r="C1377" s="392"/>
      <c r="D1377" s="372"/>
      <c r="E1377" s="372"/>
      <c r="F1377" s="373"/>
      <c r="G1377" s="372"/>
      <c r="H1377" s="372"/>
      <c r="I1377" s="374"/>
      <c r="J1377" s="375"/>
      <c r="K1377" s="375"/>
      <c r="L1377" s="376"/>
      <c r="M1377" s="375"/>
      <c r="N1377" s="409"/>
      <c r="O1377" s="363">
        <f t="shared" si="137"/>
        <v>0</v>
      </c>
      <c r="P1377" s="74">
        <f t="shared" si="137"/>
        <v>0</v>
      </c>
      <c r="Q1377" s="96" t="str">
        <f t="shared" si="136"/>
        <v/>
      </c>
    </row>
    <row r="1378" spans="1:17">
      <c r="A1378" s="383" t="str">
        <f>IF(B1378="","",COUNT('Diário 1º PA'!$A$4:$A$2000)+COUNT('Diário 2º PA'!$A$4:$A$1998)+COUNT('Diário 3º PA'!$A$4:$A$1991)+ROW()-3)</f>
        <v/>
      </c>
      <c r="B1378" s="370"/>
      <c r="C1378" s="392"/>
      <c r="D1378" s="372"/>
      <c r="E1378" s="372"/>
      <c r="F1378" s="373"/>
      <c r="G1378" s="372"/>
      <c r="H1378" s="372"/>
      <c r="I1378" s="374"/>
      <c r="J1378" s="375"/>
      <c r="K1378" s="375"/>
      <c r="L1378" s="376"/>
      <c r="M1378" s="375"/>
      <c r="N1378" s="409"/>
      <c r="O1378" s="363">
        <f t="shared" si="137"/>
        <v>0</v>
      </c>
      <c r="P1378" s="74">
        <f t="shared" si="137"/>
        <v>0</v>
      </c>
      <c r="Q1378" s="96" t="str">
        <f t="shared" si="136"/>
        <v/>
      </c>
    </row>
    <row r="1379" spans="1:17">
      <c r="A1379" s="383" t="str">
        <f>IF(B1379="","",COUNT('Diário 1º PA'!$A$4:$A$2000)+COUNT('Diário 2º PA'!$A$4:$A$1998)+COUNT('Diário 3º PA'!$A$4:$A$1991)+ROW()-3)</f>
        <v/>
      </c>
      <c r="B1379" s="370"/>
      <c r="C1379" s="392"/>
      <c r="D1379" s="372"/>
      <c r="E1379" s="372"/>
      <c r="F1379" s="373"/>
      <c r="G1379" s="372"/>
      <c r="H1379" s="372"/>
      <c r="I1379" s="374"/>
      <c r="J1379" s="375"/>
      <c r="K1379" s="375"/>
      <c r="L1379" s="376"/>
      <c r="M1379" s="375"/>
      <c r="N1379" s="409"/>
      <c r="O1379" s="363">
        <f t="shared" si="137"/>
        <v>0</v>
      </c>
      <c r="P1379" s="74">
        <f t="shared" si="137"/>
        <v>0</v>
      </c>
      <c r="Q1379" s="96" t="str">
        <f t="shared" si="136"/>
        <v/>
      </c>
    </row>
    <row r="1380" spans="1:17">
      <c r="A1380" s="383" t="str">
        <f>IF(B1380="","",COUNT('Diário 1º PA'!$A$4:$A$2000)+COUNT('Diário 2º PA'!$A$4:$A$1998)+COUNT('Diário 3º PA'!$A$4:$A$1991)+ROW()-3)</f>
        <v/>
      </c>
      <c r="B1380" s="370"/>
      <c r="C1380" s="392"/>
      <c r="D1380" s="372"/>
      <c r="E1380" s="372"/>
      <c r="F1380" s="373"/>
      <c r="G1380" s="372"/>
      <c r="H1380" s="372"/>
      <c r="I1380" s="374"/>
      <c r="J1380" s="375"/>
      <c r="K1380" s="375"/>
      <c r="L1380" s="376"/>
      <c r="M1380" s="375"/>
      <c r="N1380" s="409"/>
      <c r="O1380" s="363">
        <f t="shared" si="137"/>
        <v>0</v>
      </c>
      <c r="P1380" s="74">
        <f t="shared" si="137"/>
        <v>0</v>
      </c>
      <c r="Q1380" s="96" t="str">
        <f t="shared" si="136"/>
        <v/>
      </c>
    </row>
    <row r="1381" spans="1:17">
      <c r="A1381" s="383" t="str">
        <f>IF(B1381="","",COUNT('Diário 1º PA'!$A$4:$A$2000)+COUNT('Diário 2º PA'!$A$4:$A$1998)+COUNT('Diário 3º PA'!$A$4:$A$1991)+ROW()-3)</f>
        <v/>
      </c>
      <c r="B1381" s="370"/>
      <c r="C1381" s="392"/>
      <c r="D1381" s="372"/>
      <c r="E1381" s="372"/>
      <c r="F1381" s="373"/>
      <c r="G1381" s="372"/>
      <c r="H1381" s="372"/>
      <c r="I1381" s="374"/>
      <c r="J1381" s="375"/>
      <c r="K1381" s="375"/>
      <c r="L1381" s="376"/>
      <c r="M1381" s="375"/>
      <c r="N1381" s="409"/>
      <c r="O1381" s="363">
        <f t="shared" si="137"/>
        <v>0</v>
      </c>
      <c r="P1381" s="74">
        <f t="shared" si="137"/>
        <v>0</v>
      </c>
      <c r="Q1381" s="96" t="str">
        <f t="shared" si="136"/>
        <v/>
      </c>
    </row>
    <row r="1382" spans="1:17">
      <c r="A1382" s="383" t="str">
        <f>IF(B1382="","",COUNT('Diário 1º PA'!$A$4:$A$2000)+COUNT('Diário 2º PA'!$A$4:$A$1998)+COUNT('Diário 3º PA'!$A$4:$A$1991)+ROW()-3)</f>
        <v/>
      </c>
      <c r="B1382" s="370"/>
      <c r="C1382" s="392"/>
      <c r="D1382" s="372"/>
      <c r="E1382" s="372"/>
      <c r="F1382" s="373"/>
      <c r="G1382" s="372"/>
      <c r="H1382" s="372"/>
      <c r="I1382" s="374"/>
      <c r="J1382" s="375"/>
      <c r="K1382" s="375"/>
      <c r="L1382" s="376"/>
      <c r="M1382" s="375"/>
      <c r="N1382" s="409"/>
      <c r="O1382" s="363">
        <f t="shared" si="137"/>
        <v>0</v>
      </c>
      <c r="P1382" s="74">
        <f t="shared" si="137"/>
        <v>0</v>
      </c>
      <c r="Q1382" s="96" t="str">
        <f t="shared" si="136"/>
        <v/>
      </c>
    </row>
    <row r="1383" spans="1:17">
      <c r="A1383" s="383" t="str">
        <f>IF(B1383="","",COUNT('Diário 1º PA'!$A$4:$A$2000)+COUNT('Diário 2º PA'!$A$4:$A$1998)+COUNT('Diário 3º PA'!$A$4:$A$1991)+ROW()-3)</f>
        <v/>
      </c>
      <c r="B1383" s="370"/>
      <c r="C1383" s="392"/>
      <c r="D1383" s="372"/>
      <c r="E1383" s="372"/>
      <c r="F1383" s="373"/>
      <c r="G1383" s="372"/>
      <c r="H1383" s="372"/>
      <c r="I1383" s="374"/>
      <c r="J1383" s="375"/>
      <c r="K1383" s="375"/>
      <c r="L1383" s="376"/>
      <c r="M1383" s="375"/>
      <c r="N1383" s="409"/>
      <c r="O1383" s="363">
        <f t="shared" si="137"/>
        <v>0</v>
      </c>
      <c r="P1383" s="74">
        <f t="shared" si="137"/>
        <v>0</v>
      </c>
      <c r="Q1383" s="96" t="str">
        <f t="shared" si="136"/>
        <v/>
      </c>
    </row>
    <row r="1384" spans="1:17">
      <c r="A1384" s="383" t="str">
        <f>IF(B1384="","",COUNT('Diário 1º PA'!$A$4:$A$2000)+COUNT('Diário 2º PA'!$A$4:$A$1998)+COUNT('Diário 3º PA'!$A$4:$A$1991)+ROW()-3)</f>
        <v/>
      </c>
      <c r="B1384" s="370"/>
      <c r="C1384" s="392"/>
      <c r="D1384" s="372"/>
      <c r="E1384" s="372"/>
      <c r="F1384" s="373"/>
      <c r="G1384" s="372"/>
      <c r="H1384" s="372"/>
      <c r="I1384" s="374"/>
      <c r="J1384" s="375"/>
      <c r="K1384" s="375"/>
      <c r="L1384" s="376"/>
      <c r="M1384" s="375"/>
      <c r="N1384" s="409"/>
      <c r="O1384" s="363">
        <f t="shared" si="137"/>
        <v>0</v>
      </c>
      <c r="P1384" s="74">
        <f t="shared" si="137"/>
        <v>0</v>
      </c>
      <c r="Q1384" s="96" t="str">
        <f t="shared" si="136"/>
        <v/>
      </c>
    </row>
    <row r="1385" spans="1:17">
      <c r="A1385" s="383" t="str">
        <f>IF(B1385="","",COUNT('Diário 1º PA'!$A$4:$A$2000)+COUNT('Diário 2º PA'!$A$4:$A$1998)+COUNT('Diário 3º PA'!$A$4:$A$1991)+ROW()-3)</f>
        <v/>
      </c>
      <c r="B1385" s="370"/>
      <c r="C1385" s="392"/>
      <c r="D1385" s="372"/>
      <c r="E1385" s="372"/>
      <c r="F1385" s="373"/>
      <c r="G1385" s="372"/>
      <c r="H1385" s="372"/>
      <c r="I1385" s="374"/>
      <c r="J1385" s="375"/>
      <c r="K1385" s="375"/>
      <c r="L1385" s="376"/>
      <c r="M1385" s="375"/>
      <c r="N1385" s="409"/>
      <c r="O1385" s="363">
        <f t="shared" si="137"/>
        <v>0</v>
      </c>
      <c r="P1385" s="74">
        <f t="shared" si="137"/>
        <v>0</v>
      </c>
      <c r="Q1385" s="96" t="str">
        <f t="shared" si="136"/>
        <v/>
      </c>
    </row>
    <row r="1386" spans="1:17">
      <c r="A1386" s="383" t="str">
        <f>IF(B1386="","",COUNT('Diário 1º PA'!$A$4:$A$2000)+COUNT('Diário 2º PA'!$A$4:$A$1998)+COUNT('Diário 3º PA'!$A$4:$A$1991)+ROW()-3)</f>
        <v/>
      </c>
      <c r="B1386" s="370"/>
      <c r="C1386" s="392"/>
      <c r="D1386" s="372"/>
      <c r="E1386" s="372"/>
      <c r="F1386" s="373"/>
      <c r="G1386" s="372"/>
      <c r="H1386" s="372"/>
      <c r="I1386" s="374"/>
      <c r="J1386" s="375"/>
      <c r="K1386" s="375"/>
      <c r="L1386" s="376"/>
      <c r="M1386" s="375"/>
      <c r="N1386" s="409"/>
      <c r="O1386" s="363">
        <f t="shared" si="137"/>
        <v>0</v>
      </c>
      <c r="P1386" s="74">
        <f t="shared" si="137"/>
        <v>0</v>
      </c>
      <c r="Q1386" s="96" t="str">
        <f t="shared" si="136"/>
        <v/>
      </c>
    </row>
    <row r="1387" spans="1:17">
      <c r="A1387" s="383" t="str">
        <f>IF(B1387="","",COUNT('Diário 1º PA'!$A$4:$A$2000)+COUNT('Diário 2º PA'!$A$4:$A$1998)+COUNT('Diário 3º PA'!$A$4:$A$1991)+ROW()-3)</f>
        <v/>
      </c>
      <c r="B1387" s="370"/>
      <c r="C1387" s="392"/>
      <c r="D1387" s="372"/>
      <c r="E1387" s="372"/>
      <c r="F1387" s="373"/>
      <c r="G1387" s="372"/>
      <c r="H1387" s="372"/>
      <c r="I1387" s="374"/>
      <c r="J1387" s="375"/>
      <c r="K1387" s="375"/>
      <c r="L1387" s="376"/>
      <c r="M1387" s="375"/>
      <c r="N1387" s="409"/>
      <c r="O1387" s="363">
        <f t="shared" si="137"/>
        <v>0</v>
      </c>
      <c r="P1387" s="74">
        <f t="shared" si="137"/>
        <v>0</v>
      </c>
      <c r="Q1387" s="96" t="str">
        <f t="shared" si="136"/>
        <v/>
      </c>
    </row>
    <row r="1388" spans="1:17">
      <c r="A1388" s="383" t="str">
        <f>IF(B1388="","",COUNT('Diário 1º PA'!$A$4:$A$2000)+COUNT('Diário 2º PA'!$A$4:$A$1998)+COUNT('Diário 3º PA'!$A$4:$A$1991)+ROW()-3)</f>
        <v/>
      </c>
      <c r="B1388" s="370"/>
      <c r="C1388" s="392"/>
      <c r="D1388" s="372"/>
      <c r="E1388" s="372"/>
      <c r="F1388" s="373"/>
      <c r="G1388" s="372"/>
      <c r="H1388" s="372"/>
      <c r="I1388" s="374"/>
      <c r="J1388" s="375"/>
      <c r="K1388" s="375"/>
      <c r="L1388" s="376"/>
      <c r="M1388" s="375"/>
      <c r="N1388" s="409"/>
      <c r="O1388" s="363">
        <f t="shared" si="137"/>
        <v>0</v>
      </c>
      <c r="P1388" s="74">
        <f t="shared" si="137"/>
        <v>0</v>
      </c>
      <c r="Q1388" s="96" t="str">
        <f t="shared" si="136"/>
        <v/>
      </c>
    </row>
    <row r="1389" spans="1:17">
      <c r="A1389" s="383" t="str">
        <f>IF(B1389="","",COUNT('Diário 1º PA'!$A$4:$A$2000)+COUNT('Diário 2º PA'!$A$4:$A$1998)+COUNT('Diário 3º PA'!$A$4:$A$1991)+ROW()-3)</f>
        <v/>
      </c>
      <c r="B1389" s="370"/>
      <c r="C1389" s="392"/>
      <c r="D1389" s="372"/>
      <c r="E1389" s="372"/>
      <c r="F1389" s="373"/>
      <c r="G1389" s="372"/>
      <c r="H1389" s="372"/>
      <c r="I1389" s="374"/>
      <c r="J1389" s="375"/>
      <c r="K1389" s="375"/>
      <c r="L1389" s="376"/>
      <c r="M1389" s="375"/>
      <c r="N1389" s="409"/>
      <c r="O1389" s="363">
        <f t="shared" si="137"/>
        <v>0</v>
      </c>
      <c r="P1389" s="74">
        <f t="shared" si="137"/>
        <v>0</v>
      </c>
      <c r="Q1389" s="96" t="str">
        <f t="shared" si="136"/>
        <v/>
      </c>
    </row>
    <row r="1390" spans="1:17">
      <c r="A1390" s="383" t="str">
        <f>IF(B1390="","",COUNT('Diário 1º PA'!$A$4:$A$2000)+COUNT('Diário 2º PA'!$A$4:$A$1998)+COUNT('Diário 3º PA'!$A$4:$A$1991)+ROW()-3)</f>
        <v/>
      </c>
      <c r="B1390" s="370"/>
      <c r="C1390" s="392"/>
      <c r="D1390" s="372"/>
      <c r="E1390" s="372"/>
      <c r="F1390" s="373"/>
      <c r="G1390" s="372"/>
      <c r="H1390" s="372"/>
      <c r="I1390" s="374"/>
      <c r="J1390" s="375"/>
      <c r="K1390" s="375"/>
      <c r="L1390" s="376"/>
      <c r="M1390" s="375"/>
      <c r="N1390" s="409"/>
      <c r="O1390" s="363">
        <f t="shared" si="137"/>
        <v>0</v>
      </c>
      <c r="P1390" s="74">
        <f t="shared" si="137"/>
        <v>0</v>
      </c>
      <c r="Q1390" s="96" t="str">
        <f t="shared" si="136"/>
        <v/>
      </c>
    </row>
    <row r="1391" spans="1:17">
      <c r="A1391" s="383" t="str">
        <f>IF(B1391="","",COUNT('Diário 1º PA'!$A$4:$A$2000)+COUNT('Diário 2º PA'!$A$4:$A$1998)+COUNT('Diário 3º PA'!$A$4:$A$1991)+ROW()-3)</f>
        <v/>
      </c>
      <c r="B1391" s="370"/>
      <c r="C1391" s="392"/>
      <c r="D1391" s="372"/>
      <c r="E1391" s="372"/>
      <c r="F1391" s="373"/>
      <c r="G1391" s="372"/>
      <c r="H1391" s="372"/>
      <c r="I1391" s="374"/>
      <c r="J1391" s="375"/>
      <c r="K1391" s="375"/>
      <c r="L1391" s="376"/>
      <c r="M1391" s="375"/>
      <c r="N1391" s="409"/>
      <c r="O1391" s="363">
        <f t="shared" si="137"/>
        <v>0</v>
      </c>
      <c r="P1391" s="74">
        <f t="shared" si="137"/>
        <v>0</v>
      </c>
      <c r="Q1391" s="96" t="str">
        <f t="shared" si="136"/>
        <v/>
      </c>
    </row>
    <row r="1392" spans="1:17">
      <c r="A1392" s="383" t="str">
        <f>IF(B1392="","",COUNT('Diário 1º PA'!$A$4:$A$2000)+COUNT('Diário 2º PA'!$A$4:$A$1998)+COUNT('Diário 3º PA'!$A$4:$A$1991)+ROW()-3)</f>
        <v/>
      </c>
      <c r="B1392" s="370"/>
      <c r="C1392" s="392"/>
      <c r="D1392" s="372"/>
      <c r="E1392" s="372"/>
      <c r="F1392" s="373"/>
      <c r="G1392" s="372"/>
      <c r="H1392" s="372"/>
      <c r="I1392" s="374"/>
      <c r="J1392" s="375"/>
      <c r="K1392" s="375"/>
      <c r="L1392" s="376"/>
      <c r="M1392" s="375"/>
      <c r="N1392" s="409"/>
      <c r="O1392" s="363">
        <f t="shared" si="137"/>
        <v>0</v>
      </c>
      <c r="P1392" s="74">
        <f t="shared" si="137"/>
        <v>0</v>
      </c>
      <c r="Q1392" s="96" t="str">
        <f t="shared" si="136"/>
        <v/>
      </c>
    </row>
    <row r="1393" spans="1:17">
      <c r="A1393" s="383" t="str">
        <f>IF(B1393="","",COUNT('Diário 1º PA'!$A$4:$A$2000)+COUNT('Diário 2º PA'!$A$4:$A$1998)+COUNT('Diário 3º PA'!$A$4:$A$1991)+ROW()-3)</f>
        <v/>
      </c>
      <c r="B1393" s="370"/>
      <c r="C1393" s="392"/>
      <c r="D1393" s="372"/>
      <c r="E1393" s="372"/>
      <c r="F1393" s="373"/>
      <c r="G1393" s="372"/>
      <c r="H1393" s="372"/>
      <c r="I1393" s="374"/>
      <c r="J1393" s="375"/>
      <c r="K1393" s="375"/>
      <c r="L1393" s="376"/>
      <c r="M1393" s="375"/>
      <c r="N1393" s="409"/>
      <c r="O1393" s="363">
        <f t="shared" si="137"/>
        <v>0</v>
      </c>
      <c r="P1393" s="74">
        <f t="shared" si="137"/>
        <v>0</v>
      </c>
      <c r="Q1393" s="96" t="str">
        <f t="shared" si="136"/>
        <v/>
      </c>
    </row>
    <row r="1394" spans="1:17">
      <c r="A1394" s="383" t="str">
        <f>IF(B1394="","",COUNT('Diário 1º PA'!$A$4:$A$2000)+COUNT('Diário 2º PA'!$A$4:$A$1998)+COUNT('Diário 3º PA'!$A$4:$A$1991)+ROW()-3)</f>
        <v/>
      </c>
      <c r="B1394" s="370"/>
      <c r="C1394" s="392"/>
      <c r="D1394" s="372"/>
      <c r="E1394" s="372"/>
      <c r="F1394" s="373"/>
      <c r="G1394" s="372"/>
      <c r="H1394" s="372"/>
      <c r="I1394" s="374"/>
      <c r="J1394" s="375"/>
      <c r="K1394" s="375"/>
      <c r="L1394" s="376"/>
      <c r="M1394" s="375"/>
      <c r="N1394" s="409"/>
      <c r="O1394" s="363">
        <f t="shared" si="137"/>
        <v>0</v>
      </c>
      <c r="P1394" s="74">
        <f t="shared" si="137"/>
        <v>0</v>
      </c>
      <c r="Q1394" s="96" t="str">
        <f t="shared" si="136"/>
        <v/>
      </c>
    </row>
    <row r="1395" spans="1:17">
      <c r="A1395" s="383" t="str">
        <f>IF(B1395="","",COUNT('Diário 1º PA'!$A$4:$A$2000)+COUNT('Diário 2º PA'!$A$4:$A$1998)+COUNT('Diário 3º PA'!$A$4:$A$1991)+ROW()-3)</f>
        <v/>
      </c>
      <c r="B1395" s="370"/>
      <c r="C1395" s="392"/>
      <c r="D1395" s="372"/>
      <c r="E1395" s="372"/>
      <c r="F1395" s="373"/>
      <c r="G1395" s="372"/>
      <c r="H1395" s="372"/>
      <c r="I1395" s="374"/>
      <c r="J1395" s="375"/>
      <c r="K1395" s="375"/>
      <c r="L1395" s="376"/>
      <c r="M1395" s="375"/>
      <c r="N1395" s="409"/>
      <c r="O1395" s="363">
        <f t="shared" si="137"/>
        <v>0</v>
      </c>
      <c r="P1395" s="74">
        <f t="shared" si="137"/>
        <v>0</v>
      </c>
      <c r="Q1395" s="96" t="str">
        <f t="shared" si="136"/>
        <v/>
      </c>
    </row>
    <row r="1396" spans="1:17">
      <c r="A1396" s="383" t="str">
        <f>IF(B1396="","",COUNT('Diário 1º PA'!$A$4:$A$2000)+COUNT('Diário 2º PA'!$A$4:$A$1998)+COUNT('Diário 3º PA'!$A$4:$A$1991)+ROW()-3)</f>
        <v/>
      </c>
      <c r="B1396" s="370"/>
      <c r="C1396" s="392"/>
      <c r="D1396" s="372"/>
      <c r="E1396" s="372"/>
      <c r="F1396" s="373"/>
      <c r="G1396" s="372"/>
      <c r="H1396" s="372"/>
      <c r="I1396" s="374"/>
      <c r="J1396" s="375"/>
      <c r="K1396" s="375"/>
      <c r="L1396" s="376"/>
      <c r="M1396" s="375"/>
      <c r="N1396" s="409"/>
      <c r="O1396" s="363">
        <f t="shared" si="137"/>
        <v>0</v>
      </c>
      <c r="P1396" s="74">
        <f t="shared" si="137"/>
        <v>0</v>
      </c>
      <c r="Q1396" s="96" t="str">
        <f t="shared" si="136"/>
        <v/>
      </c>
    </row>
    <row r="1397" spans="1:17">
      <c r="A1397" s="383" t="str">
        <f>IF(B1397="","",COUNT('Diário 1º PA'!$A$4:$A$2000)+COUNT('Diário 2º PA'!$A$4:$A$1998)+COUNT('Diário 3º PA'!$A$4:$A$1991)+ROW()-3)</f>
        <v/>
      </c>
      <c r="B1397" s="370"/>
      <c r="C1397" s="392"/>
      <c r="D1397" s="372"/>
      <c r="E1397" s="372"/>
      <c r="F1397" s="373"/>
      <c r="G1397" s="372"/>
      <c r="H1397" s="372"/>
      <c r="I1397" s="374"/>
      <c r="J1397" s="375"/>
      <c r="K1397" s="375"/>
      <c r="L1397" s="376"/>
      <c r="M1397" s="375"/>
      <c r="N1397" s="409"/>
      <c r="O1397" s="363">
        <f t="shared" si="137"/>
        <v>0</v>
      </c>
      <c r="P1397" s="74">
        <f t="shared" si="137"/>
        <v>0</v>
      </c>
      <c r="Q1397" s="96" t="str">
        <f t="shared" si="136"/>
        <v/>
      </c>
    </row>
    <row r="1398" spans="1:17">
      <c r="A1398" s="383" t="str">
        <f>IF(B1398="","",COUNT('Diário 1º PA'!$A$4:$A$2000)+COUNT('Diário 2º PA'!$A$4:$A$1998)+COUNT('Diário 3º PA'!$A$4:$A$1991)+ROW()-3)</f>
        <v/>
      </c>
      <c r="B1398" s="370"/>
      <c r="C1398" s="392"/>
      <c r="D1398" s="372"/>
      <c r="E1398" s="372"/>
      <c r="F1398" s="373"/>
      <c r="G1398" s="372"/>
      <c r="H1398" s="372"/>
      <c r="I1398" s="374"/>
      <c r="J1398" s="375"/>
      <c r="K1398" s="375"/>
      <c r="L1398" s="376"/>
      <c r="M1398" s="375"/>
      <c r="N1398" s="409"/>
      <c r="O1398" s="363">
        <f t="shared" si="137"/>
        <v>0</v>
      </c>
      <c r="P1398" s="74">
        <f t="shared" si="137"/>
        <v>0</v>
      </c>
      <c r="Q1398" s="96" t="str">
        <f t="shared" si="136"/>
        <v/>
      </c>
    </row>
    <row r="1399" spans="1:17">
      <c r="A1399" s="383" t="str">
        <f>IF(B1399="","",COUNT('Diário 1º PA'!$A$4:$A$2000)+COUNT('Diário 2º PA'!$A$4:$A$1998)+COUNT('Diário 3º PA'!$A$4:$A$1991)+ROW()-3)</f>
        <v/>
      </c>
      <c r="B1399" s="370"/>
      <c r="C1399" s="392"/>
      <c r="D1399" s="372"/>
      <c r="E1399" s="372"/>
      <c r="F1399" s="373"/>
      <c r="G1399" s="372"/>
      <c r="H1399" s="372"/>
      <c r="I1399" s="374"/>
      <c r="J1399" s="375"/>
      <c r="K1399" s="375"/>
      <c r="L1399" s="376"/>
      <c r="M1399" s="375"/>
      <c r="N1399" s="409"/>
      <c r="O1399" s="363">
        <f t="shared" si="137"/>
        <v>0</v>
      </c>
      <c r="P1399" s="74">
        <f t="shared" si="137"/>
        <v>0</v>
      </c>
      <c r="Q1399" s="96" t="str">
        <f t="shared" si="136"/>
        <v/>
      </c>
    </row>
    <row r="1400" spans="1:17">
      <c r="A1400" s="383" t="str">
        <f>IF(B1400="","",COUNT('Diário 1º PA'!$A$4:$A$2000)+COUNT('Diário 2º PA'!$A$4:$A$1998)+COUNT('Diário 3º PA'!$A$4:$A$1991)+ROW()-3)</f>
        <v/>
      </c>
      <c r="B1400" s="370"/>
      <c r="C1400" s="392"/>
      <c r="D1400" s="372"/>
      <c r="E1400" s="372"/>
      <c r="F1400" s="373"/>
      <c r="G1400" s="372"/>
      <c r="H1400" s="372"/>
      <c r="I1400" s="374"/>
      <c r="J1400" s="375"/>
      <c r="K1400" s="375"/>
      <c r="L1400" s="376"/>
      <c r="M1400" s="375"/>
      <c r="N1400" s="409"/>
      <c r="O1400" s="363">
        <f t="shared" si="137"/>
        <v>0</v>
      </c>
      <c r="P1400" s="74">
        <f t="shared" si="137"/>
        <v>0</v>
      </c>
      <c r="Q1400" s="96" t="str">
        <f t="shared" si="136"/>
        <v/>
      </c>
    </row>
    <row r="1401" spans="1:17">
      <c r="A1401" s="383" t="str">
        <f>IF(B1401="","",COUNT('Diário 1º PA'!$A$4:$A$2000)+COUNT('Diário 2º PA'!$A$4:$A$1998)+COUNT('Diário 3º PA'!$A$4:$A$1991)+ROW()-3)</f>
        <v/>
      </c>
      <c r="B1401" s="370"/>
      <c r="C1401" s="392"/>
      <c r="D1401" s="372"/>
      <c r="E1401" s="372"/>
      <c r="F1401" s="373"/>
      <c r="G1401" s="372"/>
      <c r="H1401" s="372"/>
      <c r="I1401" s="374"/>
      <c r="J1401" s="375"/>
      <c r="K1401" s="375"/>
      <c r="L1401" s="376"/>
      <c r="M1401" s="375"/>
      <c r="N1401" s="409"/>
      <c r="O1401" s="363">
        <f t="shared" si="137"/>
        <v>0</v>
      </c>
      <c r="P1401" s="74">
        <f t="shared" si="137"/>
        <v>0</v>
      </c>
      <c r="Q1401" s="96" t="str">
        <f t="shared" si="136"/>
        <v/>
      </c>
    </row>
    <row r="1402" spans="1:17">
      <c r="A1402" s="383" t="str">
        <f>IF(B1402="","",COUNT('Diário 1º PA'!$A$4:$A$2000)+COUNT('Diário 2º PA'!$A$4:$A$1998)+COUNT('Diário 3º PA'!$A$4:$A$1991)+ROW()-3)</f>
        <v/>
      </c>
      <c r="B1402" s="370"/>
      <c r="C1402" s="392"/>
      <c r="D1402" s="372"/>
      <c r="E1402" s="372"/>
      <c r="F1402" s="373"/>
      <c r="G1402" s="372"/>
      <c r="H1402" s="372"/>
      <c r="I1402" s="374"/>
      <c r="J1402" s="375"/>
      <c r="K1402" s="375"/>
      <c r="L1402" s="376"/>
      <c r="M1402" s="375"/>
      <c r="N1402" s="409"/>
      <c r="O1402" s="363">
        <f t="shared" si="137"/>
        <v>0</v>
      </c>
      <c r="P1402" s="74">
        <f t="shared" si="137"/>
        <v>0</v>
      </c>
      <c r="Q1402" s="96" t="str">
        <f t="shared" si="136"/>
        <v/>
      </c>
    </row>
    <row r="1403" spans="1:17">
      <c r="A1403" s="383" t="str">
        <f>IF(B1403="","",COUNT('Diário 1º PA'!$A$4:$A$2000)+COUNT('Diário 2º PA'!$A$4:$A$1998)+COUNT('Diário 3º PA'!$A$4:$A$1991)+ROW()-3)</f>
        <v/>
      </c>
      <c r="B1403" s="370"/>
      <c r="C1403" s="392"/>
      <c r="D1403" s="372"/>
      <c r="E1403" s="372"/>
      <c r="F1403" s="373"/>
      <c r="G1403" s="372"/>
      <c r="H1403" s="372"/>
      <c r="I1403" s="374"/>
      <c r="J1403" s="375"/>
      <c r="K1403" s="375"/>
      <c r="L1403" s="376"/>
      <c r="M1403" s="375"/>
      <c r="N1403" s="409"/>
      <c r="O1403" s="363">
        <f t="shared" si="137"/>
        <v>0</v>
      </c>
      <c r="P1403" s="74">
        <f t="shared" si="137"/>
        <v>0</v>
      </c>
      <c r="Q1403" s="96" t="str">
        <f t="shared" si="136"/>
        <v/>
      </c>
    </row>
    <row r="1404" spans="1:17">
      <c r="A1404" s="383" t="str">
        <f>IF(B1404="","",COUNT('Diário 1º PA'!$A$4:$A$2000)+COUNT('Diário 2º PA'!$A$4:$A$1998)+COUNT('Diário 3º PA'!$A$4:$A$1991)+ROW()-3)</f>
        <v/>
      </c>
      <c r="B1404" s="370"/>
      <c r="C1404" s="392"/>
      <c r="D1404" s="372"/>
      <c r="E1404" s="372"/>
      <c r="F1404" s="373"/>
      <c r="G1404" s="372"/>
      <c r="H1404" s="372"/>
      <c r="I1404" s="374"/>
      <c r="J1404" s="375"/>
      <c r="K1404" s="375"/>
      <c r="L1404" s="376"/>
      <c r="M1404" s="375"/>
      <c r="N1404" s="409"/>
      <c r="O1404" s="363">
        <f t="shared" si="137"/>
        <v>0</v>
      </c>
      <c r="P1404" s="74">
        <f t="shared" si="137"/>
        <v>0</v>
      </c>
      <c r="Q1404" s="96" t="str">
        <f t="shared" si="136"/>
        <v/>
      </c>
    </row>
    <row r="1405" spans="1:17">
      <c r="A1405" s="383" t="str">
        <f>IF(B1405="","",COUNT('Diário 1º PA'!$A$4:$A$2000)+COUNT('Diário 2º PA'!$A$4:$A$1998)+COUNT('Diário 3º PA'!$A$4:$A$1991)+ROW()-3)</f>
        <v/>
      </c>
      <c r="B1405" s="370"/>
      <c r="C1405" s="392"/>
      <c r="D1405" s="372"/>
      <c r="E1405" s="372"/>
      <c r="F1405" s="373"/>
      <c r="G1405" s="372"/>
      <c r="H1405" s="372"/>
      <c r="I1405" s="374"/>
      <c r="J1405" s="375"/>
      <c r="K1405" s="375"/>
      <c r="L1405" s="376"/>
      <c r="M1405" s="375"/>
      <c r="N1405" s="409"/>
      <c r="O1405" s="363">
        <f t="shared" si="137"/>
        <v>0</v>
      </c>
      <c r="P1405" s="74">
        <f t="shared" si="137"/>
        <v>0</v>
      </c>
      <c r="Q1405" s="96" t="str">
        <f t="shared" si="136"/>
        <v/>
      </c>
    </row>
    <row r="1406" spans="1:17">
      <c r="A1406" s="383" t="str">
        <f>IF(B1406="","",COUNT('Diário 1º PA'!$A$4:$A$2000)+COUNT('Diário 2º PA'!$A$4:$A$1998)+COUNT('Diário 3º PA'!$A$4:$A$1991)+ROW()-3)</f>
        <v/>
      </c>
      <c r="B1406" s="370"/>
      <c r="C1406" s="392"/>
      <c r="D1406" s="372"/>
      <c r="E1406" s="372"/>
      <c r="F1406" s="373"/>
      <c r="G1406" s="372"/>
      <c r="H1406" s="372"/>
      <c r="I1406" s="374"/>
      <c r="J1406" s="375"/>
      <c r="K1406" s="375"/>
      <c r="L1406" s="376"/>
      <c r="M1406" s="375"/>
      <c r="N1406" s="409"/>
      <c r="O1406" s="363">
        <f t="shared" si="137"/>
        <v>0</v>
      </c>
      <c r="P1406" s="74">
        <f t="shared" si="137"/>
        <v>0</v>
      </c>
      <c r="Q1406" s="96" t="str">
        <f t="shared" si="136"/>
        <v/>
      </c>
    </row>
    <row r="1407" spans="1:17">
      <c r="A1407" s="383" t="str">
        <f>IF(B1407="","",COUNT('Diário 1º PA'!$A$4:$A$2000)+COUNT('Diário 2º PA'!$A$4:$A$1998)+COUNT('Diário 3º PA'!$A$4:$A$1991)+ROW()-3)</f>
        <v/>
      </c>
      <c r="B1407" s="370"/>
      <c r="C1407" s="392"/>
      <c r="D1407" s="372"/>
      <c r="E1407" s="372"/>
      <c r="F1407" s="373"/>
      <c r="G1407" s="372"/>
      <c r="H1407" s="372"/>
      <c r="I1407" s="374"/>
      <c r="J1407" s="375"/>
      <c r="K1407" s="375"/>
      <c r="L1407" s="376"/>
      <c r="M1407" s="375"/>
      <c r="N1407" s="409"/>
      <c r="O1407" s="363">
        <f t="shared" si="137"/>
        <v>0</v>
      </c>
      <c r="P1407" s="74">
        <f t="shared" si="137"/>
        <v>0</v>
      </c>
      <c r="Q1407" s="96" t="str">
        <f t="shared" si="136"/>
        <v/>
      </c>
    </row>
    <row r="1408" spans="1:17">
      <c r="A1408" s="383" t="str">
        <f>IF(B1408="","",COUNT('Diário 1º PA'!$A$4:$A$2000)+COUNT('Diário 2º PA'!$A$4:$A$1998)+COUNT('Diário 3º PA'!$A$4:$A$1991)+ROW()-3)</f>
        <v/>
      </c>
      <c r="B1408" s="370"/>
      <c r="C1408" s="392"/>
      <c r="D1408" s="372"/>
      <c r="E1408" s="372"/>
      <c r="F1408" s="373"/>
      <c r="G1408" s="372"/>
      <c r="H1408" s="372"/>
      <c r="I1408" s="374"/>
      <c r="J1408" s="375"/>
      <c r="K1408" s="375"/>
      <c r="L1408" s="376"/>
      <c r="M1408" s="375"/>
      <c r="N1408" s="409"/>
      <c r="O1408" s="363">
        <f t="shared" si="137"/>
        <v>0</v>
      </c>
      <c r="P1408" s="74">
        <f t="shared" si="137"/>
        <v>0</v>
      </c>
      <c r="Q1408" s="96" t="str">
        <f t="shared" si="136"/>
        <v/>
      </c>
    </row>
    <row r="1409" spans="1:17">
      <c r="A1409" s="383" t="str">
        <f>IF(B1409="","",COUNT('Diário 1º PA'!$A$4:$A$2000)+COUNT('Diário 2º PA'!$A$4:$A$1998)+COUNT('Diário 3º PA'!$A$4:$A$1991)+ROW()-3)</f>
        <v/>
      </c>
      <c r="B1409" s="370"/>
      <c r="C1409" s="392"/>
      <c r="D1409" s="372"/>
      <c r="E1409" s="372"/>
      <c r="F1409" s="373"/>
      <c r="G1409" s="372"/>
      <c r="H1409" s="372"/>
      <c r="I1409" s="374"/>
      <c r="J1409" s="375"/>
      <c r="K1409" s="375"/>
      <c r="L1409" s="376"/>
      <c r="M1409" s="375"/>
      <c r="N1409" s="409"/>
      <c r="O1409" s="363">
        <f t="shared" si="137"/>
        <v>0</v>
      </c>
      <c r="P1409" s="74">
        <f t="shared" si="137"/>
        <v>0</v>
      </c>
      <c r="Q1409" s="96" t="str">
        <f t="shared" si="136"/>
        <v/>
      </c>
    </row>
    <row r="1410" spans="1:17">
      <c r="A1410" s="383" t="str">
        <f>IF(B1410="","",COUNT('Diário 1º PA'!$A$4:$A$2000)+COUNT('Diário 2º PA'!$A$4:$A$1998)+COUNT('Diário 3º PA'!$A$4:$A$1991)+ROW()-3)</f>
        <v/>
      </c>
      <c r="B1410" s="370"/>
      <c r="C1410" s="392"/>
      <c r="D1410" s="372"/>
      <c r="E1410" s="372"/>
      <c r="F1410" s="373"/>
      <c r="G1410" s="372"/>
      <c r="H1410" s="372"/>
      <c r="I1410" s="374"/>
      <c r="J1410" s="375"/>
      <c r="K1410" s="375"/>
      <c r="L1410" s="376"/>
      <c r="M1410" s="375"/>
      <c r="N1410" s="409"/>
      <c r="O1410" s="363">
        <f t="shared" si="137"/>
        <v>0</v>
      </c>
      <c r="P1410" s="74">
        <f t="shared" si="137"/>
        <v>0</v>
      </c>
      <c r="Q1410" s="96" t="str">
        <f t="shared" si="136"/>
        <v/>
      </c>
    </row>
    <row r="1411" spans="1:17">
      <c r="A1411" s="383" t="str">
        <f>IF(B1411="","",COUNT('Diário 1º PA'!$A$4:$A$2000)+COUNT('Diário 2º PA'!$A$4:$A$1998)+COUNT('Diário 3º PA'!$A$4:$A$1991)+ROW()-3)</f>
        <v/>
      </c>
      <c r="B1411" s="370"/>
      <c r="C1411" s="392"/>
      <c r="D1411" s="372"/>
      <c r="E1411" s="372"/>
      <c r="F1411" s="373"/>
      <c r="G1411" s="372"/>
      <c r="H1411" s="372"/>
      <c r="I1411" s="374"/>
      <c r="J1411" s="375"/>
      <c r="K1411" s="375"/>
      <c r="L1411" s="376"/>
      <c r="M1411" s="375"/>
      <c r="N1411" s="409"/>
      <c r="O1411" s="363">
        <f t="shared" si="137"/>
        <v>0</v>
      </c>
      <c r="P1411" s="74">
        <f t="shared" si="137"/>
        <v>0</v>
      </c>
      <c r="Q1411" s="96" t="str">
        <f t="shared" si="136"/>
        <v/>
      </c>
    </row>
    <row r="1412" spans="1:17">
      <c r="A1412" s="383" t="str">
        <f>IF(B1412="","",COUNT('Diário 1º PA'!$A$4:$A$2000)+COUNT('Diário 2º PA'!$A$4:$A$1998)+COUNT('Diário 3º PA'!$A$4:$A$1991)+ROW()-3)</f>
        <v/>
      </c>
      <c r="B1412" s="370"/>
      <c r="C1412" s="392"/>
      <c r="D1412" s="372"/>
      <c r="E1412" s="372"/>
      <c r="F1412" s="373"/>
      <c r="G1412" s="372"/>
      <c r="H1412" s="372"/>
      <c r="I1412" s="374"/>
      <c r="J1412" s="375"/>
      <c r="K1412" s="375"/>
      <c r="L1412" s="376"/>
      <c r="M1412" s="375"/>
      <c r="N1412" s="409"/>
      <c r="O1412" s="363">
        <f t="shared" si="137"/>
        <v>0</v>
      </c>
      <c r="P1412" s="74">
        <f t="shared" si="137"/>
        <v>0</v>
      </c>
      <c r="Q1412" s="96" t="str">
        <f t="shared" si="136"/>
        <v/>
      </c>
    </row>
    <row r="1413" spans="1:17">
      <c r="A1413" s="383" t="str">
        <f>IF(B1413="","",COUNT('Diário 1º PA'!$A$4:$A$2000)+COUNT('Diário 2º PA'!$A$4:$A$1998)+COUNT('Diário 3º PA'!$A$4:$A$1991)+ROW()-3)</f>
        <v/>
      </c>
      <c r="B1413" s="370"/>
      <c r="C1413" s="392"/>
      <c r="D1413" s="372"/>
      <c r="E1413" s="372"/>
      <c r="F1413" s="373"/>
      <c r="G1413" s="372"/>
      <c r="H1413" s="372"/>
      <c r="I1413" s="374"/>
      <c r="J1413" s="375"/>
      <c r="K1413" s="375"/>
      <c r="L1413" s="376"/>
      <c r="M1413" s="375"/>
      <c r="N1413" s="409"/>
      <c r="O1413" s="363">
        <f t="shared" si="137"/>
        <v>0</v>
      </c>
      <c r="P1413" s="74">
        <f t="shared" si="137"/>
        <v>0</v>
      </c>
      <c r="Q1413" s="96" t="str">
        <f t="shared" si="136"/>
        <v/>
      </c>
    </row>
    <row r="1414" spans="1:17">
      <c r="A1414" s="383" t="str">
        <f>IF(B1414="","",COUNT('Diário 1º PA'!$A$4:$A$2000)+COUNT('Diário 2º PA'!$A$4:$A$1998)+COUNT('Diário 3º PA'!$A$4:$A$1991)+ROW()-3)</f>
        <v/>
      </c>
      <c r="B1414" s="370"/>
      <c r="C1414" s="392"/>
      <c r="D1414" s="372"/>
      <c r="E1414" s="372"/>
      <c r="F1414" s="373"/>
      <c r="G1414" s="372"/>
      <c r="H1414" s="372"/>
      <c r="I1414" s="374"/>
      <c r="J1414" s="375"/>
      <c r="K1414" s="375"/>
      <c r="L1414" s="376"/>
      <c r="M1414" s="375"/>
      <c r="N1414" s="409"/>
      <c r="O1414" s="363">
        <f t="shared" si="137"/>
        <v>0</v>
      </c>
      <c r="P1414" s="74">
        <f t="shared" si="137"/>
        <v>0</v>
      </c>
      <c r="Q1414" s="96" t="str">
        <f t="shared" si="136"/>
        <v/>
      </c>
    </row>
    <row r="1415" spans="1:17">
      <c r="A1415" s="383" t="str">
        <f>IF(B1415="","",COUNT('Diário 1º PA'!$A$4:$A$2000)+COUNT('Diário 2º PA'!$A$4:$A$1998)+COUNT('Diário 3º PA'!$A$4:$A$1991)+ROW()-3)</f>
        <v/>
      </c>
      <c r="B1415" s="370"/>
      <c r="C1415" s="392"/>
      <c r="D1415" s="372"/>
      <c r="E1415" s="372"/>
      <c r="F1415" s="373"/>
      <c r="G1415" s="372"/>
      <c r="H1415" s="372"/>
      <c r="I1415" s="374"/>
      <c r="J1415" s="375"/>
      <c r="K1415" s="375"/>
      <c r="L1415" s="376"/>
      <c r="M1415" s="375"/>
      <c r="N1415" s="409"/>
      <c r="O1415" s="363">
        <f t="shared" si="137"/>
        <v>0</v>
      </c>
      <c r="P1415" s="74">
        <f t="shared" si="137"/>
        <v>0</v>
      </c>
      <c r="Q1415" s="96" t="str">
        <f t="shared" si="136"/>
        <v/>
      </c>
    </row>
    <row r="1416" spans="1:17">
      <c r="A1416" s="383" t="str">
        <f>IF(B1416="","",COUNT('Diário 1º PA'!$A$4:$A$2000)+COUNT('Diário 2º PA'!$A$4:$A$1998)+COUNT('Diário 3º PA'!$A$4:$A$1991)+ROW()-3)</f>
        <v/>
      </c>
      <c r="B1416" s="370"/>
      <c r="C1416" s="392"/>
      <c r="D1416" s="372"/>
      <c r="E1416" s="372"/>
      <c r="F1416" s="373"/>
      <c r="G1416" s="372"/>
      <c r="H1416" s="372"/>
      <c r="I1416" s="374"/>
      <c r="J1416" s="375"/>
      <c r="K1416" s="375"/>
      <c r="L1416" s="376"/>
      <c r="M1416" s="375"/>
      <c r="N1416" s="409"/>
      <c r="O1416" s="363">
        <f t="shared" si="137"/>
        <v>0</v>
      </c>
      <c r="P1416" s="74">
        <f t="shared" si="137"/>
        <v>0</v>
      </c>
      <c r="Q1416" s="96" t="str">
        <f t="shared" ref="Q1416:Q1479" si="138">SUBSTITUTE(D1416," ","_")</f>
        <v/>
      </c>
    </row>
    <row r="1417" spans="1:17">
      <c r="A1417" s="383" t="str">
        <f>IF(B1417="","",COUNT('Diário 1º PA'!$A$4:$A$2000)+COUNT('Diário 2º PA'!$A$4:$A$1998)+COUNT('Diário 3º PA'!$A$4:$A$1991)+ROW()-3)</f>
        <v/>
      </c>
      <c r="B1417" s="370"/>
      <c r="C1417" s="392"/>
      <c r="D1417" s="372"/>
      <c r="E1417" s="372"/>
      <c r="F1417" s="373"/>
      <c r="G1417" s="372"/>
      <c r="H1417" s="372"/>
      <c r="I1417" s="374"/>
      <c r="J1417" s="375"/>
      <c r="K1417" s="375"/>
      <c r="L1417" s="376"/>
      <c r="M1417" s="375"/>
      <c r="N1417" s="409"/>
      <c r="O1417" s="363">
        <f t="shared" ref="O1417:P1480" si="139">IF(B1417=0,0,IF(YEAR(B1417)=$P$1,MONTH(B1417)-$O$1+1,(YEAR(B1417)-$P$1)*12-$O$1+1+MONTH(B1417)))</f>
        <v>0</v>
      </c>
      <c r="P1417" s="74">
        <f t="shared" si="139"/>
        <v>0</v>
      </c>
      <c r="Q1417" s="96" t="str">
        <f t="shared" si="138"/>
        <v/>
      </c>
    </row>
    <row r="1418" spans="1:17">
      <c r="A1418" s="383" t="str">
        <f>IF(B1418="","",COUNT('Diário 1º PA'!$A$4:$A$2000)+COUNT('Diário 2º PA'!$A$4:$A$1998)+COUNT('Diário 3º PA'!$A$4:$A$1991)+ROW()-3)</f>
        <v/>
      </c>
      <c r="B1418" s="370"/>
      <c r="C1418" s="392"/>
      <c r="D1418" s="372"/>
      <c r="E1418" s="372"/>
      <c r="F1418" s="373"/>
      <c r="G1418" s="372"/>
      <c r="H1418" s="372"/>
      <c r="I1418" s="374"/>
      <c r="J1418" s="375"/>
      <c r="K1418" s="375"/>
      <c r="L1418" s="376"/>
      <c r="M1418" s="375"/>
      <c r="N1418" s="409"/>
      <c r="O1418" s="363">
        <f t="shared" si="139"/>
        <v>0</v>
      </c>
      <c r="P1418" s="74">
        <f t="shared" si="139"/>
        <v>0</v>
      </c>
      <c r="Q1418" s="96" t="str">
        <f t="shared" si="138"/>
        <v/>
      </c>
    </row>
    <row r="1419" spans="1:17">
      <c r="A1419" s="383" t="str">
        <f>IF(B1419="","",COUNT('Diário 1º PA'!$A$4:$A$2000)+COUNT('Diário 2º PA'!$A$4:$A$1998)+COUNT('Diário 3º PA'!$A$4:$A$1991)+ROW()-3)</f>
        <v/>
      </c>
      <c r="B1419" s="370"/>
      <c r="C1419" s="392"/>
      <c r="D1419" s="372"/>
      <c r="E1419" s="372"/>
      <c r="F1419" s="373"/>
      <c r="G1419" s="372"/>
      <c r="H1419" s="372"/>
      <c r="I1419" s="374"/>
      <c r="J1419" s="375"/>
      <c r="K1419" s="375"/>
      <c r="L1419" s="376"/>
      <c r="M1419" s="375"/>
      <c r="N1419" s="409"/>
      <c r="O1419" s="363">
        <f t="shared" si="139"/>
        <v>0</v>
      </c>
      <c r="P1419" s="74">
        <f t="shared" si="139"/>
        <v>0</v>
      </c>
      <c r="Q1419" s="96" t="str">
        <f t="shared" si="138"/>
        <v/>
      </c>
    </row>
    <row r="1420" spans="1:17">
      <c r="A1420" s="383" t="str">
        <f>IF(B1420="","",COUNT('Diário 1º PA'!$A$4:$A$2000)+COUNT('Diário 2º PA'!$A$4:$A$1998)+COUNT('Diário 3º PA'!$A$4:$A$1991)+ROW()-3)</f>
        <v/>
      </c>
      <c r="B1420" s="370"/>
      <c r="C1420" s="392"/>
      <c r="D1420" s="372"/>
      <c r="E1420" s="372"/>
      <c r="F1420" s="373"/>
      <c r="G1420" s="372"/>
      <c r="H1420" s="372"/>
      <c r="I1420" s="374"/>
      <c r="J1420" s="375"/>
      <c r="K1420" s="375"/>
      <c r="L1420" s="376"/>
      <c r="M1420" s="375"/>
      <c r="N1420" s="409"/>
      <c r="O1420" s="363">
        <f t="shared" si="139"/>
        <v>0</v>
      </c>
      <c r="P1420" s="74">
        <f t="shared" si="139"/>
        <v>0</v>
      </c>
      <c r="Q1420" s="96" t="str">
        <f t="shared" si="138"/>
        <v/>
      </c>
    </row>
    <row r="1421" spans="1:17">
      <c r="A1421" s="383" t="str">
        <f>IF(B1421="","",COUNT('Diário 1º PA'!$A$4:$A$2000)+COUNT('Diário 2º PA'!$A$4:$A$1998)+COUNT('Diário 3º PA'!$A$4:$A$1991)+ROW()-3)</f>
        <v/>
      </c>
      <c r="B1421" s="370"/>
      <c r="C1421" s="392"/>
      <c r="D1421" s="372"/>
      <c r="E1421" s="372"/>
      <c r="F1421" s="373"/>
      <c r="G1421" s="372"/>
      <c r="H1421" s="372"/>
      <c r="I1421" s="374"/>
      <c r="J1421" s="375"/>
      <c r="K1421" s="375"/>
      <c r="L1421" s="376"/>
      <c r="M1421" s="375"/>
      <c r="N1421" s="409"/>
      <c r="O1421" s="363">
        <f t="shared" si="139"/>
        <v>0</v>
      </c>
      <c r="P1421" s="74">
        <f t="shared" si="139"/>
        <v>0</v>
      </c>
      <c r="Q1421" s="96" t="str">
        <f t="shared" si="138"/>
        <v/>
      </c>
    </row>
    <row r="1422" spans="1:17">
      <c r="A1422" s="383" t="str">
        <f>IF(B1422="","",COUNT('Diário 1º PA'!$A$4:$A$2000)+COUNT('Diário 2º PA'!$A$4:$A$1998)+COUNT('Diário 3º PA'!$A$4:$A$1991)+ROW()-3)</f>
        <v/>
      </c>
      <c r="B1422" s="370"/>
      <c r="C1422" s="392"/>
      <c r="D1422" s="372"/>
      <c r="E1422" s="372"/>
      <c r="F1422" s="373"/>
      <c r="G1422" s="372"/>
      <c r="H1422" s="372"/>
      <c r="I1422" s="374"/>
      <c r="J1422" s="375"/>
      <c r="K1422" s="375"/>
      <c r="L1422" s="376"/>
      <c r="M1422" s="375"/>
      <c r="N1422" s="409"/>
      <c r="O1422" s="363">
        <f t="shared" si="139"/>
        <v>0</v>
      </c>
      <c r="P1422" s="74">
        <f t="shared" si="139"/>
        <v>0</v>
      </c>
      <c r="Q1422" s="96" t="str">
        <f t="shared" si="138"/>
        <v/>
      </c>
    </row>
    <row r="1423" spans="1:17">
      <c r="A1423" s="383" t="str">
        <f>IF(B1423="","",COUNT('Diário 1º PA'!$A$4:$A$2000)+COUNT('Diário 2º PA'!$A$4:$A$1998)+COUNT('Diário 3º PA'!$A$4:$A$1991)+ROW()-3)</f>
        <v/>
      </c>
      <c r="B1423" s="370"/>
      <c r="C1423" s="392"/>
      <c r="D1423" s="372"/>
      <c r="E1423" s="372"/>
      <c r="F1423" s="373"/>
      <c r="G1423" s="372"/>
      <c r="H1423" s="372"/>
      <c r="I1423" s="374"/>
      <c r="J1423" s="375"/>
      <c r="K1423" s="375"/>
      <c r="L1423" s="376"/>
      <c r="M1423" s="375"/>
      <c r="N1423" s="409"/>
      <c r="O1423" s="363">
        <f t="shared" si="139"/>
        <v>0</v>
      </c>
      <c r="P1423" s="74">
        <f t="shared" si="139"/>
        <v>0</v>
      </c>
      <c r="Q1423" s="96" t="str">
        <f t="shared" si="138"/>
        <v/>
      </c>
    </row>
    <row r="1424" spans="1:17">
      <c r="A1424" s="383" t="str">
        <f>IF(B1424="","",COUNT('Diário 1º PA'!$A$4:$A$2000)+COUNT('Diário 2º PA'!$A$4:$A$1998)+COUNT('Diário 3º PA'!$A$4:$A$1991)+ROW()-3)</f>
        <v/>
      </c>
      <c r="B1424" s="370"/>
      <c r="C1424" s="392"/>
      <c r="D1424" s="372"/>
      <c r="E1424" s="372"/>
      <c r="F1424" s="373"/>
      <c r="G1424" s="372"/>
      <c r="H1424" s="372"/>
      <c r="I1424" s="374"/>
      <c r="J1424" s="375"/>
      <c r="K1424" s="375"/>
      <c r="L1424" s="376"/>
      <c r="M1424" s="375"/>
      <c r="N1424" s="409"/>
      <c r="O1424" s="363">
        <f t="shared" si="139"/>
        <v>0</v>
      </c>
      <c r="P1424" s="74">
        <f t="shared" si="139"/>
        <v>0</v>
      </c>
      <c r="Q1424" s="96" t="str">
        <f t="shared" si="138"/>
        <v/>
      </c>
    </row>
    <row r="1425" spans="1:17">
      <c r="A1425" s="383" t="str">
        <f>IF(B1425="","",COUNT('Diário 1º PA'!$A$4:$A$2000)+COUNT('Diário 2º PA'!$A$4:$A$1998)+COUNT('Diário 3º PA'!$A$4:$A$1991)+ROW()-3)</f>
        <v/>
      </c>
      <c r="B1425" s="370"/>
      <c r="C1425" s="392"/>
      <c r="D1425" s="372"/>
      <c r="E1425" s="372"/>
      <c r="F1425" s="373"/>
      <c r="G1425" s="372"/>
      <c r="H1425" s="372"/>
      <c r="I1425" s="374"/>
      <c r="J1425" s="375"/>
      <c r="K1425" s="375"/>
      <c r="L1425" s="376"/>
      <c r="M1425" s="375"/>
      <c r="N1425" s="409"/>
      <c r="O1425" s="363">
        <f t="shared" si="139"/>
        <v>0</v>
      </c>
      <c r="P1425" s="74">
        <f t="shared" si="139"/>
        <v>0</v>
      </c>
      <c r="Q1425" s="96" t="str">
        <f t="shared" si="138"/>
        <v/>
      </c>
    </row>
    <row r="1426" spans="1:17">
      <c r="A1426" s="383" t="str">
        <f>IF(B1426="","",COUNT('Diário 1º PA'!$A$4:$A$2000)+COUNT('Diário 2º PA'!$A$4:$A$1998)+COUNT('Diário 3º PA'!$A$4:$A$1991)+ROW()-3)</f>
        <v/>
      </c>
      <c r="B1426" s="370"/>
      <c r="C1426" s="392"/>
      <c r="D1426" s="372"/>
      <c r="E1426" s="372"/>
      <c r="F1426" s="373"/>
      <c r="G1426" s="372"/>
      <c r="H1426" s="372"/>
      <c r="I1426" s="374"/>
      <c r="J1426" s="375"/>
      <c r="K1426" s="375"/>
      <c r="L1426" s="376"/>
      <c r="M1426" s="375"/>
      <c r="N1426" s="409"/>
      <c r="O1426" s="363">
        <f t="shared" si="139"/>
        <v>0</v>
      </c>
      <c r="P1426" s="74">
        <f t="shared" si="139"/>
        <v>0</v>
      </c>
      <c r="Q1426" s="96" t="str">
        <f t="shared" si="138"/>
        <v/>
      </c>
    </row>
    <row r="1427" spans="1:17">
      <c r="A1427" s="383" t="str">
        <f>IF(B1427="","",COUNT('Diário 1º PA'!$A$4:$A$2000)+COUNT('Diário 2º PA'!$A$4:$A$1998)+COUNT('Diário 3º PA'!$A$4:$A$1991)+ROW()-3)</f>
        <v/>
      </c>
      <c r="B1427" s="370"/>
      <c r="C1427" s="392"/>
      <c r="D1427" s="372"/>
      <c r="E1427" s="372"/>
      <c r="F1427" s="373"/>
      <c r="G1427" s="372"/>
      <c r="H1427" s="372"/>
      <c r="I1427" s="374"/>
      <c r="J1427" s="375"/>
      <c r="K1427" s="375"/>
      <c r="L1427" s="376"/>
      <c r="M1427" s="375"/>
      <c r="N1427" s="409"/>
      <c r="O1427" s="363">
        <f t="shared" si="139"/>
        <v>0</v>
      </c>
      <c r="P1427" s="74">
        <f t="shared" si="139"/>
        <v>0</v>
      </c>
      <c r="Q1427" s="96" t="str">
        <f t="shared" si="138"/>
        <v/>
      </c>
    </row>
    <row r="1428" spans="1:17">
      <c r="A1428" s="383" t="str">
        <f>IF(B1428="","",COUNT('Diário 1º PA'!$A$4:$A$2000)+COUNT('Diário 2º PA'!$A$4:$A$1998)+COUNT('Diário 3º PA'!$A$4:$A$1991)+ROW()-3)</f>
        <v/>
      </c>
      <c r="B1428" s="370"/>
      <c r="C1428" s="392"/>
      <c r="D1428" s="372"/>
      <c r="E1428" s="372"/>
      <c r="F1428" s="373"/>
      <c r="G1428" s="372"/>
      <c r="H1428" s="372"/>
      <c r="I1428" s="374"/>
      <c r="J1428" s="375"/>
      <c r="K1428" s="375"/>
      <c r="L1428" s="376"/>
      <c r="M1428" s="375"/>
      <c r="N1428" s="409"/>
      <c r="O1428" s="363">
        <f t="shared" si="139"/>
        <v>0</v>
      </c>
      <c r="P1428" s="74">
        <f t="shared" si="139"/>
        <v>0</v>
      </c>
      <c r="Q1428" s="96" t="str">
        <f t="shared" si="138"/>
        <v/>
      </c>
    </row>
    <row r="1429" spans="1:17">
      <c r="A1429" s="383" t="str">
        <f>IF(B1429="","",COUNT('Diário 1º PA'!$A$4:$A$2000)+COUNT('Diário 2º PA'!$A$4:$A$1998)+COUNT('Diário 3º PA'!$A$4:$A$1991)+ROW()-3)</f>
        <v/>
      </c>
      <c r="B1429" s="370"/>
      <c r="C1429" s="392"/>
      <c r="D1429" s="372"/>
      <c r="E1429" s="372"/>
      <c r="F1429" s="373"/>
      <c r="G1429" s="372"/>
      <c r="H1429" s="372"/>
      <c r="I1429" s="374"/>
      <c r="J1429" s="375"/>
      <c r="K1429" s="375"/>
      <c r="L1429" s="376"/>
      <c r="M1429" s="375"/>
      <c r="N1429" s="409"/>
      <c r="O1429" s="363">
        <f t="shared" si="139"/>
        <v>0</v>
      </c>
      <c r="P1429" s="74">
        <f t="shared" si="139"/>
        <v>0</v>
      </c>
      <c r="Q1429" s="96" t="str">
        <f t="shared" si="138"/>
        <v/>
      </c>
    </row>
    <row r="1430" spans="1:17">
      <c r="A1430" s="383" t="str">
        <f>IF(B1430="","",COUNT('Diário 1º PA'!$A$4:$A$2000)+COUNT('Diário 2º PA'!$A$4:$A$1998)+COUNT('Diário 3º PA'!$A$4:$A$1991)+ROW()-3)</f>
        <v/>
      </c>
      <c r="B1430" s="370"/>
      <c r="C1430" s="392"/>
      <c r="D1430" s="372"/>
      <c r="E1430" s="372"/>
      <c r="F1430" s="373"/>
      <c r="G1430" s="372"/>
      <c r="H1430" s="372"/>
      <c r="I1430" s="374"/>
      <c r="J1430" s="375"/>
      <c r="K1430" s="375"/>
      <c r="L1430" s="376"/>
      <c r="M1430" s="375"/>
      <c r="N1430" s="409"/>
      <c r="O1430" s="363">
        <f t="shared" si="139"/>
        <v>0</v>
      </c>
      <c r="P1430" s="74">
        <f t="shared" si="139"/>
        <v>0</v>
      </c>
      <c r="Q1430" s="96" t="str">
        <f t="shared" si="138"/>
        <v/>
      </c>
    </row>
    <row r="1431" spans="1:17">
      <c r="A1431" s="383" t="str">
        <f>IF(B1431="","",COUNT('Diário 1º PA'!$A$4:$A$2000)+COUNT('Diário 2º PA'!$A$4:$A$1998)+COUNT('Diário 3º PA'!$A$4:$A$1991)+ROW()-3)</f>
        <v/>
      </c>
      <c r="B1431" s="370"/>
      <c r="C1431" s="392"/>
      <c r="D1431" s="372"/>
      <c r="E1431" s="372"/>
      <c r="F1431" s="373"/>
      <c r="G1431" s="372"/>
      <c r="H1431" s="372"/>
      <c r="I1431" s="374"/>
      <c r="J1431" s="375"/>
      <c r="K1431" s="375"/>
      <c r="L1431" s="376"/>
      <c r="M1431" s="375"/>
      <c r="N1431" s="409"/>
      <c r="O1431" s="363">
        <f t="shared" si="139"/>
        <v>0</v>
      </c>
      <c r="P1431" s="74">
        <f t="shared" si="139"/>
        <v>0</v>
      </c>
      <c r="Q1431" s="96" t="str">
        <f t="shared" si="138"/>
        <v/>
      </c>
    </row>
    <row r="1432" spans="1:17">
      <c r="A1432" s="383" t="str">
        <f>IF(B1432="","",COUNT('Diário 1º PA'!$A$4:$A$2000)+COUNT('Diário 2º PA'!$A$4:$A$1998)+COUNT('Diário 3º PA'!$A$4:$A$1991)+ROW()-3)</f>
        <v/>
      </c>
      <c r="B1432" s="370"/>
      <c r="C1432" s="392"/>
      <c r="D1432" s="372"/>
      <c r="E1432" s="372"/>
      <c r="F1432" s="373"/>
      <c r="G1432" s="372"/>
      <c r="H1432" s="372"/>
      <c r="I1432" s="374"/>
      <c r="J1432" s="375"/>
      <c r="K1432" s="375"/>
      <c r="L1432" s="376"/>
      <c r="M1432" s="375"/>
      <c r="N1432" s="409"/>
      <c r="O1432" s="363">
        <f t="shared" si="139"/>
        <v>0</v>
      </c>
      <c r="P1432" s="74">
        <f t="shared" si="139"/>
        <v>0</v>
      </c>
      <c r="Q1432" s="96" t="str">
        <f t="shared" si="138"/>
        <v/>
      </c>
    </row>
    <row r="1433" spans="1:17">
      <c r="A1433" s="383" t="str">
        <f>IF(B1433="","",COUNT('Diário 1º PA'!$A$4:$A$2000)+COUNT('Diário 2º PA'!$A$4:$A$1998)+COUNT('Diário 3º PA'!$A$4:$A$1991)+ROW()-3)</f>
        <v/>
      </c>
      <c r="B1433" s="370"/>
      <c r="C1433" s="392"/>
      <c r="D1433" s="372"/>
      <c r="E1433" s="372"/>
      <c r="F1433" s="373"/>
      <c r="G1433" s="372"/>
      <c r="H1433" s="372"/>
      <c r="I1433" s="374"/>
      <c r="J1433" s="375"/>
      <c r="K1433" s="375"/>
      <c r="L1433" s="376"/>
      <c r="M1433" s="375"/>
      <c r="N1433" s="409"/>
      <c r="O1433" s="363">
        <f t="shared" si="139"/>
        <v>0</v>
      </c>
      <c r="P1433" s="74">
        <f t="shared" si="139"/>
        <v>0</v>
      </c>
      <c r="Q1433" s="96" t="str">
        <f t="shared" si="138"/>
        <v/>
      </c>
    </row>
    <row r="1434" spans="1:17">
      <c r="A1434" s="383" t="str">
        <f>IF(B1434="","",COUNT('Diário 1º PA'!$A$4:$A$2000)+COUNT('Diário 2º PA'!$A$4:$A$1998)+COUNT('Diário 3º PA'!$A$4:$A$1991)+ROW()-3)</f>
        <v/>
      </c>
      <c r="B1434" s="370"/>
      <c r="C1434" s="392"/>
      <c r="D1434" s="372"/>
      <c r="E1434" s="372"/>
      <c r="F1434" s="373"/>
      <c r="G1434" s="372"/>
      <c r="H1434" s="372"/>
      <c r="I1434" s="374"/>
      <c r="J1434" s="375"/>
      <c r="K1434" s="375"/>
      <c r="L1434" s="376"/>
      <c r="M1434" s="375"/>
      <c r="N1434" s="409"/>
      <c r="O1434" s="363">
        <f t="shared" si="139"/>
        <v>0</v>
      </c>
      <c r="P1434" s="74">
        <f t="shared" si="139"/>
        <v>0</v>
      </c>
      <c r="Q1434" s="96" t="str">
        <f t="shared" si="138"/>
        <v/>
      </c>
    </row>
    <row r="1435" spans="1:17">
      <c r="A1435" s="383" t="str">
        <f>IF(B1435="","",COUNT('Diário 1º PA'!$A$4:$A$2000)+COUNT('Diário 2º PA'!$A$4:$A$1998)+COUNT('Diário 3º PA'!$A$4:$A$1991)+ROW()-3)</f>
        <v/>
      </c>
      <c r="B1435" s="370"/>
      <c r="C1435" s="392"/>
      <c r="D1435" s="372"/>
      <c r="E1435" s="372"/>
      <c r="F1435" s="373"/>
      <c r="G1435" s="372"/>
      <c r="H1435" s="372"/>
      <c r="I1435" s="374"/>
      <c r="J1435" s="375"/>
      <c r="K1435" s="375"/>
      <c r="L1435" s="376"/>
      <c r="M1435" s="375"/>
      <c r="N1435" s="409"/>
      <c r="O1435" s="363">
        <f t="shared" si="139"/>
        <v>0</v>
      </c>
      <c r="P1435" s="74">
        <f t="shared" si="139"/>
        <v>0</v>
      </c>
      <c r="Q1435" s="96" t="str">
        <f t="shared" si="138"/>
        <v/>
      </c>
    </row>
    <row r="1436" spans="1:17">
      <c r="A1436" s="383" t="str">
        <f>IF(B1436="","",COUNT('Diário 1º PA'!$A$4:$A$2000)+COUNT('Diário 2º PA'!$A$4:$A$1998)+COUNT('Diário 3º PA'!$A$4:$A$1991)+ROW()-3)</f>
        <v/>
      </c>
      <c r="B1436" s="370"/>
      <c r="C1436" s="392"/>
      <c r="D1436" s="372"/>
      <c r="E1436" s="372"/>
      <c r="F1436" s="373"/>
      <c r="G1436" s="372"/>
      <c r="H1436" s="372"/>
      <c r="I1436" s="374"/>
      <c r="J1436" s="375"/>
      <c r="K1436" s="375"/>
      <c r="L1436" s="376"/>
      <c r="M1436" s="375"/>
      <c r="N1436" s="409"/>
      <c r="O1436" s="363">
        <f t="shared" si="139"/>
        <v>0</v>
      </c>
      <c r="P1436" s="74">
        <f t="shared" si="139"/>
        <v>0</v>
      </c>
      <c r="Q1436" s="96" t="str">
        <f t="shared" si="138"/>
        <v/>
      </c>
    </row>
    <row r="1437" spans="1:17">
      <c r="A1437" s="383" t="str">
        <f>IF(B1437="","",COUNT('Diário 1º PA'!$A$4:$A$2000)+COUNT('Diário 2º PA'!$A$4:$A$1998)+COUNT('Diário 3º PA'!$A$4:$A$1991)+ROW()-3)</f>
        <v/>
      </c>
      <c r="B1437" s="370"/>
      <c r="C1437" s="392"/>
      <c r="D1437" s="372"/>
      <c r="E1437" s="372"/>
      <c r="F1437" s="373"/>
      <c r="G1437" s="372"/>
      <c r="H1437" s="372"/>
      <c r="I1437" s="374"/>
      <c r="J1437" s="375"/>
      <c r="K1437" s="375"/>
      <c r="L1437" s="376"/>
      <c r="M1437" s="375"/>
      <c r="N1437" s="409"/>
      <c r="O1437" s="363">
        <f t="shared" si="139"/>
        <v>0</v>
      </c>
      <c r="P1437" s="74">
        <f t="shared" si="139"/>
        <v>0</v>
      </c>
      <c r="Q1437" s="96" t="str">
        <f t="shared" si="138"/>
        <v/>
      </c>
    </row>
    <row r="1438" spans="1:17">
      <c r="A1438" s="383" t="str">
        <f>IF(B1438="","",COUNT('Diário 1º PA'!$A$4:$A$2000)+COUNT('Diário 2º PA'!$A$4:$A$1998)+COUNT('Diário 3º PA'!$A$4:$A$1991)+ROW()-3)</f>
        <v/>
      </c>
      <c r="B1438" s="370"/>
      <c r="C1438" s="392"/>
      <c r="D1438" s="372"/>
      <c r="E1438" s="372"/>
      <c r="F1438" s="373"/>
      <c r="G1438" s="372"/>
      <c r="H1438" s="372"/>
      <c r="I1438" s="374"/>
      <c r="J1438" s="375"/>
      <c r="K1438" s="375"/>
      <c r="L1438" s="376"/>
      <c r="M1438" s="375"/>
      <c r="N1438" s="409"/>
      <c r="O1438" s="363">
        <f t="shared" si="139"/>
        <v>0</v>
      </c>
      <c r="P1438" s="74">
        <f t="shared" si="139"/>
        <v>0</v>
      </c>
      <c r="Q1438" s="96" t="str">
        <f t="shared" si="138"/>
        <v/>
      </c>
    </row>
    <row r="1439" spans="1:17">
      <c r="A1439" s="383" t="str">
        <f>IF(B1439="","",COUNT('Diário 1º PA'!$A$4:$A$2000)+COUNT('Diário 2º PA'!$A$4:$A$1998)+COUNT('Diário 3º PA'!$A$4:$A$1991)+ROW()-3)</f>
        <v/>
      </c>
      <c r="B1439" s="370"/>
      <c r="C1439" s="392"/>
      <c r="D1439" s="372"/>
      <c r="E1439" s="372"/>
      <c r="F1439" s="373"/>
      <c r="G1439" s="372"/>
      <c r="H1439" s="372"/>
      <c r="I1439" s="374"/>
      <c r="J1439" s="375"/>
      <c r="K1439" s="375"/>
      <c r="L1439" s="376"/>
      <c r="M1439" s="375"/>
      <c r="N1439" s="409"/>
      <c r="O1439" s="363">
        <f t="shared" si="139"/>
        <v>0</v>
      </c>
      <c r="P1439" s="74">
        <f t="shared" si="139"/>
        <v>0</v>
      </c>
      <c r="Q1439" s="96" t="str">
        <f t="shared" si="138"/>
        <v/>
      </c>
    </row>
    <row r="1440" spans="1:17">
      <c r="A1440" s="383" t="str">
        <f>IF(B1440="","",COUNT('Diário 1º PA'!$A$4:$A$2000)+COUNT('Diário 2º PA'!$A$4:$A$1998)+COUNT('Diário 3º PA'!$A$4:$A$1991)+ROW()-3)</f>
        <v/>
      </c>
      <c r="B1440" s="370"/>
      <c r="C1440" s="392"/>
      <c r="D1440" s="372"/>
      <c r="E1440" s="372"/>
      <c r="F1440" s="373"/>
      <c r="G1440" s="372"/>
      <c r="H1440" s="372"/>
      <c r="I1440" s="374"/>
      <c r="J1440" s="375"/>
      <c r="K1440" s="375"/>
      <c r="L1440" s="376"/>
      <c r="M1440" s="375"/>
      <c r="N1440" s="409"/>
      <c r="O1440" s="363">
        <f t="shared" si="139"/>
        <v>0</v>
      </c>
      <c r="P1440" s="74">
        <f t="shared" si="139"/>
        <v>0</v>
      </c>
      <c r="Q1440" s="96" t="str">
        <f t="shared" si="138"/>
        <v/>
      </c>
    </row>
    <row r="1441" spans="1:17">
      <c r="A1441" s="383" t="str">
        <f>IF(B1441="","",COUNT('Diário 1º PA'!$A$4:$A$2000)+COUNT('Diário 2º PA'!$A$4:$A$1998)+COUNT('Diário 3º PA'!$A$4:$A$1991)+ROW()-3)</f>
        <v/>
      </c>
      <c r="B1441" s="370"/>
      <c r="C1441" s="392"/>
      <c r="D1441" s="372"/>
      <c r="E1441" s="372"/>
      <c r="F1441" s="373"/>
      <c r="G1441" s="372"/>
      <c r="H1441" s="372"/>
      <c r="I1441" s="374"/>
      <c r="J1441" s="375"/>
      <c r="K1441" s="375"/>
      <c r="L1441" s="376"/>
      <c r="M1441" s="375"/>
      <c r="N1441" s="409"/>
      <c r="O1441" s="363">
        <f t="shared" si="139"/>
        <v>0</v>
      </c>
      <c r="P1441" s="74">
        <f t="shared" si="139"/>
        <v>0</v>
      </c>
      <c r="Q1441" s="96" t="str">
        <f t="shared" si="138"/>
        <v/>
      </c>
    </row>
    <row r="1442" spans="1:17">
      <c r="A1442" s="383" t="str">
        <f>IF(B1442="","",COUNT('Diário 1º PA'!$A$4:$A$2000)+COUNT('Diário 2º PA'!$A$4:$A$1998)+COUNT('Diário 3º PA'!$A$4:$A$1991)+ROW()-3)</f>
        <v/>
      </c>
      <c r="B1442" s="370"/>
      <c r="C1442" s="392"/>
      <c r="D1442" s="372"/>
      <c r="E1442" s="372"/>
      <c r="F1442" s="373"/>
      <c r="G1442" s="372"/>
      <c r="H1442" s="372"/>
      <c r="I1442" s="374"/>
      <c r="J1442" s="375"/>
      <c r="K1442" s="375"/>
      <c r="L1442" s="376"/>
      <c r="M1442" s="375"/>
      <c r="N1442" s="409"/>
      <c r="O1442" s="363">
        <f t="shared" si="139"/>
        <v>0</v>
      </c>
      <c r="P1442" s="74">
        <f t="shared" si="139"/>
        <v>0</v>
      </c>
      <c r="Q1442" s="96" t="str">
        <f t="shared" si="138"/>
        <v/>
      </c>
    </row>
    <row r="1443" spans="1:17">
      <c r="A1443" s="383" t="str">
        <f>IF(B1443="","",COUNT('Diário 1º PA'!$A$4:$A$2000)+COUNT('Diário 2º PA'!$A$4:$A$1998)+COUNT('Diário 3º PA'!$A$4:$A$1991)+ROW()-3)</f>
        <v/>
      </c>
      <c r="B1443" s="370"/>
      <c r="C1443" s="392"/>
      <c r="D1443" s="372"/>
      <c r="E1443" s="372"/>
      <c r="F1443" s="373"/>
      <c r="G1443" s="372"/>
      <c r="H1443" s="372"/>
      <c r="I1443" s="374"/>
      <c r="J1443" s="375"/>
      <c r="K1443" s="375"/>
      <c r="L1443" s="376"/>
      <c r="M1443" s="375"/>
      <c r="N1443" s="409"/>
      <c r="O1443" s="363">
        <f t="shared" si="139"/>
        <v>0</v>
      </c>
      <c r="P1443" s="74">
        <f t="shared" si="139"/>
        <v>0</v>
      </c>
      <c r="Q1443" s="96" t="str">
        <f t="shared" si="138"/>
        <v/>
      </c>
    </row>
    <row r="1444" spans="1:17">
      <c r="A1444" s="383" t="str">
        <f>IF(B1444="","",COUNT('Diário 1º PA'!$A$4:$A$2000)+COUNT('Diário 2º PA'!$A$4:$A$1998)+COUNT('Diário 3º PA'!$A$4:$A$1991)+ROW()-3)</f>
        <v/>
      </c>
      <c r="B1444" s="370"/>
      <c r="C1444" s="392"/>
      <c r="D1444" s="372"/>
      <c r="E1444" s="372"/>
      <c r="F1444" s="373"/>
      <c r="G1444" s="372"/>
      <c r="H1444" s="372"/>
      <c r="I1444" s="374"/>
      <c r="J1444" s="375"/>
      <c r="K1444" s="375"/>
      <c r="L1444" s="376"/>
      <c r="M1444" s="375"/>
      <c r="N1444" s="409"/>
      <c r="O1444" s="363">
        <f t="shared" si="139"/>
        <v>0</v>
      </c>
      <c r="P1444" s="74">
        <f t="shared" si="139"/>
        <v>0</v>
      </c>
      <c r="Q1444" s="96" t="str">
        <f t="shared" si="138"/>
        <v/>
      </c>
    </row>
    <row r="1445" spans="1:17">
      <c r="A1445" s="383" t="str">
        <f>IF(B1445="","",COUNT('Diário 1º PA'!$A$4:$A$2000)+COUNT('Diário 2º PA'!$A$4:$A$1998)+COUNT('Diário 3º PA'!$A$4:$A$1991)+ROW()-3)</f>
        <v/>
      </c>
      <c r="B1445" s="370"/>
      <c r="C1445" s="392"/>
      <c r="D1445" s="372"/>
      <c r="E1445" s="372"/>
      <c r="F1445" s="373"/>
      <c r="G1445" s="372"/>
      <c r="H1445" s="372"/>
      <c r="I1445" s="374"/>
      <c r="J1445" s="375"/>
      <c r="K1445" s="375"/>
      <c r="L1445" s="376"/>
      <c r="M1445" s="375"/>
      <c r="N1445" s="409"/>
      <c r="O1445" s="363">
        <f t="shared" si="139"/>
        <v>0</v>
      </c>
      <c r="P1445" s="74">
        <f t="shared" si="139"/>
        <v>0</v>
      </c>
      <c r="Q1445" s="96" t="str">
        <f t="shared" si="138"/>
        <v/>
      </c>
    </row>
    <row r="1446" spans="1:17">
      <c r="A1446" s="383" t="str">
        <f>IF(B1446="","",COUNT('Diário 1º PA'!$A$4:$A$2000)+COUNT('Diário 2º PA'!$A$4:$A$1998)+COUNT('Diário 3º PA'!$A$4:$A$1991)+ROW()-3)</f>
        <v/>
      </c>
      <c r="B1446" s="370"/>
      <c r="C1446" s="392"/>
      <c r="D1446" s="372"/>
      <c r="E1446" s="372"/>
      <c r="F1446" s="373"/>
      <c r="G1446" s="372"/>
      <c r="H1446" s="372"/>
      <c r="I1446" s="374"/>
      <c r="J1446" s="375"/>
      <c r="K1446" s="375"/>
      <c r="L1446" s="376"/>
      <c r="M1446" s="375"/>
      <c r="N1446" s="409"/>
      <c r="O1446" s="363">
        <f t="shared" si="139"/>
        <v>0</v>
      </c>
      <c r="P1446" s="74">
        <f t="shared" si="139"/>
        <v>0</v>
      </c>
      <c r="Q1446" s="96" t="str">
        <f t="shared" si="138"/>
        <v/>
      </c>
    </row>
    <row r="1447" spans="1:17">
      <c r="A1447" s="383" t="str">
        <f>IF(B1447="","",COUNT('Diário 1º PA'!$A$4:$A$2000)+COUNT('Diário 2º PA'!$A$4:$A$1998)+COUNT('Diário 3º PA'!$A$4:$A$1991)+ROW()-3)</f>
        <v/>
      </c>
      <c r="B1447" s="370"/>
      <c r="C1447" s="392"/>
      <c r="D1447" s="372"/>
      <c r="E1447" s="372"/>
      <c r="F1447" s="373"/>
      <c r="G1447" s="372"/>
      <c r="H1447" s="372"/>
      <c r="I1447" s="374"/>
      <c r="J1447" s="375"/>
      <c r="K1447" s="375"/>
      <c r="L1447" s="376"/>
      <c r="M1447" s="375"/>
      <c r="N1447" s="409"/>
      <c r="O1447" s="363">
        <f t="shared" si="139"/>
        <v>0</v>
      </c>
      <c r="P1447" s="74">
        <f t="shared" si="139"/>
        <v>0</v>
      </c>
      <c r="Q1447" s="96" t="str">
        <f t="shared" si="138"/>
        <v/>
      </c>
    </row>
    <row r="1448" spans="1:17">
      <c r="A1448" s="383" t="str">
        <f>IF(B1448="","",COUNT('Diário 1º PA'!$A$4:$A$2000)+COUNT('Diário 2º PA'!$A$4:$A$1998)+COUNT('Diário 3º PA'!$A$4:$A$1991)+ROW()-3)</f>
        <v/>
      </c>
      <c r="B1448" s="370"/>
      <c r="C1448" s="392"/>
      <c r="D1448" s="372"/>
      <c r="E1448" s="372"/>
      <c r="F1448" s="373"/>
      <c r="G1448" s="372"/>
      <c r="H1448" s="372"/>
      <c r="I1448" s="374"/>
      <c r="J1448" s="375"/>
      <c r="K1448" s="375"/>
      <c r="L1448" s="376"/>
      <c r="M1448" s="375"/>
      <c r="N1448" s="409"/>
      <c r="O1448" s="363">
        <f t="shared" si="139"/>
        <v>0</v>
      </c>
      <c r="P1448" s="74">
        <f t="shared" si="139"/>
        <v>0</v>
      </c>
      <c r="Q1448" s="96" t="str">
        <f t="shared" si="138"/>
        <v/>
      </c>
    </row>
    <row r="1449" spans="1:17">
      <c r="A1449" s="383" t="str">
        <f>IF(B1449="","",COUNT('Diário 1º PA'!$A$4:$A$2000)+COUNT('Diário 2º PA'!$A$4:$A$1998)+COUNT('Diário 3º PA'!$A$4:$A$1991)+ROW()-3)</f>
        <v/>
      </c>
      <c r="B1449" s="370"/>
      <c r="C1449" s="392"/>
      <c r="D1449" s="372"/>
      <c r="E1449" s="372"/>
      <c r="F1449" s="373"/>
      <c r="G1449" s="372"/>
      <c r="H1449" s="372"/>
      <c r="I1449" s="374"/>
      <c r="J1449" s="375"/>
      <c r="K1449" s="375"/>
      <c r="L1449" s="376"/>
      <c r="M1449" s="375"/>
      <c r="N1449" s="409"/>
      <c r="O1449" s="363">
        <f t="shared" si="139"/>
        <v>0</v>
      </c>
      <c r="P1449" s="74">
        <f t="shared" si="139"/>
        <v>0</v>
      </c>
      <c r="Q1449" s="96" t="str">
        <f t="shared" si="138"/>
        <v/>
      </c>
    </row>
    <row r="1450" spans="1:17">
      <c r="A1450" s="383" t="str">
        <f>IF(B1450="","",COUNT('Diário 1º PA'!$A$4:$A$2000)+COUNT('Diário 2º PA'!$A$4:$A$1998)+COUNT('Diário 3º PA'!$A$4:$A$1991)+ROW()-3)</f>
        <v/>
      </c>
      <c r="B1450" s="370"/>
      <c r="C1450" s="392"/>
      <c r="D1450" s="372"/>
      <c r="E1450" s="372"/>
      <c r="F1450" s="373"/>
      <c r="G1450" s="372"/>
      <c r="H1450" s="372"/>
      <c r="I1450" s="374"/>
      <c r="J1450" s="375"/>
      <c r="K1450" s="375"/>
      <c r="L1450" s="376"/>
      <c r="M1450" s="375"/>
      <c r="N1450" s="409"/>
      <c r="O1450" s="363">
        <f t="shared" si="139"/>
        <v>0</v>
      </c>
      <c r="P1450" s="74">
        <f t="shared" si="139"/>
        <v>0</v>
      </c>
      <c r="Q1450" s="96" t="str">
        <f t="shared" si="138"/>
        <v/>
      </c>
    </row>
    <row r="1451" spans="1:17">
      <c r="A1451" s="383" t="str">
        <f>IF(B1451="","",COUNT('Diário 1º PA'!$A$4:$A$2000)+COUNT('Diário 2º PA'!$A$4:$A$1998)+COUNT('Diário 3º PA'!$A$4:$A$1991)+ROW()-3)</f>
        <v/>
      </c>
      <c r="B1451" s="370"/>
      <c r="C1451" s="392"/>
      <c r="D1451" s="372"/>
      <c r="E1451" s="372"/>
      <c r="F1451" s="373"/>
      <c r="G1451" s="372"/>
      <c r="H1451" s="372"/>
      <c r="I1451" s="374"/>
      <c r="J1451" s="375"/>
      <c r="K1451" s="375"/>
      <c r="L1451" s="376"/>
      <c r="M1451" s="375"/>
      <c r="N1451" s="409"/>
      <c r="O1451" s="363">
        <f t="shared" si="139"/>
        <v>0</v>
      </c>
      <c r="P1451" s="74">
        <f t="shared" si="139"/>
        <v>0</v>
      </c>
      <c r="Q1451" s="96" t="str">
        <f t="shared" si="138"/>
        <v/>
      </c>
    </row>
    <row r="1452" spans="1:17">
      <c r="A1452" s="383" t="str">
        <f>IF(B1452="","",COUNT('Diário 1º PA'!$A$4:$A$2000)+COUNT('Diário 2º PA'!$A$4:$A$1998)+COUNT('Diário 3º PA'!$A$4:$A$1991)+ROW()-3)</f>
        <v/>
      </c>
      <c r="B1452" s="370"/>
      <c r="C1452" s="392"/>
      <c r="D1452" s="372"/>
      <c r="E1452" s="372"/>
      <c r="F1452" s="373"/>
      <c r="G1452" s="372"/>
      <c r="H1452" s="372"/>
      <c r="I1452" s="374"/>
      <c r="J1452" s="375"/>
      <c r="K1452" s="375"/>
      <c r="L1452" s="376"/>
      <c r="M1452" s="375"/>
      <c r="N1452" s="409"/>
      <c r="O1452" s="363">
        <f t="shared" si="139"/>
        <v>0</v>
      </c>
      <c r="P1452" s="74">
        <f t="shared" si="139"/>
        <v>0</v>
      </c>
      <c r="Q1452" s="96" t="str">
        <f t="shared" si="138"/>
        <v/>
      </c>
    </row>
    <row r="1453" spans="1:17">
      <c r="A1453" s="383" t="str">
        <f>IF(B1453="","",COUNT('Diário 1º PA'!$A$4:$A$2000)+COUNT('Diário 2º PA'!$A$4:$A$1998)+COUNT('Diário 3º PA'!$A$4:$A$1991)+ROW()-3)</f>
        <v/>
      </c>
      <c r="B1453" s="370"/>
      <c r="C1453" s="392"/>
      <c r="D1453" s="372"/>
      <c r="E1453" s="372"/>
      <c r="F1453" s="373"/>
      <c r="G1453" s="372"/>
      <c r="H1453" s="372"/>
      <c r="I1453" s="374"/>
      <c r="J1453" s="375"/>
      <c r="K1453" s="375"/>
      <c r="L1453" s="376"/>
      <c r="M1453" s="375"/>
      <c r="N1453" s="409"/>
      <c r="O1453" s="363">
        <f t="shared" si="139"/>
        <v>0</v>
      </c>
      <c r="P1453" s="74">
        <f t="shared" si="139"/>
        <v>0</v>
      </c>
      <c r="Q1453" s="96" t="str">
        <f t="shared" si="138"/>
        <v/>
      </c>
    </row>
    <row r="1454" spans="1:17">
      <c r="A1454" s="383" t="str">
        <f>IF(B1454="","",COUNT('Diário 1º PA'!$A$4:$A$2000)+COUNT('Diário 2º PA'!$A$4:$A$1998)+COUNT('Diário 3º PA'!$A$4:$A$1991)+ROW()-3)</f>
        <v/>
      </c>
      <c r="B1454" s="370"/>
      <c r="C1454" s="392"/>
      <c r="D1454" s="372"/>
      <c r="E1454" s="372"/>
      <c r="F1454" s="373"/>
      <c r="G1454" s="372"/>
      <c r="H1454" s="372"/>
      <c r="I1454" s="374"/>
      <c r="J1454" s="375"/>
      <c r="K1454" s="375"/>
      <c r="L1454" s="376"/>
      <c r="M1454" s="375"/>
      <c r="N1454" s="409"/>
      <c r="O1454" s="363">
        <f t="shared" si="139"/>
        <v>0</v>
      </c>
      <c r="P1454" s="74">
        <f t="shared" si="139"/>
        <v>0</v>
      </c>
      <c r="Q1454" s="96" t="str">
        <f t="shared" si="138"/>
        <v/>
      </c>
    </row>
    <row r="1455" spans="1:17">
      <c r="A1455" s="383" t="str">
        <f>IF(B1455="","",COUNT('Diário 1º PA'!$A$4:$A$2000)+COUNT('Diário 2º PA'!$A$4:$A$1998)+COUNT('Diário 3º PA'!$A$4:$A$1991)+ROW()-3)</f>
        <v/>
      </c>
      <c r="B1455" s="370"/>
      <c r="C1455" s="392"/>
      <c r="D1455" s="372"/>
      <c r="E1455" s="372"/>
      <c r="F1455" s="373"/>
      <c r="G1455" s="372"/>
      <c r="H1455" s="372"/>
      <c r="I1455" s="374"/>
      <c r="J1455" s="375"/>
      <c r="K1455" s="375"/>
      <c r="L1455" s="376"/>
      <c r="M1455" s="375"/>
      <c r="N1455" s="409"/>
      <c r="O1455" s="363">
        <f t="shared" si="139"/>
        <v>0</v>
      </c>
      <c r="P1455" s="74">
        <f t="shared" si="139"/>
        <v>0</v>
      </c>
      <c r="Q1455" s="96" t="str">
        <f t="shared" si="138"/>
        <v/>
      </c>
    </row>
    <row r="1456" spans="1:17">
      <c r="A1456" s="383" t="str">
        <f>IF(B1456="","",COUNT('Diário 1º PA'!$A$4:$A$2000)+COUNT('Diário 2º PA'!$A$4:$A$1998)+COUNT('Diário 3º PA'!$A$4:$A$1991)+ROW()-3)</f>
        <v/>
      </c>
      <c r="B1456" s="370"/>
      <c r="C1456" s="392"/>
      <c r="D1456" s="372"/>
      <c r="E1456" s="372"/>
      <c r="F1456" s="373"/>
      <c r="G1456" s="372"/>
      <c r="H1456" s="372"/>
      <c r="I1456" s="374"/>
      <c r="J1456" s="375"/>
      <c r="K1456" s="375"/>
      <c r="L1456" s="376"/>
      <c r="M1456" s="375"/>
      <c r="N1456" s="409"/>
      <c r="O1456" s="363">
        <f t="shared" si="139"/>
        <v>0</v>
      </c>
      <c r="P1456" s="74">
        <f t="shared" si="139"/>
        <v>0</v>
      </c>
      <c r="Q1456" s="96" t="str">
        <f t="shared" si="138"/>
        <v/>
      </c>
    </row>
    <row r="1457" spans="1:17">
      <c r="A1457" s="383" t="str">
        <f>IF(B1457="","",COUNT('Diário 1º PA'!$A$4:$A$2000)+COUNT('Diário 2º PA'!$A$4:$A$1998)+COUNT('Diário 3º PA'!$A$4:$A$1991)+ROW()-3)</f>
        <v/>
      </c>
      <c r="B1457" s="370"/>
      <c r="C1457" s="392"/>
      <c r="D1457" s="372"/>
      <c r="E1457" s="372"/>
      <c r="F1457" s="373"/>
      <c r="G1457" s="372"/>
      <c r="H1457" s="372"/>
      <c r="I1457" s="374"/>
      <c r="J1457" s="375"/>
      <c r="K1457" s="375"/>
      <c r="L1457" s="376"/>
      <c r="M1457" s="375"/>
      <c r="N1457" s="409"/>
      <c r="O1457" s="363">
        <f t="shared" si="139"/>
        <v>0</v>
      </c>
      <c r="P1457" s="74">
        <f t="shared" si="139"/>
        <v>0</v>
      </c>
      <c r="Q1457" s="96" t="str">
        <f t="shared" si="138"/>
        <v/>
      </c>
    </row>
    <row r="1458" spans="1:17">
      <c r="A1458" s="383" t="str">
        <f>IF(B1458="","",COUNT('Diário 1º PA'!$A$4:$A$2000)+COUNT('Diário 2º PA'!$A$4:$A$1998)+COUNT('Diário 3º PA'!$A$4:$A$1991)+ROW()-3)</f>
        <v/>
      </c>
      <c r="B1458" s="370"/>
      <c r="C1458" s="392"/>
      <c r="D1458" s="372"/>
      <c r="E1458" s="372"/>
      <c r="F1458" s="373"/>
      <c r="G1458" s="372"/>
      <c r="H1458" s="372"/>
      <c r="I1458" s="374"/>
      <c r="J1458" s="375"/>
      <c r="K1458" s="375"/>
      <c r="L1458" s="376"/>
      <c r="M1458" s="375"/>
      <c r="N1458" s="409"/>
      <c r="O1458" s="363">
        <f t="shared" si="139"/>
        <v>0</v>
      </c>
      <c r="P1458" s="74">
        <f t="shared" si="139"/>
        <v>0</v>
      </c>
      <c r="Q1458" s="96" t="str">
        <f t="shared" si="138"/>
        <v/>
      </c>
    </row>
    <row r="1459" spans="1:17">
      <c r="A1459" s="383" t="str">
        <f>IF(B1459="","",COUNT('Diário 1º PA'!$A$4:$A$2000)+COUNT('Diário 2º PA'!$A$4:$A$1998)+COUNT('Diário 3º PA'!$A$4:$A$1991)+ROW()-3)</f>
        <v/>
      </c>
      <c r="B1459" s="370"/>
      <c r="C1459" s="392"/>
      <c r="D1459" s="372"/>
      <c r="E1459" s="372"/>
      <c r="F1459" s="373"/>
      <c r="G1459" s="372"/>
      <c r="H1459" s="372"/>
      <c r="I1459" s="374"/>
      <c r="J1459" s="375"/>
      <c r="K1459" s="375"/>
      <c r="L1459" s="376"/>
      <c r="M1459" s="375"/>
      <c r="N1459" s="409"/>
      <c r="O1459" s="363">
        <f t="shared" si="139"/>
        <v>0</v>
      </c>
      <c r="P1459" s="74">
        <f t="shared" si="139"/>
        <v>0</v>
      </c>
      <c r="Q1459" s="96" t="str">
        <f t="shared" si="138"/>
        <v/>
      </c>
    </row>
    <row r="1460" spans="1:17">
      <c r="A1460" s="383" t="str">
        <f>IF(B1460="","",COUNT('Diário 1º PA'!$A$4:$A$2000)+COUNT('Diário 2º PA'!$A$4:$A$1998)+COUNT('Diário 3º PA'!$A$4:$A$1991)+ROW()-3)</f>
        <v/>
      </c>
      <c r="B1460" s="370"/>
      <c r="C1460" s="392"/>
      <c r="D1460" s="372"/>
      <c r="E1460" s="372"/>
      <c r="F1460" s="373"/>
      <c r="G1460" s="372"/>
      <c r="H1460" s="372"/>
      <c r="I1460" s="374"/>
      <c r="J1460" s="375"/>
      <c r="K1460" s="375"/>
      <c r="L1460" s="376"/>
      <c r="M1460" s="375"/>
      <c r="N1460" s="409"/>
      <c r="O1460" s="363">
        <f t="shared" si="139"/>
        <v>0</v>
      </c>
      <c r="P1460" s="74">
        <f t="shared" si="139"/>
        <v>0</v>
      </c>
      <c r="Q1460" s="96" t="str">
        <f t="shared" si="138"/>
        <v/>
      </c>
    </row>
    <row r="1461" spans="1:17">
      <c r="A1461" s="383" t="str">
        <f>IF(B1461="","",COUNT('Diário 1º PA'!$A$4:$A$2000)+COUNT('Diário 2º PA'!$A$4:$A$1998)+COUNT('Diário 3º PA'!$A$4:$A$1991)+ROW()-3)</f>
        <v/>
      </c>
      <c r="B1461" s="370"/>
      <c r="C1461" s="392"/>
      <c r="D1461" s="372"/>
      <c r="E1461" s="372"/>
      <c r="F1461" s="373"/>
      <c r="G1461" s="372"/>
      <c r="H1461" s="372"/>
      <c r="I1461" s="374"/>
      <c r="J1461" s="375"/>
      <c r="K1461" s="375"/>
      <c r="L1461" s="376"/>
      <c r="M1461" s="375"/>
      <c r="N1461" s="409"/>
      <c r="O1461" s="363">
        <f t="shared" si="139"/>
        <v>0</v>
      </c>
      <c r="P1461" s="74">
        <f t="shared" si="139"/>
        <v>0</v>
      </c>
      <c r="Q1461" s="96" t="str">
        <f t="shared" si="138"/>
        <v/>
      </c>
    </row>
    <row r="1462" spans="1:17">
      <c r="A1462" s="383" t="str">
        <f>IF(B1462="","",COUNT('Diário 1º PA'!$A$4:$A$2000)+COUNT('Diário 2º PA'!$A$4:$A$1998)+COUNT('Diário 3º PA'!$A$4:$A$1991)+ROW()-3)</f>
        <v/>
      </c>
      <c r="B1462" s="370"/>
      <c r="C1462" s="392"/>
      <c r="D1462" s="372"/>
      <c r="E1462" s="372"/>
      <c r="F1462" s="373"/>
      <c r="G1462" s="372"/>
      <c r="H1462" s="372"/>
      <c r="I1462" s="374"/>
      <c r="J1462" s="375"/>
      <c r="K1462" s="375"/>
      <c r="L1462" s="376"/>
      <c r="M1462" s="375"/>
      <c r="N1462" s="409"/>
      <c r="O1462" s="363">
        <f t="shared" si="139"/>
        <v>0</v>
      </c>
      <c r="P1462" s="74">
        <f t="shared" si="139"/>
        <v>0</v>
      </c>
      <c r="Q1462" s="96" t="str">
        <f t="shared" si="138"/>
        <v/>
      </c>
    </row>
    <row r="1463" spans="1:17">
      <c r="A1463" s="383" t="str">
        <f>IF(B1463="","",COUNT('Diário 1º PA'!$A$4:$A$2000)+COUNT('Diário 2º PA'!$A$4:$A$1998)+COUNT('Diário 3º PA'!$A$4:$A$1991)+ROW()-3)</f>
        <v/>
      </c>
      <c r="B1463" s="370"/>
      <c r="C1463" s="392"/>
      <c r="D1463" s="372"/>
      <c r="E1463" s="372"/>
      <c r="F1463" s="373"/>
      <c r="G1463" s="372"/>
      <c r="H1463" s="372"/>
      <c r="I1463" s="374"/>
      <c r="J1463" s="375"/>
      <c r="K1463" s="375"/>
      <c r="L1463" s="376"/>
      <c r="M1463" s="375"/>
      <c r="N1463" s="409"/>
      <c r="O1463" s="363">
        <f t="shared" si="139"/>
        <v>0</v>
      </c>
      <c r="P1463" s="74">
        <f t="shared" si="139"/>
        <v>0</v>
      </c>
      <c r="Q1463" s="96" t="str">
        <f t="shared" si="138"/>
        <v/>
      </c>
    </row>
    <row r="1464" spans="1:17">
      <c r="A1464" s="383" t="str">
        <f>IF(B1464="","",COUNT('Diário 1º PA'!$A$4:$A$2000)+COUNT('Diário 2º PA'!$A$4:$A$1998)+COUNT('Diário 3º PA'!$A$4:$A$1991)+ROW()-3)</f>
        <v/>
      </c>
      <c r="B1464" s="370"/>
      <c r="C1464" s="392"/>
      <c r="D1464" s="372"/>
      <c r="E1464" s="372"/>
      <c r="F1464" s="373"/>
      <c r="G1464" s="372"/>
      <c r="H1464" s="372"/>
      <c r="I1464" s="374"/>
      <c r="J1464" s="375"/>
      <c r="K1464" s="375"/>
      <c r="L1464" s="376"/>
      <c r="M1464" s="375"/>
      <c r="N1464" s="409"/>
      <c r="O1464" s="363">
        <f t="shared" si="139"/>
        <v>0</v>
      </c>
      <c r="P1464" s="74">
        <f t="shared" si="139"/>
        <v>0</v>
      </c>
      <c r="Q1464" s="96" t="str">
        <f t="shared" si="138"/>
        <v/>
      </c>
    </row>
    <row r="1465" spans="1:17">
      <c r="A1465" s="383" t="str">
        <f>IF(B1465="","",COUNT('Diário 1º PA'!$A$4:$A$2000)+COUNT('Diário 2º PA'!$A$4:$A$1998)+COUNT('Diário 3º PA'!$A$4:$A$1991)+ROW()-3)</f>
        <v/>
      </c>
      <c r="B1465" s="370"/>
      <c r="C1465" s="392"/>
      <c r="D1465" s="372"/>
      <c r="E1465" s="372"/>
      <c r="F1465" s="373"/>
      <c r="G1465" s="372"/>
      <c r="H1465" s="372"/>
      <c r="I1465" s="374"/>
      <c r="J1465" s="375"/>
      <c r="K1465" s="375"/>
      <c r="L1465" s="376"/>
      <c r="M1465" s="375"/>
      <c r="N1465" s="409"/>
      <c r="O1465" s="363">
        <f t="shared" si="139"/>
        <v>0</v>
      </c>
      <c r="P1465" s="74">
        <f t="shared" si="139"/>
        <v>0</v>
      </c>
      <c r="Q1465" s="96" t="str">
        <f t="shared" si="138"/>
        <v/>
      </c>
    </row>
    <row r="1466" spans="1:17">
      <c r="A1466" s="383" t="str">
        <f>IF(B1466="","",COUNT('Diário 1º PA'!$A$4:$A$2000)+COUNT('Diário 2º PA'!$A$4:$A$1998)+COUNT('Diário 3º PA'!$A$4:$A$1991)+ROW()-3)</f>
        <v/>
      </c>
      <c r="B1466" s="370"/>
      <c r="C1466" s="392"/>
      <c r="D1466" s="372"/>
      <c r="E1466" s="372"/>
      <c r="F1466" s="373"/>
      <c r="G1466" s="372"/>
      <c r="H1466" s="372"/>
      <c r="I1466" s="374"/>
      <c r="J1466" s="375"/>
      <c r="K1466" s="375"/>
      <c r="L1466" s="376"/>
      <c r="M1466" s="375"/>
      <c r="N1466" s="409"/>
      <c r="O1466" s="363">
        <f t="shared" si="139"/>
        <v>0</v>
      </c>
      <c r="P1466" s="74">
        <f t="shared" si="139"/>
        <v>0</v>
      </c>
      <c r="Q1466" s="96" t="str">
        <f t="shared" si="138"/>
        <v/>
      </c>
    </row>
    <row r="1467" spans="1:17">
      <c r="A1467" s="383" t="str">
        <f>IF(B1467="","",COUNT('Diário 1º PA'!$A$4:$A$2000)+COUNT('Diário 2º PA'!$A$4:$A$1998)+COUNT('Diário 3º PA'!$A$4:$A$1991)+ROW()-3)</f>
        <v/>
      </c>
      <c r="B1467" s="370"/>
      <c r="C1467" s="392"/>
      <c r="D1467" s="372"/>
      <c r="E1467" s="372"/>
      <c r="F1467" s="373"/>
      <c r="G1467" s="372"/>
      <c r="H1467" s="372"/>
      <c r="I1467" s="374"/>
      <c r="J1467" s="375"/>
      <c r="K1467" s="375"/>
      <c r="L1467" s="376"/>
      <c r="M1467" s="375"/>
      <c r="N1467" s="409"/>
      <c r="O1467" s="363">
        <f t="shared" si="139"/>
        <v>0</v>
      </c>
      <c r="P1467" s="74">
        <f t="shared" si="139"/>
        <v>0</v>
      </c>
      <c r="Q1467" s="96" t="str">
        <f t="shared" si="138"/>
        <v/>
      </c>
    </row>
    <row r="1468" spans="1:17">
      <c r="A1468" s="383" t="str">
        <f>IF(B1468="","",COUNT('Diário 1º PA'!$A$4:$A$2000)+COUNT('Diário 2º PA'!$A$4:$A$1998)+COUNT('Diário 3º PA'!$A$4:$A$1991)+ROW()-3)</f>
        <v/>
      </c>
      <c r="B1468" s="370"/>
      <c r="C1468" s="392"/>
      <c r="D1468" s="372"/>
      <c r="E1468" s="372"/>
      <c r="F1468" s="373"/>
      <c r="G1468" s="372"/>
      <c r="H1468" s="372"/>
      <c r="I1468" s="374"/>
      <c r="J1468" s="375"/>
      <c r="K1468" s="375"/>
      <c r="L1468" s="376"/>
      <c r="M1468" s="375"/>
      <c r="N1468" s="409"/>
      <c r="O1468" s="363">
        <f t="shared" si="139"/>
        <v>0</v>
      </c>
      <c r="P1468" s="74">
        <f t="shared" si="139"/>
        <v>0</v>
      </c>
      <c r="Q1468" s="96" t="str">
        <f t="shared" si="138"/>
        <v/>
      </c>
    </row>
    <row r="1469" spans="1:17">
      <c r="A1469" s="383" t="str">
        <f>IF(B1469="","",COUNT('Diário 1º PA'!$A$4:$A$2000)+COUNT('Diário 2º PA'!$A$4:$A$1998)+COUNT('Diário 3º PA'!$A$4:$A$1991)+ROW()-3)</f>
        <v/>
      </c>
      <c r="B1469" s="370"/>
      <c r="C1469" s="392"/>
      <c r="D1469" s="372"/>
      <c r="E1469" s="372"/>
      <c r="F1469" s="373"/>
      <c r="G1469" s="372"/>
      <c r="H1469" s="372"/>
      <c r="I1469" s="374"/>
      <c r="J1469" s="375"/>
      <c r="K1469" s="375"/>
      <c r="L1469" s="376"/>
      <c r="M1469" s="375"/>
      <c r="N1469" s="409"/>
      <c r="O1469" s="363">
        <f t="shared" si="139"/>
        <v>0</v>
      </c>
      <c r="P1469" s="74">
        <f t="shared" si="139"/>
        <v>0</v>
      </c>
      <c r="Q1469" s="96" t="str">
        <f t="shared" si="138"/>
        <v/>
      </c>
    </row>
    <row r="1470" spans="1:17">
      <c r="A1470" s="383" t="str">
        <f>IF(B1470="","",COUNT('Diário 1º PA'!$A$4:$A$2000)+COUNT('Diário 2º PA'!$A$4:$A$1998)+COUNT('Diário 3º PA'!$A$4:$A$1991)+ROW()-3)</f>
        <v/>
      </c>
      <c r="B1470" s="370"/>
      <c r="C1470" s="392"/>
      <c r="D1470" s="372"/>
      <c r="E1470" s="372"/>
      <c r="F1470" s="373"/>
      <c r="G1470" s="372"/>
      <c r="H1470" s="372"/>
      <c r="I1470" s="374"/>
      <c r="J1470" s="375"/>
      <c r="K1470" s="375"/>
      <c r="L1470" s="376"/>
      <c r="M1470" s="375"/>
      <c r="N1470" s="409"/>
      <c r="O1470" s="363">
        <f t="shared" si="139"/>
        <v>0</v>
      </c>
      <c r="P1470" s="74">
        <f t="shared" si="139"/>
        <v>0</v>
      </c>
      <c r="Q1470" s="96" t="str">
        <f t="shared" si="138"/>
        <v/>
      </c>
    </row>
    <row r="1471" spans="1:17">
      <c r="A1471" s="383" t="str">
        <f>IF(B1471="","",COUNT('Diário 1º PA'!$A$4:$A$2000)+COUNT('Diário 2º PA'!$A$4:$A$1998)+COUNT('Diário 3º PA'!$A$4:$A$1991)+ROW()-3)</f>
        <v/>
      </c>
      <c r="B1471" s="370"/>
      <c r="C1471" s="392"/>
      <c r="D1471" s="372"/>
      <c r="E1471" s="372"/>
      <c r="F1471" s="373"/>
      <c r="G1471" s="372"/>
      <c r="H1471" s="372"/>
      <c r="I1471" s="374"/>
      <c r="J1471" s="375"/>
      <c r="K1471" s="375"/>
      <c r="L1471" s="376"/>
      <c r="M1471" s="375"/>
      <c r="N1471" s="409"/>
      <c r="O1471" s="363">
        <f t="shared" si="139"/>
        <v>0</v>
      </c>
      <c r="P1471" s="74">
        <f t="shared" si="139"/>
        <v>0</v>
      </c>
      <c r="Q1471" s="96" t="str">
        <f t="shared" si="138"/>
        <v/>
      </c>
    </row>
    <row r="1472" spans="1:17">
      <c r="A1472" s="383" t="str">
        <f>IF(B1472="","",COUNT('Diário 1º PA'!$A$4:$A$2000)+COUNT('Diário 2º PA'!$A$4:$A$1998)+COUNT('Diário 3º PA'!$A$4:$A$1991)+ROW()-3)</f>
        <v/>
      </c>
      <c r="B1472" s="370"/>
      <c r="C1472" s="392"/>
      <c r="D1472" s="372"/>
      <c r="E1472" s="372"/>
      <c r="F1472" s="373"/>
      <c r="G1472" s="372"/>
      <c r="H1472" s="372"/>
      <c r="I1472" s="374"/>
      <c r="J1472" s="375"/>
      <c r="K1472" s="375"/>
      <c r="L1472" s="376"/>
      <c r="M1472" s="375"/>
      <c r="N1472" s="409"/>
      <c r="O1472" s="363">
        <f t="shared" si="139"/>
        <v>0</v>
      </c>
      <c r="P1472" s="74">
        <f t="shared" si="139"/>
        <v>0</v>
      </c>
      <c r="Q1472" s="96" t="str">
        <f t="shared" si="138"/>
        <v/>
      </c>
    </row>
    <row r="1473" spans="1:17">
      <c r="A1473" s="383" t="str">
        <f>IF(B1473="","",COUNT('Diário 1º PA'!$A$4:$A$2000)+COUNT('Diário 2º PA'!$A$4:$A$1998)+COUNT('Diário 3º PA'!$A$4:$A$1991)+ROW()-3)</f>
        <v/>
      </c>
      <c r="B1473" s="370"/>
      <c r="C1473" s="392"/>
      <c r="D1473" s="372"/>
      <c r="E1473" s="372"/>
      <c r="F1473" s="373"/>
      <c r="G1473" s="372"/>
      <c r="H1473" s="372"/>
      <c r="I1473" s="374"/>
      <c r="J1473" s="375"/>
      <c r="K1473" s="375"/>
      <c r="L1473" s="376"/>
      <c r="M1473" s="375"/>
      <c r="N1473" s="409"/>
      <c r="O1473" s="363">
        <f t="shared" si="139"/>
        <v>0</v>
      </c>
      <c r="P1473" s="74">
        <f t="shared" si="139"/>
        <v>0</v>
      </c>
      <c r="Q1473" s="96" t="str">
        <f t="shared" si="138"/>
        <v/>
      </c>
    </row>
    <row r="1474" spans="1:17">
      <c r="A1474" s="383" t="str">
        <f>IF(B1474="","",COUNT('Diário 1º PA'!$A$4:$A$2000)+COUNT('Diário 2º PA'!$A$4:$A$1998)+COUNT('Diário 3º PA'!$A$4:$A$1991)+ROW()-3)</f>
        <v/>
      </c>
      <c r="B1474" s="370"/>
      <c r="C1474" s="392"/>
      <c r="D1474" s="372"/>
      <c r="E1474" s="372"/>
      <c r="F1474" s="373"/>
      <c r="G1474" s="372"/>
      <c r="H1474" s="372"/>
      <c r="I1474" s="374"/>
      <c r="J1474" s="375"/>
      <c r="K1474" s="375"/>
      <c r="L1474" s="376"/>
      <c r="M1474" s="375"/>
      <c r="N1474" s="409"/>
      <c r="O1474" s="363">
        <f t="shared" si="139"/>
        <v>0</v>
      </c>
      <c r="P1474" s="74">
        <f t="shared" si="139"/>
        <v>0</v>
      </c>
      <c r="Q1474" s="96" t="str">
        <f t="shared" si="138"/>
        <v/>
      </c>
    </row>
    <row r="1475" spans="1:17">
      <c r="A1475" s="383" t="str">
        <f>IF(B1475="","",COUNT('Diário 1º PA'!$A$4:$A$2000)+COUNT('Diário 2º PA'!$A$4:$A$1998)+COUNT('Diário 3º PA'!$A$4:$A$1991)+ROW()-3)</f>
        <v/>
      </c>
      <c r="B1475" s="370"/>
      <c r="C1475" s="392"/>
      <c r="D1475" s="372"/>
      <c r="E1475" s="372"/>
      <c r="F1475" s="373"/>
      <c r="G1475" s="372"/>
      <c r="H1475" s="372"/>
      <c r="I1475" s="374"/>
      <c r="J1475" s="375"/>
      <c r="K1475" s="375"/>
      <c r="L1475" s="376"/>
      <c r="M1475" s="375"/>
      <c r="N1475" s="409"/>
      <c r="O1475" s="363">
        <f t="shared" si="139"/>
        <v>0</v>
      </c>
      <c r="P1475" s="74">
        <f t="shared" si="139"/>
        <v>0</v>
      </c>
      <c r="Q1475" s="96" t="str">
        <f t="shared" si="138"/>
        <v/>
      </c>
    </row>
    <row r="1476" spans="1:17">
      <c r="A1476" s="383" t="str">
        <f>IF(B1476="","",COUNT('Diário 1º PA'!$A$4:$A$2000)+COUNT('Diário 2º PA'!$A$4:$A$1998)+COUNT('Diário 3º PA'!$A$4:$A$1991)+ROW()-3)</f>
        <v/>
      </c>
      <c r="B1476" s="370"/>
      <c r="C1476" s="392"/>
      <c r="D1476" s="372"/>
      <c r="E1476" s="372"/>
      <c r="F1476" s="373"/>
      <c r="G1476" s="372"/>
      <c r="H1476" s="372"/>
      <c r="I1476" s="374"/>
      <c r="J1476" s="375"/>
      <c r="K1476" s="375"/>
      <c r="L1476" s="376"/>
      <c r="M1476" s="375"/>
      <c r="N1476" s="409"/>
      <c r="O1476" s="363">
        <f t="shared" si="139"/>
        <v>0</v>
      </c>
      <c r="P1476" s="74">
        <f t="shared" si="139"/>
        <v>0</v>
      </c>
      <c r="Q1476" s="96" t="str">
        <f t="shared" si="138"/>
        <v/>
      </c>
    </row>
    <row r="1477" spans="1:17">
      <c r="A1477" s="383" t="str">
        <f>IF(B1477="","",COUNT('Diário 1º PA'!$A$4:$A$2000)+COUNT('Diário 2º PA'!$A$4:$A$1998)+COUNT('Diário 3º PA'!$A$4:$A$1991)+ROW()-3)</f>
        <v/>
      </c>
      <c r="B1477" s="370"/>
      <c r="C1477" s="392"/>
      <c r="D1477" s="372"/>
      <c r="E1477" s="372"/>
      <c r="F1477" s="373"/>
      <c r="G1477" s="372"/>
      <c r="H1477" s="372"/>
      <c r="I1477" s="374"/>
      <c r="J1477" s="375"/>
      <c r="K1477" s="375"/>
      <c r="L1477" s="376"/>
      <c r="M1477" s="375"/>
      <c r="N1477" s="409"/>
      <c r="O1477" s="363">
        <f t="shared" si="139"/>
        <v>0</v>
      </c>
      <c r="P1477" s="74">
        <f t="shared" si="139"/>
        <v>0</v>
      </c>
      <c r="Q1477" s="96" t="str">
        <f t="shared" si="138"/>
        <v/>
      </c>
    </row>
    <row r="1478" spans="1:17">
      <c r="A1478" s="383" t="str">
        <f>IF(B1478="","",COUNT('Diário 1º PA'!$A$4:$A$2000)+COUNT('Diário 2º PA'!$A$4:$A$1998)+COUNT('Diário 3º PA'!$A$4:$A$1991)+ROW()-3)</f>
        <v/>
      </c>
      <c r="B1478" s="370"/>
      <c r="C1478" s="392"/>
      <c r="D1478" s="372"/>
      <c r="E1478" s="372"/>
      <c r="F1478" s="373"/>
      <c r="G1478" s="372"/>
      <c r="H1478" s="372"/>
      <c r="I1478" s="374"/>
      <c r="J1478" s="375"/>
      <c r="K1478" s="375"/>
      <c r="L1478" s="376"/>
      <c r="M1478" s="375"/>
      <c r="N1478" s="409"/>
      <c r="O1478" s="363">
        <f t="shared" si="139"/>
        <v>0</v>
      </c>
      <c r="P1478" s="74">
        <f t="shared" si="139"/>
        <v>0</v>
      </c>
      <c r="Q1478" s="96" t="str">
        <f t="shared" si="138"/>
        <v/>
      </c>
    </row>
    <row r="1479" spans="1:17">
      <c r="A1479" s="383" t="str">
        <f>IF(B1479="","",COUNT('Diário 1º PA'!$A$4:$A$2000)+COUNT('Diário 2º PA'!$A$4:$A$1998)+COUNT('Diário 3º PA'!$A$4:$A$1991)+ROW()-3)</f>
        <v/>
      </c>
      <c r="B1479" s="370"/>
      <c r="C1479" s="392"/>
      <c r="D1479" s="372"/>
      <c r="E1479" s="372"/>
      <c r="F1479" s="373"/>
      <c r="G1479" s="372"/>
      <c r="H1479" s="372"/>
      <c r="I1479" s="374"/>
      <c r="J1479" s="375"/>
      <c r="K1479" s="375"/>
      <c r="L1479" s="376"/>
      <c r="M1479" s="375"/>
      <c r="N1479" s="409"/>
      <c r="O1479" s="363">
        <f t="shared" si="139"/>
        <v>0</v>
      </c>
      <c r="P1479" s="74">
        <f t="shared" si="139"/>
        <v>0</v>
      </c>
      <c r="Q1479" s="96" t="str">
        <f t="shared" si="138"/>
        <v/>
      </c>
    </row>
    <row r="1480" spans="1:17">
      <c r="A1480" s="383" t="str">
        <f>IF(B1480="","",COUNT('Diário 1º PA'!$A$4:$A$2000)+COUNT('Diário 2º PA'!$A$4:$A$1998)+COUNT('Diário 3º PA'!$A$4:$A$1991)+ROW()-3)</f>
        <v/>
      </c>
      <c r="B1480" s="370"/>
      <c r="C1480" s="392"/>
      <c r="D1480" s="372"/>
      <c r="E1480" s="372"/>
      <c r="F1480" s="373"/>
      <c r="G1480" s="372"/>
      <c r="H1480" s="372"/>
      <c r="I1480" s="374"/>
      <c r="J1480" s="375"/>
      <c r="K1480" s="375"/>
      <c r="L1480" s="376"/>
      <c r="M1480" s="375"/>
      <c r="N1480" s="409"/>
      <c r="O1480" s="363">
        <f t="shared" si="139"/>
        <v>0</v>
      </c>
      <c r="P1480" s="74">
        <f t="shared" si="139"/>
        <v>0</v>
      </c>
      <c r="Q1480" s="96" t="str">
        <f t="shared" ref="Q1480:Q1543" si="140">SUBSTITUTE(D1480," ","_")</f>
        <v/>
      </c>
    </row>
    <row r="1481" spans="1:17">
      <c r="A1481" s="383" t="str">
        <f>IF(B1481="","",COUNT('Diário 1º PA'!$A$4:$A$2000)+COUNT('Diário 2º PA'!$A$4:$A$1998)+COUNT('Diário 3º PA'!$A$4:$A$1991)+ROW()-3)</f>
        <v/>
      </c>
      <c r="B1481" s="370"/>
      <c r="C1481" s="392"/>
      <c r="D1481" s="372"/>
      <c r="E1481" s="372"/>
      <c r="F1481" s="373"/>
      <c r="G1481" s="372"/>
      <c r="H1481" s="372"/>
      <c r="I1481" s="374"/>
      <c r="J1481" s="375"/>
      <c r="K1481" s="375"/>
      <c r="L1481" s="376"/>
      <c r="M1481" s="375"/>
      <c r="N1481" s="409"/>
      <c r="O1481" s="363">
        <f t="shared" ref="O1481:P1544" si="141">IF(B1481=0,0,IF(YEAR(B1481)=$P$1,MONTH(B1481)-$O$1+1,(YEAR(B1481)-$P$1)*12-$O$1+1+MONTH(B1481)))</f>
        <v>0</v>
      </c>
      <c r="P1481" s="74">
        <f t="shared" si="141"/>
        <v>0</v>
      </c>
      <c r="Q1481" s="96" t="str">
        <f t="shared" si="140"/>
        <v/>
      </c>
    </row>
    <row r="1482" spans="1:17">
      <c r="A1482" s="383" t="str">
        <f>IF(B1482="","",COUNT('Diário 1º PA'!$A$4:$A$2000)+COUNT('Diário 2º PA'!$A$4:$A$1998)+COUNT('Diário 3º PA'!$A$4:$A$1991)+ROW()-3)</f>
        <v/>
      </c>
      <c r="B1482" s="370"/>
      <c r="C1482" s="392"/>
      <c r="D1482" s="372"/>
      <c r="E1482" s="372"/>
      <c r="F1482" s="373"/>
      <c r="G1482" s="372"/>
      <c r="H1482" s="372"/>
      <c r="I1482" s="374"/>
      <c r="J1482" s="375"/>
      <c r="K1482" s="375"/>
      <c r="L1482" s="376"/>
      <c r="M1482" s="375"/>
      <c r="N1482" s="409"/>
      <c r="O1482" s="363">
        <f t="shared" si="141"/>
        <v>0</v>
      </c>
      <c r="P1482" s="74">
        <f t="shared" si="141"/>
        <v>0</v>
      </c>
      <c r="Q1482" s="96" t="str">
        <f t="shared" si="140"/>
        <v/>
      </c>
    </row>
    <row r="1483" spans="1:17">
      <c r="A1483" s="383" t="str">
        <f>IF(B1483="","",COUNT('Diário 1º PA'!$A$4:$A$2000)+COUNT('Diário 2º PA'!$A$4:$A$1998)+COUNT('Diário 3º PA'!$A$4:$A$1991)+ROW()-3)</f>
        <v/>
      </c>
      <c r="B1483" s="370"/>
      <c r="C1483" s="392"/>
      <c r="D1483" s="372"/>
      <c r="E1483" s="372"/>
      <c r="F1483" s="373"/>
      <c r="G1483" s="372"/>
      <c r="H1483" s="372"/>
      <c r="I1483" s="374"/>
      <c r="J1483" s="375"/>
      <c r="K1483" s="375"/>
      <c r="L1483" s="376"/>
      <c r="M1483" s="375"/>
      <c r="N1483" s="409"/>
      <c r="O1483" s="363">
        <f t="shared" si="141"/>
        <v>0</v>
      </c>
      <c r="P1483" s="74">
        <f t="shared" si="141"/>
        <v>0</v>
      </c>
      <c r="Q1483" s="96" t="str">
        <f t="shared" si="140"/>
        <v/>
      </c>
    </row>
    <row r="1484" spans="1:17">
      <c r="A1484" s="383" t="str">
        <f>IF(B1484="","",COUNT('Diário 1º PA'!$A$4:$A$2000)+COUNT('Diário 2º PA'!$A$4:$A$1998)+COUNT('Diário 3º PA'!$A$4:$A$1991)+ROW()-3)</f>
        <v/>
      </c>
      <c r="B1484" s="370"/>
      <c r="C1484" s="392"/>
      <c r="D1484" s="372"/>
      <c r="E1484" s="372"/>
      <c r="F1484" s="373"/>
      <c r="G1484" s="372"/>
      <c r="H1484" s="372"/>
      <c r="I1484" s="374"/>
      <c r="J1484" s="375"/>
      <c r="K1484" s="375"/>
      <c r="L1484" s="376"/>
      <c r="M1484" s="375"/>
      <c r="N1484" s="409"/>
      <c r="O1484" s="363">
        <f t="shared" si="141"/>
        <v>0</v>
      </c>
      <c r="P1484" s="74">
        <f t="shared" si="141"/>
        <v>0</v>
      </c>
      <c r="Q1484" s="96" t="str">
        <f t="shared" si="140"/>
        <v/>
      </c>
    </row>
    <row r="1485" spans="1:17">
      <c r="A1485" s="383" t="str">
        <f>IF(B1485="","",COUNT('Diário 1º PA'!$A$4:$A$2000)+COUNT('Diário 2º PA'!$A$4:$A$1998)+COUNT('Diário 3º PA'!$A$4:$A$1991)+ROW()-3)</f>
        <v/>
      </c>
      <c r="B1485" s="370"/>
      <c r="C1485" s="392"/>
      <c r="D1485" s="372"/>
      <c r="E1485" s="372"/>
      <c r="F1485" s="373"/>
      <c r="G1485" s="372"/>
      <c r="H1485" s="372"/>
      <c r="I1485" s="374"/>
      <c r="J1485" s="375"/>
      <c r="K1485" s="375"/>
      <c r="L1485" s="376"/>
      <c r="M1485" s="375"/>
      <c r="N1485" s="409"/>
      <c r="O1485" s="363">
        <f t="shared" si="141"/>
        <v>0</v>
      </c>
      <c r="P1485" s="74">
        <f t="shared" si="141"/>
        <v>0</v>
      </c>
      <c r="Q1485" s="96" t="str">
        <f t="shared" si="140"/>
        <v/>
      </c>
    </row>
    <row r="1486" spans="1:17">
      <c r="A1486" s="383" t="str">
        <f>IF(B1486="","",COUNT('Diário 1º PA'!$A$4:$A$2000)+COUNT('Diário 2º PA'!$A$4:$A$1998)+COUNT('Diário 3º PA'!$A$4:$A$1991)+ROW()-3)</f>
        <v/>
      </c>
      <c r="B1486" s="370"/>
      <c r="C1486" s="392"/>
      <c r="D1486" s="372"/>
      <c r="E1486" s="372"/>
      <c r="F1486" s="373"/>
      <c r="G1486" s="372"/>
      <c r="H1486" s="372"/>
      <c r="I1486" s="374"/>
      <c r="J1486" s="375"/>
      <c r="K1486" s="375"/>
      <c r="L1486" s="376"/>
      <c r="M1486" s="375"/>
      <c r="N1486" s="409"/>
      <c r="O1486" s="363">
        <f t="shared" si="141"/>
        <v>0</v>
      </c>
      <c r="P1486" s="74">
        <f t="shared" si="141"/>
        <v>0</v>
      </c>
      <c r="Q1486" s="96" t="str">
        <f t="shared" si="140"/>
        <v/>
      </c>
    </row>
    <row r="1487" spans="1:17">
      <c r="A1487" s="383" t="str">
        <f>IF(B1487="","",COUNT('Diário 1º PA'!$A$4:$A$2000)+COUNT('Diário 2º PA'!$A$4:$A$1998)+COUNT('Diário 3º PA'!$A$4:$A$1991)+ROW()-3)</f>
        <v/>
      </c>
      <c r="B1487" s="370"/>
      <c r="C1487" s="392"/>
      <c r="D1487" s="372"/>
      <c r="E1487" s="372"/>
      <c r="F1487" s="373"/>
      <c r="G1487" s="372"/>
      <c r="H1487" s="372"/>
      <c r="I1487" s="374"/>
      <c r="J1487" s="375"/>
      <c r="K1487" s="375"/>
      <c r="L1487" s="376"/>
      <c r="M1487" s="375"/>
      <c r="N1487" s="409"/>
      <c r="O1487" s="363">
        <f t="shared" si="141"/>
        <v>0</v>
      </c>
      <c r="P1487" s="74">
        <f t="shared" si="141"/>
        <v>0</v>
      </c>
      <c r="Q1487" s="96" t="str">
        <f t="shared" si="140"/>
        <v/>
      </c>
    </row>
    <row r="1488" spans="1:17">
      <c r="A1488" s="383" t="str">
        <f>IF(B1488="","",COUNT('Diário 1º PA'!$A$4:$A$2000)+COUNT('Diário 2º PA'!$A$4:$A$1998)+COUNT('Diário 3º PA'!$A$4:$A$1991)+ROW()-3)</f>
        <v/>
      </c>
      <c r="B1488" s="370"/>
      <c r="C1488" s="392"/>
      <c r="D1488" s="372"/>
      <c r="E1488" s="372"/>
      <c r="F1488" s="373"/>
      <c r="G1488" s="372"/>
      <c r="H1488" s="372"/>
      <c r="I1488" s="374"/>
      <c r="J1488" s="375"/>
      <c r="K1488" s="375"/>
      <c r="L1488" s="376"/>
      <c r="M1488" s="375"/>
      <c r="N1488" s="409"/>
      <c r="O1488" s="363">
        <f t="shared" si="141"/>
        <v>0</v>
      </c>
      <c r="P1488" s="74">
        <f t="shared" si="141"/>
        <v>0</v>
      </c>
      <c r="Q1488" s="96" t="str">
        <f t="shared" si="140"/>
        <v/>
      </c>
    </row>
    <row r="1489" spans="1:17">
      <c r="A1489" s="383" t="str">
        <f>IF(B1489="","",COUNT('Diário 1º PA'!$A$4:$A$2000)+COUNT('Diário 2º PA'!$A$4:$A$1998)+COUNT('Diário 3º PA'!$A$4:$A$1991)+ROW()-3)</f>
        <v/>
      </c>
      <c r="B1489" s="370"/>
      <c r="C1489" s="392"/>
      <c r="D1489" s="372"/>
      <c r="E1489" s="372"/>
      <c r="F1489" s="373"/>
      <c r="G1489" s="372"/>
      <c r="H1489" s="372"/>
      <c r="I1489" s="374"/>
      <c r="J1489" s="375"/>
      <c r="K1489" s="375"/>
      <c r="L1489" s="376"/>
      <c r="M1489" s="375"/>
      <c r="N1489" s="409"/>
      <c r="O1489" s="363">
        <f t="shared" si="141"/>
        <v>0</v>
      </c>
      <c r="P1489" s="74">
        <f t="shared" si="141"/>
        <v>0</v>
      </c>
      <c r="Q1489" s="96" t="str">
        <f t="shared" si="140"/>
        <v/>
      </c>
    </row>
    <row r="1490" spans="1:17">
      <c r="A1490" s="383" t="str">
        <f>IF(B1490="","",COUNT('Diário 1º PA'!$A$4:$A$2000)+COUNT('Diário 2º PA'!$A$4:$A$1998)+COUNT('Diário 3º PA'!$A$4:$A$1991)+ROW()-3)</f>
        <v/>
      </c>
      <c r="B1490" s="370"/>
      <c r="C1490" s="392"/>
      <c r="D1490" s="372"/>
      <c r="E1490" s="372"/>
      <c r="F1490" s="373"/>
      <c r="G1490" s="372"/>
      <c r="H1490" s="372"/>
      <c r="I1490" s="374"/>
      <c r="J1490" s="375"/>
      <c r="K1490" s="375"/>
      <c r="L1490" s="376"/>
      <c r="M1490" s="375"/>
      <c r="N1490" s="409"/>
      <c r="O1490" s="363">
        <f t="shared" si="141"/>
        <v>0</v>
      </c>
      <c r="P1490" s="74">
        <f t="shared" si="141"/>
        <v>0</v>
      </c>
      <c r="Q1490" s="96" t="str">
        <f t="shared" si="140"/>
        <v/>
      </c>
    </row>
    <row r="1491" spans="1:17">
      <c r="A1491" s="383" t="str">
        <f>IF(B1491="","",COUNT('Diário 1º PA'!$A$4:$A$2000)+COUNT('Diário 2º PA'!$A$4:$A$1998)+COUNT('Diário 3º PA'!$A$4:$A$1991)+ROW()-3)</f>
        <v/>
      </c>
      <c r="B1491" s="370"/>
      <c r="C1491" s="392"/>
      <c r="D1491" s="372"/>
      <c r="E1491" s="372"/>
      <c r="F1491" s="373"/>
      <c r="G1491" s="372"/>
      <c r="H1491" s="372"/>
      <c r="I1491" s="374"/>
      <c r="J1491" s="375"/>
      <c r="K1491" s="375"/>
      <c r="L1491" s="376"/>
      <c r="M1491" s="375"/>
      <c r="N1491" s="409"/>
      <c r="O1491" s="363">
        <f t="shared" si="141"/>
        <v>0</v>
      </c>
      <c r="P1491" s="74">
        <f t="shared" si="141"/>
        <v>0</v>
      </c>
      <c r="Q1491" s="96" t="str">
        <f t="shared" si="140"/>
        <v/>
      </c>
    </row>
    <row r="1492" spans="1:17">
      <c r="A1492" s="383" t="str">
        <f>IF(B1492="","",COUNT('Diário 1º PA'!$A$4:$A$2000)+COUNT('Diário 2º PA'!$A$4:$A$1998)+COUNT('Diário 3º PA'!$A$4:$A$1991)+ROW()-3)</f>
        <v/>
      </c>
      <c r="B1492" s="370"/>
      <c r="C1492" s="392"/>
      <c r="D1492" s="372"/>
      <c r="E1492" s="372"/>
      <c r="F1492" s="373"/>
      <c r="G1492" s="372"/>
      <c r="H1492" s="372"/>
      <c r="I1492" s="374"/>
      <c r="J1492" s="375"/>
      <c r="K1492" s="375"/>
      <c r="L1492" s="376"/>
      <c r="M1492" s="375"/>
      <c r="N1492" s="409"/>
      <c r="O1492" s="363">
        <f t="shared" si="141"/>
        <v>0</v>
      </c>
      <c r="P1492" s="74">
        <f t="shared" si="141"/>
        <v>0</v>
      </c>
      <c r="Q1492" s="96" t="str">
        <f t="shared" si="140"/>
        <v/>
      </c>
    </row>
    <row r="1493" spans="1:17">
      <c r="A1493" s="383" t="str">
        <f>IF(B1493="","",COUNT('Diário 1º PA'!$A$4:$A$2000)+COUNT('Diário 2º PA'!$A$4:$A$1998)+COUNT('Diário 3º PA'!$A$4:$A$1991)+ROW()-3)</f>
        <v/>
      </c>
      <c r="B1493" s="370"/>
      <c r="C1493" s="392"/>
      <c r="D1493" s="372"/>
      <c r="E1493" s="372"/>
      <c r="F1493" s="373"/>
      <c r="G1493" s="372"/>
      <c r="H1493" s="372"/>
      <c r="I1493" s="374"/>
      <c r="J1493" s="375"/>
      <c r="K1493" s="375"/>
      <c r="L1493" s="376"/>
      <c r="M1493" s="375"/>
      <c r="N1493" s="409"/>
      <c r="O1493" s="363">
        <f t="shared" si="141"/>
        <v>0</v>
      </c>
      <c r="P1493" s="74">
        <f t="shared" si="141"/>
        <v>0</v>
      </c>
      <c r="Q1493" s="96" t="str">
        <f t="shared" si="140"/>
        <v/>
      </c>
    </row>
    <row r="1494" spans="1:17">
      <c r="A1494" s="383" t="str">
        <f>IF(B1494="","",COUNT('Diário 1º PA'!$A$4:$A$2000)+COUNT('Diário 2º PA'!$A$4:$A$1998)+COUNT('Diário 3º PA'!$A$4:$A$1991)+ROW()-3)</f>
        <v/>
      </c>
      <c r="B1494" s="370"/>
      <c r="C1494" s="392"/>
      <c r="D1494" s="372"/>
      <c r="E1494" s="372"/>
      <c r="F1494" s="373"/>
      <c r="G1494" s="372"/>
      <c r="H1494" s="372"/>
      <c r="I1494" s="374"/>
      <c r="J1494" s="375"/>
      <c r="K1494" s="375"/>
      <c r="L1494" s="376"/>
      <c r="M1494" s="375"/>
      <c r="N1494" s="409"/>
      <c r="O1494" s="363">
        <f t="shared" si="141"/>
        <v>0</v>
      </c>
      <c r="P1494" s="74">
        <f t="shared" si="141"/>
        <v>0</v>
      </c>
      <c r="Q1494" s="96" t="str">
        <f t="shared" si="140"/>
        <v/>
      </c>
    </row>
    <row r="1495" spans="1:17">
      <c r="A1495" s="383" t="str">
        <f>IF(B1495="","",COUNT('Diário 1º PA'!$A$4:$A$2000)+COUNT('Diário 2º PA'!$A$4:$A$1998)+COUNT('Diário 3º PA'!$A$4:$A$1991)+ROW()-3)</f>
        <v/>
      </c>
      <c r="B1495" s="370"/>
      <c r="C1495" s="392"/>
      <c r="D1495" s="372"/>
      <c r="E1495" s="372"/>
      <c r="F1495" s="373"/>
      <c r="G1495" s="372"/>
      <c r="H1495" s="372"/>
      <c r="I1495" s="374"/>
      <c r="J1495" s="375"/>
      <c r="K1495" s="375"/>
      <c r="L1495" s="376"/>
      <c r="M1495" s="375"/>
      <c r="N1495" s="409"/>
      <c r="O1495" s="363">
        <f t="shared" si="141"/>
        <v>0</v>
      </c>
      <c r="P1495" s="74">
        <f t="shared" si="141"/>
        <v>0</v>
      </c>
      <c r="Q1495" s="96" t="str">
        <f t="shared" si="140"/>
        <v/>
      </c>
    </row>
    <row r="1496" spans="1:17">
      <c r="A1496" s="383" t="str">
        <f>IF(B1496="","",COUNT('Diário 1º PA'!$A$4:$A$2000)+COUNT('Diário 2º PA'!$A$4:$A$1998)+COUNT('Diário 3º PA'!$A$4:$A$1991)+ROW()-3)</f>
        <v/>
      </c>
      <c r="B1496" s="370"/>
      <c r="C1496" s="392"/>
      <c r="D1496" s="372"/>
      <c r="E1496" s="372"/>
      <c r="F1496" s="373"/>
      <c r="G1496" s="372"/>
      <c r="H1496" s="372"/>
      <c r="I1496" s="374"/>
      <c r="J1496" s="375"/>
      <c r="K1496" s="375"/>
      <c r="L1496" s="376"/>
      <c r="M1496" s="375"/>
      <c r="N1496" s="409"/>
      <c r="O1496" s="363">
        <f t="shared" si="141"/>
        <v>0</v>
      </c>
      <c r="P1496" s="74">
        <f t="shared" si="141"/>
        <v>0</v>
      </c>
      <c r="Q1496" s="96" t="str">
        <f t="shared" si="140"/>
        <v/>
      </c>
    </row>
    <row r="1497" spans="1:17">
      <c r="A1497" s="383" t="str">
        <f>IF(B1497="","",COUNT('Diário 1º PA'!$A$4:$A$2000)+COUNT('Diário 2º PA'!$A$4:$A$1998)+COUNT('Diário 3º PA'!$A$4:$A$1991)+ROW()-3)</f>
        <v/>
      </c>
      <c r="B1497" s="370"/>
      <c r="C1497" s="392"/>
      <c r="D1497" s="372"/>
      <c r="E1497" s="372"/>
      <c r="F1497" s="373"/>
      <c r="G1497" s="372"/>
      <c r="H1497" s="372"/>
      <c r="I1497" s="374"/>
      <c r="J1497" s="375"/>
      <c r="K1497" s="375"/>
      <c r="L1497" s="376"/>
      <c r="M1497" s="375"/>
      <c r="N1497" s="409"/>
      <c r="O1497" s="363">
        <f t="shared" si="141"/>
        <v>0</v>
      </c>
      <c r="P1497" s="74">
        <f t="shared" si="141"/>
        <v>0</v>
      </c>
      <c r="Q1497" s="96" t="str">
        <f t="shared" si="140"/>
        <v/>
      </c>
    </row>
    <row r="1498" spans="1:17">
      <c r="A1498" s="383" t="str">
        <f>IF(B1498="","",COUNT('Diário 1º PA'!$A$4:$A$2000)+COUNT('Diário 2º PA'!$A$4:$A$1998)+COUNT('Diário 3º PA'!$A$4:$A$1991)+ROW()-3)</f>
        <v/>
      </c>
      <c r="B1498" s="370"/>
      <c r="C1498" s="392"/>
      <c r="D1498" s="372"/>
      <c r="E1498" s="372"/>
      <c r="F1498" s="373"/>
      <c r="G1498" s="372"/>
      <c r="H1498" s="372"/>
      <c r="I1498" s="374"/>
      <c r="J1498" s="375"/>
      <c r="K1498" s="375"/>
      <c r="L1498" s="376"/>
      <c r="M1498" s="375"/>
      <c r="N1498" s="409"/>
      <c r="O1498" s="363">
        <f t="shared" si="141"/>
        <v>0</v>
      </c>
      <c r="P1498" s="74">
        <f t="shared" si="141"/>
        <v>0</v>
      </c>
      <c r="Q1498" s="96" t="str">
        <f t="shared" si="140"/>
        <v/>
      </c>
    </row>
    <row r="1499" spans="1:17">
      <c r="A1499" s="383" t="str">
        <f>IF(B1499="","",COUNT('Diário 1º PA'!$A$4:$A$2000)+COUNT('Diário 2º PA'!$A$4:$A$1998)+COUNT('Diário 3º PA'!$A$4:$A$1991)+ROW()-3)</f>
        <v/>
      </c>
      <c r="B1499" s="370"/>
      <c r="C1499" s="392"/>
      <c r="D1499" s="372"/>
      <c r="E1499" s="372"/>
      <c r="F1499" s="373"/>
      <c r="G1499" s="372"/>
      <c r="H1499" s="372"/>
      <c r="I1499" s="374"/>
      <c r="J1499" s="375"/>
      <c r="K1499" s="375"/>
      <c r="L1499" s="376"/>
      <c r="M1499" s="375"/>
      <c r="N1499" s="409"/>
      <c r="O1499" s="363">
        <f t="shared" si="141"/>
        <v>0</v>
      </c>
      <c r="P1499" s="74">
        <f t="shared" si="141"/>
        <v>0</v>
      </c>
      <c r="Q1499" s="96" t="str">
        <f t="shared" si="140"/>
        <v/>
      </c>
    </row>
    <row r="1500" spans="1:17">
      <c r="A1500" s="383" t="str">
        <f>IF(B1500="","",COUNT('Diário 1º PA'!$A$4:$A$2000)+COUNT('Diário 2º PA'!$A$4:$A$1998)+COUNT('Diário 3º PA'!$A$4:$A$1991)+ROW()-3)</f>
        <v/>
      </c>
      <c r="B1500" s="370"/>
      <c r="C1500" s="392"/>
      <c r="D1500" s="372"/>
      <c r="E1500" s="372"/>
      <c r="F1500" s="373"/>
      <c r="G1500" s="372"/>
      <c r="H1500" s="372"/>
      <c r="I1500" s="374"/>
      <c r="J1500" s="375"/>
      <c r="K1500" s="375"/>
      <c r="L1500" s="376"/>
      <c r="M1500" s="375"/>
      <c r="N1500" s="409"/>
      <c r="O1500" s="363">
        <f t="shared" si="141"/>
        <v>0</v>
      </c>
      <c r="P1500" s="74">
        <f t="shared" si="141"/>
        <v>0</v>
      </c>
      <c r="Q1500" s="96" t="str">
        <f t="shared" si="140"/>
        <v/>
      </c>
    </row>
    <row r="1501" spans="1:17">
      <c r="A1501" s="383" t="str">
        <f>IF(B1501="","",COUNT('Diário 1º PA'!$A$4:$A$2000)+COUNT('Diário 2º PA'!$A$4:$A$1998)+COUNT('Diário 3º PA'!$A$4:$A$1991)+ROW()-3)</f>
        <v/>
      </c>
      <c r="B1501" s="370"/>
      <c r="C1501" s="392"/>
      <c r="D1501" s="372"/>
      <c r="E1501" s="372"/>
      <c r="F1501" s="373"/>
      <c r="G1501" s="372"/>
      <c r="H1501" s="372"/>
      <c r="I1501" s="374"/>
      <c r="J1501" s="375"/>
      <c r="K1501" s="375"/>
      <c r="L1501" s="376"/>
      <c r="M1501" s="375"/>
      <c r="N1501" s="409"/>
      <c r="O1501" s="363">
        <f t="shared" si="141"/>
        <v>0</v>
      </c>
      <c r="P1501" s="74">
        <f t="shared" si="141"/>
        <v>0</v>
      </c>
      <c r="Q1501" s="96" t="str">
        <f t="shared" si="140"/>
        <v/>
      </c>
    </row>
    <row r="1502" spans="1:17">
      <c r="A1502" s="383" t="str">
        <f>IF(B1502="","",COUNT('Diário 1º PA'!$A$4:$A$2000)+COUNT('Diário 2º PA'!$A$4:$A$1998)+COUNT('Diário 3º PA'!$A$4:$A$1991)+ROW()-3)</f>
        <v/>
      </c>
      <c r="B1502" s="370"/>
      <c r="C1502" s="392"/>
      <c r="D1502" s="372"/>
      <c r="E1502" s="372"/>
      <c r="F1502" s="373"/>
      <c r="G1502" s="372"/>
      <c r="H1502" s="372"/>
      <c r="I1502" s="374"/>
      <c r="J1502" s="375"/>
      <c r="K1502" s="375"/>
      <c r="L1502" s="376"/>
      <c r="M1502" s="375"/>
      <c r="N1502" s="409"/>
      <c r="O1502" s="363">
        <f t="shared" si="141"/>
        <v>0</v>
      </c>
      <c r="P1502" s="74">
        <f t="shared" si="141"/>
        <v>0</v>
      </c>
      <c r="Q1502" s="96" t="str">
        <f t="shared" si="140"/>
        <v/>
      </c>
    </row>
    <row r="1503" spans="1:17">
      <c r="A1503" s="383" t="str">
        <f>IF(B1503="","",COUNT('Diário 1º PA'!$A$4:$A$2000)+COUNT('Diário 2º PA'!$A$4:$A$1998)+COUNT('Diário 3º PA'!$A$4:$A$1991)+ROW()-3)</f>
        <v/>
      </c>
      <c r="B1503" s="370"/>
      <c r="C1503" s="392"/>
      <c r="D1503" s="372"/>
      <c r="E1503" s="372"/>
      <c r="F1503" s="373"/>
      <c r="G1503" s="372"/>
      <c r="H1503" s="372"/>
      <c r="I1503" s="374"/>
      <c r="J1503" s="375"/>
      <c r="K1503" s="375"/>
      <c r="L1503" s="376"/>
      <c r="M1503" s="375"/>
      <c r="N1503" s="409"/>
      <c r="O1503" s="363">
        <f t="shared" si="141"/>
        <v>0</v>
      </c>
      <c r="P1503" s="74">
        <f t="shared" si="141"/>
        <v>0</v>
      </c>
      <c r="Q1503" s="96" t="str">
        <f t="shared" si="140"/>
        <v/>
      </c>
    </row>
    <row r="1504" spans="1:17">
      <c r="A1504" s="383" t="str">
        <f>IF(B1504="","",COUNT('Diário 1º PA'!$A$4:$A$2000)+COUNT('Diário 2º PA'!$A$4:$A$1998)+COUNT('Diário 3º PA'!$A$4:$A$1991)+ROW()-3)</f>
        <v/>
      </c>
      <c r="B1504" s="370"/>
      <c r="C1504" s="392"/>
      <c r="D1504" s="372"/>
      <c r="E1504" s="372"/>
      <c r="F1504" s="373"/>
      <c r="G1504" s="372"/>
      <c r="H1504" s="372"/>
      <c r="I1504" s="374"/>
      <c r="J1504" s="375"/>
      <c r="K1504" s="375"/>
      <c r="L1504" s="376"/>
      <c r="M1504" s="375"/>
      <c r="N1504" s="409"/>
      <c r="O1504" s="363">
        <f t="shared" si="141"/>
        <v>0</v>
      </c>
      <c r="P1504" s="74">
        <f t="shared" si="141"/>
        <v>0</v>
      </c>
      <c r="Q1504" s="96" t="str">
        <f t="shared" si="140"/>
        <v/>
      </c>
    </row>
    <row r="1505" spans="1:17">
      <c r="A1505" s="383" t="str">
        <f>IF(B1505="","",COUNT('Diário 1º PA'!$A$4:$A$2000)+COUNT('Diário 2º PA'!$A$4:$A$1998)+COUNT('Diário 3º PA'!$A$4:$A$1991)+ROW()-3)</f>
        <v/>
      </c>
      <c r="B1505" s="370"/>
      <c r="C1505" s="392"/>
      <c r="D1505" s="372"/>
      <c r="E1505" s="372"/>
      <c r="F1505" s="373"/>
      <c r="G1505" s="372"/>
      <c r="H1505" s="372"/>
      <c r="I1505" s="374"/>
      <c r="J1505" s="375"/>
      <c r="K1505" s="375"/>
      <c r="L1505" s="376"/>
      <c r="M1505" s="375"/>
      <c r="N1505" s="409"/>
      <c r="O1505" s="363">
        <f t="shared" si="141"/>
        <v>0</v>
      </c>
      <c r="P1505" s="74">
        <f t="shared" si="141"/>
        <v>0</v>
      </c>
      <c r="Q1505" s="96" t="str">
        <f t="shared" si="140"/>
        <v/>
      </c>
    </row>
    <row r="1506" spans="1:17">
      <c r="A1506" s="383" t="str">
        <f>IF(B1506="","",COUNT('Diário 1º PA'!$A$4:$A$2000)+COUNT('Diário 2º PA'!$A$4:$A$1998)+COUNT('Diário 3º PA'!$A$4:$A$1991)+ROW()-3)</f>
        <v/>
      </c>
      <c r="B1506" s="370"/>
      <c r="C1506" s="392"/>
      <c r="D1506" s="372"/>
      <c r="E1506" s="372"/>
      <c r="F1506" s="373"/>
      <c r="G1506" s="372"/>
      <c r="H1506" s="372"/>
      <c r="I1506" s="374"/>
      <c r="J1506" s="375"/>
      <c r="K1506" s="375"/>
      <c r="L1506" s="376"/>
      <c r="M1506" s="375"/>
      <c r="N1506" s="409"/>
      <c r="O1506" s="363">
        <f t="shared" si="141"/>
        <v>0</v>
      </c>
      <c r="P1506" s="74">
        <f t="shared" si="141"/>
        <v>0</v>
      </c>
      <c r="Q1506" s="96" t="str">
        <f t="shared" si="140"/>
        <v/>
      </c>
    </row>
    <row r="1507" spans="1:17">
      <c r="A1507" s="383" t="str">
        <f>IF(B1507="","",COUNT('Diário 1º PA'!$A$4:$A$2000)+COUNT('Diário 2º PA'!$A$4:$A$1998)+COUNT('Diário 3º PA'!$A$4:$A$1991)+ROW()-3)</f>
        <v/>
      </c>
      <c r="B1507" s="370"/>
      <c r="C1507" s="392"/>
      <c r="D1507" s="372"/>
      <c r="E1507" s="372"/>
      <c r="F1507" s="373"/>
      <c r="G1507" s="372"/>
      <c r="H1507" s="372"/>
      <c r="I1507" s="374"/>
      <c r="J1507" s="375"/>
      <c r="K1507" s="375"/>
      <c r="L1507" s="376"/>
      <c r="M1507" s="375"/>
      <c r="N1507" s="409"/>
      <c r="O1507" s="363">
        <f t="shared" si="141"/>
        <v>0</v>
      </c>
      <c r="P1507" s="74">
        <f t="shared" si="141"/>
        <v>0</v>
      </c>
      <c r="Q1507" s="96" t="str">
        <f t="shared" si="140"/>
        <v/>
      </c>
    </row>
    <row r="1508" spans="1:17">
      <c r="A1508" s="383" t="str">
        <f>IF(B1508="","",COUNT('Diário 1º PA'!$A$4:$A$2000)+COUNT('Diário 2º PA'!$A$4:$A$1998)+COUNT('Diário 3º PA'!$A$4:$A$1991)+ROW()-3)</f>
        <v/>
      </c>
      <c r="B1508" s="370"/>
      <c r="C1508" s="392"/>
      <c r="D1508" s="372"/>
      <c r="E1508" s="372"/>
      <c r="F1508" s="373"/>
      <c r="G1508" s="372"/>
      <c r="H1508" s="372"/>
      <c r="I1508" s="374"/>
      <c r="J1508" s="375"/>
      <c r="K1508" s="375"/>
      <c r="L1508" s="376"/>
      <c r="M1508" s="375"/>
      <c r="N1508" s="409"/>
      <c r="O1508" s="363">
        <f t="shared" si="141"/>
        <v>0</v>
      </c>
      <c r="P1508" s="74">
        <f t="shared" si="141"/>
        <v>0</v>
      </c>
      <c r="Q1508" s="96" t="str">
        <f t="shared" si="140"/>
        <v/>
      </c>
    </row>
    <row r="1509" spans="1:17">
      <c r="A1509" s="383" t="str">
        <f>IF(B1509="","",COUNT('Diário 1º PA'!$A$4:$A$2000)+COUNT('Diário 2º PA'!$A$4:$A$1998)+COUNT('Diário 3º PA'!$A$4:$A$1991)+ROW()-3)</f>
        <v/>
      </c>
      <c r="B1509" s="370"/>
      <c r="C1509" s="392"/>
      <c r="D1509" s="372"/>
      <c r="E1509" s="372"/>
      <c r="F1509" s="373"/>
      <c r="G1509" s="372"/>
      <c r="H1509" s="372"/>
      <c r="I1509" s="374"/>
      <c r="J1509" s="375"/>
      <c r="K1509" s="375"/>
      <c r="L1509" s="376"/>
      <c r="M1509" s="375"/>
      <c r="N1509" s="409"/>
      <c r="O1509" s="363">
        <f t="shared" si="141"/>
        <v>0</v>
      </c>
      <c r="P1509" s="74">
        <f t="shared" si="141"/>
        <v>0</v>
      </c>
      <c r="Q1509" s="96" t="str">
        <f t="shared" si="140"/>
        <v/>
      </c>
    </row>
    <row r="1510" spans="1:17">
      <c r="A1510" s="383" t="str">
        <f>IF(B1510="","",COUNT('Diário 1º PA'!$A$4:$A$2000)+COUNT('Diário 2º PA'!$A$4:$A$1998)+COUNT('Diário 3º PA'!$A$4:$A$1991)+ROW()-3)</f>
        <v/>
      </c>
      <c r="B1510" s="370"/>
      <c r="C1510" s="392"/>
      <c r="D1510" s="372"/>
      <c r="E1510" s="372"/>
      <c r="F1510" s="373"/>
      <c r="G1510" s="372"/>
      <c r="H1510" s="372"/>
      <c r="I1510" s="374"/>
      <c r="J1510" s="375"/>
      <c r="K1510" s="375"/>
      <c r="L1510" s="376"/>
      <c r="M1510" s="375"/>
      <c r="N1510" s="409"/>
      <c r="O1510" s="363">
        <f t="shared" si="141"/>
        <v>0</v>
      </c>
      <c r="P1510" s="74">
        <f t="shared" si="141"/>
        <v>0</v>
      </c>
      <c r="Q1510" s="96" t="str">
        <f t="shared" si="140"/>
        <v/>
      </c>
    </row>
    <row r="1511" spans="1:17">
      <c r="A1511" s="383" t="str">
        <f>IF(B1511="","",COUNT('Diário 1º PA'!$A$4:$A$2000)+COUNT('Diário 2º PA'!$A$4:$A$1998)+COUNT('Diário 3º PA'!$A$4:$A$1991)+ROW()-3)</f>
        <v/>
      </c>
      <c r="B1511" s="370"/>
      <c r="C1511" s="392"/>
      <c r="D1511" s="372"/>
      <c r="E1511" s="372"/>
      <c r="F1511" s="373"/>
      <c r="G1511" s="372"/>
      <c r="H1511" s="372"/>
      <c r="I1511" s="374"/>
      <c r="J1511" s="375"/>
      <c r="K1511" s="375"/>
      <c r="L1511" s="376"/>
      <c r="M1511" s="375"/>
      <c r="N1511" s="409"/>
      <c r="O1511" s="363">
        <f t="shared" si="141"/>
        <v>0</v>
      </c>
      <c r="P1511" s="74">
        <f t="shared" si="141"/>
        <v>0</v>
      </c>
      <c r="Q1511" s="96" t="str">
        <f t="shared" si="140"/>
        <v/>
      </c>
    </row>
    <row r="1512" spans="1:17">
      <c r="A1512" s="383" t="str">
        <f>IF(B1512="","",COUNT('Diário 1º PA'!$A$4:$A$2000)+COUNT('Diário 2º PA'!$A$4:$A$1998)+COUNT('Diário 3º PA'!$A$4:$A$1991)+ROW()-3)</f>
        <v/>
      </c>
      <c r="B1512" s="370"/>
      <c r="C1512" s="392"/>
      <c r="D1512" s="372"/>
      <c r="E1512" s="372"/>
      <c r="F1512" s="373"/>
      <c r="G1512" s="372"/>
      <c r="H1512" s="372"/>
      <c r="I1512" s="374"/>
      <c r="J1512" s="375"/>
      <c r="K1512" s="375"/>
      <c r="L1512" s="376"/>
      <c r="M1512" s="375"/>
      <c r="N1512" s="409"/>
      <c r="O1512" s="363">
        <f t="shared" si="141"/>
        <v>0</v>
      </c>
      <c r="P1512" s="74">
        <f t="shared" si="141"/>
        <v>0</v>
      </c>
      <c r="Q1512" s="96" t="str">
        <f t="shared" si="140"/>
        <v/>
      </c>
    </row>
    <row r="1513" spans="1:17">
      <c r="A1513" s="383" t="str">
        <f>IF(B1513="","",COUNT('Diário 1º PA'!$A$4:$A$2000)+COUNT('Diário 2º PA'!$A$4:$A$1998)+COUNT('Diário 3º PA'!$A$4:$A$1991)+ROW()-3)</f>
        <v/>
      </c>
      <c r="B1513" s="370"/>
      <c r="C1513" s="392"/>
      <c r="D1513" s="372"/>
      <c r="E1513" s="372"/>
      <c r="F1513" s="373"/>
      <c r="G1513" s="372"/>
      <c r="H1513" s="372"/>
      <c r="I1513" s="374"/>
      <c r="J1513" s="375"/>
      <c r="K1513" s="375"/>
      <c r="L1513" s="376"/>
      <c r="M1513" s="375"/>
      <c r="N1513" s="409"/>
      <c r="O1513" s="363">
        <f t="shared" si="141"/>
        <v>0</v>
      </c>
      <c r="P1513" s="74">
        <f t="shared" si="141"/>
        <v>0</v>
      </c>
      <c r="Q1513" s="96" t="str">
        <f t="shared" si="140"/>
        <v/>
      </c>
    </row>
    <row r="1514" spans="1:17">
      <c r="A1514" s="383" t="str">
        <f>IF(B1514="","",COUNT('Diário 1º PA'!$A$4:$A$2000)+COUNT('Diário 2º PA'!$A$4:$A$1998)+COUNT('Diário 3º PA'!$A$4:$A$1991)+ROW()-3)</f>
        <v/>
      </c>
      <c r="B1514" s="370"/>
      <c r="C1514" s="392"/>
      <c r="D1514" s="372"/>
      <c r="E1514" s="372"/>
      <c r="F1514" s="373"/>
      <c r="G1514" s="372"/>
      <c r="H1514" s="372"/>
      <c r="I1514" s="374"/>
      <c r="J1514" s="375"/>
      <c r="K1514" s="375"/>
      <c r="L1514" s="376"/>
      <c r="M1514" s="375"/>
      <c r="N1514" s="409"/>
      <c r="O1514" s="363">
        <f t="shared" si="141"/>
        <v>0</v>
      </c>
      <c r="P1514" s="74">
        <f t="shared" si="141"/>
        <v>0</v>
      </c>
      <c r="Q1514" s="96" t="str">
        <f t="shared" si="140"/>
        <v/>
      </c>
    </row>
    <row r="1515" spans="1:17">
      <c r="A1515" s="383" t="str">
        <f>IF(B1515="","",COUNT('Diário 1º PA'!$A$4:$A$2000)+COUNT('Diário 2º PA'!$A$4:$A$1998)+COUNT('Diário 3º PA'!$A$4:$A$1991)+ROW()-3)</f>
        <v/>
      </c>
      <c r="B1515" s="370"/>
      <c r="C1515" s="392"/>
      <c r="D1515" s="372"/>
      <c r="E1515" s="372"/>
      <c r="F1515" s="373"/>
      <c r="G1515" s="372"/>
      <c r="H1515" s="372"/>
      <c r="I1515" s="374"/>
      <c r="J1515" s="375"/>
      <c r="K1515" s="375"/>
      <c r="L1515" s="376"/>
      <c r="M1515" s="375"/>
      <c r="N1515" s="409"/>
      <c r="O1515" s="363">
        <f t="shared" si="141"/>
        <v>0</v>
      </c>
      <c r="P1515" s="74">
        <f t="shared" si="141"/>
        <v>0</v>
      </c>
      <c r="Q1515" s="96" t="str">
        <f t="shared" si="140"/>
        <v/>
      </c>
    </row>
    <row r="1516" spans="1:17">
      <c r="A1516" s="383" t="str">
        <f>IF(B1516="","",COUNT('Diário 1º PA'!$A$4:$A$2000)+COUNT('Diário 2º PA'!$A$4:$A$1998)+COUNT('Diário 3º PA'!$A$4:$A$1991)+ROW()-3)</f>
        <v/>
      </c>
      <c r="B1516" s="370"/>
      <c r="C1516" s="392"/>
      <c r="D1516" s="372"/>
      <c r="E1516" s="372"/>
      <c r="F1516" s="373"/>
      <c r="G1516" s="372"/>
      <c r="H1516" s="372"/>
      <c r="I1516" s="374"/>
      <c r="J1516" s="375"/>
      <c r="K1516" s="375"/>
      <c r="L1516" s="376"/>
      <c r="M1516" s="375"/>
      <c r="N1516" s="409"/>
      <c r="O1516" s="363">
        <f t="shared" si="141"/>
        <v>0</v>
      </c>
      <c r="P1516" s="74">
        <f t="shared" si="141"/>
        <v>0</v>
      </c>
      <c r="Q1516" s="96" t="str">
        <f t="shared" si="140"/>
        <v/>
      </c>
    </row>
    <row r="1517" spans="1:17">
      <c r="A1517" s="383" t="str">
        <f>IF(B1517="","",COUNT('Diário 1º PA'!$A$4:$A$2000)+COUNT('Diário 2º PA'!$A$4:$A$1998)+COUNT('Diário 3º PA'!$A$4:$A$1991)+ROW()-3)</f>
        <v/>
      </c>
      <c r="B1517" s="370"/>
      <c r="C1517" s="392"/>
      <c r="D1517" s="372"/>
      <c r="E1517" s="372"/>
      <c r="F1517" s="373"/>
      <c r="G1517" s="372"/>
      <c r="H1517" s="372"/>
      <c r="I1517" s="374"/>
      <c r="J1517" s="375"/>
      <c r="K1517" s="375"/>
      <c r="L1517" s="376"/>
      <c r="M1517" s="375"/>
      <c r="N1517" s="409"/>
      <c r="O1517" s="363">
        <f t="shared" si="141"/>
        <v>0</v>
      </c>
      <c r="P1517" s="74">
        <f t="shared" si="141"/>
        <v>0</v>
      </c>
      <c r="Q1517" s="96" t="str">
        <f t="shared" si="140"/>
        <v/>
      </c>
    </row>
    <row r="1518" spans="1:17">
      <c r="A1518" s="383" t="str">
        <f>IF(B1518="","",COUNT('Diário 1º PA'!$A$4:$A$2000)+COUNT('Diário 2º PA'!$A$4:$A$1998)+COUNT('Diário 3º PA'!$A$4:$A$1991)+ROW()-3)</f>
        <v/>
      </c>
      <c r="B1518" s="370"/>
      <c r="C1518" s="392"/>
      <c r="D1518" s="372"/>
      <c r="E1518" s="372"/>
      <c r="F1518" s="373"/>
      <c r="G1518" s="372"/>
      <c r="H1518" s="372"/>
      <c r="I1518" s="374"/>
      <c r="J1518" s="375"/>
      <c r="K1518" s="375"/>
      <c r="L1518" s="376"/>
      <c r="M1518" s="375"/>
      <c r="N1518" s="409"/>
      <c r="O1518" s="363">
        <f t="shared" si="141"/>
        <v>0</v>
      </c>
      <c r="P1518" s="74">
        <f t="shared" si="141"/>
        <v>0</v>
      </c>
      <c r="Q1518" s="96" t="str">
        <f t="shared" si="140"/>
        <v/>
      </c>
    </row>
    <row r="1519" spans="1:17">
      <c r="A1519" s="383" t="str">
        <f>IF(B1519="","",COUNT('Diário 1º PA'!$A$4:$A$2000)+COUNT('Diário 2º PA'!$A$4:$A$1998)+COUNT('Diário 3º PA'!$A$4:$A$1991)+ROW()-3)</f>
        <v/>
      </c>
      <c r="B1519" s="370"/>
      <c r="C1519" s="392"/>
      <c r="D1519" s="372"/>
      <c r="E1519" s="372"/>
      <c r="F1519" s="373"/>
      <c r="G1519" s="372"/>
      <c r="H1519" s="372"/>
      <c r="I1519" s="374"/>
      <c r="J1519" s="375"/>
      <c r="K1519" s="375"/>
      <c r="L1519" s="376"/>
      <c r="M1519" s="375"/>
      <c r="N1519" s="409"/>
      <c r="O1519" s="363">
        <f t="shared" si="141"/>
        <v>0</v>
      </c>
      <c r="P1519" s="74">
        <f t="shared" si="141"/>
        <v>0</v>
      </c>
      <c r="Q1519" s="96" t="str">
        <f t="shared" si="140"/>
        <v/>
      </c>
    </row>
    <row r="1520" spans="1:17">
      <c r="A1520" s="383" t="str">
        <f>IF(B1520="","",COUNT('Diário 1º PA'!$A$4:$A$2000)+COUNT('Diário 2º PA'!$A$4:$A$1998)+COUNT('Diário 3º PA'!$A$4:$A$1991)+ROW()-3)</f>
        <v/>
      </c>
      <c r="B1520" s="370"/>
      <c r="C1520" s="392"/>
      <c r="D1520" s="372"/>
      <c r="E1520" s="372"/>
      <c r="F1520" s="373"/>
      <c r="G1520" s="372"/>
      <c r="H1520" s="372"/>
      <c r="I1520" s="374"/>
      <c r="J1520" s="375"/>
      <c r="K1520" s="375"/>
      <c r="L1520" s="376"/>
      <c r="M1520" s="375"/>
      <c r="N1520" s="409"/>
      <c r="O1520" s="363">
        <f t="shared" si="141"/>
        <v>0</v>
      </c>
      <c r="P1520" s="74">
        <f t="shared" si="141"/>
        <v>0</v>
      </c>
      <c r="Q1520" s="96" t="str">
        <f t="shared" si="140"/>
        <v/>
      </c>
    </row>
    <row r="1521" spans="1:17">
      <c r="A1521" s="383" t="str">
        <f>IF(B1521="","",COUNT('Diário 1º PA'!$A$4:$A$2000)+COUNT('Diário 2º PA'!$A$4:$A$1998)+COUNT('Diário 3º PA'!$A$4:$A$1991)+ROW()-3)</f>
        <v/>
      </c>
      <c r="B1521" s="370"/>
      <c r="C1521" s="392"/>
      <c r="D1521" s="372"/>
      <c r="E1521" s="372"/>
      <c r="F1521" s="373"/>
      <c r="G1521" s="372"/>
      <c r="H1521" s="372"/>
      <c r="I1521" s="374"/>
      <c r="J1521" s="375"/>
      <c r="K1521" s="375"/>
      <c r="L1521" s="376"/>
      <c r="M1521" s="375"/>
      <c r="N1521" s="409"/>
      <c r="O1521" s="363">
        <f t="shared" si="141"/>
        <v>0</v>
      </c>
      <c r="P1521" s="74">
        <f t="shared" si="141"/>
        <v>0</v>
      </c>
      <c r="Q1521" s="96" t="str">
        <f t="shared" si="140"/>
        <v/>
      </c>
    </row>
    <row r="1522" spans="1:17">
      <c r="A1522" s="383" t="str">
        <f>IF(B1522="","",COUNT('Diário 1º PA'!$A$4:$A$2000)+COUNT('Diário 2º PA'!$A$4:$A$1998)+COUNT('Diário 3º PA'!$A$4:$A$1991)+ROW()-3)</f>
        <v/>
      </c>
      <c r="B1522" s="370"/>
      <c r="C1522" s="392"/>
      <c r="D1522" s="372"/>
      <c r="E1522" s="372"/>
      <c r="F1522" s="373"/>
      <c r="G1522" s="372"/>
      <c r="H1522" s="372"/>
      <c r="I1522" s="374"/>
      <c r="J1522" s="375"/>
      <c r="K1522" s="375"/>
      <c r="L1522" s="376"/>
      <c r="M1522" s="375"/>
      <c r="N1522" s="409"/>
      <c r="O1522" s="363">
        <f t="shared" si="141"/>
        <v>0</v>
      </c>
      <c r="P1522" s="74">
        <f t="shared" si="141"/>
        <v>0</v>
      </c>
      <c r="Q1522" s="96" t="str">
        <f t="shared" si="140"/>
        <v/>
      </c>
    </row>
    <row r="1523" spans="1:17">
      <c r="A1523" s="383" t="str">
        <f>IF(B1523="","",COUNT('Diário 1º PA'!$A$4:$A$2000)+COUNT('Diário 2º PA'!$A$4:$A$1998)+COUNT('Diário 3º PA'!$A$4:$A$1991)+ROW()-3)</f>
        <v/>
      </c>
      <c r="B1523" s="370"/>
      <c r="C1523" s="392"/>
      <c r="D1523" s="372"/>
      <c r="E1523" s="372"/>
      <c r="F1523" s="373"/>
      <c r="G1523" s="372"/>
      <c r="H1523" s="372"/>
      <c r="I1523" s="374"/>
      <c r="J1523" s="375"/>
      <c r="K1523" s="375"/>
      <c r="L1523" s="376"/>
      <c r="M1523" s="375"/>
      <c r="N1523" s="409"/>
      <c r="O1523" s="363">
        <f t="shared" si="141"/>
        <v>0</v>
      </c>
      <c r="P1523" s="74">
        <f t="shared" si="141"/>
        <v>0</v>
      </c>
      <c r="Q1523" s="96" t="str">
        <f t="shared" si="140"/>
        <v/>
      </c>
    </row>
    <row r="1524" spans="1:17">
      <c r="A1524" s="383" t="str">
        <f>IF(B1524="","",COUNT('Diário 1º PA'!$A$4:$A$2000)+COUNT('Diário 2º PA'!$A$4:$A$1998)+COUNT('Diário 3º PA'!$A$4:$A$1991)+ROW()-3)</f>
        <v/>
      </c>
      <c r="B1524" s="370"/>
      <c r="C1524" s="392"/>
      <c r="D1524" s="372"/>
      <c r="E1524" s="372"/>
      <c r="F1524" s="373"/>
      <c r="G1524" s="372"/>
      <c r="H1524" s="372"/>
      <c r="I1524" s="374"/>
      <c r="J1524" s="375"/>
      <c r="K1524" s="375"/>
      <c r="L1524" s="376"/>
      <c r="M1524" s="375"/>
      <c r="N1524" s="409"/>
      <c r="O1524" s="363">
        <f t="shared" si="141"/>
        <v>0</v>
      </c>
      <c r="P1524" s="74">
        <f t="shared" si="141"/>
        <v>0</v>
      </c>
      <c r="Q1524" s="96" t="str">
        <f t="shared" si="140"/>
        <v/>
      </c>
    </row>
    <row r="1525" spans="1:17">
      <c r="A1525" s="383" t="str">
        <f>IF(B1525="","",COUNT('Diário 1º PA'!$A$4:$A$2000)+COUNT('Diário 2º PA'!$A$4:$A$1998)+COUNT('Diário 3º PA'!$A$4:$A$1991)+ROW()-3)</f>
        <v/>
      </c>
      <c r="B1525" s="370"/>
      <c r="C1525" s="392"/>
      <c r="D1525" s="372"/>
      <c r="E1525" s="372"/>
      <c r="F1525" s="373"/>
      <c r="G1525" s="372"/>
      <c r="H1525" s="372"/>
      <c r="I1525" s="374"/>
      <c r="J1525" s="375"/>
      <c r="K1525" s="375"/>
      <c r="L1525" s="376"/>
      <c r="M1525" s="375"/>
      <c r="N1525" s="409"/>
      <c r="O1525" s="363">
        <f t="shared" si="141"/>
        <v>0</v>
      </c>
      <c r="P1525" s="74">
        <f t="shared" si="141"/>
        <v>0</v>
      </c>
      <c r="Q1525" s="96" t="str">
        <f t="shared" si="140"/>
        <v/>
      </c>
    </row>
    <row r="1526" spans="1:17">
      <c r="A1526" s="383" t="str">
        <f>IF(B1526="","",COUNT('Diário 1º PA'!$A$4:$A$2000)+COUNT('Diário 2º PA'!$A$4:$A$1998)+COUNT('Diário 3º PA'!$A$4:$A$1991)+ROW()-3)</f>
        <v/>
      </c>
      <c r="B1526" s="370"/>
      <c r="C1526" s="392"/>
      <c r="D1526" s="372"/>
      <c r="E1526" s="372"/>
      <c r="F1526" s="373"/>
      <c r="G1526" s="372"/>
      <c r="H1526" s="372"/>
      <c r="I1526" s="374"/>
      <c r="J1526" s="375"/>
      <c r="K1526" s="375"/>
      <c r="L1526" s="376"/>
      <c r="M1526" s="375"/>
      <c r="N1526" s="409"/>
      <c r="O1526" s="363">
        <f t="shared" si="141"/>
        <v>0</v>
      </c>
      <c r="P1526" s="74">
        <f t="shared" si="141"/>
        <v>0</v>
      </c>
      <c r="Q1526" s="96" t="str">
        <f t="shared" si="140"/>
        <v/>
      </c>
    </row>
    <row r="1527" spans="1:17">
      <c r="A1527" s="383" t="str">
        <f>IF(B1527="","",COUNT('Diário 1º PA'!$A$4:$A$2000)+COUNT('Diário 2º PA'!$A$4:$A$1998)+COUNT('Diário 3º PA'!$A$4:$A$1991)+ROW()-3)</f>
        <v/>
      </c>
      <c r="B1527" s="370"/>
      <c r="C1527" s="392"/>
      <c r="D1527" s="372"/>
      <c r="E1527" s="372"/>
      <c r="F1527" s="373"/>
      <c r="G1527" s="372"/>
      <c r="H1527" s="372"/>
      <c r="I1527" s="374"/>
      <c r="J1527" s="375"/>
      <c r="K1527" s="375"/>
      <c r="L1527" s="376"/>
      <c r="M1527" s="375"/>
      <c r="N1527" s="409"/>
      <c r="O1527" s="363">
        <f t="shared" si="141"/>
        <v>0</v>
      </c>
      <c r="P1527" s="74">
        <f t="shared" si="141"/>
        <v>0</v>
      </c>
      <c r="Q1527" s="96" t="str">
        <f t="shared" si="140"/>
        <v/>
      </c>
    </row>
    <row r="1528" spans="1:17">
      <c r="A1528" s="383" t="str">
        <f>IF(B1528="","",COUNT('Diário 1º PA'!$A$4:$A$2000)+COUNT('Diário 2º PA'!$A$4:$A$1998)+COUNT('Diário 3º PA'!$A$4:$A$1991)+ROW()-3)</f>
        <v/>
      </c>
      <c r="B1528" s="370"/>
      <c r="C1528" s="392"/>
      <c r="D1528" s="372"/>
      <c r="E1528" s="372"/>
      <c r="F1528" s="373"/>
      <c r="G1528" s="372"/>
      <c r="H1528" s="372"/>
      <c r="I1528" s="374"/>
      <c r="J1528" s="375"/>
      <c r="K1528" s="375"/>
      <c r="L1528" s="376"/>
      <c r="M1528" s="375"/>
      <c r="N1528" s="409"/>
      <c r="O1528" s="363">
        <f t="shared" si="141"/>
        <v>0</v>
      </c>
      <c r="P1528" s="74">
        <f t="shared" si="141"/>
        <v>0</v>
      </c>
      <c r="Q1528" s="96" t="str">
        <f t="shared" si="140"/>
        <v/>
      </c>
    </row>
    <row r="1529" spans="1:17">
      <c r="A1529" s="383" t="str">
        <f>IF(B1529="","",COUNT('Diário 1º PA'!$A$4:$A$2000)+COUNT('Diário 2º PA'!$A$4:$A$1998)+COUNT('Diário 3º PA'!$A$4:$A$1991)+ROW()-3)</f>
        <v/>
      </c>
      <c r="B1529" s="370"/>
      <c r="C1529" s="392"/>
      <c r="D1529" s="372"/>
      <c r="E1529" s="372"/>
      <c r="F1529" s="373"/>
      <c r="G1529" s="372"/>
      <c r="H1529" s="372"/>
      <c r="I1529" s="374"/>
      <c r="J1529" s="375"/>
      <c r="K1529" s="375"/>
      <c r="L1529" s="376"/>
      <c r="M1529" s="375"/>
      <c r="N1529" s="409"/>
      <c r="O1529" s="363">
        <f t="shared" si="141"/>
        <v>0</v>
      </c>
      <c r="P1529" s="74">
        <f t="shared" si="141"/>
        <v>0</v>
      </c>
      <c r="Q1529" s="96" t="str">
        <f t="shared" si="140"/>
        <v/>
      </c>
    </row>
    <row r="1530" spans="1:17">
      <c r="A1530" s="383" t="str">
        <f>IF(B1530="","",COUNT('Diário 1º PA'!$A$4:$A$2000)+COUNT('Diário 2º PA'!$A$4:$A$1998)+COUNT('Diário 3º PA'!$A$4:$A$1991)+ROW()-3)</f>
        <v/>
      </c>
      <c r="B1530" s="370"/>
      <c r="C1530" s="392"/>
      <c r="D1530" s="372"/>
      <c r="E1530" s="372"/>
      <c r="F1530" s="373"/>
      <c r="G1530" s="372"/>
      <c r="H1530" s="372"/>
      <c r="I1530" s="374"/>
      <c r="J1530" s="375"/>
      <c r="K1530" s="375"/>
      <c r="L1530" s="376"/>
      <c r="M1530" s="375"/>
      <c r="N1530" s="409"/>
      <c r="O1530" s="363">
        <f t="shared" si="141"/>
        <v>0</v>
      </c>
      <c r="P1530" s="74">
        <f t="shared" si="141"/>
        <v>0</v>
      </c>
      <c r="Q1530" s="96" t="str">
        <f t="shared" si="140"/>
        <v/>
      </c>
    </row>
    <row r="1531" spans="1:17">
      <c r="A1531" s="383" t="str">
        <f>IF(B1531="","",COUNT('Diário 1º PA'!$A$4:$A$2000)+COUNT('Diário 2º PA'!$A$4:$A$1998)+COUNT('Diário 3º PA'!$A$4:$A$1991)+ROW()-3)</f>
        <v/>
      </c>
      <c r="B1531" s="370"/>
      <c r="C1531" s="392"/>
      <c r="D1531" s="372"/>
      <c r="E1531" s="372"/>
      <c r="F1531" s="373"/>
      <c r="G1531" s="372"/>
      <c r="H1531" s="372"/>
      <c r="I1531" s="374"/>
      <c r="J1531" s="375"/>
      <c r="K1531" s="375"/>
      <c r="L1531" s="376"/>
      <c r="M1531" s="375"/>
      <c r="N1531" s="409"/>
      <c r="O1531" s="363">
        <f t="shared" si="141"/>
        <v>0</v>
      </c>
      <c r="P1531" s="74">
        <f t="shared" si="141"/>
        <v>0</v>
      </c>
      <c r="Q1531" s="96" t="str">
        <f t="shared" si="140"/>
        <v/>
      </c>
    </row>
    <row r="1532" spans="1:17">
      <c r="A1532" s="383" t="str">
        <f>IF(B1532="","",COUNT('Diário 1º PA'!$A$4:$A$2000)+COUNT('Diário 2º PA'!$A$4:$A$1998)+COUNT('Diário 3º PA'!$A$4:$A$1991)+ROW()-3)</f>
        <v/>
      </c>
      <c r="B1532" s="370"/>
      <c r="C1532" s="392"/>
      <c r="D1532" s="372"/>
      <c r="E1532" s="372"/>
      <c r="F1532" s="373"/>
      <c r="G1532" s="372"/>
      <c r="H1532" s="372"/>
      <c r="I1532" s="374"/>
      <c r="J1532" s="375"/>
      <c r="K1532" s="375"/>
      <c r="L1532" s="376"/>
      <c r="M1532" s="375"/>
      <c r="N1532" s="409"/>
      <c r="O1532" s="363">
        <f t="shared" si="141"/>
        <v>0</v>
      </c>
      <c r="P1532" s="74">
        <f t="shared" si="141"/>
        <v>0</v>
      </c>
      <c r="Q1532" s="96" t="str">
        <f t="shared" si="140"/>
        <v/>
      </c>
    </row>
    <row r="1533" spans="1:17">
      <c r="A1533" s="383" t="str">
        <f>IF(B1533="","",COUNT('Diário 1º PA'!$A$4:$A$2000)+COUNT('Diário 2º PA'!$A$4:$A$1998)+COUNT('Diário 3º PA'!$A$4:$A$1991)+ROW()-3)</f>
        <v/>
      </c>
      <c r="B1533" s="370"/>
      <c r="C1533" s="392"/>
      <c r="D1533" s="372"/>
      <c r="E1533" s="372"/>
      <c r="F1533" s="373"/>
      <c r="G1533" s="372"/>
      <c r="H1533" s="372"/>
      <c r="I1533" s="374"/>
      <c r="J1533" s="375"/>
      <c r="K1533" s="375"/>
      <c r="L1533" s="376"/>
      <c r="M1533" s="375"/>
      <c r="N1533" s="409"/>
      <c r="O1533" s="363">
        <f t="shared" si="141"/>
        <v>0</v>
      </c>
      <c r="P1533" s="74">
        <f t="shared" si="141"/>
        <v>0</v>
      </c>
      <c r="Q1533" s="96" t="str">
        <f t="shared" si="140"/>
        <v/>
      </c>
    </row>
    <row r="1534" spans="1:17">
      <c r="A1534" s="383" t="str">
        <f>IF(B1534="","",COUNT('Diário 1º PA'!$A$4:$A$2000)+COUNT('Diário 2º PA'!$A$4:$A$1998)+COUNT('Diário 3º PA'!$A$4:$A$1991)+ROW()-3)</f>
        <v/>
      </c>
      <c r="B1534" s="370"/>
      <c r="C1534" s="392"/>
      <c r="D1534" s="372"/>
      <c r="E1534" s="372"/>
      <c r="F1534" s="373"/>
      <c r="G1534" s="372"/>
      <c r="H1534" s="372"/>
      <c r="I1534" s="374"/>
      <c r="J1534" s="375"/>
      <c r="K1534" s="375"/>
      <c r="L1534" s="376"/>
      <c r="M1534" s="375"/>
      <c r="N1534" s="409"/>
      <c r="O1534" s="363">
        <f t="shared" si="141"/>
        <v>0</v>
      </c>
      <c r="P1534" s="74">
        <f t="shared" si="141"/>
        <v>0</v>
      </c>
      <c r="Q1534" s="96" t="str">
        <f t="shared" si="140"/>
        <v/>
      </c>
    </row>
    <row r="1535" spans="1:17">
      <c r="A1535" s="383" t="str">
        <f>IF(B1535="","",COUNT('Diário 1º PA'!$A$4:$A$2000)+COUNT('Diário 2º PA'!$A$4:$A$1998)+COUNT('Diário 3º PA'!$A$4:$A$1991)+ROW()-3)</f>
        <v/>
      </c>
      <c r="B1535" s="370"/>
      <c r="C1535" s="392"/>
      <c r="D1535" s="372"/>
      <c r="E1535" s="372"/>
      <c r="F1535" s="373"/>
      <c r="G1535" s="372"/>
      <c r="H1535" s="372"/>
      <c r="I1535" s="374"/>
      <c r="J1535" s="375"/>
      <c r="K1535" s="375"/>
      <c r="L1535" s="376"/>
      <c r="M1535" s="375"/>
      <c r="N1535" s="409"/>
      <c r="O1535" s="363">
        <f t="shared" si="141"/>
        <v>0</v>
      </c>
      <c r="P1535" s="74">
        <f t="shared" si="141"/>
        <v>0</v>
      </c>
      <c r="Q1535" s="96" t="str">
        <f t="shared" si="140"/>
        <v/>
      </c>
    </row>
    <row r="1536" spans="1:17">
      <c r="A1536" s="383" t="str">
        <f>IF(B1536="","",COUNT('Diário 1º PA'!$A$4:$A$2000)+COUNT('Diário 2º PA'!$A$4:$A$1998)+COUNT('Diário 3º PA'!$A$4:$A$1991)+ROW()-3)</f>
        <v/>
      </c>
      <c r="B1536" s="370"/>
      <c r="C1536" s="392"/>
      <c r="D1536" s="372"/>
      <c r="E1536" s="372"/>
      <c r="F1536" s="373"/>
      <c r="G1536" s="372"/>
      <c r="H1536" s="372"/>
      <c r="I1536" s="374"/>
      <c r="J1536" s="375"/>
      <c r="K1536" s="375"/>
      <c r="L1536" s="376"/>
      <c r="M1536" s="375"/>
      <c r="N1536" s="409"/>
      <c r="O1536" s="363">
        <f t="shared" si="141"/>
        <v>0</v>
      </c>
      <c r="P1536" s="74">
        <f t="shared" si="141"/>
        <v>0</v>
      </c>
      <c r="Q1536" s="96" t="str">
        <f t="shared" si="140"/>
        <v/>
      </c>
    </row>
    <row r="1537" spans="1:17">
      <c r="A1537" s="383" t="str">
        <f>IF(B1537="","",COUNT('Diário 1º PA'!$A$4:$A$2000)+COUNT('Diário 2º PA'!$A$4:$A$1998)+COUNT('Diário 3º PA'!$A$4:$A$1991)+ROW()-3)</f>
        <v/>
      </c>
      <c r="B1537" s="370"/>
      <c r="C1537" s="392"/>
      <c r="D1537" s="372"/>
      <c r="E1537" s="372"/>
      <c r="F1537" s="373"/>
      <c r="G1537" s="372"/>
      <c r="H1537" s="372"/>
      <c r="I1537" s="374"/>
      <c r="J1537" s="375"/>
      <c r="K1537" s="375"/>
      <c r="L1537" s="376"/>
      <c r="M1537" s="375"/>
      <c r="N1537" s="409"/>
      <c r="O1537" s="363">
        <f t="shared" si="141"/>
        <v>0</v>
      </c>
      <c r="P1537" s="74">
        <f t="shared" si="141"/>
        <v>0</v>
      </c>
      <c r="Q1537" s="96" t="str">
        <f t="shared" si="140"/>
        <v/>
      </c>
    </row>
    <row r="1538" spans="1:17">
      <c r="A1538" s="383" t="str">
        <f>IF(B1538="","",COUNT('Diário 1º PA'!$A$4:$A$2000)+COUNT('Diário 2º PA'!$A$4:$A$1998)+COUNT('Diário 3º PA'!$A$4:$A$1991)+ROW()-3)</f>
        <v/>
      </c>
      <c r="B1538" s="370"/>
      <c r="C1538" s="392"/>
      <c r="D1538" s="372"/>
      <c r="E1538" s="372"/>
      <c r="F1538" s="373"/>
      <c r="G1538" s="372"/>
      <c r="H1538" s="372"/>
      <c r="I1538" s="374"/>
      <c r="J1538" s="375"/>
      <c r="K1538" s="375"/>
      <c r="L1538" s="376"/>
      <c r="M1538" s="375"/>
      <c r="N1538" s="409"/>
      <c r="O1538" s="363">
        <f t="shared" si="141"/>
        <v>0</v>
      </c>
      <c r="P1538" s="74">
        <f t="shared" si="141"/>
        <v>0</v>
      </c>
      <c r="Q1538" s="96" t="str">
        <f t="shared" si="140"/>
        <v/>
      </c>
    </row>
    <row r="1539" spans="1:17">
      <c r="A1539" s="383" t="str">
        <f>IF(B1539="","",COUNT('Diário 1º PA'!$A$4:$A$2000)+COUNT('Diário 2º PA'!$A$4:$A$1998)+COUNT('Diário 3º PA'!$A$4:$A$1991)+ROW()-3)</f>
        <v/>
      </c>
      <c r="B1539" s="370"/>
      <c r="C1539" s="392"/>
      <c r="D1539" s="372"/>
      <c r="E1539" s="372"/>
      <c r="F1539" s="373"/>
      <c r="G1539" s="372"/>
      <c r="H1539" s="372"/>
      <c r="I1539" s="374"/>
      <c r="J1539" s="375"/>
      <c r="K1539" s="375"/>
      <c r="L1539" s="376"/>
      <c r="M1539" s="375"/>
      <c r="N1539" s="409"/>
      <c r="O1539" s="363">
        <f t="shared" si="141"/>
        <v>0</v>
      </c>
      <c r="P1539" s="74">
        <f t="shared" si="141"/>
        <v>0</v>
      </c>
      <c r="Q1539" s="96" t="str">
        <f t="shared" si="140"/>
        <v/>
      </c>
    </row>
    <row r="1540" spans="1:17">
      <c r="A1540" s="383" t="str">
        <f>IF(B1540="","",COUNT('Diário 1º PA'!$A$4:$A$2000)+COUNT('Diário 2º PA'!$A$4:$A$1998)+COUNT('Diário 3º PA'!$A$4:$A$1991)+ROW()-3)</f>
        <v/>
      </c>
      <c r="B1540" s="370"/>
      <c r="C1540" s="392"/>
      <c r="D1540" s="372"/>
      <c r="E1540" s="372"/>
      <c r="F1540" s="373"/>
      <c r="G1540" s="372"/>
      <c r="H1540" s="372"/>
      <c r="I1540" s="374"/>
      <c r="J1540" s="375"/>
      <c r="K1540" s="375"/>
      <c r="L1540" s="376"/>
      <c r="M1540" s="375"/>
      <c r="N1540" s="409"/>
      <c r="O1540" s="363">
        <f t="shared" si="141"/>
        <v>0</v>
      </c>
      <c r="P1540" s="74">
        <f t="shared" si="141"/>
        <v>0</v>
      </c>
      <c r="Q1540" s="96" t="str">
        <f t="shared" si="140"/>
        <v/>
      </c>
    </row>
    <row r="1541" spans="1:17">
      <c r="A1541" s="383" t="str">
        <f>IF(B1541="","",COUNT('Diário 1º PA'!$A$4:$A$2000)+COUNT('Diário 2º PA'!$A$4:$A$1998)+COUNT('Diário 3º PA'!$A$4:$A$1991)+ROW()-3)</f>
        <v/>
      </c>
      <c r="B1541" s="370"/>
      <c r="C1541" s="392"/>
      <c r="D1541" s="372"/>
      <c r="E1541" s="372"/>
      <c r="F1541" s="373"/>
      <c r="G1541" s="372"/>
      <c r="H1541" s="372"/>
      <c r="I1541" s="374"/>
      <c r="J1541" s="375"/>
      <c r="K1541" s="375"/>
      <c r="L1541" s="376"/>
      <c r="M1541" s="375"/>
      <c r="N1541" s="409"/>
      <c r="O1541" s="363">
        <f t="shared" si="141"/>
        <v>0</v>
      </c>
      <c r="P1541" s="74">
        <f t="shared" si="141"/>
        <v>0</v>
      </c>
      <c r="Q1541" s="96" t="str">
        <f t="shared" si="140"/>
        <v/>
      </c>
    </row>
    <row r="1542" spans="1:17">
      <c r="A1542" s="383" t="str">
        <f>IF(B1542="","",COUNT('Diário 1º PA'!$A$4:$A$2000)+COUNT('Diário 2º PA'!$A$4:$A$1998)+COUNT('Diário 3º PA'!$A$4:$A$1991)+ROW()-3)</f>
        <v/>
      </c>
      <c r="B1542" s="370"/>
      <c r="C1542" s="392"/>
      <c r="D1542" s="372"/>
      <c r="E1542" s="372"/>
      <c r="F1542" s="373"/>
      <c r="G1542" s="372"/>
      <c r="H1542" s="372"/>
      <c r="I1542" s="374"/>
      <c r="J1542" s="375"/>
      <c r="K1542" s="375"/>
      <c r="L1542" s="376"/>
      <c r="M1542" s="375"/>
      <c r="N1542" s="409"/>
      <c r="O1542" s="363">
        <f t="shared" si="141"/>
        <v>0</v>
      </c>
      <c r="P1542" s="74">
        <f t="shared" si="141"/>
        <v>0</v>
      </c>
      <c r="Q1542" s="96" t="str">
        <f t="shared" si="140"/>
        <v/>
      </c>
    </row>
    <row r="1543" spans="1:17">
      <c r="A1543" s="383" t="str">
        <f>IF(B1543="","",COUNT('Diário 1º PA'!$A$4:$A$2000)+COUNT('Diário 2º PA'!$A$4:$A$1998)+COUNT('Diário 3º PA'!$A$4:$A$1991)+ROW()-3)</f>
        <v/>
      </c>
      <c r="B1543" s="370"/>
      <c r="C1543" s="392"/>
      <c r="D1543" s="372"/>
      <c r="E1543" s="372"/>
      <c r="F1543" s="373"/>
      <c r="G1543" s="372"/>
      <c r="H1543" s="372"/>
      <c r="I1543" s="374"/>
      <c r="J1543" s="375"/>
      <c r="K1543" s="375"/>
      <c r="L1543" s="376"/>
      <c r="M1543" s="375"/>
      <c r="N1543" s="409"/>
      <c r="O1543" s="363">
        <f t="shared" si="141"/>
        <v>0</v>
      </c>
      <c r="P1543" s="74">
        <f t="shared" si="141"/>
        <v>0</v>
      </c>
      <c r="Q1543" s="96" t="str">
        <f t="shared" si="140"/>
        <v/>
      </c>
    </row>
    <row r="1544" spans="1:17">
      <c r="A1544" s="383" t="str">
        <f>IF(B1544="","",COUNT('Diário 1º PA'!$A$4:$A$2000)+COUNT('Diário 2º PA'!$A$4:$A$1998)+COUNT('Diário 3º PA'!$A$4:$A$1991)+ROW()-3)</f>
        <v/>
      </c>
      <c r="B1544" s="370"/>
      <c r="C1544" s="392"/>
      <c r="D1544" s="372"/>
      <c r="E1544" s="372"/>
      <c r="F1544" s="373"/>
      <c r="G1544" s="372"/>
      <c r="H1544" s="372"/>
      <c r="I1544" s="374"/>
      <c r="J1544" s="375"/>
      <c r="K1544" s="375"/>
      <c r="L1544" s="376"/>
      <c r="M1544" s="375"/>
      <c r="N1544" s="409"/>
      <c r="O1544" s="363">
        <f t="shared" si="141"/>
        <v>0</v>
      </c>
      <c r="P1544" s="74">
        <f t="shared" si="141"/>
        <v>0</v>
      </c>
      <c r="Q1544" s="96" t="str">
        <f t="shared" ref="Q1544:Q1607" si="142">SUBSTITUTE(D1544," ","_")</f>
        <v/>
      </c>
    </row>
    <row r="1545" spans="1:17">
      <c r="A1545" s="383" t="str">
        <f>IF(B1545="","",COUNT('Diário 1º PA'!$A$4:$A$2000)+COUNT('Diário 2º PA'!$A$4:$A$1998)+COUNT('Diário 3º PA'!$A$4:$A$1991)+ROW()-3)</f>
        <v/>
      </c>
      <c r="B1545" s="370"/>
      <c r="C1545" s="392"/>
      <c r="D1545" s="372"/>
      <c r="E1545" s="372"/>
      <c r="F1545" s="373"/>
      <c r="G1545" s="372"/>
      <c r="H1545" s="372"/>
      <c r="I1545" s="374"/>
      <c r="J1545" s="375"/>
      <c r="K1545" s="375"/>
      <c r="L1545" s="376"/>
      <c r="M1545" s="375"/>
      <c r="N1545" s="409"/>
      <c r="O1545" s="363">
        <f t="shared" ref="O1545:P1608" si="143">IF(B1545=0,0,IF(YEAR(B1545)=$P$1,MONTH(B1545)-$O$1+1,(YEAR(B1545)-$P$1)*12-$O$1+1+MONTH(B1545)))</f>
        <v>0</v>
      </c>
      <c r="P1545" s="74">
        <f t="shared" si="143"/>
        <v>0</v>
      </c>
      <c r="Q1545" s="96" t="str">
        <f t="shared" si="142"/>
        <v/>
      </c>
    </row>
    <row r="1546" spans="1:17">
      <c r="A1546" s="383" t="str">
        <f>IF(B1546="","",COUNT('Diário 1º PA'!$A$4:$A$2000)+COUNT('Diário 2º PA'!$A$4:$A$1998)+COUNT('Diário 3º PA'!$A$4:$A$1991)+ROW()-3)</f>
        <v/>
      </c>
      <c r="B1546" s="370"/>
      <c r="C1546" s="392"/>
      <c r="D1546" s="372"/>
      <c r="E1546" s="372"/>
      <c r="F1546" s="373"/>
      <c r="G1546" s="372"/>
      <c r="H1546" s="372"/>
      <c r="I1546" s="374"/>
      <c r="J1546" s="375"/>
      <c r="K1546" s="375"/>
      <c r="L1546" s="376"/>
      <c r="M1546" s="375"/>
      <c r="N1546" s="409"/>
      <c r="O1546" s="363">
        <f t="shared" si="143"/>
        <v>0</v>
      </c>
      <c r="P1546" s="74">
        <f t="shared" si="143"/>
        <v>0</v>
      </c>
      <c r="Q1546" s="96" t="str">
        <f t="shared" si="142"/>
        <v/>
      </c>
    </row>
    <row r="1547" spans="1:17">
      <c r="A1547" s="383" t="str">
        <f>IF(B1547="","",COUNT('Diário 1º PA'!$A$4:$A$2000)+COUNT('Diário 2º PA'!$A$4:$A$1998)+COUNT('Diário 3º PA'!$A$4:$A$1991)+ROW()-3)</f>
        <v/>
      </c>
      <c r="B1547" s="370"/>
      <c r="C1547" s="392"/>
      <c r="D1547" s="372"/>
      <c r="E1547" s="372"/>
      <c r="F1547" s="373"/>
      <c r="G1547" s="372"/>
      <c r="H1547" s="372"/>
      <c r="I1547" s="374"/>
      <c r="J1547" s="375"/>
      <c r="K1547" s="375"/>
      <c r="L1547" s="376"/>
      <c r="M1547" s="375"/>
      <c r="N1547" s="409"/>
      <c r="O1547" s="363">
        <f t="shared" si="143"/>
        <v>0</v>
      </c>
      <c r="P1547" s="74">
        <f t="shared" si="143"/>
        <v>0</v>
      </c>
      <c r="Q1547" s="96" t="str">
        <f t="shared" si="142"/>
        <v/>
      </c>
    </row>
    <row r="1548" spans="1:17">
      <c r="A1548" s="383" t="str">
        <f>IF(B1548="","",COUNT('Diário 1º PA'!$A$4:$A$2000)+COUNT('Diário 2º PA'!$A$4:$A$1998)+COUNT('Diário 3º PA'!$A$4:$A$1991)+ROW()-3)</f>
        <v/>
      </c>
      <c r="B1548" s="370"/>
      <c r="C1548" s="392"/>
      <c r="D1548" s="372"/>
      <c r="E1548" s="372"/>
      <c r="F1548" s="373"/>
      <c r="G1548" s="372"/>
      <c r="H1548" s="372"/>
      <c r="I1548" s="374"/>
      <c r="J1548" s="375"/>
      <c r="K1548" s="375"/>
      <c r="L1548" s="376"/>
      <c r="M1548" s="375"/>
      <c r="N1548" s="409"/>
      <c r="O1548" s="363">
        <f t="shared" si="143"/>
        <v>0</v>
      </c>
      <c r="P1548" s="74">
        <f t="shared" si="143"/>
        <v>0</v>
      </c>
      <c r="Q1548" s="96" t="str">
        <f t="shared" si="142"/>
        <v/>
      </c>
    </row>
    <row r="1549" spans="1:17">
      <c r="A1549" s="383" t="str">
        <f>IF(B1549="","",COUNT('Diário 1º PA'!$A$4:$A$2000)+COUNT('Diário 2º PA'!$A$4:$A$1998)+COUNT('Diário 3º PA'!$A$4:$A$1991)+ROW()-3)</f>
        <v/>
      </c>
      <c r="B1549" s="370"/>
      <c r="C1549" s="392"/>
      <c r="D1549" s="372"/>
      <c r="E1549" s="372"/>
      <c r="F1549" s="373"/>
      <c r="G1549" s="372"/>
      <c r="H1549" s="372"/>
      <c r="I1549" s="374"/>
      <c r="J1549" s="375"/>
      <c r="K1549" s="375"/>
      <c r="L1549" s="376"/>
      <c r="M1549" s="375"/>
      <c r="N1549" s="409"/>
      <c r="O1549" s="363">
        <f t="shared" si="143"/>
        <v>0</v>
      </c>
      <c r="P1549" s="74">
        <f t="shared" si="143"/>
        <v>0</v>
      </c>
      <c r="Q1549" s="96" t="str">
        <f t="shared" si="142"/>
        <v/>
      </c>
    </row>
    <row r="1550" spans="1:17">
      <c r="A1550" s="383" t="str">
        <f>IF(B1550="","",COUNT('Diário 1º PA'!$A$4:$A$2000)+COUNT('Diário 2º PA'!$A$4:$A$1998)+COUNT('Diário 3º PA'!$A$4:$A$1991)+ROW()-3)</f>
        <v/>
      </c>
      <c r="B1550" s="370"/>
      <c r="C1550" s="392"/>
      <c r="D1550" s="372"/>
      <c r="E1550" s="372"/>
      <c r="F1550" s="373"/>
      <c r="G1550" s="372"/>
      <c r="H1550" s="372"/>
      <c r="I1550" s="374"/>
      <c r="J1550" s="375"/>
      <c r="K1550" s="375"/>
      <c r="L1550" s="376"/>
      <c r="M1550" s="375"/>
      <c r="N1550" s="409"/>
      <c r="O1550" s="363">
        <f t="shared" si="143"/>
        <v>0</v>
      </c>
      <c r="P1550" s="74">
        <f t="shared" si="143"/>
        <v>0</v>
      </c>
      <c r="Q1550" s="96" t="str">
        <f t="shared" si="142"/>
        <v/>
      </c>
    </row>
    <row r="1551" spans="1:17">
      <c r="A1551" s="383" t="str">
        <f>IF(B1551="","",COUNT('Diário 1º PA'!$A$4:$A$2000)+COUNT('Diário 2º PA'!$A$4:$A$1998)+COUNT('Diário 3º PA'!$A$4:$A$1991)+ROW()-3)</f>
        <v/>
      </c>
      <c r="B1551" s="370"/>
      <c r="C1551" s="392"/>
      <c r="D1551" s="372"/>
      <c r="E1551" s="372"/>
      <c r="F1551" s="373"/>
      <c r="G1551" s="372"/>
      <c r="H1551" s="372"/>
      <c r="I1551" s="374"/>
      <c r="J1551" s="375"/>
      <c r="K1551" s="375"/>
      <c r="L1551" s="376"/>
      <c r="M1551" s="375"/>
      <c r="N1551" s="409"/>
      <c r="O1551" s="363">
        <f t="shared" si="143"/>
        <v>0</v>
      </c>
      <c r="P1551" s="74">
        <f t="shared" si="143"/>
        <v>0</v>
      </c>
      <c r="Q1551" s="96" t="str">
        <f t="shared" si="142"/>
        <v/>
      </c>
    </row>
    <row r="1552" spans="1:17">
      <c r="A1552" s="383" t="str">
        <f>IF(B1552="","",COUNT('Diário 1º PA'!$A$4:$A$2000)+COUNT('Diário 2º PA'!$A$4:$A$1998)+COUNT('Diário 3º PA'!$A$4:$A$1991)+ROW()-3)</f>
        <v/>
      </c>
      <c r="B1552" s="370"/>
      <c r="C1552" s="392"/>
      <c r="D1552" s="372"/>
      <c r="E1552" s="372"/>
      <c r="F1552" s="373"/>
      <c r="G1552" s="372"/>
      <c r="H1552" s="372"/>
      <c r="I1552" s="374"/>
      <c r="J1552" s="375"/>
      <c r="K1552" s="375"/>
      <c r="L1552" s="376"/>
      <c r="M1552" s="375"/>
      <c r="N1552" s="409"/>
      <c r="O1552" s="363">
        <f t="shared" si="143"/>
        <v>0</v>
      </c>
      <c r="P1552" s="74">
        <f t="shared" si="143"/>
        <v>0</v>
      </c>
      <c r="Q1552" s="96" t="str">
        <f t="shared" si="142"/>
        <v/>
      </c>
    </row>
    <row r="1553" spans="1:17">
      <c r="A1553" s="383" t="str">
        <f>IF(B1553="","",COUNT('Diário 1º PA'!$A$4:$A$2000)+COUNT('Diário 2º PA'!$A$4:$A$1998)+COUNT('Diário 3º PA'!$A$4:$A$1991)+ROW()-3)</f>
        <v/>
      </c>
      <c r="B1553" s="370"/>
      <c r="C1553" s="392"/>
      <c r="D1553" s="372"/>
      <c r="E1553" s="372"/>
      <c r="F1553" s="373"/>
      <c r="G1553" s="372"/>
      <c r="H1553" s="372"/>
      <c r="I1553" s="374"/>
      <c r="J1553" s="375"/>
      <c r="K1553" s="375"/>
      <c r="L1553" s="376"/>
      <c r="M1553" s="375"/>
      <c r="N1553" s="409"/>
      <c r="O1553" s="363">
        <f t="shared" si="143"/>
        <v>0</v>
      </c>
      <c r="P1553" s="74">
        <f t="shared" si="143"/>
        <v>0</v>
      </c>
      <c r="Q1553" s="96" t="str">
        <f t="shared" si="142"/>
        <v/>
      </c>
    </row>
    <row r="1554" spans="1:17">
      <c r="A1554" s="383" t="str">
        <f>IF(B1554="","",COUNT('Diário 1º PA'!$A$4:$A$2000)+COUNT('Diário 2º PA'!$A$4:$A$1998)+COUNT('Diário 3º PA'!$A$4:$A$1991)+ROW()-3)</f>
        <v/>
      </c>
      <c r="B1554" s="370"/>
      <c r="C1554" s="392"/>
      <c r="D1554" s="372"/>
      <c r="E1554" s="372"/>
      <c r="F1554" s="373"/>
      <c r="G1554" s="372"/>
      <c r="H1554" s="372"/>
      <c r="I1554" s="374"/>
      <c r="J1554" s="375"/>
      <c r="K1554" s="375"/>
      <c r="L1554" s="376"/>
      <c r="M1554" s="375"/>
      <c r="N1554" s="409"/>
      <c r="O1554" s="363">
        <f t="shared" si="143"/>
        <v>0</v>
      </c>
      <c r="P1554" s="74">
        <f t="shared" si="143"/>
        <v>0</v>
      </c>
      <c r="Q1554" s="96" t="str">
        <f t="shared" si="142"/>
        <v/>
      </c>
    </row>
    <row r="1555" spans="1:17">
      <c r="A1555" s="383" t="str">
        <f>IF(B1555="","",COUNT('Diário 1º PA'!$A$4:$A$2000)+COUNT('Diário 2º PA'!$A$4:$A$1998)+COUNT('Diário 3º PA'!$A$4:$A$1991)+ROW()-3)</f>
        <v/>
      </c>
      <c r="B1555" s="370"/>
      <c r="C1555" s="392"/>
      <c r="D1555" s="372"/>
      <c r="E1555" s="372"/>
      <c r="F1555" s="373"/>
      <c r="G1555" s="372"/>
      <c r="H1555" s="372"/>
      <c r="I1555" s="374"/>
      <c r="J1555" s="375"/>
      <c r="K1555" s="375"/>
      <c r="L1555" s="376"/>
      <c r="M1555" s="375"/>
      <c r="N1555" s="409"/>
      <c r="O1555" s="363">
        <f t="shared" si="143"/>
        <v>0</v>
      </c>
      <c r="P1555" s="74">
        <f t="shared" si="143"/>
        <v>0</v>
      </c>
      <c r="Q1555" s="96" t="str">
        <f t="shared" si="142"/>
        <v/>
      </c>
    </row>
    <row r="1556" spans="1:17">
      <c r="A1556" s="383" t="str">
        <f>IF(B1556="","",COUNT('Diário 1º PA'!$A$4:$A$2000)+COUNT('Diário 2º PA'!$A$4:$A$1998)+COUNT('Diário 3º PA'!$A$4:$A$1991)+ROW()-3)</f>
        <v/>
      </c>
      <c r="B1556" s="370"/>
      <c r="C1556" s="392"/>
      <c r="D1556" s="372"/>
      <c r="E1556" s="372"/>
      <c r="F1556" s="373"/>
      <c r="G1556" s="372"/>
      <c r="H1556" s="372"/>
      <c r="I1556" s="374"/>
      <c r="J1556" s="375"/>
      <c r="K1556" s="375"/>
      <c r="L1556" s="376"/>
      <c r="M1556" s="375"/>
      <c r="N1556" s="409"/>
      <c r="O1556" s="363">
        <f t="shared" si="143"/>
        <v>0</v>
      </c>
      <c r="P1556" s="74">
        <f t="shared" si="143"/>
        <v>0</v>
      </c>
      <c r="Q1556" s="96" t="str">
        <f t="shared" si="142"/>
        <v/>
      </c>
    </row>
    <row r="1557" spans="1:17">
      <c r="A1557" s="383" t="str">
        <f>IF(B1557="","",COUNT('Diário 1º PA'!$A$4:$A$2000)+COUNT('Diário 2º PA'!$A$4:$A$1998)+COUNT('Diário 3º PA'!$A$4:$A$1991)+ROW()-3)</f>
        <v/>
      </c>
      <c r="B1557" s="370"/>
      <c r="C1557" s="392"/>
      <c r="D1557" s="372"/>
      <c r="E1557" s="372"/>
      <c r="F1557" s="373"/>
      <c r="G1557" s="372"/>
      <c r="H1557" s="372"/>
      <c r="I1557" s="374"/>
      <c r="J1557" s="375"/>
      <c r="K1557" s="375"/>
      <c r="L1557" s="376"/>
      <c r="M1557" s="375"/>
      <c r="N1557" s="409"/>
      <c r="O1557" s="363">
        <f t="shared" si="143"/>
        <v>0</v>
      </c>
      <c r="P1557" s="74">
        <f t="shared" si="143"/>
        <v>0</v>
      </c>
      <c r="Q1557" s="96" t="str">
        <f t="shared" si="142"/>
        <v/>
      </c>
    </row>
    <row r="1558" spans="1:17">
      <c r="A1558" s="383" t="str">
        <f>IF(B1558="","",COUNT('Diário 1º PA'!$A$4:$A$2000)+COUNT('Diário 2º PA'!$A$4:$A$1998)+COUNT('Diário 3º PA'!$A$4:$A$1991)+ROW()-3)</f>
        <v/>
      </c>
      <c r="B1558" s="370"/>
      <c r="C1558" s="392"/>
      <c r="D1558" s="372"/>
      <c r="E1558" s="372"/>
      <c r="F1558" s="373"/>
      <c r="G1558" s="372"/>
      <c r="H1558" s="372"/>
      <c r="I1558" s="374"/>
      <c r="J1558" s="375"/>
      <c r="K1558" s="375"/>
      <c r="L1558" s="376"/>
      <c r="M1558" s="375"/>
      <c r="N1558" s="409"/>
      <c r="O1558" s="363">
        <f t="shared" si="143"/>
        <v>0</v>
      </c>
      <c r="P1558" s="74">
        <f t="shared" si="143"/>
        <v>0</v>
      </c>
      <c r="Q1558" s="96" t="str">
        <f t="shared" si="142"/>
        <v/>
      </c>
    </row>
    <row r="1559" spans="1:17">
      <c r="A1559" s="383" t="str">
        <f>IF(B1559="","",COUNT('Diário 1º PA'!$A$4:$A$2000)+COUNT('Diário 2º PA'!$A$4:$A$1998)+COUNT('Diário 3º PA'!$A$4:$A$1991)+ROW()-3)</f>
        <v/>
      </c>
      <c r="B1559" s="370"/>
      <c r="C1559" s="392"/>
      <c r="D1559" s="372"/>
      <c r="E1559" s="372"/>
      <c r="F1559" s="373"/>
      <c r="G1559" s="372"/>
      <c r="H1559" s="372"/>
      <c r="I1559" s="374"/>
      <c r="J1559" s="375"/>
      <c r="K1559" s="375"/>
      <c r="L1559" s="376"/>
      <c r="M1559" s="375"/>
      <c r="N1559" s="409"/>
      <c r="O1559" s="363">
        <f t="shared" si="143"/>
        <v>0</v>
      </c>
      <c r="P1559" s="74">
        <f t="shared" si="143"/>
        <v>0</v>
      </c>
      <c r="Q1559" s="96" t="str">
        <f t="shared" si="142"/>
        <v/>
      </c>
    </row>
    <row r="1560" spans="1:17">
      <c r="A1560" s="383" t="str">
        <f>IF(B1560="","",COUNT('Diário 1º PA'!$A$4:$A$2000)+COUNT('Diário 2º PA'!$A$4:$A$1998)+COUNT('Diário 3º PA'!$A$4:$A$1991)+ROW()-3)</f>
        <v/>
      </c>
      <c r="B1560" s="370"/>
      <c r="C1560" s="392"/>
      <c r="D1560" s="372"/>
      <c r="E1560" s="372"/>
      <c r="F1560" s="373"/>
      <c r="G1560" s="372"/>
      <c r="H1560" s="372"/>
      <c r="I1560" s="374"/>
      <c r="J1560" s="375"/>
      <c r="K1560" s="375"/>
      <c r="L1560" s="376"/>
      <c r="M1560" s="375"/>
      <c r="N1560" s="409"/>
      <c r="O1560" s="363">
        <f t="shared" si="143"/>
        <v>0</v>
      </c>
      <c r="P1560" s="74">
        <f t="shared" si="143"/>
        <v>0</v>
      </c>
      <c r="Q1560" s="96" t="str">
        <f t="shared" si="142"/>
        <v/>
      </c>
    </row>
    <row r="1561" spans="1:17">
      <c r="A1561" s="383" t="str">
        <f>IF(B1561="","",COUNT('Diário 1º PA'!$A$4:$A$2000)+COUNT('Diário 2º PA'!$A$4:$A$1998)+COUNT('Diário 3º PA'!$A$4:$A$1991)+ROW()-3)</f>
        <v/>
      </c>
      <c r="B1561" s="370"/>
      <c r="C1561" s="392"/>
      <c r="D1561" s="372"/>
      <c r="E1561" s="372"/>
      <c r="F1561" s="373"/>
      <c r="G1561" s="372"/>
      <c r="H1561" s="372"/>
      <c r="I1561" s="374"/>
      <c r="J1561" s="375"/>
      <c r="K1561" s="375"/>
      <c r="L1561" s="376"/>
      <c r="M1561" s="375"/>
      <c r="N1561" s="409"/>
      <c r="O1561" s="363">
        <f t="shared" si="143"/>
        <v>0</v>
      </c>
      <c r="P1561" s="74">
        <f t="shared" si="143"/>
        <v>0</v>
      </c>
      <c r="Q1561" s="96" t="str">
        <f t="shared" si="142"/>
        <v/>
      </c>
    </row>
    <row r="1562" spans="1:17">
      <c r="A1562" s="383" t="str">
        <f>IF(B1562="","",COUNT('Diário 1º PA'!$A$4:$A$2000)+COUNT('Diário 2º PA'!$A$4:$A$1998)+COUNT('Diário 3º PA'!$A$4:$A$1991)+ROW()-3)</f>
        <v/>
      </c>
      <c r="B1562" s="370"/>
      <c r="C1562" s="392"/>
      <c r="D1562" s="372"/>
      <c r="E1562" s="372"/>
      <c r="F1562" s="373"/>
      <c r="G1562" s="372"/>
      <c r="H1562" s="372"/>
      <c r="I1562" s="374"/>
      <c r="J1562" s="375"/>
      <c r="K1562" s="375"/>
      <c r="L1562" s="376"/>
      <c r="M1562" s="375"/>
      <c r="N1562" s="409"/>
      <c r="O1562" s="363">
        <f t="shared" si="143"/>
        <v>0</v>
      </c>
      <c r="P1562" s="74">
        <f t="shared" si="143"/>
        <v>0</v>
      </c>
      <c r="Q1562" s="96" t="str">
        <f t="shared" si="142"/>
        <v/>
      </c>
    </row>
    <row r="1563" spans="1:17">
      <c r="A1563" s="383" t="str">
        <f>IF(B1563="","",COUNT('Diário 1º PA'!$A$4:$A$2000)+COUNT('Diário 2º PA'!$A$4:$A$1998)+COUNT('Diário 3º PA'!$A$4:$A$1991)+ROW()-3)</f>
        <v/>
      </c>
      <c r="B1563" s="370"/>
      <c r="C1563" s="392"/>
      <c r="D1563" s="372"/>
      <c r="E1563" s="372"/>
      <c r="F1563" s="373"/>
      <c r="G1563" s="372"/>
      <c r="H1563" s="372"/>
      <c r="I1563" s="374"/>
      <c r="J1563" s="375"/>
      <c r="K1563" s="375"/>
      <c r="L1563" s="376"/>
      <c r="M1563" s="375"/>
      <c r="N1563" s="409"/>
      <c r="O1563" s="363">
        <f t="shared" si="143"/>
        <v>0</v>
      </c>
      <c r="P1563" s="74">
        <f t="shared" si="143"/>
        <v>0</v>
      </c>
      <c r="Q1563" s="96" t="str">
        <f t="shared" si="142"/>
        <v/>
      </c>
    </row>
    <row r="1564" spans="1:17">
      <c r="A1564" s="383" t="str">
        <f>IF(B1564="","",COUNT('Diário 1º PA'!$A$4:$A$2000)+COUNT('Diário 2º PA'!$A$4:$A$1998)+COUNT('Diário 3º PA'!$A$4:$A$1991)+ROW()-3)</f>
        <v/>
      </c>
      <c r="B1564" s="370"/>
      <c r="C1564" s="392"/>
      <c r="D1564" s="372"/>
      <c r="E1564" s="372"/>
      <c r="F1564" s="373"/>
      <c r="G1564" s="372"/>
      <c r="H1564" s="372"/>
      <c r="I1564" s="374"/>
      <c r="J1564" s="375"/>
      <c r="K1564" s="375"/>
      <c r="L1564" s="376"/>
      <c r="M1564" s="375"/>
      <c r="N1564" s="409"/>
      <c r="O1564" s="363">
        <f t="shared" si="143"/>
        <v>0</v>
      </c>
      <c r="P1564" s="74">
        <f t="shared" si="143"/>
        <v>0</v>
      </c>
      <c r="Q1564" s="96" t="str">
        <f t="shared" si="142"/>
        <v/>
      </c>
    </row>
    <row r="1565" spans="1:17">
      <c r="A1565" s="383" t="str">
        <f>IF(B1565="","",COUNT('Diário 1º PA'!$A$4:$A$2000)+COUNT('Diário 2º PA'!$A$4:$A$1998)+COUNT('Diário 3º PA'!$A$4:$A$1991)+ROW()-3)</f>
        <v/>
      </c>
      <c r="B1565" s="370"/>
      <c r="C1565" s="392"/>
      <c r="D1565" s="372"/>
      <c r="E1565" s="372"/>
      <c r="F1565" s="373"/>
      <c r="G1565" s="372"/>
      <c r="H1565" s="372"/>
      <c r="I1565" s="374"/>
      <c r="J1565" s="375"/>
      <c r="K1565" s="375"/>
      <c r="L1565" s="376"/>
      <c r="M1565" s="375"/>
      <c r="N1565" s="409"/>
      <c r="O1565" s="363">
        <f t="shared" si="143"/>
        <v>0</v>
      </c>
      <c r="P1565" s="74">
        <f t="shared" si="143"/>
        <v>0</v>
      </c>
      <c r="Q1565" s="96" t="str">
        <f t="shared" si="142"/>
        <v/>
      </c>
    </row>
    <row r="1566" spans="1:17">
      <c r="A1566" s="383" t="str">
        <f>IF(B1566="","",COUNT('Diário 1º PA'!$A$4:$A$2000)+COUNT('Diário 2º PA'!$A$4:$A$1998)+COUNT('Diário 3º PA'!$A$4:$A$1991)+ROW()-3)</f>
        <v/>
      </c>
      <c r="B1566" s="370"/>
      <c r="C1566" s="392"/>
      <c r="D1566" s="372"/>
      <c r="E1566" s="372"/>
      <c r="F1566" s="373"/>
      <c r="G1566" s="372"/>
      <c r="H1566" s="372"/>
      <c r="I1566" s="374"/>
      <c r="J1566" s="375"/>
      <c r="K1566" s="375"/>
      <c r="L1566" s="376"/>
      <c r="M1566" s="375"/>
      <c r="N1566" s="409"/>
      <c r="O1566" s="363">
        <f t="shared" si="143"/>
        <v>0</v>
      </c>
      <c r="P1566" s="74">
        <f t="shared" si="143"/>
        <v>0</v>
      </c>
      <c r="Q1566" s="96" t="str">
        <f t="shared" si="142"/>
        <v/>
      </c>
    </row>
    <row r="1567" spans="1:17">
      <c r="A1567" s="383" t="str">
        <f>IF(B1567="","",COUNT('Diário 1º PA'!$A$4:$A$2000)+COUNT('Diário 2º PA'!$A$4:$A$1998)+COUNT('Diário 3º PA'!$A$4:$A$1991)+ROW()-3)</f>
        <v/>
      </c>
      <c r="B1567" s="370"/>
      <c r="C1567" s="392"/>
      <c r="D1567" s="372"/>
      <c r="E1567" s="372"/>
      <c r="F1567" s="373"/>
      <c r="G1567" s="372"/>
      <c r="H1567" s="372"/>
      <c r="I1567" s="374"/>
      <c r="J1567" s="375"/>
      <c r="K1567" s="375"/>
      <c r="L1567" s="376"/>
      <c r="M1567" s="375"/>
      <c r="N1567" s="409"/>
      <c r="O1567" s="363">
        <f t="shared" si="143"/>
        <v>0</v>
      </c>
      <c r="P1567" s="74">
        <f t="shared" si="143"/>
        <v>0</v>
      </c>
      <c r="Q1567" s="96" t="str">
        <f t="shared" si="142"/>
        <v/>
      </c>
    </row>
    <row r="1568" spans="1:17">
      <c r="A1568" s="383" t="str">
        <f>IF(B1568="","",COUNT('Diário 1º PA'!$A$4:$A$2000)+COUNT('Diário 2º PA'!$A$4:$A$1998)+COUNT('Diário 3º PA'!$A$4:$A$1991)+ROW()-3)</f>
        <v/>
      </c>
      <c r="B1568" s="370"/>
      <c r="C1568" s="392"/>
      <c r="D1568" s="372"/>
      <c r="E1568" s="372"/>
      <c r="F1568" s="373"/>
      <c r="G1568" s="372"/>
      <c r="H1568" s="372"/>
      <c r="I1568" s="374"/>
      <c r="J1568" s="375"/>
      <c r="K1568" s="375"/>
      <c r="L1568" s="376"/>
      <c r="M1568" s="375"/>
      <c r="N1568" s="409"/>
      <c r="O1568" s="363">
        <f t="shared" si="143"/>
        <v>0</v>
      </c>
      <c r="P1568" s="74">
        <f t="shared" si="143"/>
        <v>0</v>
      </c>
      <c r="Q1568" s="96" t="str">
        <f t="shared" si="142"/>
        <v/>
      </c>
    </row>
    <row r="1569" spans="1:17">
      <c r="A1569" s="383" t="str">
        <f>IF(B1569="","",COUNT('Diário 1º PA'!$A$4:$A$2000)+COUNT('Diário 2º PA'!$A$4:$A$1998)+COUNT('Diário 3º PA'!$A$4:$A$1991)+ROW()-3)</f>
        <v/>
      </c>
      <c r="B1569" s="370"/>
      <c r="C1569" s="392"/>
      <c r="D1569" s="372"/>
      <c r="E1569" s="372"/>
      <c r="F1569" s="373"/>
      <c r="G1569" s="372"/>
      <c r="H1569" s="372"/>
      <c r="I1569" s="374"/>
      <c r="J1569" s="375"/>
      <c r="K1569" s="375"/>
      <c r="L1569" s="376"/>
      <c r="M1569" s="375"/>
      <c r="N1569" s="409"/>
      <c r="O1569" s="363">
        <f t="shared" si="143"/>
        <v>0</v>
      </c>
      <c r="P1569" s="74">
        <f t="shared" si="143"/>
        <v>0</v>
      </c>
      <c r="Q1569" s="96" t="str">
        <f t="shared" si="142"/>
        <v/>
      </c>
    </row>
    <row r="1570" spans="1:17">
      <c r="A1570" s="383" t="str">
        <f>IF(B1570="","",COUNT('Diário 1º PA'!$A$4:$A$2000)+COUNT('Diário 2º PA'!$A$4:$A$1998)+COUNT('Diário 3º PA'!$A$4:$A$1991)+ROW()-3)</f>
        <v/>
      </c>
      <c r="B1570" s="370"/>
      <c r="C1570" s="392"/>
      <c r="D1570" s="372"/>
      <c r="E1570" s="372"/>
      <c r="F1570" s="373"/>
      <c r="G1570" s="372"/>
      <c r="H1570" s="372"/>
      <c r="I1570" s="374"/>
      <c r="J1570" s="375"/>
      <c r="K1570" s="375"/>
      <c r="L1570" s="376"/>
      <c r="M1570" s="375"/>
      <c r="N1570" s="409"/>
      <c r="O1570" s="363">
        <f t="shared" si="143"/>
        <v>0</v>
      </c>
      <c r="P1570" s="74">
        <f t="shared" si="143"/>
        <v>0</v>
      </c>
      <c r="Q1570" s="96" t="str">
        <f t="shared" si="142"/>
        <v/>
      </c>
    </row>
    <row r="1571" spans="1:17">
      <c r="A1571" s="383" t="str">
        <f>IF(B1571="","",COUNT('Diário 1º PA'!$A$4:$A$2000)+COUNT('Diário 2º PA'!$A$4:$A$1998)+COUNT('Diário 3º PA'!$A$4:$A$1991)+ROW()-3)</f>
        <v/>
      </c>
      <c r="B1571" s="370"/>
      <c r="C1571" s="392"/>
      <c r="D1571" s="372"/>
      <c r="E1571" s="372"/>
      <c r="F1571" s="373"/>
      <c r="G1571" s="372"/>
      <c r="H1571" s="372"/>
      <c r="I1571" s="374"/>
      <c r="J1571" s="375"/>
      <c r="K1571" s="375"/>
      <c r="L1571" s="376"/>
      <c r="M1571" s="375"/>
      <c r="N1571" s="409"/>
      <c r="O1571" s="363">
        <f t="shared" si="143"/>
        <v>0</v>
      </c>
      <c r="P1571" s="74">
        <f t="shared" si="143"/>
        <v>0</v>
      </c>
      <c r="Q1571" s="96" t="str">
        <f t="shared" si="142"/>
        <v/>
      </c>
    </row>
    <row r="1572" spans="1:17">
      <c r="A1572" s="383" t="str">
        <f>IF(B1572="","",COUNT('Diário 1º PA'!$A$4:$A$2000)+COUNT('Diário 2º PA'!$A$4:$A$1998)+COUNT('Diário 3º PA'!$A$4:$A$1991)+ROW()-3)</f>
        <v/>
      </c>
      <c r="B1572" s="370"/>
      <c r="C1572" s="392"/>
      <c r="D1572" s="372"/>
      <c r="E1572" s="372"/>
      <c r="F1572" s="373"/>
      <c r="G1572" s="372"/>
      <c r="H1572" s="372"/>
      <c r="I1572" s="374"/>
      <c r="J1572" s="375"/>
      <c r="K1572" s="375"/>
      <c r="L1572" s="376"/>
      <c r="M1572" s="375"/>
      <c r="N1572" s="409"/>
      <c r="O1572" s="363">
        <f t="shared" si="143"/>
        <v>0</v>
      </c>
      <c r="P1572" s="74">
        <f t="shared" si="143"/>
        <v>0</v>
      </c>
      <c r="Q1572" s="96" t="str">
        <f t="shared" si="142"/>
        <v/>
      </c>
    </row>
    <row r="1573" spans="1:17">
      <c r="A1573" s="383" t="str">
        <f>IF(B1573="","",COUNT('Diário 1º PA'!$A$4:$A$2000)+COUNT('Diário 2º PA'!$A$4:$A$1998)+COUNT('Diário 3º PA'!$A$4:$A$1991)+ROW()-3)</f>
        <v/>
      </c>
      <c r="B1573" s="370"/>
      <c r="C1573" s="392"/>
      <c r="D1573" s="372"/>
      <c r="E1573" s="372"/>
      <c r="F1573" s="373"/>
      <c r="G1573" s="372"/>
      <c r="H1573" s="372"/>
      <c r="I1573" s="374"/>
      <c r="J1573" s="375"/>
      <c r="K1573" s="375"/>
      <c r="L1573" s="376"/>
      <c r="M1573" s="375"/>
      <c r="N1573" s="409"/>
      <c r="O1573" s="363">
        <f t="shared" si="143"/>
        <v>0</v>
      </c>
      <c r="P1573" s="74">
        <f t="shared" si="143"/>
        <v>0</v>
      </c>
      <c r="Q1573" s="96" t="str">
        <f t="shared" si="142"/>
        <v/>
      </c>
    </row>
    <row r="1574" spans="1:17">
      <c r="A1574" s="383" t="str">
        <f>IF(B1574="","",COUNT('Diário 1º PA'!$A$4:$A$2000)+COUNT('Diário 2º PA'!$A$4:$A$1998)+COUNT('Diário 3º PA'!$A$4:$A$1991)+ROW()-3)</f>
        <v/>
      </c>
      <c r="B1574" s="370"/>
      <c r="C1574" s="392"/>
      <c r="D1574" s="372"/>
      <c r="E1574" s="372"/>
      <c r="F1574" s="373"/>
      <c r="G1574" s="372"/>
      <c r="H1574" s="372"/>
      <c r="I1574" s="374"/>
      <c r="J1574" s="375"/>
      <c r="K1574" s="375"/>
      <c r="L1574" s="376"/>
      <c r="M1574" s="375"/>
      <c r="N1574" s="409"/>
      <c r="O1574" s="363">
        <f t="shared" si="143"/>
        <v>0</v>
      </c>
      <c r="P1574" s="74">
        <f t="shared" si="143"/>
        <v>0</v>
      </c>
      <c r="Q1574" s="96" t="str">
        <f t="shared" si="142"/>
        <v/>
      </c>
    </row>
    <row r="1575" spans="1:17">
      <c r="A1575" s="383" t="str">
        <f>IF(B1575="","",COUNT('Diário 1º PA'!$A$4:$A$2000)+COUNT('Diário 2º PA'!$A$4:$A$1998)+COUNT('Diário 3º PA'!$A$4:$A$1991)+ROW()-3)</f>
        <v/>
      </c>
      <c r="B1575" s="370"/>
      <c r="C1575" s="392"/>
      <c r="D1575" s="372"/>
      <c r="E1575" s="372"/>
      <c r="F1575" s="373"/>
      <c r="G1575" s="372"/>
      <c r="H1575" s="372"/>
      <c r="I1575" s="374"/>
      <c r="J1575" s="375"/>
      <c r="K1575" s="375"/>
      <c r="L1575" s="376"/>
      <c r="M1575" s="375"/>
      <c r="N1575" s="409"/>
      <c r="O1575" s="363">
        <f t="shared" si="143"/>
        <v>0</v>
      </c>
      <c r="P1575" s="74">
        <f t="shared" si="143"/>
        <v>0</v>
      </c>
      <c r="Q1575" s="96" t="str">
        <f t="shared" si="142"/>
        <v/>
      </c>
    </row>
    <row r="1576" spans="1:17">
      <c r="A1576" s="383" t="str">
        <f>IF(B1576="","",COUNT('Diário 1º PA'!$A$4:$A$2000)+COUNT('Diário 2º PA'!$A$4:$A$1998)+COUNT('Diário 3º PA'!$A$4:$A$1991)+ROW()-3)</f>
        <v/>
      </c>
      <c r="B1576" s="370"/>
      <c r="C1576" s="392"/>
      <c r="D1576" s="372"/>
      <c r="E1576" s="372"/>
      <c r="F1576" s="373"/>
      <c r="G1576" s="372"/>
      <c r="H1576" s="372"/>
      <c r="I1576" s="374"/>
      <c r="J1576" s="375"/>
      <c r="K1576" s="375"/>
      <c r="L1576" s="376"/>
      <c r="M1576" s="375"/>
      <c r="N1576" s="409"/>
      <c r="O1576" s="363">
        <f t="shared" si="143"/>
        <v>0</v>
      </c>
      <c r="P1576" s="74">
        <f t="shared" si="143"/>
        <v>0</v>
      </c>
      <c r="Q1576" s="96" t="str">
        <f t="shared" si="142"/>
        <v/>
      </c>
    </row>
    <row r="1577" spans="1:17">
      <c r="A1577" s="383" t="str">
        <f>IF(B1577="","",COUNT('Diário 1º PA'!$A$4:$A$2000)+COUNT('Diário 2º PA'!$A$4:$A$1998)+COUNT('Diário 3º PA'!$A$4:$A$1991)+ROW()-3)</f>
        <v/>
      </c>
      <c r="B1577" s="370"/>
      <c r="C1577" s="392"/>
      <c r="D1577" s="372"/>
      <c r="E1577" s="372"/>
      <c r="F1577" s="373"/>
      <c r="G1577" s="372"/>
      <c r="H1577" s="372"/>
      <c r="I1577" s="374"/>
      <c r="J1577" s="375"/>
      <c r="K1577" s="375"/>
      <c r="L1577" s="376"/>
      <c r="M1577" s="375"/>
      <c r="N1577" s="409"/>
      <c r="O1577" s="363">
        <f t="shared" si="143"/>
        <v>0</v>
      </c>
      <c r="P1577" s="74">
        <f t="shared" si="143"/>
        <v>0</v>
      </c>
      <c r="Q1577" s="96" t="str">
        <f t="shared" si="142"/>
        <v/>
      </c>
    </row>
    <row r="1578" spans="1:17">
      <c r="A1578" s="383" t="str">
        <f>IF(B1578="","",COUNT('Diário 1º PA'!$A$4:$A$2000)+COUNT('Diário 2º PA'!$A$4:$A$1998)+COUNT('Diário 3º PA'!$A$4:$A$1991)+ROW()-3)</f>
        <v/>
      </c>
      <c r="B1578" s="370"/>
      <c r="C1578" s="392"/>
      <c r="D1578" s="372"/>
      <c r="E1578" s="372"/>
      <c r="F1578" s="373"/>
      <c r="G1578" s="372"/>
      <c r="H1578" s="372"/>
      <c r="I1578" s="374"/>
      <c r="J1578" s="375"/>
      <c r="K1578" s="375"/>
      <c r="L1578" s="376"/>
      <c r="M1578" s="375"/>
      <c r="N1578" s="409"/>
      <c r="O1578" s="363">
        <f t="shared" si="143"/>
        <v>0</v>
      </c>
      <c r="P1578" s="74">
        <f t="shared" si="143"/>
        <v>0</v>
      </c>
      <c r="Q1578" s="96" t="str">
        <f t="shared" si="142"/>
        <v/>
      </c>
    </row>
    <row r="1579" spans="1:17">
      <c r="A1579" s="383" t="str">
        <f>IF(B1579="","",COUNT('Diário 1º PA'!$A$4:$A$2000)+COUNT('Diário 2º PA'!$A$4:$A$1998)+COUNT('Diário 3º PA'!$A$4:$A$1991)+ROW()-3)</f>
        <v/>
      </c>
      <c r="B1579" s="370"/>
      <c r="C1579" s="392"/>
      <c r="D1579" s="372"/>
      <c r="E1579" s="372"/>
      <c r="F1579" s="373"/>
      <c r="G1579" s="372"/>
      <c r="H1579" s="372"/>
      <c r="I1579" s="374"/>
      <c r="J1579" s="375"/>
      <c r="K1579" s="375"/>
      <c r="L1579" s="376"/>
      <c r="M1579" s="375"/>
      <c r="N1579" s="409"/>
      <c r="O1579" s="363">
        <f t="shared" si="143"/>
        <v>0</v>
      </c>
      <c r="P1579" s="74">
        <f t="shared" si="143"/>
        <v>0</v>
      </c>
      <c r="Q1579" s="96" t="str">
        <f t="shared" si="142"/>
        <v/>
      </c>
    </row>
    <row r="1580" spans="1:17">
      <c r="A1580" s="383" t="str">
        <f>IF(B1580="","",COUNT('Diário 1º PA'!$A$4:$A$2000)+COUNT('Diário 2º PA'!$A$4:$A$1998)+COUNT('Diário 3º PA'!$A$4:$A$1991)+ROW()-3)</f>
        <v/>
      </c>
      <c r="B1580" s="370"/>
      <c r="C1580" s="392"/>
      <c r="D1580" s="372"/>
      <c r="E1580" s="372"/>
      <c r="F1580" s="373"/>
      <c r="G1580" s="372"/>
      <c r="H1580" s="372"/>
      <c r="I1580" s="374"/>
      <c r="J1580" s="375"/>
      <c r="K1580" s="375"/>
      <c r="L1580" s="376"/>
      <c r="M1580" s="375"/>
      <c r="N1580" s="409"/>
      <c r="O1580" s="363">
        <f t="shared" si="143"/>
        <v>0</v>
      </c>
      <c r="P1580" s="74">
        <f t="shared" si="143"/>
        <v>0</v>
      </c>
      <c r="Q1580" s="96" t="str">
        <f t="shared" si="142"/>
        <v/>
      </c>
    </row>
    <row r="1581" spans="1:17">
      <c r="A1581" s="383" t="str">
        <f>IF(B1581="","",COUNT('Diário 1º PA'!$A$4:$A$2000)+COUNT('Diário 2º PA'!$A$4:$A$1998)+COUNT('Diário 3º PA'!$A$4:$A$1991)+ROW()-3)</f>
        <v/>
      </c>
      <c r="B1581" s="370"/>
      <c r="C1581" s="392"/>
      <c r="D1581" s="372"/>
      <c r="E1581" s="372"/>
      <c r="F1581" s="373"/>
      <c r="G1581" s="372"/>
      <c r="H1581" s="372"/>
      <c r="I1581" s="374"/>
      <c r="J1581" s="375"/>
      <c r="K1581" s="375"/>
      <c r="L1581" s="376"/>
      <c r="M1581" s="375"/>
      <c r="N1581" s="409"/>
      <c r="O1581" s="363">
        <f t="shared" si="143"/>
        <v>0</v>
      </c>
      <c r="P1581" s="74">
        <f t="shared" si="143"/>
        <v>0</v>
      </c>
      <c r="Q1581" s="96" t="str">
        <f t="shared" si="142"/>
        <v/>
      </c>
    </row>
    <row r="1582" spans="1:17">
      <c r="A1582" s="383" t="str">
        <f>IF(B1582="","",COUNT('Diário 1º PA'!$A$4:$A$2000)+COUNT('Diário 2º PA'!$A$4:$A$1998)+COUNT('Diário 3º PA'!$A$4:$A$1991)+ROW()-3)</f>
        <v/>
      </c>
      <c r="B1582" s="370"/>
      <c r="C1582" s="392"/>
      <c r="D1582" s="372"/>
      <c r="E1582" s="372"/>
      <c r="F1582" s="373"/>
      <c r="G1582" s="372"/>
      <c r="H1582" s="372"/>
      <c r="I1582" s="374"/>
      <c r="J1582" s="375"/>
      <c r="K1582" s="375"/>
      <c r="L1582" s="376"/>
      <c r="M1582" s="375"/>
      <c r="N1582" s="409"/>
      <c r="O1582" s="363">
        <f t="shared" si="143"/>
        <v>0</v>
      </c>
      <c r="P1582" s="74">
        <f t="shared" si="143"/>
        <v>0</v>
      </c>
      <c r="Q1582" s="96" t="str">
        <f t="shared" si="142"/>
        <v/>
      </c>
    </row>
    <row r="1583" spans="1:17">
      <c r="A1583" s="383" t="str">
        <f>IF(B1583="","",COUNT('Diário 1º PA'!$A$4:$A$2000)+COUNT('Diário 2º PA'!$A$4:$A$1998)+COUNT('Diário 3º PA'!$A$4:$A$1991)+ROW()-3)</f>
        <v/>
      </c>
      <c r="B1583" s="370"/>
      <c r="C1583" s="392"/>
      <c r="D1583" s="372"/>
      <c r="E1583" s="372"/>
      <c r="F1583" s="373"/>
      <c r="G1583" s="372"/>
      <c r="H1583" s="372"/>
      <c r="I1583" s="374"/>
      <c r="J1583" s="375"/>
      <c r="K1583" s="375"/>
      <c r="L1583" s="376"/>
      <c r="M1583" s="375"/>
      <c r="N1583" s="409"/>
      <c r="O1583" s="363">
        <f t="shared" si="143"/>
        <v>0</v>
      </c>
      <c r="P1583" s="74">
        <f t="shared" si="143"/>
        <v>0</v>
      </c>
      <c r="Q1583" s="96" t="str">
        <f t="shared" si="142"/>
        <v/>
      </c>
    </row>
    <row r="1584" spans="1:17">
      <c r="A1584" s="383" t="str">
        <f>IF(B1584="","",COUNT('Diário 1º PA'!$A$4:$A$2000)+COUNT('Diário 2º PA'!$A$4:$A$1998)+COUNT('Diário 3º PA'!$A$4:$A$1991)+ROW()-3)</f>
        <v/>
      </c>
      <c r="B1584" s="370"/>
      <c r="C1584" s="392"/>
      <c r="D1584" s="372"/>
      <c r="E1584" s="372"/>
      <c r="F1584" s="373"/>
      <c r="G1584" s="372"/>
      <c r="H1584" s="372"/>
      <c r="I1584" s="374"/>
      <c r="J1584" s="375"/>
      <c r="K1584" s="375"/>
      <c r="L1584" s="376"/>
      <c r="M1584" s="375"/>
      <c r="N1584" s="409"/>
      <c r="O1584" s="363">
        <f t="shared" si="143"/>
        <v>0</v>
      </c>
      <c r="P1584" s="74">
        <f t="shared" si="143"/>
        <v>0</v>
      </c>
      <c r="Q1584" s="96" t="str">
        <f t="shared" si="142"/>
        <v/>
      </c>
    </row>
    <row r="1585" spans="1:17">
      <c r="A1585" s="383" t="str">
        <f>IF(B1585="","",COUNT('Diário 1º PA'!$A$4:$A$2000)+COUNT('Diário 2º PA'!$A$4:$A$1998)+COUNT('Diário 3º PA'!$A$4:$A$1991)+ROW()-3)</f>
        <v/>
      </c>
      <c r="B1585" s="370"/>
      <c r="C1585" s="392"/>
      <c r="D1585" s="372"/>
      <c r="E1585" s="372"/>
      <c r="F1585" s="373"/>
      <c r="G1585" s="372"/>
      <c r="H1585" s="372"/>
      <c r="I1585" s="374"/>
      <c r="J1585" s="375"/>
      <c r="K1585" s="375"/>
      <c r="L1585" s="376"/>
      <c r="M1585" s="375"/>
      <c r="N1585" s="409"/>
      <c r="O1585" s="363">
        <f t="shared" si="143"/>
        <v>0</v>
      </c>
      <c r="P1585" s="74">
        <f t="shared" si="143"/>
        <v>0</v>
      </c>
      <c r="Q1585" s="96" t="str">
        <f t="shared" si="142"/>
        <v/>
      </c>
    </row>
    <row r="1586" spans="1:17">
      <c r="A1586" s="383" t="str">
        <f>IF(B1586="","",COUNT('Diário 1º PA'!$A$4:$A$2000)+COUNT('Diário 2º PA'!$A$4:$A$1998)+COUNT('Diário 3º PA'!$A$4:$A$1991)+ROW()-3)</f>
        <v/>
      </c>
      <c r="B1586" s="370"/>
      <c r="C1586" s="392"/>
      <c r="D1586" s="372"/>
      <c r="E1586" s="372"/>
      <c r="F1586" s="373"/>
      <c r="G1586" s="372"/>
      <c r="H1586" s="372"/>
      <c r="I1586" s="374"/>
      <c r="J1586" s="375"/>
      <c r="K1586" s="375"/>
      <c r="L1586" s="376"/>
      <c r="M1586" s="375"/>
      <c r="N1586" s="409"/>
      <c r="O1586" s="363">
        <f t="shared" si="143"/>
        <v>0</v>
      </c>
      <c r="P1586" s="74">
        <f t="shared" si="143"/>
        <v>0</v>
      </c>
      <c r="Q1586" s="96" t="str">
        <f t="shared" si="142"/>
        <v/>
      </c>
    </row>
    <row r="1587" spans="1:17">
      <c r="A1587" s="383" t="str">
        <f>IF(B1587="","",COUNT('Diário 1º PA'!$A$4:$A$2000)+COUNT('Diário 2º PA'!$A$4:$A$1998)+COUNT('Diário 3º PA'!$A$4:$A$1991)+ROW()-3)</f>
        <v/>
      </c>
      <c r="B1587" s="370"/>
      <c r="C1587" s="392"/>
      <c r="D1587" s="372"/>
      <c r="E1587" s="372"/>
      <c r="F1587" s="373"/>
      <c r="G1587" s="372"/>
      <c r="H1587" s="372"/>
      <c r="I1587" s="374"/>
      <c r="J1587" s="375"/>
      <c r="K1587" s="375"/>
      <c r="L1587" s="376"/>
      <c r="M1587" s="375"/>
      <c r="N1587" s="409"/>
      <c r="O1587" s="363">
        <f t="shared" si="143"/>
        <v>0</v>
      </c>
      <c r="P1587" s="74">
        <f t="shared" si="143"/>
        <v>0</v>
      </c>
      <c r="Q1587" s="96" t="str">
        <f t="shared" si="142"/>
        <v/>
      </c>
    </row>
    <row r="1588" spans="1:17">
      <c r="A1588" s="383" t="str">
        <f>IF(B1588="","",COUNT('Diário 1º PA'!$A$4:$A$2000)+COUNT('Diário 2º PA'!$A$4:$A$1998)+COUNT('Diário 3º PA'!$A$4:$A$1991)+ROW()-3)</f>
        <v/>
      </c>
      <c r="B1588" s="370"/>
      <c r="C1588" s="392"/>
      <c r="D1588" s="372"/>
      <c r="E1588" s="372"/>
      <c r="F1588" s="373"/>
      <c r="G1588" s="372"/>
      <c r="H1588" s="372"/>
      <c r="I1588" s="374"/>
      <c r="J1588" s="375"/>
      <c r="K1588" s="375"/>
      <c r="L1588" s="376"/>
      <c r="M1588" s="375"/>
      <c r="N1588" s="409"/>
      <c r="O1588" s="363">
        <f t="shared" si="143"/>
        <v>0</v>
      </c>
      <c r="P1588" s="74">
        <f t="shared" si="143"/>
        <v>0</v>
      </c>
      <c r="Q1588" s="96" t="str">
        <f t="shared" si="142"/>
        <v/>
      </c>
    </row>
    <row r="1589" spans="1:17">
      <c r="A1589" s="383" t="str">
        <f>IF(B1589="","",COUNT('Diário 1º PA'!$A$4:$A$2000)+COUNT('Diário 2º PA'!$A$4:$A$1998)+COUNT('Diário 3º PA'!$A$4:$A$1991)+ROW()-3)</f>
        <v/>
      </c>
      <c r="B1589" s="370"/>
      <c r="C1589" s="392"/>
      <c r="D1589" s="372"/>
      <c r="E1589" s="372"/>
      <c r="F1589" s="373"/>
      <c r="G1589" s="372"/>
      <c r="H1589" s="372"/>
      <c r="I1589" s="374"/>
      <c r="J1589" s="375"/>
      <c r="K1589" s="375"/>
      <c r="L1589" s="376"/>
      <c r="M1589" s="375"/>
      <c r="N1589" s="409"/>
      <c r="O1589" s="363">
        <f t="shared" si="143"/>
        <v>0</v>
      </c>
      <c r="P1589" s="74">
        <f t="shared" si="143"/>
        <v>0</v>
      </c>
      <c r="Q1589" s="96" t="str">
        <f t="shared" si="142"/>
        <v/>
      </c>
    </row>
    <row r="1590" spans="1:17">
      <c r="A1590" s="383" t="str">
        <f>IF(B1590="","",COUNT('Diário 1º PA'!$A$4:$A$2000)+COUNT('Diário 2º PA'!$A$4:$A$1998)+COUNT('Diário 3º PA'!$A$4:$A$1991)+ROW()-3)</f>
        <v/>
      </c>
      <c r="B1590" s="370"/>
      <c r="C1590" s="392"/>
      <c r="D1590" s="372"/>
      <c r="E1590" s="372"/>
      <c r="F1590" s="373"/>
      <c r="G1590" s="372"/>
      <c r="H1590" s="372"/>
      <c r="I1590" s="374"/>
      <c r="J1590" s="375"/>
      <c r="K1590" s="375"/>
      <c r="L1590" s="376"/>
      <c r="M1590" s="375"/>
      <c r="N1590" s="409"/>
      <c r="O1590" s="363">
        <f t="shared" si="143"/>
        <v>0</v>
      </c>
      <c r="P1590" s="74">
        <f t="shared" si="143"/>
        <v>0</v>
      </c>
      <c r="Q1590" s="96" t="str">
        <f t="shared" si="142"/>
        <v/>
      </c>
    </row>
    <row r="1591" spans="1:17">
      <c r="A1591" s="383" t="str">
        <f>IF(B1591="","",COUNT('Diário 1º PA'!$A$4:$A$2000)+COUNT('Diário 2º PA'!$A$4:$A$1998)+COUNT('Diário 3º PA'!$A$4:$A$1991)+ROW()-3)</f>
        <v/>
      </c>
      <c r="B1591" s="370"/>
      <c r="C1591" s="392"/>
      <c r="D1591" s="372"/>
      <c r="E1591" s="372"/>
      <c r="F1591" s="373"/>
      <c r="G1591" s="372"/>
      <c r="H1591" s="372"/>
      <c r="I1591" s="374"/>
      <c r="J1591" s="375"/>
      <c r="K1591" s="375"/>
      <c r="L1591" s="376"/>
      <c r="M1591" s="375"/>
      <c r="N1591" s="409"/>
      <c r="O1591" s="363">
        <f t="shared" si="143"/>
        <v>0</v>
      </c>
      <c r="P1591" s="74">
        <f t="shared" si="143"/>
        <v>0</v>
      </c>
      <c r="Q1591" s="96" t="str">
        <f t="shared" si="142"/>
        <v/>
      </c>
    </row>
    <row r="1592" spans="1:17">
      <c r="A1592" s="383" t="str">
        <f>IF(B1592="","",COUNT('Diário 1º PA'!$A$4:$A$2000)+COUNT('Diário 2º PA'!$A$4:$A$1998)+COUNT('Diário 3º PA'!$A$4:$A$1991)+ROW()-3)</f>
        <v/>
      </c>
      <c r="B1592" s="370"/>
      <c r="C1592" s="392"/>
      <c r="D1592" s="372"/>
      <c r="E1592" s="372"/>
      <c r="F1592" s="373"/>
      <c r="G1592" s="372"/>
      <c r="H1592" s="372"/>
      <c r="I1592" s="374"/>
      <c r="J1592" s="375"/>
      <c r="K1592" s="375"/>
      <c r="L1592" s="376"/>
      <c r="M1592" s="375"/>
      <c r="N1592" s="409"/>
      <c r="O1592" s="363">
        <f t="shared" si="143"/>
        <v>0</v>
      </c>
      <c r="P1592" s="74">
        <f t="shared" si="143"/>
        <v>0</v>
      </c>
      <c r="Q1592" s="96" t="str">
        <f t="shared" si="142"/>
        <v/>
      </c>
    </row>
    <row r="1593" spans="1:17">
      <c r="A1593" s="383" t="str">
        <f>IF(B1593="","",COUNT('Diário 1º PA'!$A$4:$A$2000)+COUNT('Diário 2º PA'!$A$4:$A$1998)+COUNT('Diário 3º PA'!$A$4:$A$1991)+ROW()-3)</f>
        <v/>
      </c>
      <c r="B1593" s="370"/>
      <c r="C1593" s="392"/>
      <c r="D1593" s="372"/>
      <c r="E1593" s="372"/>
      <c r="F1593" s="373"/>
      <c r="G1593" s="372"/>
      <c r="H1593" s="372"/>
      <c r="I1593" s="374"/>
      <c r="J1593" s="375"/>
      <c r="K1593" s="375"/>
      <c r="L1593" s="376"/>
      <c r="M1593" s="375"/>
      <c r="N1593" s="409"/>
      <c r="O1593" s="363">
        <f t="shared" si="143"/>
        <v>0</v>
      </c>
      <c r="P1593" s="74">
        <f t="shared" si="143"/>
        <v>0</v>
      </c>
      <c r="Q1593" s="96" t="str">
        <f t="shared" si="142"/>
        <v/>
      </c>
    </row>
    <row r="1594" spans="1:17">
      <c r="A1594" s="383" t="str">
        <f>IF(B1594="","",COUNT('Diário 1º PA'!$A$4:$A$2000)+COUNT('Diário 2º PA'!$A$4:$A$1998)+COUNT('Diário 3º PA'!$A$4:$A$1991)+ROW()-3)</f>
        <v/>
      </c>
      <c r="B1594" s="370"/>
      <c r="C1594" s="392"/>
      <c r="D1594" s="372"/>
      <c r="E1594" s="372"/>
      <c r="F1594" s="373"/>
      <c r="G1594" s="372"/>
      <c r="H1594" s="372"/>
      <c r="I1594" s="374"/>
      <c r="J1594" s="375"/>
      <c r="K1594" s="375"/>
      <c r="L1594" s="376"/>
      <c r="M1594" s="375"/>
      <c r="N1594" s="409"/>
      <c r="O1594" s="363">
        <f t="shared" si="143"/>
        <v>0</v>
      </c>
      <c r="P1594" s="74">
        <f t="shared" si="143"/>
        <v>0</v>
      </c>
      <c r="Q1594" s="96" t="str">
        <f t="shared" si="142"/>
        <v/>
      </c>
    </row>
    <row r="1595" spans="1:17">
      <c r="A1595" s="383" t="str">
        <f>IF(B1595="","",COUNT('Diário 1º PA'!$A$4:$A$2000)+COUNT('Diário 2º PA'!$A$4:$A$1998)+COUNT('Diário 3º PA'!$A$4:$A$1991)+ROW()-3)</f>
        <v/>
      </c>
      <c r="B1595" s="370"/>
      <c r="C1595" s="392"/>
      <c r="D1595" s="372"/>
      <c r="E1595" s="372"/>
      <c r="F1595" s="373"/>
      <c r="G1595" s="372"/>
      <c r="H1595" s="372"/>
      <c r="I1595" s="374"/>
      <c r="J1595" s="375"/>
      <c r="K1595" s="375"/>
      <c r="L1595" s="376"/>
      <c r="M1595" s="375"/>
      <c r="N1595" s="409"/>
      <c r="O1595" s="363">
        <f t="shared" si="143"/>
        <v>0</v>
      </c>
      <c r="P1595" s="74">
        <f t="shared" si="143"/>
        <v>0</v>
      </c>
      <c r="Q1595" s="96" t="str">
        <f t="shared" si="142"/>
        <v/>
      </c>
    </row>
    <row r="1596" spans="1:17">
      <c r="A1596" s="383" t="str">
        <f>IF(B1596="","",COUNT('Diário 1º PA'!$A$4:$A$2000)+COUNT('Diário 2º PA'!$A$4:$A$1998)+COUNT('Diário 3º PA'!$A$4:$A$1991)+ROW()-3)</f>
        <v/>
      </c>
      <c r="B1596" s="370"/>
      <c r="C1596" s="392"/>
      <c r="D1596" s="372"/>
      <c r="E1596" s="372"/>
      <c r="F1596" s="373"/>
      <c r="G1596" s="372"/>
      <c r="H1596" s="372"/>
      <c r="I1596" s="374"/>
      <c r="J1596" s="375"/>
      <c r="K1596" s="375"/>
      <c r="L1596" s="376"/>
      <c r="M1596" s="375"/>
      <c r="N1596" s="409"/>
      <c r="O1596" s="363">
        <f t="shared" si="143"/>
        <v>0</v>
      </c>
      <c r="P1596" s="74">
        <f t="shared" si="143"/>
        <v>0</v>
      </c>
      <c r="Q1596" s="96" t="str">
        <f t="shared" si="142"/>
        <v/>
      </c>
    </row>
    <row r="1597" spans="1:17">
      <c r="A1597" s="383" t="str">
        <f>IF(B1597="","",COUNT('Diário 1º PA'!$A$4:$A$2000)+COUNT('Diário 2º PA'!$A$4:$A$1998)+COUNT('Diário 3º PA'!$A$4:$A$1991)+ROW()-3)</f>
        <v/>
      </c>
      <c r="B1597" s="370"/>
      <c r="C1597" s="392"/>
      <c r="D1597" s="372"/>
      <c r="E1597" s="372"/>
      <c r="F1597" s="373"/>
      <c r="G1597" s="372"/>
      <c r="H1597" s="372"/>
      <c r="I1597" s="374"/>
      <c r="J1597" s="375"/>
      <c r="K1597" s="375"/>
      <c r="L1597" s="376"/>
      <c r="M1597" s="375"/>
      <c r="N1597" s="409"/>
      <c r="O1597" s="363">
        <f t="shared" si="143"/>
        <v>0</v>
      </c>
      <c r="P1597" s="74">
        <f t="shared" si="143"/>
        <v>0</v>
      </c>
      <c r="Q1597" s="96" t="str">
        <f t="shared" si="142"/>
        <v/>
      </c>
    </row>
    <row r="1598" spans="1:17">
      <c r="A1598" s="383" t="str">
        <f>IF(B1598="","",COUNT('Diário 1º PA'!$A$4:$A$2000)+COUNT('Diário 2º PA'!$A$4:$A$1998)+COUNT('Diário 3º PA'!$A$4:$A$1991)+ROW()-3)</f>
        <v/>
      </c>
      <c r="B1598" s="370"/>
      <c r="C1598" s="392"/>
      <c r="D1598" s="372"/>
      <c r="E1598" s="372"/>
      <c r="F1598" s="373"/>
      <c r="G1598" s="372"/>
      <c r="H1598" s="372"/>
      <c r="I1598" s="374"/>
      <c r="J1598" s="375"/>
      <c r="K1598" s="375"/>
      <c r="L1598" s="376"/>
      <c r="M1598" s="375"/>
      <c r="N1598" s="409"/>
      <c r="O1598" s="363">
        <f t="shared" si="143"/>
        <v>0</v>
      </c>
      <c r="P1598" s="74">
        <f t="shared" si="143"/>
        <v>0</v>
      </c>
      <c r="Q1598" s="96" t="str">
        <f t="shared" si="142"/>
        <v/>
      </c>
    </row>
    <row r="1599" spans="1:17">
      <c r="A1599" s="383" t="str">
        <f>IF(B1599="","",COUNT('Diário 1º PA'!$A$4:$A$2000)+COUNT('Diário 2º PA'!$A$4:$A$1998)+COUNT('Diário 3º PA'!$A$4:$A$1991)+ROW()-3)</f>
        <v/>
      </c>
      <c r="B1599" s="370"/>
      <c r="C1599" s="392"/>
      <c r="D1599" s="372"/>
      <c r="E1599" s="372"/>
      <c r="F1599" s="373"/>
      <c r="G1599" s="372"/>
      <c r="H1599" s="372"/>
      <c r="I1599" s="374"/>
      <c r="J1599" s="375"/>
      <c r="K1599" s="375"/>
      <c r="L1599" s="376"/>
      <c r="M1599" s="375"/>
      <c r="N1599" s="409"/>
      <c r="O1599" s="363">
        <f t="shared" si="143"/>
        <v>0</v>
      </c>
      <c r="P1599" s="74">
        <f t="shared" si="143"/>
        <v>0</v>
      </c>
      <c r="Q1599" s="96" t="str">
        <f t="shared" si="142"/>
        <v/>
      </c>
    </row>
    <row r="1600" spans="1:17">
      <c r="A1600" s="383" t="str">
        <f>IF(B1600="","",COUNT('Diário 1º PA'!$A$4:$A$2000)+COUNT('Diário 2º PA'!$A$4:$A$1998)+COUNT('Diário 3º PA'!$A$4:$A$1991)+ROW()-3)</f>
        <v/>
      </c>
      <c r="B1600" s="370"/>
      <c r="C1600" s="392"/>
      <c r="D1600" s="372"/>
      <c r="E1600" s="372"/>
      <c r="F1600" s="373"/>
      <c r="G1600" s="372"/>
      <c r="H1600" s="372"/>
      <c r="I1600" s="374"/>
      <c r="J1600" s="375"/>
      <c r="K1600" s="375"/>
      <c r="L1600" s="376"/>
      <c r="M1600" s="375"/>
      <c r="N1600" s="409"/>
      <c r="O1600" s="363">
        <f t="shared" si="143"/>
        <v>0</v>
      </c>
      <c r="P1600" s="74">
        <f t="shared" si="143"/>
        <v>0</v>
      </c>
      <c r="Q1600" s="96" t="str">
        <f t="shared" si="142"/>
        <v/>
      </c>
    </row>
    <row r="1601" spans="1:17">
      <c r="A1601" s="383" t="str">
        <f>IF(B1601="","",COUNT('Diário 1º PA'!$A$4:$A$2000)+COUNT('Diário 2º PA'!$A$4:$A$1998)+COUNT('Diário 3º PA'!$A$4:$A$1991)+ROW()-3)</f>
        <v/>
      </c>
      <c r="B1601" s="370"/>
      <c r="C1601" s="392"/>
      <c r="D1601" s="372"/>
      <c r="E1601" s="372"/>
      <c r="F1601" s="373"/>
      <c r="G1601" s="372"/>
      <c r="H1601" s="372"/>
      <c r="I1601" s="374"/>
      <c r="J1601" s="375"/>
      <c r="K1601" s="375"/>
      <c r="L1601" s="376"/>
      <c r="M1601" s="375"/>
      <c r="N1601" s="409"/>
      <c r="O1601" s="363">
        <f t="shared" si="143"/>
        <v>0</v>
      </c>
      <c r="P1601" s="74">
        <f t="shared" si="143"/>
        <v>0</v>
      </c>
      <c r="Q1601" s="96" t="str">
        <f t="shared" si="142"/>
        <v/>
      </c>
    </row>
    <row r="1602" spans="1:17">
      <c r="A1602" s="383" t="str">
        <f>IF(B1602="","",COUNT('Diário 1º PA'!$A$4:$A$2000)+COUNT('Diário 2º PA'!$A$4:$A$1998)+COUNT('Diário 3º PA'!$A$4:$A$1991)+ROW()-3)</f>
        <v/>
      </c>
      <c r="B1602" s="370"/>
      <c r="C1602" s="392"/>
      <c r="D1602" s="372"/>
      <c r="E1602" s="372"/>
      <c r="F1602" s="373"/>
      <c r="G1602" s="372"/>
      <c r="H1602" s="372"/>
      <c r="I1602" s="374"/>
      <c r="J1602" s="375"/>
      <c r="K1602" s="375"/>
      <c r="L1602" s="376"/>
      <c r="M1602" s="375"/>
      <c r="N1602" s="409"/>
      <c r="O1602" s="363">
        <f t="shared" si="143"/>
        <v>0</v>
      </c>
      <c r="P1602" s="74">
        <f t="shared" si="143"/>
        <v>0</v>
      </c>
      <c r="Q1602" s="96" t="str">
        <f t="shared" si="142"/>
        <v/>
      </c>
    </row>
    <row r="1603" spans="1:17">
      <c r="A1603" s="383" t="str">
        <f>IF(B1603="","",COUNT('Diário 1º PA'!$A$4:$A$2000)+COUNT('Diário 2º PA'!$A$4:$A$1998)+COUNT('Diário 3º PA'!$A$4:$A$1991)+ROW()-3)</f>
        <v/>
      </c>
      <c r="B1603" s="370"/>
      <c r="C1603" s="392"/>
      <c r="D1603" s="372"/>
      <c r="E1603" s="372"/>
      <c r="F1603" s="373"/>
      <c r="G1603" s="372"/>
      <c r="H1603" s="372"/>
      <c r="I1603" s="374"/>
      <c r="J1603" s="375"/>
      <c r="K1603" s="375"/>
      <c r="L1603" s="376"/>
      <c r="M1603" s="375"/>
      <c r="N1603" s="409"/>
      <c r="O1603" s="363">
        <f t="shared" si="143"/>
        <v>0</v>
      </c>
      <c r="P1603" s="74">
        <f t="shared" si="143"/>
        <v>0</v>
      </c>
      <c r="Q1603" s="96" t="str">
        <f t="shared" si="142"/>
        <v/>
      </c>
    </row>
    <row r="1604" spans="1:17">
      <c r="A1604" s="383" t="str">
        <f>IF(B1604="","",COUNT('Diário 1º PA'!$A$4:$A$2000)+COUNT('Diário 2º PA'!$A$4:$A$1998)+COUNT('Diário 3º PA'!$A$4:$A$1991)+ROW()-3)</f>
        <v/>
      </c>
      <c r="B1604" s="370"/>
      <c r="C1604" s="392"/>
      <c r="D1604" s="372"/>
      <c r="E1604" s="372"/>
      <c r="F1604" s="373"/>
      <c r="G1604" s="372"/>
      <c r="H1604" s="372"/>
      <c r="I1604" s="374"/>
      <c r="J1604" s="375"/>
      <c r="K1604" s="375"/>
      <c r="L1604" s="376"/>
      <c r="M1604" s="375"/>
      <c r="N1604" s="409"/>
      <c r="O1604" s="363">
        <f t="shared" si="143"/>
        <v>0</v>
      </c>
      <c r="P1604" s="74">
        <f t="shared" si="143"/>
        <v>0</v>
      </c>
      <c r="Q1604" s="96" t="str">
        <f t="shared" si="142"/>
        <v/>
      </c>
    </row>
    <row r="1605" spans="1:17">
      <c r="A1605" s="383" t="str">
        <f>IF(B1605="","",COUNT('Diário 1º PA'!$A$4:$A$2000)+COUNT('Diário 2º PA'!$A$4:$A$1998)+COUNT('Diário 3º PA'!$A$4:$A$1991)+ROW()-3)</f>
        <v/>
      </c>
      <c r="B1605" s="370"/>
      <c r="C1605" s="392"/>
      <c r="D1605" s="372"/>
      <c r="E1605" s="372"/>
      <c r="F1605" s="373"/>
      <c r="G1605" s="372"/>
      <c r="H1605" s="372"/>
      <c r="I1605" s="374"/>
      <c r="J1605" s="375"/>
      <c r="K1605" s="375"/>
      <c r="L1605" s="376"/>
      <c r="M1605" s="375"/>
      <c r="N1605" s="409"/>
      <c r="O1605" s="363">
        <f t="shared" si="143"/>
        <v>0</v>
      </c>
      <c r="P1605" s="74">
        <f t="shared" si="143"/>
        <v>0</v>
      </c>
      <c r="Q1605" s="96" t="str">
        <f t="shared" si="142"/>
        <v/>
      </c>
    </row>
    <row r="1606" spans="1:17">
      <c r="A1606" s="383" t="str">
        <f>IF(B1606="","",COUNT('Diário 1º PA'!$A$4:$A$2000)+COUNT('Diário 2º PA'!$A$4:$A$1998)+COUNT('Diário 3º PA'!$A$4:$A$1991)+ROW()-3)</f>
        <v/>
      </c>
      <c r="B1606" s="370"/>
      <c r="C1606" s="392"/>
      <c r="D1606" s="372"/>
      <c r="E1606" s="372"/>
      <c r="F1606" s="373"/>
      <c r="G1606" s="372"/>
      <c r="H1606" s="372"/>
      <c r="I1606" s="374"/>
      <c r="J1606" s="375"/>
      <c r="K1606" s="375"/>
      <c r="L1606" s="376"/>
      <c r="M1606" s="375"/>
      <c r="N1606" s="409"/>
      <c r="O1606" s="363">
        <f t="shared" si="143"/>
        <v>0</v>
      </c>
      <c r="P1606" s="74">
        <f t="shared" si="143"/>
        <v>0</v>
      </c>
      <c r="Q1606" s="96" t="str">
        <f t="shared" si="142"/>
        <v/>
      </c>
    </row>
    <row r="1607" spans="1:17">
      <c r="A1607" s="383" t="str">
        <f>IF(B1607="","",COUNT('Diário 1º PA'!$A$4:$A$2000)+COUNT('Diário 2º PA'!$A$4:$A$1998)+COUNT('Diário 3º PA'!$A$4:$A$1991)+ROW()-3)</f>
        <v/>
      </c>
      <c r="B1607" s="370"/>
      <c r="C1607" s="392"/>
      <c r="D1607" s="372"/>
      <c r="E1607" s="372"/>
      <c r="F1607" s="373"/>
      <c r="G1607" s="372"/>
      <c r="H1607" s="372"/>
      <c r="I1607" s="374"/>
      <c r="J1607" s="375"/>
      <c r="K1607" s="375"/>
      <c r="L1607" s="376"/>
      <c r="M1607" s="375"/>
      <c r="N1607" s="409"/>
      <c r="O1607" s="363">
        <f t="shared" si="143"/>
        <v>0</v>
      </c>
      <c r="P1607" s="74">
        <f t="shared" si="143"/>
        <v>0</v>
      </c>
      <c r="Q1607" s="96" t="str">
        <f t="shared" si="142"/>
        <v/>
      </c>
    </row>
    <row r="1608" spans="1:17">
      <c r="A1608" s="383" t="str">
        <f>IF(B1608="","",COUNT('Diário 1º PA'!$A$4:$A$2000)+COUNT('Diário 2º PA'!$A$4:$A$1998)+COUNT('Diário 3º PA'!$A$4:$A$1991)+ROW()-3)</f>
        <v/>
      </c>
      <c r="B1608" s="370"/>
      <c r="C1608" s="392"/>
      <c r="D1608" s="372"/>
      <c r="E1608" s="372"/>
      <c r="F1608" s="373"/>
      <c r="G1608" s="372"/>
      <c r="H1608" s="372"/>
      <c r="I1608" s="374"/>
      <c r="J1608" s="375"/>
      <c r="K1608" s="375"/>
      <c r="L1608" s="376"/>
      <c r="M1608" s="375"/>
      <c r="N1608" s="409"/>
      <c r="O1608" s="363">
        <f t="shared" si="143"/>
        <v>0</v>
      </c>
      <c r="P1608" s="74">
        <f t="shared" si="143"/>
        <v>0</v>
      </c>
      <c r="Q1608" s="96" t="str">
        <f t="shared" ref="Q1608:Q1671" si="144">SUBSTITUTE(D1608," ","_")</f>
        <v/>
      </c>
    </row>
    <row r="1609" spans="1:17">
      <c r="A1609" s="383" t="str">
        <f>IF(B1609="","",COUNT('Diário 1º PA'!$A$4:$A$2000)+COUNT('Diário 2º PA'!$A$4:$A$1998)+COUNT('Diário 3º PA'!$A$4:$A$1991)+ROW()-3)</f>
        <v/>
      </c>
      <c r="B1609" s="370"/>
      <c r="C1609" s="392"/>
      <c r="D1609" s="372"/>
      <c r="E1609" s="372"/>
      <c r="F1609" s="373"/>
      <c r="G1609" s="372"/>
      <c r="H1609" s="372"/>
      <c r="I1609" s="374"/>
      <c r="J1609" s="375"/>
      <c r="K1609" s="375"/>
      <c r="L1609" s="376"/>
      <c r="M1609" s="375"/>
      <c r="N1609" s="409"/>
      <c r="O1609" s="363">
        <f t="shared" ref="O1609:P1672" si="145">IF(B1609=0,0,IF(YEAR(B1609)=$P$1,MONTH(B1609)-$O$1+1,(YEAR(B1609)-$P$1)*12-$O$1+1+MONTH(B1609)))</f>
        <v>0</v>
      </c>
      <c r="P1609" s="74">
        <f t="shared" si="145"/>
        <v>0</v>
      </c>
      <c r="Q1609" s="96" t="str">
        <f t="shared" si="144"/>
        <v/>
      </c>
    </row>
    <row r="1610" spans="1:17">
      <c r="A1610" s="383" t="str">
        <f>IF(B1610="","",COUNT('Diário 1º PA'!$A$4:$A$2000)+COUNT('Diário 2º PA'!$A$4:$A$1998)+COUNT('Diário 3º PA'!$A$4:$A$1991)+ROW()-3)</f>
        <v/>
      </c>
      <c r="B1610" s="370"/>
      <c r="C1610" s="392"/>
      <c r="D1610" s="372"/>
      <c r="E1610" s="372"/>
      <c r="F1610" s="373"/>
      <c r="G1610" s="372"/>
      <c r="H1610" s="372"/>
      <c r="I1610" s="374"/>
      <c r="J1610" s="375"/>
      <c r="K1610" s="375"/>
      <c r="L1610" s="376"/>
      <c r="M1610" s="375"/>
      <c r="N1610" s="409"/>
      <c r="O1610" s="363">
        <f t="shared" si="145"/>
        <v>0</v>
      </c>
      <c r="P1610" s="74">
        <f t="shared" si="145"/>
        <v>0</v>
      </c>
      <c r="Q1610" s="96" t="str">
        <f t="shared" si="144"/>
        <v/>
      </c>
    </row>
    <row r="1611" spans="1:17">
      <c r="A1611" s="383" t="str">
        <f>IF(B1611="","",COUNT('Diário 1º PA'!$A$4:$A$2000)+COUNT('Diário 2º PA'!$A$4:$A$1998)+COUNT('Diário 3º PA'!$A$4:$A$1991)+ROW()-3)</f>
        <v/>
      </c>
      <c r="B1611" s="370"/>
      <c r="C1611" s="392"/>
      <c r="D1611" s="372"/>
      <c r="E1611" s="372"/>
      <c r="F1611" s="373"/>
      <c r="G1611" s="372"/>
      <c r="H1611" s="372"/>
      <c r="I1611" s="374"/>
      <c r="J1611" s="375"/>
      <c r="K1611" s="375"/>
      <c r="L1611" s="376"/>
      <c r="M1611" s="375"/>
      <c r="N1611" s="409"/>
      <c r="O1611" s="363">
        <f t="shared" si="145"/>
        <v>0</v>
      </c>
      <c r="P1611" s="74">
        <f t="shared" si="145"/>
        <v>0</v>
      </c>
      <c r="Q1611" s="96" t="str">
        <f t="shared" si="144"/>
        <v/>
      </c>
    </row>
    <row r="1612" spans="1:17">
      <c r="A1612" s="383" t="str">
        <f>IF(B1612="","",COUNT('Diário 1º PA'!$A$4:$A$2000)+COUNT('Diário 2º PA'!$A$4:$A$1998)+COUNT('Diário 3º PA'!$A$4:$A$1991)+ROW()-3)</f>
        <v/>
      </c>
      <c r="B1612" s="370"/>
      <c r="C1612" s="392"/>
      <c r="D1612" s="372"/>
      <c r="E1612" s="372"/>
      <c r="F1612" s="373"/>
      <c r="G1612" s="372"/>
      <c r="H1612" s="372"/>
      <c r="I1612" s="374"/>
      <c r="J1612" s="375"/>
      <c r="K1612" s="375"/>
      <c r="L1612" s="376"/>
      <c r="M1612" s="375"/>
      <c r="N1612" s="409"/>
      <c r="O1612" s="363">
        <f t="shared" si="145"/>
        <v>0</v>
      </c>
      <c r="P1612" s="74">
        <f t="shared" si="145"/>
        <v>0</v>
      </c>
      <c r="Q1612" s="96" t="str">
        <f t="shared" si="144"/>
        <v/>
      </c>
    </row>
    <row r="1613" spans="1:17">
      <c r="A1613" s="383" t="str">
        <f>IF(B1613="","",COUNT('Diário 1º PA'!$A$4:$A$2000)+COUNT('Diário 2º PA'!$A$4:$A$1998)+COUNT('Diário 3º PA'!$A$4:$A$1991)+ROW()-3)</f>
        <v/>
      </c>
      <c r="B1613" s="370"/>
      <c r="C1613" s="392"/>
      <c r="D1613" s="372"/>
      <c r="E1613" s="372"/>
      <c r="F1613" s="373"/>
      <c r="G1613" s="372"/>
      <c r="H1613" s="372"/>
      <c r="I1613" s="374"/>
      <c r="J1613" s="375"/>
      <c r="K1613" s="375"/>
      <c r="L1613" s="376"/>
      <c r="M1613" s="375"/>
      <c r="N1613" s="409"/>
      <c r="O1613" s="363">
        <f t="shared" si="145"/>
        <v>0</v>
      </c>
      <c r="P1613" s="74">
        <f t="shared" si="145"/>
        <v>0</v>
      </c>
      <c r="Q1613" s="96" t="str">
        <f t="shared" si="144"/>
        <v/>
      </c>
    </row>
    <row r="1614" spans="1:17">
      <c r="A1614" s="383" t="str">
        <f>IF(B1614="","",COUNT('Diário 1º PA'!$A$4:$A$2000)+COUNT('Diário 2º PA'!$A$4:$A$1998)+COUNT('Diário 3º PA'!$A$4:$A$1991)+ROW()-3)</f>
        <v/>
      </c>
      <c r="B1614" s="370"/>
      <c r="C1614" s="392"/>
      <c r="D1614" s="372"/>
      <c r="E1614" s="372"/>
      <c r="F1614" s="373"/>
      <c r="G1614" s="372"/>
      <c r="H1614" s="372"/>
      <c r="I1614" s="374"/>
      <c r="J1614" s="375"/>
      <c r="K1614" s="375"/>
      <c r="L1614" s="376"/>
      <c r="M1614" s="375"/>
      <c r="N1614" s="409"/>
      <c r="O1614" s="363">
        <f t="shared" si="145"/>
        <v>0</v>
      </c>
      <c r="P1614" s="74">
        <f t="shared" si="145"/>
        <v>0</v>
      </c>
      <c r="Q1614" s="96" t="str">
        <f t="shared" si="144"/>
        <v/>
      </c>
    </row>
    <row r="1615" spans="1:17">
      <c r="A1615" s="383" t="str">
        <f>IF(B1615="","",COUNT('Diário 1º PA'!$A$4:$A$2000)+COUNT('Diário 2º PA'!$A$4:$A$1998)+COUNT('Diário 3º PA'!$A$4:$A$1991)+ROW()-3)</f>
        <v/>
      </c>
      <c r="B1615" s="370"/>
      <c r="C1615" s="392"/>
      <c r="D1615" s="372"/>
      <c r="E1615" s="372"/>
      <c r="F1615" s="373"/>
      <c r="G1615" s="372"/>
      <c r="H1615" s="372"/>
      <c r="I1615" s="374"/>
      <c r="J1615" s="375"/>
      <c r="K1615" s="375"/>
      <c r="L1615" s="376"/>
      <c r="M1615" s="375"/>
      <c r="N1615" s="409"/>
      <c r="O1615" s="363">
        <f t="shared" si="145"/>
        <v>0</v>
      </c>
      <c r="P1615" s="74">
        <f t="shared" si="145"/>
        <v>0</v>
      </c>
      <c r="Q1615" s="96" t="str">
        <f t="shared" si="144"/>
        <v/>
      </c>
    </row>
    <row r="1616" spans="1:17">
      <c r="A1616" s="383" t="str">
        <f>IF(B1616="","",COUNT('Diário 1º PA'!$A$4:$A$2000)+COUNT('Diário 2º PA'!$A$4:$A$1998)+COUNT('Diário 3º PA'!$A$4:$A$1991)+ROW()-3)</f>
        <v/>
      </c>
      <c r="B1616" s="370"/>
      <c r="C1616" s="392"/>
      <c r="D1616" s="372"/>
      <c r="E1616" s="372"/>
      <c r="F1616" s="373"/>
      <c r="G1616" s="372"/>
      <c r="H1616" s="372"/>
      <c r="I1616" s="374"/>
      <c r="J1616" s="375"/>
      <c r="K1616" s="375"/>
      <c r="L1616" s="376"/>
      <c r="M1616" s="375"/>
      <c r="N1616" s="409"/>
      <c r="O1616" s="363">
        <f t="shared" si="145"/>
        <v>0</v>
      </c>
      <c r="P1616" s="74">
        <f t="shared" si="145"/>
        <v>0</v>
      </c>
      <c r="Q1616" s="96" t="str">
        <f t="shared" si="144"/>
        <v/>
      </c>
    </row>
    <row r="1617" spans="1:17">
      <c r="A1617" s="383" t="str">
        <f>IF(B1617="","",COUNT('Diário 1º PA'!$A$4:$A$2000)+COUNT('Diário 2º PA'!$A$4:$A$1998)+COUNT('Diário 3º PA'!$A$4:$A$1991)+ROW()-3)</f>
        <v/>
      </c>
      <c r="B1617" s="370"/>
      <c r="C1617" s="392"/>
      <c r="D1617" s="372"/>
      <c r="E1617" s="372"/>
      <c r="F1617" s="373"/>
      <c r="G1617" s="372"/>
      <c r="H1617" s="372"/>
      <c r="I1617" s="374"/>
      <c r="J1617" s="375"/>
      <c r="K1617" s="375"/>
      <c r="L1617" s="376"/>
      <c r="M1617" s="375"/>
      <c r="N1617" s="409"/>
      <c r="O1617" s="363">
        <f t="shared" si="145"/>
        <v>0</v>
      </c>
      <c r="P1617" s="74">
        <f t="shared" si="145"/>
        <v>0</v>
      </c>
      <c r="Q1617" s="96" t="str">
        <f t="shared" si="144"/>
        <v/>
      </c>
    </row>
    <row r="1618" spans="1:17">
      <c r="A1618" s="383" t="str">
        <f>IF(B1618="","",COUNT('Diário 1º PA'!$A$4:$A$2000)+COUNT('Diário 2º PA'!$A$4:$A$1998)+COUNT('Diário 3º PA'!$A$4:$A$1991)+ROW()-3)</f>
        <v/>
      </c>
      <c r="B1618" s="370"/>
      <c r="C1618" s="392"/>
      <c r="D1618" s="372"/>
      <c r="E1618" s="372"/>
      <c r="F1618" s="373"/>
      <c r="G1618" s="372"/>
      <c r="H1618" s="372"/>
      <c r="I1618" s="374"/>
      <c r="J1618" s="375"/>
      <c r="K1618" s="375"/>
      <c r="L1618" s="376"/>
      <c r="M1618" s="375"/>
      <c r="N1618" s="409"/>
      <c r="O1618" s="363">
        <f t="shared" si="145"/>
        <v>0</v>
      </c>
      <c r="P1618" s="74">
        <f t="shared" si="145"/>
        <v>0</v>
      </c>
      <c r="Q1618" s="96" t="str">
        <f t="shared" si="144"/>
        <v/>
      </c>
    </row>
    <row r="1619" spans="1:17">
      <c r="A1619" s="383" t="str">
        <f>IF(B1619="","",COUNT('Diário 1º PA'!$A$4:$A$2000)+COUNT('Diário 2º PA'!$A$4:$A$1998)+COUNT('Diário 3º PA'!$A$4:$A$1991)+ROW()-3)</f>
        <v/>
      </c>
      <c r="B1619" s="370"/>
      <c r="C1619" s="392"/>
      <c r="D1619" s="372"/>
      <c r="E1619" s="372"/>
      <c r="F1619" s="373"/>
      <c r="G1619" s="372"/>
      <c r="H1619" s="372"/>
      <c r="I1619" s="374"/>
      <c r="J1619" s="375"/>
      <c r="K1619" s="375"/>
      <c r="L1619" s="376"/>
      <c r="M1619" s="375"/>
      <c r="N1619" s="409"/>
      <c r="O1619" s="363">
        <f t="shared" si="145"/>
        <v>0</v>
      </c>
      <c r="P1619" s="74">
        <f t="shared" si="145"/>
        <v>0</v>
      </c>
      <c r="Q1619" s="96" t="str">
        <f t="shared" si="144"/>
        <v/>
      </c>
    </row>
    <row r="1620" spans="1:17">
      <c r="A1620" s="383" t="str">
        <f>IF(B1620="","",COUNT('Diário 1º PA'!$A$4:$A$2000)+COUNT('Diário 2º PA'!$A$4:$A$1998)+COUNT('Diário 3º PA'!$A$4:$A$1991)+ROW()-3)</f>
        <v/>
      </c>
      <c r="B1620" s="370"/>
      <c r="C1620" s="392"/>
      <c r="D1620" s="372"/>
      <c r="E1620" s="372"/>
      <c r="F1620" s="373"/>
      <c r="G1620" s="372"/>
      <c r="H1620" s="372"/>
      <c r="I1620" s="374"/>
      <c r="J1620" s="375"/>
      <c r="K1620" s="375"/>
      <c r="L1620" s="376"/>
      <c r="M1620" s="375"/>
      <c r="N1620" s="409"/>
      <c r="O1620" s="363">
        <f t="shared" si="145"/>
        <v>0</v>
      </c>
      <c r="P1620" s="74">
        <f t="shared" si="145"/>
        <v>0</v>
      </c>
      <c r="Q1620" s="96" t="str">
        <f t="shared" si="144"/>
        <v/>
      </c>
    </row>
    <row r="1621" spans="1:17">
      <c r="A1621" s="383" t="str">
        <f>IF(B1621="","",COUNT('Diário 1º PA'!$A$4:$A$2000)+COUNT('Diário 2º PA'!$A$4:$A$1998)+COUNT('Diário 3º PA'!$A$4:$A$1991)+ROW()-3)</f>
        <v/>
      </c>
      <c r="B1621" s="370"/>
      <c r="C1621" s="392"/>
      <c r="D1621" s="372"/>
      <c r="E1621" s="372"/>
      <c r="F1621" s="373"/>
      <c r="G1621" s="372"/>
      <c r="H1621" s="372"/>
      <c r="I1621" s="374"/>
      <c r="J1621" s="375"/>
      <c r="K1621" s="375"/>
      <c r="L1621" s="376"/>
      <c r="M1621" s="375"/>
      <c r="N1621" s="409"/>
      <c r="O1621" s="363">
        <f t="shared" si="145"/>
        <v>0</v>
      </c>
      <c r="P1621" s="74">
        <f t="shared" si="145"/>
        <v>0</v>
      </c>
      <c r="Q1621" s="96" t="str">
        <f t="shared" si="144"/>
        <v/>
      </c>
    </row>
    <row r="1622" spans="1:17">
      <c r="A1622" s="383" t="str">
        <f>IF(B1622="","",COUNT('Diário 1º PA'!$A$4:$A$2000)+COUNT('Diário 2º PA'!$A$4:$A$1998)+COUNT('Diário 3º PA'!$A$4:$A$1991)+ROW()-3)</f>
        <v/>
      </c>
      <c r="B1622" s="370"/>
      <c r="C1622" s="392"/>
      <c r="D1622" s="372"/>
      <c r="E1622" s="372"/>
      <c r="F1622" s="373"/>
      <c r="G1622" s="372"/>
      <c r="H1622" s="372"/>
      <c r="I1622" s="374"/>
      <c r="J1622" s="375"/>
      <c r="K1622" s="375"/>
      <c r="L1622" s="376"/>
      <c r="M1622" s="375"/>
      <c r="N1622" s="409"/>
      <c r="O1622" s="363">
        <f t="shared" si="145"/>
        <v>0</v>
      </c>
      <c r="P1622" s="74">
        <f t="shared" si="145"/>
        <v>0</v>
      </c>
      <c r="Q1622" s="96" t="str">
        <f t="shared" si="144"/>
        <v/>
      </c>
    </row>
    <row r="1623" spans="1:17">
      <c r="A1623" s="383" t="str">
        <f>IF(B1623="","",COUNT('Diário 1º PA'!$A$4:$A$2000)+COUNT('Diário 2º PA'!$A$4:$A$1998)+COUNT('Diário 3º PA'!$A$4:$A$1991)+ROW()-3)</f>
        <v/>
      </c>
      <c r="B1623" s="370"/>
      <c r="C1623" s="392"/>
      <c r="D1623" s="372"/>
      <c r="E1623" s="372"/>
      <c r="F1623" s="373"/>
      <c r="G1623" s="372"/>
      <c r="H1623" s="372"/>
      <c r="I1623" s="374"/>
      <c r="J1623" s="375"/>
      <c r="K1623" s="375"/>
      <c r="L1623" s="376"/>
      <c r="M1623" s="375"/>
      <c r="N1623" s="409"/>
      <c r="O1623" s="363">
        <f t="shared" si="145"/>
        <v>0</v>
      </c>
      <c r="P1623" s="74">
        <f t="shared" si="145"/>
        <v>0</v>
      </c>
      <c r="Q1623" s="96" t="str">
        <f t="shared" si="144"/>
        <v/>
      </c>
    </row>
    <row r="1624" spans="1:17">
      <c r="A1624" s="383" t="str">
        <f>IF(B1624="","",COUNT('Diário 1º PA'!$A$4:$A$2000)+COUNT('Diário 2º PA'!$A$4:$A$1998)+COUNT('Diário 3º PA'!$A$4:$A$1991)+ROW()-3)</f>
        <v/>
      </c>
      <c r="B1624" s="370"/>
      <c r="C1624" s="392"/>
      <c r="D1624" s="372"/>
      <c r="E1624" s="372"/>
      <c r="F1624" s="373"/>
      <c r="G1624" s="372"/>
      <c r="H1624" s="372"/>
      <c r="I1624" s="374"/>
      <c r="J1624" s="375"/>
      <c r="K1624" s="375"/>
      <c r="L1624" s="376"/>
      <c r="M1624" s="375"/>
      <c r="N1624" s="409"/>
      <c r="O1624" s="363">
        <f t="shared" si="145"/>
        <v>0</v>
      </c>
      <c r="P1624" s="74">
        <f t="shared" si="145"/>
        <v>0</v>
      </c>
      <c r="Q1624" s="96" t="str">
        <f t="shared" si="144"/>
        <v/>
      </c>
    </row>
    <row r="1625" spans="1:17">
      <c r="A1625" s="383" t="str">
        <f>IF(B1625="","",COUNT('Diário 1º PA'!$A$4:$A$2000)+COUNT('Diário 2º PA'!$A$4:$A$1998)+COUNT('Diário 3º PA'!$A$4:$A$1991)+ROW()-3)</f>
        <v/>
      </c>
      <c r="B1625" s="370"/>
      <c r="C1625" s="392"/>
      <c r="D1625" s="372"/>
      <c r="E1625" s="372"/>
      <c r="F1625" s="373"/>
      <c r="G1625" s="372"/>
      <c r="H1625" s="372"/>
      <c r="I1625" s="374"/>
      <c r="J1625" s="375"/>
      <c r="K1625" s="375"/>
      <c r="L1625" s="376"/>
      <c r="M1625" s="375"/>
      <c r="N1625" s="409"/>
      <c r="O1625" s="363">
        <f t="shared" si="145"/>
        <v>0</v>
      </c>
      <c r="P1625" s="74">
        <f t="shared" si="145"/>
        <v>0</v>
      </c>
      <c r="Q1625" s="96" t="str">
        <f t="shared" si="144"/>
        <v/>
      </c>
    </row>
    <row r="1626" spans="1:17">
      <c r="A1626" s="383" t="str">
        <f>IF(B1626="","",COUNT('Diário 1º PA'!$A$4:$A$2000)+COUNT('Diário 2º PA'!$A$4:$A$1998)+COUNT('Diário 3º PA'!$A$4:$A$1991)+ROW()-3)</f>
        <v/>
      </c>
      <c r="B1626" s="370"/>
      <c r="C1626" s="392"/>
      <c r="D1626" s="372"/>
      <c r="E1626" s="372"/>
      <c r="F1626" s="373"/>
      <c r="G1626" s="372"/>
      <c r="H1626" s="372"/>
      <c r="I1626" s="374"/>
      <c r="J1626" s="375"/>
      <c r="K1626" s="375"/>
      <c r="L1626" s="376"/>
      <c r="M1626" s="375"/>
      <c r="N1626" s="409"/>
      <c r="O1626" s="363">
        <f t="shared" si="145"/>
        <v>0</v>
      </c>
      <c r="P1626" s="74">
        <f t="shared" si="145"/>
        <v>0</v>
      </c>
      <c r="Q1626" s="96" t="str">
        <f t="shared" si="144"/>
        <v/>
      </c>
    </row>
    <row r="1627" spans="1:17">
      <c r="A1627" s="383" t="str">
        <f>IF(B1627="","",COUNT('Diário 1º PA'!$A$4:$A$2000)+COUNT('Diário 2º PA'!$A$4:$A$1998)+COUNT('Diário 3º PA'!$A$4:$A$1991)+ROW()-3)</f>
        <v/>
      </c>
      <c r="B1627" s="370"/>
      <c r="C1627" s="392"/>
      <c r="D1627" s="372"/>
      <c r="E1627" s="372"/>
      <c r="F1627" s="373"/>
      <c r="G1627" s="372"/>
      <c r="H1627" s="372"/>
      <c r="I1627" s="374"/>
      <c r="J1627" s="375"/>
      <c r="K1627" s="375"/>
      <c r="L1627" s="376"/>
      <c r="M1627" s="375"/>
      <c r="N1627" s="409"/>
      <c r="O1627" s="363">
        <f t="shared" si="145"/>
        <v>0</v>
      </c>
      <c r="P1627" s="74">
        <f t="shared" si="145"/>
        <v>0</v>
      </c>
      <c r="Q1627" s="96" t="str">
        <f t="shared" si="144"/>
        <v/>
      </c>
    </row>
    <row r="1628" spans="1:17">
      <c r="A1628" s="383" t="str">
        <f>IF(B1628="","",COUNT('Diário 1º PA'!$A$4:$A$2000)+COUNT('Diário 2º PA'!$A$4:$A$1998)+COUNT('Diário 3º PA'!$A$4:$A$1991)+ROW()-3)</f>
        <v/>
      </c>
      <c r="B1628" s="370"/>
      <c r="C1628" s="392"/>
      <c r="D1628" s="372"/>
      <c r="E1628" s="372"/>
      <c r="F1628" s="373"/>
      <c r="G1628" s="372"/>
      <c r="H1628" s="372"/>
      <c r="I1628" s="374"/>
      <c r="J1628" s="375"/>
      <c r="K1628" s="375"/>
      <c r="L1628" s="376"/>
      <c r="M1628" s="375"/>
      <c r="N1628" s="409"/>
      <c r="O1628" s="363">
        <f t="shared" si="145"/>
        <v>0</v>
      </c>
      <c r="P1628" s="74">
        <f t="shared" si="145"/>
        <v>0</v>
      </c>
      <c r="Q1628" s="96" t="str">
        <f t="shared" si="144"/>
        <v/>
      </c>
    </row>
    <row r="1629" spans="1:17">
      <c r="A1629" s="383" t="str">
        <f>IF(B1629="","",COUNT('Diário 1º PA'!$A$4:$A$2000)+COUNT('Diário 2º PA'!$A$4:$A$1998)+COUNT('Diário 3º PA'!$A$4:$A$1991)+ROW()-3)</f>
        <v/>
      </c>
      <c r="B1629" s="370"/>
      <c r="C1629" s="392"/>
      <c r="D1629" s="372"/>
      <c r="E1629" s="372"/>
      <c r="F1629" s="373"/>
      <c r="G1629" s="372"/>
      <c r="H1629" s="372"/>
      <c r="I1629" s="374"/>
      <c r="J1629" s="375"/>
      <c r="K1629" s="375"/>
      <c r="L1629" s="376"/>
      <c r="M1629" s="375"/>
      <c r="N1629" s="409"/>
      <c r="O1629" s="363">
        <f t="shared" si="145"/>
        <v>0</v>
      </c>
      <c r="P1629" s="74">
        <f t="shared" si="145"/>
        <v>0</v>
      </c>
      <c r="Q1629" s="96" t="str">
        <f t="shared" si="144"/>
        <v/>
      </c>
    </row>
    <row r="1630" spans="1:17">
      <c r="A1630" s="383" t="str">
        <f>IF(B1630="","",COUNT('Diário 1º PA'!$A$4:$A$2000)+COUNT('Diário 2º PA'!$A$4:$A$1998)+COUNT('Diário 3º PA'!$A$4:$A$1991)+ROW()-3)</f>
        <v/>
      </c>
      <c r="B1630" s="370"/>
      <c r="C1630" s="392"/>
      <c r="D1630" s="372"/>
      <c r="E1630" s="372"/>
      <c r="F1630" s="373"/>
      <c r="G1630" s="372"/>
      <c r="H1630" s="372"/>
      <c r="I1630" s="374"/>
      <c r="J1630" s="375"/>
      <c r="K1630" s="375"/>
      <c r="L1630" s="376"/>
      <c r="M1630" s="375"/>
      <c r="N1630" s="409"/>
      <c r="O1630" s="363">
        <f t="shared" si="145"/>
        <v>0</v>
      </c>
      <c r="P1630" s="74">
        <f t="shared" si="145"/>
        <v>0</v>
      </c>
      <c r="Q1630" s="96" t="str">
        <f t="shared" si="144"/>
        <v/>
      </c>
    </row>
    <row r="1631" spans="1:17">
      <c r="A1631" s="383" t="str">
        <f>IF(B1631="","",COUNT('Diário 1º PA'!$A$4:$A$2000)+COUNT('Diário 2º PA'!$A$4:$A$1998)+COUNT('Diário 3º PA'!$A$4:$A$1991)+ROW()-3)</f>
        <v/>
      </c>
      <c r="B1631" s="370"/>
      <c r="C1631" s="392"/>
      <c r="D1631" s="372"/>
      <c r="E1631" s="372"/>
      <c r="F1631" s="373"/>
      <c r="G1631" s="372"/>
      <c r="H1631" s="372"/>
      <c r="I1631" s="374"/>
      <c r="J1631" s="375"/>
      <c r="K1631" s="375"/>
      <c r="L1631" s="376"/>
      <c r="M1631" s="375"/>
      <c r="N1631" s="409"/>
      <c r="O1631" s="363">
        <f t="shared" si="145"/>
        <v>0</v>
      </c>
      <c r="P1631" s="74">
        <f t="shared" si="145"/>
        <v>0</v>
      </c>
      <c r="Q1631" s="96" t="str">
        <f t="shared" si="144"/>
        <v/>
      </c>
    </row>
    <row r="1632" spans="1:17">
      <c r="A1632" s="383" t="str">
        <f>IF(B1632="","",COUNT('Diário 1º PA'!$A$4:$A$2000)+COUNT('Diário 2º PA'!$A$4:$A$1998)+COUNT('Diário 3º PA'!$A$4:$A$1991)+ROW()-3)</f>
        <v/>
      </c>
      <c r="B1632" s="370"/>
      <c r="C1632" s="392"/>
      <c r="D1632" s="372"/>
      <c r="E1632" s="372"/>
      <c r="F1632" s="373"/>
      <c r="G1632" s="372"/>
      <c r="H1632" s="372"/>
      <c r="I1632" s="374"/>
      <c r="J1632" s="375"/>
      <c r="K1632" s="375"/>
      <c r="L1632" s="376"/>
      <c r="M1632" s="375"/>
      <c r="N1632" s="409"/>
      <c r="O1632" s="363">
        <f t="shared" si="145"/>
        <v>0</v>
      </c>
      <c r="P1632" s="74">
        <f t="shared" si="145"/>
        <v>0</v>
      </c>
      <c r="Q1632" s="96" t="str">
        <f t="shared" si="144"/>
        <v/>
      </c>
    </row>
    <row r="1633" spans="1:17">
      <c r="A1633" s="383" t="str">
        <f>IF(B1633="","",COUNT('Diário 1º PA'!$A$4:$A$2000)+COUNT('Diário 2º PA'!$A$4:$A$1998)+COUNT('Diário 3º PA'!$A$4:$A$1991)+ROW()-3)</f>
        <v/>
      </c>
      <c r="B1633" s="370"/>
      <c r="C1633" s="392"/>
      <c r="D1633" s="372"/>
      <c r="E1633" s="372"/>
      <c r="F1633" s="373"/>
      <c r="G1633" s="372"/>
      <c r="H1633" s="372"/>
      <c r="I1633" s="374"/>
      <c r="J1633" s="375"/>
      <c r="K1633" s="375"/>
      <c r="L1633" s="376"/>
      <c r="M1633" s="375"/>
      <c r="N1633" s="409"/>
      <c r="O1633" s="363">
        <f t="shared" si="145"/>
        <v>0</v>
      </c>
      <c r="P1633" s="74">
        <f t="shared" si="145"/>
        <v>0</v>
      </c>
      <c r="Q1633" s="96" t="str">
        <f t="shared" si="144"/>
        <v/>
      </c>
    </row>
    <row r="1634" spans="1:17">
      <c r="A1634" s="383" t="str">
        <f>IF(B1634="","",COUNT('Diário 1º PA'!$A$4:$A$2000)+COUNT('Diário 2º PA'!$A$4:$A$1998)+COUNT('Diário 3º PA'!$A$4:$A$1991)+ROW()-3)</f>
        <v/>
      </c>
      <c r="B1634" s="370"/>
      <c r="C1634" s="392"/>
      <c r="D1634" s="372"/>
      <c r="E1634" s="372"/>
      <c r="F1634" s="373"/>
      <c r="G1634" s="372"/>
      <c r="H1634" s="372"/>
      <c r="I1634" s="374"/>
      <c r="J1634" s="375"/>
      <c r="K1634" s="375"/>
      <c r="L1634" s="376"/>
      <c r="M1634" s="375"/>
      <c r="N1634" s="409"/>
      <c r="O1634" s="363">
        <f t="shared" si="145"/>
        <v>0</v>
      </c>
      <c r="P1634" s="74">
        <f t="shared" si="145"/>
        <v>0</v>
      </c>
      <c r="Q1634" s="96" t="str">
        <f t="shared" si="144"/>
        <v/>
      </c>
    </row>
    <row r="1635" spans="1:17">
      <c r="A1635" s="383" t="str">
        <f>IF(B1635="","",COUNT('Diário 1º PA'!$A$4:$A$2000)+COUNT('Diário 2º PA'!$A$4:$A$1998)+COUNT('Diário 3º PA'!$A$4:$A$1991)+ROW()-3)</f>
        <v/>
      </c>
      <c r="B1635" s="370"/>
      <c r="C1635" s="392"/>
      <c r="D1635" s="372"/>
      <c r="E1635" s="372"/>
      <c r="F1635" s="373"/>
      <c r="G1635" s="372"/>
      <c r="H1635" s="372"/>
      <c r="I1635" s="374"/>
      <c r="J1635" s="375"/>
      <c r="K1635" s="375"/>
      <c r="L1635" s="376"/>
      <c r="M1635" s="375"/>
      <c r="N1635" s="409"/>
      <c r="O1635" s="363">
        <f t="shared" si="145"/>
        <v>0</v>
      </c>
      <c r="P1635" s="74">
        <f t="shared" si="145"/>
        <v>0</v>
      </c>
      <c r="Q1635" s="96" t="str">
        <f t="shared" si="144"/>
        <v/>
      </c>
    </row>
    <row r="1636" spans="1:17">
      <c r="A1636" s="383" t="str">
        <f>IF(B1636="","",COUNT('Diário 1º PA'!$A$4:$A$2000)+COUNT('Diário 2º PA'!$A$4:$A$1998)+COUNT('Diário 3º PA'!$A$4:$A$1991)+ROW()-3)</f>
        <v/>
      </c>
      <c r="B1636" s="370"/>
      <c r="C1636" s="392"/>
      <c r="D1636" s="372"/>
      <c r="E1636" s="372"/>
      <c r="F1636" s="373"/>
      <c r="G1636" s="372"/>
      <c r="H1636" s="372"/>
      <c r="I1636" s="374"/>
      <c r="J1636" s="375"/>
      <c r="K1636" s="375"/>
      <c r="L1636" s="376"/>
      <c r="M1636" s="375"/>
      <c r="N1636" s="409"/>
      <c r="O1636" s="363">
        <f t="shared" si="145"/>
        <v>0</v>
      </c>
      <c r="P1636" s="74">
        <f t="shared" si="145"/>
        <v>0</v>
      </c>
      <c r="Q1636" s="96" t="str">
        <f t="shared" si="144"/>
        <v/>
      </c>
    </row>
    <row r="1637" spans="1:17">
      <c r="A1637" s="383" t="str">
        <f>IF(B1637="","",COUNT('Diário 1º PA'!$A$4:$A$2000)+COUNT('Diário 2º PA'!$A$4:$A$1998)+COUNT('Diário 3º PA'!$A$4:$A$1991)+ROW()-3)</f>
        <v/>
      </c>
      <c r="B1637" s="370"/>
      <c r="C1637" s="392"/>
      <c r="D1637" s="372"/>
      <c r="E1637" s="372"/>
      <c r="F1637" s="373"/>
      <c r="G1637" s="372"/>
      <c r="H1637" s="372"/>
      <c r="I1637" s="374"/>
      <c r="J1637" s="375"/>
      <c r="K1637" s="375"/>
      <c r="L1637" s="376"/>
      <c r="M1637" s="375"/>
      <c r="N1637" s="409"/>
      <c r="O1637" s="363">
        <f t="shared" si="145"/>
        <v>0</v>
      </c>
      <c r="P1637" s="74">
        <f t="shared" si="145"/>
        <v>0</v>
      </c>
      <c r="Q1637" s="96" t="str">
        <f t="shared" si="144"/>
        <v/>
      </c>
    </row>
    <row r="1638" spans="1:17">
      <c r="A1638" s="383" t="str">
        <f>IF(B1638="","",COUNT('Diário 1º PA'!$A$4:$A$2000)+COUNT('Diário 2º PA'!$A$4:$A$1998)+COUNT('Diário 3º PA'!$A$4:$A$1991)+ROW()-3)</f>
        <v/>
      </c>
      <c r="B1638" s="370"/>
      <c r="C1638" s="392"/>
      <c r="D1638" s="372"/>
      <c r="E1638" s="372"/>
      <c r="F1638" s="373"/>
      <c r="G1638" s="372"/>
      <c r="H1638" s="372"/>
      <c r="I1638" s="374"/>
      <c r="J1638" s="375"/>
      <c r="K1638" s="375"/>
      <c r="L1638" s="376"/>
      <c r="M1638" s="375"/>
      <c r="N1638" s="409"/>
      <c r="O1638" s="363">
        <f t="shared" si="145"/>
        <v>0</v>
      </c>
      <c r="P1638" s="74">
        <f t="shared" si="145"/>
        <v>0</v>
      </c>
      <c r="Q1638" s="96" t="str">
        <f t="shared" si="144"/>
        <v/>
      </c>
    </row>
    <row r="1639" spans="1:17">
      <c r="A1639" s="383" t="str">
        <f>IF(B1639="","",COUNT('Diário 1º PA'!$A$4:$A$2000)+COUNT('Diário 2º PA'!$A$4:$A$1998)+COUNT('Diário 3º PA'!$A$4:$A$1991)+ROW()-3)</f>
        <v/>
      </c>
      <c r="B1639" s="370"/>
      <c r="C1639" s="392"/>
      <c r="D1639" s="372"/>
      <c r="E1639" s="372"/>
      <c r="F1639" s="373"/>
      <c r="G1639" s="372"/>
      <c r="H1639" s="372"/>
      <c r="I1639" s="374"/>
      <c r="J1639" s="375"/>
      <c r="K1639" s="375"/>
      <c r="L1639" s="376"/>
      <c r="M1639" s="375"/>
      <c r="N1639" s="409"/>
      <c r="O1639" s="363">
        <f t="shared" si="145"/>
        <v>0</v>
      </c>
      <c r="P1639" s="74">
        <f t="shared" si="145"/>
        <v>0</v>
      </c>
      <c r="Q1639" s="96" t="str">
        <f t="shared" si="144"/>
        <v/>
      </c>
    </row>
    <row r="1640" spans="1:17">
      <c r="A1640" s="383" t="str">
        <f>IF(B1640="","",COUNT('Diário 1º PA'!$A$4:$A$2000)+COUNT('Diário 2º PA'!$A$4:$A$1998)+COUNT('Diário 3º PA'!$A$4:$A$1991)+ROW()-3)</f>
        <v/>
      </c>
      <c r="B1640" s="370"/>
      <c r="C1640" s="392"/>
      <c r="D1640" s="372"/>
      <c r="E1640" s="372"/>
      <c r="F1640" s="373"/>
      <c r="G1640" s="372"/>
      <c r="H1640" s="372"/>
      <c r="I1640" s="374"/>
      <c r="J1640" s="375"/>
      <c r="K1640" s="375"/>
      <c r="L1640" s="376"/>
      <c r="M1640" s="375"/>
      <c r="N1640" s="409"/>
      <c r="O1640" s="363">
        <f t="shared" si="145"/>
        <v>0</v>
      </c>
      <c r="P1640" s="74">
        <f t="shared" si="145"/>
        <v>0</v>
      </c>
      <c r="Q1640" s="96" t="str">
        <f t="shared" si="144"/>
        <v/>
      </c>
    </row>
    <row r="1641" spans="1:17">
      <c r="A1641" s="383" t="str">
        <f>IF(B1641="","",COUNT('Diário 1º PA'!$A$4:$A$2000)+COUNT('Diário 2º PA'!$A$4:$A$1998)+COUNT('Diário 3º PA'!$A$4:$A$1991)+ROW()-3)</f>
        <v/>
      </c>
      <c r="B1641" s="370"/>
      <c r="C1641" s="392"/>
      <c r="D1641" s="372"/>
      <c r="E1641" s="372"/>
      <c r="F1641" s="373"/>
      <c r="G1641" s="372"/>
      <c r="H1641" s="372"/>
      <c r="I1641" s="374"/>
      <c r="J1641" s="375"/>
      <c r="K1641" s="375"/>
      <c r="L1641" s="376"/>
      <c r="M1641" s="375"/>
      <c r="N1641" s="409"/>
      <c r="O1641" s="363">
        <f t="shared" si="145"/>
        <v>0</v>
      </c>
      <c r="P1641" s="74">
        <f t="shared" si="145"/>
        <v>0</v>
      </c>
      <c r="Q1641" s="96" t="str">
        <f t="shared" si="144"/>
        <v/>
      </c>
    </row>
    <row r="1642" spans="1:17">
      <c r="A1642" s="383" t="str">
        <f>IF(B1642="","",COUNT('Diário 1º PA'!$A$4:$A$2000)+COUNT('Diário 2º PA'!$A$4:$A$1998)+COUNT('Diário 3º PA'!$A$4:$A$1991)+ROW()-3)</f>
        <v/>
      </c>
      <c r="B1642" s="370"/>
      <c r="C1642" s="392"/>
      <c r="D1642" s="372"/>
      <c r="E1642" s="372"/>
      <c r="F1642" s="373"/>
      <c r="G1642" s="372"/>
      <c r="H1642" s="372"/>
      <c r="I1642" s="374"/>
      <c r="J1642" s="375"/>
      <c r="K1642" s="375"/>
      <c r="L1642" s="376"/>
      <c r="M1642" s="375"/>
      <c r="N1642" s="409"/>
      <c r="O1642" s="363">
        <f t="shared" si="145"/>
        <v>0</v>
      </c>
      <c r="P1642" s="74">
        <f t="shared" si="145"/>
        <v>0</v>
      </c>
      <c r="Q1642" s="96" t="str">
        <f t="shared" si="144"/>
        <v/>
      </c>
    </row>
    <row r="1643" spans="1:17">
      <c r="A1643" s="383" t="str">
        <f>IF(B1643="","",COUNT('Diário 1º PA'!$A$4:$A$2000)+COUNT('Diário 2º PA'!$A$4:$A$1998)+COUNT('Diário 3º PA'!$A$4:$A$1991)+ROW()-3)</f>
        <v/>
      </c>
      <c r="B1643" s="370"/>
      <c r="C1643" s="392"/>
      <c r="D1643" s="372"/>
      <c r="E1643" s="372"/>
      <c r="F1643" s="373"/>
      <c r="G1643" s="372"/>
      <c r="H1643" s="372"/>
      <c r="I1643" s="374"/>
      <c r="J1643" s="375"/>
      <c r="K1643" s="375"/>
      <c r="L1643" s="376"/>
      <c r="M1643" s="375"/>
      <c r="N1643" s="409"/>
      <c r="O1643" s="363">
        <f t="shared" si="145"/>
        <v>0</v>
      </c>
      <c r="P1643" s="74">
        <f t="shared" si="145"/>
        <v>0</v>
      </c>
      <c r="Q1643" s="96" t="str">
        <f t="shared" si="144"/>
        <v/>
      </c>
    </row>
    <row r="1644" spans="1:17">
      <c r="A1644" s="383" t="str">
        <f>IF(B1644="","",COUNT('Diário 1º PA'!$A$4:$A$2000)+COUNT('Diário 2º PA'!$A$4:$A$1998)+COUNT('Diário 3º PA'!$A$4:$A$1991)+ROW()-3)</f>
        <v/>
      </c>
      <c r="B1644" s="370"/>
      <c r="C1644" s="392"/>
      <c r="D1644" s="372"/>
      <c r="E1644" s="372"/>
      <c r="F1644" s="373"/>
      <c r="G1644" s="372"/>
      <c r="H1644" s="372"/>
      <c r="I1644" s="374"/>
      <c r="J1644" s="375"/>
      <c r="K1644" s="375"/>
      <c r="L1644" s="376"/>
      <c r="M1644" s="375"/>
      <c r="N1644" s="409"/>
      <c r="O1644" s="363">
        <f t="shared" si="145"/>
        <v>0</v>
      </c>
      <c r="P1644" s="74">
        <f t="shared" si="145"/>
        <v>0</v>
      </c>
      <c r="Q1644" s="96" t="str">
        <f t="shared" si="144"/>
        <v/>
      </c>
    </row>
    <row r="1645" spans="1:17">
      <c r="A1645" s="383" t="str">
        <f>IF(B1645="","",COUNT('Diário 1º PA'!$A$4:$A$2000)+COUNT('Diário 2º PA'!$A$4:$A$1998)+COUNT('Diário 3º PA'!$A$4:$A$1991)+ROW()-3)</f>
        <v/>
      </c>
      <c r="B1645" s="370"/>
      <c r="C1645" s="392"/>
      <c r="D1645" s="372"/>
      <c r="E1645" s="372"/>
      <c r="F1645" s="373"/>
      <c r="G1645" s="372"/>
      <c r="H1645" s="372"/>
      <c r="I1645" s="374"/>
      <c r="J1645" s="375"/>
      <c r="K1645" s="375"/>
      <c r="L1645" s="376"/>
      <c r="M1645" s="375"/>
      <c r="N1645" s="409"/>
      <c r="O1645" s="363">
        <f t="shared" si="145"/>
        <v>0</v>
      </c>
      <c r="P1645" s="74">
        <f t="shared" si="145"/>
        <v>0</v>
      </c>
      <c r="Q1645" s="96" t="str">
        <f t="shared" si="144"/>
        <v/>
      </c>
    </row>
    <row r="1646" spans="1:17">
      <c r="A1646" s="383" t="str">
        <f>IF(B1646="","",COUNT('Diário 1º PA'!$A$4:$A$2000)+COUNT('Diário 2º PA'!$A$4:$A$1998)+COUNT('Diário 3º PA'!$A$4:$A$1991)+ROW()-3)</f>
        <v/>
      </c>
      <c r="B1646" s="370"/>
      <c r="C1646" s="392"/>
      <c r="D1646" s="372"/>
      <c r="E1646" s="372"/>
      <c r="F1646" s="373"/>
      <c r="G1646" s="372"/>
      <c r="H1646" s="372"/>
      <c r="I1646" s="374"/>
      <c r="J1646" s="375"/>
      <c r="K1646" s="375"/>
      <c r="L1646" s="376"/>
      <c r="M1646" s="375"/>
      <c r="N1646" s="409"/>
      <c r="O1646" s="363">
        <f t="shared" si="145"/>
        <v>0</v>
      </c>
      <c r="P1646" s="74">
        <f t="shared" si="145"/>
        <v>0</v>
      </c>
      <c r="Q1646" s="96" t="str">
        <f t="shared" si="144"/>
        <v/>
      </c>
    </row>
    <row r="1647" spans="1:17">
      <c r="A1647" s="383" t="str">
        <f>IF(B1647="","",COUNT('Diário 1º PA'!$A$4:$A$2000)+COUNT('Diário 2º PA'!$A$4:$A$1998)+COUNT('Diário 3º PA'!$A$4:$A$1991)+ROW()-3)</f>
        <v/>
      </c>
      <c r="B1647" s="370"/>
      <c r="C1647" s="392"/>
      <c r="D1647" s="372"/>
      <c r="E1647" s="372"/>
      <c r="F1647" s="373"/>
      <c r="G1647" s="372"/>
      <c r="H1647" s="372"/>
      <c r="I1647" s="374"/>
      <c r="J1647" s="375"/>
      <c r="K1647" s="375"/>
      <c r="L1647" s="376"/>
      <c r="M1647" s="375"/>
      <c r="N1647" s="409"/>
      <c r="O1647" s="363">
        <f t="shared" si="145"/>
        <v>0</v>
      </c>
      <c r="P1647" s="74">
        <f t="shared" si="145"/>
        <v>0</v>
      </c>
      <c r="Q1647" s="96" t="str">
        <f t="shared" si="144"/>
        <v/>
      </c>
    </row>
    <row r="1648" spans="1:17">
      <c r="A1648" s="383" t="str">
        <f>IF(B1648="","",COUNT('Diário 1º PA'!$A$4:$A$2000)+COUNT('Diário 2º PA'!$A$4:$A$1998)+COUNT('Diário 3º PA'!$A$4:$A$1991)+ROW()-3)</f>
        <v/>
      </c>
      <c r="B1648" s="370"/>
      <c r="C1648" s="392"/>
      <c r="D1648" s="372"/>
      <c r="E1648" s="372"/>
      <c r="F1648" s="373"/>
      <c r="G1648" s="372"/>
      <c r="H1648" s="372"/>
      <c r="I1648" s="374"/>
      <c r="J1648" s="375"/>
      <c r="K1648" s="375"/>
      <c r="L1648" s="376"/>
      <c r="M1648" s="375"/>
      <c r="N1648" s="409"/>
      <c r="O1648" s="363">
        <f t="shared" si="145"/>
        <v>0</v>
      </c>
      <c r="P1648" s="74">
        <f t="shared" si="145"/>
        <v>0</v>
      </c>
      <c r="Q1648" s="96" t="str">
        <f t="shared" si="144"/>
        <v/>
      </c>
    </row>
    <row r="1649" spans="1:17">
      <c r="A1649" s="383" t="str">
        <f>IF(B1649="","",COUNT('Diário 1º PA'!$A$4:$A$2000)+COUNT('Diário 2º PA'!$A$4:$A$1998)+COUNT('Diário 3º PA'!$A$4:$A$1991)+ROW()-3)</f>
        <v/>
      </c>
      <c r="B1649" s="370"/>
      <c r="C1649" s="392"/>
      <c r="D1649" s="372"/>
      <c r="E1649" s="372"/>
      <c r="F1649" s="373"/>
      <c r="G1649" s="372"/>
      <c r="H1649" s="372"/>
      <c r="I1649" s="374"/>
      <c r="J1649" s="375"/>
      <c r="K1649" s="375"/>
      <c r="L1649" s="376"/>
      <c r="M1649" s="375"/>
      <c r="N1649" s="409"/>
      <c r="O1649" s="363">
        <f t="shared" si="145"/>
        <v>0</v>
      </c>
      <c r="P1649" s="74">
        <f t="shared" si="145"/>
        <v>0</v>
      </c>
      <c r="Q1649" s="96" t="str">
        <f t="shared" si="144"/>
        <v/>
      </c>
    </row>
    <row r="1650" spans="1:17">
      <c r="A1650" s="383" t="str">
        <f>IF(B1650="","",COUNT('Diário 1º PA'!$A$4:$A$2000)+COUNT('Diário 2º PA'!$A$4:$A$1998)+COUNT('Diário 3º PA'!$A$4:$A$1991)+ROW()-3)</f>
        <v/>
      </c>
      <c r="B1650" s="370"/>
      <c r="C1650" s="392"/>
      <c r="D1650" s="372"/>
      <c r="E1650" s="372"/>
      <c r="F1650" s="373"/>
      <c r="G1650" s="372"/>
      <c r="H1650" s="372"/>
      <c r="I1650" s="374"/>
      <c r="J1650" s="375"/>
      <c r="K1650" s="375"/>
      <c r="L1650" s="376"/>
      <c r="M1650" s="375"/>
      <c r="N1650" s="409"/>
      <c r="O1650" s="363">
        <f t="shared" si="145"/>
        <v>0</v>
      </c>
      <c r="P1650" s="74">
        <f t="shared" si="145"/>
        <v>0</v>
      </c>
      <c r="Q1650" s="96" t="str">
        <f t="shared" si="144"/>
        <v/>
      </c>
    </row>
    <row r="1651" spans="1:17">
      <c r="A1651" s="383" t="str">
        <f>IF(B1651="","",COUNT('Diário 1º PA'!$A$4:$A$2000)+COUNT('Diário 2º PA'!$A$4:$A$1998)+COUNT('Diário 3º PA'!$A$4:$A$1991)+ROW()-3)</f>
        <v/>
      </c>
      <c r="B1651" s="370"/>
      <c r="C1651" s="392"/>
      <c r="D1651" s="372"/>
      <c r="E1651" s="372"/>
      <c r="F1651" s="373"/>
      <c r="G1651" s="372"/>
      <c r="H1651" s="372"/>
      <c r="I1651" s="374"/>
      <c r="J1651" s="375"/>
      <c r="K1651" s="375"/>
      <c r="L1651" s="376"/>
      <c r="M1651" s="375"/>
      <c r="N1651" s="409"/>
      <c r="O1651" s="363">
        <f t="shared" si="145"/>
        <v>0</v>
      </c>
      <c r="P1651" s="74">
        <f t="shared" si="145"/>
        <v>0</v>
      </c>
      <c r="Q1651" s="96" t="str">
        <f t="shared" si="144"/>
        <v/>
      </c>
    </row>
    <row r="1652" spans="1:17">
      <c r="A1652" s="383" t="str">
        <f>IF(B1652="","",COUNT('Diário 1º PA'!$A$4:$A$2000)+COUNT('Diário 2º PA'!$A$4:$A$1998)+COUNT('Diário 3º PA'!$A$4:$A$1991)+ROW()-3)</f>
        <v/>
      </c>
      <c r="B1652" s="370"/>
      <c r="C1652" s="392"/>
      <c r="D1652" s="372"/>
      <c r="E1652" s="372"/>
      <c r="F1652" s="373"/>
      <c r="G1652" s="372"/>
      <c r="H1652" s="372"/>
      <c r="I1652" s="374"/>
      <c r="J1652" s="375"/>
      <c r="K1652" s="375"/>
      <c r="L1652" s="376"/>
      <c r="M1652" s="375"/>
      <c r="N1652" s="409"/>
      <c r="O1652" s="363">
        <f t="shared" si="145"/>
        <v>0</v>
      </c>
      <c r="P1652" s="74">
        <f t="shared" si="145"/>
        <v>0</v>
      </c>
      <c r="Q1652" s="96" t="str">
        <f t="shared" si="144"/>
        <v/>
      </c>
    </row>
    <row r="1653" spans="1:17">
      <c r="A1653" s="383" t="str">
        <f>IF(B1653="","",COUNT('Diário 1º PA'!$A$4:$A$2000)+COUNT('Diário 2º PA'!$A$4:$A$1998)+COUNT('Diário 3º PA'!$A$4:$A$1991)+ROW()-3)</f>
        <v/>
      </c>
      <c r="B1653" s="370"/>
      <c r="C1653" s="392"/>
      <c r="D1653" s="372"/>
      <c r="E1653" s="372"/>
      <c r="F1653" s="373"/>
      <c r="G1653" s="372"/>
      <c r="H1653" s="372"/>
      <c r="I1653" s="374"/>
      <c r="J1653" s="375"/>
      <c r="K1653" s="375"/>
      <c r="L1653" s="376"/>
      <c r="M1653" s="375"/>
      <c r="N1653" s="409"/>
      <c r="O1653" s="363">
        <f t="shared" si="145"/>
        <v>0</v>
      </c>
      <c r="P1653" s="74">
        <f t="shared" si="145"/>
        <v>0</v>
      </c>
      <c r="Q1653" s="96" t="str">
        <f t="shared" si="144"/>
        <v/>
      </c>
    </row>
    <row r="1654" spans="1:17">
      <c r="A1654" s="383" t="str">
        <f>IF(B1654="","",COUNT('Diário 1º PA'!$A$4:$A$2000)+COUNT('Diário 2º PA'!$A$4:$A$1998)+COUNT('Diário 3º PA'!$A$4:$A$1991)+ROW()-3)</f>
        <v/>
      </c>
      <c r="B1654" s="370"/>
      <c r="C1654" s="392"/>
      <c r="D1654" s="372"/>
      <c r="E1654" s="372"/>
      <c r="F1654" s="373"/>
      <c r="G1654" s="372"/>
      <c r="H1654" s="372"/>
      <c r="I1654" s="374"/>
      <c r="J1654" s="375"/>
      <c r="K1654" s="375"/>
      <c r="L1654" s="376"/>
      <c r="M1654" s="375"/>
      <c r="N1654" s="409"/>
      <c r="O1654" s="363">
        <f t="shared" si="145"/>
        <v>0</v>
      </c>
      <c r="P1654" s="74">
        <f t="shared" si="145"/>
        <v>0</v>
      </c>
      <c r="Q1654" s="96" t="str">
        <f t="shared" si="144"/>
        <v/>
      </c>
    </row>
    <row r="1655" spans="1:17">
      <c r="A1655" s="383" t="str">
        <f>IF(B1655="","",COUNT('Diário 1º PA'!$A$4:$A$2000)+COUNT('Diário 2º PA'!$A$4:$A$1998)+COUNT('Diário 3º PA'!$A$4:$A$1991)+ROW()-3)</f>
        <v/>
      </c>
      <c r="B1655" s="370"/>
      <c r="C1655" s="392"/>
      <c r="D1655" s="372"/>
      <c r="E1655" s="372"/>
      <c r="F1655" s="373"/>
      <c r="G1655" s="372"/>
      <c r="H1655" s="372"/>
      <c r="I1655" s="374"/>
      <c r="J1655" s="375"/>
      <c r="K1655" s="375"/>
      <c r="L1655" s="376"/>
      <c r="M1655" s="375"/>
      <c r="N1655" s="409"/>
      <c r="O1655" s="363">
        <f t="shared" si="145"/>
        <v>0</v>
      </c>
      <c r="P1655" s="74">
        <f t="shared" si="145"/>
        <v>0</v>
      </c>
      <c r="Q1655" s="96" t="str">
        <f t="shared" si="144"/>
        <v/>
      </c>
    </row>
    <row r="1656" spans="1:17">
      <c r="A1656" s="383" t="str">
        <f>IF(B1656="","",COUNT('Diário 1º PA'!$A$4:$A$2000)+COUNT('Diário 2º PA'!$A$4:$A$1998)+COUNT('Diário 3º PA'!$A$4:$A$1991)+ROW()-3)</f>
        <v/>
      </c>
      <c r="B1656" s="370"/>
      <c r="C1656" s="392"/>
      <c r="D1656" s="372"/>
      <c r="E1656" s="372"/>
      <c r="F1656" s="373"/>
      <c r="G1656" s="372"/>
      <c r="H1656" s="372"/>
      <c r="I1656" s="374"/>
      <c r="J1656" s="375"/>
      <c r="K1656" s="375"/>
      <c r="L1656" s="376"/>
      <c r="M1656" s="375"/>
      <c r="N1656" s="409"/>
      <c r="O1656" s="363">
        <f t="shared" si="145"/>
        <v>0</v>
      </c>
      <c r="P1656" s="74">
        <f t="shared" si="145"/>
        <v>0</v>
      </c>
      <c r="Q1656" s="96" t="str">
        <f t="shared" si="144"/>
        <v/>
      </c>
    </row>
    <row r="1657" spans="1:17">
      <c r="A1657" s="383" t="str">
        <f>IF(B1657="","",COUNT('Diário 1º PA'!$A$4:$A$2000)+COUNT('Diário 2º PA'!$A$4:$A$1998)+COUNT('Diário 3º PA'!$A$4:$A$1991)+ROW()-3)</f>
        <v/>
      </c>
      <c r="B1657" s="370"/>
      <c r="C1657" s="392"/>
      <c r="D1657" s="372"/>
      <c r="E1657" s="372"/>
      <c r="F1657" s="373"/>
      <c r="G1657" s="372"/>
      <c r="H1657" s="372"/>
      <c r="I1657" s="374"/>
      <c r="J1657" s="375"/>
      <c r="K1657" s="375"/>
      <c r="L1657" s="376"/>
      <c r="M1657" s="375"/>
      <c r="N1657" s="409"/>
      <c r="O1657" s="363">
        <f t="shared" si="145"/>
        <v>0</v>
      </c>
      <c r="P1657" s="74">
        <f t="shared" si="145"/>
        <v>0</v>
      </c>
      <c r="Q1657" s="96" t="str">
        <f t="shared" si="144"/>
        <v/>
      </c>
    </row>
    <row r="1658" spans="1:17">
      <c r="A1658" s="383" t="str">
        <f>IF(B1658="","",COUNT('Diário 1º PA'!$A$4:$A$2000)+COUNT('Diário 2º PA'!$A$4:$A$1998)+COUNT('Diário 3º PA'!$A$4:$A$1991)+ROW()-3)</f>
        <v/>
      </c>
      <c r="B1658" s="370"/>
      <c r="C1658" s="392"/>
      <c r="D1658" s="372"/>
      <c r="E1658" s="372"/>
      <c r="F1658" s="373"/>
      <c r="G1658" s="372"/>
      <c r="H1658" s="372"/>
      <c r="I1658" s="374"/>
      <c r="J1658" s="375"/>
      <c r="K1658" s="375"/>
      <c r="L1658" s="376"/>
      <c r="M1658" s="375"/>
      <c r="N1658" s="409"/>
      <c r="O1658" s="363">
        <f t="shared" si="145"/>
        <v>0</v>
      </c>
      <c r="P1658" s="74">
        <f t="shared" si="145"/>
        <v>0</v>
      </c>
      <c r="Q1658" s="96" t="str">
        <f t="shared" si="144"/>
        <v/>
      </c>
    </row>
    <row r="1659" spans="1:17">
      <c r="A1659" s="383" t="str">
        <f>IF(B1659="","",COUNT('Diário 1º PA'!$A$4:$A$2000)+COUNT('Diário 2º PA'!$A$4:$A$1998)+COUNT('Diário 3º PA'!$A$4:$A$1991)+ROW()-3)</f>
        <v/>
      </c>
      <c r="B1659" s="370"/>
      <c r="C1659" s="392"/>
      <c r="D1659" s="372"/>
      <c r="E1659" s="372"/>
      <c r="F1659" s="373"/>
      <c r="G1659" s="372"/>
      <c r="H1659" s="372"/>
      <c r="I1659" s="374"/>
      <c r="J1659" s="375"/>
      <c r="K1659" s="375"/>
      <c r="L1659" s="376"/>
      <c r="M1659" s="375"/>
      <c r="N1659" s="409"/>
      <c r="O1659" s="363">
        <f t="shared" si="145"/>
        <v>0</v>
      </c>
      <c r="P1659" s="74">
        <f t="shared" si="145"/>
        <v>0</v>
      </c>
      <c r="Q1659" s="96" t="str">
        <f t="shared" si="144"/>
        <v/>
      </c>
    </row>
    <row r="1660" spans="1:17">
      <c r="A1660" s="383" t="str">
        <f>IF(B1660="","",COUNT('Diário 1º PA'!$A$4:$A$2000)+COUNT('Diário 2º PA'!$A$4:$A$1998)+COUNT('Diário 3º PA'!$A$4:$A$1991)+ROW()-3)</f>
        <v/>
      </c>
      <c r="B1660" s="370"/>
      <c r="C1660" s="392"/>
      <c r="D1660" s="372"/>
      <c r="E1660" s="372"/>
      <c r="F1660" s="373"/>
      <c r="G1660" s="372"/>
      <c r="H1660" s="372"/>
      <c r="I1660" s="374"/>
      <c r="J1660" s="375"/>
      <c r="K1660" s="375"/>
      <c r="L1660" s="376"/>
      <c r="M1660" s="375"/>
      <c r="N1660" s="409"/>
      <c r="O1660" s="363">
        <f t="shared" si="145"/>
        <v>0</v>
      </c>
      <c r="P1660" s="74">
        <f t="shared" si="145"/>
        <v>0</v>
      </c>
      <c r="Q1660" s="96" t="str">
        <f t="shared" si="144"/>
        <v/>
      </c>
    </row>
    <row r="1661" spans="1:17">
      <c r="A1661" s="383" t="str">
        <f>IF(B1661="","",COUNT('Diário 1º PA'!$A$4:$A$2000)+COUNT('Diário 2º PA'!$A$4:$A$1998)+COUNT('Diário 3º PA'!$A$4:$A$1991)+ROW()-3)</f>
        <v/>
      </c>
      <c r="B1661" s="370"/>
      <c r="C1661" s="392"/>
      <c r="D1661" s="372"/>
      <c r="E1661" s="372"/>
      <c r="F1661" s="373"/>
      <c r="G1661" s="372"/>
      <c r="H1661" s="372"/>
      <c r="I1661" s="374"/>
      <c r="J1661" s="375"/>
      <c r="K1661" s="375"/>
      <c r="L1661" s="376"/>
      <c r="M1661" s="375"/>
      <c r="N1661" s="409"/>
      <c r="O1661" s="363">
        <f t="shared" si="145"/>
        <v>0</v>
      </c>
      <c r="P1661" s="74">
        <f t="shared" si="145"/>
        <v>0</v>
      </c>
      <c r="Q1661" s="96" t="str">
        <f t="shared" si="144"/>
        <v/>
      </c>
    </row>
    <row r="1662" spans="1:17">
      <c r="A1662" s="383" t="str">
        <f>IF(B1662="","",COUNT('Diário 1º PA'!$A$4:$A$2000)+COUNT('Diário 2º PA'!$A$4:$A$1998)+COUNT('Diário 3º PA'!$A$4:$A$1991)+ROW()-3)</f>
        <v/>
      </c>
      <c r="B1662" s="370"/>
      <c r="C1662" s="392"/>
      <c r="D1662" s="372"/>
      <c r="E1662" s="372"/>
      <c r="F1662" s="373"/>
      <c r="G1662" s="372"/>
      <c r="H1662" s="372"/>
      <c r="I1662" s="374"/>
      <c r="J1662" s="375"/>
      <c r="K1662" s="375"/>
      <c r="L1662" s="376"/>
      <c r="M1662" s="375"/>
      <c r="N1662" s="409"/>
      <c r="O1662" s="363">
        <f t="shared" si="145"/>
        <v>0</v>
      </c>
      <c r="P1662" s="74">
        <f t="shared" si="145"/>
        <v>0</v>
      </c>
      <c r="Q1662" s="96" t="str">
        <f t="shared" si="144"/>
        <v/>
      </c>
    </row>
    <row r="1663" spans="1:17">
      <c r="A1663" s="383" t="str">
        <f>IF(B1663="","",COUNT('Diário 1º PA'!$A$4:$A$2000)+COUNT('Diário 2º PA'!$A$4:$A$1998)+COUNT('Diário 3º PA'!$A$4:$A$1991)+ROW()-3)</f>
        <v/>
      </c>
      <c r="B1663" s="370"/>
      <c r="C1663" s="392"/>
      <c r="D1663" s="372"/>
      <c r="E1663" s="372"/>
      <c r="F1663" s="373"/>
      <c r="G1663" s="372"/>
      <c r="H1663" s="372"/>
      <c r="I1663" s="374"/>
      <c r="J1663" s="375"/>
      <c r="K1663" s="375"/>
      <c r="L1663" s="376"/>
      <c r="M1663" s="375"/>
      <c r="N1663" s="409"/>
      <c r="O1663" s="363">
        <f t="shared" si="145"/>
        <v>0</v>
      </c>
      <c r="P1663" s="74">
        <f t="shared" si="145"/>
        <v>0</v>
      </c>
      <c r="Q1663" s="96" t="str">
        <f t="shared" si="144"/>
        <v/>
      </c>
    </row>
    <row r="1664" spans="1:17">
      <c r="A1664" s="383" t="str">
        <f>IF(B1664="","",COUNT('Diário 1º PA'!$A$4:$A$2000)+COUNT('Diário 2º PA'!$A$4:$A$1998)+COUNT('Diário 3º PA'!$A$4:$A$1991)+ROW()-3)</f>
        <v/>
      </c>
      <c r="B1664" s="370"/>
      <c r="C1664" s="392"/>
      <c r="D1664" s="372"/>
      <c r="E1664" s="372"/>
      <c r="F1664" s="373"/>
      <c r="G1664" s="372"/>
      <c r="H1664" s="372"/>
      <c r="I1664" s="374"/>
      <c r="J1664" s="375"/>
      <c r="K1664" s="375"/>
      <c r="L1664" s="376"/>
      <c r="M1664" s="375"/>
      <c r="N1664" s="409"/>
      <c r="O1664" s="363">
        <f t="shared" si="145"/>
        <v>0</v>
      </c>
      <c r="P1664" s="74">
        <f t="shared" si="145"/>
        <v>0</v>
      </c>
      <c r="Q1664" s="96" t="str">
        <f t="shared" si="144"/>
        <v/>
      </c>
    </row>
    <row r="1665" spans="1:17">
      <c r="A1665" s="383" t="str">
        <f>IF(B1665="","",COUNT('Diário 1º PA'!$A$4:$A$2000)+COUNT('Diário 2º PA'!$A$4:$A$1998)+COUNT('Diário 3º PA'!$A$4:$A$1991)+ROW()-3)</f>
        <v/>
      </c>
      <c r="B1665" s="370"/>
      <c r="C1665" s="392"/>
      <c r="D1665" s="372"/>
      <c r="E1665" s="372"/>
      <c r="F1665" s="373"/>
      <c r="G1665" s="372"/>
      <c r="H1665" s="372"/>
      <c r="I1665" s="374"/>
      <c r="J1665" s="375"/>
      <c r="K1665" s="375"/>
      <c r="L1665" s="376"/>
      <c r="M1665" s="375"/>
      <c r="N1665" s="409"/>
      <c r="O1665" s="363">
        <f t="shared" si="145"/>
        <v>0</v>
      </c>
      <c r="P1665" s="74">
        <f t="shared" si="145"/>
        <v>0</v>
      </c>
      <c r="Q1665" s="96" t="str">
        <f t="shared" si="144"/>
        <v/>
      </c>
    </row>
    <row r="1666" spans="1:17">
      <c r="A1666" s="383" t="str">
        <f>IF(B1666="","",COUNT('Diário 1º PA'!$A$4:$A$2000)+COUNT('Diário 2º PA'!$A$4:$A$1998)+COUNT('Diário 3º PA'!$A$4:$A$1991)+ROW()-3)</f>
        <v/>
      </c>
      <c r="B1666" s="370"/>
      <c r="C1666" s="392"/>
      <c r="D1666" s="372"/>
      <c r="E1666" s="372"/>
      <c r="F1666" s="373"/>
      <c r="G1666" s="372"/>
      <c r="H1666" s="372"/>
      <c r="I1666" s="374"/>
      <c r="J1666" s="375"/>
      <c r="K1666" s="375"/>
      <c r="L1666" s="376"/>
      <c r="M1666" s="375"/>
      <c r="N1666" s="409"/>
      <c r="O1666" s="363">
        <f t="shared" si="145"/>
        <v>0</v>
      </c>
      <c r="P1666" s="74">
        <f t="shared" si="145"/>
        <v>0</v>
      </c>
      <c r="Q1666" s="96" t="str">
        <f t="shared" si="144"/>
        <v/>
      </c>
    </row>
    <row r="1667" spans="1:17">
      <c r="A1667" s="383" t="str">
        <f>IF(B1667="","",COUNT('Diário 1º PA'!$A$4:$A$2000)+COUNT('Diário 2º PA'!$A$4:$A$1998)+COUNT('Diário 3º PA'!$A$4:$A$1991)+ROW()-3)</f>
        <v/>
      </c>
      <c r="B1667" s="370"/>
      <c r="C1667" s="392"/>
      <c r="D1667" s="372"/>
      <c r="E1667" s="372"/>
      <c r="F1667" s="373"/>
      <c r="G1667" s="372"/>
      <c r="H1667" s="372"/>
      <c r="I1667" s="374"/>
      <c r="J1667" s="375"/>
      <c r="K1667" s="375"/>
      <c r="L1667" s="376"/>
      <c r="M1667" s="375"/>
      <c r="N1667" s="409"/>
      <c r="O1667" s="363">
        <f t="shared" si="145"/>
        <v>0</v>
      </c>
      <c r="P1667" s="74">
        <f t="shared" si="145"/>
        <v>0</v>
      </c>
      <c r="Q1667" s="96" t="str">
        <f t="shared" si="144"/>
        <v/>
      </c>
    </row>
    <row r="1668" spans="1:17">
      <c r="A1668" s="383" t="str">
        <f>IF(B1668="","",COUNT('Diário 1º PA'!$A$4:$A$2000)+COUNT('Diário 2º PA'!$A$4:$A$1998)+COUNT('Diário 3º PA'!$A$4:$A$1991)+ROW()-3)</f>
        <v/>
      </c>
      <c r="B1668" s="370"/>
      <c r="C1668" s="392"/>
      <c r="D1668" s="372"/>
      <c r="E1668" s="372"/>
      <c r="F1668" s="373"/>
      <c r="G1668" s="372"/>
      <c r="H1668" s="372"/>
      <c r="I1668" s="374"/>
      <c r="J1668" s="375"/>
      <c r="K1668" s="375"/>
      <c r="L1668" s="376"/>
      <c r="M1668" s="375"/>
      <c r="N1668" s="409"/>
      <c r="O1668" s="363">
        <f t="shared" si="145"/>
        <v>0</v>
      </c>
      <c r="P1668" s="74">
        <f t="shared" si="145"/>
        <v>0</v>
      </c>
      <c r="Q1668" s="96" t="str">
        <f t="shared" si="144"/>
        <v/>
      </c>
    </row>
    <row r="1669" spans="1:17">
      <c r="A1669" s="383" t="str">
        <f>IF(B1669="","",COUNT('Diário 1º PA'!$A$4:$A$2000)+COUNT('Diário 2º PA'!$A$4:$A$1998)+COUNT('Diário 3º PA'!$A$4:$A$1991)+ROW()-3)</f>
        <v/>
      </c>
      <c r="B1669" s="370"/>
      <c r="C1669" s="392"/>
      <c r="D1669" s="372"/>
      <c r="E1669" s="372"/>
      <c r="F1669" s="373"/>
      <c r="G1669" s="372"/>
      <c r="H1669" s="372"/>
      <c r="I1669" s="374"/>
      <c r="J1669" s="375"/>
      <c r="K1669" s="375"/>
      <c r="L1669" s="376"/>
      <c r="M1669" s="375"/>
      <c r="N1669" s="409"/>
      <c r="O1669" s="363">
        <f t="shared" si="145"/>
        <v>0</v>
      </c>
      <c r="P1669" s="74">
        <f t="shared" si="145"/>
        <v>0</v>
      </c>
      <c r="Q1669" s="96" t="str">
        <f t="shared" si="144"/>
        <v/>
      </c>
    </row>
    <row r="1670" spans="1:17">
      <c r="A1670" s="383" t="str">
        <f>IF(B1670="","",COUNT('Diário 1º PA'!$A$4:$A$2000)+COUNT('Diário 2º PA'!$A$4:$A$1998)+COUNT('Diário 3º PA'!$A$4:$A$1991)+ROW()-3)</f>
        <v/>
      </c>
      <c r="B1670" s="370"/>
      <c r="C1670" s="392"/>
      <c r="D1670" s="372"/>
      <c r="E1670" s="372"/>
      <c r="F1670" s="373"/>
      <c r="G1670" s="372"/>
      <c r="H1670" s="372"/>
      <c r="I1670" s="374"/>
      <c r="J1670" s="375"/>
      <c r="K1670" s="375"/>
      <c r="L1670" s="376"/>
      <c r="M1670" s="375"/>
      <c r="N1670" s="409"/>
      <c r="O1670" s="363">
        <f t="shared" si="145"/>
        <v>0</v>
      </c>
      <c r="P1670" s="74">
        <f t="shared" si="145"/>
        <v>0</v>
      </c>
      <c r="Q1670" s="96" t="str">
        <f t="shared" si="144"/>
        <v/>
      </c>
    </row>
    <row r="1671" spans="1:17">
      <c r="A1671" s="383" t="str">
        <f>IF(B1671="","",COUNT('Diário 1º PA'!$A$4:$A$2000)+COUNT('Diário 2º PA'!$A$4:$A$1998)+COUNT('Diário 3º PA'!$A$4:$A$1991)+ROW()-3)</f>
        <v/>
      </c>
      <c r="B1671" s="370"/>
      <c r="C1671" s="392"/>
      <c r="D1671" s="372"/>
      <c r="E1671" s="372"/>
      <c r="F1671" s="373"/>
      <c r="G1671" s="372"/>
      <c r="H1671" s="372"/>
      <c r="I1671" s="374"/>
      <c r="J1671" s="375"/>
      <c r="K1671" s="375"/>
      <c r="L1671" s="376"/>
      <c r="M1671" s="375"/>
      <c r="N1671" s="409"/>
      <c r="O1671" s="363">
        <f t="shared" si="145"/>
        <v>0</v>
      </c>
      <c r="P1671" s="74">
        <f t="shared" si="145"/>
        <v>0</v>
      </c>
      <c r="Q1671" s="96" t="str">
        <f t="shared" si="144"/>
        <v/>
      </c>
    </row>
    <row r="1672" spans="1:17">
      <c r="A1672" s="383" t="str">
        <f>IF(B1672="","",COUNT('Diário 1º PA'!$A$4:$A$2000)+COUNT('Diário 2º PA'!$A$4:$A$1998)+COUNT('Diário 3º PA'!$A$4:$A$1991)+ROW()-3)</f>
        <v/>
      </c>
      <c r="B1672" s="370"/>
      <c r="C1672" s="392"/>
      <c r="D1672" s="372"/>
      <c r="E1672" s="372"/>
      <c r="F1672" s="373"/>
      <c r="G1672" s="372"/>
      <c r="H1672" s="372"/>
      <c r="I1672" s="374"/>
      <c r="J1672" s="375"/>
      <c r="K1672" s="375"/>
      <c r="L1672" s="376"/>
      <c r="M1672" s="375"/>
      <c r="N1672" s="409"/>
      <c r="O1672" s="363">
        <f t="shared" si="145"/>
        <v>0</v>
      </c>
      <c r="P1672" s="74">
        <f t="shared" si="145"/>
        <v>0</v>
      </c>
      <c r="Q1672" s="96" t="str">
        <f t="shared" ref="Q1672:Q1735" si="146">SUBSTITUTE(D1672," ","_")</f>
        <v/>
      </c>
    </row>
    <row r="1673" spans="1:17">
      <c r="A1673" s="383" t="str">
        <f>IF(B1673="","",COUNT('Diário 1º PA'!$A$4:$A$2000)+COUNT('Diário 2º PA'!$A$4:$A$1998)+COUNT('Diário 3º PA'!$A$4:$A$1991)+ROW()-3)</f>
        <v/>
      </c>
      <c r="B1673" s="370"/>
      <c r="C1673" s="392"/>
      <c r="D1673" s="372"/>
      <c r="E1673" s="372"/>
      <c r="F1673" s="373"/>
      <c r="G1673" s="372"/>
      <c r="H1673" s="372"/>
      <c r="I1673" s="374"/>
      <c r="J1673" s="375"/>
      <c r="K1673" s="375"/>
      <c r="L1673" s="376"/>
      <c r="M1673" s="375"/>
      <c r="N1673" s="409"/>
      <c r="O1673" s="363">
        <f t="shared" ref="O1673:P1736" si="147">IF(B1673=0,0,IF(YEAR(B1673)=$P$1,MONTH(B1673)-$O$1+1,(YEAR(B1673)-$P$1)*12-$O$1+1+MONTH(B1673)))</f>
        <v>0</v>
      </c>
      <c r="P1673" s="74">
        <f t="shared" si="147"/>
        <v>0</v>
      </c>
      <c r="Q1673" s="96" t="str">
        <f t="shared" si="146"/>
        <v/>
      </c>
    </row>
    <row r="1674" spans="1:17">
      <c r="A1674" s="383" t="str">
        <f>IF(B1674="","",COUNT('Diário 1º PA'!$A$4:$A$2000)+COUNT('Diário 2º PA'!$A$4:$A$1998)+COUNT('Diário 3º PA'!$A$4:$A$1991)+ROW()-3)</f>
        <v/>
      </c>
      <c r="B1674" s="370"/>
      <c r="C1674" s="392"/>
      <c r="D1674" s="372"/>
      <c r="E1674" s="372"/>
      <c r="F1674" s="373"/>
      <c r="G1674" s="372"/>
      <c r="H1674" s="372"/>
      <c r="I1674" s="374"/>
      <c r="J1674" s="375"/>
      <c r="K1674" s="375"/>
      <c r="L1674" s="376"/>
      <c r="M1674" s="375"/>
      <c r="N1674" s="409"/>
      <c r="O1674" s="363">
        <f t="shared" si="147"/>
        <v>0</v>
      </c>
      <c r="P1674" s="74">
        <f t="shared" si="147"/>
        <v>0</v>
      </c>
      <c r="Q1674" s="96" t="str">
        <f t="shared" si="146"/>
        <v/>
      </c>
    </row>
    <row r="1675" spans="1:17">
      <c r="A1675" s="383" t="str">
        <f>IF(B1675="","",COUNT('Diário 1º PA'!$A$4:$A$2000)+COUNT('Diário 2º PA'!$A$4:$A$1998)+COUNT('Diário 3º PA'!$A$4:$A$1991)+ROW()-3)</f>
        <v/>
      </c>
      <c r="B1675" s="370"/>
      <c r="C1675" s="392"/>
      <c r="D1675" s="372"/>
      <c r="E1675" s="372"/>
      <c r="F1675" s="373"/>
      <c r="G1675" s="372"/>
      <c r="H1675" s="372"/>
      <c r="I1675" s="374"/>
      <c r="J1675" s="375"/>
      <c r="K1675" s="375"/>
      <c r="L1675" s="376"/>
      <c r="M1675" s="375"/>
      <c r="N1675" s="409"/>
      <c r="O1675" s="363">
        <f t="shared" si="147"/>
        <v>0</v>
      </c>
      <c r="P1675" s="74">
        <f t="shared" si="147"/>
        <v>0</v>
      </c>
      <c r="Q1675" s="96" t="str">
        <f t="shared" si="146"/>
        <v/>
      </c>
    </row>
    <row r="1676" spans="1:17">
      <c r="A1676" s="383" t="str">
        <f>IF(B1676="","",COUNT('Diário 1º PA'!$A$4:$A$2000)+COUNT('Diário 2º PA'!$A$4:$A$1998)+COUNT('Diário 3º PA'!$A$4:$A$1991)+ROW()-3)</f>
        <v/>
      </c>
      <c r="B1676" s="370"/>
      <c r="C1676" s="392"/>
      <c r="D1676" s="372"/>
      <c r="E1676" s="372"/>
      <c r="F1676" s="373"/>
      <c r="G1676" s="372"/>
      <c r="H1676" s="372"/>
      <c r="I1676" s="374"/>
      <c r="J1676" s="375"/>
      <c r="K1676" s="375"/>
      <c r="L1676" s="376"/>
      <c r="M1676" s="375"/>
      <c r="N1676" s="409"/>
      <c r="O1676" s="363">
        <f t="shared" si="147"/>
        <v>0</v>
      </c>
      <c r="P1676" s="74">
        <f t="shared" si="147"/>
        <v>0</v>
      </c>
      <c r="Q1676" s="96" t="str">
        <f t="shared" si="146"/>
        <v/>
      </c>
    </row>
    <row r="1677" spans="1:17">
      <c r="A1677" s="383" t="str">
        <f>IF(B1677="","",COUNT('Diário 1º PA'!$A$4:$A$2000)+COUNT('Diário 2º PA'!$A$4:$A$1998)+COUNT('Diário 3º PA'!$A$4:$A$1991)+ROW()-3)</f>
        <v/>
      </c>
      <c r="B1677" s="370"/>
      <c r="C1677" s="392"/>
      <c r="D1677" s="372"/>
      <c r="E1677" s="372"/>
      <c r="F1677" s="373"/>
      <c r="G1677" s="372"/>
      <c r="H1677" s="372"/>
      <c r="I1677" s="374"/>
      <c r="J1677" s="375"/>
      <c r="K1677" s="375"/>
      <c r="L1677" s="376"/>
      <c r="M1677" s="375"/>
      <c r="N1677" s="409"/>
      <c r="O1677" s="363">
        <f t="shared" si="147"/>
        <v>0</v>
      </c>
      <c r="P1677" s="74">
        <f t="shared" si="147"/>
        <v>0</v>
      </c>
      <c r="Q1677" s="96" t="str">
        <f t="shared" si="146"/>
        <v/>
      </c>
    </row>
    <row r="1678" spans="1:17">
      <c r="A1678" s="383" t="str">
        <f>IF(B1678="","",COUNT('Diário 1º PA'!$A$4:$A$2000)+COUNT('Diário 2º PA'!$A$4:$A$1998)+COUNT('Diário 3º PA'!$A$4:$A$1991)+ROW()-3)</f>
        <v/>
      </c>
      <c r="B1678" s="370"/>
      <c r="C1678" s="392"/>
      <c r="D1678" s="372"/>
      <c r="E1678" s="372"/>
      <c r="F1678" s="373"/>
      <c r="G1678" s="372"/>
      <c r="H1678" s="372"/>
      <c r="I1678" s="374"/>
      <c r="J1678" s="375"/>
      <c r="K1678" s="375"/>
      <c r="L1678" s="376"/>
      <c r="M1678" s="375"/>
      <c r="N1678" s="409"/>
      <c r="O1678" s="363">
        <f t="shared" si="147"/>
        <v>0</v>
      </c>
      <c r="P1678" s="74">
        <f t="shared" si="147"/>
        <v>0</v>
      </c>
      <c r="Q1678" s="96" t="str">
        <f t="shared" si="146"/>
        <v/>
      </c>
    </row>
    <row r="1679" spans="1:17">
      <c r="A1679" s="383" t="str">
        <f>IF(B1679="","",COUNT('Diário 1º PA'!$A$4:$A$2000)+COUNT('Diário 2º PA'!$A$4:$A$1998)+COUNT('Diário 3º PA'!$A$4:$A$1991)+ROW()-3)</f>
        <v/>
      </c>
      <c r="B1679" s="370"/>
      <c r="C1679" s="392"/>
      <c r="D1679" s="372"/>
      <c r="E1679" s="372"/>
      <c r="F1679" s="373"/>
      <c r="G1679" s="372"/>
      <c r="H1679" s="372"/>
      <c r="I1679" s="374"/>
      <c r="J1679" s="375"/>
      <c r="K1679" s="375"/>
      <c r="L1679" s="376"/>
      <c r="M1679" s="375"/>
      <c r="N1679" s="409"/>
      <c r="O1679" s="363">
        <f t="shared" si="147"/>
        <v>0</v>
      </c>
      <c r="P1679" s="74">
        <f t="shared" si="147"/>
        <v>0</v>
      </c>
      <c r="Q1679" s="96" t="str">
        <f t="shared" si="146"/>
        <v/>
      </c>
    </row>
    <row r="1680" spans="1:17">
      <c r="A1680" s="383" t="str">
        <f>IF(B1680="","",COUNT('Diário 1º PA'!$A$4:$A$2000)+COUNT('Diário 2º PA'!$A$4:$A$1998)+COUNT('Diário 3º PA'!$A$4:$A$1991)+ROW()-3)</f>
        <v/>
      </c>
      <c r="B1680" s="370"/>
      <c r="C1680" s="392"/>
      <c r="D1680" s="372"/>
      <c r="E1680" s="372"/>
      <c r="F1680" s="373"/>
      <c r="G1680" s="372"/>
      <c r="H1680" s="372"/>
      <c r="I1680" s="374"/>
      <c r="J1680" s="375"/>
      <c r="K1680" s="375"/>
      <c r="L1680" s="376"/>
      <c r="M1680" s="375"/>
      <c r="N1680" s="409"/>
      <c r="O1680" s="363">
        <f t="shared" si="147"/>
        <v>0</v>
      </c>
      <c r="P1680" s="74">
        <f t="shared" si="147"/>
        <v>0</v>
      </c>
      <c r="Q1680" s="96" t="str">
        <f t="shared" si="146"/>
        <v/>
      </c>
    </row>
    <row r="1681" spans="1:17">
      <c r="A1681" s="383" t="str">
        <f>IF(B1681="","",COUNT('Diário 1º PA'!$A$4:$A$2000)+COUNT('Diário 2º PA'!$A$4:$A$1998)+COUNT('Diário 3º PA'!$A$4:$A$1991)+ROW()-3)</f>
        <v/>
      </c>
      <c r="B1681" s="370"/>
      <c r="C1681" s="392"/>
      <c r="D1681" s="372"/>
      <c r="E1681" s="372"/>
      <c r="F1681" s="373"/>
      <c r="G1681" s="372"/>
      <c r="H1681" s="372"/>
      <c r="I1681" s="374"/>
      <c r="J1681" s="375"/>
      <c r="K1681" s="375"/>
      <c r="L1681" s="376"/>
      <c r="M1681" s="375"/>
      <c r="N1681" s="409"/>
      <c r="O1681" s="363">
        <f t="shared" si="147"/>
        <v>0</v>
      </c>
      <c r="P1681" s="74">
        <f t="shared" si="147"/>
        <v>0</v>
      </c>
      <c r="Q1681" s="96" t="str">
        <f t="shared" si="146"/>
        <v/>
      </c>
    </row>
    <row r="1682" spans="1:17">
      <c r="A1682" s="383" t="str">
        <f>IF(B1682="","",COUNT('Diário 1º PA'!$A$4:$A$2000)+COUNT('Diário 2º PA'!$A$4:$A$1998)+COUNT('Diário 3º PA'!$A$4:$A$1991)+ROW()-3)</f>
        <v/>
      </c>
      <c r="B1682" s="370"/>
      <c r="C1682" s="392"/>
      <c r="D1682" s="372"/>
      <c r="E1682" s="372"/>
      <c r="F1682" s="373"/>
      <c r="G1682" s="372"/>
      <c r="H1682" s="372"/>
      <c r="I1682" s="374"/>
      <c r="J1682" s="375"/>
      <c r="K1682" s="375"/>
      <c r="L1682" s="376"/>
      <c r="M1682" s="375"/>
      <c r="N1682" s="409"/>
      <c r="O1682" s="363">
        <f t="shared" si="147"/>
        <v>0</v>
      </c>
      <c r="P1682" s="74">
        <f t="shared" si="147"/>
        <v>0</v>
      </c>
      <c r="Q1682" s="96" t="str">
        <f t="shared" si="146"/>
        <v/>
      </c>
    </row>
    <row r="1683" spans="1:17">
      <c r="A1683" s="383" t="str">
        <f>IF(B1683="","",COUNT('Diário 1º PA'!$A$4:$A$2000)+COUNT('Diário 2º PA'!$A$4:$A$1998)+COUNT('Diário 3º PA'!$A$4:$A$1991)+ROW()-3)</f>
        <v/>
      </c>
      <c r="B1683" s="370"/>
      <c r="C1683" s="392"/>
      <c r="D1683" s="372"/>
      <c r="E1683" s="372"/>
      <c r="F1683" s="373"/>
      <c r="G1683" s="372"/>
      <c r="H1683" s="372"/>
      <c r="I1683" s="374"/>
      <c r="J1683" s="375"/>
      <c r="K1683" s="375"/>
      <c r="L1683" s="376"/>
      <c r="M1683" s="375"/>
      <c r="N1683" s="409"/>
      <c r="O1683" s="363">
        <f t="shared" si="147"/>
        <v>0</v>
      </c>
      <c r="P1683" s="74">
        <f t="shared" si="147"/>
        <v>0</v>
      </c>
      <c r="Q1683" s="96" t="str">
        <f t="shared" si="146"/>
        <v/>
      </c>
    </row>
    <row r="1684" spans="1:17">
      <c r="A1684" s="383" t="str">
        <f>IF(B1684="","",COUNT('Diário 1º PA'!$A$4:$A$2000)+COUNT('Diário 2º PA'!$A$4:$A$1998)+COUNT('Diário 3º PA'!$A$4:$A$1991)+ROW()-3)</f>
        <v/>
      </c>
      <c r="B1684" s="370"/>
      <c r="C1684" s="392"/>
      <c r="D1684" s="372"/>
      <c r="E1684" s="372"/>
      <c r="F1684" s="373"/>
      <c r="G1684" s="372"/>
      <c r="H1684" s="372"/>
      <c r="I1684" s="374"/>
      <c r="J1684" s="375"/>
      <c r="K1684" s="375"/>
      <c r="L1684" s="376"/>
      <c r="M1684" s="375"/>
      <c r="N1684" s="409"/>
      <c r="O1684" s="363">
        <f t="shared" si="147"/>
        <v>0</v>
      </c>
      <c r="P1684" s="74">
        <f t="shared" si="147"/>
        <v>0</v>
      </c>
      <c r="Q1684" s="96" t="str">
        <f t="shared" si="146"/>
        <v/>
      </c>
    </row>
    <row r="1685" spans="1:17">
      <c r="A1685" s="383" t="str">
        <f>IF(B1685="","",COUNT('Diário 1º PA'!$A$4:$A$2000)+COUNT('Diário 2º PA'!$A$4:$A$1998)+COUNT('Diário 3º PA'!$A$4:$A$1991)+ROW()-3)</f>
        <v/>
      </c>
      <c r="B1685" s="370"/>
      <c r="C1685" s="392"/>
      <c r="D1685" s="372"/>
      <c r="E1685" s="372"/>
      <c r="F1685" s="373"/>
      <c r="G1685" s="372"/>
      <c r="H1685" s="372"/>
      <c r="I1685" s="374"/>
      <c r="J1685" s="375"/>
      <c r="K1685" s="375"/>
      <c r="L1685" s="376"/>
      <c r="M1685" s="375"/>
      <c r="N1685" s="409"/>
      <c r="O1685" s="363">
        <f t="shared" si="147"/>
        <v>0</v>
      </c>
      <c r="P1685" s="74">
        <f t="shared" si="147"/>
        <v>0</v>
      </c>
      <c r="Q1685" s="96" t="str">
        <f t="shared" si="146"/>
        <v/>
      </c>
    </row>
    <row r="1686" spans="1:17">
      <c r="A1686" s="383" t="str">
        <f>IF(B1686="","",COUNT('Diário 1º PA'!$A$4:$A$2000)+COUNT('Diário 2º PA'!$A$4:$A$1998)+COUNT('Diário 3º PA'!$A$4:$A$1991)+ROW()-3)</f>
        <v/>
      </c>
      <c r="B1686" s="370"/>
      <c r="C1686" s="392"/>
      <c r="D1686" s="372"/>
      <c r="E1686" s="372"/>
      <c r="F1686" s="373"/>
      <c r="G1686" s="372"/>
      <c r="H1686" s="372"/>
      <c r="I1686" s="374"/>
      <c r="J1686" s="375"/>
      <c r="K1686" s="375"/>
      <c r="L1686" s="376"/>
      <c r="M1686" s="375"/>
      <c r="N1686" s="409"/>
      <c r="O1686" s="363">
        <f t="shared" si="147"/>
        <v>0</v>
      </c>
      <c r="P1686" s="74">
        <f t="shared" si="147"/>
        <v>0</v>
      </c>
      <c r="Q1686" s="96" t="str">
        <f t="shared" si="146"/>
        <v/>
      </c>
    </row>
    <row r="1687" spans="1:17">
      <c r="A1687" s="383" t="str">
        <f>IF(B1687="","",COUNT('Diário 1º PA'!$A$4:$A$2000)+COUNT('Diário 2º PA'!$A$4:$A$1998)+COUNT('Diário 3º PA'!$A$4:$A$1991)+ROW()-3)</f>
        <v/>
      </c>
      <c r="B1687" s="370"/>
      <c r="C1687" s="392"/>
      <c r="D1687" s="372"/>
      <c r="E1687" s="372"/>
      <c r="F1687" s="373"/>
      <c r="G1687" s="372"/>
      <c r="H1687" s="372"/>
      <c r="I1687" s="374"/>
      <c r="J1687" s="375"/>
      <c r="K1687" s="375"/>
      <c r="L1687" s="376"/>
      <c r="M1687" s="375"/>
      <c r="N1687" s="409"/>
      <c r="O1687" s="363">
        <f t="shared" si="147"/>
        <v>0</v>
      </c>
      <c r="P1687" s="74">
        <f t="shared" si="147"/>
        <v>0</v>
      </c>
      <c r="Q1687" s="96" t="str">
        <f t="shared" si="146"/>
        <v/>
      </c>
    </row>
    <row r="1688" spans="1:17">
      <c r="A1688" s="383" t="str">
        <f>IF(B1688="","",COUNT('Diário 1º PA'!$A$4:$A$2000)+COUNT('Diário 2º PA'!$A$4:$A$1998)+COUNT('Diário 3º PA'!$A$4:$A$1991)+ROW()-3)</f>
        <v/>
      </c>
      <c r="B1688" s="370"/>
      <c r="C1688" s="392"/>
      <c r="D1688" s="372"/>
      <c r="E1688" s="372"/>
      <c r="F1688" s="373"/>
      <c r="G1688" s="372"/>
      <c r="H1688" s="372"/>
      <c r="I1688" s="374"/>
      <c r="J1688" s="375"/>
      <c r="K1688" s="375"/>
      <c r="L1688" s="376"/>
      <c r="M1688" s="375"/>
      <c r="N1688" s="409"/>
      <c r="O1688" s="363">
        <f t="shared" si="147"/>
        <v>0</v>
      </c>
      <c r="P1688" s="74">
        <f t="shared" si="147"/>
        <v>0</v>
      </c>
      <c r="Q1688" s="96" t="str">
        <f t="shared" si="146"/>
        <v/>
      </c>
    </row>
    <row r="1689" spans="1:17">
      <c r="A1689" s="383" t="str">
        <f>IF(B1689="","",COUNT('Diário 1º PA'!$A$4:$A$2000)+COUNT('Diário 2º PA'!$A$4:$A$1998)+COUNT('Diário 3º PA'!$A$4:$A$1991)+ROW()-3)</f>
        <v/>
      </c>
      <c r="B1689" s="370"/>
      <c r="C1689" s="392"/>
      <c r="D1689" s="372"/>
      <c r="E1689" s="372"/>
      <c r="F1689" s="373"/>
      <c r="G1689" s="372"/>
      <c r="H1689" s="372"/>
      <c r="I1689" s="374"/>
      <c r="J1689" s="375"/>
      <c r="K1689" s="375"/>
      <c r="L1689" s="376"/>
      <c r="M1689" s="375"/>
      <c r="N1689" s="409"/>
      <c r="O1689" s="363">
        <f t="shared" si="147"/>
        <v>0</v>
      </c>
      <c r="P1689" s="74">
        <f t="shared" si="147"/>
        <v>0</v>
      </c>
      <c r="Q1689" s="96" t="str">
        <f t="shared" si="146"/>
        <v/>
      </c>
    </row>
    <row r="1690" spans="1:17">
      <c r="A1690" s="383" t="str">
        <f>IF(B1690="","",COUNT('Diário 1º PA'!$A$4:$A$2000)+COUNT('Diário 2º PA'!$A$4:$A$1998)+COUNT('Diário 3º PA'!$A$4:$A$1991)+ROW()-3)</f>
        <v/>
      </c>
      <c r="B1690" s="370"/>
      <c r="C1690" s="392"/>
      <c r="D1690" s="372"/>
      <c r="E1690" s="372"/>
      <c r="F1690" s="373"/>
      <c r="G1690" s="372"/>
      <c r="H1690" s="372"/>
      <c r="I1690" s="374"/>
      <c r="J1690" s="375"/>
      <c r="K1690" s="375"/>
      <c r="L1690" s="376"/>
      <c r="M1690" s="375"/>
      <c r="N1690" s="409"/>
      <c r="O1690" s="363">
        <f t="shared" si="147"/>
        <v>0</v>
      </c>
      <c r="P1690" s="74">
        <f t="shared" si="147"/>
        <v>0</v>
      </c>
      <c r="Q1690" s="96" t="str">
        <f t="shared" si="146"/>
        <v/>
      </c>
    </row>
    <row r="1691" spans="1:17">
      <c r="A1691" s="383" t="str">
        <f>IF(B1691="","",COUNT('Diário 1º PA'!$A$4:$A$2000)+COUNT('Diário 2º PA'!$A$4:$A$1998)+COUNT('Diário 3º PA'!$A$4:$A$1991)+ROW()-3)</f>
        <v/>
      </c>
      <c r="B1691" s="370"/>
      <c r="C1691" s="392"/>
      <c r="D1691" s="372"/>
      <c r="E1691" s="372"/>
      <c r="F1691" s="373"/>
      <c r="G1691" s="372"/>
      <c r="H1691" s="372"/>
      <c r="I1691" s="374"/>
      <c r="J1691" s="375"/>
      <c r="K1691" s="375"/>
      <c r="L1691" s="376"/>
      <c r="M1691" s="375"/>
      <c r="N1691" s="409"/>
      <c r="O1691" s="363">
        <f t="shared" si="147"/>
        <v>0</v>
      </c>
      <c r="P1691" s="74">
        <f t="shared" si="147"/>
        <v>0</v>
      </c>
      <c r="Q1691" s="96" t="str">
        <f t="shared" si="146"/>
        <v/>
      </c>
    </row>
    <row r="1692" spans="1:17">
      <c r="A1692" s="383" t="str">
        <f>IF(B1692="","",COUNT('Diário 1º PA'!$A$4:$A$2000)+COUNT('Diário 2º PA'!$A$4:$A$1998)+COUNT('Diário 3º PA'!$A$4:$A$1991)+ROW()-3)</f>
        <v/>
      </c>
      <c r="B1692" s="370"/>
      <c r="C1692" s="392"/>
      <c r="D1692" s="372"/>
      <c r="E1692" s="372"/>
      <c r="F1692" s="373"/>
      <c r="G1692" s="372"/>
      <c r="H1692" s="372"/>
      <c r="I1692" s="374"/>
      <c r="J1692" s="375"/>
      <c r="K1692" s="375"/>
      <c r="L1692" s="376"/>
      <c r="M1692" s="375"/>
      <c r="N1692" s="409"/>
      <c r="O1692" s="363">
        <f t="shared" si="147"/>
        <v>0</v>
      </c>
      <c r="P1692" s="74">
        <f t="shared" si="147"/>
        <v>0</v>
      </c>
      <c r="Q1692" s="96" t="str">
        <f t="shared" si="146"/>
        <v/>
      </c>
    </row>
    <row r="1693" spans="1:17">
      <c r="A1693" s="383" t="str">
        <f>IF(B1693="","",COUNT('Diário 1º PA'!$A$4:$A$2000)+COUNT('Diário 2º PA'!$A$4:$A$1998)+COUNT('Diário 3º PA'!$A$4:$A$1991)+ROW()-3)</f>
        <v/>
      </c>
      <c r="B1693" s="370"/>
      <c r="C1693" s="392"/>
      <c r="D1693" s="372"/>
      <c r="E1693" s="372"/>
      <c r="F1693" s="373"/>
      <c r="G1693" s="372"/>
      <c r="H1693" s="372"/>
      <c r="I1693" s="374"/>
      <c r="J1693" s="375"/>
      <c r="K1693" s="375"/>
      <c r="L1693" s="376"/>
      <c r="M1693" s="375"/>
      <c r="N1693" s="409"/>
      <c r="O1693" s="363">
        <f t="shared" si="147"/>
        <v>0</v>
      </c>
      <c r="P1693" s="74">
        <f t="shared" si="147"/>
        <v>0</v>
      </c>
      <c r="Q1693" s="96" t="str">
        <f t="shared" si="146"/>
        <v/>
      </c>
    </row>
    <row r="1694" spans="1:17">
      <c r="A1694" s="383" t="str">
        <f>IF(B1694="","",COUNT('Diário 1º PA'!$A$4:$A$2000)+COUNT('Diário 2º PA'!$A$4:$A$1998)+COUNT('Diário 3º PA'!$A$4:$A$1991)+ROW()-3)</f>
        <v/>
      </c>
      <c r="B1694" s="370"/>
      <c r="C1694" s="392"/>
      <c r="D1694" s="372"/>
      <c r="E1694" s="372"/>
      <c r="F1694" s="373"/>
      <c r="G1694" s="372"/>
      <c r="H1694" s="372"/>
      <c r="I1694" s="374"/>
      <c r="J1694" s="375"/>
      <c r="K1694" s="375"/>
      <c r="L1694" s="376"/>
      <c r="M1694" s="375"/>
      <c r="N1694" s="409"/>
      <c r="O1694" s="363">
        <f t="shared" si="147"/>
        <v>0</v>
      </c>
      <c r="P1694" s="74">
        <f t="shared" si="147"/>
        <v>0</v>
      </c>
      <c r="Q1694" s="96" t="str">
        <f t="shared" si="146"/>
        <v/>
      </c>
    </row>
    <row r="1695" spans="1:17">
      <c r="A1695" s="383" t="str">
        <f>IF(B1695="","",COUNT('Diário 1º PA'!$A$4:$A$2000)+COUNT('Diário 2º PA'!$A$4:$A$1998)+COUNT('Diário 3º PA'!$A$4:$A$1991)+ROW()-3)</f>
        <v/>
      </c>
      <c r="B1695" s="370"/>
      <c r="C1695" s="392"/>
      <c r="D1695" s="372"/>
      <c r="E1695" s="372"/>
      <c r="F1695" s="373"/>
      <c r="G1695" s="372"/>
      <c r="H1695" s="372"/>
      <c r="I1695" s="374"/>
      <c r="J1695" s="375"/>
      <c r="K1695" s="375"/>
      <c r="L1695" s="376"/>
      <c r="M1695" s="375"/>
      <c r="N1695" s="409"/>
      <c r="O1695" s="363">
        <f t="shared" si="147"/>
        <v>0</v>
      </c>
      <c r="P1695" s="74">
        <f t="shared" si="147"/>
        <v>0</v>
      </c>
      <c r="Q1695" s="96" t="str">
        <f t="shared" si="146"/>
        <v/>
      </c>
    </row>
    <row r="1696" spans="1:17">
      <c r="A1696" s="383" t="str">
        <f>IF(B1696="","",COUNT('Diário 1º PA'!$A$4:$A$2000)+COUNT('Diário 2º PA'!$A$4:$A$1998)+COUNT('Diário 3º PA'!$A$4:$A$1991)+ROW()-3)</f>
        <v/>
      </c>
      <c r="B1696" s="370"/>
      <c r="C1696" s="392"/>
      <c r="D1696" s="372"/>
      <c r="E1696" s="372"/>
      <c r="F1696" s="373"/>
      <c r="G1696" s="372"/>
      <c r="H1696" s="372"/>
      <c r="I1696" s="374"/>
      <c r="J1696" s="375"/>
      <c r="K1696" s="375"/>
      <c r="L1696" s="376"/>
      <c r="M1696" s="375"/>
      <c r="N1696" s="409"/>
      <c r="O1696" s="363">
        <f t="shared" si="147"/>
        <v>0</v>
      </c>
      <c r="P1696" s="74">
        <f t="shared" si="147"/>
        <v>0</v>
      </c>
      <c r="Q1696" s="96" t="str">
        <f t="shared" si="146"/>
        <v/>
      </c>
    </row>
    <row r="1697" spans="1:17">
      <c r="A1697" s="383" t="str">
        <f>IF(B1697="","",COUNT('Diário 1º PA'!$A$4:$A$2000)+COUNT('Diário 2º PA'!$A$4:$A$1998)+COUNT('Diário 3º PA'!$A$4:$A$1991)+ROW()-3)</f>
        <v/>
      </c>
      <c r="B1697" s="370"/>
      <c r="C1697" s="392"/>
      <c r="D1697" s="372"/>
      <c r="E1697" s="372"/>
      <c r="F1697" s="373"/>
      <c r="G1697" s="372"/>
      <c r="H1697" s="372"/>
      <c r="I1697" s="374"/>
      <c r="J1697" s="375"/>
      <c r="K1697" s="375"/>
      <c r="L1697" s="376"/>
      <c r="M1697" s="375"/>
      <c r="N1697" s="409"/>
      <c r="O1697" s="363">
        <f t="shared" si="147"/>
        <v>0</v>
      </c>
      <c r="P1697" s="74">
        <f t="shared" si="147"/>
        <v>0</v>
      </c>
      <c r="Q1697" s="96" t="str">
        <f t="shared" si="146"/>
        <v/>
      </c>
    </row>
    <row r="1698" spans="1:17">
      <c r="A1698" s="383" t="str">
        <f>IF(B1698="","",COUNT('Diário 1º PA'!$A$4:$A$2000)+COUNT('Diário 2º PA'!$A$4:$A$1998)+COUNT('Diário 3º PA'!$A$4:$A$1991)+ROW()-3)</f>
        <v/>
      </c>
      <c r="B1698" s="370"/>
      <c r="C1698" s="392"/>
      <c r="D1698" s="372"/>
      <c r="E1698" s="372"/>
      <c r="F1698" s="373"/>
      <c r="G1698" s="372"/>
      <c r="H1698" s="372"/>
      <c r="I1698" s="374"/>
      <c r="J1698" s="375"/>
      <c r="K1698" s="375"/>
      <c r="L1698" s="376"/>
      <c r="M1698" s="375"/>
      <c r="N1698" s="409"/>
      <c r="O1698" s="363">
        <f t="shared" si="147"/>
        <v>0</v>
      </c>
      <c r="P1698" s="74">
        <f t="shared" si="147"/>
        <v>0</v>
      </c>
      <c r="Q1698" s="96" t="str">
        <f t="shared" si="146"/>
        <v/>
      </c>
    </row>
    <row r="1699" spans="1:17">
      <c r="A1699" s="383" t="str">
        <f>IF(B1699="","",COUNT('Diário 1º PA'!$A$4:$A$2000)+COUNT('Diário 2º PA'!$A$4:$A$1998)+COUNT('Diário 3º PA'!$A$4:$A$1991)+ROW()-3)</f>
        <v/>
      </c>
      <c r="B1699" s="370"/>
      <c r="C1699" s="392"/>
      <c r="D1699" s="372"/>
      <c r="E1699" s="372"/>
      <c r="F1699" s="373"/>
      <c r="G1699" s="372"/>
      <c r="H1699" s="372"/>
      <c r="I1699" s="374"/>
      <c r="J1699" s="375"/>
      <c r="K1699" s="375"/>
      <c r="L1699" s="376"/>
      <c r="M1699" s="375"/>
      <c r="N1699" s="409"/>
      <c r="O1699" s="363">
        <f t="shared" si="147"/>
        <v>0</v>
      </c>
      <c r="P1699" s="74">
        <f t="shared" si="147"/>
        <v>0</v>
      </c>
      <c r="Q1699" s="96" t="str">
        <f t="shared" si="146"/>
        <v/>
      </c>
    </row>
    <row r="1700" spans="1:17">
      <c r="A1700" s="383" t="str">
        <f>IF(B1700="","",COUNT('Diário 1º PA'!$A$4:$A$2000)+COUNT('Diário 2º PA'!$A$4:$A$1998)+COUNT('Diário 3º PA'!$A$4:$A$1991)+ROW()-3)</f>
        <v/>
      </c>
      <c r="B1700" s="370"/>
      <c r="C1700" s="392"/>
      <c r="D1700" s="372"/>
      <c r="E1700" s="372"/>
      <c r="F1700" s="373"/>
      <c r="G1700" s="372"/>
      <c r="H1700" s="372"/>
      <c r="I1700" s="374"/>
      <c r="J1700" s="375"/>
      <c r="K1700" s="375"/>
      <c r="L1700" s="376"/>
      <c r="M1700" s="375"/>
      <c r="N1700" s="409"/>
      <c r="O1700" s="363">
        <f t="shared" si="147"/>
        <v>0</v>
      </c>
      <c r="P1700" s="74">
        <f t="shared" si="147"/>
        <v>0</v>
      </c>
      <c r="Q1700" s="96" t="str">
        <f t="shared" si="146"/>
        <v/>
      </c>
    </row>
    <row r="1701" spans="1:17">
      <c r="A1701" s="383" t="str">
        <f>IF(B1701="","",COUNT('Diário 1º PA'!$A$4:$A$2000)+COUNT('Diário 2º PA'!$A$4:$A$1998)+COUNT('Diário 3º PA'!$A$4:$A$1991)+ROW()-3)</f>
        <v/>
      </c>
      <c r="B1701" s="370"/>
      <c r="C1701" s="392"/>
      <c r="D1701" s="372"/>
      <c r="E1701" s="372"/>
      <c r="F1701" s="373"/>
      <c r="G1701" s="372"/>
      <c r="H1701" s="372"/>
      <c r="I1701" s="374"/>
      <c r="J1701" s="375"/>
      <c r="K1701" s="375"/>
      <c r="L1701" s="376"/>
      <c r="M1701" s="375"/>
      <c r="N1701" s="409"/>
      <c r="O1701" s="363">
        <f t="shared" si="147"/>
        <v>0</v>
      </c>
      <c r="P1701" s="74">
        <f t="shared" si="147"/>
        <v>0</v>
      </c>
      <c r="Q1701" s="96" t="str">
        <f t="shared" si="146"/>
        <v/>
      </c>
    </row>
    <row r="1702" spans="1:17">
      <c r="A1702" s="383" t="str">
        <f>IF(B1702="","",COUNT('Diário 1º PA'!$A$4:$A$2000)+COUNT('Diário 2º PA'!$A$4:$A$1998)+COUNT('Diário 3º PA'!$A$4:$A$1991)+ROW()-3)</f>
        <v/>
      </c>
      <c r="B1702" s="370"/>
      <c r="C1702" s="392"/>
      <c r="D1702" s="372"/>
      <c r="E1702" s="372"/>
      <c r="F1702" s="373"/>
      <c r="G1702" s="372"/>
      <c r="H1702" s="372"/>
      <c r="I1702" s="374"/>
      <c r="J1702" s="375"/>
      <c r="K1702" s="375"/>
      <c r="L1702" s="376"/>
      <c r="M1702" s="375"/>
      <c r="N1702" s="409"/>
      <c r="O1702" s="363">
        <f t="shared" si="147"/>
        <v>0</v>
      </c>
      <c r="P1702" s="74">
        <f t="shared" si="147"/>
        <v>0</v>
      </c>
      <c r="Q1702" s="96" t="str">
        <f t="shared" si="146"/>
        <v/>
      </c>
    </row>
    <row r="1703" spans="1:17">
      <c r="A1703" s="383" t="str">
        <f>IF(B1703="","",COUNT('Diário 1º PA'!$A$4:$A$2000)+COUNT('Diário 2º PA'!$A$4:$A$1998)+COUNT('Diário 3º PA'!$A$4:$A$1991)+ROW()-3)</f>
        <v/>
      </c>
      <c r="B1703" s="370"/>
      <c r="C1703" s="392"/>
      <c r="D1703" s="372"/>
      <c r="E1703" s="372"/>
      <c r="F1703" s="373"/>
      <c r="G1703" s="372"/>
      <c r="H1703" s="372"/>
      <c r="I1703" s="374"/>
      <c r="J1703" s="375"/>
      <c r="K1703" s="375"/>
      <c r="L1703" s="376"/>
      <c r="M1703" s="375"/>
      <c r="N1703" s="409"/>
      <c r="O1703" s="363">
        <f t="shared" si="147"/>
        <v>0</v>
      </c>
      <c r="P1703" s="74">
        <f t="shared" si="147"/>
        <v>0</v>
      </c>
      <c r="Q1703" s="96" t="str">
        <f t="shared" si="146"/>
        <v/>
      </c>
    </row>
    <row r="1704" spans="1:17">
      <c r="A1704" s="383" t="str">
        <f>IF(B1704="","",COUNT('Diário 1º PA'!$A$4:$A$2000)+COUNT('Diário 2º PA'!$A$4:$A$1998)+COUNT('Diário 3º PA'!$A$4:$A$1991)+ROW()-3)</f>
        <v/>
      </c>
      <c r="B1704" s="370"/>
      <c r="C1704" s="392"/>
      <c r="D1704" s="372"/>
      <c r="E1704" s="372"/>
      <c r="F1704" s="373"/>
      <c r="G1704" s="372"/>
      <c r="H1704" s="372"/>
      <c r="I1704" s="374"/>
      <c r="J1704" s="375"/>
      <c r="K1704" s="375"/>
      <c r="L1704" s="376"/>
      <c r="M1704" s="375"/>
      <c r="N1704" s="409"/>
      <c r="O1704" s="363">
        <f t="shared" si="147"/>
        <v>0</v>
      </c>
      <c r="P1704" s="74">
        <f t="shared" si="147"/>
        <v>0</v>
      </c>
      <c r="Q1704" s="96" t="str">
        <f t="shared" si="146"/>
        <v/>
      </c>
    </row>
    <row r="1705" spans="1:17">
      <c r="A1705" s="383" t="str">
        <f>IF(B1705="","",COUNT('Diário 1º PA'!$A$4:$A$2000)+COUNT('Diário 2º PA'!$A$4:$A$1998)+COUNT('Diário 3º PA'!$A$4:$A$1991)+ROW()-3)</f>
        <v/>
      </c>
      <c r="B1705" s="370"/>
      <c r="C1705" s="392"/>
      <c r="D1705" s="372"/>
      <c r="E1705" s="372"/>
      <c r="F1705" s="373"/>
      <c r="G1705" s="372"/>
      <c r="H1705" s="372"/>
      <c r="I1705" s="374"/>
      <c r="J1705" s="375"/>
      <c r="K1705" s="375"/>
      <c r="L1705" s="376"/>
      <c r="M1705" s="375"/>
      <c r="N1705" s="409"/>
      <c r="O1705" s="363">
        <f t="shared" si="147"/>
        <v>0</v>
      </c>
      <c r="P1705" s="74">
        <f t="shared" si="147"/>
        <v>0</v>
      </c>
      <c r="Q1705" s="96" t="str">
        <f t="shared" si="146"/>
        <v/>
      </c>
    </row>
    <row r="1706" spans="1:17">
      <c r="A1706" s="383" t="str">
        <f>IF(B1706="","",COUNT('Diário 1º PA'!$A$4:$A$2000)+COUNT('Diário 2º PA'!$A$4:$A$1998)+COUNT('Diário 3º PA'!$A$4:$A$1991)+ROW()-3)</f>
        <v/>
      </c>
      <c r="B1706" s="370"/>
      <c r="C1706" s="392"/>
      <c r="D1706" s="372"/>
      <c r="E1706" s="372"/>
      <c r="F1706" s="373"/>
      <c r="G1706" s="372"/>
      <c r="H1706" s="372"/>
      <c r="I1706" s="374"/>
      <c r="J1706" s="375"/>
      <c r="K1706" s="375"/>
      <c r="L1706" s="376"/>
      <c r="M1706" s="375"/>
      <c r="N1706" s="409"/>
      <c r="O1706" s="363">
        <f t="shared" si="147"/>
        <v>0</v>
      </c>
      <c r="P1706" s="74">
        <f t="shared" si="147"/>
        <v>0</v>
      </c>
      <c r="Q1706" s="96" t="str">
        <f t="shared" si="146"/>
        <v/>
      </c>
    </row>
    <row r="1707" spans="1:17">
      <c r="A1707" s="383" t="str">
        <f>IF(B1707="","",COUNT('Diário 1º PA'!$A$4:$A$2000)+COUNT('Diário 2º PA'!$A$4:$A$1998)+COUNT('Diário 3º PA'!$A$4:$A$1991)+ROW()-3)</f>
        <v/>
      </c>
      <c r="B1707" s="370"/>
      <c r="C1707" s="392"/>
      <c r="D1707" s="372"/>
      <c r="E1707" s="372"/>
      <c r="F1707" s="373"/>
      <c r="G1707" s="372"/>
      <c r="H1707" s="372"/>
      <c r="I1707" s="374"/>
      <c r="J1707" s="375"/>
      <c r="K1707" s="375"/>
      <c r="L1707" s="376"/>
      <c r="M1707" s="375"/>
      <c r="N1707" s="409"/>
      <c r="O1707" s="363">
        <f t="shared" si="147"/>
        <v>0</v>
      </c>
      <c r="P1707" s="74">
        <f t="shared" si="147"/>
        <v>0</v>
      </c>
      <c r="Q1707" s="96" t="str">
        <f t="shared" si="146"/>
        <v/>
      </c>
    </row>
    <row r="1708" spans="1:17">
      <c r="A1708" s="383" t="str">
        <f>IF(B1708="","",COUNT('Diário 1º PA'!$A$4:$A$2000)+COUNT('Diário 2º PA'!$A$4:$A$1998)+COUNT('Diário 3º PA'!$A$4:$A$1991)+ROW()-3)</f>
        <v/>
      </c>
      <c r="B1708" s="370"/>
      <c r="C1708" s="392"/>
      <c r="D1708" s="372"/>
      <c r="E1708" s="372"/>
      <c r="F1708" s="373"/>
      <c r="G1708" s="372"/>
      <c r="H1708" s="372"/>
      <c r="I1708" s="374"/>
      <c r="J1708" s="375"/>
      <c r="K1708" s="375"/>
      <c r="L1708" s="376"/>
      <c r="M1708" s="375"/>
      <c r="N1708" s="409"/>
      <c r="O1708" s="363">
        <f t="shared" si="147"/>
        <v>0</v>
      </c>
      <c r="P1708" s="74">
        <f t="shared" si="147"/>
        <v>0</v>
      </c>
      <c r="Q1708" s="96" t="str">
        <f t="shared" si="146"/>
        <v/>
      </c>
    </row>
    <row r="1709" spans="1:17">
      <c r="A1709" s="383" t="str">
        <f>IF(B1709="","",COUNT('Diário 1º PA'!$A$4:$A$2000)+COUNT('Diário 2º PA'!$A$4:$A$1998)+COUNT('Diário 3º PA'!$A$4:$A$1991)+ROW()-3)</f>
        <v/>
      </c>
      <c r="B1709" s="370"/>
      <c r="C1709" s="392"/>
      <c r="D1709" s="372"/>
      <c r="E1709" s="372"/>
      <c r="F1709" s="373"/>
      <c r="G1709" s="372"/>
      <c r="H1709" s="372"/>
      <c r="I1709" s="374"/>
      <c r="J1709" s="375"/>
      <c r="K1709" s="375"/>
      <c r="L1709" s="376"/>
      <c r="M1709" s="375"/>
      <c r="N1709" s="409"/>
      <c r="O1709" s="363">
        <f t="shared" si="147"/>
        <v>0</v>
      </c>
      <c r="P1709" s="74">
        <f t="shared" si="147"/>
        <v>0</v>
      </c>
      <c r="Q1709" s="96" t="str">
        <f t="shared" si="146"/>
        <v/>
      </c>
    </row>
    <row r="1710" spans="1:17">
      <c r="A1710" s="383" t="str">
        <f>IF(B1710="","",COUNT('Diário 1º PA'!$A$4:$A$2000)+COUNT('Diário 2º PA'!$A$4:$A$1998)+COUNT('Diário 3º PA'!$A$4:$A$1991)+ROW()-3)</f>
        <v/>
      </c>
      <c r="B1710" s="370"/>
      <c r="C1710" s="392"/>
      <c r="D1710" s="372"/>
      <c r="E1710" s="372"/>
      <c r="F1710" s="373"/>
      <c r="G1710" s="372"/>
      <c r="H1710" s="372"/>
      <c r="I1710" s="374"/>
      <c r="J1710" s="375"/>
      <c r="K1710" s="375"/>
      <c r="L1710" s="376"/>
      <c r="M1710" s="375"/>
      <c r="N1710" s="409"/>
      <c r="O1710" s="363">
        <f t="shared" si="147"/>
        <v>0</v>
      </c>
      <c r="P1710" s="74">
        <f t="shared" si="147"/>
        <v>0</v>
      </c>
      <c r="Q1710" s="96" t="str">
        <f t="shared" si="146"/>
        <v/>
      </c>
    </row>
    <row r="1711" spans="1:17">
      <c r="A1711" s="383" t="str">
        <f>IF(B1711="","",COUNT('Diário 1º PA'!$A$4:$A$2000)+COUNT('Diário 2º PA'!$A$4:$A$1998)+COUNT('Diário 3º PA'!$A$4:$A$1991)+ROW()-3)</f>
        <v/>
      </c>
      <c r="B1711" s="370"/>
      <c r="C1711" s="392"/>
      <c r="D1711" s="372"/>
      <c r="E1711" s="372"/>
      <c r="F1711" s="373"/>
      <c r="G1711" s="372"/>
      <c r="H1711" s="372"/>
      <c r="I1711" s="374"/>
      <c r="J1711" s="375"/>
      <c r="K1711" s="375"/>
      <c r="L1711" s="376"/>
      <c r="M1711" s="375"/>
      <c r="N1711" s="409"/>
      <c r="O1711" s="363">
        <f t="shared" si="147"/>
        <v>0</v>
      </c>
      <c r="P1711" s="74">
        <f t="shared" si="147"/>
        <v>0</v>
      </c>
      <c r="Q1711" s="96" t="str">
        <f t="shared" si="146"/>
        <v/>
      </c>
    </row>
    <row r="1712" spans="1:17">
      <c r="A1712" s="383" t="str">
        <f>IF(B1712="","",COUNT('Diário 1º PA'!$A$4:$A$2000)+COUNT('Diário 2º PA'!$A$4:$A$1998)+COUNT('Diário 3º PA'!$A$4:$A$1991)+ROW()-3)</f>
        <v/>
      </c>
      <c r="B1712" s="370"/>
      <c r="C1712" s="392"/>
      <c r="D1712" s="372"/>
      <c r="E1712" s="372"/>
      <c r="F1712" s="373"/>
      <c r="G1712" s="372"/>
      <c r="H1712" s="372"/>
      <c r="I1712" s="374"/>
      <c r="J1712" s="375"/>
      <c r="K1712" s="375"/>
      <c r="L1712" s="376"/>
      <c r="M1712" s="375"/>
      <c r="N1712" s="409"/>
      <c r="O1712" s="363">
        <f t="shared" si="147"/>
        <v>0</v>
      </c>
      <c r="P1712" s="74">
        <f t="shared" si="147"/>
        <v>0</v>
      </c>
      <c r="Q1712" s="96" t="str">
        <f t="shared" si="146"/>
        <v/>
      </c>
    </row>
    <row r="1713" spans="1:17">
      <c r="A1713" s="383" t="str">
        <f>IF(B1713="","",COUNT('Diário 1º PA'!$A$4:$A$2000)+COUNT('Diário 2º PA'!$A$4:$A$1998)+COUNT('Diário 3º PA'!$A$4:$A$1991)+ROW()-3)</f>
        <v/>
      </c>
      <c r="B1713" s="370"/>
      <c r="C1713" s="392"/>
      <c r="D1713" s="372"/>
      <c r="E1713" s="372"/>
      <c r="F1713" s="373"/>
      <c r="G1713" s="372"/>
      <c r="H1713" s="372"/>
      <c r="I1713" s="374"/>
      <c r="J1713" s="375"/>
      <c r="K1713" s="375"/>
      <c r="L1713" s="376"/>
      <c r="M1713" s="375"/>
      <c r="N1713" s="409"/>
      <c r="O1713" s="363">
        <f t="shared" si="147"/>
        <v>0</v>
      </c>
      <c r="P1713" s="74">
        <f t="shared" si="147"/>
        <v>0</v>
      </c>
      <c r="Q1713" s="96" t="str">
        <f t="shared" si="146"/>
        <v/>
      </c>
    </row>
    <row r="1714" spans="1:17">
      <c r="A1714" s="383" t="str">
        <f>IF(B1714="","",COUNT('Diário 1º PA'!$A$4:$A$2000)+COUNT('Diário 2º PA'!$A$4:$A$1998)+COUNT('Diário 3º PA'!$A$4:$A$1991)+ROW()-3)</f>
        <v/>
      </c>
      <c r="B1714" s="370"/>
      <c r="C1714" s="392"/>
      <c r="D1714" s="372"/>
      <c r="E1714" s="372"/>
      <c r="F1714" s="373"/>
      <c r="G1714" s="372"/>
      <c r="H1714" s="372"/>
      <c r="I1714" s="374"/>
      <c r="J1714" s="375"/>
      <c r="K1714" s="375"/>
      <c r="L1714" s="376"/>
      <c r="M1714" s="375"/>
      <c r="N1714" s="409"/>
      <c r="O1714" s="363">
        <f t="shared" si="147"/>
        <v>0</v>
      </c>
      <c r="P1714" s="74">
        <f t="shared" si="147"/>
        <v>0</v>
      </c>
      <c r="Q1714" s="96" t="str">
        <f t="shared" si="146"/>
        <v/>
      </c>
    </row>
    <row r="1715" spans="1:17">
      <c r="A1715" s="383" t="str">
        <f>IF(B1715="","",COUNT('Diário 1º PA'!$A$4:$A$2000)+COUNT('Diário 2º PA'!$A$4:$A$1998)+COUNT('Diário 3º PA'!$A$4:$A$1991)+ROW()-3)</f>
        <v/>
      </c>
      <c r="B1715" s="370"/>
      <c r="C1715" s="392"/>
      <c r="D1715" s="372"/>
      <c r="E1715" s="372"/>
      <c r="F1715" s="373"/>
      <c r="G1715" s="372"/>
      <c r="H1715" s="372"/>
      <c r="I1715" s="374"/>
      <c r="J1715" s="375"/>
      <c r="K1715" s="375"/>
      <c r="L1715" s="376"/>
      <c r="M1715" s="375"/>
      <c r="N1715" s="409"/>
      <c r="O1715" s="363">
        <f t="shared" si="147"/>
        <v>0</v>
      </c>
      <c r="P1715" s="74">
        <f t="shared" si="147"/>
        <v>0</v>
      </c>
      <c r="Q1715" s="96" t="str">
        <f t="shared" si="146"/>
        <v/>
      </c>
    </row>
    <row r="1716" spans="1:17">
      <c r="A1716" s="383" t="str">
        <f>IF(B1716="","",COUNT('Diário 1º PA'!$A$4:$A$2000)+COUNT('Diário 2º PA'!$A$4:$A$1998)+COUNT('Diário 3º PA'!$A$4:$A$1991)+ROW()-3)</f>
        <v/>
      </c>
      <c r="B1716" s="370"/>
      <c r="C1716" s="392"/>
      <c r="D1716" s="372"/>
      <c r="E1716" s="372"/>
      <c r="F1716" s="373"/>
      <c r="G1716" s="372"/>
      <c r="H1716" s="372"/>
      <c r="I1716" s="374"/>
      <c r="J1716" s="375"/>
      <c r="K1716" s="375"/>
      <c r="L1716" s="376"/>
      <c r="M1716" s="375"/>
      <c r="N1716" s="409"/>
      <c r="O1716" s="363">
        <f t="shared" si="147"/>
        <v>0</v>
      </c>
      <c r="P1716" s="74">
        <f t="shared" si="147"/>
        <v>0</v>
      </c>
      <c r="Q1716" s="96" t="str">
        <f t="shared" si="146"/>
        <v/>
      </c>
    </row>
    <row r="1717" spans="1:17">
      <c r="A1717" s="383" t="str">
        <f>IF(B1717="","",COUNT('Diário 1º PA'!$A$4:$A$2000)+COUNT('Diário 2º PA'!$A$4:$A$1998)+COUNT('Diário 3º PA'!$A$4:$A$1991)+ROW()-3)</f>
        <v/>
      </c>
      <c r="B1717" s="370"/>
      <c r="C1717" s="392"/>
      <c r="D1717" s="372"/>
      <c r="E1717" s="372"/>
      <c r="F1717" s="373"/>
      <c r="G1717" s="372"/>
      <c r="H1717" s="372"/>
      <c r="I1717" s="374"/>
      <c r="J1717" s="375"/>
      <c r="K1717" s="375"/>
      <c r="L1717" s="376"/>
      <c r="M1717" s="375"/>
      <c r="N1717" s="409"/>
      <c r="O1717" s="363">
        <f t="shared" si="147"/>
        <v>0</v>
      </c>
      <c r="P1717" s="74">
        <f t="shared" si="147"/>
        <v>0</v>
      </c>
      <c r="Q1717" s="96" t="str">
        <f t="shared" si="146"/>
        <v/>
      </c>
    </row>
    <row r="1718" spans="1:17">
      <c r="A1718" s="383" t="str">
        <f>IF(B1718="","",COUNT('Diário 1º PA'!$A$4:$A$2000)+COUNT('Diário 2º PA'!$A$4:$A$1998)+COUNT('Diário 3º PA'!$A$4:$A$1991)+ROW()-3)</f>
        <v/>
      </c>
      <c r="B1718" s="370"/>
      <c r="C1718" s="392"/>
      <c r="D1718" s="372"/>
      <c r="E1718" s="372"/>
      <c r="F1718" s="373"/>
      <c r="G1718" s="372"/>
      <c r="H1718" s="372"/>
      <c r="I1718" s="374"/>
      <c r="J1718" s="375"/>
      <c r="K1718" s="375"/>
      <c r="L1718" s="376"/>
      <c r="M1718" s="375"/>
      <c r="N1718" s="409"/>
      <c r="O1718" s="363">
        <f t="shared" si="147"/>
        <v>0</v>
      </c>
      <c r="P1718" s="74">
        <f t="shared" si="147"/>
        <v>0</v>
      </c>
      <c r="Q1718" s="96" t="str">
        <f t="shared" si="146"/>
        <v/>
      </c>
    </row>
    <row r="1719" spans="1:17">
      <c r="A1719" s="383" t="str">
        <f>IF(B1719="","",COUNT('Diário 1º PA'!$A$4:$A$2000)+COUNT('Diário 2º PA'!$A$4:$A$1998)+COUNT('Diário 3º PA'!$A$4:$A$1991)+ROW()-3)</f>
        <v/>
      </c>
      <c r="B1719" s="370"/>
      <c r="C1719" s="392"/>
      <c r="D1719" s="372"/>
      <c r="E1719" s="372"/>
      <c r="F1719" s="373"/>
      <c r="G1719" s="372"/>
      <c r="H1719" s="372"/>
      <c r="I1719" s="374"/>
      <c r="J1719" s="375"/>
      <c r="K1719" s="375"/>
      <c r="L1719" s="376"/>
      <c r="M1719" s="375"/>
      <c r="N1719" s="409"/>
      <c r="O1719" s="363">
        <f t="shared" si="147"/>
        <v>0</v>
      </c>
      <c r="P1719" s="74">
        <f t="shared" si="147"/>
        <v>0</v>
      </c>
      <c r="Q1719" s="96" t="str">
        <f t="shared" si="146"/>
        <v/>
      </c>
    </row>
    <row r="1720" spans="1:17">
      <c r="A1720" s="383" t="str">
        <f>IF(B1720="","",COUNT('Diário 1º PA'!$A$4:$A$2000)+COUNT('Diário 2º PA'!$A$4:$A$1998)+COUNT('Diário 3º PA'!$A$4:$A$1991)+ROW()-3)</f>
        <v/>
      </c>
      <c r="B1720" s="370"/>
      <c r="C1720" s="392"/>
      <c r="D1720" s="372"/>
      <c r="E1720" s="372"/>
      <c r="F1720" s="373"/>
      <c r="G1720" s="372"/>
      <c r="H1720" s="372"/>
      <c r="I1720" s="374"/>
      <c r="J1720" s="375"/>
      <c r="K1720" s="375"/>
      <c r="L1720" s="376"/>
      <c r="M1720" s="375"/>
      <c r="N1720" s="409"/>
      <c r="O1720" s="363">
        <f t="shared" si="147"/>
        <v>0</v>
      </c>
      <c r="P1720" s="74">
        <f t="shared" si="147"/>
        <v>0</v>
      </c>
      <c r="Q1720" s="96" t="str">
        <f t="shared" si="146"/>
        <v/>
      </c>
    </row>
    <row r="1721" spans="1:17">
      <c r="A1721" s="383" t="str">
        <f>IF(B1721="","",COUNT('Diário 1º PA'!$A$4:$A$2000)+COUNT('Diário 2º PA'!$A$4:$A$1998)+COUNT('Diário 3º PA'!$A$4:$A$1991)+ROW()-3)</f>
        <v/>
      </c>
      <c r="B1721" s="370"/>
      <c r="C1721" s="392"/>
      <c r="D1721" s="372"/>
      <c r="E1721" s="372"/>
      <c r="F1721" s="373"/>
      <c r="G1721" s="372"/>
      <c r="H1721" s="372"/>
      <c r="I1721" s="374"/>
      <c r="J1721" s="375"/>
      <c r="K1721" s="375"/>
      <c r="L1721" s="376"/>
      <c r="M1721" s="375"/>
      <c r="N1721" s="409"/>
      <c r="O1721" s="363">
        <f t="shared" si="147"/>
        <v>0</v>
      </c>
      <c r="P1721" s="74">
        <f t="shared" si="147"/>
        <v>0</v>
      </c>
      <c r="Q1721" s="96" t="str">
        <f t="shared" si="146"/>
        <v/>
      </c>
    </row>
    <row r="1722" spans="1:17">
      <c r="A1722" s="383" t="str">
        <f>IF(B1722="","",COUNT('Diário 1º PA'!$A$4:$A$2000)+COUNT('Diário 2º PA'!$A$4:$A$1998)+COUNT('Diário 3º PA'!$A$4:$A$1991)+ROW()-3)</f>
        <v/>
      </c>
      <c r="B1722" s="370"/>
      <c r="C1722" s="392"/>
      <c r="D1722" s="372"/>
      <c r="E1722" s="372"/>
      <c r="F1722" s="373"/>
      <c r="G1722" s="372"/>
      <c r="H1722" s="372"/>
      <c r="I1722" s="374"/>
      <c r="J1722" s="375"/>
      <c r="K1722" s="375"/>
      <c r="L1722" s="376"/>
      <c r="M1722" s="375"/>
      <c r="N1722" s="409"/>
      <c r="O1722" s="363">
        <f t="shared" si="147"/>
        <v>0</v>
      </c>
      <c r="P1722" s="74">
        <f t="shared" si="147"/>
        <v>0</v>
      </c>
      <c r="Q1722" s="96" t="str">
        <f t="shared" si="146"/>
        <v/>
      </c>
    </row>
    <row r="1723" spans="1:17">
      <c r="A1723" s="383" t="str">
        <f>IF(B1723="","",COUNT('Diário 1º PA'!$A$4:$A$2000)+COUNT('Diário 2º PA'!$A$4:$A$1998)+COUNT('Diário 3º PA'!$A$4:$A$1991)+ROW()-3)</f>
        <v/>
      </c>
      <c r="B1723" s="370"/>
      <c r="C1723" s="392"/>
      <c r="D1723" s="372"/>
      <c r="E1723" s="372"/>
      <c r="F1723" s="373"/>
      <c r="G1723" s="372"/>
      <c r="H1723" s="372"/>
      <c r="I1723" s="374"/>
      <c r="J1723" s="375"/>
      <c r="K1723" s="375"/>
      <c r="L1723" s="376"/>
      <c r="M1723" s="375"/>
      <c r="N1723" s="409"/>
      <c r="O1723" s="363">
        <f t="shared" si="147"/>
        <v>0</v>
      </c>
      <c r="P1723" s="74">
        <f t="shared" si="147"/>
        <v>0</v>
      </c>
      <c r="Q1723" s="96" t="str">
        <f t="shared" si="146"/>
        <v/>
      </c>
    </row>
    <row r="1724" spans="1:17">
      <c r="A1724" s="383" t="str">
        <f>IF(B1724="","",COUNT('Diário 1º PA'!$A$4:$A$2000)+COUNT('Diário 2º PA'!$A$4:$A$1998)+COUNT('Diário 3º PA'!$A$4:$A$1991)+ROW()-3)</f>
        <v/>
      </c>
      <c r="B1724" s="370"/>
      <c r="C1724" s="392"/>
      <c r="D1724" s="372"/>
      <c r="E1724" s="372"/>
      <c r="F1724" s="373"/>
      <c r="G1724" s="372"/>
      <c r="H1724" s="372"/>
      <c r="I1724" s="374"/>
      <c r="J1724" s="375"/>
      <c r="K1724" s="375"/>
      <c r="L1724" s="376"/>
      <c r="M1724" s="375"/>
      <c r="N1724" s="409"/>
      <c r="O1724" s="363">
        <f t="shared" si="147"/>
        <v>0</v>
      </c>
      <c r="P1724" s="74">
        <f t="shared" si="147"/>
        <v>0</v>
      </c>
      <c r="Q1724" s="96" t="str">
        <f t="shared" si="146"/>
        <v/>
      </c>
    </row>
    <row r="1725" spans="1:17">
      <c r="A1725" s="383" t="str">
        <f>IF(B1725="","",COUNT('Diário 1º PA'!$A$4:$A$2000)+COUNT('Diário 2º PA'!$A$4:$A$1998)+COUNT('Diário 3º PA'!$A$4:$A$1991)+ROW()-3)</f>
        <v/>
      </c>
      <c r="B1725" s="370"/>
      <c r="C1725" s="392"/>
      <c r="D1725" s="372"/>
      <c r="E1725" s="372"/>
      <c r="F1725" s="373"/>
      <c r="G1725" s="372"/>
      <c r="H1725" s="372"/>
      <c r="I1725" s="374"/>
      <c r="J1725" s="375"/>
      <c r="K1725" s="375"/>
      <c r="L1725" s="376"/>
      <c r="M1725" s="375"/>
      <c r="N1725" s="409"/>
      <c r="O1725" s="363">
        <f t="shared" si="147"/>
        <v>0</v>
      </c>
      <c r="P1725" s="74">
        <f t="shared" si="147"/>
        <v>0</v>
      </c>
      <c r="Q1725" s="96" t="str">
        <f t="shared" si="146"/>
        <v/>
      </c>
    </row>
    <row r="1726" spans="1:17">
      <c r="A1726" s="383" t="str">
        <f>IF(B1726="","",COUNT('Diário 1º PA'!$A$4:$A$2000)+COUNT('Diário 2º PA'!$A$4:$A$1998)+COUNT('Diário 3º PA'!$A$4:$A$1991)+ROW()-3)</f>
        <v/>
      </c>
      <c r="B1726" s="370"/>
      <c r="C1726" s="392"/>
      <c r="D1726" s="372"/>
      <c r="E1726" s="372"/>
      <c r="F1726" s="373"/>
      <c r="G1726" s="372"/>
      <c r="H1726" s="372"/>
      <c r="I1726" s="374"/>
      <c r="J1726" s="375"/>
      <c r="K1726" s="375"/>
      <c r="L1726" s="376"/>
      <c r="M1726" s="375"/>
      <c r="N1726" s="409"/>
      <c r="O1726" s="363">
        <f t="shared" si="147"/>
        <v>0</v>
      </c>
      <c r="P1726" s="74">
        <f t="shared" si="147"/>
        <v>0</v>
      </c>
      <c r="Q1726" s="96" t="str">
        <f t="shared" si="146"/>
        <v/>
      </c>
    </row>
    <row r="1727" spans="1:17">
      <c r="A1727" s="383" t="str">
        <f>IF(B1727="","",COUNT('Diário 1º PA'!$A$4:$A$2000)+COUNT('Diário 2º PA'!$A$4:$A$1998)+COUNT('Diário 3º PA'!$A$4:$A$1991)+ROW()-3)</f>
        <v/>
      </c>
      <c r="B1727" s="370"/>
      <c r="C1727" s="392"/>
      <c r="D1727" s="372"/>
      <c r="E1727" s="372"/>
      <c r="F1727" s="373"/>
      <c r="G1727" s="372"/>
      <c r="H1727" s="372"/>
      <c r="I1727" s="374"/>
      <c r="J1727" s="375"/>
      <c r="K1727" s="375"/>
      <c r="L1727" s="376"/>
      <c r="M1727" s="375"/>
      <c r="N1727" s="409"/>
      <c r="O1727" s="363">
        <f t="shared" si="147"/>
        <v>0</v>
      </c>
      <c r="P1727" s="74">
        <f t="shared" si="147"/>
        <v>0</v>
      </c>
      <c r="Q1727" s="96" t="str">
        <f t="shared" si="146"/>
        <v/>
      </c>
    </row>
    <row r="1728" spans="1:17">
      <c r="A1728" s="383" t="str">
        <f>IF(B1728="","",COUNT('Diário 1º PA'!$A$4:$A$2000)+COUNT('Diário 2º PA'!$A$4:$A$1998)+COUNT('Diário 3º PA'!$A$4:$A$1991)+ROW()-3)</f>
        <v/>
      </c>
      <c r="B1728" s="370"/>
      <c r="C1728" s="392"/>
      <c r="D1728" s="372"/>
      <c r="E1728" s="372"/>
      <c r="F1728" s="373"/>
      <c r="G1728" s="372"/>
      <c r="H1728" s="372"/>
      <c r="I1728" s="374"/>
      <c r="J1728" s="375"/>
      <c r="K1728" s="375"/>
      <c r="L1728" s="376"/>
      <c r="M1728" s="375"/>
      <c r="N1728" s="409"/>
      <c r="O1728" s="363">
        <f t="shared" si="147"/>
        <v>0</v>
      </c>
      <c r="P1728" s="74">
        <f t="shared" si="147"/>
        <v>0</v>
      </c>
      <c r="Q1728" s="96" t="str">
        <f t="shared" si="146"/>
        <v/>
      </c>
    </row>
    <row r="1729" spans="1:17">
      <c r="A1729" s="383" t="str">
        <f>IF(B1729="","",COUNT('Diário 1º PA'!$A$4:$A$2000)+COUNT('Diário 2º PA'!$A$4:$A$1998)+COUNT('Diário 3º PA'!$A$4:$A$1991)+ROW()-3)</f>
        <v/>
      </c>
      <c r="B1729" s="370"/>
      <c r="C1729" s="392"/>
      <c r="D1729" s="372"/>
      <c r="E1729" s="372"/>
      <c r="F1729" s="373"/>
      <c r="G1729" s="372"/>
      <c r="H1729" s="372"/>
      <c r="I1729" s="374"/>
      <c r="J1729" s="375"/>
      <c r="K1729" s="375"/>
      <c r="L1729" s="376"/>
      <c r="M1729" s="375"/>
      <c r="N1729" s="409"/>
      <c r="O1729" s="363">
        <f t="shared" si="147"/>
        <v>0</v>
      </c>
      <c r="P1729" s="74">
        <f t="shared" si="147"/>
        <v>0</v>
      </c>
      <c r="Q1729" s="96" t="str">
        <f t="shared" si="146"/>
        <v/>
      </c>
    </row>
    <row r="1730" spans="1:17">
      <c r="A1730" s="383" t="str">
        <f>IF(B1730="","",COUNT('Diário 1º PA'!$A$4:$A$2000)+COUNT('Diário 2º PA'!$A$4:$A$1998)+COUNT('Diário 3º PA'!$A$4:$A$1991)+ROW()-3)</f>
        <v/>
      </c>
      <c r="B1730" s="370"/>
      <c r="C1730" s="392"/>
      <c r="D1730" s="372"/>
      <c r="E1730" s="372"/>
      <c r="F1730" s="373"/>
      <c r="G1730" s="372"/>
      <c r="H1730" s="372"/>
      <c r="I1730" s="374"/>
      <c r="J1730" s="375"/>
      <c r="K1730" s="375"/>
      <c r="L1730" s="376"/>
      <c r="M1730" s="375"/>
      <c r="N1730" s="409"/>
      <c r="O1730" s="363">
        <f t="shared" si="147"/>
        <v>0</v>
      </c>
      <c r="P1730" s="74">
        <f t="shared" si="147"/>
        <v>0</v>
      </c>
      <c r="Q1730" s="96" t="str">
        <f t="shared" si="146"/>
        <v/>
      </c>
    </row>
    <row r="1731" spans="1:17">
      <c r="A1731" s="383" t="str">
        <f>IF(B1731="","",COUNT('Diário 1º PA'!$A$4:$A$2000)+COUNT('Diário 2º PA'!$A$4:$A$1998)+COUNT('Diário 3º PA'!$A$4:$A$1991)+ROW()-3)</f>
        <v/>
      </c>
      <c r="B1731" s="370"/>
      <c r="C1731" s="392"/>
      <c r="D1731" s="372"/>
      <c r="E1731" s="372"/>
      <c r="F1731" s="373"/>
      <c r="G1731" s="372"/>
      <c r="H1731" s="372"/>
      <c r="I1731" s="374"/>
      <c r="J1731" s="375"/>
      <c r="K1731" s="375"/>
      <c r="L1731" s="376"/>
      <c r="M1731" s="375"/>
      <c r="N1731" s="409"/>
      <c r="O1731" s="363">
        <f t="shared" si="147"/>
        <v>0</v>
      </c>
      <c r="P1731" s="74">
        <f t="shared" si="147"/>
        <v>0</v>
      </c>
      <c r="Q1731" s="96" t="str">
        <f t="shared" si="146"/>
        <v/>
      </c>
    </row>
    <row r="1732" spans="1:17">
      <c r="A1732" s="383" t="str">
        <f>IF(B1732="","",COUNT('Diário 1º PA'!$A$4:$A$2000)+COUNT('Diário 2º PA'!$A$4:$A$1998)+COUNT('Diário 3º PA'!$A$4:$A$1991)+ROW()-3)</f>
        <v/>
      </c>
      <c r="B1732" s="370"/>
      <c r="C1732" s="392"/>
      <c r="D1732" s="372"/>
      <c r="E1732" s="372"/>
      <c r="F1732" s="373"/>
      <c r="G1732" s="372"/>
      <c r="H1732" s="372"/>
      <c r="I1732" s="374"/>
      <c r="J1732" s="375"/>
      <c r="K1732" s="375"/>
      <c r="L1732" s="376"/>
      <c r="M1732" s="375"/>
      <c r="N1732" s="409"/>
      <c r="O1732" s="363">
        <f t="shared" si="147"/>
        <v>0</v>
      </c>
      <c r="P1732" s="74">
        <f t="shared" si="147"/>
        <v>0</v>
      </c>
      <c r="Q1732" s="96" t="str">
        <f t="shared" si="146"/>
        <v/>
      </c>
    </row>
    <row r="1733" spans="1:17">
      <c r="A1733" s="383" t="str">
        <f>IF(B1733="","",COUNT('Diário 1º PA'!$A$4:$A$2000)+COUNT('Diário 2º PA'!$A$4:$A$1998)+COUNT('Diário 3º PA'!$A$4:$A$1991)+ROW()-3)</f>
        <v/>
      </c>
      <c r="B1733" s="370"/>
      <c r="C1733" s="392"/>
      <c r="D1733" s="372"/>
      <c r="E1733" s="372"/>
      <c r="F1733" s="373"/>
      <c r="G1733" s="372"/>
      <c r="H1733" s="372"/>
      <c r="I1733" s="374"/>
      <c r="J1733" s="375"/>
      <c r="K1733" s="375"/>
      <c r="L1733" s="376"/>
      <c r="M1733" s="375"/>
      <c r="N1733" s="409"/>
      <c r="O1733" s="363">
        <f t="shared" si="147"/>
        <v>0</v>
      </c>
      <c r="P1733" s="74">
        <f t="shared" si="147"/>
        <v>0</v>
      </c>
      <c r="Q1733" s="96" t="str">
        <f t="shared" si="146"/>
        <v/>
      </c>
    </row>
    <row r="1734" spans="1:17">
      <c r="A1734" s="383" t="str">
        <f>IF(B1734="","",COUNT('Diário 1º PA'!$A$4:$A$2000)+COUNT('Diário 2º PA'!$A$4:$A$1998)+COUNT('Diário 3º PA'!$A$4:$A$1991)+ROW()-3)</f>
        <v/>
      </c>
      <c r="B1734" s="370"/>
      <c r="C1734" s="392"/>
      <c r="D1734" s="372"/>
      <c r="E1734" s="372"/>
      <c r="F1734" s="373"/>
      <c r="G1734" s="372"/>
      <c r="H1734" s="372"/>
      <c r="I1734" s="374"/>
      <c r="J1734" s="375"/>
      <c r="K1734" s="375"/>
      <c r="L1734" s="376"/>
      <c r="M1734" s="375"/>
      <c r="N1734" s="409"/>
      <c r="O1734" s="363">
        <f t="shared" si="147"/>
        <v>0</v>
      </c>
      <c r="P1734" s="74">
        <f t="shared" si="147"/>
        <v>0</v>
      </c>
      <c r="Q1734" s="96" t="str">
        <f t="shared" si="146"/>
        <v/>
      </c>
    </row>
    <row r="1735" spans="1:17">
      <c r="A1735" s="383" t="str">
        <f>IF(B1735="","",COUNT('Diário 1º PA'!$A$4:$A$2000)+COUNT('Diário 2º PA'!$A$4:$A$1998)+COUNT('Diário 3º PA'!$A$4:$A$1991)+ROW()-3)</f>
        <v/>
      </c>
      <c r="B1735" s="370"/>
      <c r="C1735" s="392"/>
      <c r="D1735" s="372"/>
      <c r="E1735" s="372"/>
      <c r="F1735" s="373"/>
      <c r="G1735" s="372"/>
      <c r="H1735" s="372"/>
      <c r="I1735" s="374"/>
      <c r="J1735" s="375"/>
      <c r="K1735" s="375"/>
      <c r="L1735" s="376"/>
      <c r="M1735" s="375"/>
      <c r="N1735" s="409"/>
      <c r="O1735" s="363">
        <f t="shared" si="147"/>
        <v>0</v>
      </c>
      <c r="P1735" s="74">
        <f t="shared" si="147"/>
        <v>0</v>
      </c>
      <c r="Q1735" s="96" t="str">
        <f t="shared" si="146"/>
        <v/>
      </c>
    </row>
    <row r="1736" spans="1:17">
      <c r="A1736" s="383" t="str">
        <f>IF(B1736="","",COUNT('Diário 1º PA'!$A$4:$A$2000)+COUNT('Diário 2º PA'!$A$4:$A$1998)+COUNT('Diário 3º PA'!$A$4:$A$1991)+ROW()-3)</f>
        <v/>
      </c>
      <c r="B1736" s="370"/>
      <c r="C1736" s="392"/>
      <c r="D1736" s="372"/>
      <c r="E1736" s="372"/>
      <c r="F1736" s="373"/>
      <c r="G1736" s="372"/>
      <c r="H1736" s="372"/>
      <c r="I1736" s="374"/>
      <c r="J1736" s="375"/>
      <c r="K1736" s="375"/>
      <c r="L1736" s="376"/>
      <c r="M1736" s="375"/>
      <c r="N1736" s="409"/>
      <c r="O1736" s="363">
        <f t="shared" si="147"/>
        <v>0</v>
      </c>
      <c r="P1736" s="74">
        <f t="shared" si="147"/>
        <v>0</v>
      </c>
      <c r="Q1736" s="96" t="str">
        <f t="shared" ref="Q1736:Q1799" si="148">SUBSTITUTE(D1736," ","_")</f>
        <v/>
      </c>
    </row>
    <row r="1737" spans="1:17">
      <c r="A1737" s="383" t="str">
        <f>IF(B1737="","",COUNT('Diário 1º PA'!$A$4:$A$2000)+COUNT('Diário 2º PA'!$A$4:$A$1998)+COUNT('Diário 3º PA'!$A$4:$A$1991)+ROW()-3)</f>
        <v/>
      </c>
      <c r="B1737" s="370"/>
      <c r="C1737" s="392"/>
      <c r="D1737" s="372"/>
      <c r="E1737" s="372"/>
      <c r="F1737" s="373"/>
      <c r="G1737" s="372"/>
      <c r="H1737" s="372"/>
      <c r="I1737" s="374"/>
      <c r="J1737" s="375"/>
      <c r="K1737" s="375"/>
      <c r="L1737" s="376"/>
      <c r="M1737" s="375"/>
      <c r="N1737" s="409"/>
      <c r="O1737" s="363">
        <f t="shared" ref="O1737:P1800" si="149">IF(B1737=0,0,IF(YEAR(B1737)=$P$1,MONTH(B1737)-$O$1+1,(YEAR(B1737)-$P$1)*12-$O$1+1+MONTH(B1737)))</f>
        <v>0</v>
      </c>
      <c r="P1737" s="74">
        <f t="shared" si="149"/>
        <v>0</v>
      </c>
      <c r="Q1737" s="96" t="str">
        <f t="shared" si="148"/>
        <v/>
      </c>
    </row>
    <row r="1738" spans="1:17">
      <c r="A1738" s="383" t="str">
        <f>IF(B1738="","",COUNT('Diário 1º PA'!$A$4:$A$2000)+COUNT('Diário 2º PA'!$A$4:$A$1998)+COUNT('Diário 3º PA'!$A$4:$A$1991)+ROW()-3)</f>
        <v/>
      </c>
      <c r="B1738" s="370"/>
      <c r="C1738" s="392"/>
      <c r="D1738" s="372"/>
      <c r="E1738" s="372"/>
      <c r="F1738" s="373"/>
      <c r="G1738" s="372"/>
      <c r="H1738" s="372"/>
      <c r="I1738" s="374"/>
      <c r="J1738" s="375"/>
      <c r="K1738" s="375"/>
      <c r="L1738" s="376"/>
      <c r="M1738" s="375"/>
      <c r="N1738" s="409"/>
      <c r="O1738" s="363">
        <f t="shared" si="149"/>
        <v>0</v>
      </c>
      <c r="P1738" s="74">
        <f t="shared" si="149"/>
        <v>0</v>
      </c>
      <c r="Q1738" s="96" t="str">
        <f t="shared" si="148"/>
        <v/>
      </c>
    </row>
    <row r="1739" spans="1:17">
      <c r="A1739" s="383" t="str">
        <f>IF(B1739="","",COUNT('Diário 1º PA'!$A$4:$A$2000)+COUNT('Diário 2º PA'!$A$4:$A$1998)+COUNT('Diário 3º PA'!$A$4:$A$1991)+ROW()-3)</f>
        <v/>
      </c>
      <c r="B1739" s="370"/>
      <c r="C1739" s="392"/>
      <c r="D1739" s="372"/>
      <c r="E1739" s="372"/>
      <c r="F1739" s="373"/>
      <c r="G1739" s="372"/>
      <c r="H1739" s="372"/>
      <c r="I1739" s="374"/>
      <c r="J1739" s="375"/>
      <c r="K1739" s="375"/>
      <c r="L1739" s="376"/>
      <c r="M1739" s="375"/>
      <c r="N1739" s="409"/>
      <c r="O1739" s="363">
        <f t="shared" si="149"/>
        <v>0</v>
      </c>
      <c r="P1739" s="74">
        <f t="shared" si="149"/>
        <v>0</v>
      </c>
      <c r="Q1739" s="96" t="str">
        <f t="shared" si="148"/>
        <v/>
      </c>
    </row>
    <row r="1740" spans="1:17">
      <c r="A1740" s="383" t="str">
        <f>IF(B1740="","",COUNT('Diário 1º PA'!$A$4:$A$2000)+COUNT('Diário 2º PA'!$A$4:$A$1998)+COUNT('Diário 3º PA'!$A$4:$A$1991)+ROW()-3)</f>
        <v/>
      </c>
      <c r="B1740" s="370"/>
      <c r="C1740" s="392"/>
      <c r="D1740" s="372"/>
      <c r="E1740" s="372"/>
      <c r="F1740" s="373"/>
      <c r="G1740" s="372"/>
      <c r="H1740" s="372"/>
      <c r="I1740" s="374"/>
      <c r="J1740" s="375"/>
      <c r="K1740" s="375"/>
      <c r="L1740" s="376"/>
      <c r="M1740" s="375"/>
      <c r="N1740" s="409"/>
      <c r="O1740" s="363">
        <f t="shared" si="149"/>
        <v>0</v>
      </c>
      <c r="P1740" s="74">
        <f t="shared" si="149"/>
        <v>0</v>
      </c>
      <c r="Q1740" s="96" t="str">
        <f t="shared" si="148"/>
        <v/>
      </c>
    </row>
    <row r="1741" spans="1:17">
      <c r="A1741" s="383" t="str">
        <f>IF(B1741="","",COUNT('Diário 1º PA'!$A$4:$A$2000)+COUNT('Diário 2º PA'!$A$4:$A$1998)+COUNT('Diário 3º PA'!$A$4:$A$1991)+ROW()-3)</f>
        <v/>
      </c>
      <c r="B1741" s="370"/>
      <c r="C1741" s="392"/>
      <c r="D1741" s="372"/>
      <c r="E1741" s="372"/>
      <c r="F1741" s="373"/>
      <c r="G1741" s="372"/>
      <c r="H1741" s="372"/>
      <c r="I1741" s="374"/>
      <c r="J1741" s="375"/>
      <c r="K1741" s="375"/>
      <c r="L1741" s="376"/>
      <c r="M1741" s="375"/>
      <c r="N1741" s="409"/>
      <c r="O1741" s="363">
        <f t="shared" si="149"/>
        <v>0</v>
      </c>
      <c r="P1741" s="74">
        <f t="shared" si="149"/>
        <v>0</v>
      </c>
      <c r="Q1741" s="96" t="str">
        <f t="shared" si="148"/>
        <v/>
      </c>
    </row>
    <row r="1742" spans="1:17">
      <c r="A1742" s="383" t="str">
        <f>IF(B1742="","",COUNT('Diário 1º PA'!$A$4:$A$2000)+COUNT('Diário 2º PA'!$A$4:$A$1998)+COUNT('Diário 3º PA'!$A$4:$A$1991)+ROW()-3)</f>
        <v/>
      </c>
      <c r="B1742" s="370"/>
      <c r="C1742" s="392"/>
      <c r="D1742" s="372"/>
      <c r="E1742" s="372"/>
      <c r="F1742" s="373"/>
      <c r="G1742" s="372"/>
      <c r="H1742" s="372"/>
      <c r="I1742" s="374"/>
      <c r="J1742" s="375"/>
      <c r="K1742" s="375"/>
      <c r="L1742" s="376"/>
      <c r="M1742" s="375"/>
      <c r="N1742" s="409"/>
      <c r="O1742" s="363">
        <f t="shared" si="149"/>
        <v>0</v>
      </c>
      <c r="P1742" s="74">
        <f t="shared" si="149"/>
        <v>0</v>
      </c>
      <c r="Q1742" s="96" t="str">
        <f t="shared" si="148"/>
        <v/>
      </c>
    </row>
    <row r="1743" spans="1:17">
      <c r="A1743" s="383" t="str">
        <f>IF(B1743="","",COUNT('Diário 1º PA'!$A$4:$A$2000)+COUNT('Diário 2º PA'!$A$4:$A$1998)+COUNT('Diário 3º PA'!$A$4:$A$1991)+ROW()-3)</f>
        <v/>
      </c>
      <c r="B1743" s="370"/>
      <c r="C1743" s="392"/>
      <c r="D1743" s="372"/>
      <c r="E1743" s="372"/>
      <c r="F1743" s="373"/>
      <c r="G1743" s="372"/>
      <c r="H1743" s="372"/>
      <c r="I1743" s="374"/>
      <c r="J1743" s="375"/>
      <c r="K1743" s="375"/>
      <c r="L1743" s="376"/>
      <c r="M1743" s="375"/>
      <c r="N1743" s="409"/>
      <c r="O1743" s="363">
        <f t="shared" si="149"/>
        <v>0</v>
      </c>
      <c r="P1743" s="74">
        <f t="shared" si="149"/>
        <v>0</v>
      </c>
      <c r="Q1743" s="96" t="str">
        <f t="shared" si="148"/>
        <v/>
      </c>
    </row>
    <row r="1744" spans="1:17">
      <c r="A1744" s="383" t="str">
        <f>IF(B1744="","",COUNT('Diário 1º PA'!$A$4:$A$2000)+COUNT('Diário 2º PA'!$A$4:$A$1998)+COUNT('Diário 3º PA'!$A$4:$A$1991)+ROW()-3)</f>
        <v/>
      </c>
      <c r="B1744" s="370"/>
      <c r="C1744" s="392"/>
      <c r="D1744" s="372"/>
      <c r="E1744" s="372"/>
      <c r="F1744" s="373"/>
      <c r="G1744" s="372"/>
      <c r="H1744" s="372"/>
      <c r="I1744" s="374"/>
      <c r="J1744" s="375"/>
      <c r="K1744" s="375"/>
      <c r="L1744" s="376"/>
      <c r="M1744" s="375"/>
      <c r="N1744" s="409"/>
      <c r="O1744" s="363">
        <f t="shared" si="149"/>
        <v>0</v>
      </c>
      <c r="P1744" s="74">
        <f t="shared" si="149"/>
        <v>0</v>
      </c>
      <c r="Q1744" s="96" t="str">
        <f t="shared" si="148"/>
        <v/>
      </c>
    </row>
    <row r="1745" spans="1:17">
      <c r="A1745" s="383" t="str">
        <f>IF(B1745="","",COUNT('Diário 1º PA'!$A$4:$A$2000)+COUNT('Diário 2º PA'!$A$4:$A$1998)+COUNT('Diário 3º PA'!$A$4:$A$1991)+ROW()-3)</f>
        <v/>
      </c>
      <c r="B1745" s="370"/>
      <c r="C1745" s="392"/>
      <c r="D1745" s="372"/>
      <c r="E1745" s="372"/>
      <c r="F1745" s="373"/>
      <c r="G1745" s="372"/>
      <c r="H1745" s="372"/>
      <c r="I1745" s="374"/>
      <c r="J1745" s="375"/>
      <c r="K1745" s="375"/>
      <c r="L1745" s="376"/>
      <c r="M1745" s="375"/>
      <c r="N1745" s="409"/>
      <c r="O1745" s="363">
        <f t="shared" si="149"/>
        <v>0</v>
      </c>
      <c r="P1745" s="74">
        <f t="shared" si="149"/>
        <v>0</v>
      </c>
      <c r="Q1745" s="96" t="str">
        <f t="shared" si="148"/>
        <v/>
      </c>
    </row>
    <row r="1746" spans="1:17">
      <c r="A1746" s="383" t="str">
        <f>IF(B1746="","",COUNT('Diário 1º PA'!$A$4:$A$2000)+COUNT('Diário 2º PA'!$A$4:$A$1998)+COUNT('Diário 3º PA'!$A$4:$A$1991)+ROW()-3)</f>
        <v/>
      </c>
      <c r="B1746" s="370"/>
      <c r="C1746" s="392"/>
      <c r="D1746" s="372"/>
      <c r="E1746" s="372"/>
      <c r="F1746" s="373"/>
      <c r="G1746" s="372"/>
      <c r="H1746" s="372"/>
      <c r="I1746" s="374"/>
      <c r="J1746" s="375"/>
      <c r="K1746" s="375"/>
      <c r="L1746" s="376"/>
      <c r="M1746" s="375"/>
      <c r="N1746" s="409"/>
      <c r="O1746" s="363">
        <f t="shared" si="149"/>
        <v>0</v>
      </c>
      <c r="P1746" s="74">
        <f t="shared" si="149"/>
        <v>0</v>
      </c>
      <c r="Q1746" s="96" t="str">
        <f t="shared" si="148"/>
        <v/>
      </c>
    </row>
    <row r="1747" spans="1:17">
      <c r="A1747" s="383" t="str">
        <f>IF(B1747="","",COUNT('Diário 1º PA'!$A$4:$A$2000)+COUNT('Diário 2º PA'!$A$4:$A$1998)+COUNT('Diário 3º PA'!$A$4:$A$1991)+ROW()-3)</f>
        <v/>
      </c>
      <c r="B1747" s="370"/>
      <c r="C1747" s="392"/>
      <c r="D1747" s="372"/>
      <c r="E1747" s="372"/>
      <c r="F1747" s="373"/>
      <c r="G1747" s="372"/>
      <c r="H1747" s="372"/>
      <c r="I1747" s="374"/>
      <c r="J1747" s="375"/>
      <c r="K1747" s="375"/>
      <c r="L1747" s="376"/>
      <c r="M1747" s="375"/>
      <c r="N1747" s="409"/>
      <c r="O1747" s="363">
        <f t="shared" si="149"/>
        <v>0</v>
      </c>
      <c r="P1747" s="74">
        <f t="shared" si="149"/>
        <v>0</v>
      </c>
      <c r="Q1747" s="96" t="str">
        <f t="shared" si="148"/>
        <v/>
      </c>
    </row>
    <row r="1748" spans="1:17">
      <c r="A1748" s="383" t="str">
        <f>IF(B1748="","",COUNT('Diário 1º PA'!$A$4:$A$2000)+COUNT('Diário 2º PA'!$A$4:$A$1998)+COUNT('Diário 3º PA'!$A$4:$A$1991)+ROW()-3)</f>
        <v/>
      </c>
      <c r="B1748" s="370"/>
      <c r="C1748" s="392"/>
      <c r="D1748" s="372"/>
      <c r="E1748" s="372"/>
      <c r="F1748" s="373"/>
      <c r="G1748" s="372"/>
      <c r="H1748" s="372"/>
      <c r="I1748" s="374"/>
      <c r="J1748" s="375"/>
      <c r="K1748" s="375"/>
      <c r="L1748" s="376"/>
      <c r="M1748" s="375"/>
      <c r="N1748" s="409"/>
      <c r="O1748" s="363">
        <f t="shared" si="149"/>
        <v>0</v>
      </c>
      <c r="P1748" s="74">
        <f t="shared" si="149"/>
        <v>0</v>
      </c>
      <c r="Q1748" s="96" t="str">
        <f t="shared" si="148"/>
        <v/>
      </c>
    </row>
    <row r="1749" spans="1:17">
      <c r="A1749" s="383" t="str">
        <f>IF(B1749="","",COUNT('Diário 1º PA'!$A$4:$A$2000)+COUNT('Diário 2º PA'!$A$4:$A$1998)+COUNT('Diário 3º PA'!$A$4:$A$1991)+ROW()-3)</f>
        <v/>
      </c>
      <c r="B1749" s="370"/>
      <c r="C1749" s="392"/>
      <c r="D1749" s="372"/>
      <c r="E1749" s="372"/>
      <c r="F1749" s="373"/>
      <c r="G1749" s="372"/>
      <c r="H1749" s="372"/>
      <c r="I1749" s="374"/>
      <c r="J1749" s="375"/>
      <c r="K1749" s="375"/>
      <c r="L1749" s="376"/>
      <c r="M1749" s="375"/>
      <c r="N1749" s="409"/>
      <c r="O1749" s="363">
        <f t="shared" si="149"/>
        <v>0</v>
      </c>
      <c r="P1749" s="74">
        <f t="shared" si="149"/>
        <v>0</v>
      </c>
      <c r="Q1749" s="96" t="str">
        <f t="shared" si="148"/>
        <v/>
      </c>
    </row>
    <row r="1750" spans="1:17">
      <c r="A1750" s="383" t="str">
        <f>IF(B1750="","",COUNT('Diário 1º PA'!$A$4:$A$2000)+COUNT('Diário 2º PA'!$A$4:$A$1998)+COUNT('Diário 3º PA'!$A$4:$A$1991)+ROW()-3)</f>
        <v/>
      </c>
      <c r="B1750" s="370"/>
      <c r="C1750" s="392"/>
      <c r="D1750" s="372"/>
      <c r="E1750" s="372"/>
      <c r="F1750" s="373"/>
      <c r="G1750" s="372"/>
      <c r="H1750" s="372"/>
      <c r="I1750" s="374"/>
      <c r="J1750" s="375"/>
      <c r="K1750" s="375"/>
      <c r="L1750" s="376"/>
      <c r="M1750" s="375"/>
      <c r="N1750" s="409"/>
      <c r="O1750" s="363">
        <f t="shared" si="149"/>
        <v>0</v>
      </c>
      <c r="P1750" s="74">
        <f t="shared" si="149"/>
        <v>0</v>
      </c>
      <c r="Q1750" s="96" t="str">
        <f t="shared" si="148"/>
        <v/>
      </c>
    </row>
    <row r="1751" spans="1:17">
      <c r="A1751" s="383" t="str">
        <f>IF(B1751="","",COUNT('Diário 1º PA'!$A$4:$A$2000)+COUNT('Diário 2º PA'!$A$4:$A$1998)+COUNT('Diário 3º PA'!$A$4:$A$1991)+ROW()-3)</f>
        <v/>
      </c>
      <c r="B1751" s="370"/>
      <c r="C1751" s="392"/>
      <c r="D1751" s="372"/>
      <c r="E1751" s="372"/>
      <c r="F1751" s="373"/>
      <c r="G1751" s="372"/>
      <c r="H1751" s="372"/>
      <c r="I1751" s="374"/>
      <c r="J1751" s="375"/>
      <c r="K1751" s="375"/>
      <c r="L1751" s="376"/>
      <c r="M1751" s="375"/>
      <c r="N1751" s="409"/>
      <c r="O1751" s="363">
        <f t="shared" si="149"/>
        <v>0</v>
      </c>
      <c r="P1751" s="74">
        <f t="shared" si="149"/>
        <v>0</v>
      </c>
      <c r="Q1751" s="96" t="str">
        <f t="shared" si="148"/>
        <v/>
      </c>
    </row>
    <row r="1752" spans="1:17">
      <c r="A1752" s="383" t="str">
        <f>IF(B1752="","",COUNT('Diário 1º PA'!$A$4:$A$2000)+COUNT('Diário 2º PA'!$A$4:$A$1998)+COUNT('Diário 3º PA'!$A$4:$A$1991)+ROW()-3)</f>
        <v/>
      </c>
      <c r="B1752" s="370"/>
      <c r="C1752" s="392"/>
      <c r="D1752" s="372"/>
      <c r="E1752" s="372"/>
      <c r="F1752" s="373"/>
      <c r="G1752" s="372"/>
      <c r="H1752" s="372"/>
      <c r="I1752" s="374"/>
      <c r="J1752" s="375"/>
      <c r="K1752" s="375"/>
      <c r="L1752" s="376"/>
      <c r="M1752" s="375"/>
      <c r="N1752" s="409"/>
      <c r="O1752" s="363">
        <f t="shared" si="149"/>
        <v>0</v>
      </c>
      <c r="P1752" s="74">
        <f t="shared" si="149"/>
        <v>0</v>
      </c>
      <c r="Q1752" s="96" t="str">
        <f t="shared" si="148"/>
        <v/>
      </c>
    </row>
    <row r="1753" spans="1:17">
      <c r="A1753" s="383" t="str">
        <f>IF(B1753="","",COUNT('Diário 1º PA'!$A$4:$A$2000)+COUNT('Diário 2º PA'!$A$4:$A$1998)+COUNT('Diário 3º PA'!$A$4:$A$1991)+ROW()-3)</f>
        <v/>
      </c>
      <c r="B1753" s="370"/>
      <c r="C1753" s="392"/>
      <c r="D1753" s="372"/>
      <c r="E1753" s="372"/>
      <c r="F1753" s="373"/>
      <c r="G1753" s="372"/>
      <c r="H1753" s="372"/>
      <c r="I1753" s="374"/>
      <c r="J1753" s="375"/>
      <c r="K1753" s="375"/>
      <c r="L1753" s="376"/>
      <c r="M1753" s="375"/>
      <c r="N1753" s="409"/>
      <c r="O1753" s="363">
        <f t="shared" si="149"/>
        <v>0</v>
      </c>
      <c r="P1753" s="74">
        <f t="shared" si="149"/>
        <v>0</v>
      </c>
      <c r="Q1753" s="96" t="str">
        <f t="shared" si="148"/>
        <v/>
      </c>
    </row>
    <row r="1754" spans="1:17">
      <c r="A1754" s="383" t="str">
        <f>IF(B1754="","",COUNT('Diário 1º PA'!$A$4:$A$2000)+COUNT('Diário 2º PA'!$A$4:$A$1998)+COUNT('Diário 3º PA'!$A$4:$A$1991)+ROW()-3)</f>
        <v/>
      </c>
      <c r="B1754" s="370"/>
      <c r="C1754" s="392"/>
      <c r="D1754" s="372"/>
      <c r="E1754" s="372"/>
      <c r="F1754" s="373"/>
      <c r="G1754" s="372"/>
      <c r="H1754" s="372"/>
      <c r="I1754" s="374"/>
      <c r="J1754" s="375"/>
      <c r="K1754" s="375"/>
      <c r="L1754" s="376"/>
      <c r="M1754" s="375"/>
      <c r="N1754" s="409"/>
      <c r="O1754" s="363">
        <f t="shared" si="149"/>
        <v>0</v>
      </c>
      <c r="P1754" s="74">
        <f t="shared" si="149"/>
        <v>0</v>
      </c>
      <c r="Q1754" s="96" t="str">
        <f t="shared" si="148"/>
        <v/>
      </c>
    </row>
    <row r="1755" spans="1:17">
      <c r="A1755" s="383" t="str">
        <f>IF(B1755="","",COUNT('Diário 1º PA'!$A$4:$A$2000)+COUNT('Diário 2º PA'!$A$4:$A$1998)+COUNT('Diário 3º PA'!$A$4:$A$1991)+ROW()-3)</f>
        <v/>
      </c>
      <c r="B1755" s="370"/>
      <c r="C1755" s="392"/>
      <c r="D1755" s="372"/>
      <c r="E1755" s="372"/>
      <c r="F1755" s="373"/>
      <c r="G1755" s="372"/>
      <c r="H1755" s="372"/>
      <c r="I1755" s="374"/>
      <c r="J1755" s="375"/>
      <c r="K1755" s="375"/>
      <c r="L1755" s="376"/>
      <c r="M1755" s="375"/>
      <c r="N1755" s="409"/>
      <c r="O1755" s="363">
        <f t="shared" si="149"/>
        <v>0</v>
      </c>
      <c r="P1755" s="74">
        <f t="shared" si="149"/>
        <v>0</v>
      </c>
      <c r="Q1755" s="96" t="str">
        <f t="shared" si="148"/>
        <v/>
      </c>
    </row>
    <row r="1756" spans="1:17">
      <c r="A1756" s="383" t="str">
        <f>IF(B1756="","",COUNT('Diário 1º PA'!$A$4:$A$2000)+COUNT('Diário 2º PA'!$A$4:$A$1998)+COUNT('Diário 3º PA'!$A$4:$A$1991)+ROW()-3)</f>
        <v/>
      </c>
      <c r="B1756" s="370"/>
      <c r="C1756" s="392"/>
      <c r="D1756" s="372"/>
      <c r="E1756" s="372"/>
      <c r="F1756" s="373"/>
      <c r="G1756" s="372"/>
      <c r="H1756" s="372"/>
      <c r="I1756" s="374"/>
      <c r="J1756" s="375"/>
      <c r="K1756" s="375"/>
      <c r="L1756" s="376"/>
      <c r="M1756" s="375"/>
      <c r="N1756" s="409"/>
      <c r="O1756" s="363">
        <f t="shared" si="149"/>
        <v>0</v>
      </c>
      <c r="P1756" s="74">
        <f t="shared" si="149"/>
        <v>0</v>
      </c>
      <c r="Q1756" s="96" t="str">
        <f t="shared" si="148"/>
        <v/>
      </c>
    </row>
    <row r="1757" spans="1:17">
      <c r="A1757" s="383" t="str">
        <f>IF(B1757="","",COUNT('Diário 1º PA'!$A$4:$A$2000)+COUNT('Diário 2º PA'!$A$4:$A$1998)+COUNT('Diário 3º PA'!$A$4:$A$1991)+ROW()-3)</f>
        <v/>
      </c>
      <c r="B1757" s="370"/>
      <c r="C1757" s="392"/>
      <c r="D1757" s="372"/>
      <c r="E1757" s="372"/>
      <c r="F1757" s="373"/>
      <c r="G1757" s="372"/>
      <c r="H1757" s="372"/>
      <c r="I1757" s="374"/>
      <c r="J1757" s="375"/>
      <c r="K1757" s="375"/>
      <c r="L1757" s="376"/>
      <c r="M1757" s="375"/>
      <c r="N1757" s="409"/>
      <c r="O1757" s="363">
        <f t="shared" si="149"/>
        <v>0</v>
      </c>
      <c r="P1757" s="74">
        <f t="shared" si="149"/>
        <v>0</v>
      </c>
      <c r="Q1757" s="96" t="str">
        <f t="shared" si="148"/>
        <v/>
      </c>
    </row>
    <row r="1758" spans="1:17">
      <c r="A1758" s="383" t="str">
        <f>IF(B1758="","",COUNT('Diário 1º PA'!$A$4:$A$2000)+COUNT('Diário 2º PA'!$A$4:$A$1998)+COUNT('Diário 3º PA'!$A$4:$A$1991)+ROW()-3)</f>
        <v/>
      </c>
      <c r="B1758" s="370"/>
      <c r="C1758" s="392"/>
      <c r="D1758" s="372"/>
      <c r="E1758" s="372"/>
      <c r="F1758" s="373"/>
      <c r="G1758" s="372"/>
      <c r="H1758" s="372"/>
      <c r="I1758" s="374"/>
      <c r="J1758" s="375"/>
      <c r="K1758" s="375"/>
      <c r="L1758" s="376"/>
      <c r="M1758" s="375"/>
      <c r="N1758" s="409"/>
      <c r="O1758" s="363">
        <f t="shared" si="149"/>
        <v>0</v>
      </c>
      <c r="P1758" s="74">
        <f t="shared" si="149"/>
        <v>0</v>
      </c>
      <c r="Q1758" s="96" t="str">
        <f t="shared" si="148"/>
        <v/>
      </c>
    </row>
    <row r="1759" spans="1:17">
      <c r="A1759" s="383" t="str">
        <f>IF(B1759="","",COUNT('Diário 1º PA'!$A$4:$A$2000)+COUNT('Diário 2º PA'!$A$4:$A$1998)+COUNT('Diário 3º PA'!$A$4:$A$1991)+ROW()-3)</f>
        <v/>
      </c>
      <c r="B1759" s="370"/>
      <c r="C1759" s="392"/>
      <c r="D1759" s="372"/>
      <c r="E1759" s="372"/>
      <c r="F1759" s="373"/>
      <c r="G1759" s="372"/>
      <c r="H1759" s="372"/>
      <c r="I1759" s="374"/>
      <c r="J1759" s="375"/>
      <c r="K1759" s="375"/>
      <c r="L1759" s="376"/>
      <c r="M1759" s="375"/>
      <c r="N1759" s="409"/>
      <c r="O1759" s="363">
        <f t="shared" si="149"/>
        <v>0</v>
      </c>
      <c r="P1759" s="74">
        <f t="shared" si="149"/>
        <v>0</v>
      </c>
      <c r="Q1759" s="96" t="str">
        <f t="shared" si="148"/>
        <v/>
      </c>
    </row>
    <row r="1760" spans="1:17">
      <c r="A1760" s="383" t="str">
        <f>IF(B1760="","",COUNT('Diário 1º PA'!$A$4:$A$2000)+COUNT('Diário 2º PA'!$A$4:$A$1998)+COUNT('Diário 3º PA'!$A$4:$A$1991)+ROW()-3)</f>
        <v/>
      </c>
      <c r="B1760" s="370"/>
      <c r="C1760" s="392"/>
      <c r="D1760" s="372"/>
      <c r="E1760" s="372"/>
      <c r="F1760" s="373"/>
      <c r="G1760" s="372"/>
      <c r="H1760" s="372"/>
      <c r="I1760" s="374"/>
      <c r="J1760" s="375"/>
      <c r="K1760" s="375"/>
      <c r="L1760" s="376"/>
      <c r="M1760" s="375"/>
      <c r="N1760" s="409"/>
      <c r="O1760" s="363">
        <f t="shared" si="149"/>
        <v>0</v>
      </c>
      <c r="P1760" s="74">
        <f t="shared" si="149"/>
        <v>0</v>
      </c>
      <c r="Q1760" s="96" t="str">
        <f t="shared" si="148"/>
        <v/>
      </c>
    </row>
    <row r="1761" spans="1:17">
      <c r="A1761" s="383" t="str">
        <f>IF(B1761="","",COUNT('Diário 1º PA'!$A$4:$A$2000)+COUNT('Diário 2º PA'!$A$4:$A$1998)+COUNT('Diário 3º PA'!$A$4:$A$1991)+ROW()-3)</f>
        <v/>
      </c>
      <c r="B1761" s="370"/>
      <c r="C1761" s="392"/>
      <c r="D1761" s="372"/>
      <c r="E1761" s="372"/>
      <c r="F1761" s="373"/>
      <c r="G1761" s="372"/>
      <c r="H1761" s="372"/>
      <c r="I1761" s="374"/>
      <c r="J1761" s="375"/>
      <c r="K1761" s="375"/>
      <c r="L1761" s="376"/>
      <c r="M1761" s="375"/>
      <c r="N1761" s="409"/>
      <c r="O1761" s="363">
        <f t="shared" si="149"/>
        <v>0</v>
      </c>
      <c r="P1761" s="74">
        <f t="shared" si="149"/>
        <v>0</v>
      </c>
      <c r="Q1761" s="96" t="str">
        <f t="shared" si="148"/>
        <v/>
      </c>
    </row>
    <row r="1762" spans="1:17">
      <c r="A1762" s="383" t="str">
        <f>IF(B1762="","",COUNT('Diário 1º PA'!$A$4:$A$2000)+COUNT('Diário 2º PA'!$A$4:$A$1998)+COUNT('Diário 3º PA'!$A$4:$A$1991)+ROW()-3)</f>
        <v/>
      </c>
      <c r="B1762" s="370"/>
      <c r="C1762" s="392"/>
      <c r="D1762" s="372"/>
      <c r="E1762" s="372"/>
      <c r="F1762" s="373"/>
      <c r="G1762" s="372"/>
      <c r="H1762" s="372"/>
      <c r="I1762" s="374"/>
      <c r="J1762" s="375"/>
      <c r="K1762" s="375"/>
      <c r="L1762" s="376"/>
      <c r="M1762" s="375"/>
      <c r="N1762" s="409"/>
      <c r="O1762" s="363">
        <f t="shared" si="149"/>
        <v>0</v>
      </c>
      <c r="P1762" s="74">
        <f t="shared" si="149"/>
        <v>0</v>
      </c>
      <c r="Q1762" s="96" t="str">
        <f t="shared" si="148"/>
        <v/>
      </c>
    </row>
    <row r="1763" spans="1:17">
      <c r="A1763" s="383" t="str">
        <f>IF(B1763="","",COUNT('Diário 1º PA'!$A$4:$A$2000)+COUNT('Diário 2º PA'!$A$4:$A$1998)+COUNT('Diário 3º PA'!$A$4:$A$1991)+ROW()-3)</f>
        <v/>
      </c>
      <c r="B1763" s="370"/>
      <c r="C1763" s="392"/>
      <c r="D1763" s="372"/>
      <c r="E1763" s="372"/>
      <c r="F1763" s="373"/>
      <c r="G1763" s="372"/>
      <c r="H1763" s="372"/>
      <c r="I1763" s="374"/>
      <c r="J1763" s="375"/>
      <c r="K1763" s="375"/>
      <c r="L1763" s="376"/>
      <c r="M1763" s="375"/>
      <c r="N1763" s="409"/>
      <c r="O1763" s="363">
        <f t="shared" si="149"/>
        <v>0</v>
      </c>
      <c r="P1763" s="74">
        <f t="shared" si="149"/>
        <v>0</v>
      </c>
      <c r="Q1763" s="96" t="str">
        <f t="shared" si="148"/>
        <v/>
      </c>
    </row>
    <row r="1764" spans="1:17">
      <c r="A1764" s="383" t="str">
        <f>IF(B1764="","",COUNT('Diário 1º PA'!$A$4:$A$2000)+COUNT('Diário 2º PA'!$A$4:$A$1998)+COUNT('Diário 3º PA'!$A$4:$A$1991)+ROW()-3)</f>
        <v/>
      </c>
      <c r="B1764" s="370"/>
      <c r="C1764" s="392"/>
      <c r="D1764" s="372"/>
      <c r="E1764" s="372"/>
      <c r="F1764" s="373"/>
      <c r="G1764" s="372"/>
      <c r="H1764" s="372"/>
      <c r="I1764" s="374"/>
      <c r="J1764" s="375"/>
      <c r="K1764" s="375"/>
      <c r="L1764" s="376"/>
      <c r="M1764" s="375"/>
      <c r="N1764" s="409"/>
      <c r="O1764" s="363">
        <f t="shared" si="149"/>
        <v>0</v>
      </c>
      <c r="P1764" s="74">
        <f t="shared" si="149"/>
        <v>0</v>
      </c>
      <c r="Q1764" s="96" t="str">
        <f t="shared" si="148"/>
        <v/>
      </c>
    </row>
    <row r="1765" spans="1:17">
      <c r="A1765" s="383" t="str">
        <f>IF(B1765="","",COUNT('Diário 1º PA'!$A$4:$A$2000)+COUNT('Diário 2º PA'!$A$4:$A$1998)+COUNT('Diário 3º PA'!$A$4:$A$1991)+ROW()-3)</f>
        <v/>
      </c>
      <c r="B1765" s="370"/>
      <c r="C1765" s="392"/>
      <c r="D1765" s="372"/>
      <c r="E1765" s="372"/>
      <c r="F1765" s="373"/>
      <c r="G1765" s="372"/>
      <c r="H1765" s="372"/>
      <c r="I1765" s="374"/>
      <c r="J1765" s="375"/>
      <c r="K1765" s="375"/>
      <c r="L1765" s="376"/>
      <c r="M1765" s="375"/>
      <c r="N1765" s="409"/>
      <c r="O1765" s="363">
        <f t="shared" si="149"/>
        <v>0</v>
      </c>
      <c r="P1765" s="74">
        <f t="shared" si="149"/>
        <v>0</v>
      </c>
      <c r="Q1765" s="96" t="str">
        <f t="shared" si="148"/>
        <v/>
      </c>
    </row>
    <row r="1766" spans="1:17">
      <c r="A1766" s="383" t="str">
        <f>IF(B1766="","",COUNT('Diário 1º PA'!$A$4:$A$2000)+COUNT('Diário 2º PA'!$A$4:$A$1998)+COUNT('Diário 3º PA'!$A$4:$A$1991)+ROW()-3)</f>
        <v/>
      </c>
      <c r="B1766" s="370"/>
      <c r="C1766" s="392"/>
      <c r="D1766" s="372"/>
      <c r="E1766" s="372"/>
      <c r="F1766" s="373"/>
      <c r="G1766" s="372"/>
      <c r="H1766" s="372"/>
      <c r="I1766" s="374"/>
      <c r="J1766" s="375"/>
      <c r="K1766" s="375"/>
      <c r="L1766" s="376"/>
      <c r="M1766" s="375"/>
      <c r="N1766" s="409"/>
      <c r="O1766" s="363">
        <f t="shared" si="149"/>
        <v>0</v>
      </c>
      <c r="P1766" s="74">
        <f t="shared" si="149"/>
        <v>0</v>
      </c>
      <c r="Q1766" s="96" t="str">
        <f t="shared" si="148"/>
        <v/>
      </c>
    </row>
    <row r="1767" spans="1:17">
      <c r="A1767" s="383" t="str">
        <f>IF(B1767="","",COUNT('Diário 1º PA'!$A$4:$A$2000)+COUNT('Diário 2º PA'!$A$4:$A$1998)+COUNT('Diário 3º PA'!$A$4:$A$1991)+ROW()-3)</f>
        <v/>
      </c>
      <c r="B1767" s="370"/>
      <c r="C1767" s="392"/>
      <c r="D1767" s="372"/>
      <c r="E1767" s="372"/>
      <c r="F1767" s="373"/>
      <c r="G1767" s="372"/>
      <c r="H1767" s="372"/>
      <c r="I1767" s="374"/>
      <c r="J1767" s="375"/>
      <c r="K1767" s="375"/>
      <c r="L1767" s="376"/>
      <c r="M1767" s="375"/>
      <c r="N1767" s="409"/>
      <c r="O1767" s="363">
        <f t="shared" si="149"/>
        <v>0</v>
      </c>
      <c r="P1767" s="74">
        <f t="shared" si="149"/>
        <v>0</v>
      </c>
      <c r="Q1767" s="96" t="str">
        <f t="shared" si="148"/>
        <v/>
      </c>
    </row>
    <row r="1768" spans="1:17">
      <c r="A1768" s="383" t="str">
        <f>IF(B1768="","",COUNT('Diário 1º PA'!$A$4:$A$2000)+COUNT('Diário 2º PA'!$A$4:$A$1998)+COUNT('Diário 3º PA'!$A$4:$A$1991)+ROW()-3)</f>
        <v/>
      </c>
      <c r="B1768" s="370"/>
      <c r="C1768" s="392"/>
      <c r="D1768" s="372"/>
      <c r="E1768" s="372"/>
      <c r="F1768" s="373"/>
      <c r="G1768" s="372"/>
      <c r="H1768" s="372"/>
      <c r="I1768" s="374"/>
      <c r="J1768" s="375"/>
      <c r="K1768" s="375"/>
      <c r="L1768" s="376"/>
      <c r="M1768" s="375"/>
      <c r="N1768" s="409"/>
      <c r="O1768" s="363">
        <f t="shared" si="149"/>
        <v>0</v>
      </c>
      <c r="P1768" s="74">
        <f t="shared" si="149"/>
        <v>0</v>
      </c>
      <c r="Q1768" s="96" t="str">
        <f t="shared" si="148"/>
        <v/>
      </c>
    </row>
    <row r="1769" spans="1:17">
      <c r="A1769" s="383" t="str">
        <f>IF(B1769="","",COUNT('Diário 1º PA'!$A$4:$A$2000)+COUNT('Diário 2º PA'!$A$4:$A$1998)+COUNT('Diário 3º PA'!$A$4:$A$1991)+ROW()-3)</f>
        <v/>
      </c>
      <c r="B1769" s="370"/>
      <c r="C1769" s="392"/>
      <c r="D1769" s="372"/>
      <c r="E1769" s="372"/>
      <c r="F1769" s="373"/>
      <c r="G1769" s="372"/>
      <c r="H1769" s="372"/>
      <c r="I1769" s="374"/>
      <c r="J1769" s="375"/>
      <c r="K1769" s="375"/>
      <c r="L1769" s="376"/>
      <c r="M1769" s="375"/>
      <c r="N1769" s="409"/>
      <c r="O1769" s="363">
        <f t="shared" si="149"/>
        <v>0</v>
      </c>
      <c r="P1769" s="74">
        <f t="shared" si="149"/>
        <v>0</v>
      </c>
      <c r="Q1769" s="96" t="str">
        <f t="shared" si="148"/>
        <v/>
      </c>
    </row>
    <row r="1770" spans="1:17">
      <c r="A1770" s="383" t="str">
        <f>IF(B1770="","",COUNT('Diário 1º PA'!$A$4:$A$2000)+COUNT('Diário 2º PA'!$A$4:$A$1998)+COUNT('Diário 3º PA'!$A$4:$A$1991)+ROW()-3)</f>
        <v/>
      </c>
      <c r="B1770" s="370"/>
      <c r="C1770" s="392"/>
      <c r="D1770" s="372"/>
      <c r="E1770" s="372"/>
      <c r="F1770" s="373"/>
      <c r="G1770" s="372"/>
      <c r="H1770" s="372"/>
      <c r="I1770" s="374"/>
      <c r="J1770" s="375"/>
      <c r="K1770" s="375"/>
      <c r="L1770" s="376"/>
      <c r="M1770" s="375"/>
      <c r="N1770" s="409"/>
      <c r="O1770" s="363">
        <f t="shared" si="149"/>
        <v>0</v>
      </c>
      <c r="P1770" s="74">
        <f t="shared" si="149"/>
        <v>0</v>
      </c>
      <c r="Q1770" s="96" t="str">
        <f t="shared" si="148"/>
        <v/>
      </c>
    </row>
    <row r="1771" spans="1:17">
      <c r="A1771" s="383" t="str">
        <f>IF(B1771="","",COUNT('Diário 1º PA'!$A$4:$A$2000)+COUNT('Diário 2º PA'!$A$4:$A$1998)+COUNT('Diário 3º PA'!$A$4:$A$1991)+ROW()-3)</f>
        <v/>
      </c>
      <c r="B1771" s="370"/>
      <c r="C1771" s="392"/>
      <c r="D1771" s="372"/>
      <c r="E1771" s="372"/>
      <c r="F1771" s="373"/>
      <c r="G1771" s="372"/>
      <c r="H1771" s="372"/>
      <c r="I1771" s="374"/>
      <c r="J1771" s="375"/>
      <c r="K1771" s="375"/>
      <c r="L1771" s="376"/>
      <c r="M1771" s="375"/>
      <c r="N1771" s="409"/>
      <c r="O1771" s="363">
        <f t="shared" si="149"/>
        <v>0</v>
      </c>
      <c r="P1771" s="74">
        <f t="shared" si="149"/>
        <v>0</v>
      </c>
      <c r="Q1771" s="96" t="str">
        <f t="shared" si="148"/>
        <v/>
      </c>
    </row>
    <row r="1772" spans="1:17">
      <c r="A1772" s="383" t="str">
        <f>IF(B1772="","",COUNT('Diário 1º PA'!$A$4:$A$2000)+COUNT('Diário 2º PA'!$A$4:$A$1998)+COUNT('Diário 3º PA'!$A$4:$A$1991)+ROW()-3)</f>
        <v/>
      </c>
      <c r="B1772" s="370"/>
      <c r="C1772" s="392"/>
      <c r="D1772" s="372"/>
      <c r="E1772" s="372"/>
      <c r="F1772" s="373"/>
      <c r="G1772" s="372"/>
      <c r="H1772" s="372"/>
      <c r="I1772" s="374"/>
      <c r="J1772" s="375"/>
      <c r="K1772" s="375"/>
      <c r="L1772" s="376"/>
      <c r="M1772" s="375"/>
      <c r="N1772" s="409"/>
      <c r="O1772" s="363">
        <f t="shared" si="149"/>
        <v>0</v>
      </c>
      <c r="P1772" s="74">
        <f t="shared" si="149"/>
        <v>0</v>
      </c>
      <c r="Q1772" s="96" t="str">
        <f t="shared" si="148"/>
        <v/>
      </c>
    </row>
    <row r="1773" spans="1:17">
      <c r="A1773" s="383" t="str">
        <f>IF(B1773="","",COUNT('Diário 1º PA'!$A$4:$A$2000)+COUNT('Diário 2º PA'!$A$4:$A$1998)+COUNT('Diário 3º PA'!$A$4:$A$1991)+ROW()-3)</f>
        <v/>
      </c>
      <c r="B1773" s="370"/>
      <c r="C1773" s="392"/>
      <c r="D1773" s="372"/>
      <c r="E1773" s="372"/>
      <c r="F1773" s="373"/>
      <c r="G1773" s="372"/>
      <c r="H1773" s="372"/>
      <c r="I1773" s="374"/>
      <c r="J1773" s="375"/>
      <c r="K1773" s="375"/>
      <c r="L1773" s="376"/>
      <c r="M1773" s="375"/>
      <c r="N1773" s="409"/>
      <c r="O1773" s="363">
        <f t="shared" si="149"/>
        <v>0</v>
      </c>
      <c r="P1773" s="74">
        <f t="shared" si="149"/>
        <v>0</v>
      </c>
      <c r="Q1773" s="96" t="str">
        <f t="shared" si="148"/>
        <v/>
      </c>
    </row>
    <row r="1774" spans="1:17">
      <c r="A1774" s="383" t="str">
        <f>IF(B1774="","",COUNT('Diário 1º PA'!$A$4:$A$2000)+COUNT('Diário 2º PA'!$A$4:$A$1998)+COUNT('Diário 3º PA'!$A$4:$A$1991)+ROW()-3)</f>
        <v/>
      </c>
      <c r="B1774" s="370"/>
      <c r="C1774" s="392"/>
      <c r="D1774" s="372"/>
      <c r="E1774" s="372"/>
      <c r="F1774" s="373"/>
      <c r="G1774" s="372"/>
      <c r="H1774" s="372"/>
      <c r="I1774" s="374"/>
      <c r="J1774" s="375"/>
      <c r="K1774" s="375"/>
      <c r="L1774" s="376"/>
      <c r="M1774" s="375"/>
      <c r="N1774" s="409"/>
      <c r="O1774" s="363">
        <f t="shared" si="149"/>
        <v>0</v>
      </c>
      <c r="P1774" s="74">
        <f t="shared" si="149"/>
        <v>0</v>
      </c>
      <c r="Q1774" s="96" t="str">
        <f t="shared" si="148"/>
        <v/>
      </c>
    </row>
    <row r="1775" spans="1:17">
      <c r="A1775" s="383" t="str">
        <f>IF(B1775="","",COUNT('Diário 1º PA'!$A$4:$A$2000)+COUNT('Diário 2º PA'!$A$4:$A$1998)+COUNT('Diário 3º PA'!$A$4:$A$1991)+ROW()-3)</f>
        <v/>
      </c>
      <c r="B1775" s="370"/>
      <c r="C1775" s="392"/>
      <c r="D1775" s="372"/>
      <c r="E1775" s="372"/>
      <c r="F1775" s="373"/>
      <c r="G1775" s="372"/>
      <c r="H1775" s="372"/>
      <c r="I1775" s="374"/>
      <c r="J1775" s="375"/>
      <c r="K1775" s="375"/>
      <c r="L1775" s="376"/>
      <c r="M1775" s="375"/>
      <c r="N1775" s="409"/>
      <c r="O1775" s="363">
        <f t="shared" si="149"/>
        <v>0</v>
      </c>
      <c r="P1775" s="74">
        <f t="shared" si="149"/>
        <v>0</v>
      </c>
      <c r="Q1775" s="96" t="str">
        <f t="shared" si="148"/>
        <v/>
      </c>
    </row>
    <row r="1776" spans="1:17">
      <c r="A1776" s="383" t="str">
        <f>IF(B1776="","",COUNT('Diário 1º PA'!$A$4:$A$2000)+COUNT('Diário 2º PA'!$A$4:$A$1998)+COUNT('Diário 3º PA'!$A$4:$A$1991)+ROW()-3)</f>
        <v/>
      </c>
      <c r="B1776" s="370"/>
      <c r="C1776" s="392"/>
      <c r="D1776" s="372"/>
      <c r="E1776" s="372"/>
      <c r="F1776" s="373"/>
      <c r="G1776" s="372"/>
      <c r="H1776" s="372"/>
      <c r="I1776" s="374"/>
      <c r="J1776" s="375"/>
      <c r="K1776" s="375"/>
      <c r="L1776" s="376"/>
      <c r="M1776" s="375"/>
      <c r="N1776" s="409"/>
      <c r="O1776" s="363">
        <f t="shared" si="149"/>
        <v>0</v>
      </c>
      <c r="P1776" s="74">
        <f t="shared" si="149"/>
        <v>0</v>
      </c>
      <c r="Q1776" s="96" t="str">
        <f t="shared" si="148"/>
        <v/>
      </c>
    </row>
    <row r="1777" spans="1:17">
      <c r="A1777" s="383" t="str">
        <f>IF(B1777="","",COUNT('Diário 1º PA'!$A$4:$A$2000)+COUNT('Diário 2º PA'!$A$4:$A$1998)+COUNT('Diário 3º PA'!$A$4:$A$1991)+ROW()-3)</f>
        <v/>
      </c>
      <c r="B1777" s="370"/>
      <c r="C1777" s="392"/>
      <c r="D1777" s="372"/>
      <c r="E1777" s="372"/>
      <c r="F1777" s="373"/>
      <c r="G1777" s="372"/>
      <c r="H1777" s="372"/>
      <c r="I1777" s="374"/>
      <c r="J1777" s="375"/>
      <c r="K1777" s="375"/>
      <c r="L1777" s="376"/>
      <c r="M1777" s="375"/>
      <c r="N1777" s="409"/>
      <c r="O1777" s="363">
        <f t="shared" si="149"/>
        <v>0</v>
      </c>
      <c r="P1777" s="74">
        <f t="shared" si="149"/>
        <v>0</v>
      </c>
      <c r="Q1777" s="96" t="str">
        <f t="shared" si="148"/>
        <v/>
      </c>
    </row>
    <row r="1778" spans="1:17">
      <c r="A1778" s="383" t="str">
        <f>IF(B1778="","",COUNT('Diário 1º PA'!$A$4:$A$2000)+COUNT('Diário 2º PA'!$A$4:$A$1998)+COUNT('Diário 3º PA'!$A$4:$A$1991)+ROW()-3)</f>
        <v/>
      </c>
      <c r="B1778" s="370"/>
      <c r="C1778" s="392"/>
      <c r="D1778" s="372"/>
      <c r="E1778" s="372"/>
      <c r="F1778" s="373"/>
      <c r="G1778" s="372"/>
      <c r="H1778" s="372"/>
      <c r="I1778" s="374"/>
      <c r="J1778" s="375"/>
      <c r="K1778" s="375"/>
      <c r="L1778" s="376"/>
      <c r="M1778" s="375"/>
      <c r="N1778" s="409"/>
      <c r="O1778" s="363">
        <f t="shared" si="149"/>
        <v>0</v>
      </c>
      <c r="P1778" s="74">
        <f t="shared" si="149"/>
        <v>0</v>
      </c>
      <c r="Q1778" s="96" t="str">
        <f t="shared" si="148"/>
        <v/>
      </c>
    </row>
    <row r="1779" spans="1:17">
      <c r="A1779" s="383" t="str">
        <f>IF(B1779="","",COUNT('Diário 1º PA'!$A$4:$A$2000)+COUNT('Diário 2º PA'!$A$4:$A$1998)+COUNT('Diário 3º PA'!$A$4:$A$1991)+ROW()-3)</f>
        <v/>
      </c>
      <c r="B1779" s="370"/>
      <c r="C1779" s="392"/>
      <c r="D1779" s="372"/>
      <c r="E1779" s="372"/>
      <c r="F1779" s="373"/>
      <c r="G1779" s="372"/>
      <c r="H1779" s="372"/>
      <c r="I1779" s="374"/>
      <c r="J1779" s="375"/>
      <c r="K1779" s="375"/>
      <c r="L1779" s="376"/>
      <c r="M1779" s="375"/>
      <c r="N1779" s="409"/>
      <c r="O1779" s="363">
        <f t="shared" si="149"/>
        <v>0</v>
      </c>
      <c r="P1779" s="74">
        <f t="shared" si="149"/>
        <v>0</v>
      </c>
      <c r="Q1779" s="96" t="str">
        <f t="shared" si="148"/>
        <v/>
      </c>
    </row>
    <row r="1780" spans="1:17">
      <c r="A1780" s="383" t="str">
        <f>IF(B1780="","",COUNT('Diário 1º PA'!$A$4:$A$2000)+COUNT('Diário 2º PA'!$A$4:$A$1998)+COUNT('Diário 3º PA'!$A$4:$A$1991)+ROW()-3)</f>
        <v/>
      </c>
      <c r="B1780" s="370"/>
      <c r="C1780" s="392"/>
      <c r="D1780" s="372"/>
      <c r="E1780" s="372"/>
      <c r="F1780" s="373"/>
      <c r="G1780" s="372"/>
      <c r="H1780" s="372"/>
      <c r="I1780" s="374"/>
      <c r="J1780" s="375"/>
      <c r="K1780" s="375"/>
      <c r="L1780" s="376"/>
      <c r="M1780" s="375"/>
      <c r="N1780" s="409"/>
      <c r="O1780" s="363">
        <f t="shared" si="149"/>
        <v>0</v>
      </c>
      <c r="P1780" s="74">
        <f t="shared" si="149"/>
        <v>0</v>
      </c>
      <c r="Q1780" s="96" t="str">
        <f t="shared" si="148"/>
        <v/>
      </c>
    </row>
    <row r="1781" spans="1:17">
      <c r="A1781" s="383" t="str">
        <f>IF(B1781="","",COUNT('Diário 1º PA'!$A$4:$A$2000)+COUNT('Diário 2º PA'!$A$4:$A$1998)+COUNT('Diário 3º PA'!$A$4:$A$1991)+ROW()-3)</f>
        <v/>
      </c>
      <c r="B1781" s="370"/>
      <c r="C1781" s="392"/>
      <c r="D1781" s="372"/>
      <c r="E1781" s="372"/>
      <c r="F1781" s="373"/>
      <c r="G1781" s="372"/>
      <c r="H1781" s="372"/>
      <c r="I1781" s="374"/>
      <c r="J1781" s="375"/>
      <c r="K1781" s="375"/>
      <c r="L1781" s="376"/>
      <c r="M1781" s="375"/>
      <c r="N1781" s="409"/>
      <c r="O1781" s="363">
        <f t="shared" si="149"/>
        <v>0</v>
      </c>
      <c r="P1781" s="74">
        <f t="shared" si="149"/>
        <v>0</v>
      </c>
      <c r="Q1781" s="96" t="str">
        <f t="shared" si="148"/>
        <v/>
      </c>
    </row>
    <row r="1782" spans="1:17">
      <c r="A1782" s="383" t="str">
        <f>IF(B1782="","",COUNT('Diário 1º PA'!$A$4:$A$2000)+COUNT('Diário 2º PA'!$A$4:$A$1998)+COUNT('Diário 3º PA'!$A$4:$A$1991)+ROW()-3)</f>
        <v/>
      </c>
      <c r="B1782" s="370"/>
      <c r="C1782" s="392"/>
      <c r="D1782" s="372"/>
      <c r="E1782" s="372"/>
      <c r="F1782" s="373"/>
      <c r="G1782" s="372"/>
      <c r="H1782" s="372"/>
      <c r="I1782" s="374"/>
      <c r="J1782" s="375"/>
      <c r="K1782" s="375"/>
      <c r="L1782" s="376"/>
      <c r="M1782" s="375"/>
      <c r="N1782" s="409"/>
      <c r="O1782" s="363">
        <f t="shared" si="149"/>
        <v>0</v>
      </c>
      <c r="P1782" s="74">
        <f t="shared" si="149"/>
        <v>0</v>
      </c>
      <c r="Q1782" s="96" t="str">
        <f t="shared" si="148"/>
        <v/>
      </c>
    </row>
    <row r="1783" spans="1:17">
      <c r="A1783" s="383" t="str">
        <f>IF(B1783="","",COUNT('Diário 1º PA'!$A$4:$A$2000)+COUNT('Diário 2º PA'!$A$4:$A$1998)+COUNT('Diário 3º PA'!$A$4:$A$1991)+ROW()-3)</f>
        <v/>
      </c>
      <c r="B1783" s="370"/>
      <c r="C1783" s="392"/>
      <c r="D1783" s="372"/>
      <c r="E1783" s="372"/>
      <c r="F1783" s="373"/>
      <c r="G1783" s="372"/>
      <c r="H1783" s="372"/>
      <c r="I1783" s="374"/>
      <c r="J1783" s="375"/>
      <c r="K1783" s="375"/>
      <c r="L1783" s="376"/>
      <c r="M1783" s="375"/>
      <c r="N1783" s="409"/>
      <c r="O1783" s="363">
        <f t="shared" si="149"/>
        <v>0</v>
      </c>
      <c r="P1783" s="74">
        <f t="shared" si="149"/>
        <v>0</v>
      </c>
      <c r="Q1783" s="96" t="str">
        <f t="shared" si="148"/>
        <v/>
      </c>
    </row>
    <row r="1784" spans="1:17">
      <c r="A1784" s="383" t="str">
        <f>IF(B1784="","",COUNT('Diário 1º PA'!$A$4:$A$2000)+COUNT('Diário 2º PA'!$A$4:$A$1998)+COUNT('Diário 3º PA'!$A$4:$A$1991)+ROW()-3)</f>
        <v/>
      </c>
      <c r="B1784" s="370"/>
      <c r="C1784" s="392"/>
      <c r="D1784" s="372"/>
      <c r="E1784" s="372"/>
      <c r="F1784" s="373"/>
      <c r="G1784" s="372"/>
      <c r="H1784" s="372"/>
      <c r="I1784" s="374"/>
      <c r="J1784" s="375"/>
      <c r="K1784" s="375"/>
      <c r="L1784" s="376"/>
      <c r="M1784" s="375"/>
      <c r="N1784" s="409"/>
      <c r="O1784" s="363">
        <f t="shared" si="149"/>
        <v>0</v>
      </c>
      <c r="P1784" s="74">
        <f t="shared" si="149"/>
        <v>0</v>
      </c>
      <c r="Q1784" s="96" t="str">
        <f t="shared" si="148"/>
        <v/>
      </c>
    </row>
    <row r="1785" spans="1:17">
      <c r="A1785" s="383" t="str">
        <f>IF(B1785="","",COUNT('Diário 1º PA'!$A$4:$A$2000)+COUNT('Diário 2º PA'!$A$4:$A$1998)+COUNT('Diário 3º PA'!$A$4:$A$1991)+ROW()-3)</f>
        <v/>
      </c>
      <c r="B1785" s="370"/>
      <c r="C1785" s="392"/>
      <c r="D1785" s="372"/>
      <c r="E1785" s="372"/>
      <c r="F1785" s="373"/>
      <c r="G1785" s="372"/>
      <c r="H1785" s="372"/>
      <c r="I1785" s="374"/>
      <c r="J1785" s="375"/>
      <c r="K1785" s="375"/>
      <c r="L1785" s="376"/>
      <c r="M1785" s="375"/>
      <c r="N1785" s="409"/>
      <c r="O1785" s="363">
        <f t="shared" si="149"/>
        <v>0</v>
      </c>
      <c r="P1785" s="74">
        <f t="shared" si="149"/>
        <v>0</v>
      </c>
      <c r="Q1785" s="96" t="str">
        <f t="shared" si="148"/>
        <v/>
      </c>
    </row>
    <row r="1786" spans="1:17">
      <c r="A1786" s="383" t="str">
        <f>IF(B1786="","",COUNT('Diário 1º PA'!$A$4:$A$2000)+COUNT('Diário 2º PA'!$A$4:$A$1998)+COUNT('Diário 3º PA'!$A$4:$A$1991)+ROW()-3)</f>
        <v/>
      </c>
      <c r="B1786" s="370"/>
      <c r="C1786" s="392"/>
      <c r="D1786" s="372"/>
      <c r="E1786" s="372"/>
      <c r="F1786" s="373"/>
      <c r="G1786" s="372"/>
      <c r="H1786" s="372"/>
      <c r="I1786" s="374"/>
      <c r="J1786" s="375"/>
      <c r="K1786" s="375"/>
      <c r="L1786" s="376"/>
      <c r="M1786" s="375"/>
      <c r="N1786" s="409"/>
      <c r="O1786" s="363">
        <f t="shared" si="149"/>
        <v>0</v>
      </c>
      <c r="P1786" s="74">
        <f t="shared" si="149"/>
        <v>0</v>
      </c>
      <c r="Q1786" s="96" t="str">
        <f t="shared" si="148"/>
        <v/>
      </c>
    </row>
    <row r="1787" spans="1:17">
      <c r="A1787" s="383" t="str">
        <f>IF(B1787="","",COUNT('Diário 1º PA'!$A$4:$A$2000)+COUNT('Diário 2º PA'!$A$4:$A$1998)+COUNT('Diário 3º PA'!$A$4:$A$1991)+ROW()-3)</f>
        <v/>
      </c>
      <c r="B1787" s="370"/>
      <c r="C1787" s="392"/>
      <c r="D1787" s="372"/>
      <c r="E1787" s="372"/>
      <c r="F1787" s="373"/>
      <c r="G1787" s="372"/>
      <c r="H1787" s="372"/>
      <c r="I1787" s="374"/>
      <c r="J1787" s="375"/>
      <c r="K1787" s="375"/>
      <c r="L1787" s="376"/>
      <c r="M1787" s="375"/>
      <c r="N1787" s="409"/>
      <c r="O1787" s="363">
        <f t="shared" si="149"/>
        <v>0</v>
      </c>
      <c r="P1787" s="74">
        <f t="shared" si="149"/>
        <v>0</v>
      </c>
      <c r="Q1787" s="96" t="str">
        <f t="shared" si="148"/>
        <v/>
      </c>
    </row>
    <row r="1788" spans="1:17">
      <c r="A1788" s="383" t="str">
        <f>IF(B1788="","",COUNT('Diário 1º PA'!$A$4:$A$2000)+COUNT('Diário 2º PA'!$A$4:$A$1998)+COUNT('Diário 3º PA'!$A$4:$A$1991)+ROW()-3)</f>
        <v/>
      </c>
      <c r="B1788" s="370"/>
      <c r="C1788" s="392"/>
      <c r="D1788" s="372"/>
      <c r="E1788" s="372"/>
      <c r="F1788" s="373"/>
      <c r="G1788" s="372"/>
      <c r="H1788" s="372"/>
      <c r="I1788" s="374"/>
      <c r="J1788" s="375"/>
      <c r="K1788" s="375"/>
      <c r="L1788" s="376"/>
      <c r="M1788" s="375"/>
      <c r="N1788" s="409"/>
      <c r="O1788" s="363">
        <f t="shared" si="149"/>
        <v>0</v>
      </c>
      <c r="P1788" s="74">
        <f t="shared" si="149"/>
        <v>0</v>
      </c>
      <c r="Q1788" s="96" t="str">
        <f t="shared" si="148"/>
        <v/>
      </c>
    </row>
    <row r="1789" spans="1:17">
      <c r="A1789" s="383" t="str">
        <f>IF(B1789="","",COUNT('Diário 1º PA'!$A$4:$A$2000)+COUNT('Diário 2º PA'!$A$4:$A$1998)+COUNT('Diário 3º PA'!$A$4:$A$1991)+ROW()-3)</f>
        <v/>
      </c>
      <c r="B1789" s="370"/>
      <c r="C1789" s="392"/>
      <c r="D1789" s="372"/>
      <c r="E1789" s="372"/>
      <c r="F1789" s="373"/>
      <c r="G1789" s="372"/>
      <c r="H1789" s="372"/>
      <c r="I1789" s="374"/>
      <c r="J1789" s="375"/>
      <c r="K1789" s="375"/>
      <c r="L1789" s="376"/>
      <c r="M1789" s="375"/>
      <c r="N1789" s="409"/>
      <c r="O1789" s="363">
        <f t="shared" si="149"/>
        <v>0</v>
      </c>
      <c r="P1789" s="74">
        <f t="shared" si="149"/>
        <v>0</v>
      </c>
      <c r="Q1789" s="96" t="str">
        <f t="shared" si="148"/>
        <v/>
      </c>
    </row>
    <row r="1790" spans="1:17">
      <c r="A1790" s="383" t="str">
        <f>IF(B1790="","",COUNT('Diário 1º PA'!$A$4:$A$2000)+COUNT('Diário 2º PA'!$A$4:$A$1998)+COUNT('Diário 3º PA'!$A$4:$A$1991)+ROW()-3)</f>
        <v/>
      </c>
      <c r="B1790" s="370"/>
      <c r="C1790" s="392"/>
      <c r="D1790" s="372"/>
      <c r="E1790" s="372"/>
      <c r="F1790" s="373"/>
      <c r="G1790" s="372"/>
      <c r="H1790" s="372"/>
      <c r="I1790" s="374"/>
      <c r="J1790" s="375"/>
      <c r="K1790" s="375"/>
      <c r="L1790" s="376"/>
      <c r="M1790" s="375"/>
      <c r="N1790" s="409"/>
      <c r="O1790" s="363">
        <f t="shared" si="149"/>
        <v>0</v>
      </c>
      <c r="P1790" s="74">
        <f t="shared" si="149"/>
        <v>0</v>
      </c>
      <c r="Q1790" s="96" t="str">
        <f t="shared" si="148"/>
        <v/>
      </c>
    </row>
    <row r="1791" spans="1:17">
      <c r="A1791" s="383" t="str">
        <f>IF(B1791="","",COUNT('Diário 1º PA'!$A$4:$A$2000)+COUNT('Diário 2º PA'!$A$4:$A$1998)+COUNT('Diário 3º PA'!$A$4:$A$1991)+ROW()-3)</f>
        <v/>
      </c>
      <c r="B1791" s="370"/>
      <c r="C1791" s="392"/>
      <c r="D1791" s="372"/>
      <c r="E1791" s="372"/>
      <c r="F1791" s="373"/>
      <c r="G1791" s="372"/>
      <c r="H1791" s="372"/>
      <c r="I1791" s="374"/>
      <c r="J1791" s="375"/>
      <c r="K1791" s="375"/>
      <c r="L1791" s="376"/>
      <c r="M1791" s="375"/>
      <c r="N1791" s="409"/>
      <c r="O1791" s="363">
        <f t="shared" si="149"/>
        <v>0</v>
      </c>
      <c r="P1791" s="74">
        <f t="shared" si="149"/>
        <v>0</v>
      </c>
      <c r="Q1791" s="96" t="str">
        <f t="shared" si="148"/>
        <v/>
      </c>
    </row>
    <row r="1792" spans="1:17">
      <c r="A1792" s="383" t="str">
        <f>IF(B1792="","",COUNT('Diário 1º PA'!$A$4:$A$2000)+COUNT('Diário 2º PA'!$A$4:$A$1998)+COUNT('Diário 3º PA'!$A$4:$A$1991)+ROW()-3)</f>
        <v/>
      </c>
      <c r="B1792" s="370"/>
      <c r="C1792" s="392"/>
      <c r="D1792" s="372"/>
      <c r="E1792" s="372"/>
      <c r="F1792" s="373"/>
      <c r="G1792" s="372"/>
      <c r="H1792" s="372"/>
      <c r="I1792" s="374"/>
      <c r="J1792" s="375"/>
      <c r="K1792" s="375"/>
      <c r="L1792" s="376"/>
      <c r="M1792" s="375"/>
      <c r="N1792" s="409"/>
      <c r="O1792" s="363">
        <f t="shared" si="149"/>
        <v>0</v>
      </c>
      <c r="P1792" s="74">
        <f t="shared" si="149"/>
        <v>0</v>
      </c>
      <c r="Q1792" s="96" t="str">
        <f t="shared" si="148"/>
        <v/>
      </c>
    </row>
    <row r="1793" spans="1:17">
      <c r="A1793" s="383" t="str">
        <f>IF(B1793="","",COUNT('Diário 1º PA'!$A$4:$A$2000)+COUNT('Diário 2º PA'!$A$4:$A$1998)+COUNT('Diário 3º PA'!$A$4:$A$1991)+ROW()-3)</f>
        <v/>
      </c>
      <c r="B1793" s="370"/>
      <c r="C1793" s="392"/>
      <c r="D1793" s="372"/>
      <c r="E1793" s="372"/>
      <c r="F1793" s="373"/>
      <c r="G1793" s="372"/>
      <c r="H1793" s="372"/>
      <c r="I1793" s="374"/>
      <c r="J1793" s="375"/>
      <c r="K1793" s="375"/>
      <c r="L1793" s="376"/>
      <c r="M1793" s="375"/>
      <c r="N1793" s="409"/>
      <c r="O1793" s="363">
        <f t="shared" si="149"/>
        <v>0</v>
      </c>
      <c r="P1793" s="74">
        <f t="shared" si="149"/>
        <v>0</v>
      </c>
      <c r="Q1793" s="96" t="str">
        <f t="shared" si="148"/>
        <v/>
      </c>
    </row>
    <row r="1794" spans="1:17">
      <c r="A1794" s="383" t="str">
        <f>IF(B1794="","",COUNT('Diário 1º PA'!$A$4:$A$2000)+COUNT('Diário 2º PA'!$A$4:$A$1998)+COUNT('Diário 3º PA'!$A$4:$A$1991)+ROW()-3)</f>
        <v/>
      </c>
      <c r="B1794" s="370"/>
      <c r="C1794" s="392"/>
      <c r="D1794" s="372"/>
      <c r="E1794" s="372"/>
      <c r="F1794" s="373"/>
      <c r="G1794" s="372"/>
      <c r="H1794" s="372"/>
      <c r="I1794" s="374"/>
      <c r="J1794" s="375"/>
      <c r="K1794" s="375"/>
      <c r="L1794" s="376"/>
      <c r="M1794" s="375"/>
      <c r="N1794" s="409"/>
      <c r="O1794" s="363">
        <f t="shared" si="149"/>
        <v>0</v>
      </c>
      <c r="P1794" s="74">
        <f t="shared" si="149"/>
        <v>0</v>
      </c>
      <c r="Q1794" s="96" t="str">
        <f t="shared" si="148"/>
        <v/>
      </c>
    </row>
    <row r="1795" spans="1:17">
      <c r="A1795" s="383" t="str">
        <f>IF(B1795="","",COUNT('Diário 1º PA'!$A$4:$A$2000)+COUNT('Diário 2º PA'!$A$4:$A$1998)+COUNT('Diário 3º PA'!$A$4:$A$1991)+ROW()-3)</f>
        <v/>
      </c>
      <c r="B1795" s="370"/>
      <c r="C1795" s="392"/>
      <c r="D1795" s="372"/>
      <c r="E1795" s="372"/>
      <c r="F1795" s="373"/>
      <c r="G1795" s="372"/>
      <c r="H1795" s="372"/>
      <c r="I1795" s="374"/>
      <c r="J1795" s="375"/>
      <c r="K1795" s="375"/>
      <c r="L1795" s="376"/>
      <c r="M1795" s="375"/>
      <c r="N1795" s="409"/>
      <c r="O1795" s="363">
        <f t="shared" si="149"/>
        <v>0</v>
      </c>
      <c r="P1795" s="74">
        <f t="shared" si="149"/>
        <v>0</v>
      </c>
      <c r="Q1795" s="96" t="str">
        <f t="shared" si="148"/>
        <v/>
      </c>
    </row>
    <row r="1796" spans="1:17">
      <c r="A1796" s="383" t="str">
        <f>IF(B1796="","",COUNT('Diário 1º PA'!$A$4:$A$2000)+COUNT('Diário 2º PA'!$A$4:$A$1998)+COUNT('Diário 3º PA'!$A$4:$A$1991)+ROW()-3)</f>
        <v/>
      </c>
      <c r="B1796" s="370"/>
      <c r="C1796" s="392"/>
      <c r="D1796" s="372"/>
      <c r="E1796" s="372"/>
      <c r="F1796" s="373"/>
      <c r="G1796" s="372"/>
      <c r="H1796" s="372"/>
      <c r="I1796" s="374"/>
      <c r="J1796" s="375"/>
      <c r="K1796" s="375"/>
      <c r="L1796" s="376"/>
      <c r="M1796" s="375"/>
      <c r="N1796" s="409"/>
      <c r="O1796" s="363">
        <f t="shared" si="149"/>
        <v>0</v>
      </c>
      <c r="P1796" s="74">
        <f t="shared" si="149"/>
        <v>0</v>
      </c>
      <c r="Q1796" s="96" t="str">
        <f t="shared" si="148"/>
        <v/>
      </c>
    </row>
    <row r="1797" spans="1:17">
      <c r="A1797" s="383" t="str">
        <f>IF(B1797="","",COUNT('Diário 1º PA'!$A$4:$A$2000)+COUNT('Diário 2º PA'!$A$4:$A$1998)+COUNT('Diário 3º PA'!$A$4:$A$1991)+ROW()-3)</f>
        <v/>
      </c>
      <c r="B1797" s="370"/>
      <c r="C1797" s="392"/>
      <c r="D1797" s="372"/>
      <c r="E1797" s="372"/>
      <c r="F1797" s="373"/>
      <c r="G1797" s="372"/>
      <c r="H1797" s="372"/>
      <c r="I1797" s="374"/>
      <c r="J1797" s="375"/>
      <c r="K1797" s="375"/>
      <c r="L1797" s="376"/>
      <c r="M1797" s="375"/>
      <c r="N1797" s="409"/>
      <c r="O1797" s="363">
        <f t="shared" si="149"/>
        <v>0</v>
      </c>
      <c r="P1797" s="74">
        <f t="shared" si="149"/>
        <v>0</v>
      </c>
      <c r="Q1797" s="96" t="str">
        <f t="shared" si="148"/>
        <v/>
      </c>
    </row>
    <row r="1798" spans="1:17">
      <c r="A1798" s="383" t="str">
        <f>IF(B1798="","",COUNT('Diário 1º PA'!$A$4:$A$2000)+COUNT('Diário 2º PA'!$A$4:$A$1998)+COUNT('Diário 3º PA'!$A$4:$A$1991)+ROW()-3)</f>
        <v/>
      </c>
      <c r="B1798" s="370"/>
      <c r="C1798" s="392"/>
      <c r="D1798" s="372"/>
      <c r="E1798" s="372"/>
      <c r="F1798" s="373"/>
      <c r="G1798" s="372"/>
      <c r="H1798" s="372"/>
      <c r="I1798" s="374"/>
      <c r="J1798" s="375"/>
      <c r="K1798" s="375"/>
      <c r="L1798" s="376"/>
      <c r="M1798" s="375"/>
      <c r="N1798" s="409"/>
      <c r="O1798" s="363">
        <f t="shared" si="149"/>
        <v>0</v>
      </c>
      <c r="P1798" s="74">
        <f t="shared" si="149"/>
        <v>0</v>
      </c>
      <c r="Q1798" s="96" t="str">
        <f t="shared" si="148"/>
        <v/>
      </c>
    </row>
    <row r="1799" spans="1:17">
      <c r="A1799" s="383" t="str">
        <f>IF(B1799="","",COUNT('Diário 1º PA'!$A$4:$A$2000)+COUNT('Diário 2º PA'!$A$4:$A$1998)+COUNT('Diário 3º PA'!$A$4:$A$1991)+ROW()-3)</f>
        <v/>
      </c>
      <c r="B1799" s="370"/>
      <c r="C1799" s="392"/>
      <c r="D1799" s="372"/>
      <c r="E1799" s="372"/>
      <c r="F1799" s="373"/>
      <c r="G1799" s="372"/>
      <c r="H1799" s="372"/>
      <c r="I1799" s="374"/>
      <c r="J1799" s="375"/>
      <c r="K1799" s="375"/>
      <c r="L1799" s="376"/>
      <c r="M1799" s="375"/>
      <c r="N1799" s="409"/>
      <c r="O1799" s="363">
        <f t="shared" si="149"/>
        <v>0</v>
      </c>
      <c r="P1799" s="74">
        <f t="shared" si="149"/>
        <v>0</v>
      </c>
      <c r="Q1799" s="96" t="str">
        <f t="shared" si="148"/>
        <v/>
      </c>
    </row>
    <row r="1800" spans="1:17">
      <c r="A1800" s="383" t="str">
        <f>IF(B1800="","",COUNT('Diário 1º PA'!$A$4:$A$2000)+COUNT('Diário 2º PA'!$A$4:$A$1998)+COUNT('Diário 3º PA'!$A$4:$A$1991)+ROW()-3)</f>
        <v/>
      </c>
      <c r="B1800" s="370"/>
      <c r="C1800" s="392"/>
      <c r="D1800" s="372"/>
      <c r="E1800" s="372"/>
      <c r="F1800" s="373"/>
      <c r="G1800" s="372"/>
      <c r="H1800" s="372"/>
      <c r="I1800" s="374"/>
      <c r="J1800" s="375"/>
      <c r="K1800" s="375"/>
      <c r="L1800" s="376"/>
      <c r="M1800" s="375"/>
      <c r="N1800" s="409"/>
      <c r="O1800" s="363">
        <f t="shared" si="149"/>
        <v>0</v>
      </c>
      <c r="P1800" s="74">
        <f t="shared" si="149"/>
        <v>0</v>
      </c>
      <c r="Q1800" s="96" t="str">
        <f t="shared" ref="Q1800:Q1863" si="150">SUBSTITUTE(D1800," ","_")</f>
        <v/>
      </c>
    </row>
    <row r="1801" spans="1:17">
      <c r="A1801" s="383" t="str">
        <f>IF(B1801="","",COUNT('Diário 1º PA'!$A$4:$A$2000)+COUNT('Diário 2º PA'!$A$4:$A$1998)+COUNT('Diário 3º PA'!$A$4:$A$1991)+ROW()-3)</f>
        <v/>
      </c>
      <c r="B1801" s="370"/>
      <c r="C1801" s="392"/>
      <c r="D1801" s="372"/>
      <c r="E1801" s="372"/>
      <c r="F1801" s="373"/>
      <c r="G1801" s="372"/>
      <c r="H1801" s="372"/>
      <c r="I1801" s="374"/>
      <c r="J1801" s="375"/>
      <c r="K1801" s="375"/>
      <c r="L1801" s="376"/>
      <c r="M1801" s="375"/>
      <c r="N1801" s="409"/>
      <c r="O1801" s="363">
        <f t="shared" ref="O1801:P1864" si="151">IF(B1801=0,0,IF(YEAR(B1801)=$P$1,MONTH(B1801)-$O$1+1,(YEAR(B1801)-$P$1)*12-$O$1+1+MONTH(B1801)))</f>
        <v>0</v>
      </c>
      <c r="P1801" s="74">
        <f t="shared" si="151"/>
        <v>0</v>
      </c>
      <c r="Q1801" s="96" t="str">
        <f t="shared" si="150"/>
        <v/>
      </c>
    </row>
    <row r="1802" spans="1:17">
      <c r="A1802" s="383" t="str">
        <f>IF(B1802="","",COUNT('Diário 1º PA'!$A$4:$A$2000)+COUNT('Diário 2º PA'!$A$4:$A$1998)+COUNT('Diário 3º PA'!$A$4:$A$1991)+ROW()-3)</f>
        <v/>
      </c>
      <c r="B1802" s="370"/>
      <c r="C1802" s="392"/>
      <c r="D1802" s="372"/>
      <c r="E1802" s="372"/>
      <c r="F1802" s="373"/>
      <c r="G1802" s="372"/>
      <c r="H1802" s="372"/>
      <c r="I1802" s="374"/>
      <c r="J1802" s="375"/>
      <c r="K1802" s="375"/>
      <c r="L1802" s="376"/>
      <c r="M1802" s="375"/>
      <c r="N1802" s="409"/>
      <c r="O1802" s="363">
        <f t="shared" si="151"/>
        <v>0</v>
      </c>
      <c r="P1802" s="74">
        <f t="shared" si="151"/>
        <v>0</v>
      </c>
      <c r="Q1802" s="96" t="str">
        <f t="shared" si="150"/>
        <v/>
      </c>
    </row>
    <row r="1803" spans="1:17">
      <c r="A1803" s="383" t="str">
        <f>IF(B1803="","",COUNT('Diário 1º PA'!$A$4:$A$2000)+COUNT('Diário 2º PA'!$A$4:$A$1998)+COUNT('Diário 3º PA'!$A$4:$A$1991)+ROW()-3)</f>
        <v/>
      </c>
      <c r="B1803" s="370"/>
      <c r="C1803" s="392"/>
      <c r="D1803" s="372"/>
      <c r="E1803" s="372"/>
      <c r="F1803" s="373"/>
      <c r="G1803" s="372"/>
      <c r="H1803" s="372"/>
      <c r="I1803" s="374"/>
      <c r="J1803" s="375"/>
      <c r="K1803" s="375"/>
      <c r="L1803" s="376"/>
      <c r="M1803" s="375"/>
      <c r="N1803" s="409"/>
      <c r="O1803" s="363">
        <f t="shared" si="151"/>
        <v>0</v>
      </c>
      <c r="P1803" s="74">
        <f t="shared" si="151"/>
        <v>0</v>
      </c>
      <c r="Q1803" s="96" t="str">
        <f t="shared" si="150"/>
        <v/>
      </c>
    </row>
    <row r="1804" spans="1:17">
      <c r="A1804" s="383" t="str">
        <f>IF(B1804="","",COUNT('Diário 1º PA'!$A$4:$A$2000)+COUNT('Diário 2º PA'!$A$4:$A$1998)+COUNT('Diário 3º PA'!$A$4:$A$1991)+ROW()-3)</f>
        <v/>
      </c>
      <c r="B1804" s="370"/>
      <c r="C1804" s="392"/>
      <c r="D1804" s="372"/>
      <c r="E1804" s="372"/>
      <c r="F1804" s="373"/>
      <c r="G1804" s="372"/>
      <c r="H1804" s="372"/>
      <c r="I1804" s="374"/>
      <c r="J1804" s="375"/>
      <c r="K1804" s="375"/>
      <c r="L1804" s="376"/>
      <c r="M1804" s="375"/>
      <c r="N1804" s="409"/>
      <c r="O1804" s="363">
        <f t="shared" si="151"/>
        <v>0</v>
      </c>
      <c r="P1804" s="74">
        <f t="shared" si="151"/>
        <v>0</v>
      </c>
      <c r="Q1804" s="96" t="str">
        <f t="shared" si="150"/>
        <v/>
      </c>
    </row>
    <row r="1805" spans="1:17">
      <c r="A1805" s="383" t="str">
        <f>IF(B1805="","",COUNT('Diário 1º PA'!$A$4:$A$2000)+COUNT('Diário 2º PA'!$A$4:$A$1998)+COUNT('Diário 3º PA'!$A$4:$A$1991)+ROW()-3)</f>
        <v/>
      </c>
      <c r="B1805" s="370"/>
      <c r="C1805" s="392"/>
      <c r="D1805" s="372"/>
      <c r="E1805" s="372"/>
      <c r="F1805" s="373"/>
      <c r="G1805" s="372"/>
      <c r="H1805" s="372"/>
      <c r="I1805" s="374"/>
      <c r="J1805" s="375"/>
      <c r="K1805" s="375"/>
      <c r="L1805" s="376"/>
      <c r="M1805" s="375"/>
      <c r="N1805" s="409"/>
      <c r="O1805" s="363">
        <f t="shared" si="151"/>
        <v>0</v>
      </c>
      <c r="P1805" s="74">
        <f t="shared" si="151"/>
        <v>0</v>
      </c>
      <c r="Q1805" s="96" t="str">
        <f t="shared" si="150"/>
        <v/>
      </c>
    </row>
    <row r="1806" spans="1:17">
      <c r="A1806" s="383" t="str">
        <f>IF(B1806="","",COUNT('Diário 1º PA'!$A$4:$A$2000)+COUNT('Diário 2º PA'!$A$4:$A$1998)+COUNT('Diário 3º PA'!$A$4:$A$1991)+ROW()-3)</f>
        <v/>
      </c>
      <c r="B1806" s="370"/>
      <c r="C1806" s="392"/>
      <c r="D1806" s="372"/>
      <c r="E1806" s="372"/>
      <c r="F1806" s="373"/>
      <c r="G1806" s="372"/>
      <c r="H1806" s="372"/>
      <c r="I1806" s="374"/>
      <c r="J1806" s="375"/>
      <c r="K1806" s="375"/>
      <c r="L1806" s="376"/>
      <c r="M1806" s="375"/>
      <c r="N1806" s="409"/>
      <c r="O1806" s="363">
        <f t="shared" si="151"/>
        <v>0</v>
      </c>
      <c r="P1806" s="74">
        <f t="shared" si="151"/>
        <v>0</v>
      </c>
      <c r="Q1806" s="96" t="str">
        <f t="shared" si="150"/>
        <v/>
      </c>
    </row>
    <row r="1807" spans="1:17">
      <c r="A1807" s="383" t="str">
        <f>IF(B1807="","",COUNT('Diário 1º PA'!$A$4:$A$2000)+COUNT('Diário 2º PA'!$A$4:$A$1998)+COUNT('Diário 3º PA'!$A$4:$A$1991)+ROW()-3)</f>
        <v/>
      </c>
      <c r="B1807" s="370"/>
      <c r="C1807" s="392"/>
      <c r="D1807" s="372"/>
      <c r="E1807" s="372"/>
      <c r="F1807" s="373"/>
      <c r="G1807" s="372"/>
      <c r="H1807" s="372"/>
      <c r="I1807" s="374"/>
      <c r="J1807" s="375"/>
      <c r="K1807" s="375"/>
      <c r="L1807" s="376"/>
      <c r="M1807" s="375"/>
      <c r="N1807" s="409"/>
      <c r="O1807" s="363">
        <f t="shared" si="151"/>
        <v>0</v>
      </c>
      <c r="P1807" s="74">
        <f t="shared" si="151"/>
        <v>0</v>
      </c>
      <c r="Q1807" s="96" t="str">
        <f t="shared" si="150"/>
        <v/>
      </c>
    </row>
    <row r="1808" spans="1:17">
      <c r="A1808" s="383" t="str">
        <f>IF(B1808="","",COUNT('Diário 1º PA'!$A$4:$A$2000)+COUNT('Diário 2º PA'!$A$4:$A$1998)+COUNT('Diário 3º PA'!$A$4:$A$1991)+ROW()-3)</f>
        <v/>
      </c>
      <c r="B1808" s="370"/>
      <c r="C1808" s="392"/>
      <c r="D1808" s="372"/>
      <c r="E1808" s="372"/>
      <c r="F1808" s="373"/>
      <c r="G1808" s="372"/>
      <c r="H1808" s="372"/>
      <c r="I1808" s="374"/>
      <c r="J1808" s="375"/>
      <c r="K1808" s="375"/>
      <c r="L1808" s="376"/>
      <c r="M1808" s="375"/>
      <c r="N1808" s="409"/>
      <c r="O1808" s="363">
        <f t="shared" si="151"/>
        <v>0</v>
      </c>
      <c r="P1808" s="74">
        <f t="shared" si="151"/>
        <v>0</v>
      </c>
      <c r="Q1808" s="96" t="str">
        <f t="shared" si="150"/>
        <v/>
      </c>
    </row>
    <row r="1809" spans="1:17">
      <c r="A1809" s="383" t="str">
        <f>IF(B1809="","",COUNT('Diário 1º PA'!$A$4:$A$2000)+COUNT('Diário 2º PA'!$A$4:$A$1998)+COUNT('Diário 3º PA'!$A$4:$A$1991)+ROW()-3)</f>
        <v/>
      </c>
      <c r="B1809" s="370"/>
      <c r="C1809" s="392"/>
      <c r="D1809" s="372"/>
      <c r="E1809" s="372"/>
      <c r="F1809" s="373"/>
      <c r="G1809" s="372"/>
      <c r="H1809" s="372"/>
      <c r="I1809" s="374"/>
      <c r="J1809" s="375"/>
      <c r="K1809" s="375"/>
      <c r="L1809" s="376"/>
      <c r="M1809" s="375"/>
      <c r="N1809" s="409"/>
      <c r="O1809" s="363">
        <f t="shared" si="151"/>
        <v>0</v>
      </c>
      <c r="P1809" s="74">
        <f t="shared" si="151"/>
        <v>0</v>
      </c>
      <c r="Q1809" s="96" t="str">
        <f t="shared" si="150"/>
        <v/>
      </c>
    </row>
    <row r="1810" spans="1:17">
      <c r="A1810" s="383" t="str">
        <f>IF(B1810="","",COUNT('Diário 1º PA'!$A$4:$A$2000)+COUNT('Diário 2º PA'!$A$4:$A$1998)+COUNT('Diário 3º PA'!$A$4:$A$1991)+ROW()-3)</f>
        <v/>
      </c>
      <c r="B1810" s="370"/>
      <c r="C1810" s="392"/>
      <c r="D1810" s="372"/>
      <c r="E1810" s="372"/>
      <c r="F1810" s="373"/>
      <c r="G1810" s="372"/>
      <c r="H1810" s="372"/>
      <c r="I1810" s="374"/>
      <c r="J1810" s="375"/>
      <c r="K1810" s="375"/>
      <c r="L1810" s="376"/>
      <c r="M1810" s="375"/>
      <c r="N1810" s="409"/>
      <c r="O1810" s="363">
        <f t="shared" si="151"/>
        <v>0</v>
      </c>
      <c r="P1810" s="74">
        <f t="shared" si="151"/>
        <v>0</v>
      </c>
      <c r="Q1810" s="96" t="str">
        <f t="shared" si="150"/>
        <v/>
      </c>
    </row>
    <row r="1811" spans="1:17">
      <c r="A1811" s="383" t="str">
        <f>IF(B1811="","",COUNT('Diário 1º PA'!$A$4:$A$2000)+COUNT('Diário 2º PA'!$A$4:$A$1998)+COUNT('Diário 3º PA'!$A$4:$A$1991)+ROW()-3)</f>
        <v/>
      </c>
      <c r="B1811" s="370"/>
      <c r="C1811" s="392"/>
      <c r="D1811" s="372"/>
      <c r="E1811" s="372"/>
      <c r="F1811" s="373"/>
      <c r="G1811" s="372"/>
      <c r="H1811" s="372"/>
      <c r="I1811" s="374"/>
      <c r="J1811" s="375"/>
      <c r="K1811" s="375"/>
      <c r="L1811" s="376"/>
      <c r="M1811" s="375"/>
      <c r="N1811" s="409"/>
      <c r="O1811" s="363">
        <f t="shared" si="151"/>
        <v>0</v>
      </c>
      <c r="P1811" s="74">
        <f t="shared" si="151"/>
        <v>0</v>
      </c>
      <c r="Q1811" s="96" t="str">
        <f t="shared" si="150"/>
        <v/>
      </c>
    </row>
    <row r="1812" spans="1:17">
      <c r="A1812" s="383" t="str">
        <f>IF(B1812="","",COUNT('Diário 1º PA'!$A$4:$A$2000)+COUNT('Diário 2º PA'!$A$4:$A$1998)+COUNT('Diário 3º PA'!$A$4:$A$1991)+ROW()-3)</f>
        <v/>
      </c>
      <c r="B1812" s="370"/>
      <c r="C1812" s="392"/>
      <c r="D1812" s="372"/>
      <c r="E1812" s="372"/>
      <c r="F1812" s="373"/>
      <c r="G1812" s="372"/>
      <c r="H1812" s="372"/>
      <c r="I1812" s="374"/>
      <c r="J1812" s="375"/>
      <c r="K1812" s="375"/>
      <c r="L1812" s="376"/>
      <c r="M1812" s="375"/>
      <c r="N1812" s="409"/>
      <c r="O1812" s="363">
        <f t="shared" si="151"/>
        <v>0</v>
      </c>
      <c r="P1812" s="74">
        <f t="shared" si="151"/>
        <v>0</v>
      </c>
      <c r="Q1812" s="96" t="str">
        <f t="shared" si="150"/>
        <v/>
      </c>
    </row>
    <row r="1813" spans="1:17">
      <c r="A1813" s="383" t="str">
        <f>IF(B1813="","",COUNT('Diário 1º PA'!$A$4:$A$2000)+COUNT('Diário 2º PA'!$A$4:$A$1998)+COUNT('Diário 3º PA'!$A$4:$A$1991)+ROW()-3)</f>
        <v/>
      </c>
      <c r="B1813" s="370"/>
      <c r="C1813" s="392"/>
      <c r="D1813" s="372"/>
      <c r="E1813" s="372"/>
      <c r="F1813" s="373"/>
      <c r="G1813" s="372"/>
      <c r="H1813" s="372"/>
      <c r="I1813" s="374"/>
      <c r="J1813" s="375"/>
      <c r="K1813" s="375"/>
      <c r="L1813" s="376"/>
      <c r="M1813" s="375"/>
      <c r="N1813" s="409"/>
      <c r="O1813" s="363">
        <f t="shared" si="151"/>
        <v>0</v>
      </c>
      <c r="P1813" s="74">
        <f t="shared" si="151"/>
        <v>0</v>
      </c>
      <c r="Q1813" s="96" t="str">
        <f t="shared" si="150"/>
        <v/>
      </c>
    </row>
    <row r="1814" spans="1:17">
      <c r="A1814" s="383" t="str">
        <f>IF(B1814="","",COUNT('Diário 1º PA'!$A$4:$A$2000)+COUNT('Diário 2º PA'!$A$4:$A$1998)+COUNT('Diário 3º PA'!$A$4:$A$1991)+ROW()-3)</f>
        <v/>
      </c>
      <c r="B1814" s="370"/>
      <c r="C1814" s="392"/>
      <c r="D1814" s="372"/>
      <c r="E1814" s="372"/>
      <c r="F1814" s="373"/>
      <c r="G1814" s="372"/>
      <c r="H1814" s="372"/>
      <c r="I1814" s="374"/>
      <c r="J1814" s="375"/>
      <c r="K1814" s="375"/>
      <c r="L1814" s="376"/>
      <c r="M1814" s="375"/>
      <c r="N1814" s="409"/>
      <c r="O1814" s="363">
        <f t="shared" si="151"/>
        <v>0</v>
      </c>
      <c r="P1814" s="74">
        <f t="shared" si="151"/>
        <v>0</v>
      </c>
      <c r="Q1814" s="96" t="str">
        <f t="shared" si="150"/>
        <v/>
      </c>
    </row>
    <row r="1815" spans="1:17">
      <c r="A1815" s="383" t="str">
        <f>IF(B1815="","",COUNT('Diário 1º PA'!$A$4:$A$2000)+COUNT('Diário 2º PA'!$A$4:$A$1998)+COUNT('Diário 3º PA'!$A$4:$A$1991)+ROW()-3)</f>
        <v/>
      </c>
      <c r="B1815" s="370"/>
      <c r="C1815" s="392"/>
      <c r="D1815" s="372"/>
      <c r="E1815" s="372"/>
      <c r="F1815" s="373"/>
      <c r="G1815" s="372"/>
      <c r="H1815" s="372"/>
      <c r="I1815" s="374"/>
      <c r="J1815" s="375"/>
      <c r="K1815" s="375"/>
      <c r="L1815" s="376"/>
      <c r="M1815" s="375"/>
      <c r="N1815" s="409"/>
      <c r="O1815" s="363">
        <f t="shared" si="151"/>
        <v>0</v>
      </c>
      <c r="P1815" s="74">
        <f t="shared" si="151"/>
        <v>0</v>
      </c>
      <c r="Q1815" s="96" t="str">
        <f t="shared" si="150"/>
        <v/>
      </c>
    </row>
    <row r="1816" spans="1:17">
      <c r="A1816" s="383" t="str">
        <f>IF(B1816="","",COUNT('Diário 1º PA'!$A$4:$A$2000)+COUNT('Diário 2º PA'!$A$4:$A$1998)+COUNT('Diário 3º PA'!$A$4:$A$1991)+ROW()-3)</f>
        <v/>
      </c>
      <c r="B1816" s="370"/>
      <c r="C1816" s="392"/>
      <c r="D1816" s="372"/>
      <c r="E1816" s="372"/>
      <c r="F1816" s="373"/>
      <c r="G1816" s="372"/>
      <c r="H1816" s="372"/>
      <c r="I1816" s="374"/>
      <c r="J1816" s="375"/>
      <c r="K1816" s="375"/>
      <c r="L1816" s="376"/>
      <c r="M1816" s="375"/>
      <c r="N1816" s="409"/>
      <c r="O1816" s="363">
        <f t="shared" si="151"/>
        <v>0</v>
      </c>
      <c r="P1816" s="74">
        <f t="shared" si="151"/>
        <v>0</v>
      </c>
      <c r="Q1816" s="96" t="str">
        <f t="shared" si="150"/>
        <v/>
      </c>
    </row>
    <row r="1817" spans="1:17">
      <c r="A1817" s="383" t="str">
        <f>IF(B1817="","",COUNT('Diário 1º PA'!$A$4:$A$2000)+COUNT('Diário 2º PA'!$A$4:$A$1998)+COUNT('Diário 3º PA'!$A$4:$A$1991)+ROW()-3)</f>
        <v/>
      </c>
      <c r="B1817" s="370"/>
      <c r="C1817" s="392"/>
      <c r="D1817" s="372"/>
      <c r="E1817" s="372"/>
      <c r="F1817" s="373"/>
      <c r="G1817" s="372"/>
      <c r="H1817" s="372"/>
      <c r="I1817" s="374"/>
      <c r="J1817" s="375"/>
      <c r="K1817" s="375"/>
      <c r="L1817" s="376"/>
      <c r="M1817" s="375"/>
      <c r="N1817" s="409"/>
      <c r="O1817" s="363">
        <f t="shared" si="151"/>
        <v>0</v>
      </c>
      <c r="P1817" s="74">
        <f t="shared" si="151"/>
        <v>0</v>
      </c>
      <c r="Q1817" s="96" t="str">
        <f t="shared" si="150"/>
        <v/>
      </c>
    </row>
    <row r="1818" spans="1:17">
      <c r="A1818" s="383" t="str">
        <f>IF(B1818="","",COUNT('Diário 1º PA'!$A$4:$A$2000)+COUNT('Diário 2º PA'!$A$4:$A$1998)+COUNT('Diário 3º PA'!$A$4:$A$1991)+ROW()-3)</f>
        <v/>
      </c>
      <c r="B1818" s="370"/>
      <c r="C1818" s="392"/>
      <c r="D1818" s="372"/>
      <c r="E1818" s="372"/>
      <c r="F1818" s="373"/>
      <c r="G1818" s="372"/>
      <c r="H1818" s="372"/>
      <c r="I1818" s="374"/>
      <c r="J1818" s="375"/>
      <c r="K1818" s="375"/>
      <c r="L1818" s="376"/>
      <c r="M1818" s="375"/>
      <c r="N1818" s="409"/>
      <c r="O1818" s="363">
        <f t="shared" si="151"/>
        <v>0</v>
      </c>
      <c r="P1818" s="74">
        <f t="shared" si="151"/>
        <v>0</v>
      </c>
      <c r="Q1818" s="96" t="str">
        <f t="shared" si="150"/>
        <v/>
      </c>
    </row>
    <row r="1819" spans="1:17">
      <c r="A1819" s="383" t="str">
        <f>IF(B1819="","",COUNT('Diário 1º PA'!$A$4:$A$2000)+COUNT('Diário 2º PA'!$A$4:$A$1998)+COUNT('Diário 3º PA'!$A$4:$A$1991)+ROW()-3)</f>
        <v/>
      </c>
      <c r="B1819" s="370"/>
      <c r="C1819" s="392"/>
      <c r="D1819" s="372"/>
      <c r="E1819" s="372"/>
      <c r="F1819" s="373"/>
      <c r="G1819" s="372"/>
      <c r="H1819" s="372"/>
      <c r="I1819" s="374"/>
      <c r="J1819" s="375"/>
      <c r="K1819" s="375"/>
      <c r="L1819" s="376"/>
      <c r="M1819" s="375"/>
      <c r="N1819" s="409"/>
      <c r="O1819" s="363">
        <f t="shared" si="151"/>
        <v>0</v>
      </c>
      <c r="P1819" s="74">
        <f t="shared" si="151"/>
        <v>0</v>
      </c>
      <c r="Q1819" s="96" t="str">
        <f t="shared" si="150"/>
        <v/>
      </c>
    </row>
    <row r="1820" spans="1:17">
      <c r="A1820" s="383" t="str">
        <f>IF(B1820="","",COUNT('Diário 1º PA'!$A$4:$A$2000)+COUNT('Diário 2º PA'!$A$4:$A$1998)+COUNT('Diário 3º PA'!$A$4:$A$1991)+ROW()-3)</f>
        <v/>
      </c>
      <c r="B1820" s="370"/>
      <c r="C1820" s="392"/>
      <c r="D1820" s="372"/>
      <c r="E1820" s="372"/>
      <c r="F1820" s="373"/>
      <c r="G1820" s="372"/>
      <c r="H1820" s="372"/>
      <c r="I1820" s="374"/>
      <c r="J1820" s="375"/>
      <c r="K1820" s="375"/>
      <c r="L1820" s="376"/>
      <c r="M1820" s="375"/>
      <c r="N1820" s="409"/>
      <c r="O1820" s="363">
        <f t="shared" si="151"/>
        <v>0</v>
      </c>
      <c r="P1820" s="74">
        <f t="shared" si="151"/>
        <v>0</v>
      </c>
      <c r="Q1820" s="96" t="str">
        <f t="shared" si="150"/>
        <v/>
      </c>
    </row>
    <row r="1821" spans="1:17">
      <c r="A1821" s="383" t="str">
        <f>IF(B1821="","",COUNT('Diário 1º PA'!$A$4:$A$2000)+COUNT('Diário 2º PA'!$A$4:$A$1998)+COUNT('Diário 3º PA'!$A$4:$A$1991)+ROW()-3)</f>
        <v/>
      </c>
      <c r="B1821" s="370"/>
      <c r="C1821" s="392"/>
      <c r="D1821" s="372"/>
      <c r="E1821" s="372"/>
      <c r="F1821" s="373"/>
      <c r="G1821" s="372"/>
      <c r="H1821" s="372"/>
      <c r="I1821" s="374"/>
      <c r="J1821" s="375"/>
      <c r="K1821" s="375"/>
      <c r="L1821" s="376"/>
      <c r="M1821" s="375"/>
      <c r="N1821" s="409"/>
      <c r="O1821" s="363">
        <f t="shared" si="151"/>
        <v>0</v>
      </c>
      <c r="P1821" s="74">
        <f t="shared" si="151"/>
        <v>0</v>
      </c>
      <c r="Q1821" s="96" t="str">
        <f t="shared" si="150"/>
        <v/>
      </c>
    </row>
    <row r="1822" spans="1:17">
      <c r="A1822" s="383" t="str">
        <f>IF(B1822="","",COUNT('Diário 1º PA'!$A$4:$A$2000)+COUNT('Diário 2º PA'!$A$4:$A$1998)+COUNT('Diário 3º PA'!$A$4:$A$1991)+ROW()-3)</f>
        <v/>
      </c>
      <c r="B1822" s="370"/>
      <c r="C1822" s="392"/>
      <c r="D1822" s="372"/>
      <c r="E1822" s="372"/>
      <c r="F1822" s="373"/>
      <c r="G1822" s="372"/>
      <c r="H1822" s="372"/>
      <c r="I1822" s="374"/>
      <c r="J1822" s="375"/>
      <c r="K1822" s="375"/>
      <c r="L1822" s="376"/>
      <c r="M1822" s="375"/>
      <c r="N1822" s="409"/>
      <c r="O1822" s="363">
        <f t="shared" si="151"/>
        <v>0</v>
      </c>
      <c r="P1822" s="74">
        <f t="shared" si="151"/>
        <v>0</v>
      </c>
      <c r="Q1822" s="96" t="str">
        <f t="shared" si="150"/>
        <v/>
      </c>
    </row>
    <row r="1823" spans="1:17">
      <c r="A1823" s="383" t="str">
        <f>IF(B1823="","",COUNT('Diário 1º PA'!$A$4:$A$2000)+COUNT('Diário 2º PA'!$A$4:$A$1998)+COUNT('Diário 3º PA'!$A$4:$A$1991)+ROW()-3)</f>
        <v/>
      </c>
      <c r="B1823" s="370"/>
      <c r="C1823" s="392"/>
      <c r="D1823" s="372"/>
      <c r="E1823" s="372"/>
      <c r="F1823" s="373"/>
      <c r="G1823" s="372"/>
      <c r="H1823" s="372"/>
      <c r="I1823" s="374"/>
      <c r="J1823" s="375"/>
      <c r="K1823" s="375"/>
      <c r="L1823" s="376"/>
      <c r="M1823" s="375"/>
      <c r="N1823" s="409"/>
      <c r="O1823" s="363">
        <f t="shared" si="151"/>
        <v>0</v>
      </c>
      <c r="P1823" s="74">
        <f t="shared" si="151"/>
        <v>0</v>
      </c>
      <c r="Q1823" s="96" t="str">
        <f t="shared" si="150"/>
        <v/>
      </c>
    </row>
    <row r="1824" spans="1:17">
      <c r="A1824" s="383" t="str">
        <f>IF(B1824="","",COUNT('Diário 1º PA'!$A$4:$A$2000)+COUNT('Diário 2º PA'!$A$4:$A$1998)+COUNT('Diário 3º PA'!$A$4:$A$1991)+ROW()-3)</f>
        <v/>
      </c>
      <c r="B1824" s="370"/>
      <c r="C1824" s="392"/>
      <c r="D1824" s="372"/>
      <c r="E1824" s="372"/>
      <c r="F1824" s="373"/>
      <c r="G1824" s="372"/>
      <c r="H1824" s="372"/>
      <c r="I1824" s="374"/>
      <c r="J1824" s="375"/>
      <c r="K1824" s="375"/>
      <c r="L1824" s="376"/>
      <c r="M1824" s="375"/>
      <c r="N1824" s="409"/>
      <c r="O1824" s="363">
        <f t="shared" si="151"/>
        <v>0</v>
      </c>
      <c r="P1824" s="74">
        <f t="shared" si="151"/>
        <v>0</v>
      </c>
      <c r="Q1824" s="96" t="str">
        <f t="shared" si="150"/>
        <v/>
      </c>
    </row>
    <row r="1825" spans="1:17">
      <c r="A1825" s="383" t="str">
        <f>IF(B1825="","",COUNT('Diário 1º PA'!$A$4:$A$2000)+COUNT('Diário 2º PA'!$A$4:$A$1998)+COUNT('Diário 3º PA'!$A$4:$A$1991)+ROW()-3)</f>
        <v/>
      </c>
      <c r="B1825" s="370"/>
      <c r="C1825" s="392"/>
      <c r="D1825" s="372"/>
      <c r="E1825" s="372"/>
      <c r="F1825" s="373"/>
      <c r="G1825" s="372"/>
      <c r="H1825" s="372"/>
      <c r="I1825" s="374"/>
      <c r="J1825" s="375"/>
      <c r="K1825" s="375"/>
      <c r="L1825" s="376"/>
      <c r="M1825" s="375"/>
      <c r="N1825" s="409"/>
      <c r="O1825" s="363">
        <f t="shared" si="151"/>
        <v>0</v>
      </c>
      <c r="P1825" s="74">
        <f t="shared" si="151"/>
        <v>0</v>
      </c>
      <c r="Q1825" s="96" t="str">
        <f t="shared" si="150"/>
        <v/>
      </c>
    </row>
    <row r="1826" spans="1:17">
      <c r="A1826" s="383" t="str">
        <f>IF(B1826="","",COUNT('Diário 1º PA'!$A$4:$A$2000)+COUNT('Diário 2º PA'!$A$4:$A$1998)+COUNT('Diário 3º PA'!$A$4:$A$1991)+ROW()-3)</f>
        <v/>
      </c>
      <c r="B1826" s="370"/>
      <c r="C1826" s="392"/>
      <c r="D1826" s="372"/>
      <c r="E1826" s="372"/>
      <c r="F1826" s="373"/>
      <c r="G1826" s="372"/>
      <c r="H1826" s="372"/>
      <c r="I1826" s="374"/>
      <c r="J1826" s="375"/>
      <c r="K1826" s="375"/>
      <c r="L1826" s="376"/>
      <c r="M1826" s="375"/>
      <c r="N1826" s="409"/>
      <c r="O1826" s="363">
        <f t="shared" si="151"/>
        <v>0</v>
      </c>
      <c r="P1826" s="74">
        <f t="shared" si="151"/>
        <v>0</v>
      </c>
      <c r="Q1826" s="96" t="str">
        <f t="shared" si="150"/>
        <v/>
      </c>
    </row>
    <row r="1827" spans="1:17">
      <c r="A1827" s="383" t="str">
        <f>IF(B1827="","",COUNT('Diário 1º PA'!$A$4:$A$2000)+COUNT('Diário 2º PA'!$A$4:$A$1998)+COUNT('Diário 3º PA'!$A$4:$A$1991)+ROW()-3)</f>
        <v/>
      </c>
      <c r="B1827" s="370"/>
      <c r="C1827" s="392"/>
      <c r="D1827" s="372"/>
      <c r="E1827" s="372"/>
      <c r="F1827" s="373"/>
      <c r="G1827" s="372"/>
      <c r="H1827" s="372"/>
      <c r="I1827" s="374"/>
      <c r="J1827" s="375"/>
      <c r="K1827" s="375"/>
      <c r="L1827" s="376"/>
      <c r="M1827" s="375"/>
      <c r="N1827" s="409"/>
      <c r="O1827" s="363">
        <f t="shared" si="151"/>
        <v>0</v>
      </c>
      <c r="P1827" s="74">
        <f t="shared" si="151"/>
        <v>0</v>
      </c>
      <c r="Q1827" s="96" t="str">
        <f t="shared" si="150"/>
        <v/>
      </c>
    </row>
    <row r="1828" spans="1:17">
      <c r="A1828" s="383" t="str">
        <f>IF(B1828="","",COUNT('Diário 1º PA'!$A$4:$A$2000)+COUNT('Diário 2º PA'!$A$4:$A$1998)+COUNT('Diário 3º PA'!$A$4:$A$1991)+ROW()-3)</f>
        <v/>
      </c>
      <c r="B1828" s="370"/>
      <c r="C1828" s="392"/>
      <c r="D1828" s="372"/>
      <c r="E1828" s="372"/>
      <c r="F1828" s="373"/>
      <c r="G1828" s="372"/>
      <c r="H1828" s="372"/>
      <c r="I1828" s="374"/>
      <c r="J1828" s="375"/>
      <c r="K1828" s="375"/>
      <c r="L1828" s="376"/>
      <c r="M1828" s="375"/>
      <c r="N1828" s="409"/>
      <c r="O1828" s="363">
        <f t="shared" si="151"/>
        <v>0</v>
      </c>
      <c r="P1828" s="74">
        <f t="shared" si="151"/>
        <v>0</v>
      </c>
      <c r="Q1828" s="96" t="str">
        <f t="shared" si="150"/>
        <v/>
      </c>
    </row>
    <row r="1829" spans="1:17">
      <c r="A1829" s="383" t="str">
        <f>IF(B1829="","",COUNT('Diário 1º PA'!$A$4:$A$2000)+COUNT('Diário 2º PA'!$A$4:$A$1998)+COUNT('Diário 3º PA'!$A$4:$A$1991)+ROW()-3)</f>
        <v/>
      </c>
      <c r="B1829" s="370"/>
      <c r="C1829" s="392"/>
      <c r="D1829" s="372"/>
      <c r="E1829" s="372"/>
      <c r="F1829" s="373"/>
      <c r="G1829" s="372"/>
      <c r="H1829" s="372"/>
      <c r="I1829" s="374"/>
      <c r="J1829" s="375"/>
      <c r="K1829" s="375"/>
      <c r="L1829" s="376"/>
      <c r="M1829" s="375"/>
      <c r="N1829" s="409"/>
      <c r="O1829" s="363">
        <f t="shared" si="151"/>
        <v>0</v>
      </c>
      <c r="P1829" s="74">
        <f t="shared" si="151"/>
        <v>0</v>
      </c>
      <c r="Q1829" s="96" t="str">
        <f t="shared" si="150"/>
        <v/>
      </c>
    </row>
    <row r="1830" spans="1:17">
      <c r="A1830" s="383" t="str">
        <f>IF(B1830="","",COUNT('Diário 1º PA'!$A$4:$A$2000)+COUNT('Diário 2º PA'!$A$4:$A$1998)+COUNT('Diário 3º PA'!$A$4:$A$1991)+ROW()-3)</f>
        <v/>
      </c>
      <c r="B1830" s="370"/>
      <c r="C1830" s="392"/>
      <c r="D1830" s="372"/>
      <c r="E1830" s="372"/>
      <c r="F1830" s="373"/>
      <c r="G1830" s="372"/>
      <c r="H1830" s="372"/>
      <c r="I1830" s="374"/>
      <c r="J1830" s="375"/>
      <c r="K1830" s="375"/>
      <c r="L1830" s="376"/>
      <c r="M1830" s="375"/>
      <c r="N1830" s="409"/>
      <c r="O1830" s="363">
        <f t="shared" si="151"/>
        <v>0</v>
      </c>
      <c r="P1830" s="74">
        <f t="shared" si="151"/>
        <v>0</v>
      </c>
      <c r="Q1830" s="96" t="str">
        <f t="shared" si="150"/>
        <v/>
      </c>
    </row>
    <row r="1831" spans="1:17">
      <c r="A1831" s="383" t="str">
        <f>IF(B1831="","",COUNT('Diário 1º PA'!$A$4:$A$2000)+COUNT('Diário 2º PA'!$A$4:$A$1998)+COUNT('Diário 3º PA'!$A$4:$A$1991)+ROW()-3)</f>
        <v/>
      </c>
      <c r="B1831" s="370"/>
      <c r="C1831" s="392"/>
      <c r="D1831" s="372"/>
      <c r="E1831" s="372"/>
      <c r="F1831" s="373"/>
      <c r="G1831" s="372"/>
      <c r="H1831" s="372"/>
      <c r="I1831" s="374"/>
      <c r="J1831" s="375"/>
      <c r="K1831" s="375"/>
      <c r="L1831" s="376"/>
      <c r="M1831" s="375"/>
      <c r="N1831" s="409"/>
      <c r="O1831" s="363">
        <f t="shared" si="151"/>
        <v>0</v>
      </c>
      <c r="P1831" s="74">
        <f t="shared" si="151"/>
        <v>0</v>
      </c>
      <c r="Q1831" s="96" t="str">
        <f t="shared" si="150"/>
        <v/>
      </c>
    </row>
    <row r="1832" spans="1:17">
      <c r="A1832" s="383" t="str">
        <f>IF(B1832="","",COUNT('Diário 1º PA'!$A$4:$A$2000)+COUNT('Diário 2º PA'!$A$4:$A$1998)+COUNT('Diário 3º PA'!$A$4:$A$1991)+ROW()-3)</f>
        <v/>
      </c>
      <c r="B1832" s="370"/>
      <c r="C1832" s="392"/>
      <c r="D1832" s="372"/>
      <c r="E1832" s="372"/>
      <c r="F1832" s="373"/>
      <c r="G1832" s="372"/>
      <c r="H1832" s="372"/>
      <c r="I1832" s="374"/>
      <c r="J1832" s="375"/>
      <c r="K1832" s="375"/>
      <c r="L1832" s="376"/>
      <c r="M1832" s="375"/>
      <c r="N1832" s="409"/>
      <c r="O1832" s="363">
        <f t="shared" si="151"/>
        <v>0</v>
      </c>
      <c r="P1832" s="74">
        <f t="shared" si="151"/>
        <v>0</v>
      </c>
      <c r="Q1832" s="96" t="str">
        <f t="shared" si="150"/>
        <v/>
      </c>
    </row>
    <row r="1833" spans="1:17">
      <c r="A1833" s="383" t="str">
        <f>IF(B1833="","",COUNT('Diário 1º PA'!$A$4:$A$2000)+COUNT('Diário 2º PA'!$A$4:$A$1998)+COUNT('Diário 3º PA'!$A$4:$A$1991)+ROW()-3)</f>
        <v/>
      </c>
      <c r="B1833" s="370"/>
      <c r="C1833" s="392"/>
      <c r="D1833" s="372"/>
      <c r="E1833" s="372"/>
      <c r="F1833" s="373"/>
      <c r="G1833" s="372"/>
      <c r="H1833" s="372"/>
      <c r="I1833" s="374"/>
      <c r="J1833" s="375"/>
      <c r="K1833" s="375"/>
      <c r="L1833" s="376"/>
      <c r="M1833" s="375"/>
      <c r="N1833" s="409"/>
      <c r="O1833" s="363">
        <f t="shared" si="151"/>
        <v>0</v>
      </c>
      <c r="P1833" s="74">
        <f t="shared" si="151"/>
        <v>0</v>
      </c>
      <c r="Q1833" s="96" t="str">
        <f t="shared" si="150"/>
        <v/>
      </c>
    </row>
    <row r="1834" spans="1:17">
      <c r="A1834" s="383" t="str">
        <f>IF(B1834="","",COUNT('Diário 1º PA'!$A$4:$A$2000)+COUNT('Diário 2º PA'!$A$4:$A$1998)+COUNT('Diário 3º PA'!$A$4:$A$1991)+ROW()-3)</f>
        <v/>
      </c>
      <c r="B1834" s="370"/>
      <c r="C1834" s="392"/>
      <c r="D1834" s="372"/>
      <c r="E1834" s="372"/>
      <c r="F1834" s="373"/>
      <c r="G1834" s="372"/>
      <c r="H1834" s="372"/>
      <c r="I1834" s="374"/>
      <c r="J1834" s="375"/>
      <c r="K1834" s="375"/>
      <c r="L1834" s="376"/>
      <c r="M1834" s="375"/>
      <c r="N1834" s="409"/>
      <c r="O1834" s="363">
        <f t="shared" si="151"/>
        <v>0</v>
      </c>
      <c r="P1834" s="74">
        <f t="shared" si="151"/>
        <v>0</v>
      </c>
      <c r="Q1834" s="96" t="str">
        <f t="shared" si="150"/>
        <v/>
      </c>
    </row>
    <row r="1835" spans="1:17">
      <c r="A1835" s="383" t="str">
        <f>IF(B1835="","",COUNT('Diário 1º PA'!$A$4:$A$2000)+COUNT('Diário 2º PA'!$A$4:$A$1998)+COUNT('Diário 3º PA'!$A$4:$A$1991)+ROW()-3)</f>
        <v/>
      </c>
      <c r="B1835" s="370"/>
      <c r="C1835" s="392"/>
      <c r="D1835" s="372"/>
      <c r="E1835" s="372"/>
      <c r="F1835" s="373"/>
      <c r="G1835" s="372"/>
      <c r="H1835" s="372"/>
      <c r="I1835" s="374"/>
      <c r="J1835" s="375"/>
      <c r="K1835" s="375"/>
      <c r="L1835" s="376"/>
      <c r="M1835" s="375"/>
      <c r="N1835" s="409"/>
      <c r="O1835" s="363">
        <f t="shared" si="151"/>
        <v>0</v>
      </c>
      <c r="P1835" s="74">
        <f t="shared" si="151"/>
        <v>0</v>
      </c>
      <c r="Q1835" s="96" t="str">
        <f t="shared" si="150"/>
        <v/>
      </c>
    </row>
    <row r="1836" spans="1:17">
      <c r="A1836" s="383" t="str">
        <f>IF(B1836="","",COUNT('Diário 1º PA'!$A$4:$A$2000)+COUNT('Diário 2º PA'!$A$4:$A$1998)+COUNT('Diário 3º PA'!$A$4:$A$1991)+ROW()-3)</f>
        <v/>
      </c>
      <c r="B1836" s="370"/>
      <c r="C1836" s="392"/>
      <c r="D1836" s="372"/>
      <c r="E1836" s="372"/>
      <c r="F1836" s="373"/>
      <c r="G1836" s="372"/>
      <c r="H1836" s="372"/>
      <c r="I1836" s="374"/>
      <c r="J1836" s="375"/>
      <c r="K1836" s="375"/>
      <c r="L1836" s="376"/>
      <c r="M1836" s="375"/>
      <c r="N1836" s="409"/>
      <c r="O1836" s="363">
        <f t="shared" si="151"/>
        <v>0</v>
      </c>
      <c r="P1836" s="74">
        <f t="shared" si="151"/>
        <v>0</v>
      </c>
      <c r="Q1836" s="96" t="str">
        <f t="shared" si="150"/>
        <v/>
      </c>
    </row>
    <row r="1837" spans="1:17">
      <c r="A1837" s="383" t="str">
        <f>IF(B1837="","",COUNT('Diário 1º PA'!$A$4:$A$2000)+COUNT('Diário 2º PA'!$A$4:$A$1998)+COUNT('Diário 3º PA'!$A$4:$A$1991)+ROW()-3)</f>
        <v/>
      </c>
      <c r="B1837" s="370"/>
      <c r="C1837" s="392"/>
      <c r="D1837" s="372"/>
      <c r="E1837" s="372"/>
      <c r="F1837" s="373"/>
      <c r="G1837" s="372"/>
      <c r="H1837" s="372"/>
      <c r="I1837" s="374"/>
      <c r="J1837" s="375"/>
      <c r="K1837" s="375"/>
      <c r="L1837" s="376"/>
      <c r="M1837" s="375"/>
      <c r="N1837" s="409"/>
      <c r="O1837" s="363">
        <f t="shared" si="151"/>
        <v>0</v>
      </c>
      <c r="P1837" s="74">
        <f t="shared" si="151"/>
        <v>0</v>
      </c>
      <c r="Q1837" s="96" t="str">
        <f t="shared" si="150"/>
        <v/>
      </c>
    </row>
    <row r="1838" spans="1:17">
      <c r="A1838" s="383" t="str">
        <f>IF(B1838="","",COUNT('Diário 1º PA'!$A$4:$A$2000)+COUNT('Diário 2º PA'!$A$4:$A$1998)+COUNT('Diário 3º PA'!$A$4:$A$1991)+ROW()-3)</f>
        <v/>
      </c>
      <c r="B1838" s="370"/>
      <c r="C1838" s="392"/>
      <c r="D1838" s="372"/>
      <c r="E1838" s="372"/>
      <c r="F1838" s="373"/>
      <c r="G1838" s="372"/>
      <c r="H1838" s="372"/>
      <c r="I1838" s="374"/>
      <c r="J1838" s="375"/>
      <c r="K1838" s="375"/>
      <c r="L1838" s="376"/>
      <c r="M1838" s="375"/>
      <c r="N1838" s="409"/>
      <c r="O1838" s="363">
        <f t="shared" si="151"/>
        <v>0</v>
      </c>
      <c r="P1838" s="74">
        <f t="shared" si="151"/>
        <v>0</v>
      </c>
      <c r="Q1838" s="96" t="str">
        <f t="shared" si="150"/>
        <v/>
      </c>
    </row>
    <row r="1839" spans="1:17">
      <c r="A1839" s="383" t="str">
        <f>IF(B1839="","",COUNT('Diário 1º PA'!$A$4:$A$2000)+COUNT('Diário 2º PA'!$A$4:$A$1998)+COUNT('Diário 3º PA'!$A$4:$A$1991)+ROW()-3)</f>
        <v/>
      </c>
      <c r="B1839" s="370"/>
      <c r="C1839" s="392"/>
      <c r="D1839" s="372"/>
      <c r="E1839" s="372"/>
      <c r="F1839" s="373"/>
      <c r="G1839" s="372"/>
      <c r="H1839" s="372"/>
      <c r="I1839" s="374"/>
      <c r="J1839" s="375"/>
      <c r="K1839" s="375"/>
      <c r="L1839" s="376"/>
      <c r="M1839" s="375"/>
      <c r="N1839" s="409"/>
      <c r="O1839" s="363">
        <f t="shared" si="151"/>
        <v>0</v>
      </c>
      <c r="P1839" s="74">
        <f t="shared" si="151"/>
        <v>0</v>
      </c>
      <c r="Q1839" s="96" t="str">
        <f t="shared" si="150"/>
        <v/>
      </c>
    </row>
    <row r="1840" spans="1:17">
      <c r="A1840" s="383" t="str">
        <f>IF(B1840="","",COUNT('Diário 1º PA'!$A$4:$A$2000)+COUNT('Diário 2º PA'!$A$4:$A$1998)+COUNT('Diário 3º PA'!$A$4:$A$1991)+ROW()-3)</f>
        <v/>
      </c>
      <c r="B1840" s="370"/>
      <c r="C1840" s="392"/>
      <c r="D1840" s="372"/>
      <c r="E1840" s="372"/>
      <c r="F1840" s="373"/>
      <c r="G1840" s="372"/>
      <c r="H1840" s="372"/>
      <c r="I1840" s="374"/>
      <c r="J1840" s="375"/>
      <c r="K1840" s="375"/>
      <c r="L1840" s="376"/>
      <c r="M1840" s="375"/>
      <c r="N1840" s="409"/>
      <c r="O1840" s="363">
        <f t="shared" si="151"/>
        <v>0</v>
      </c>
      <c r="P1840" s="74">
        <f t="shared" si="151"/>
        <v>0</v>
      </c>
      <c r="Q1840" s="96" t="str">
        <f t="shared" si="150"/>
        <v/>
      </c>
    </row>
    <row r="1841" spans="1:17">
      <c r="A1841" s="383" t="str">
        <f>IF(B1841="","",COUNT('Diário 1º PA'!$A$4:$A$2000)+COUNT('Diário 2º PA'!$A$4:$A$1998)+COUNT('Diário 3º PA'!$A$4:$A$1991)+ROW()-3)</f>
        <v/>
      </c>
      <c r="B1841" s="370"/>
      <c r="C1841" s="392"/>
      <c r="D1841" s="372"/>
      <c r="E1841" s="372"/>
      <c r="F1841" s="373"/>
      <c r="G1841" s="372"/>
      <c r="H1841" s="372"/>
      <c r="I1841" s="374"/>
      <c r="J1841" s="375"/>
      <c r="K1841" s="375"/>
      <c r="L1841" s="376"/>
      <c r="M1841" s="375"/>
      <c r="N1841" s="409"/>
      <c r="O1841" s="363">
        <f t="shared" si="151"/>
        <v>0</v>
      </c>
      <c r="P1841" s="74">
        <f t="shared" si="151"/>
        <v>0</v>
      </c>
      <c r="Q1841" s="96" t="str">
        <f t="shared" si="150"/>
        <v/>
      </c>
    </row>
    <row r="1842" spans="1:17">
      <c r="A1842" s="383" t="str">
        <f>IF(B1842="","",COUNT('Diário 1º PA'!$A$4:$A$2000)+COUNT('Diário 2º PA'!$A$4:$A$1998)+COUNT('Diário 3º PA'!$A$4:$A$1991)+ROW()-3)</f>
        <v/>
      </c>
      <c r="B1842" s="370"/>
      <c r="C1842" s="392"/>
      <c r="D1842" s="372"/>
      <c r="E1842" s="372"/>
      <c r="F1842" s="373"/>
      <c r="G1842" s="372"/>
      <c r="H1842" s="372"/>
      <c r="I1842" s="374"/>
      <c r="J1842" s="375"/>
      <c r="K1842" s="375"/>
      <c r="L1842" s="376"/>
      <c r="M1842" s="375"/>
      <c r="N1842" s="409"/>
      <c r="O1842" s="363">
        <f t="shared" si="151"/>
        <v>0</v>
      </c>
      <c r="P1842" s="74">
        <f t="shared" si="151"/>
        <v>0</v>
      </c>
      <c r="Q1842" s="96" t="str">
        <f t="shared" si="150"/>
        <v/>
      </c>
    </row>
    <row r="1843" spans="1:17">
      <c r="A1843" s="383" t="str">
        <f>IF(B1843="","",COUNT('Diário 1º PA'!$A$4:$A$2000)+COUNT('Diário 2º PA'!$A$4:$A$1998)+COUNT('Diário 3º PA'!$A$4:$A$1991)+ROW()-3)</f>
        <v/>
      </c>
      <c r="B1843" s="370"/>
      <c r="C1843" s="392"/>
      <c r="D1843" s="372"/>
      <c r="E1843" s="372"/>
      <c r="F1843" s="373"/>
      <c r="G1843" s="372"/>
      <c r="H1843" s="372"/>
      <c r="I1843" s="374"/>
      <c r="J1843" s="375"/>
      <c r="K1843" s="375"/>
      <c r="L1843" s="376"/>
      <c r="M1843" s="375"/>
      <c r="N1843" s="409"/>
      <c r="O1843" s="363">
        <f t="shared" si="151"/>
        <v>0</v>
      </c>
      <c r="P1843" s="74">
        <f t="shared" si="151"/>
        <v>0</v>
      </c>
      <c r="Q1843" s="96" t="str">
        <f t="shared" si="150"/>
        <v/>
      </c>
    </row>
    <row r="1844" spans="1:17">
      <c r="A1844" s="383" t="str">
        <f>IF(B1844="","",COUNT('Diário 1º PA'!$A$4:$A$2000)+COUNT('Diário 2º PA'!$A$4:$A$1998)+COUNT('Diário 3º PA'!$A$4:$A$1991)+ROW()-3)</f>
        <v/>
      </c>
      <c r="B1844" s="370"/>
      <c r="C1844" s="392"/>
      <c r="D1844" s="372"/>
      <c r="E1844" s="372"/>
      <c r="F1844" s="373"/>
      <c r="G1844" s="372"/>
      <c r="H1844" s="372"/>
      <c r="I1844" s="374"/>
      <c r="J1844" s="375"/>
      <c r="K1844" s="375"/>
      <c r="L1844" s="376"/>
      <c r="M1844" s="375"/>
      <c r="N1844" s="409"/>
      <c r="O1844" s="363">
        <f t="shared" si="151"/>
        <v>0</v>
      </c>
      <c r="P1844" s="74">
        <f t="shared" si="151"/>
        <v>0</v>
      </c>
      <c r="Q1844" s="96" t="str">
        <f t="shared" si="150"/>
        <v/>
      </c>
    </row>
    <row r="1845" spans="1:17">
      <c r="A1845" s="383" t="str">
        <f>IF(B1845="","",COUNT('Diário 1º PA'!$A$4:$A$2000)+COUNT('Diário 2º PA'!$A$4:$A$1998)+COUNT('Diário 3º PA'!$A$4:$A$1991)+ROW()-3)</f>
        <v/>
      </c>
      <c r="B1845" s="370"/>
      <c r="C1845" s="392"/>
      <c r="D1845" s="372"/>
      <c r="E1845" s="372"/>
      <c r="F1845" s="373"/>
      <c r="G1845" s="372"/>
      <c r="H1845" s="372"/>
      <c r="I1845" s="374"/>
      <c r="J1845" s="375"/>
      <c r="K1845" s="375"/>
      <c r="L1845" s="376"/>
      <c r="M1845" s="375"/>
      <c r="N1845" s="409"/>
      <c r="O1845" s="363">
        <f t="shared" si="151"/>
        <v>0</v>
      </c>
      <c r="P1845" s="74">
        <f t="shared" si="151"/>
        <v>0</v>
      </c>
      <c r="Q1845" s="96" t="str">
        <f t="shared" si="150"/>
        <v/>
      </c>
    </row>
    <row r="1846" spans="1:17">
      <c r="A1846" s="383" t="str">
        <f>IF(B1846="","",COUNT('Diário 1º PA'!$A$4:$A$2000)+COUNT('Diário 2º PA'!$A$4:$A$1998)+COUNT('Diário 3º PA'!$A$4:$A$1991)+ROW()-3)</f>
        <v/>
      </c>
      <c r="B1846" s="370"/>
      <c r="C1846" s="392"/>
      <c r="D1846" s="372"/>
      <c r="E1846" s="372"/>
      <c r="F1846" s="373"/>
      <c r="G1846" s="372"/>
      <c r="H1846" s="372"/>
      <c r="I1846" s="374"/>
      <c r="J1846" s="375"/>
      <c r="K1846" s="375"/>
      <c r="L1846" s="376"/>
      <c r="M1846" s="375"/>
      <c r="N1846" s="409"/>
      <c r="O1846" s="363">
        <f t="shared" si="151"/>
        <v>0</v>
      </c>
      <c r="P1846" s="74">
        <f t="shared" si="151"/>
        <v>0</v>
      </c>
      <c r="Q1846" s="96" t="str">
        <f t="shared" si="150"/>
        <v/>
      </c>
    </row>
    <row r="1847" spans="1:17">
      <c r="A1847" s="383" t="str">
        <f>IF(B1847="","",COUNT('Diário 1º PA'!$A$4:$A$2000)+COUNT('Diário 2º PA'!$A$4:$A$1998)+COUNT('Diário 3º PA'!$A$4:$A$1991)+ROW()-3)</f>
        <v/>
      </c>
      <c r="B1847" s="370"/>
      <c r="C1847" s="392"/>
      <c r="D1847" s="372"/>
      <c r="E1847" s="372"/>
      <c r="F1847" s="373"/>
      <c r="G1847" s="372"/>
      <c r="H1847" s="372"/>
      <c r="I1847" s="374"/>
      <c r="J1847" s="375"/>
      <c r="K1847" s="375"/>
      <c r="L1847" s="376"/>
      <c r="M1847" s="375"/>
      <c r="N1847" s="409"/>
      <c r="O1847" s="363">
        <f t="shared" si="151"/>
        <v>0</v>
      </c>
      <c r="P1847" s="74">
        <f t="shared" si="151"/>
        <v>0</v>
      </c>
      <c r="Q1847" s="96" t="str">
        <f t="shared" si="150"/>
        <v/>
      </c>
    </row>
    <row r="1848" spans="1:17">
      <c r="A1848" s="383" t="str">
        <f>IF(B1848="","",COUNT('Diário 1º PA'!$A$4:$A$2000)+COUNT('Diário 2º PA'!$A$4:$A$1998)+COUNT('Diário 3º PA'!$A$4:$A$1991)+ROW()-3)</f>
        <v/>
      </c>
      <c r="B1848" s="370"/>
      <c r="C1848" s="392"/>
      <c r="D1848" s="372"/>
      <c r="E1848" s="372"/>
      <c r="F1848" s="373"/>
      <c r="G1848" s="372"/>
      <c r="H1848" s="372"/>
      <c r="I1848" s="374"/>
      <c r="J1848" s="375"/>
      <c r="K1848" s="375"/>
      <c r="L1848" s="376"/>
      <c r="M1848" s="375"/>
      <c r="N1848" s="409"/>
      <c r="O1848" s="363">
        <f t="shared" si="151"/>
        <v>0</v>
      </c>
      <c r="P1848" s="74">
        <f t="shared" si="151"/>
        <v>0</v>
      </c>
      <c r="Q1848" s="96" t="str">
        <f t="shared" si="150"/>
        <v/>
      </c>
    </row>
    <row r="1849" spans="1:17">
      <c r="A1849" s="383" t="str">
        <f>IF(B1849="","",COUNT('Diário 1º PA'!$A$4:$A$2000)+COUNT('Diário 2º PA'!$A$4:$A$1998)+COUNT('Diário 3º PA'!$A$4:$A$1991)+ROW()-3)</f>
        <v/>
      </c>
      <c r="B1849" s="370"/>
      <c r="C1849" s="392"/>
      <c r="D1849" s="372"/>
      <c r="E1849" s="372"/>
      <c r="F1849" s="373"/>
      <c r="G1849" s="372"/>
      <c r="H1849" s="372"/>
      <c r="I1849" s="374"/>
      <c r="J1849" s="375"/>
      <c r="K1849" s="375"/>
      <c r="L1849" s="376"/>
      <c r="M1849" s="375"/>
      <c r="N1849" s="409"/>
      <c r="O1849" s="363">
        <f t="shared" si="151"/>
        <v>0</v>
      </c>
      <c r="P1849" s="74">
        <f t="shared" si="151"/>
        <v>0</v>
      </c>
      <c r="Q1849" s="96" t="str">
        <f t="shared" si="150"/>
        <v/>
      </c>
    </row>
    <row r="1850" spans="1:17">
      <c r="A1850" s="383" t="str">
        <f>IF(B1850="","",COUNT('Diário 1º PA'!$A$4:$A$2000)+COUNT('Diário 2º PA'!$A$4:$A$1998)+COUNT('Diário 3º PA'!$A$4:$A$1991)+ROW()-3)</f>
        <v/>
      </c>
      <c r="B1850" s="370"/>
      <c r="C1850" s="392"/>
      <c r="D1850" s="372"/>
      <c r="E1850" s="372"/>
      <c r="F1850" s="373"/>
      <c r="G1850" s="372"/>
      <c r="H1850" s="372"/>
      <c r="I1850" s="374"/>
      <c r="J1850" s="375"/>
      <c r="K1850" s="375"/>
      <c r="L1850" s="376"/>
      <c r="M1850" s="375"/>
      <c r="N1850" s="409"/>
      <c r="O1850" s="363">
        <f t="shared" si="151"/>
        <v>0</v>
      </c>
      <c r="P1850" s="74">
        <f t="shared" si="151"/>
        <v>0</v>
      </c>
      <c r="Q1850" s="96" t="str">
        <f t="shared" si="150"/>
        <v/>
      </c>
    </row>
    <row r="1851" spans="1:17">
      <c r="A1851" s="383" t="str">
        <f>IF(B1851="","",COUNT('Diário 1º PA'!$A$4:$A$2000)+COUNT('Diário 2º PA'!$A$4:$A$1998)+COUNT('Diário 3º PA'!$A$4:$A$1991)+ROW()-3)</f>
        <v/>
      </c>
      <c r="B1851" s="370"/>
      <c r="C1851" s="392"/>
      <c r="D1851" s="372"/>
      <c r="E1851" s="372"/>
      <c r="F1851" s="373"/>
      <c r="G1851" s="372"/>
      <c r="H1851" s="372"/>
      <c r="I1851" s="374"/>
      <c r="J1851" s="375"/>
      <c r="K1851" s="375"/>
      <c r="L1851" s="376"/>
      <c r="M1851" s="375"/>
      <c r="N1851" s="409"/>
      <c r="O1851" s="363">
        <f t="shared" si="151"/>
        <v>0</v>
      </c>
      <c r="P1851" s="74">
        <f t="shared" si="151"/>
        <v>0</v>
      </c>
      <c r="Q1851" s="96" t="str">
        <f t="shared" si="150"/>
        <v/>
      </c>
    </row>
    <row r="1852" spans="1:17">
      <c r="A1852" s="383" t="str">
        <f>IF(B1852="","",COUNT('Diário 1º PA'!$A$4:$A$2000)+COUNT('Diário 2º PA'!$A$4:$A$1998)+COUNT('Diário 3º PA'!$A$4:$A$1991)+ROW()-3)</f>
        <v/>
      </c>
      <c r="B1852" s="370"/>
      <c r="C1852" s="392"/>
      <c r="D1852" s="372"/>
      <c r="E1852" s="372"/>
      <c r="F1852" s="373"/>
      <c r="G1852" s="372"/>
      <c r="H1852" s="372"/>
      <c r="I1852" s="374"/>
      <c r="J1852" s="375"/>
      <c r="K1852" s="375"/>
      <c r="L1852" s="376"/>
      <c r="M1852" s="375"/>
      <c r="N1852" s="409"/>
      <c r="O1852" s="363">
        <f t="shared" si="151"/>
        <v>0</v>
      </c>
      <c r="P1852" s="74">
        <f t="shared" si="151"/>
        <v>0</v>
      </c>
      <c r="Q1852" s="96" t="str">
        <f t="shared" si="150"/>
        <v/>
      </c>
    </row>
    <row r="1853" spans="1:17">
      <c r="A1853" s="383" t="str">
        <f>IF(B1853="","",COUNT('Diário 1º PA'!$A$4:$A$2000)+COUNT('Diário 2º PA'!$A$4:$A$1998)+COUNT('Diário 3º PA'!$A$4:$A$1991)+ROW()-3)</f>
        <v/>
      </c>
      <c r="B1853" s="370"/>
      <c r="C1853" s="392"/>
      <c r="D1853" s="372"/>
      <c r="E1853" s="372"/>
      <c r="F1853" s="373"/>
      <c r="G1853" s="372"/>
      <c r="H1853" s="372"/>
      <c r="I1853" s="374"/>
      <c r="J1853" s="375"/>
      <c r="K1853" s="375"/>
      <c r="L1853" s="376"/>
      <c r="M1853" s="375"/>
      <c r="N1853" s="409"/>
      <c r="O1853" s="363">
        <f t="shared" si="151"/>
        <v>0</v>
      </c>
      <c r="P1853" s="74">
        <f t="shared" si="151"/>
        <v>0</v>
      </c>
      <c r="Q1853" s="96" t="str">
        <f t="shared" si="150"/>
        <v/>
      </c>
    </row>
    <row r="1854" spans="1:17">
      <c r="A1854" s="383" t="str">
        <f>IF(B1854="","",COUNT('Diário 1º PA'!$A$4:$A$2000)+COUNT('Diário 2º PA'!$A$4:$A$1998)+COUNT('Diário 3º PA'!$A$4:$A$1991)+ROW()-3)</f>
        <v/>
      </c>
      <c r="B1854" s="370"/>
      <c r="C1854" s="392"/>
      <c r="D1854" s="372"/>
      <c r="E1854" s="372"/>
      <c r="F1854" s="373"/>
      <c r="G1854" s="372"/>
      <c r="H1854" s="372"/>
      <c r="I1854" s="374"/>
      <c r="J1854" s="375"/>
      <c r="K1854" s="375"/>
      <c r="L1854" s="376"/>
      <c r="M1854" s="375"/>
      <c r="N1854" s="409"/>
      <c r="O1854" s="363">
        <f t="shared" si="151"/>
        <v>0</v>
      </c>
      <c r="P1854" s="74">
        <f t="shared" si="151"/>
        <v>0</v>
      </c>
      <c r="Q1854" s="96" t="str">
        <f t="shared" si="150"/>
        <v/>
      </c>
    </row>
    <row r="1855" spans="1:17">
      <c r="A1855" s="383" t="str">
        <f>IF(B1855="","",COUNT('Diário 1º PA'!$A$4:$A$2000)+COUNT('Diário 2º PA'!$A$4:$A$1998)+COUNT('Diário 3º PA'!$A$4:$A$1991)+ROW()-3)</f>
        <v/>
      </c>
      <c r="B1855" s="370"/>
      <c r="C1855" s="392"/>
      <c r="D1855" s="372"/>
      <c r="E1855" s="372"/>
      <c r="F1855" s="373"/>
      <c r="G1855" s="372"/>
      <c r="H1855" s="372"/>
      <c r="I1855" s="374"/>
      <c r="J1855" s="375"/>
      <c r="K1855" s="375"/>
      <c r="L1855" s="376"/>
      <c r="M1855" s="375"/>
      <c r="N1855" s="409"/>
      <c r="O1855" s="363">
        <f t="shared" si="151"/>
        <v>0</v>
      </c>
      <c r="P1855" s="74">
        <f t="shared" si="151"/>
        <v>0</v>
      </c>
      <c r="Q1855" s="96" t="str">
        <f t="shared" si="150"/>
        <v/>
      </c>
    </row>
    <row r="1856" spans="1:17">
      <c r="A1856" s="383" t="str">
        <f>IF(B1856="","",COUNT('Diário 1º PA'!$A$4:$A$2000)+COUNT('Diário 2º PA'!$A$4:$A$1998)+COUNT('Diário 3º PA'!$A$4:$A$1991)+ROW()-3)</f>
        <v/>
      </c>
      <c r="B1856" s="370"/>
      <c r="C1856" s="392"/>
      <c r="D1856" s="372"/>
      <c r="E1856" s="372"/>
      <c r="F1856" s="373"/>
      <c r="G1856" s="372"/>
      <c r="H1856" s="372"/>
      <c r="I1856" s="374"/>
      <c r="J1856" s="375"/>
      <c r="K1856" s="375"/>
      <c r="L1856" s="376"/>
      <c r="M1856" s="375"/>
      <c r="N1856" s="409"/>
      <c r="O1856" s="363">
        <f t="shared" si="151"/>
        <v>0</v>
      </c>
      <c r="P1856" s="74">
        <f t="shared" si="151"/>
        <v>0</v>
      </c>
      <c r="Q1856" s="96" t="str">
        <f t="shared" si="150"/>
        <v/>
      </c>
    </row>
    <row r="1857" spans="1:17">
      <c r="A1857" s="383" t="str">
        <f>IF(B1857="","",COUNT('Diário 1º PA'!$A$4:$A$2000)+COUNT('Diário 2º PA'!$A$4:$A$1998)+COUNT('Diário 3º PA'!$A$4:$A$1991)+ROW()-3)</f>
        <v/>
      </c>
      <c r="B1857" s="370"/>
      <c r="C1857" s="392"/>
      <c r="D1857" s="372"/>
      <c r="E1857" s="372"/>
      <c r="F1857" s="373"/>
      <c r="G1857" s="372"/>
      <c r="H1857" s="372"/>
      <c r="I1857" s="374"/>
      <c r="J1857" s="375"/>
      <c r="K1857" s="375"/>
      <c r="L1857" s="376"/>
      <c r="M1857" s="375"/>
      <c r="N1857" s="409"/>
      <c r="O1857" s="363">
        <f t="shared" si="151"/>
        <v>0</v>
      </c>
      <c r="P1857" s="74">
        <f t="shared" si="151"/>
        <v>0</v>
      </c>
      <c r="Q1857" s="96" t="str">
        <f t="shared" si="150"/>
        <v/>
      </c>
    </row>
    <row r="1858" spans="1:17">
      <c r="A1858" s="383" t="str">
        <f>IF(B1858="","",COUNT('Diário 1º PA'!$A$4:$A$2000)+COUNT('Diário 2º PA'!$A$4:$A$1998)+COUNT('Diário 3º PA'!$A$4:$A$1991)+ROW()-3)</f>
        <v/>
      </c>
      <c r="B1858" s="370"/>
      <c r="C1858" s="392"/>
      <c r="D1858" s="372"/>
      <c r="E1858" s="372"/>
      <c r="F1858" s="373"/>
      <c r="G1858" s="372"/>
      <c r="H1858" s="372"/>
      <c r="I1858" s="374"/>
      <c r="J1858" s="375"/>
      <c r="K1858" s="375"/>
      <c r="L1858" s="376"/>
      <c r="M1858" s="375"/>
      <c r="N1858" s="409"/>
      <c r="O1858" s="363">
        <f t="shared" si="151"/>
        <v>0</v>
      </c>
      <c r="P1858" s="74">
        <f t="shared" si="151"/>
        <v>0</v>
      </c>
      <c r="Q1858" s="96" t="str">
        <f t="shared" si="150"/>
        <v/>
      </c>
    </row>
    <row r="1859" spans="1:17">
      <c r="A1859" s="383" t="str">
        <f>IF(B1859="","",COUNT('Diário 1º PA'!$A$4:$A$2000)+COUNT('Diário 2º PA'!$A$4:$A$1998)+COUNT('Diário 3º PA'!$A$4:$A$1991)+ROW()-3)</f>
        <v/>
      </c>
      <c r="B1859" s="370"/>
      <c r="C1859" s="392"/>
      <c r="D1859" s="372"/>
      <c r="E1859" s="372"/>
      <c r="F1859" s="373"/>
      <c r="G1859" s="372"/>
      <c r="H1859" s="372"/>
      <c r="I1859" s="374"/>
      <c r="J1859" s="375"/>
      <c r="K1859" s="375"/>
      <c r="L1859" s="376"/>
      <c r="M1859" s="375"/>
      <c r="N1859" s="409"/>
      <c r="O1859" s="363">
        <f t="shared" si="151"/>
        <v>0</v>
      </c>
      <c r="P1859" s="74">
        <f t="shared" si="151"/>
        <v>0</v>
      </c>
      <c r="Q1859" s="96" t="str">
        <f t="shared" si="150"/>
        <v/>
      </c>
    </row>
    <row r="1860" spans="1:17">
      <c r="A1860" s="383" t="str">
        <f>IF(B1860="","",COUNT('Diário 1º PA'!$A$4:$A$2000)+COUNT('Diário 2º PA'!$A$4:$A$1998)+COUNT('Diário 3º PA'!$A$4:$A$1991)+ROW()-3)</f>
        <v/>
      </c>
      <c r="B1860" s="370"/>
      <c r="C1860" s="392"/>
      <c r="D1860" s="372"/>
      <c r="E1860" s="372"/>
      <c r="F1860" s="373"/>
      <c r="G1860" s="372"/>
      <c r="H1860" s="372"/>
      <c r="I1860" s="374"/>
      <c r="J1860" s="375"/>
      <c r="K1860" s="375"/>
      <c r="L1860" s="376"/>
      <c r="M1860" s="375"/>
      <c r="N1860" s="409"/>
      <c r="O1860" s="363">
        <f t="shared" si="151"/>
        <v>0</v>
      </c>
      <c r="P1860" s="74">
        <f t="shared" si="151"/>
        <v>0</v>
      </c>
      <c r="Q1860" s="96" t="str">
        <f t="shared" si="150"/>
        <v/>
      </c>
    </row>
    <row r="1861" spans="1:17">
      <c r="A1861" s="383" t="str">
        <f>IF(B1861="","",COUNT('Diário 1º PA'!$A$4:$A$2000)+COUNT('Diário 2º PA'!$A$4:$A$1998)+COUNT('Diário 3º PA'!$A$4:$A$1991)+ROW()-3)</f>
        <v/>
      </c>
      <c r="B1861" s="370"/>
      <c r="C1861" s="392"/>
      <c r="D1861" s="372"/>
      <c r="E1861" s="372"/>
      <c r="F1861" s="373"/>
      <c r="G1861" s="372"/>
      <c r="H1861" s="372"/>
      <c r="I1861" s="374"/>
      <c r="J1861" s="375"/>
      <c r="K1861" s="375"/>
      <c r="L1861" s="376"/>
      <c r="M1861" s="375"/>
      <c r="N1861" s="409"/>
      <c r="O1861" s="363">
        <f t="shared" si="151"/>
        <v>0</v>
      </c>
      <c r="P1861" s="74">
        <f t="shared" si="151"/>
        <v>0</v>
      </c>
      <c r="Q1861" s="96" t="str">
        <f t="shared" si="150"/>
        <v/>
      </c>
    </row>
    <row r="1862" spans="1:17">
      <c r="A1862" s="383" t="str">
        <f>IF(B1862="","",COUNT('Diário 1º PA'!$A$4:$A$2000)+COUNT('Diário 2º PA'!$A$4:$A$1998)+COUNT('Diário 3º PA'!$A$4:$A$1991)+ROW()-3)</f>
        <v/>
      </c>
      <c r="B1862" s="370"/>
      <c r="C1862" s="392"/>
      <c r="D1862" s="372"/>
      <c r="E1862" s="372"/>
      <c r="F1862" s="373"/>
      <c r="G1862" s="372"/>
      <c r="H1862" s="372"/>
      <c r="I1862" s="374"/>
      <c r="J1862" s="375"/>
      <c r="K1862" s="375"/>
      <c r="L1862" s="376"/>
      <c r="M1862" s="375"/>
      <c r="N1862" s="409"/>
      <c r="O1862" s="363">
        <f t="shared" si="151"/>
        <v>0</v>
      </c>
      <c r="P1862" s="74">
        <f t="shared" si="151"/>
        <v>0</v>
      </c>
      <c r="Q1862" s="96" t="str">
        <f t="shared" si="150"/>
        <v/>
      </c>
    </row>
    <row r="1863" spans="1:17">
      <c r="A1863" s="383" t="str">
        <f>IF(B1863="","",COUNT('Diário 1º PA'!$A$4:$A$2000)+COUNT('Diário 2º PA'!$A$4:$A$1998)+COUNT('Diário 3º PA'!$A$4:$A$1991)+ROW()-3)</f>
        <v/>
      </c>
      <c r="B1863" s="370"/>
      <c r="C1863" s="392"/>
      <c r="D1863" s="372"/>
      <c r="E1863" s="372"/>
      <c r="F1863" s="373"/>
      <c r="G1863" s="372"/>
      <c r="H1863" s="372"/>
      <c r="I1863" s="374"/>
      <c r="J1863" s="375"/>
      <c r="K1863" s="375"/>
      <c r="L1863" s="376"/>
      <c r="M1863" s="375"/>
      <c r="N1863" s="409"/>
      <c r="O1863" s="363">
        <f t="shared" si="151"/>
        <v>0</v>
      </c>
      <c r="P1863" s="74">
        <f t="shared" si="151"/>
        <v>0</v>
      </c>
      <c r="Q1863" s="96" t="str">
        <f t="shared" si="150"/>
        <v/>
      </c>
    </row>
    <row r="1864" spans="1:17">
      <c r="A1864" s="383" t="str">
        <f>IF(B1864="","",COUNT('Diário 1º PA'!$A$4:$A$2000)+COUNT('Diário 2º PA'!$A$4:$A$1998)+COUNT('Diário 3º PA'!$A$4:$A$1991)+ROW()-3)</f>
        <v/>
      </c>
      <c r="B1864" s="370"/>
      <c r="C1864" s="392"/>
      <c r="D1864" s="372"/>
      <c r="E1864" s="372"/>
      <c r="F1864" s="373"/>
      <c r="G1864" s="372"/>
      <c r="H1864" s="372"/>
      <c r="I1864" s="374"/>
      <c r="J1864" s="375"/>
      <c r="K1864" s="375"/>
      <c r="L1864" s="376"/>
      <c r="M1864" s="375"/>
      <c r="N1864" s="409"/>
      <c r="O1864" s="363">
        <f t="shared" si="151"/>
        <v>0</v>
      </c>
      <c r="P1864" s="74">
        <f t="shared" si="151"/>
        <v>0</v>
      </c>
      <c r="Q1864" s="96" t="str">
        <f t="shared" ref="Q1864:Q1927" si="152">SUBSTITUTE(D1864," ","_")</f>
        <v/>
      </c>
    </row>
    <row r="1865" spans="1:17">
      <c r="A1865" s="383" t="str">
        <f>IF(B1865="","",COUNT('Diário 1º PA'!$A$4:$A$2000)+COUNT('Diário 2º PA'!$A$4:$A$1998)+COUNT('Diário 3º PA'!$A$4:$A$1991)+ROW()-3)</f>
        <v/>
      </c>
      <c r="B1865" s="370"/>
      <c r="C1865" s="392"/>
      <c r="D1865" s="372"/>
      <c r="E1865" s="372"/>
      <c r="F1865" s="373"/>
      <c r="G1865" s="372"/>
      <c r="H1865" s="372"/>
      <c r="I1865" s="374"/>
      <c r="J1865" s="375"/>
      <c r="K1865" s="375"/>
      <c r="L1865" s="376"/>
      <c r="M1865" s="375"/>
      <c r="N1865" s="409"/>
      <c r="O1865" s="363">
        <f t="shared" ref="O1865:P1928" si="153">IF(B1865=0,0,IF(YEAR(B1865)=$P$1,MONTH(B1865)-$O$1+1,(YEAR(B1865)-$P$1)*12-$O$1+1+MONTH(B1865)))</f>
        <v>0</v>
      </c>
      <c r="P1865" s="74">
        <f t="shared" si="153"/>
        <v>0</v>
      </c>
      <c r="Q1865" s="96" t="str">
        <f t="shared" si="152"/>
        <v/>
      </c>
    </row>
    <row r="1866" spans="1:17">
      <c r="A1866" s="383" t="str">
        <f>IF(B1866="","",COUNT('Diário 1º PA'!$A$4:$A$2000)+COUNT('Diário 2º PA'!$A$4:$A$1998)+COUNT('Diário 3º PA'!$A$4:$A$1991)+ROW()-3)</f>
        <v/>
      </c>
      <c r="B1866" s="370"/>
      <c r="C1866" s="392"/>
      <c r="D1866" s="372"/>
      <c r="E1866" s="372"/>
      <c r="F1866" s="373"/>
      <c r="G1866" s="372"/>
      <c r="H1866" s="372"/>
      <c r="I1866" s="374"/>
      <c r="J1866" s="375"/>
      <c r="K1866" s="375"/>
      <c r="L1866" s="376"/>
      <c r="M1866" s="375"/>
      <c r="N1866" s="409"/>
      <c r="O1866" s="363">
        <f t="shared" si="153"/>
        <v>0</v>
      </c>
      <c r="P1866" s="74">
        <f t="shared" si="153"/>
        <v>0</v>
      </c>
      <c r="Q1866" s="96" t="str">
        <f t="shared" si="152"/>
        <v/>
      </c>
    </row>
    <row r="1867" spans="1:17">
      <c r="A1867" s="383" t="str">
        <f>IF(B1867="","",COUNT('Diário 1º PA'!$A$4:$A$2000)+COUNT('Diário 2º PA'!$A$4:$A$1998)+COUNT('Diário 3º PA'!$A$4:$A$1991)+ROW()-3)</f>
        <v/>
      </c>
      <c r="B1867" s="370"/>
      <c r="C1867" s="392"/>
      <c r="D1867" s="372"/>
      <c r="E1867" s="372"/>
      <c r="F1867" s="373"/>
      <c r="G1867" s="372"/>
      <c r="H1867" s="372"/>
      <c r="I1867" s="374"/>
      <c r="J1867" s="375"/>
      <c r="K1867" s="375"/>
      <c r="L1867" s="376"/>
      <c r="M1867" s="375"/>
      <c r="N1867" s="409"/>
      <c r="O1867" s="363">
        <f t="shared" si="153"/>
        <v>0</v>
      </c>
      <c r="P1867" s="74">
        <f t="shared" si="153"/>
        <v>0</v>
      </c>
      <c r="Q1867" s="96" t="str">
        <f t="shared" si="152"/>
        <v/>
      </c>
    </row>
    <row r="1868" spans="1:17">
      <c r="A1868" s="383" t="str">
        <f>IF(B1868="","",COUNT('Diário 1º PA'!$A$4:$A$2000)+COUNT('Diário 2º PA'!$A$4:$A$1998)+COUNT('Diário 3º PA'!$A$4:$A$1991)+ROW()-3)</f>
        <v/>
      </c>
      <c r="B1868" s="370"/>
      <c r="C1868" s="392"/>
      <c r="D1868" s="372"/>
      <c r="E1868" s="372"/>
      <c r="F1868" s="373"/>
      <c r="G1868" s="372"/>
      <c r="H1868" s="372"/>
      <c r="I1868" s="374"/>
      <c r="J1868" s="375"/>
      <c r="K1868" s="375"/>
      <c r="L1868" s="376"/>
      <c r="M1868" s="375"/>
      <c r="N1868" s="409"/>
      <c r="O1868" s="363">
        <f t="shared" si="153"/>
        <v>0</v>
      </c>
      <c r="P1868" s="74">
        <f t="shared" si="153"/>
        <v>0</v>
      </c>
      <c r="Q1868" s="96" t="str">
        <f t="shared" si="152"/>
        <v/>
      </c>
    </row>
    <row r="1869" spans="1:17">
      <c r="A1869" s="383" t="str">
        <f>IF(B1869="","",COUNT('Diário 1º PA'!$A$4:$A$2000)+COUNT('Diário 2º PA'!$A$4:$A$1998)+COUNT('Diário 3º PA'!$A$4:$A$1991)+ROW()-3)</f>
        <v/>
      </c>
      <c r="B1869" s="370"/>
      <c r="C1869" s="392"/>
      <c r="D1869" s="372"/>
      <c r="E1869" s="372"/>
      <c r="F1869" s="373"/>
      <c r="G1869" s="372"/>
      <c r="H1869" s="372"/>
      <c r="I1869" s="374"/>
      <c r="J1869" s="375"/>
      <c r="K1869" s="375"/>
      <c r="L1869" s="376"/>
      <c r="M1869" s="375"/>
      <c r="N1869" s="409"/>
      <c r="O1869" s="363">
        <f t="shared" si="153"/>
        <v>0</v>
      </c>
      <c r="P1869" s="74">
        <f t="shared" si="153"/>
        <v>0</v>
      </c>
      <c r="Q1869" s="96" t="str">
        <f t="shared" si="152"/>
        <v/>
      </c>
    </row>
    <row r="1870" spans="1:17">
      <c r="A1870" s="383" t="str">
        <f>IF(B1870="","",COUNT('Diário 1º PA'!$A$4:$A$2000)+COUNT('Diário 2º PA'!$A$4:$A$1998)+COUNT('Diário 3º PA'!$A$4:$A$1991)+ROW()-3)</f>
        <v/>
      </c>
      <c r="B1870" s="370"/>
      <c r="C1870" s="392"/>
      <c r="D1870" s="372"/>
      <c r="E1870" s="372"/>
      <c r="F1870" s="373"/>
      <c r="G1870" s="372"/>
      <c r="H1870" s="372"/>
      <c r="I1870" s="374"/>
      <c r="J1870" s="375"/>
      <c r="K1870" s="375"/>
      <c r="L1870" s="376"/>
      <c r="M1870" s="375"/>
      <c r="N1870" s="409"/>
      <c r="O1870" s="363">
        <f t="shared" si="153"/>
        <v>0</v>
      </c>
      <c r="P1870" s="74">
        <f t="shared" si="153"/>
        <v>0</v>
      </c>
      <c r="Q1870" s="96" t="str">
        <f t="shared" si="152"/>
        <v/>
      </c>
    </row>
    <row r="1871" spans="1:17">
      <c r="A1871" s="383" t="str">
        <f>IF(B1871="","",COUNT('Diário 1º PA'!$A$4:$A$2000)+COUNT('Diário 2º PA'!$A$4:$A$1998)+COUNT('Diário 3º PA'!$A$4:$A$1991)+ROW()-3)</f>
        <v/>
      </c>
      <c r="B1871" s="370"/>
      <c r="C1871" s="392"/>
      <c r="D1871" s="372"/>
      <c r="E1871" s="372"/>
      <c r="F1871" s="373"/>
      <c r="G1871" s="372"/>
      <c r="H1871" s="372"/>
      <c r="I1871" s="374"/>
      <c r="J1871" s="375"/>
      <c r="K1871" s="375"/>
      <c r="L1871" s="376"/>
      <c r="M1871" s="375"/>
      <c r="N1871" s="409"/>
      <c r="O1871" s="363">
        <f t="shared" si="153"/>
        <v>0</v>
      </c>
      <c r="P1871" s="74">
        <f t="shared" si="153"/>
        <v>0</v>
      </c>
      <c r="Q1871" s="96" t="str">
        <f t="shared" si="152"/>
        <v/>
      </c>
    </row>
    <row r="1872" spans="1:17">
      <c r="A1872" s="383" t="str">
        <f>IF(B1872="","",COUNT('Diário 1º PA'!$A$4:$A$2000)+COUNT('Diário 2º PA'!$A$4:$A$1998)+COUNT('Diário 3º PA'!$A$4:$A$1991)+ROW()-3)</f>
        <v/>
      </c>
      <c r="B1872" s="370"/>
      <c r="C1872" s="392"/>
      <c r="D1872" s="372"/>
      <c r="E1872" s="372"/>
      <c r="F1872" s="373"/>
      <c r="G1872" s="372"/>
      <c r="H1872" s="372"/>
      <c r="I1872" s="374"/>
      <c r="J1872" s="375"/>
      <c r="K1872" s="375"/>
      <c r="L1872" s="376"/>
      <c r="M1872" s="375"/>
      <c r="N1872" s="409"/>
      <c r="O1872" s="363">
        <f t="shared" si="153"/>
        <v>0</v>
      </c>
      <c r="P1872" s="74">
        <f t="shared" si="153"/>
        <v>0</v>
      </c>
      <c r="Q1872" s="96" t="str">
        <f t="shared" si="152"/>
        <v/>
      </c>
    </row>
    <row r="1873" spans="1:17">
      <c r="A1873" s="383" t="str">
        <f>IF(B1873="","",COUNT('Diário 1º PA'!$A$4:$A$2000)+COUNT('Diário 2º PA'!$A$4:$A$1998)+COUNT('Diário 3º PA'!$A$4:$A$1991)+ROW()-3)</f>
        <v/>
      </c>
      <c r="B1873" s="370"/>
      <c r="C1873" s="392"/>
      <c r="D1873" s="372"/>
      <c r="E1873" s="372"/>
      <c r="F1873" s="373"/>
      <c r="G1873" s="372"/>
      <c r="H1873" s="372"/>
      <c r="I1873" s="374"/>
      <c r="J1873" s="375"/>
      <c r="K1873" s="375"/>
      <c r="L1873" s="376"/>
      <c r="M1873" s="375"/>
      <c r="N1873" s="409"/>
      <c r="O1873" s="363">
        <f t="shared" si="153"/>
        <v>0</v>
      </c>
      <c r="P1873" s="74">
        <f t="shared" si="153"/>
        <v>0</v>
      </c>
      <c r="Q1873" s="96" t="str">
        <f t="shared" si="152"/>
        <v/>
      </c>
    </row>
    <row r="1874" spans="1:17">
      <c r="A1874" s="383" t="str">
        <f>IF(B1874="","",COUNT('Diário 1º PA'!$A$4:$A$2000)+COUNT('Diário 2º PA'!$A$4:$A$1998)+COUNT('Diário 3º PA'!$A$4:$A$1991)+ROW()-3)</f>
        <v/>
      </c>
      <c r="B1874" s="370"/>
      <c r="C1874" s="392"/>
      <c r="D1874" s="372"/>
      <c r="E1874" s="372"/>
      <c r="F1874" s="373"/>
      <c r="G1874" s="372"/>
      <c r="H1874" s="372"/>
      <c r="I1874" s="374"/>
      <c r="J1874" s="375"/>
      <c r="K1874" s="375"/>
      <c r="L1874" s="376"/>
      <c r="M1874" s="375"/>
      <c r="N1874" s="409"/>
      <c r="O1874" s="363">
        <f t="shared" si="153"/>
        <v>0</v>
      </c>
      <c r="P1874" s="74">
        <f t="shared" si="153"/>
        <v>0</v>
      </c>
      <c r="Q1874" s="96" t="str">
        <f t="shared" si="152"/>
        <v/>
      </c>
    </row>
    <row r="1875" spans="1:17">
      <c r="A1875" s="383" t="str">
        <f>IF(B1875="","",COUNT('Diário 1º PA'!$A$4:$A$2000)+COUNT('Diário 2º PA'!$A$4:$A$1998)+COUNT('Diário 3º PA'!$A$4:$A$1991)+ROW()-3)</f>
        <v/>
      </c>
      <c r="B1875" s="370"/>
      <c r="C1875" s="392"/>
      <c r="D1875" s="372"/>
      <c r="E1875" s="372"/>
      <c r="F1875" s="373"/>
      <c r="G1875" s="372"/>
      <c r="H1875" s="372"/>
      <c r="I1875" s="374"/>
      <c r="J1875" s="375"/>
      <c r="K1875" s="375"/>
      <c r="L1875" s="376"/>
      <c r="M1875" s="375"/>
      <c r="N1875" s="409"/>
      <c r="O1875" s="363">
        <f t="shared" si="153"/>
        <v>0</v>
      </c>
      <c r="P1875" s="74">
        <f t="shared" si="153"/>
        <v>0</v>
      </c>
      <c r="Q1875" s="96" t="str">
        <f t="shared" si="152"/>
        <v/>
      </c>
    </row>
    <row r="1876" spans="1:17">
      <c r="A1876" s="383" t="str">
        <f>IF(B1876="","",COUNT('Diário 1º PA'!$A$4:$A$2000)+COUNT('Diário 2º PA'!$A$4:$A$1998)+COUNT('Diário 3º PA'!$A$4:$A$1991)+ROW()-3)</f>
        <v/>
      </c>
      <c r="B1876" s="370"/>
      <c r="C1876" s="392"/>
      <c r="D1876" s="372"/>
      <c r="E1876" s="372"/>
      <c r="F1876" s="373"/>
      <c r="G1876" s="372"/>
      <c r="H1876" s="372"/>
      <c r="I1876" s="374"/>
      <c r="J1876" s="375"/>
      <c r="K1876" s="375"/>
      <c r="L1876" s="376"/>
      <c r="M1876" s="375"/>
      <c r="N1876" s="409"/>
      <c r="O1876" s="363">
        <f t="shared" si="153"/>
        <v>0</v>
      </c>
      <c r="P1876" s="74">
        <f t="shared" si="153"/>
        <v>0</v>
      </c>
      <c r="Q1876" s="96" t="str">
        <f t="shared" si="152"/>
        <v/>
      </c>
    </row>
    <row r="1877" spans="1:17">
      <c r="A1877" s="383" t="str">
        <f>IF(B1877="","",COUNT('Diário 1º PA'!$A$4:$A$2000)+COUNT('Diário 2º PA'!$A$4:$A$1998)+COUNT('Diário 3º PA'!$A$4:$A$1991)+ROW()-3)</f>
        <v/>
      </c>
      <c r="B1877" s="370"/>
      <c r="C1877" s="392"/>
      <c r="D1877" s="372"/>
      <c r="E1877" s="372"/>
      <c r="F1877" s="373"/>
      <c r="G1877" s="372"/>
      <c r="H1877" s="372"/>
      <c r="I1877" s="374"/>
      <c r="J1877" s="375"/>
      <c r="K1877" s="375"/>
      <c r="L1877" s="376"/>
      <c r="M1877" s="375"/>
      <c r="N1877" s="409"/>
      <c r="O1877" s="363">
        <f t="shared" si="153"/>
        <v>0</v>
      </c>
      <c r="P1877" s="74">
        <f t="shared" si="153"/>
        <v>0</v>
      </c>
      <c r="Q1877" s="96" t="str">
        <f t="shared" si="152"/>
        <v/>
      </c>
    </row>
    <row r="1878" spans="1:17">
      <c r="A1878" s="383" t="str">
        <f>IF(B1878="","",COUNT('Diário 1º PA'!$A$4:$A$2000)+COUNT('Diário 2º PA'!$A$4:$A$1998)+COUNT('Diário 3º PA'!$A$4:$A$1991)+ROW()-3)</f>
        <v/>
      </c>
      <c r="B1878" s="370"/>
      <c r="C1878" s="392"/>
      <c r="D1878" s="372"/>
      <c r="E1878" s="372"/>
      <c r="F1878" s="373"/>
      <c r="G1878" s="372"/>
      <c r="H1878" s="372"/>
      <c r="I1878" s="374"/>
      <c r="J1878" s="375"/>
      <c r="K1878" s="375"/>
      <c r="L1878" s="376"/>
      <c r="M1878" s="375"/>
      <c r="N1878" s="409"/>
      <c r="O1878" s="363">
        <f t="shared" si="153"/>
        <v>0</v>
      </c>
      <c r="P1878" s="74">
        <f t="shared" si="153"/>
        <v>0</v>
      </c>
      <c r="Q1878" s="96" t="str">
        <f t="shared" si="152"/>
        <v/>
      </c>
    </row>
    <row r="1879" spans="1:17">
      <c r="A1879" s="383" t="str">
        <f>IF(B1879="","",COUNT('Diário 1º PA'!$A$4:$A$2000)+COUNT('Diário 2º PA'!$A$4:$A$1998)+COUNT('Diário 3º PA'!$A$4:$A$1991)+ROW()-3)</f>
        <v/>
      </c>
      <c r="B1879" s="370"/>
      <c r="C1879" s="392"/>
      <c r="D1879" s="372"/>
      <c r="E1879" s="372"/>
      <c r="F1879" s="373"/>
      <c r="G1879" s="372"/>
      <c r="H1879" s="372"/>
      <c r="I1879" s="374"/>
      <c r="J1879" s="375"/>
      <c r="K1879" s="375"/>
      <c r="L1879" s="376"/>
      <c r="M1879" s="375"/>
      <c r="N1879" s="409"/>
      <c r="O1879" s="363">
        <f t="shared" si="153"/>
        <v>0</v>
      </c>
      <c r="P1879" s="74">
        <f t="shared" si="153"/>
        <v>0</v>
      </c>
      <c r="Q1879" s="96" t="str">
        <f t="shared" si="152"/>
        <v/>
      </c>
    </row>
    <row r="1880" spans="1:17">
      <c r="A1880" s="383" t="str">
        <f>IF(B1880="","",COUNT('Diário 1º PA'!$A$4:$A$2000)+COUNT('Diário 2º PA'!$A$4:$A$1998)+COUNT('Diário 3º PA'!$A$4:$A$1991)+ROW()-3)</f>
        <v/>
      </c>
      <c r="B1880" s="370"/>
      <c r="C1880" s="392"/>
      <c r="D1880" s="372"/>
      <c r="E1880" s="372"/>
      <c r="F1880" s="373"/>
      <c r="G1880" s="372"/>
      <c r="H1880" s="372"/>
      <c r="I1880" s="374"/>
      <c r="J1880" s="375"/>
      <c r="K1880" s="375"/>
      <c r="L1880" s="376"/>
      <c r="M1880" s="375"/>
      <c r="N1880" s="409"/>
      <c r="O1880" s="363">
        <f t="shared" si="153"/>
        <v>0</v>
      </c>
      <c r="P1880" s="74">
        <f t="shared" si="153"/>
        <v>0</v>
      </c>
      <c r="Q1880" s="96" t="str">
        <f t="shared" si="152"/>
        <v/>
      </c>
    </row>
    <row r="1881" spans="1:17">
      <c r="A1881" s="383" t="str">
        <f>IF(B1881="","",COUNT('Diário 1º PA'!$A$4:$A$2000)+COUNT('Diário 2º PA'!$A$4:$A$1998)+COUNT('Diário 3º PA'!$A$4:$A$1991)+ROW()-3)</f>
        <v/>
      </c>
      <c r="B1881" s="370"/>
      <c r="C1881" s="392"/>
      <c r="D1881" s="372"/>
      <c r="E1881" s="372"/>
      <c r="F1881" s="373"/>
      <c r="G1881" s="372"/>
      <c r="H1881" s="372"/>
      <c r="I1881" s="374"/>
      <c r="J1881" s="375"/>
      <c r="K1881" s="375"/>
      <c r="L1881" s="376"/>
      <c r="M1881" s="375"/>
      <c r="N1881" s="409"/>
      <c r="O1881" s="363">
        <f t="shared" si="153"/>
        <v>0</v>
      </c>
      <c r="P1881" s="74">
        <f t="shared" si="153"/>
        <v>0</v>
      </c>
      <c r="Q1881" s="96" t="str">
        <f t="shared" si="152"/>
        <v/>
      </c>
    </row>
    <row r="1882" spans="1:17">
      <c r="A1882" s="383" t="str">
        <f>IF(B1882="","",COUNT('Diário 1º PA'!$A$4:$A$2000)+COUNT('Diário 2º PA'!$A$4:$A$1998)+COUNT('Diário 3º PA'!$A$4:$A$1991)+ROW()-3)</f>
        <v/>
      </c>
      <c r="B1882" s="370"/>
      <c r="C1882" s="392"/>
      <c r="D1882" s="372"/>
      <c r="E1882" s="372"/>
      <c r="F1882" s="373"/>
      <c r="G1882" s="372"/>
      <c r="H1882" s="372"/>
      <c r="I1882" s="374"/>
      <c r="J1882" s="375"/>
      <c r="K1882" s="375"/>
      <c r="L1882" s="376"/>
      <c r="M1882" s="375"/>
      <c r="N1882" s="409"/>
      <c r="O1882" s="363">
        <f t="shared" si="153"/>
        <v>0</v>
      </c>
      <c r="P1882" s="74">
        <f t="shared" si="153"/>
        <v>0</v>
      </c>
      <c r="Q1882" s="96" t="str">
        <f t="shared" si="152"/>
        <v/>
      </c>
    </row>
    <row r="1883" spans="1:17">
      <c r="A1883" s="383" t="str">
        <f>IF(B1883="","",COUNT('Diário 1º PA'!$A$4:$A$2000)+COUNT('Diário 2º PA'!$A$4:$A$1998)+COUNT('Diário 3º PA'!$A$4:$A$1991)+ROW()-3)</f>
        <v/>
      </c>
      <c r="B1883" s="370"/>
      <c r="C1883" s="392"/>
      <c r="D1883" s="372"/>
      <c r="E1883" s="372"/>
      <c r="F1883" s="373"/>
      <c r="G1883" s="372"/>
      <c r="H1883" s="372"/>
      <c r="I1883" s="374"/>
      <c r="J1883" s="375"/>
      <c r="K1883" s="375"/>
      <c r="L1883" s="376"/>
      <c r="M1883" s="375"/>
      <c r="N1883" s="409"/>
      <c r="O1883" s="363">
        <f t="shared" si="153"/>
        <v>0</v>
      </c>
      <c r="P1883" s="74">
        <f t="shared" si="153"/>
        <v>0</v>
      </c>
      <c r="Q1883" s="96" t="str">
        <f t="shared" si="152"/>
        <v/>
      </c>
    </row>
    <row r="1884" spans="1:17">
      <c r="A1884" s="383" t="str">
        <f>IF(B1884="","",COUNT('Diário 1º PA'!$A$4:$A$2000)+COUNT('Diário 2º PA'!$A$4:$A$1998)+COUNT('Diário 3º PA'!$A$4:$A$1991)+ROW()-3)</f>
        <v/>
      </c>
      <c r="B1884" s="370"/>
      <c r="C1884" s="392"/>
      <c r="D1884" s="372"/>
      <c r="E1884" s="372"/>
      <c r="F1884" s="373"/>
      <c r="G1884" s="372"/>
      <c r="H1884" s="372"/>
      <c r="I1884" s="374"/>
      <c r="J1884" s="375"/>
      <c r="K1884" s="375"/>
      <c r="L1884" s="376"/>
      <c r="M1884" s="375"/>
      <c r="N1884" s="409"/>
      <c r="O1884" s="363">
        <f t="shared" si="153"/>
        <v>0</v>
      </c>
      <c r="P1884" s="74">
        <f t="shared" si="153"/>
        <v>0</v>
      </c>
      <c r="Q1884" s="96" t="str">
        <f t="shared" si="152"/>
        <v/>
      </c>
    </row>
    <row r="1885" spans="1:17">
      <c r="A1885" s="383" t="str">
        <f>IF(B1885="","",COUNT('Diário 1º PA'!$A$4:$A$2000)+COUNT('Diário 2º PA'!$A$4:$A$1998)+COUNT('Diário 3º PA'!$A$4:$A$1991)+ROW()-3)</f>
        <v/>
      </c>
      <c r="B1885" s="370"/>
      <c r="C1885" s="392"/>
      <c r="D1885" s="372"/>
      <c r="E1885" s="372"/>
      <c r="F1885" s="373"/>
      <c r="G1885" s="372"/>
      <c r="H1885" s="372"/>
      <c r="I1885" s="374"/>
      <c r="J1885" s="375"/>
      <c r="K1885" s="375"/>
      <c r="L1885" s="376"/>
      <c r="M1885" s="375"/>
      <c r="N1885" s="409"/>
      <c r="O1885" s="363">
        <f t="shared" si="153"/>
        <v>0</v>
      </c>
      <c r="P1885" s="74">
        <f t="shared" si="153"/>
        <v>0</v>
      </c>
      <c r="Q1885" s="96" t="str">
        <f t="shared" si="152"/>
        <v/>
      </c>
    </row>
    <row r="1886" spans="1:17">
      <c r="A1886" s="383" t="str">
        <f>IF(B1886="","",COUNT('Diário 1º PA'!$A$4:$A$2000)+COUNT('Diário 2º PA'!$A$4:$A$1998)+COUNT('Diário 3º PA'!$A$4:$A$1991)+ROW()-3)</f>
        <v/>
      </c>
      <c r="B1886" s="370"/>
      <c r="C1886" s="392"/>
      <c r="D1886" s="372"/>
      <c r="E1886" s="372"/>
      <c r="F1886" s="373"/>
      <c r="G1886" s="372"/>
      <c r="H1886" s="372"/>
      <c r="I1886" s="374"/>
      <c r="J1886" s="375"/>
      <c r="K1886" s="375"/>
      <c r="L1886" s="376"/>
      <c r="M1886" s="375"/>
      <c r="N1886" s="409"/>
      <c r="O1886" s="363">
        <f t="shared" si="153"/>
        <v>0</v>
      </c>
      <c r="P1886" s="74">
        <f t="shared" si="153"/>
        <v>0</v>
      </c>
      <c r="Q1886" s="96" t="str">
        <f t="shared" si="152"/>
        <v/>
      </c>
    </row>
    <row r="1887" spans="1:17">
      <c r="A1887" s="383" t="str">
        <f>IF(B1887="","",COUNT('Diário 1º PA'!$A$4:$A$2000)+COUNT('Diário 2º PA'!$A$4:$A$1998)+COUNT('Diário 3º PA'!$A$4:$A$1991)+ROW()-3)</f>
        <v/>
      </c>
      <c r="B1887" s="370"/>
      <c r="C1887" s="392"/>
      <c r="D1887" s="372"/>
      <c r="E1887" s="372"/>
      <c r="F1887" s="373"/>
      <c r="G1887" s="372"/>
      <c r="H1887" s="372"/>
      <c r="I1887" s="374"/>
      <c r="J1887" s="375"/>
      <c r="K1887" s="375"/>
      <c r="L1887" s="376"/>
      <c r="M1887" s="375"/>
      <c r="N1887" s="409"/>
      <c r="O1887" s="363">
        <f t="shared" si="153"/>
        <v>0</v>
      </c>
      <c r="P1887" s="74">
        <f t="shared" si="153"/>
        <v>0</v>
      </c>
      <c r="Q1887" s="96" t="str">
        <f t="shared" si="152"/>
        <v/>
      </c>
    </row>
    <row r="1888" spans="1:17">
      <c r="A1888" s="383" t="str">
        <f>IF(B1888="","",COUNT('Diário 1º PA'!$A$4:$A$2000)+COUNT('Diário 2º PA'!$A$4:$A$1998)+COUNT('Diário 3º PA'!$A$4:$A$1991)+ROW()-3)</f>
        <v/>
      </c>
      <c r="B1888" s="370"/>
      <c r="C1888" s="392"/>
      <c r="D1888" s="372"/>
      <c r="E1888" s="372"/>
      <c r="F1888" s="373"/>
      <c r="G1888" s="372"/>
      <c r="H1888" s="372"/>
      <c r="I1888" s="374"/>
      <c r="J1888" s="375"/>
      <c r="K1888" s="375"/>
      <c r="L1888" s="376"/>
      <c r="M1888" s="375"/>
      <c r="N1888" s="409"/>
      <c r="O1888" s="363">
        <f t="shared" si="153"/>
        <v>0</v>
      </c>
      <c r="P1888" s="74">
        <f t="shared" si="153"/>
        <v>0</v>
      </c>
      <c r="Q1888" s="96" t="str">
        <f t="shared" si="152"/>
        <v/>
      </c>
    </row>
    <row r="1889" spans="1:17">
      <c r="A1889" s="383" t="str">
        <f>IF(B1889="","",COUNT('Diário 1º PA'!$A$4:$A$2000)+COUNT('Diário 2º PA'!$A$4:$A$1998)+COUNT('Diário 3º PA'!$A$4:$A$1991)+ROW()-3)</f>
        <v/>
      </c>
      <c r="B1889" s="370"/>
      <c r="C1889" s="392"/>
      <c r="D1889" s="372"/>
      <c r="E1889" s="372"/>
      <c r="F1889" s="373"/>
      <c r="G1889" s="372"/>
      <c r="H1889" s="372"/>
      <c r="I1889" s="374"/>
      <c r="J1889" s="375"/>
      <c r="K1889" s="375"/>
      <c r="L1889" s="376"/>
      <c r="M1889" s="375"/>
      <c r="N1889" s="409"/>
      <c r="O1889" s="363">
        <f t="shared" si="153"/>
        <v>0</v>
      </c>
      <c r="P1889" s="74">
        <f t="shared" si="153"/>
        <v>0</v>
      </c>
      <c r="Q1889" s="96" t="str">
        <f t="shared" si="152"/>
        <v/>
      </c>
    </row>
    <row r="1890" spans="1:17">
      <c r="A1890" s="383" t="str">
        <f>IF(B1890="","",COUNT('Diário 1º PA'!$A$4:$A$2000)+COUNT('Diário 2º PA'!$A$4:$A$1998)+COUNT('Diário 3º PA'!$A$4:$A$1991)+ROW()-3)</f>
        <v/>
      </c>
      <c r="B1890" s="370"/>
      <c r="C1890" s="392"/>
      <c r="D1890" s="372"/>
      <c r="E1890" s="372"/>
      <c r="F1890" s="373"/>
      <c r="G1890" s="372"/>
      <c r="H1890" s="372"/>
      <c r="I1890" s="374"/>
      <c r="J1890" s="375"/>
      <c r="K1890" s="375"/>
      <c r="L1890" s="376"/>
      <c r="M1890" s="375"/>
      <c r="N1890" s="409"/>
      <c r="O1890" s="363">
        <f t="shared" si="153"/>
        <v>0</v>
      </c>
      <c r="P1890" s="74">
        <f t="shared" si="153"/>
        <v>0</v>
      </c>
      <c r="Q1890" s="96" t="str">
        <f t="shared" si="152"/>
        <v/>
      </c>
    </row>
    <row r="1891" spans="1:17">
      <c r="A1891" s="383" t="str">
        <f>IF(B1891="","",COUNT('Diário 1º PA'!$A$4:$A$2000)+COUNT('Diário 2º PA'!$A$4:$A$1998)+COUNT('Diário 3º PA'!$A$4:$A$1991)+ROW()-3)</f>
        <v/>
      </c>
      <c r="B1891" s="370"/>
      <c r="C1891" s="392"/>
      <c r="D1891" s="372"/>
      <c r="E1891" s="372"/>
      <c r="F1891" s="373"/>
      <c r="G1891" s="372"/>
      <c r="H1891" s="372"/>
      <c r="I1891" s="374"/>
      <c r="J1891" s="375"/>
      <c r="K1891" s="375"/>
      <c r="L1891" s="376"/>
      <c r="M1891" s="375"/>
      <c r="N1891" s="409"/>
      <c r="O1891" s="363">
        <f t="shared" si="153"/>
        <v>0</v>
      </c>
      <c r="P1891" s="74">
        <f t="shared" si="153"/>
        <v>0</v>
      </c>
      <c r="Q1891" s="96" t="str">
        <f t="shared" si="152"/>
        <v/>
      </c>
    </row>
    <row r="1892" spans="1:17">
      <c r="A1892" s="383" t="str">
        <f>IF(B1892="","",COUNT('Diário 1º PA'!$A$4:$A$2000)+COUNT('Diário 2º PA'!$A$4:$A$1998)+COUNT('Diário 3º PA'!$A$4:$A$1991)+ROW()-3)</f>
        <v/>
      </c>
      <c r="B1892" s="370"/>
      <c r="C1892" s="392"/>
      <c r="D1892" s="372"/>
      <c r="E1892" s="372"/>
      <c r="F1892" s="373"/>
      <c r="G1892" s="372"/>
      <c r="H1892" s="372"/>
      <c r="I1892" s="374"/>
      <c r="J1892" s="375"/>
      <c r="K1892" s="375"/>
      <c r="L1892" s="376"/>
      <c r="M1892" s="375"/>
      <c r="N1892" s="409"/>
      <c r="O1892" s="363">
        <f t="shared" si="153"/>
        <v>0</v>
      </c>
      <c r="P1892" s="74">
        <f t="shared" si="153"/>
        <v>0</v>
      </c>
      <c r="Q1892" s="96" t="str">
        <f t="shared" si="152"/>
        <v/>
      </c>
    </row>
    <row r="1893" spans="1:17">
      <c r="A1893" s="383" t="str">
        <f>IF(B1893="","",COUNT('Diário 1º PA'!$A$4:$A$2000)+COUNT('Diário 2º PA'!$A$4:$A$1998)+COUNT('Diário 3º PA'!$A$4:$A$1991)+ROW()-3)</f>
        <v/>
      </c>
      <c r="B1893" s="370"/>
      <c r="C1893" s="392"/>
      <c r="D1893" s="372"/>
      <c r="E1893" s="372"/>
      <c r="F1893" s="373"/>
      <c r="G1893" s="372"/>
      <c r="H1893" s="372"/>
      <c r="I1893" s="374"/>
      <c r="J1893" s="375"/>
      <c r="K1893" s="375"/>
      <c r="L1893" s="376"/>
      <c r="M1893" s="375"/>
      <c r="N1893" s="409"/>
      <c r="O1893" s="363">
        <f t="shared" si="153"/>
        <v>0</v>
      </c>
      <c r="P1893" s="74">
        <f t="shared" si="153"/>
        <v>0</v>
      </c>
      <c r="Q1893" s="96" t="str">
        <f t="shared" si="152"/>
        <v/>
      </c>
    </row>
    <row r="1894" spans="1:17">
      <c r="A1894" s="383" t="str">
        <f>IF(B1894="","",COUNT('Diário 1º PA'!$A$4:$A$2000)+COUNT('Diário 2º PA'!$A$4:$A$1998)+COUNT('Diário 3º PA'!$A$4:$A$1991)+ROW()-3)</f>
        <v/>
      </c>
      <c r="B1894" s="370"/>
      <c r="C1894" s="392"/>
      <c r="D1894" s="372"/>
      <c r="E1894" s="372"/>
      <c r="F1894" s="373"/>
      <c r="G1894" s="372"/>
      <c r="H1894" s="372"/>
      <c r="I1894" s="374"/>
      <c r="J1894" s="375"/>
      <c r="K1894" s="375"/>
      <c r="L1894" s="376"/>
      <c r="M1894" s="375"/>
      <c r="N1894" s="409"/>
      <c r="O1894" s="363">
        <f t="shared" si="153"/>
        <v>0</v>
      </c>
      <c r="P1894" s="74">
        <f t="shared" si="153"/>
        <v>0</v>
      </c>
      <c r="Q1894" s="96" t="str">
        <f t="shared" si="152"/>
        <v/>
      </c>
    </row>
    <row r="1895" spans="1:17">
      <c r="A1895" s="383" t="str">
        <f>IF(B1895="","",COUNT('Diário 1º PA'!$A$4:$A$2000)+COUNT('Diário 2º PA'!$A$4:$A$1998)+COUNT('Diário 3º PA'!$A$4:$A$1991)+ROW()-3)</f>
        <v/>
      </c>
      <c r="B1895" s="370"/>
      <c r="C1895" s="392"/>
      <c r="D1895" s="372"/>
      <c r="E1895" s="372"/>
      <c r="F1895" s="373"/>
      <c r="G1895" s="372"/>
      <c r="H1895" s="372"/>
      <c r="I1895" s="374"/>
      <c r="J1895" s="375"/>
      <c r="K1895" s="375"/>
      <c r="L1895" s="376"/>
      <c r="M1895" s="375"/>
      <c r="N1895" s="409"/>
      <c r="O1895" s="363">
        <f t="shared" si="153"/>
        <v>0</v>
      </c>
      <c r="P1895" s="74">
        <f t="shared" si="153"/>
        <v>0</v>
      </c>
      <c r="Q1895" s="96" t="str">
        <f t="shared" si="152"/>
        <v/>
      </c>
    </row>
    <row r="1896" spans="1:17">
      <c r="A1896" s="383" t="str">
        <f>IF(B1896="","",COUNT('Diário 1º PA'!$A$4:$A$2000)+COUNT('Diário 2º PA'!$A$4:$A$1998)+COUNT('Diário 3º PA'!$A$4:$A$1991)+ROW()-3)</f>
        <v/>
      </c>
      <c r="B1896" s="370"/>
      <c r="C1896" s="392"/>
      <c r="D1896" s="372"/>
      <c r="E1896" s="372"/>
      <c r="F1896" s="373"/>
      <c r="G1896" s="372"/>
      <c r="H1896" s="372"/>
      <c r="I1896" s="374"/>
      <c r="J1896" s="375"/>
      <c r="K1896" s="375"/>
      <c r="L1896" s="376"/>
      <c r="M1896" s="375"/>
      <c r="N1896" s="409"/>
      <c r="O1896" s="363">
        <f t="shared" si="153"/>
        <v>0</v>
      </c>
      <c r="P1896" s="74">
        <f t="shared" si="153"/>
        <v>0</v>
      </c>
      <c r="Q1896" s="96" t="str">
        <f t="shared" si="152"/>
        <v/>
      </c>
    </row>
    <row r="1897" spans="1:17">
      <c r="A1897" s="383" t="str">
        <f>IF(B1897="","",COUNT('Diário 1º PA'!$A$4:$A$2000)+COUNT('Diário 2º PA'!$A$4:$A$1998)+COUNT('Diário 3º PA'!$A$4:$A$1991)+ROW()-3)</f>
        <v/>
      </c>
      <c r="B1897" s="370"/>
      <c r="C1897" s="392"/>
      <c r="D1897" s="372"/>
      <c r="E1897" s="372"/>
      <c r="F1897" s="373"/>
      <c r="G1897" s="372"/>
      <c r="H1897" s="372"/>
      <c r="I1897" s="374"/>
      <c r="J1897" s="375"/>
      <c r="K1897" s="375"/>
      <c r="L1897" s="376"/>
      <c r="M1897" s="375"/>
      <c r="N1897" s="409"/>
      <c r="O1897" s="363">
        <f t="shared" si="153"/>
        <v>0</v>
      </c>
      <c r="P1897" s="74">
        <f t="shared" si="153"/>
        <v>0</v>
      </c>
      <c r="Q1897" s="96" t="str">
        <f t="shared" si="152"/>
        <v/>
      </c>
    </row>
    <row r="1898" spans="1:17">
      <c r="A1898" s="383" t="str">
        <f>IF(B1898="","",COUNT('Diário 1º PA'!$A$4:$A$2000)+COUNT('Diário 2º PA'!$A$4:$A$1998)+COUNT('Diário 3º PA'!$A$4:$A$1991)+ROW()-3)</f>
        <v/>
      </c>
      <c r="B1898" s="370"/>
      <c r="C1898" s="392"/>
      <c r="D1898" s="372"/>
      <c r="E1898" s="372"/>
      <c r="F1898" s="373"/>
      <c r="G1898" s="372"/>
      <c r="H1898" s="372"/>
      <c r="I1898" s="374"/>
      <c r="J1898" s="375"/>
      <c r="K1898" s="375"/>
      <c r="L1898" s="376"/>
      <c r="M1898" s="375"/>
      <c r="N1898" s="409"/>
      <c r="O1898" s="363">
        <f t="shared" si="153"/>
        <v>0</v>
      </c>
      <c r="P1898" s="74">
        <f t="shared" si="153"/>
        <v>0</v>
      </c>
      <c r="Q1898" s="96" t="str">
        <f t="shared" si="152"/>
        <v/>
      </c>
    </row>
    <row r="1899" spans="1:17">
      <c r="A1899" s="383" t="str">
        <f>IF(B1899="","",COUNT('Diário 1º PA'!$A$4:$A$2000)+COUNT('Diário 2º PA'!$A$4:$A$1998)+COUNT('Diário 3º PA'!$A$4:$A$1991)+ROW()-3)</f>
        <v/>
      </c>
      <c r="B1899" s="370"/>
      <c r="C1899" s="392"/>
      <c r="D1899" s="372"/>
      <c r="E1899" s="372"/>
      <c r="F1899" s="373"/>
      <c r="G1899" s="372"/>
      <c r="H1899" s="372"/>
      <c r="I1899" s="374"/>
      <c r="J1899" s="375"/>
      <c r="K1899" s="375"/>
      <c r="L1899" s="376"/>
      <c r="M1899" s="375"/>
      <c r="N1899" s="409"/>
      <c r="O1899" s="363">
        <f t="shared" si="153"/>
        <v>0</v>
      </c>
      <c r="P1899" s="74">
        <f t="shared" si="153"/>
        <v>0</v>
      </c>
      <c r="Q1899" s="96" t="str">
        <f t="shared" si="152"/>
        <v/>
      </c>
    </row>
    <row r="1900" spans="1:17">
      <c r="A1900" s="383" t="str">
        <f>IF(B1900="","",COUNT('Diário 1º PA'!$A$4:$A$2000)+COUNT('Diário 2º PA'!$A$4:$A$1998)+COUNT('Diário 3º PA'!$A$4:$A$1991)+ROW()-3)</f>
        <v/>
      </c>
      <c r="B1900" s="370"/>
      <c r="C1900" s="392"/>
      <c r="D1900" s="372"/>
      <c r="E1900" s="372"/>
      <c r="F1900" s="373"/>
      <c r="G1900" s="372"/>
      <c r="H1900" s="372"/>
      <c r="I1900" s="374"/>
      <c r="J1900" s="375"/>
      <c r="K1900" s="375"/>
      <c r="L1900" s="376"/>
      <c r="M1900" s="375"/>
      <c r="N1900" s="409"/>
      <c r="O1900" s="363">
        <f t="shared" si="153"/>
        <v>0</v>
      </c>
      <c r="P1900" s="74">
        <f t="shared" si="153"/>
        <v>0</v>
      </c>
      <c r="Q1900" s="96" t="str">
        <f t="shared" si="152"/>
        <v/>
      </c>
    </row>
    <row r="1901" spans="1:17">
      <c r="A1901" s="383" t="str">
        <f>IF(B1901="","",COUNT('Diário 1º PA'!$A$4:$A$2000)+COUNT('Diário 2º PA'!$A$4:$A$1998)+COUNT('Diário 3º PA'!$A$4:$A$1991)+ROW()-3)</f>
        <v/>
      </c>
      <c r="B1901" s="370"/>
      <c r="C1901" s="392"/>
      <c r="D1901" s="372"/>
      <c r="E1901" s="372"/>
      <c r="F1901" s="373"/>
      <c r="G1901" s="372"/>
      <c r="H1901" s="372"/>
      <c r="I1901" s="374"/>
      <c r="J1901" s="375"/>
      <c r="K1901" s="375"/>
      <c r="L1901" s="376"/>
      <c r="M1901" s="375"/>
      <c r="N1901" s="409"/>
      <c r="O1901" s="363">
        <f t="shared" si="153"/>
        <v>0</v>
      </c>
      <c r="P1901" s="74">
        <f t="shared" si="153"/>
        <v>0</v>
      </c>
      <c r="Q1901" s="96" t="str">
        <f t="shared" si="152"/>
        <v/>
      </c>
    </row>
    <row r="1902" spans="1:17">
      <c r="A1902" s="383" t="str">
        <f>IF(B1902="","",COUNT('Diário 1º PA'!$A$4:$A$2000)+COUNT('Diário 2º PA'!$A$4:$A$1998)+COUNT('Diário 3º PA'!$A$4:$A$1991)+ROW()-3)</f>
        <v/>
      </c>
      <c r="B1902" s="370"/>
      <c r="C1902" s="392"/>
      <c r="D1902" s="372"/>
      <c r="E1902" s="372"/>
      <c r="F1902" s="373"/>
      <c r="G1902" s="372"/>
      <c r="H1902" s="372"/>
      <c r="I1902" s="374"/>
      <c r="J1902" s="375"/>
      <c r="K1902" s="375"/>
      <c r="L1902" s="376"/>
      <c r="M1902" s="375"/>
      <c r="N1902" s="409"/>
      <c r="O1902" s="363">
        <f t="shared" si="153"/>
        <v>0</v>
      </c>
      <c r="P1902" s="74">
        <f t="shared" si="153"/>
        <v>0</v>
      </c>
      <c r="Q1902" s="96" t="str">
        <f t="shared" si="152"/>
        <v/>
      </c>
    </row>
    <row r="1903" spans="1:17">
      <c r="A1903" s="383" t="str">
        <f>IF(B1903="","",COUNT('Diário 1º PA'!$A$4:$A$2000)+COUNT('Diário 2º PA'!$A$4:$A$1998)+COUNT('Diário 3º PA'!$A$4:$A$1991)+ROW()-3)</f>
        <v/>
      </c>
      <c r="B1903" s="370"/>
      <c r="C1903" s="392"/>
      <c r="D1903" s="372"/>
      <c r="E1903" s="372"/>
      <c r="F1903" s="373"/>
      <c r="G1903" s="372"/>
      <c r="H1903" s="372"/>
      <c r="I1903" s="374"/>
      <c r="J1903" s="375"/>
      <c r="K1903" s="375"/>
      <c r="L1903" s="376"/>
      <c r="M1903" s="375"/>
      <c r="N1903" s="409"/>
      <c r="O1903" s="363">
        <f t="shared" si="153"/>
        <v>0</v>
      </c>
      <c r="P1903" s="74">
        <f t="shared" si="153"/>
        <v>0</v>
      </c>
      <c r="Q1903" s="96" t="str">
        <f t="shared" si="152"/>
        <v/>
      </c>
    </row>
    <row r="1904" spans="1:17">
      <c r="A1904" s="383" t="str">
        <f>IF(B1904="","",COUNT('Diário 1º PA'!$A$4:$A$2000)+COUNT('Diário 2º PA'!$A$4:$A$1998)+COUNT('Diário 3º PA'!$A$4:$A$1991)+ROW()-3)</f>
        <v/>
      </c>
      <c r="B1904" s="370"/>
      <c r="C1904" s="392"/>
      <c r="D1904" s="372"/>
      <c r="E1904" s="372"/>
      <c r="F1904" s="373"/>
      <c r="G1904" s="372"/>
      <c r="H1904" s="372"/>
      <c r="I1904" s="374"/>
      <c r="J1904" s="375"/>
      <c r="K1904" s="375"/>
      <c r="L1904" s="376"/>
      <c r="M1904" s="375"/>
      <c r="N1904" s="409"/>
      <c r="O1904" s="363">
        <f t="shared" si="153"/>
        <v>0</v>
      </c>
      <c r="P1904" s="74">
        <f t="shared" si="153"/>
        <v>0</v>
      </c>
      <c r="Q1904" s="96" t="str">
        <f t="shared" si="152"/>
        <v/>
      </c>
    </row>
    <row r="1905" spans="1:17">
      <c r="A1905" s="383" t="str">
        <f>IF(B1905="","",COUNT('Diário 1º PA'!$A$4:$A$2000)+COUNT('Diário 2º PA'!$A$4:$A$1998)+COUNT('Diário 3º PA'!$A$4:$A$1991)+ROW()-3)</f>
        <v/>
      </c>
      <c r="B1905" s="370"/>
      <c r="C1905" s="392"/>
      <c r="D1905" s="372"/>
      <c r="E1905" s="372"/>
      <c r="F1905" s="373"/>
      <c r="G1905" s="372"/>
      <c r="H1905" s="372"/>
      <c r="I1905" s="374"/>
      <c r="J1905" s="375"/>
      <c r="K1905" s="375"/>
      <c r="L1905" s="376"/>
      <c r="M1905" s="375"/>
      <c r="N1905" s="409"/>
      <c r="O1905" s="363">
        <f t="shared" si="153"/>
        <v>0</v>
      </c>
      <c r="P1905" s="74">
        <f t="shared" si="153"/>
        <v>0</v>
      </c>
      <c r="Q1905" s="96" t="str">
        <f t="shared" si="152"/>
        <v/>
      </c>
    </row>
    <row r="1906" spans="1:17">
      <c r="A1906" s="383" t="str">
        <f>IF(B1906="","",COUNT('Diário 1º PA'!$A$4:$A$2000)+COUNT('Diário 2º PA'!$A$4:$A$1998)+COUNT('Diário 3º PA'!$A$4:$A$1991)+ROW()-3)</f>
        <v/>
      </c>
      <c r="B1906" s="370"/>
      <c r="C1906" s="392"/>
      <c r="D1906" s="372"/>
      <c r="E1906" s="372"/>
      <c r="F1906" s="373"/>
      <c r="G1906" s="372"/>
      <c r="H1906" s="372"/>
      <c r="I1906" s="374"/>
      <c r="J1906" s="375"/>
      <c r="K1906" s="375"/>
      <c r="L1906" s="376"/>
      <c r="M1906" s="375"/>
      <c r="N1906" s="409"/>
      <c r="O1906" s="363">
        <f t="shared" si="153"/>
        <v>0</v>
      </c>
      <c r="P1906" s="74">
        <f t="shared" si="153"/>
        <v>0</v>
      </c>
      <c r="Q1906" s="96" t="str">
        <f t="shared" si="152"/>
        <v/>
      </c>
    </row>
    <row r="1907" spans="1:17">
      <c r="A1907" s="383" t="str">
        <f>IF(B1907="","",COUNT('Diário 1º PA'!$A$4:$A$2000)+COUNT('Diário 2º PA'!$A$4:$A$1998)+COUNT('Diário 3º PA'!$A$4:$A$1991)+ROW()-3)</f>
        <v/>
      </c>
      <c r="B1907" s="370"/>
      <c r="C1907" s="392"/>
      <c r="D1907" s="372"/>
      <c r="E1907" s="372"/>
      <c r="F1907" s="373"/>
      <c r="G1907" s="372"/>
      <c r="H1907" s="372"/>
      <c r="I1907" s="374"/>
      <c r="J1907" s="375"/>
      <c r="K1907" s="375"/>
      <c r="L1907" s="376"/>
      <c r="M1907" s="375"/>
      <c r="N1907" s="409"/>
      <c r="O1907" s="363">
        <f t="shared" si="153"/>
        <v>0</v>
      </c>
      <c r="P1907" s="74">
        <f t="shared" si="153"/>
        <v>0</v>
      </c>
      <c r="Q1907" s="96" t="str">
        <f t="shared" si="152"/>
        <v/>
      </c>
    </row>
    <row r="1908" spans="1:17">
      <c r="A1908" s="383" t="str">
        <f>IF(B1908="","",COUNT('Diário 1º PA'!$A$4:$A$2000)+COUNT('Diário 2º PA'!$A$4:$A$1998)+COUNT('Diário 3º PA'!$A$4:$A$1991)+ROW()-3)</f>
        <v/>
      </c>
      <c r="B1908" s="370"/>
      <c r="C1908" s="392"/>
      <c r="D1908" s="372"/>
      <c r="E1908" s="372"/>
      <c r="F1908" s="373"/>
      <c r="G1908" s="372"/>
      <c r="H1908" s="372"/>
      <c r="I1908" s="374"/>
      <c r="J1908" s="375"/>
      <c r="K1908" s="375"/>
      <c r="L1908" s="376"/>
      <c r="M1908" s="375"/>
      <c r="N1908" s="409"/>
      <c r="O1908" s="363">
        <f t="shared" si="153"/>
        <v>0</v>
      </c>
      <c r="P1908" s="74">
        <f t="shared" si="153"/>
        <v>0</v>
      </c>
      <c r="Q1908" s="96" t="str">
        <f t="shared" si="152"/>
        <v/>
      </c>
    </row>
    <row r="1909" spans="1:17">
      <c r="A1909" s="383" t="str">
        <f>IF(B1909="","",COUNT('Diário 1º PA'!$A$4:$A$2000)+COUNT('Diário 2º PA'!$A$4:$A$1998)+COUNT('Diário 3º PA'!$A$4:$A$1991)+ROW()-3)</f>
        <v/>
      </c>
      <c r="B1909" s="370"/>
      <c r="C1909" s="392"/>
      <c r="D1909" s="372"/>
      <c r="E1909" s="372"/>
      <c r="F1909" s="373"/>
      <c r="G1909" s="372"/>
      <c r="H1909" s="372"/>
      <c r="I1909" s="374"/>
      <c r="J1909" s="375"/>
      <c r="K1909" s="375"/>
      <c r="L1909" s="376"/>
      <c r="M1909" s="375"/>
      <c r="N1909" s="409"/>
      <c r="O1909" s="363">
        <f t="shared" si="153"/>
        <v>0</v>
      </c>
      <c r="P1909" s="74">
        <f t="shared" si="153"/>
        <v>0</v>
      </c>
      <c r="Q1909" s="96" t="str">
        <f t="shared" si="152"/>
        <v/>
      </c>
    </row>
    <row r="1910" spans="1:17">
      <c r="A1910" s="383" t="str">
        <f>IF(B1910="","",COUNT('Diário 1º PA'!$A$4:$A$2000)+COUNT('Diário 2º PA'!$A$4:$A$1998)+COUNT('Diário 3º PA'!$A$4:$A$1991)+ROW()-3)</f>
        <v/>
      </c>
      <c r="B1910" s="370"/>
      <c r="C1910" s="392"/>
      <c r="D1910" s="372"/>
      <c r="E1910" s="372"/>
      <c r="F1910" s="373"/>
      <c r="G1910" s="372"/>
      <c r="H1910" s="372"/>
      <c r="I1910" s="374"/>
      <c r="J1910" s="375"/>
      <c r="K1910" s="375"/>
      <c r="L1910" s="376"/>
      <c r="M1910" s="375"/>
      <c r="N1910" s="409"/>
      <c r="O1910" s="363">
        <f t="shared" si="153"/>
        <v>0</v>
      </c>
      <c r="P1910" s="74">
        <f t="shared" si="153"/>
        <v>0</v>
      </c>
      <c r="Q1910" s="96" t="str">
        <f t="shared" si="152"/>
        <v/>
      </c>
    </row>
    <row r="1911" spans="1:17">
      <c r="A1911" s="383" t="str">
        <f>IF(B1911="","",COUNT('Diário 1º PA'!$A$4:$A$2000)+COUNT('Diário 2º PA'!$A$4:$A$1998)+COUNT('Diário 3º PA'!$A$4:$A$1991)+ROW()-3)</f>
        <v/>
      </c>
      <c r="B1911" s="370"/>
      <c r="C1911" s="392"/>
      <c r="D1911" s="372"/>
      <c r="E1911" s="372"/>
      <c r="F1911" s="373"/>
      <c r="G1911" s="372"/>
      <c r="H1911" s="372"/>
      <c r="I1911" s="374"/>
      <c r="J1911" s="375"/>
      <c r="K1911" s="375"/>
      <c r="L1911" s="376"/>
      <c r="M1911" s="375"/>
      <c r="N1911" s="409"/>
      <c r="O1911" s="363">
        <f t="shared" si="153"/>
        <v>0</v>
      </c>
      <c r="P1911" s="74">
        <f t="shared" si="153"/>
        <v>0</v>
      </c>
      <c r="Q1911" s="96" t="str">
        <f t="shared" si="152"/>
        <v/>
      </c>
    </row>
    <row r="1912" spans="1:17">
      <c r="A1912" s="383" t="str">
        <f>IF(B1912="","",COUNT('Diário 1º PA'!$A$4:$A$2000)+COUNT('Diário 2º PA'!$A$4:$A$1998)+COUNT('Diário 3º PA'!$A$4:$A$1991)+ROW()-3)</f>
        <v/>
      </c>
      <c r="B1912" s="370"/>
      <c r="C1912" s="392"/>
      <c r="D1912" s="372"/>
      <c r="E1912" s="372"/>
      <c r="F1912" s="373"/>
      <c r="G1912" s="372"/>
      <c r="H1912" s="372"/>
      <c r="I1912" s="374"/>
      <c r="J1912" s="375"/>
      <c r="K1912" s="375"/>
      <c r="L1912" s="376"/>
      <c r="M1912" s="375"/>
      <c r="N1912" s="409"/>
      <c r="O1912" s="363">
        <f t="shared" si="153"/>
        <v>0</v>
      </c>
      <c r="P1912" s="74">
        <f t="shared" si="153"/>
        <v>0</v>
      </c>
      <c r="Q1912" s="96" t="str">
        <f t="shared" si="152"/>
        <v/>
      </c>
    </row>
    <row r="1913" spans="1:17">
      <c r="A1913" s="383" t="str">
        <f>IF(B1913="","",COUNT('Diário 1º PA'!$A$4:$A$2000)+COUNT('Diário 2º PA'!$A$4:$A$1998)+COUNT('Diário 3º PA'!$A$4:$A$1991)+ROW()-3)</f>
        <v/>
      </c>
      <c r="B1913" s="370"/>
      <c r="C1913" s="392"/>
      <c r="D1913" s="372"/>
      <c r="E1913" s="372"/>
      <c r="F1913" s="373"/>
      <c r="G1913" s="372"/>
      <c r="H1913" s="372"/>
      <c r="I1913" s="374"/>
      <c r="J1913" s="375"/>
      <c r="K1913" s="375"/>
      <c r="L1913" s="376"/>
      <c r="M1913" s="375"/>
      <c r="N1913" s="409"/>
      <c r="O1913" s="363">
        <f t="shared" si="153"/>
        <v>0</v>
      </c>
      <c r="P1913" s="74">
        <f t="shared" si="153"/>
        <v>0</v>
      </c>
      <c r="Q1913" s="96" t="str">
        <f t="shared" si="152"/>
        <v/>
      </c>
    </row>
    <row r="1914" spans="1:17">
      <c r="A1914" s="383" t="str">
        <f>IF(B1914="","",COUNT('Diário 1º PA'!$A$4:$A$2000)+COUNT('Diário 2º PA'!$A$4:$A$1998)+COUNT('Diário 3º PA'!$A$4:$A$1991)+ROW()-3)</f>
        <v/>
      </c>
      <c r="B1914" s="370"/>
      <c r="C1914" s="392"/>
      <c r="D1914" s="372"/>
      <c r="E1914" s="372"/>
      <c r="F1914" s="373"/>
      <c r="G1914" s="372"/>
      <c r="H1914" s="372"/>
      <c r="I1914" s="374"/>
      <c r="J1914" s="375"/>
      <c r="K1914" s="375"/>
      <c r="L1914" s="376"/>
      <c r="M1914" s="375"/>
      <c r="N1914" s="409"/>
      <c r="O1914" s="363">
        <f t="shared" si="153"/>
        <v>0</v>
      </c>
      <c r="P1914" s="74">
        <f t="shared" si="153"/>
        <v>0</v>
      </c>
      <c r="Q1914" s="96" t="str">
        <f t="shared" si="152"/>
        <v/>
      </c>
    </row>
    <row r="1915" spans="1:17">
      <c r="A1915" s="383" t="str">
        <f>IF(B1915="","",COUNT('Diário 1º PA'!$A$4:$A$2000)+COUNT('Diário 2º PA'!$A$4:$A$1998)+COUNT('Diário 3º PA'!$A$4:$A$1991)+ROW()-3)</f>
        <v/>
      </c>
      <c r="B1915" s="370"/>
      <c r="C1915" s="392"/>
      <c r="D1915" s="372"/>
      <c r="E1915" s="372"/>
      <c r="F1915" s="373"/>
      <c r="G1915" s="372"/>
      <c r="H1915" s="372"/>
      <c r="I1915" s="374"/>
      <c r="J1915" s="375"/>
      <c r="K1915" s="375"/>
      <c r="L1915" s="376"/>
      <c r="M1915" s="375"/>
      <c r="N1915" s="409"/>
      <c r="O1915" s="363">
        <f t="shared" si="153"/>
        <v>0</v>
      </c>
      <c r="P1915" s="74">
        <f t="shared" si="153"/>
        <v>0</v>
      </c>
      <c r="Q1915" s="96" t="str">
        <f t="shared" si="152"/>
        <v/>
      </c>
    </row>
    <row r="1916" spans="1:17">
      <c r="A1916" s="383" t="str">
        <f>IF(B1916="","",COUNT('Diário 1º PA'!$A$4:$A$2000)+COUNT('Diário 2º PA'!$A$4:$A$1998)+COUNT('Diário 3º PA'!$A$4:$A$1991)+ROW()-3)</f>
        <v/>
      </c>
      <c r="B1916" s="370"/>
      <c r="C1916" s="392"/>
      <c r="D1916" s="372"/>
      <c r="E1916" s="372"/>
      <c r="F1916" s="373"/>
      <c r="G1916" s="372"/>
      <c r="H1916" s="372"/>
      <c r="I1916" s="374"/>
      <c r="J1916" s="375"/>
      <c r="K1916" s="375"/>
      <c r="L1916" s="376"/>
      <c r="M1916" s="375"/>
      <c r="N1916" s="409"/>
      <c r="O1916" s="363">
        <f t="shared" si="153"/>
        <v>0</v>
      </c>
      <c r="P1916" s="74">
        <f t="shared" si="153"/>
        <v>0</v>
      </c>
      <c r="Q1916" s="96" t="str">
        <f t="shared" si="152"/>
        <v/>
      </c>
    </row>
    <row r="1917" spans="1:17">
      <c r="A1917" s="383" t="str">
        <f>IF(B1917="","",COUNT('Diário 1º PA'!$A$4:$A$2000)+COUNT('Diário 2º PA'!$A$4:$A$1998)+COUNT('Diário 3º PA'!$A$4:$A$1991)+ROW()-3)</f>
        <v/>
      </c>
      <c r="B1917" s="370"/>
      <c r="C1917" s="392"/>
      <c r="D1917" s="372"/>
      <c r="E1917" s="372"/>
      <c r="F1917" s="373"/>
      <c r="G1917" s="372"/>
      <c r="H1917" s="372"/>
      <c r="I1917" s="374"/>
      <c r="J1917" s="375"/>
      <c r="K1917" s="375"/>
      <c r="L1917" s="376"/>
      <c r="M1917" s="375"/>
      <c r="N1917" s="409"/>
      <c r="O1917" s="363">
        <f t="shared" si="153"/>
        <v>0</v>
      </c>
      <c r="P1917" s="74">
        <f t="shared" si="153"/>
        <v>0</v>
      </c>
      <c r="Q1917" s="96" t="str">
        <f t="shared" si="152"/>
        <v/>
      </c>
    </row>
    <row r="1918" spans="1:17">
      <c r="A1918" s="383" t="str">
        <f>IF(B1918="","",COUNT('Diário 1º PA'!$A$4:$A$2000)+COUNT('Diário 2º PA'!$A$4:$A$1998)+COUNT('Diário 3º PA'!$A$4:$A$1991)+ROW()-3)</f>
        <v/>
      </c>
      <c r="B1918" s="370"/>
      <c r="C1918" s="392"/>
      <c r="D1918" s="372"/>
      <c r="E1918" s="372"/>
      <c r="F1918" s="373"/>
      <c r="G1918" s="372"/>
      <c r="H1918" s="372"/>
      <c r="I1918" s="374"/>
      <c r="J1918" s="375"/>
      <c r="K1918" s="375"/>
      <c r="L1918" s="376"/>
      <c r="M1918" s="375"/>
      <c r="N1918" s="409"/>
      <c r="O1918" s="363">
        <f t="shared" si="153"/>
        <v>0</v>
      </c>
      <c r="P1918" s="74">
        <f t="shared" si="153"/>
        <v>0</v>
      </c>
      <c r="Q1918" s="96" t="str">
        <f t="shared" si="152"/>
        <v/>
      </c>
    </row>
    <row r="1919" spans="1:17">
      <c r="A1919" s="383" t="str">
        <f>IF(B1919="","",COUNT('Diário 1º PA'!$A$4:$A$2000)+COUNT('Diário 2º PA'!$A$4:$A$1998)+COUNT('Diário 3º PA'!$A$4:$A$1991)+ROW()-3)</f>
        <v/>
      </c>
      <c r="B1919" s="370"/>
      <c r="C1919" s="392"/>
      <c r="D1919" s="372"/>
      <c r="E1919" s="372"/>
      <c r="F1919" s="373"/>
      <c r="G1919" s="372"/>
      <c r="H1919" s="372"/>
      <c r="I1919" s="374"/>
      <c r="J1919" s="375"/>
      <c r="K1919" s="375"/>
      <c r="L1919" s="376"/>
      <c r="M1919" s="375"/>
      <c r="N1919" s="409"/>
      <c r="O1919" s="363">
        <f t="shared" si="153"/>
        <v>0</v>
      </c>
      <c r="P1919" s="74">
        <f t="shared" si="153"/>
        <v>0</v>
      </c>
      <c r="Q1919" s="96" t="str">
        <f t="shared" si="152"/>
        <v/>
      </c>
    </row>
    <row r="1920" spans="1:17">
      <c r="A1920" s="383" t="str">
        <f>IF(B1920="","",COUNT('Diário 1º PA'!$A$4:$A$2000)+COUNT('Diário 2º PA'!$A$4:$A$1998)+COUNT('Diário 3º PA'!$A$4:$A$1991)+ROW()-3)</f>
        <v/>
      </c>
      <c r="B1920" s="370"/>
      <c r="C1920" s="392"/>
      <c r="D1920" s="372"/>
      <c r="E1920" s="372"/>
      <c r="F1920" s="373"/>
      <c r="G1920" s="372"/>
      <c r="H1920" s="372"/>
      <c r="I1920" s="374"/>
      <c r="J1920" s="375"/>
      <c r="K1920" s="375"/>
      <c r="L1920" s="376"/>
      <c r="M1920" s="375"/>
      <c r="N1920" s="409"/>
      <c r="O1920" s="363">
        <f t="shared" si="153"/>
        <v>0</v>
      </c>
      <c r="P1920" s="74">
        <f t="shared" si="153"/>
        <v>0</v>
      </c>
      <c r="Q1920" s="96" t="str">
        <f t="shared" si="152"/>
        <v/>
      </c>
    </row>
    <row r="1921" spans="1:17">
      <c r="A1921" s="383" t="str">
        <f>IF(B1921="","",COUNT('Diário 1º PA'!$A$4:$A$2000)+COUNT('Diário 2º PA'!$A$4:$A$1998)+COUNT('Diário 3º PA'!$A$4:$A$1991)+ROW()-3)</f>
        <v/>
      </c>
      <c r="B1921" s="370"/>
      <c r="C1921" s="392"/>
      <c r="D1921" s="372"/>
      <c r="E1921" s="372"/>
      <c r="F1921" s="373"/>
      <c r="G1921" s="372"/>
      <c r="H1921" s="372"/>
      <c r="I1921" s="374"/>
      <c r="J1921" s="375"/>
      <c r="K1921" s="375"/>
      <c r="L1921" s="376"/>
      <c r="M1921" s="375"/>
      <c r="N1921" s="409"/>
      <c r="O1921" s="363">
        <f t="shared" si="153"/>
        <v>0</v>
      </c>
      <c r="P1921" s="74">
        <f t="shared" si="153"/>
        <v>0</v>
      </c>
      <c r="Q1921" s="96" t="str">
        <f t="shared" si="152"/>
        <v/>
      </c>
    </row>
    <row r="1922" spans="1:17">
      <c r="A1922" s="383" t="str">
        <f>IF(B1922="","",COUNT('Diário 1º PA'!$A$4:$A$2000)+COUNT('Diário 2º PA'!$A$4:$A$1998)+COUNT('Diário 3º PA'!$A$4:$A$1991)+ROW()-3)</f>
        <v/>
      </c>
      <c r="B1922" s="370"/>
      <c r="C1922" s="392"/>
      <c r="D1922" s="372"/>
      <c r="E1922" s="372"/>
      <c r="F1922" s="373"/>
      <c r="G1922" s="372"/>
      <c r="H1922" s="372"/>
      <c r="I1922" s="374"/>
      <c r="J1922" s="375"/>
      <c r="K1922" s="375"/>
      <c r="L1922" s="376"/>
      <c r="M1922" s="375"/>
      <c r="N1922" s="409"/>
      <c r="O1922" s="363">
        <f t="shared" si="153"/>
        <v>0</v>
      </c>
      <c r="P1922" s="74">
        <f t="shared" si="153"/>
        <v>0</v>
      </c>
      <c r="Q1922" s="96" t="str">
        <f t="shared" si="152"/>
        <v/>
      </c>
    </row>
    <row r="1923" spans="1:17">
      <c r="A1923" s="383" t="str">
        <f>IF(B1923="","",COUNT('Diário 1º PA'!$A$4:$A$2000)+COUNT('Diário 2º PA'!$A$4:$A$1998)+COUNT('Diário 3º PA'!$A$4:$A$1991)+ROW()-3)</f>
        <v/>
      </c>
      <c r="B1923" s="370"/>
      <c r="C1923" s="392"/>
      <c r="D1923" s="372"/>
      <c r="E1923" s="372"/>
      <c r="F1923" s="373"/>
      <c r="G1923" s="372"/>
      <c r="H1923" s="372"/>
      <c r="I1923" s="374"/>
      <c r="J1923" s="375"/>
      <c r="K1923" s="375"/>
      <c r="L1923" s="376"/>
      <c r="M1923" s="375"/>
      <c r="N1923" s="409"/>
      <c r="O1923" s="363">
        <f t="shared" si="153"/>
        <v>0</v>
      </c>
      <c r="P1923" s="74">
        <f t="shared" si="153"/>
        <v>0</v>
      </c>
      <c r="Q1923" s="96" t="str">
        <f t="shared" si="152"/>
        <v/>
      </c>
    </row>
    <row r="1924" spans="1:17">
      <c r="A1924" s="383" t="str">
        <f>IF(B1924="","",COUNT('Diário 1º PA'!$A$4:$A$2000)+COUNT('Diário 2º PA'!$A$4:$A$1998)+COUNT('Diário 3º PA'!$A$4:$A$1991)+ROW()-3)</f>
        <v/>
      </c>
      <c r="B1924" s="370"/>
      <c r="C1924" s="392"/>
      <c r="D1924" s="372"/>
      <c r="E1924" s="372"/>
      <c r="F1924" s="373"/>
      <c r="G1924" s="372"/>
      <c r="H1924" s="372"/>
      <c r="I1924" s="374"/>
      <c r="J1924" s="375"/>
      <c r="K1924" s="375"/>
      <c r="L1924" s="376"/>
      <c r="M1924" s="375"/>
      <c r="N1924" s="409"/>
      <c r="O1924" s="363">
        <f t="shared" si="153"/>
        <v>0</v>
      </c>
      <c r="P1924" s="74">
        <f t="shared" si="153"/>
        <v>0</v>
      </c>
      <c r="Q1924" s="96" t="str">
        <f t="shared" si="152"/>
        <v/>
      </c>
    </row>
    <row r="1925" spans="1:17">
      <c r="A1925" s="383" t="str">
        <f>IF(B1925="","",COUNT('Diário 1º PA'!$A$4:$A$2000)+COUNT('Diário 2º PA'!$A$4:$A$1998)+COUNT('Diário 3º PA'!$A$4:$A$1991)+ROW()-3)</f>
        <v/>
      </c>
      <c r="B1925" s="370"/>
      <c r="C1925" s="392"/>
      <c r="D1925" s="372"/>
      <c r="E1925" s="372"/>
      <c r="F1925" s="373"/>
      <c r="G1925" s="372"/>
      <c r="H1925" s="372"/>
      <c r="I1925" s="374"/>
      <c r="J1925" s="375"/>
      <c r="K1925" s="375"/>
      <c r="L1925" s="376"/>
      <c r="M1925" s="375"/>
      <c r="N1925" s="409"/>
      <c r="O1925" s="363">
        <f t="shared" si="153"/>
        <v>0</v>
      </c>
      <c r="P1925" s="74">
        <f t="shared" si="153"/>
        <v>0</v>
      </c>
      <c r="Q1925" s="96" t="str">
        <f t="shared" si="152"/>
        <v/>
      </c>
    </row>
    <row r="1926" spans="1:17">
      <c r="A1926" s="383" t="str">
        <f>IF(B1926="","",COUNT('Diário 1º PA'!$A$4:$A$2000)+COUNT('Diário 2º PA'!$A$4:$A$1998)+COUNT('Diário 3º PA'!$A$4:$A$1991)+ROW()-3)</f>
        <v/>
      </c>
      <c r="B1926" s="370"/>
      <c r="C1926" s="392"/>
      <c r="D1926" s="372"/>
      <c r="E1926" s="372"/>
      <c r="F1926" s="373"/>
      <c r="G1926" s="372"/>
      <c r="H1926" s="372"/>
      <c r="I1926" s="374"/>
      <c r="J1926" s="375"/>
      <c r="K1926" s="375"/>
      <c r="L1926" s="376"/>
      <c r="M1926" s="375"/>
      <c r="N1926" s="409"/>
      <c r="O1926" s="363">
        <f t="shared" si="153"/>
        <v>0</v>
      </c>
      <c r="P1926" s="74">
        <f t="shared" si="153"/>
        <v>0</v>
      </c>
      <c r="Q1926" s="96" t="str">
        <f t="shared" si="152"/>
        <v/>
      </c>
    </row>
    <row r="1927" spans="1:17">
      <c r="A1927" s="383" t="str">
        <f>IF(B1927="","",COUNT('Diário 1º PA'!$A$4:$A$2000)+COUNT('Diário 2º PA'!$A$4:$A$1998)+COUNT('Diário 3º PA'!$A$4:$A$1991)+ROW()-3)</f>
        <v/>
      </c>
      <c r="B1927" s="370"/>
      <c r="C1927" s="392"/>
      <c r="D1927" s="372"/>
      <c r="E1927" s="372"/>
      <c r="F1927" s="373"/>
      <c r="G1927" s="372"/>
      <c r="H1927" s="372"/>
      <c r="I1927" s="374"/>
      <c r="J1927" s="375"/>
      <c r="K1927" s="375"/>
      <c r="L1927" s="376"/>
      <c r="M1927" s="375"/>
      <c r="N1927" s="409"/>
      <c r="O1927" s="363">
        <f t="shared" si="153"/>
        <v>0</v>
      </c>
      <c r="P1927" s="74">
        <f t="shared" si="153"/>
        <v>0</v>
      </c>
      <c r="Q1927" s="96" t="str">
        <f t="shared" si="152"/>
        <v/>
      </c>
    </row>
    <row r="1928" spans="1:17">
      <c r="A1928" s="383" t="str">
        <f>IF(B1928="","",COUNT('Diário 1º PA'!$A$4:$A$2000)+COUNT('Diário 2º PA'!$A$4:$A$1998)+COUNT('Diário 3º PA'!$A$4:$A$1991)+ROW()-3)</f>
        <v/>
      </c>
      <c r="B1928" s="370"/>
      <c r="C1928" s="392"/>
      <c r="D1928" s="372"/>
      <c r="E1928" s="372"/>
      <c r="F1928" s="373"/>
      <c r="G1928" s="372"/>
      <c r="H1928" s="372"/>
      <c r="I1928" s="374"/>
      <c r="J1928" s="375"/>
      <c r="K1928" s="375"/>
      <c r="L1928" s="376"/>
      <c r="M1928" s="375"/>
      <c r="N1928" s="409"/>
      <c r="O1928" s="363">
        <f t="shared" si="153"/>
        <v>0</v>
      </c>
      <c r="P1928" s="74">
        <f t="shared" si="153"/>
        <v>0</v>
      </c>
      <c r="Q1928" s="96" t="str">
        <f t="shared" ref="Q1928:Q1991" si="154">SUBSTITUTE(D1928," ","_")</f>
        <v/>
      </c>
    </row>
    <row r="1929" spans="1:17">
      <c r="A1929" s="383" t="str">
        <f>IF(B1929="","",COUNT('Diário 1º PA'!$A$4:$A$2000)+COUNT('Diário 2º PA'!$A$4:$A$1998)+COUNT('Diário 3º PA'!$A$4:$A$1991)+ROW()-3)</f>
        <v/>
      </c>
      <c r="B1929" s="370"/>
      <c r="C1929" s="392"/>
      <c r="D1929" s="372"/>
      <c r="E1929" s="372"/>
      <c r="F1929" s="373"/>
      <c r="G1929" s="372"/>
      <c r="H1929" s="372"/>
      <c r="I1929" s="374"/>
      <c r="J1929" s="375"/>
      <c r="K1929" s="375"/>
      <c r="L1929" s="376"/>
      <c r="M1929" s="375"/>
      <c r="N1929" s="409"/>
      <c r="O1929" s="363">
        <f t="shared" ref="O1929:P1992" si="155">IF(B1929=0,0,IF(YEAR(B1929)=$P$1,MONTH(B1929)-$O$1+1,(YEAR(B1929)-$P$1)*12-$O$1+1+MONTH(B1929)))</f>
        <v>0</v>
      </c>
      <c r="P1929" s="74">
        <f t="shared" si="155"/>
        <v>0</v>
      </c>
      <c r="Q1929" s="96" t="str">
        <f t="shared" si="154"/>
        <v/>
      </c>
    </row>
    <row r="1930" spans="1:17">
      <c r="A1930" s="383" t="str">
        <f>IF(B1930="","",COUNT('Diário 1º PA'!$A$4:$A$2000)+COUNT('Diário 2º PA'!$A$4:$A$1998)+COUNT('Diário 3º PA'!$A$4:$A$1991)+ROW()-3)</f>
        <v/>
      </c>
      <c r="B1930" s="370"/>
      <c r="C1930" s="392"/>
      <c r="D1930" s="372"/>
      <c r="E1930" s="372"/>
      <c r="F1930" s="373"/>
      <c r="G1930" s="372"/>
      <c r="H1930" s="372"/>
      <c r="I1930" s="374"/>
      <c r="J1930" s="375"/>
      <c r="K1930" s="375"/>
      <c r="L1930" s="376"/>
      <c r="M1930" s="375"/>
      <c r="N1930" s="409"/>
      <c r="O1930" s="363">
        <f t="shared" si="155"/>
        <v>0</v>
      </c>
      <c r="P1930" s="74">
        <f t="shared" si="155"/>
        <v>0</v>
      </c>
      <c r="Q1930" s="96" t="str">
        <f t="shared" si="154"/>
        <v/>
      </c>
    </row>
    <row r="1931" spans="1:17">
      <c r="A1931" s="383" t="str">
        <f>IF(B1931="","",COUNT('Diário 1º PA'!$A$4:$A$2000)+COUNT('Diário 2º PA'!$A$4:$A$1998)+COUNT('Diário 3º PA'!$A$4:$A$1991)+ROW()-3)</f>
        <v/>
      </c>
      <c r="B1931" s="370"/>
      <c r="C1931" s="392"/>
      <c r="D1931" s="372"/>
      <c r="E1931" s="372"/>
      <c r="F1931" s="373"/>
      <c r="G1931" s="372"/>
      <c r="H1931" s="372"/>
      <c r="I1931" s="374"/>
      <c r="J1931" s="375"/>
      <c r="K1931" s="375"/>
      <c r="L1931" s="376"/>
      <c r="M1931" s="375"/>
      <c r="N1931" s="409"/>
      <c r="O1931" s="363">
        <f t="shared" si="155"/>
        <v>0</v>
      </c>
      <c r="P1931" s="74">
        <f t="shared" si="155"/>
        <v>0</v>
      </c>
      <c r="Q1931" s="96" t="str">
        <f t="shared" si="154"/>
        <v/>
      </c>
    </row>
    <row r="1932" spans="1:17">
      <c r="A1932" s="383" t="str">
        <f>IF(B1932="","",COUNT('Diário 1º PA'!$A$4:$A$2000)+COUNT('Diário 2º PA'!$A$4:$A$1998)+COUNT('Diário 3º PA'!$A$4:$A$1991)+ROW()-3)</f>
        <v/>
      </c>
      <c r="B1932" s="370"/>
      <c r="C1932" s="392"/>
      <c r="D1932" s="372"/>
      <c r="E1932" s="372"/>
      <c r="F1932" s="373"/>
      <c r="G1932" s="372"/>
      <c r="H1932" s="372"/>
      <c r="I1932" s="374"/>
      <c r="J1932" s="375"/>
      <c r="K1932" s="375"/>
      <c r="L1932" s="376"/>
      <c r="M1932" s="375"/>
      <c r="N1932" s="409"/>
      <c r="O1932" s="363">
        <f t="shared" si="155"/>
        <v>0</v>
      </c>
      <c r="P1932" s="74">
        <f t="shared" si="155"/>
        <v>0</v>
      </c>
      <c r="Q1932" s="96" t="str">
        <f t="shared" si="154"/>
        <v/>
      </c>
    </row>
    <row r="1933" spans="1:17">
      <c r="A1933" s="383" t="str">
        <f>IF(B1933="","",COUNT('Diário 1º PA'!$A$4:$A$2000)+COUNT('Diário 2º PA'!$A$4:$A$1998)+COUNT('Diário 3º PA'!$A$4:$A$1991)+ROW()-3)</f>
        <v/>
      </c>
      <c r="B1933" s="370"/>
      <c r="C1933" s="392"/>
      <c r="D1933" s="372"/>
      <c r="E1933" s="372"/>
      <c r="F1933" s="373"/>
      <c r="G1933" s="372"/>
      <c r="H1933" s="372"/>
      <c r="I1933" s="374"/>
      <c r="J1933" s="375"/>
      <c r="K1933" s="375"/>
      <c r="L1933" s="376"/>
      <c r="M1933" s="375"/>
      <c r="N1933" s="409"/>
      <c r="O1933" s="363">
        <f t="shared" si="155"/>
        <v>0</v>
      </c>
      <c r="P1933" s="74">
        <f t="shared" si="155"/>
        <v>0</v>
      </c>
      <c r="Q1933" s="96" t="str">
        <f t="shared" si="154"/>
        <v/>
      </c>
    </row>
    <row r="1934" spans="1:17">
      <c r="A1934" s="383" t="str">
        <f>IF(B1934="","",COUNT('Diário 1º PA'!$A$4:$A$2000)+COUNT('Diário 2º PA'!$A$4:$A$1998)+COUNT('Diário 3º PA'!$A$4:$A$1991)+ROW()-3)</f>
        <v/>
      </c>
      <c r="B1934" s="370"/>
      <c r="C1934" s="392"/>
      <c r="D1934" s="372"/>
      <c r="E1934" s="372"/>
      <c r="F1934" s="373"/>
      <c r="G1934" s="372"/>
      <c r="H1934" s="372"/>
      <c r="I1934" s="374"/>
      <c r="J1934" s="375"/>
      <c r="K1934" s="375"/>
      <c r="L1934" s="376"/>
      <c r="M1934" s="375"/>
      <c r="N1934" s="409"/>
      <c r="O1934" s="363">
        <f t="shared" si="155"/>
        <v>0</v>
      </c>
      <c r="P1934" s="74">
        <f t="shared" si="155"/>
        <v>0</v>
      </c>
      <c r="Q1934" s="96" t="str">
        <f t="shared" si="154"/>
        <v/>
      </c>
    </row>
    <row r="1935" spans="1:17">
      <c r="A1935" s="383" t="str">
        <f>IF(B1935="","",COUNT('Diário 1º PA'!$A$4:$A$2000)+COUNT('Diário 2º PA'!$A$4:$A$1998)+COUNT('Diário 3º PA'!$A$4:$A$1991)+ROW()-3)</f>
        <v/>
      </c>
      <c r="B1935" s="370"/>
      <c r="C1935" s="392"/>
      <c r="D1935" s="372"/>
      <c r="E1935" s="372"/>
      <c r="F1935" s="373"/>
      <c r="G1935" s="372"/>
      <c r="H1935" s="372"/>
      <c r="I1935" s="374"/>
      <c r="J1935" s="375"/>
      <c r="K1935" s="375"/>
      <c r="L1935" s="376"/>
      <c r="M1935" s="375"/>
      <c r="N1935" s="409"/>
      <c r="O1935" s="363">
        <f t="shared" si="155"/>
        <v>0</v>
      </c>
      <c r="P1935" s="74">
        <f t="shared" si="155"/>
        <v>0</v>
      </c>
      <c r="Q1935" s="96" t="str">
        <f t="shared" si="154"/>
        <v/>
      </c>
    </row>
    <row r="1936" spans="1:17">
      <c r="A1936" s="383" t="str">
        <f>IF(B1936="","",COUNT('Diário 1º PA'!$A$4:$A$2000)+COUNT('Diário 2º PA'!$A$4:$A$1998)+COUNT('Diário 3º PA'!$A$4:$A$1991)+ROW()-3)</f>
        <v/>
      </c>
      <c r="B1936" s="370"/>
      <c r="C1936" s="392"/>
      <c r="D1936" s="372"/>
      <c r="E1936" s="372"/>
      <c r="F1936" s="373"/>
      <c r="G1936" s="372"/>
      <c r="H1936" s="372"/>
      <c r="I1936" s="374"/>
      <c r="J1936" s="375"/>
      <c r="K1936" s="375"/>
      <c r="L1936" s="376"/>
      <c r="M1936" s="375"/>
      <c r="N1936" s="409"/>
      <c r="O1936" s="363">
        <f t="shared" si="155"/>
        <v>0</v>
      </c>
      <c r="P1936" s="74">
        <f t="shared" si="155"/>
        <v>0</v>
      </c>
      <c r="Q1936" s="96" t="str">
        <f t="shared" si="154"/>
        <v/>
      </c>
    </row>
    <row r="1937" spans="1:17">
      <c r="A1937" s="383" t="str">
        <f>IF(B1937="","",COUNT('Diário 1º PA'!$A$4:$A$2000)+COUNT('Diário 2º PA'!$A$4:$A$1998)+COUNT('Diário 3º PA'!$A$4:$A$1991)+ROW()-3)</f>
        <v/>
      </c>
      <c r="B1937" s="370"/>
      <c r="C1937" s="392"/>
      <c r="D1937" s="372"/>
      <c r="E1937" s="372"/>
      <c r="F1937" s="373"/>
      <c r="G1937" s="372"/>
      <c r="H1937" s="372"/>
      <c r="I1937" s="374"/>
      <c r="J1937" s="375"/>
      <c r="K1937" s="375"/>
      <c r="L1937" s="376"/>
      <c r="M1937" s="375"/>
      <c r="N1937" s="409"/>
      <c r="O1937" s="363">
        <f t="shared" si="155"/>
        <v>0</v>
      </c>
      <c r="P1937" s="74">
        <f t="shared" si="155"/>
        <v>0</v>
      </c>
      <c r="Q1937" s="96" t="str">
        <f t="shared" si="154"/>
        <v/>
      </c>
    </row>
    <row r="1938" spans="1:17">
      <c r="A1938" s="383" t="str">
        <f>IF(B1938="","",COUNT('Diário 1º PA'!$A$4:$A$2000)+COUNT('Diário 2º PA'!$A$4:$A$1998)+COUNT('Diário 3º PA'!$A$4:$A$1991)+ROW()-3)</f>
        <v/>
      </c>
      <c r="B1938" s="370"/>
      <c r="C1938" s="392"/>
      <c r="D1938" s="372"/>
      <c r="E1938" s="372"/>
      <c r="F1938" s="373"/>
      <c r="G1938" s="372"/>
      <c r="H1938" s="372"/>
      <c r="I1938" s="374"/>
      <c r="J1938" s="375"/>
      <c r="K1938" s="375"/>
      <c r="L1938" s="376"/>
      <c r="M1938" s="375"/>
      <c r="N1938" s="409"/>
      <c r="O1938" s="363">
        <f t="shared" si="155"/>
        <v>0</v>
      </c>
      <c r="P1938" s="74">
        <f t="shared" si="155"/>
        <v>0</v>
      </c>
      <c r="Q1938" s="96" t="str">
        <f t="shared" si="154"/>
        <v/>
      </c>
    </row>
    <row r="1939" spans="1:17">
      <c r="A1939" s="383" t="str">
        <f>IF(B1939="","",COUNT('Diário 1º PA'!$A$4:$A$2000)+COUNT('Diário 2º PA'!$A$4:$A$1998)+COUNT('Diário 3º PA'!$A$4:$A$1991)+ROW()-3)</f>
        <v/>
      </c>
      <c r="B1939" s="370"/>
      <c r="C1939" s="392"/>
      <c r="D1939" s="372"/>
      <c r="E1939" s="372"/>
      <c r="F1939" s="373"/>
      <c r="G1939" s="372"/>
      <c r="H1939" s="372"/>
      <c r="I1939" s="374"/>
      <c r="J1939" s="375"/>
      <c r="K1939" s="375"/>
      <c r="L1939" s="376"/>
      <c r="M1939" s="375"/>
      <c r="N1939" s="409"/>
      <c r="O1939" s="363">
        <f t="shared" si="155"/>
        <v>0</v>
      </c>
      <c r="P1939" s="74">
        <f t="shared" si="155"/>
        <v>0</v>
      </c>
      <c r="Q1939" s="96" t="str">
        <f t="shared" si="154"/>
        <v/>
      </c>
    </row>
    <row r="1940" spans="1:17">
      <c r="A1940" s="383" t="str">
        <f>IF(B1940="","",COUNT('Diário 1º PA'!$A$4:$A$2000)+COUNT('Diário 2º PA'!$A$4:$A$1998)+COUNT('Diário 3º PA'!$A$4:$A$1991)+ROW()-3)</f>
        <v/>
      </c>
      <c r="B1940" s="370"/>
      <c r="C1940" s="392"/>
      <c r="D1940" s="372"/>
      <c r="E1940" s="372"/>
      <c r="F1940" s="373"/>
      <c r="G1940" s="372"/>
      <c r="H1940" s="372"/>
      <c r="I1940" s="374"/>
      <c r="J1940" s="375"/>
      <c r="K1940" s="375"/>
      <c r="L1940" s="376"/>
      <c r="M1940" s="375"/>
      <c r="N1940" s="409"/>
      <c r="O1940" s="363">
        <f t="shared" si="155"/>
        <v>0</v>
      </c>
      <c r="P1940" s="74">
        <f t="shared" si="155"/>
        <v>0</v>
      </c>
      <c r="Q1940" s="96" t="str">
        <f t="shared" si="154"/>
        <v/>
      </c>
    </row>
    <row r="1941" spans="1:17">
      <c r="A1941" s="383" t="str">
        <f>IF(B1941="","",COUNT('Diário 1º PA'!$A$4:$A$2000)+COUNT('Diário 2º PA'!$A$4:$A$1998)+COUNT('Diário 3º PA'!$A$4:$A$1991)+ROW()-3)</f>
        <v/>
      </c>
      <c r="B1941" s="370"/>
      <c r="C1941" s="392"/>
      <c r="D1941" s="372"/>
      <c r="E1941" s="372"/>
      <c r="F1941" s="373"/>
      <c r="G1941" s="372"/>
      <c r="H1941" s="372"/>
      <c r="I1941" s="374"/>
      <c r="J1941" s="375"/>
      <c r="K1941" s="375"/>
      <c r="L1941" s="376"/>
      <c r="M1941" s="375"/>
      <c r="N1941" s="409"/>
      <c r="O1941" s="363">
        <f t="shared" si="155"/>
        <v>0</v>
      </c>
      <c r="P1941" s="74">
        <f t="shared" si="155"/>
        <v>0</v>
      </c>
      <c r="Q1941" s="96" t="str">
        <f t="shared" si="154"/>
        <v/>
      </c>
    </row>
    <row r="1942" spans="1:17">
      <c r="A1942" s="383" t="str">
        <f>IF(B1942="","",COUNT('Diário 1º PA'!$A$4:$A$2000)+COUNT('Diário 2º PA'!$A$4:$A$1998)+COUNT('Diário 3º PA'!$A$4:$A$1991)+ROW()-3)</f>
        <v/>
      </c>
      <c r="B1942" s="370"/>
      <c r="C1942" s="392"/>
      <c r="D1942" s="372"/>
      <c r="E1942" s="372"/>
      <c r="F1942" s="373"/>
      <c r="G1942" s="372"/>
      <c r="H1942" s="372"/>
      <c r="I1942" s="374"/>
      <c r="J1942" s="375"/>
      <c r="K1942" s="375"/>
      <c r="L1942" s="376"/>
      <c r="M1942" s="375"/>
      <c r="N1942" s="409"/>
      <c r="O1942" s="363">
        <f t="shared" si="155"/>
        <v>0</v>
      </c>
      <c r="P1942" s="74">
        <f t="shared" si="155"/>
        <v>0</v>
      </c>
      <c r="Q1942" s="96" t="str">
        <f t="shared" si="154"/>
        <v/>
      </c>
    </row>
    <row r="1943" spans="1:17">
      <c r="A1943" s="383" t="str">
        <f>IF(B1943="","",COUNT('Diário 1º PA'!$A$4:$A$2000)+COUNT('Diário 2º PA'!$A$4:$A$1998)+COUNT('Diário 3º PA'!$A$4:$A$1991)+ROW()-3)</f>
        <v/>
      </c>
      <c r="B1943" s="370"/>
      <c r="C1943" s="392"/>
      <c r="D1943" s="372"/>
      <c r="E1943" s="372"/>
      <c r="F1943" s="373"/>
      <c r="G1943" s="372"/>
      <c r="H1943" s="372"/>
      <c r="I1943" s="374"/>
      <c r="J1943" s="375"/>
      <c r="K1943" s="375"/>
      <c r="L1943" s="376"/>
      <c r="M1943" s="375"/>
      <c r="N1943" s="409"/>
      <c r="O1943" s="363">
        <f t="shared" si="155"/>
        <v>0</v>
      </c>
      <c r="P1943" s="74">
        <f t="shared" si="155"/>
        <v>0</v>
      </c>
      <c r="Q1943" s="96" t="str">
        <f t="shared" si="154"/>
        <v/>
      </c>
    </row>
    <row r="1944" spans="1:17">
      <c r="A1944" s="383" t="str">
        <f>IF(B1944="","",COUNT('Diário 1º PA'!$A$4:$A$2000)+COUNT('Diário 2º PA'!$A$4:$A$1998)+COUNT('Diário 3º PA'!$A$4:$A$1991)+ROW()-3)</f>
        <v/>
      </c>
      <c r="B1944" s="370"/>
      <c r="C1944" s="392"/>
      <c r="D1944" s="372"/>
      <c r="E1944" s="372"/>
      <c r="F1944" s="373"/>
      <c r="G1944" s="372"/>
      <c r="H1944" s="372"/>
      <c r="I1944" s="374"/>
      <c r="J1944" s="375"/>
      <c r="K1944" s="375"/>
      <c r="L1944" s="376"/>
      <c r="M1944" s="375"/>
      <c r="N1944" s="409"/>
      <c r="O1944" s="363">
        <f t="shared" si="155"/>
        <v>0</v>
      </c>
      <c r="P1944" s="74">
        <f t="shared" si="155"/>
        <v>0</v>
      </c>
      <c r="Q1944" s="96" t="str">
        <f t="shared" si="154"/>
        <v/>
      </c>
    </row>
    <row r="1945" spans="1:17">
      <c r="A1945" s="383" t="str">
        <f>IF(B1945="","",COUNT('Diário 1º PA'!$A$4:$A$2000)+COUNT('Diário 2º PA'!$A$4:$A$1998)+COUNT('Diário 3º PA'!$A$4:$A$1991)+ROW()-3)</f>
        <v/>
      </c>
      <c r="B1945" s="370"/>
      <c r="C1945" s="392"/>
      <c r="D1945" s="372"/>
      <c r="E1945" s="372"/>
      <c r="F1945" s="373"/>
      <c r="G1945" s="372"/>
      <c r="H1945" s="372"/>
      <c r="I1945" s="374"/>
      <c r="J1945" s="375"/>
      <c r="K1945" s="375"/>
      <c r="L1945" s="376"/>
      <c r="M1945" s="375"/>
      <c r="N1945" s="409"/>
      <c r="O1945" s="363">
        <f t="shared" si="155"/>
        <v>0</v>
      </c>
      <c r="P1945" s="74">
        <f t="shared" si="155"/>
        <v>0</v>
      </c>
      <c r="Q1945" s="96" t="str">
        <f t="shared" si="154"/>
        <v/>
      </c>
    </row>
    <row r="1946" spans="1:17">
      <c r="A1946" s="383" t="str">
        <f>IF(B1946="","",COUNT('Diário 1º PA'!$A$4:$A$2000)+COUNT('Diário 2º PA'!$A$4:$A$1998)+COUNT('Diário 3º PA'!$A$4:$A$1991)+ROW()-3)</f>
        <v/>
      </c>
      <c r="B1946" s="370"/>
      <c r="C1946" s="392"/>
      <c r="D1946" s="372"/>
      <c r="E1946" s="372"/>
      <c r="F1946" s="373"/>
      <c r="G1946" s="372"/>
      <c r="H1946" s="372"/>
      <c r="I1946" s="374"/>
      <c r="J1946" s="375"/>
      <c r="K1946" s="375"/>
      <c r="L1946" s="376"/>
      <c r="M1946" s="375"/>
      <c r="N1946" s="409"/>
      <c r="O1946" s="363">
        <f t="shared" si="155"/>
        <v>0</v>
      </c>
      <c r="P1946" s="74">
        <f t="shared" si="155"/>
        <v>0</v>
      </c>
      <c r="Q1946" s="96" t="str">
        <f t="shared" si="154"/>
        <v/>
      </c>
    </row>
    <row r="1947" spans="1:17">
      <c r="A1947" s="383" t="str">
        <f>IF(B1947="","",COUNT('Diário 1º PA'!$A$4:$A$2000)+COUNT('Diário 2º PA'!$A$4:$A$1998)+COUNT('Diário 3º PA'!$A$4:$A$1991)+ROW()-3)</f>
        <v/>
      </c>
      <c r="B1947" s="370"/>
      <c r="C1947" s="392"/>
      <c r="D1947" s="372"/>
      <c r="E1947" s="372"/>
      <c r="F1947" s="373"/>
      <c r="G1947" s="372"/>
      <c r="H1947" s="372"/>
      <c r="I1947" s="374"/>
      <c r="J1947" s="375"/>
      <c r="K1947" s="375"/>
      <c r="L1947" s="376"/>
      <c r="M1947" s="375"/>
      <c r="N1947" s="409"/>
      <c r="O1947" s="363">
        <f t="shared" si="155"/>
        <v>0</v>
      </c>
      <c r="P1947" s="74">
        <f t="shared" si="155"/>
        <v>0</v>
      </c>
      <c r="Q1947" s="96" t="str">
        <f t="shared" si="154"/>
        <v/>
      </c>
    </row>
    <row r="1948" spans="1:17">
      <c r="A1948" s="383" t="str">
        <f>IF(B1948="","",COUNT('Diário 1º PA'!$A$4:$A$2000)+COUNT('Diário 2º PA'!$A$4:$A$1998)+COUNT('Diário 3º PA'!$A$4:$A$1991)+ROW()-3)</f>
        <v/>
      </c>
      <c r="B1948" s="370"/>
      <c r="C1948" s="392"/>
      <c r="D1948" s="372"/>
      <c r="E1948" s="372"/>
      <c r="F1948" s="373"/>
      <c r="G1948" s="372"/>
      <c r="H1948" s="372"/>
      <c r="I1948" s="374"/>
      <c r="J1948" s="375"/>
      <c r="K1948" s="375"/>
      <c r="L1948" s="376"/>
      <c r="M1948" s="375"/>
      <c r="N1948" s="409"/>
      <c r="O1948" s="363">
        <f t="shared" si="155"/>
        <v>0</v>
      </c>
      <c r="P1948" s="74">
        <f t="shared" si="155"/>
        <v>0</v>
      </c>
      <c r="Q1948" s="96" t="str">
        <f t="shared" si="154"/>
        <v/>
      </c>
    </row>
    <row r="1949" spans="1:17">
      <c r="A1949" s="383" t="str">
        <f>IF(B1949="","",COUNT('Diário 1º PA'!$A$4:$A$2000)+COUNT('Diário 2º PA'!$A$4:$A$1998)+COUNT('Diário 3º PA'!$A$4:$A$1991)+ROW()-3)</f>
        <v/>
      </c>
      <c r="B1949" s="370"/>
      <c r="C1949" s="392"/>
      <c r="D1949" s="372"/>
      <c r="E1949" s="372"/>
      <c r="F1949" s="373"/>
      <c r="G1949" s="372"/>
      <c r="H1949" s="372"/>
      <c r="I1949" s="374"/>
      <c r="J1949" s="375"/>
      <c r="K1949" s="375"/>
      <c r="L1949" s="376"/>
      <c r="M1949" s="375"/>
      <c r="N1949" s="409"/>
      <c r="O1949" s="363">
        <f t="shared" si="155"/>
        <v>0</v>
      </c>
      <c r="P1949" s="74">
        <f t="shared" si="155"/>
        <v>0</v>
      </c>
      <c r="Q1949" s="96" t="str">
        <f t="shared" si="154"/>
        <v/>
      </c>
    </row>
    <row r="1950" spans="1:17">
      <c r="A1950" s="383" t="str">
        <f>IF(B1950="","",COUNT('Diário 1º PA'!$A$4:$A$2000)+COUNT('Diário 2º PA'!$A$4:$A$1998)+COUNT('Diário 3º PA'!$A$4:$A$1991)+ROW()-3)</f>
        <v/>
      </c>
      <c r="B1950" s="370"/>
      <c r="C1950" s="392"/>
      <c r="D1950" s="372"/>
      <c r="E1950" s="372"/>
      <c r="F1950" s="373"/>
      <c r="G1950" s="372"/>
      <c r="H1950" s="372"/>
      <c r="I1950" s="374"/>
      <c r="J1950" s="375"/>
      <c r="K1950" s="375"/>
      <c r="L1950" s="376"/>
      <c r="M1950" s="375"/>
      <c r="N1950" s="409"/>
      <c r="O1950" s="363">
        <f t="shared" si="155"/>
        <v>0</v>
      </c>
      <c r="P1950" s="74">
        <f t="shared" si="155"/>
        <v>0</v>
      </c>
      <c r="Q1950" s="96" t="str">
        <f t="shared" si="154"/>
        <v/>
      </c>
    </row>
    <row r="1951" spans="1:17">
      <c r="A1951" s="383" t="str">
        <f>IF(B1951="","",COUNT('Diário 1º PA'!$A$4:$A$2000)+COUNT('Diário 2º PA'!$A$4:$A$1998)+COUNT('Diário 3º PA'!$A$4:$A$1991)+ROW()-3)</f>
        <v/>
      </c>
      <c r="B1951" s="370"/>
      <c r="C1951" s="392"/>
      <c r="D1951" s="372"/>
      <c r="E1951" s="372"/>
      <c r="F1951" s="373"/>
      <c r="G1951" s="372"/>
      <c r="H1951" s="372"/>
      <c r="I1951" s="374"/>
      <c r="J1951" s="375"/>
      <c r="K1951" s="375"/>
      <c r="L1951" s="376"/>
      <c r="M1951" s="375"/>
      <c r="N1951" s="409"/>
      <c r="O1951" s="363">
        <f t="shared" si="155"/>
        <v>0</v>
      </c>
      <c r="P1951" s="74">
        <f t="shared" si="155"/>
        <v>0</v>
      </c>
      <c r="Q1951" s="96" t="str">
        <f t="shared" si="154"/>
        <v/>
      </c>
    </row>
    <row r="1952" spans="1:17">
      <c r="A1952" s="383" t="str">
        <f>IF(B1952="","",COUNT('Diário 1º PA'!$A$4:$A$2000)+COUNT('Diário 2º PA'!$A$4:$A$1998)+COUNT('Diário 3º PA'!$A$4:$A$1991)+ROW()-3)</f>
        <v/>
      </c>
      <c r="B1952" s="370"/>
      <c r="C1952" s="392"/>
      <c r="D1952" s="372"/>
      <c r="E1952" s="372"/>
      <c r="F1952" s="373"/>
      <c r="G1952" s="372"/>
      <c r="H1952" s="372"/>
      <c r="I1952" s="374"/>
      <c r="J1952" s="375"/>
      <c r="K1952" s="375"/>
      <c r="L1952" s="376"/>
      <c r="M1952" s="375"/>
      <c r="N1952" s="409"/>
      <c r="O1952" s="363">
        <f t="shared" si="155"/>
        <v>0</v>
      </c>
      <c r="P1952" s="74">
        <f t="shared" si="155"/>
        <v>0</v>
      </c>
      <c r="Q1952" s="96" t="str">
        <f t="shared" si="154"/>
        <v/>
      </c>
    </row>
    <row r="1953" spans="1:17">
      <c r="A1953" s="383" t="str">
        <f>IF(B1953="","",COUNT('Diário 1º PA'!$A$4:$A$2000)+COUNT('Diário 2º PA'!$A$4:$A$1998)+COUNT('Diário 3º PA'!$A$4:$A$1991)+ROW()-3)</f>
        <v/>
      </c>
      <c r="B1953" s="370"/>
      <c r="C1953" s="392"/>
      <c r="D1953" s="372"/>
      <c r="E1953" s="372"/>
      <c r="F1953" s="373"/>
      <c r="G1953" s="372"/>
      <c r="H1953" s="372"/>
      <c r="I1953" s="374"/>
      <c r="J1953" s="375"/>
      <c r="K1953" s="375"/>
      <c r="L1953" s="376"/>
      <c r="M1953" s="375"/>
      <c r="N1953" s="409"/>
      <c r="O1953" s="363">
        <f t="shared" si="155"/>
        <v>0</v>
      </c>
      <c r="P1953" s="74">
        <f t="shared" si="155"/>
        <v>0</v>
      </c>
      <c r="Q1953" s="96" t="str">
        <f t="shared" si="154"/>
        <v/>
      </c>
    </row>
    <row r="1954" spans="1:17">
      <c r="A1954" s="383" t="str">
        <f>IF(B1954="","",COUNT('Diário 1º PA'!$A$4:$A$2000)+COUNT('Diário 2º PA'!$A$4:$A$1998)+COUNT('Diário 3º PA'!$A$4:$A$1991)+ROW()-3)</f>
        <v/>
      </c>
      <c r="B1954" s="370"/>
      <c r="C1954" s="392"/>
      <c r="D1954" s="372"/>
      <c r="E1954" s="372"/>
      <c r="F1954" s="373"/>
      <c r="G1954" s="372"/>
      <c r="H1954" s="372"/>
      <c r="I1954" s="374"/>
      <c r="J1954" s="375"/>
      <c r="K1954" s="375"/>
      <c r="L1954" s="376"/>
      <c r="M1954" s="375"/>
      <c r="N1954" s="409"/>
      <c r="O1954" s="363">
        <f t="shared" si="155"/>
        <v>0</v>
      </c>
      <c r="P1954" s="74">
        <f t="shared" si="155"/>
        <v>0</v>
      </c>
      <c r="Q1954" s="96" t="str">
        <f t="shared" si="154"/>
        <v/>
      </c>
    </row>
    <row r="1955" spans="1:17">
      <c r="A1955" s="383" t="str">
        <f>IF(B1955="","",COUNT('Diário 1º PA'!$A$4:$A$2000)+COUNT('Diário 2º PA'!$A$4:$A$1998)+COUNT('Diário 3º PA'!$A$4:$A$1991)+ROW()-3)</f>
        <v/>
      </c>
      <c r="B1955" s="370"/>
      <c r="C1955" s="392"/>
      <c r="D1955" s="372"/>
      <c r="E1955" s="372"/>
      <c r="F1955" s="373"/>
      <c r="G1955" s="372"/>
      <c r="H1955" s="372"/>
      <c r="I1955" s="374"/>
      <c r="J1955" s="375"/>
      <c r="K1955" s="375"/>
      <c r="L1955" s="376"/>
      <c r="M1955" s="375"/>
      <c r="N1955" s="409"/>
      <c r="O1955" s="363">
        <f t="shared" si="155"/>
        <v>0</v>
      </c>
      <c r="P1955" s="74">
        <f t="shared" si="155"/>
        <v>0</v>
      </c>
      <c r="Q1955" s="96" t="str">
        <f t="shared" si="154"/>
        <v/>
      </c>
    </row>
    <row r="1956" spans="1:17">
      <c r="A1956" s="383" t="str">
        <f>IF(B1956="","",COUNT('Diário 1º PA'!$A$4:$A$2000)+COUNT('Diário 2º PA'!$A$4:$A$1998)+COUNT('Diário 3º PA'!$A$4:$A$1991)+ROW()-3)</f>
        <v/>
      </c>
      <c r="B1956" s="370"/>
      <c r="C1956" s="392"/>
      <c r="D1956" s="372"/>
      <c r="E1956" s="372"/>
      <c r="F1956" s="373"/>
      <c r="G1956" s="372"/>
      <c r="H1956" s="372"/>
      <c r="I1956" s="374"/>
      <c r="J1956" s="375"/>
      <c r="K1956" s="375"/>
      <c r="L1956" s="376"/>
      <c r="M1956" s="375"/>
      <c r="N1956" s="409"/>
      <c r="O1956" s="363">
        <f t="shared" si="155"/>
        <v>0</v>
      </c>
      <c r="P1956" s="74">
        <f t="shared" si="155"/>
        <v>0</v>
      </c>
      <c r="Q1956" s="96" t="str">
        <f t="shared" si="154"/>
        <v/>
      </c>
    </row>
    <row r="1957" spans="1:17">
      <c r="A1957" s="383" t="str">
        <f>IF(B1957="","",COUNT('Diário 1º PA'!$A$4:$A$2000)+COUNT('Diário 2º PA'!$A$4:$A$1998)+COUNT('Diário 3º PA'!$A$4:$A$1991)+ROW()-3)</f>
        <v/>
      </c>
      <c r="B1957" s="370"/>
      <c r="C1957" s="392"/>
      <c r="D1957" s="372"/>
      <c r="E1957" s="372"/>
      <c r="F1957" s="373"/>
      <c r="G1957" s="372"/>
      <c r="H1957" s="372"/>
      <c r="I1957" s="374"/>
      <c r="J1957" s="375"/>
      <c r="K1957" s="375"/>
      <c r="L1957" s="376"/>
      <c r="M1957" s="375"/>
      <c r="N1957" s="409"/>
      <c r="O1957" s="363">
        <f t="shared" si="155"/>
        <v>0</v>
      </c>
      <c r="P1957" s="74">
        <f t="shared" si="155"/>
        <v>0</v>
      </c>
      <c r="Q1957" s="96" t="str">
        <f t="shared" si="154"/>
        <v/>
      </c>
    </row>
    <row r="1958" spans="1:17">
      <c r="A1958" s="383" t="str">
        <f>IF(B1958="","",COUNT('Diário 1º PA'!$A$4:$A$2000)+COUNT('Diário 2º PA'!$A$4:$A$1998)+COUNT('Diário 3º PA'!$A$4:$A$1991)+ROW()-3)</f>
        <v/>
      </c>
      <c r="B1958" s="370"/>
      <c r="C1958" s="392"/>
      <c r="D1958" s="372"/>
      <c r="E1958" s="372"/>
      <c r="F1958" s="373"/>
      <c r="G1958" s="372"/>
      <c r="H1958" s="372"/>
      <c r="I1958" s="374"/>
      <c r="J1958" s="375"/>
      <c r="K1958" s="375"/>
      <c r="L1958" s="376"/>
      <c r="M1958" s="375"/>
      <c r="N1958" s="409"/>
      <c r="O1958" s="363">
        <f t="shared" si="155"/>
        <v>0</v>
      </c>
      <c r="P1958" s="74">
        <f t="shared" si="155"/>
        <v>0</v>
      </c>
      <c r="Q1958" s="96" t="str">
        <f t="shared" si="154"/>
        <v/>
      </c>
    </row>
    <row r="1959" spans="1:17">
      <c r="A1959" s="383" t="str">
        <f>IF(B1959="","",COUNT('Diário 1º PA'!$A$4:$A$2000)+COUNT('Diário 2º PA'!$A$4:$A$1998)+COUNT('Diário 3º PA'!$A$4:$A$1991)+ROW()-3)</f>
        <v/>
      </c>
      <c r="B1959" s="370"/>
      <c r="C1959" s="392"/>
      <c r="D1959" s="372"/>
      <c r="E1959" s="372"/>
      <c r="F1959" s="373"/>
      <c r="G1959" s="372"/>
      <c r="H1959" s="372"/>
      <c r="I1959" s="374"/>
      <c r="J1959" s="375"/>
      <c r="K1959" s="375"/>
      <c r="L1959" s="376"/>
      <c r="M1959" s="375"/>
      <c r="N1959" s="409"/>
      <c r="O1959" s="363">
        <f t="shared" si="155"/>
        <v>0</v>
      </c>
      <c r="P1959" s="74">
        <f t="shared" si="155"/>
        <v>0</v>
      </c>
      <c r="Q1959" s="96" t="str">
        <f t="shared" si="154"/>
        <v/>
      </c>
    </row>
    <row r="1960" spans="1:17">
      <c r="A1960" s="383" t="str">
        <f>IF(B1960="","",COUNT('Diário 1º PA'!$A$4:$A$2000)+COUNT('Diário 2º PA'!$A$4:$A$1998)+COUNT('Diário 3º PA'!$A$4:$A$1991)+ROW()-3)</f>
        <v/>
      </c>
      <c r="B1960" s="370"/>
      <c r="C1960" s="392"/>
      <c r="D1960" s="372"/>
      <c r="E1960" s="372"/>
      <c r="F1960" s="373"/>
      <c r="G1960" s="372"/>
      <c r="H1960" s="372"/>
      <c r="I1960" s="374"/>
      <c r="J1960" s="375"/>
      <c r="K1960" s="375"/>
      <c r="L1960" s="376"/>
      <c r="M1960" s="375"/>
      <c r="N1960" s="409"/>
      <c r="O1960" s="363">
        <f t="shared" si="155"/>
        <v>0</v>
      </c>
      <c r="P1960" s="74">
        <f t="shared" si="155"/>
        <v>0</v>
      </c>
      <c r="Q1960" s="96" t="str">
        <f t="shared" si="154"/>
        <v/>
      </c>
    </row>
    <row r="1961" spans="1:17">
      <c r="A1961" s="383" t="str">
        <f>IF(B1961="","",COUNT('Diário 1º PA'!$A$4:$A$2000)+COUNT('Diário 2º PA'!$A$4:$A$1998)+COUNT('Diário 3º PA'!$A$4:$A$1991)+ROW()-3)</f>
        <v/>
      </c>
      <c r="B1961" s="370"/>
      <c r="C1961" s="392"/>
      <c r="D1961" s="372"/>
      <c r="E1961" s="372"/>
      <c r="F1961" s="373"/>
      <c r="G1961" s="372"/>
      <c r="H1961" s="372"/>
      <c r="I1961" s="374"/>
      <c r="J1961" s="375"/>
      <c r="K1961" s="375"/>
      <c r="L1961" s="376"/>
      <c r="M1961" s="375"/>
      <c r="N1961" s="409"/>
      <c r="O1961" s="363">
        <f t="shared" si="155"/>
        <v>0</v>
      </c>
      <c r="P1961" s="74">
        <f t="shared" si="155"/>
        <v>0</v>
      </c>
      <c r="Q1961" s="96" t="str">
        <f t="shared" si="154"/>
        <v/>
      </c>
    </row>
    <row r="1962" spans="1:17">
      <c r="A1962" s="383" t="str">
        <f>IF(B1962="","",COUNT('Diário 1º PA'!$A$4:$A$2000)+COUNT('Diário 2º PA'!$A$4:$A$1998)+COUNT('Diário 3º PA'!$A$4:$A$1991)+ROW()-3)</f>
        <v/>
      </c>
      <c r="B1962" s="370"/>
      <c r="C1962" s="392"/>
      <c r="D1962" s="372"/>
      <c r="E1962" s="372"/>
      <c r="F1962" s="373"/>
      <c r="G1962" s="372"/>
      <c r="H1962" s="372"/>
      <c r="I1962" s="374"/>
      <c r="J1962" s="375"/>
      <c r="K1962" s="375"/>
      <c r="L1962" s="376"/>
      <c r="M1962" s="375"/>
      <c r="N1962" s="409"/>
      <c r="O1962" s="363">
        <f t="shared" si="155"/>
        <v>0</v>
      </c>
      <c r="P1962" s="74">
        <f t="shared" si="155"/>
        <v>0</v>
      </c>
      <c r="Q1962" s="96" t="str">
        <f t="shared" si="154"/>
        <v/>
      </c>
    </row>
    <row r="1963" spans="1:17">
      <c r="A1963" s="383" t="str">
        <f>IF(B1963="","",COUNT('Diário 1º PA'!$A$4:$A$2000)+COUNT('Diário 2º PA'!$A$4:$A$1998)+COUNT('Diário 3º PA'!$A$4:$A$1991)+ROW()-3)</f>
        <v/>
      </c>
      <c r="B1963" s="370"/>
      <c r="C1963" s="392"/>
      <c r="D1963" s="372"/>
      <c r="E1963" s="372"/>
      <c r="F1963" s="373"/>
      <c r="G1963" s="372"/>
      <c r="H1963" s="372"/>
      <c r="I1963" s="374"/>
      <c r="J1963" s="375"/>
      <c r="K1963" s="375"/>
      <c r="L1963" s="376"/>
      <c r="M1963" s="375"/>
      <c r="N1963" s="409"/>
      <c r="O1963" s="363">
        <f t="shared" si="155"/>
        <v>0</v>
      </c>
      <c r="P1963" s="74">
        <f t="shared" si="155"/>
        <v>0</v>
      </c>
      <c r="Q1963" s="96" t="str">
        <f t="shared" si="154"/>
        <v/>
      </c>
    </row>
    <row r="1964" spans="1:17">
      <c r="A1964" s="383" t="str">
        <f>IF(B1964="","",COUNT('Diário 1º PA'!$A$4:$A$2000)+COUNT('Diário 2º PA'!$A$4:$A$1998)+COUNT('Diário 3º PA'!$A$4:$A$1991)+ROW()-3)</f>
        <v/>
      </c>
      <c r="B1964" s="370"/>
      <c r="C1964" s="392"/>
      <c r="D1964" s="372"/>
      <c r="E1964" s="372"/>
      <c r="F1964" s="373"/>
      <c r="G1964" s="372"/>
      <c r="H1964" s="372"/>
      <c r="I1964" s="374"/>
      <c r="J1964" s="375"/>
      <c r="K1964" s="375"/>
      <c r="L1964" s="376"/>
      <c r="M1964" s="375"/>
      <c r="N1964" s="409"/>
      <c r="O1964" s="363">
        <f t="shared" si="155"/>
        <v>0</v>
      </c>
      <c r="P1964" s="74">
        <f t="shared" si="155"/>
        <v>0</v>
      </c>
      <c r="Q1964" s="96" t="str">
        <f t="shared" si="154"/>
        <v/>
      </c>
    </row>
    <row r="1965" spans="1:17">
      <c r="A1965" s="383" t="str">
        <f>IF(B1965="","",COUNT('Diário 1º PA'!$A$4:$A$2000)+COUNT('Diário 2º PA'!$A$4:$A$1998)+COUNT('Diário 3º PA'!$A$4:$A$1991)+ROW()-3)</f>
        <v/>
      </c>
      <c r="B1965" s="370"/>
      <c r="C1965" s="392"/>
      <c r="D1965" s="372"/>
      <c r="E1965" s="372"/>
      <c r="F1965" s="373"/>
      <c r="G1965" s="372"/>
      <c r="H1965" s="372"/>
      <c r="I1965" s="374"/>
      <c r="J1965" s="375"/>
      <c r="K1965" s="375"/>
      <c r="L1965" s="376"/>
      <c r="M1965" s="375"/>
      <c r="N1965" s="409"/>
      <c r="O1965" s="363">
        <f t="shared" si="155"/>
        <v>0</v>
      </c>
      <c r="P1965" s="74">
        <f t="shared" si="155"/>
        <v>0</v>
      </c>
      <c r="Q1965" s="96" t="str">
        <f t="shared" si="154"/>
        <v/>
      </c>
    </row>
    <row r="1966" spans="1:17">
      <c r="A1966" s="383" t="str">
        <f>IF(B1966="","",COUNT('Diário 1º PA'!$A$4:$A$2000)+COUNT('Diário 2º PA'!$A$4:$A$1998)+COUNT('Diário 3º PA'!$A$4:$A$1991)+ROW()-3)</f>
        <v/>
      </c>
      <c r="B1966" s="370"/>
      <c r="C1966" s="392"/>
      <c r="D1966" s="372"/>
      <c r="E1966" s="372"/>
      <c r="F1966" s="373"/>
      <c r="G1966" s="372"/>
      <c r="H1966" s="372"/>
      <c r="I1966" s="374"/>
      <c r="J1966" s="375"/>
      <c r="K1966" s="375"/>
      <c r="L1966" s="376"/>
      <c r="M1966" s="375"/>
      <c r="N1966" s="409"/>
      <c r="O1966" s="363">
        <f t="shared" si="155"/>
        <v>0</v>
      </c>
      <c r="P1966" s="74">
        <f t="shared" si="155"/>
        <v>0</v>
      </c>
      <c r="Q1966" s="96" t="str">
        <f t="shared" si="154"/>
        <v/>
      </c>
    </row>
    <row r="1967" spans="1:17">
      <c r="A1967" s="383" t="str">
        <f>IF(B1967="","",COUNT('Diário 1º PA'!$A$4:$A$2000)+COUNT('Diário 2º PA'!$A$4:$A$1998)+COUNT('Diário 3º PA'!$A$4:$A$1991)+ROW()-3)</f>
        <v/>
      </c>
      <c r="B1967" s="370"/>
      <c r="C1967" s="392"/>
      <c r="D1967" s="372"/>
      <c r="E1967" s="372"/>
      <c r="F1967" s="373"/>
      <c r="G1967" s="372"/>
      <c r="H1967" s="372"/>
      <c r="I1967" s="374"/>
      <c r="J1967" s="375"/>
      <c r="K1967" s="375"/>
      <c r="L1967" s="376"/>
      <c r="M1967" s="375"/>
      <c r="N1967" s="409"/>
      <c r="O1967" s="363">
        <f t="shared" si="155"/>
        <v>0</v>
      </c>
      <c r="P1967" s="74">
        <f t="shared" si="155"/>
        <v>0</v>
      </c>
      <c r="Q1967" s="96" t="str">
        <f t="shared" si="154"/>
        <v/>
      </c>
    </row>
    <row r="1968" spans="1:17">
      <c r="A1968" s="383" t="str">
        <f>IF(B1968="","",COUNT('Diário 1º PA'!$A$4:$A$2000)+COUNT('Diário 2º PA'!$A$4:$A$1998)+COUNT('Diário 3º PA'!$A$4:$A$1991)+ROW()-3)</f>
        <v/>
      </c>
      <c r="B1968" s="370"/>
      <c r="C1968" s="392"/>
      <c r="D1968" s="372"/>
      <c r="E1968" s="372"/>
      <c r="F1968" s="373"/>
      <c r="G1968" s="372"/>
      <c r="H1968" s="372"/>
      <c r="I1968" s="374"/>
      <c r="J1968" s="375"/>
      <c r="K1968" s="375"/>
      <c r="L1968" s="376"/>
      <c r="M1968" s="375"/>
      <c r="N1968" s="409"/>
      <c r="O1968" s="363">
        <f t="shared" si="155"/>
        <v>0</v>
      </c>
      <c r="P1968" s="74">
        <f t="shared" si="155"/>
        <v>0</v>
      </c>
      <c r="Q1968" s="96" t="str">
        <f t="shared" si="154"/>
        <v/>
      </c>
    </row>
    <row r="1969" spans="1:17">
      <c r="A1969" s="383" t="str">
        <f>IF(B1969="","",COUNT('Diário 1º PA'!$A$4:$A$2000)+COUNT('Diário 2º PA'!$A$4:$A$1998)+COUNT('Diário 3º PA'!$A$4:$A$1991)+ROW()-3)</f>
        <v/>
      </c>
      <c r="B1969" s="370"/>
      <c r="C1969" s="392"/>
      <c r="D1969" s="372"/>
      <c r="E1969" s="372"/>
      <c r="F1969" s="373"/>
      <c r="G1969" s="372"/>
      <c r="H1969" s="372"/>
      <c r="I1969" s="374"/>
      <c r="J1969" s="375"/>
      <c r="K1969" s="375"/>
      <c r="L1969" s="376"/>
      <c r="M1969" s="375"/>
      <c r="N1969" s="409"/>
      <c r="O1969" s="363">
        <f t="shared" si="155"/>
        <v>0</v>
      </c>
      <c r="P1969" s="74">
        <f t="shared" si="155"/>
        <v>0</v>
      </c>
      <c r="Q1969" s="96" t="str">
        <f t="shared" si="154"/>
        <v/>
      </c>
    </row>
    <row r="1970" spans="1:17">
      <c r="A1970" s="383" t="str">
        <f>IF(B1970="","",COUNT('Diário 1º PA'!$A$4:$A$2000)+COUNT('Diário 2º PA'!$A$4:$A$1998)+COUNT('Diário 3º PA'!$A$4:$A$1991)+ROW()-3)</f>
        <v/>
      </c>
      <c r="B1970" s="370"/>
      <c r="C1970" s="392"/>
      <c r="D1970" s="372"/>
      <c r="E1970" s="372"/>
      <c r="F1970" s="373"/>
      <c r="G1970" s="372"/>
      <c r="H1970" s="372"/>
      <c r="I1970" s="374"/>
      <c r="J1970" s="375"/>
      <c r="K1970" s="375"/>
      <c r="L1970" s="376"/>
      <c r="M1970" s="375"/>
      <c r="N1970" s="409"/>
      <c r="O1970" s="363">
        <f t="shared" si="155"/>
        <v>0</v>
      </c>
      <c r="P1970" s="74">
        <f t="shared" si="155"/>
        <v>0</v>
      </c>
      <c r="Q1970" s="96" t="str">
        <f t="shared" si="154"/>
        <v/>
      </c>
    </row>
    <row r="1971" spans="1:17">
      <c r="A1971" s="383" t="str">
        <f>IF(B1971="","",COUNT('Diário 1º PA'!$A$4:$A$2000)+COUNT('Diário 2º PA'!$A$4:$A$1998)+COUNT('Diário 3º PA'!$A$4:$A$1991)+ROW()-3)</f>
        <v/>
      </c>
      <c r="B1971" s="370"/>
      <c r="C1971" s="392"/>
      <c r="D1971" s="372"/>
      <c r="E1971" s="372"/>
      <c r="F1971" s="373"/>
      <c r="G1971" s="372"/>
      <c r="H1971" s="372"/>
      <c r="I1971" s="374"/>
      <c r="J1971" s="375"/>
      <c r="K1971" s="375"/>
      <c r="L1971" s="376"/>
      <c r="M1971" s="375"/>
      <c r="N1971" s="409"/>
      <c r="O1971" s="363">
        <f t="shared" si="155"/>
        <v>0</v>
      </c>
      <c r="P1971" s="74">
        <f t="shared" si="155"/>
        <v>0</v>
      </c>
      <c r="Q1971" s="96" t="str">
        <f t="shared" si="154"/>
        <v/>
      </c>
    </row>
    <row r="1972" spans="1:17">
      <c r="A1972" s="383" t="str">
        <f>IF(B1972="","",COUNT('Diário 1º PA'!$A$4:$A$2000)+COUNT('Diário 2º PA'!$A$4:$A$1998)+COUNT('Diário 3º PA'!$A$4:$A$1991)+ROW()-3)</f>
        <v/>
      </c>
      <c r="B1972" s="370"/>
      <c r="C1972" s="392"/>
      <c r="D1972" s="372"/>
      <c r="E1972" s="372"/>
      <c r="F1972" s="373"/>
      <c r="G1972" s="372"/>
      <c r="H1972" s="372"/>
      <c r="I1972" s="374"/>
      <c r="J1972" s="375"/>
      <c r="K1972" s="375"/>
      <c r="L1972" s="376"/>
      <c r="M1972" s="375"/>
      <c r="N1972" s="409"/>
      <c r="O1972" s="363">
        <f t="shared" si="155"/>
        <v>0</v>
      </c>
      <c r="P1972" s="74">
        <f t="shared" si="155"/>
        <v>0</v>
      </c>
      <c r="Q1972" s="96" t="str">
        <f t="shared" si="154"/>
        <v/>
      </c>
    </row>
    <row r="1973" spans="1:17">
      <c r="A1973" s="383" t="str">
        <f>IF(B1973="","",COUNT('Diário 1º PA'!$A$4:$A$2000)+COUNT('Diário 2º PA'!$A$4:$A$1998)+COUNT('Diário 3º PA'!$A$4:$A$1991)+ROW()-3)</f>
        <v/>
      </c>
      <c r="B1973" s="370"/>
      <c r="C1973" s="392"/>
      <c r="D1973" s="372"/>
      <c r="E1973" s="372"/>
      <c r="F1973" s="373"/>
      <c r="G1973" s="372"/>
      <c r="H1973" s="372"/>
      <c r="I1973" s="374"/>
      <c r="J1973" s="375"/>
      <c r="K1973" s="375"/>
      <c r="L1973" s="376"/>
      <c r="M1973" s="375"/>
      <c r="N1973" s="409"/>
      <c r="O1973" s="363">
        <f t="shared" si="155"/>
        <v>0</v>
      </c>
      <c r="P1973" s="74">
        <f t="shared" si="155"/>
        <v>0</v>
      </c>
      <c r="Q1973" s="96" t="str">
        <f t="shared" si="154"/>
        <v/>
      </c>
    </row>
    <row r="1974" spans="1:17">
      <c r="A1974" s="383" t="str">
        <f>IF(B1974="","",COUNT('Diário 1º PA'!$A$4:$A$2000)+COUNT('Diário 2º PA'!$A$4:$A$1998)+COUNT('Diário 3º PA'!$A$4:$A$1991)+ROW()-3)</f>
        <v/>
      </c>
      <c r="B1974" s="370"/>
      <c r="C1974" s="392"/>
      <c r="D1974" s="372"/>
      <c r="E1974" s="372"/>
      <c r="F1974" s="373"/>
      <c r="G1974" s="372"/>
      <c r="H1974" s="372"/>
      <c r="I1974" s="374"/>
      <c r="J1974" s="375"/>
      <c r="K1974" s="375"/>
      <c r="L1974" s="376"/>
      <c r="M1974" s="375"/>
      <c r="N1974" s="409"/>
      <c r="O1974" s="363">
        <f t="shared" si="155"/>
        <v>0</v>
      </c>
      <c r="P1974" s="74">
        <f t="shared" si="155"/>
        <v>0</v>
      </c>
      <c r="Q1974" s="96" t="str">
        <f t="shared" si="154"/>
        <v/>
      </c>
    </row>
    <row r="1975" spans="1:17">
      <c r="A1975" s="383" t="str">
        <f>IF(B1975="","",COUNT('Diário 1º PA'!$A$4:$A$2000)+COUNT('Diário 2º PA'!$A$4:$A$1998)+COUNT('Diário 3º PA'!$A$4:$A$1991)+ROW()-3)</f>
        <v/>
      </c>
      <c r="B1975" s="370"/>
      <c r="C1975" s="392"/>
      <c r="D1975" s="372"/>
      <c r="E1975" s="372"/>
      <c r="F1975" s="373"/>
      <c r="G1975" s="372"/>
      <c r="H1975" s="372"/>
      <c r="I1975" s="374"/>
      <c r="J1975" s="375"/>
      <c r="K1975" s="375"/>
      <c r="L1975" s="376"/>
      <c r="M1975" s="375"/>
      <c r="N1975" s="409"/>
      <c r="O1975" s="363">
        <f t="shared" si="155"/>
        <v>0</v>
      </c>
      <c r="P1975" s="74">
        <f t="shared" si="155"/>
        <v>0</v>
      </c>
      <c r="Q1975" s="96" t="str">
        <f t="shared" si="154"/>
        <v/>
      </c>
    </row>
    <row r="1976" spans="1:17">
      <c r="A1976" s="383" t="str">
        <f>IF(B1976="","",COUNT('Diário 1º PA'!$A$4:$A$2000)+COUNT('Diário 2º PA'!$A$4:$A$1998)+COUNT('Diário 3º PA'!$A$4:$A$1991)+ROW()-3)</f>
        <v/>
      </c>
      <c r="B1976" s="370"/>
      <c r="C1976" s="392"/>
      <c r="D1976" s="372"/>
      <c r="E1976" s="372"/>
      <c r="F1976" s="373"/>
      <c r="G1976" s="372"/>
      <c r="H1976" s="372"/>
      <c r="I1976" s="374"/>
      <c r="J1976" s="375"/>
      <c r="K1976" s="375"/>
      <c r="L1976" s="376"/>
      <c r="M1976" s="375"/>
      <c r="N1976" s="409"/>
      <c r="O1976" s="363">
        <f t="shared" si="155"/>
        <v>0</v>
      </c>
      <c r="P1976" s="74">
        <f t="shared" si="155"/>
        <v>0</v>
      </c>
      <c r="Q1976" s="96" t="str">
        <f t="shared" si="154"/>
        <v/>
      </c>
    </row>
    <row r="1977" spans="1:17">
      <c r="A1977" s="383" t="str">
        <f>IF(B1977="","",COUNT('Diário 1º PA'!$A$4:$A$2000)+COUNT('Diário 2º PA'!$A$4:$A$1998)+COUNT('Diário 3º PA'!$A$4:$A$1991)+ROW()-3)</f>
        <v/>
      </c>
      <c r="B1977" s="370"/>
      <c r="C1977" s="392"/>
      <c r="D1977" s="372"/>
      <c r="E1977" s="372"/>
      <c r="F1977" s="373"/>
      <c r="G1977" s="372"/>
      <c r="H1977" s="372"/>
      <c r="I1977" s="374"/>
      <c r="J1977" s="375"/>
      <c r="K1977" s="375"/>
      <c r="L1977" s="376"/>
      <c r="M1977" s="375"/>
      <c r="N1977" s="409"/>
      <c r="O1977" s="363">
        <f t="shared" si="155"/>
        <v>0</v>
      </c>
      <c r="P1977" s="74">
        <f t="shared" si="155"/>
        <v>0</v>
      </c>
      <c r="Q1977" s="96" t="str">
        <f t="shared" si="154"/>
        <v/>
      </c>
    </row>
    <row r="1978" spans="1:17">
      <c r="A1978" s="383" t="str">
        <f>IF(B1978="","",COUNT('Diário 1º PA'!$A$4:$A$2000)+COUNT('Diário 2º PA'!$A$4:$A$1998)+COUNT('Diário 3º PA'!$A$4:$A$1991)+ROW()-3)</f>
        <v/>
      </c>
      <c r="B1978" s="370"/>
      <c r="C1978" s="392"/>
      <c r="D1978" s="372"/>
      <c r="E1978" s="372"/>
      <c r="F1978" s="373"/>
      <c r="G1978" s="372"/>
      <c r="H1978" s="372"/>
      <c r="I1978" s="374"/>
      <c r="J1978" s="375"/>
      <c r="K1978" s="375"/>
      <c r="L1978" s="376"/>
      <c r="M1978" s="375"/>
      <c r="N1978" s="409"/>
      <c r="O1978" s="363">
        <f t="shared" si="155"/>
        <v>0</v>
      </c>
      <c r="P1978" s="74">
        <f t="shared" si="155"/>
        <v>0</v>
      </c>
      <c r="Q1978" s="96" t="str">
        <f t="shared" si="154"/>
        <v/>
      </c>
    </row>
    <row r="1979" spans="1:17">
      <c r="A1979" s="383" t="str">
        <f>IF(B1979="","",COUNT('Diário 1º PA'!$A$4:$A$2000)+COUNT('Diário 2º PA'!$A$4:$A$1998)+COUNT('Diário 3º PA'!$A$4:$A$1991)+ROW()-3)</f>
        <v/>
      </c>
      <c r="B1979" s="370"/>
      <c r="C1979" s="392"/>
      <c r="D1979" s="372"/>
      <c r="E1979" s="372"/>
      <c r="F1979" s="373"/>
      <c r="G1979" s="372"/>
      <c r="H1979" s="372"/>
      <c r="I1979" s="374"/>
      <c r="J1979" s="375"/>
      <c r="K1979" s="375"/>
      <c r="L1979" s="376"/>
      <c r="M1979" s="375"/>
      <c r="N1979" s="409"/>
      <c r="O1979" s="363">
        <f t="shared" si="155"/>
        <v>0</v>
      </c>
      <c r="P1979" s="74">
        <f t="shared" si="155"/>
        <v>0</v>
      </c>
      <c r="Q1979" s="96" t="str">
        <f t="shared" si="154"/>
        <v/>
      </c>
    </row>
    <row r="1980" spans="1:17">
      <c r="A1980" s="383" t="str">
        <f>IF(B1980="","",COUNT('Diário 1º PA'!$A$4:$A$2000)+COUNT('Diário 2º PA'!$A$4:$A$1998)+COUNT('Diário 3º PA'!$A$4:$A$1991)+ROW()-3)</f>
        <v/>
      </c>
      <c r="B1980" s="370"/>
      <c r="C1980" s="392"/>
      <c r="D1980" s="372"/>
      <c r="E1980" s="372"/>
      <c r="F1980" s="373"/>
      <c r="G1980" s="372"/>
      <c r="H1980" s="372"/>
      <c r="I1980" s="374"/>
      <c r="J1980" s="375"/>
      <c r="K1980" s="375"/>
      <c r="L1980" s="376"/>
      <c r="M1980" s="375"/>
      <c r="N1980" s="409"/>
      <c r="O1980" s="363">
        <f t="shared" si="155"/>
        <v>0</v>
      </c>
      <c r="P1980" s="74">
        <f t="shared" si="155"/>
        <v>0</v>
      </c>
      <c r="Q1980" s="96" t="str">
        <f t="shared" si="154"/>
        <v/>
      </c>
    </row>
    <row r="1981" spans="1:17">
      <c r="A1981" s="383" t="str">
        <f>IF(B1981="","",COUNT('Diário 1º PA'!$A$4:$A$2000)+COUNT('Diário 2º PA'!$A$4:$A$1998)+COUNT('Diário 3º PA'!$A$4:$A$1991)+ROW()-3)</f>
        <v/>
      </c>
      <c r="B1981" s="370"/>
      <c r="C1981" s="392"/>
      <c r="D1981" s="372"/>
      <c r="E1981" s="372"/>
      <c r="F1981" s="373"/>
      <c r="G1981" s="372"/>
      <c r="H1981" s="372"/>
      <c r="I1981" s="374"/>
      <c r="J1981" s="375"/>
      <c r="K1981" s="375"/>
      <c r="L1981" s="376"/>
      <c r="M1981" s="375"/>
      <c r="N1981" s="409"/>
      <c r="O1981" s="363">
        <f t="shared" si="155"/>
        <v>0</v>
      </c>
      <c r="P1981" s="74">
        <f t="shared" si="155"/>
        <v>0</v>
      </c>
      <c r="Q1981" s="96" t="str">
        <f t="shared" si="154"/>
        <v/>
      </c>
    </row>
    <row r="1982" spans="1:17">
      <c r="A1982" s="383" t="str">
        <f>IF(B1982="","",COUNT('Diário 1º PA'!$A$4:$A$2000)+COUNT('Diário 2º PA'!$A$4:$A$1998)+COUNT('Diário 3º PA'!$A$4:$A$1991)+ROW()-3)</f>
        <v/>
      </c>
      <c r="B1982" s="370"/>
      <c r="C1982" s="392"/>
      <c r="D1982" s="372"/>
      <c r="E1982" s="372"/>
      <c r="F1982" s="373"/>
      <c r="G1982" s="372"/>
      <c r="H1982" s="372"/>
      <c r="I1982" s="374"/>
      <c r="J1982" s="375"/>
      <c r="K1982" s="375"/>
      <c r="L1982" s="376"/>
      <c r="M1982" s="375"/>
      <c r="N1982" s="409"/>
      <c r="O1982" s="363">
        <f t="shared" si="155"/>
        <v>0</v>
      </c>
      <c r="P1982" s="74">
        <f t="shared" si="155"/>
        <v>0</v>
      </c>
      <c r="Q1982" s="96" t="str">
        <f t="shared" si="154"/>
        <v/>
      </c>
    </row>
    <row r="1983" spans="1:17">
      <c r="A1983" s="383" t="str">
        <f>IF(B1983="","",COUNT('Diário 1º PA'!$A$4:$A$2000)+COUNT('Diário 2º PA'!$A$4:$A$1998)+COUNT('Diário 3º PA'!$A$4:$A$1991)+ROW()-3)</f>
        <v/>
      </c>
      <c r="B1983" s="370"/>
      <c r="C1983" s="392"/>
      <c r="D1983" s="372"/>
      <c r="E1983" s="372"/>
      <c r="F1983" s="373"/>
      <c r="G1983" s="372"/>
      <c r="H1983" s="372"/>
      <c r="I1983" s="374"/>
      <c r="J1983" s="375"/>
      <c r="K1983" s="375"/>
      <c r="L1983" s="376"/>
      <c r="M1983" s="375"/>
      <c r="N1983" s="409"/>
      <c r="O1983" s="363">
        <f t="shared" si="155"/>
        <v>0</v>
      </c>
      <c r="P1983" s="74">
        <f t="shared" si="155"/>
        <v>0</v>
      </c>
      <c r="Q1983" s="96" t="str">
        <f t="shared" si="154"/>
        <v/>
      </c>
    </row>
    <row r="1984" spans="1:17">
      <c r="A1984" s="383" t="str">
        <f>IF(B1984="","",COUNT('Diário 1º PA'!$A$4:$A$2000)+COUNT('Diário 2º PA'!$A$4:$A$1998)+COUNT('Diário 3º PA'!$A$4:$A$1991)+ROW()-3)</f>
        <v/>
      </c>
      <c r="B1984" s="370"/>
      <c r="C1984" s="392"/>
      <c r="D1984" s="372"/>
      <c r="E1984" s="372"/>
      <c r="F1984" s="373"/>
      <c r="G1984" s="372"/>
      <c r="H1984" s="372"/>
      <c r="I1984" s="374"/>
      <c r="J1984" s="375"/>
      <c r="K1984" s="375"/>
      <c r="L1984" s="376"/>
      <c r="M1984" s="375"/>
      <c r="N1984" s="409"/>
      <c r="O1984" s="363">
        <f t="shared" si="155"/>
        <v>0</v>
      </c>
      <c r="P1984" s="74">
        <f t="shared" si="155"/>
        <v>0</v>
      </c>
      <c r="Q1984" s="96" t="str">
        <f t="shared" si="154"/>
        <v/>
      </c>
    </row>
    <row r="1985" spans="1:17">
      <c r="A1985" s="383" t="str">
        <f>IF(B1985="","",COUNT('Diário 1º PA'!$A$4:$A$2000)+COUNT('Diário 2º PA'!$A$4:$A$1998)+COUNT('Diário 3º PA'!$A$4:$A$1991)+ROW()-3)</f>
        <v/>
      </c>
      <c r="B1985" s="370"/>
      <c r="C1985" s="392"/>
      <c r="D1985" s="372"/>
      <c r="E1985" s="372"/>
      <c r="F1985" s="373"/>
      <c r="G1985" s="372"/>
      <c r="H1985" s="372"/>
      <c r="I1985" s="374"/>
      <c r="J1985" s="375"/>
      <c r="K1985" s="375"/>
      <c r="L1985" s="376"/>
      <c r="M1985" s="375"/>
      <c r="N1985" s="409"/>
      <c r="O1985" s="363">
        <f t="shared" si="155"/>
        <v>0</v>
      </c>
      <c r="P1985" s="74">
        <f t="shared" si="155"/>
        <v>0</v>
      </c>
      <c r="Q1985" s="96" t="str">
        <f t="shared" si="154"/>
        <v/>
      </c>
    </row>
    <row r="1986" spans="1:17">
      <c r="A1986" s="383" t="str">
        <f>IF(B1986="","",COUNT('Diário 1º PA'!$A$4:$A$2000)+COUNT('Diário 2º PA'!$A$4:$A$1998)+COUNT('Diário 3º PA'!$A$4:$A$1991)+ROW()-3)</f>
        <v/>
      </c>
      <c r="B1986" s="370"/>
      <c r="C1986" s="392"/>
      <c r="D1986" s="372"/>
      <c r="E1986" s="372"/>
      <c r="F1986" s="373"/>
      <c r="G1986" s="372"/>
      <c r="H1986" s="372"/>
      <c r="I1986" s="374"/>
      <c r="J1986" s="375"/>
      <c r="K1986" s="375"/>
      <c r="L1986" s="376"/>
      <c r="M1986" s="375"/>
      <c r="N1986" s="409"/>
      <c r="O1986" s="363">
        <f t="shared" si="155"/>
        <v>0</v>
      </c>
      <c r="P1986" s="74">
        <f t="shared" si="155"/>
        <v>0</v>
      </c>
      <c r="Q1986" s="96" t="str">
        <f t="shared" si="154"/>
        <v/>
      </c>
    </row>
    <row r="1987" spans="1:17">
      <c r="A1987" s="383" t="str">
        <f>IF(B1987="","",COUNT('Diário 1º PA'!$A$4:$A$2000)+COUNT('Diário 2º PA'!$A$4:$A$1998)+COUNT('Diário 3º PA'!$A$4:$A$1991)+ROW()-3)</f>
        <v/>
      </c>
      <c r="B1987" s="370"/>
      <c r="C1987" s="392"/>
      <c r="D1987" s="372"/>
      <c r="E1987" s="372"/>
      <c r="F1987" s="373"/>
      <c r="G1987" s="372"/>
      <c r="H1987" s="372"/>
      <c r="I1987" s="374"/>
      <c r="J1987" s="375"/>
      <c r="K1987" s="375"/>
      <c r="L1987" s="376"/>
      <c r="M1987" s="375"/>
      <c r="N1987" s="409"/>
      <c r="O1987" s="363">
        <f t="shared" si="155"/>
        <v>0</v>
      </c>
      <c r="P1987" s="74">
        <f t="shared" si="155"/>
        <v>0</v>
      </c>
      <c r="Q1987" s="96" t="str">
        <f t="shared" si="154"/>
        <v/>
      </c>
    </row>
    <row r="1988" spans="1:17">
      <c r="A1988" s="383" t="str">
        <f>IF(B1988="","",COUNT('Diário 1º PA'!$A$4:$A$2000)+COUNT('Diário 2º PA'!$A$4:$A$1998)+COUNT('Diário 3º PA'!$A$4:$A$1991)+ROW()-3)</f>
        <v/>
      </c>
      <c r="B1988" s="370"/>
      <c r="C1988" s="392"/>
      <c r="D1988" s="372"/>
      <c r="E1988" s="372"/>
      <c r="F1988" s="373"/>
      <c r="G1988" s="372"/>
      <c r="H1988" s="372"/>
      <c r="I1988" s="374"/>
      <c r="J1988" s="375"/>
      <c r="K1988" s="375"/>
      <c r="L1988" s="376"/>
      <c r="M1988" s="375"/>
      <c r="N1988" s="409"/>
      <c r="O1988" s="363">
        <f t="shared" si="155"/>
        <v>0</v>
      </c>
      <c r="P1988" s="74">
        <f t="shared" si="155"/>
        <v>0</v>
      </c>
      <c r="Q1988" s="96" t="str">
        <f t="shared" si="154"/>
        <v/>
      </c>
    </row>
    <row r="1989" spans="1:17">
      <c r="A1989" s="383" t="str">
        <f>IF(B1989="","",COUNT('Diário 1º PA'!$A$4:$A$2000)+COUNT('Diário 2º PA'!$A$4:$A$1998)+COUNT('Diário 3º PA'!$A$4:$A$1991)+ROW()-3)</f>
        <v/>
      </c>
      <c r="B1989" s="370"/>
      <c r="C1989" s="392"/>
      <c r="D1989" s="372"/>
      <c r="E1989" s="372"/>
      <c r="F1989" s="373"/>
      <c r="G1989" s="372"/>
      <c r="H1989" s="372"/>
      <c r="I1989" s="374"/>
      <c r="J1989" s="375"/>
      <c r="K1989" s="375"/>
      <c r="L1989" s="376"/>
      <c r="M1989" s="375"/>
      <c r="N1989" s="409"/>
      <c r="O1989" s="363">
        <f t="shared" si="155"/>
        <v>0</v>
      </c>
      <c r="P1989" s="74">
        <f t="shared" si="155"/>
        <v>0</v>
      </c>
      <c r="Q1989" s="96" t="str">
        <f t="shared" si="154"/>
        <v/>
      </c>
    </row>
    <row r="1990" spans="1:17">
      <c r="A1990" s="383" t="str">
        <f>IF(B1990="","",COUNT('Diário 1º PA'!$A$4:$A$2000)+COUNT('Diário 2º PA'!$A$4:$A$1998)+COUNT('Diário 3º PA'!$A$4:$A$1991)+ROW()-3)</f>
        <v/>
      </c>
      <c r="B1990" s="370"/>
      <c r="C1990" s="392"/>
      <c r="D1990" s="372"/>
      <c r="E1990" s="372"/>
      <c r="F1990" s="373"/>
      <c r="G1990" s="372"/>
      <c r="H1990" s="372"/>
      <c r="I1990" s="374"/>
      <c r="J1990" s="375"/>
      <c r="K1990" s="375"/>
      <c r="L1990" s="376"/>
      <c r="M1990" s="375"/>
      <c r="N1990" s="409"/>
      <c r="O1990" s="363">
        <f t="shared" si="155"/>
        <v>0</v>
      </c>
      <c r="P1990" s="74">
        <f t="shared" si="155"/>
        <v>0</v>
      </c>
      <c r="Q1990" s="96" t="str">
        <f t="shared" si="154"/>
        <v/>
      </c>
    </row>
    <row r="1991" spans="1:17">
      <c r="A1991" s="383" t="str">
        <f>IF(B1991="","",COUNT('Diário 1º PA'!$A$4:$A$2000)+COUNT('Diário 2º PA'!$A$4:$A$1998)+COUNT('Diário 3º PA'!$A$4:$A$1991)+ROW()-3)</f>
        <v/>
      </c>
      <c r="B1991" s="370"/>
      <c r="C1991" s="392"/>
      <c r="D1991" s="372"/>
      <c r="E1991" s="372"/>
      <c r="F1991" s="373"/>
      <c r="G1991" s="372"/>
      <c r="H1991" s="372"/>
      <c r="I1991" s="374"/>
      <c r="J1991" s="375"/>
      <c r="K1991" s="375"/>
      <c r="L1991" s="376"/>
      <c r="M1991" s="375"/>
      <c r="N1991" s="409"/>
      <c r="O1991" s="363">
        <f t="shared" si="155"/>
        <v>0</v>
      </c>
      <c r="P1991" s="74">
        <f t="shared" si="155"/>
        <v>0</v>
      </c>
      <c r="Q1991" s="96" t="str">
        <f t="shared" si="154"/>
        <v/>
      </c>
    </row>
    <row r="1992" spans="1:17">
      <c r="A1992" s="383" t="str">
        <f>IF(B1992="","",COUNT('Diário 1º PA'!$A$4:$A$2000)+COUNT('Diário 2º PA'!$A$4:$A$1998)+COUNT('Diário 3º PA'!$A$4:$A$1991)+ROW()-3)</f>
        <v/>
      </c>
      <c r="B1992" s="370"/>
      <c r="C1992" s="392"/>
      <c r="D1992" s="372"/>
      <c r="E1992" s="372"/>
      <c r="F1992" s="373"/>
      <c r="G1992" s="372"/>
      <c r="H1992" s="372"/>
      <c r="I1992" s="374"/>
      <c r="J1992" s="375"/>
      <c r="K1992" s="375"/>
      <c r="L1992" s="376"/>
      <c r="M1992" s="375"/>
      <c r="N1992" s="409"/>
      <c r="O1992" s="363">
        <f t="shared" si="155"/>
        <v>0</v>
      </c>
      <c r="P1992" s="74">
        <f t="shared" si="155"/>
        <v>0</v>
      </c>
      <c r="Q1992" s="96" t="str">
        <f t="shared" ref="Q1992:Q2000" si="156">SUBSTITUTE(D1992," ","_")</f>
        <v/>
      </c>
    </row>
    <row r="1993" spans="1:17">
      <c r="A1993" s="383" t="str">
        <f>IF(B1993="","",COUNT('Diário 1º PA'!$A$4:$A$2000)+COUNT('Diário 2º PA'!$A$4:$A$1998)+COUNT('Diário 3º PA'!$A$4:$A$1991)+ROW()-3)</f>
        <v/>
      </c>
      <c r="B1993" s="370"/>
      <c r="C1993" s="392"/>
      <c r="D1993" s="372"/>
      <c r="E1993" s="372"/>
      <c r="F1993" s="373"/>
      <c r="G1993" s="372"/>
      <c r="H1993" s="372"/>
      <c r="I1993" s="374"/>
      <c r="J1993" s="375"/>
      <c r="K1993" s="375"/>
      <c r="L1993" s="376"/>
      <c r="M1993" s="375"/>
      <c r="N1993" s="409"/>
      <c r="O1993" s="363">
        <f t="shared" ref="O1993:P2000" si="157">IF(B1993=0,0,IF(YEAR(B1993)=$P$1,MONTH(B1993)-$O$1+1,(YEAR(B1993)-$P$1)*12-$O$1+1+MONTH(B1993)))</f>
        <v>0</v>
      </c>
      <c r="P1993" s="74">
        <f t="shared" si="157"/>
        <v>0</v>
      </c>
      <c r="Q1993" s="96" t="str">
        <f t="shared" si="156"/>
        <v/>
      </c>
    </row>
    <row r="1994" spans="1:17">
      <c r="A1994" s="383" t="str">
        <f>IF(B1994="","",COUNT('Diário 1º PA'!$A$4:$A$2000)+COUNT('Diário 2º PA'!$A$4:$A$1998)+COUNT('Diário 3º PA'!$A$4:$A$1991)+ROW()-3)</f>
        <v/>
      </c>
      <c r="B1994" s="370"/>
      <c r="C1994" s="392"/>
      <c r="D1994" s="372"/>
      <c r="E1994" s="372"/>
      <c r="F1994" s="373"/>
      <c r="G1994" s="372"/>
      <c r="H1994" s="372"/>
      <c r="I1994" s="374"/>
      <c r="J1994" s="375"/>
      <c r="K1994" s="375"/>
      <c r="L1994" s="376"/>
      <c r="M1994" s="375"/>
      <c r="N1994" s="409"/>
      <c r="O1994" s="363">
        <f t="shared" si="157"/>
        <v>0</v>
      </c>
      <c r="P1994" s="74">
        <f t="shared" si="157"/>
        <v>0</v>
      </c>
      <c r="Q1994" s="96" t="str">
        <f t="shared" si="156"/>
        <v/>
      </c>
    </row>
    <row r="1995" spans="1:17">
      <c r="A1995" s="383" t="str">
        <f>IF(B1995="","",COUNT('Diário 1º PA'!$A$4:$A$2000)+COUNT('Diário 2º PA'!$A$4:$A$1998)+COUNT('Diário 3º PA'!$A$4:$A$1991)+ROW()-3)</f>
        <v/>
      </c>
      <c r="B1995" s="370"/>
      <c r="C1995" s="392"/>
      <c r="D1995" s="372"/>
      <c r="E1995" s="372"/>
      <c r="F1995" s="373"/>
      <c r="G1995" s="372"/>
      <c r="H1995" s="372"/>
      <c r="I1995" s="374"/>
      <c r="J1995" s="375"/>
      <c r="K1995" s="375"/>
      <c r="L1995" s="376"/>
      <c r="M1995" s="375"/>
      <c r="N1995" s="409"/>
      <c r="O1995" s="363">
        <f t="shared" si="157"/>
        <v>0</v>
      </c>
      <c r="P1995" s="74">
        <f t="shared" si="157"/>
        <v>0</v>
      </c>
      <c r="Q1995" s="96" t="str">
        <f t="shared" si="156"/>
        <v/>
      </c>
    </row>
    <row r="1996" spans="1:17">
      <c r="A1996" s="383" t="str">
        <f>IF(B1996="","",COUNT('Diário 1º PA'!$A$4:$A$2000)+COUNT('Diário 2º PA'!$A$4:$A$1998)+COUNT('Diário 3º PA'!$A$4:$A$1991)+ROW()-3)</f>
        <v/>
      </c>
      <c r="B1996" s="370"/>
      <c r="C1996" s="392"/>
      <c r="D1996" s="372"/>
      <c r="E1996" s="372"/>
      <c r="F1996" s="373"/>
      <c r="G1996" s="372"/>
      <c r="H1996" s="372"/>
      <c r="I1996" s="374"/>
      <c r="J1996" s="375"/>
      <c r="K1996" s="375"/>
      <c r="L1996" s="376"/>
      <c r="M1996" s="375"/>
      <c r="N1996" s="409"/>
      <c r="O1996" s="363">
        <f t="shared" si="157"/>
        <v>0</v>
      </c>
      <c r="P1996" s="74">
        <f t="shared" si="157"/>
        <v>0</v>
      </c>
      <c r="Q1996" s="96" t="str">
        <f t="shared" si="156"/>
        <v/>
      </c>
    </row>
    <row r="1997" spans="1:17">
      <c r="A1997" s="383" t="str">
        <f>IF(B1997="","",COUNT('Diário 1º PA'!$A$4:$A$2000)+COUNT('Diário 2º PA'!$A$4:$A$1998)+COUNT('Diário 3º PA'!$A$4:$A$1991)+ROW()-3)</f>
        <v/>
      </c>
      <c r="B1997" s="370"/>
      <c r="C1997" s="392"/>
      <c r="D1997" s="372"/>
      <c r="E1997" s="372"/>
      <c r="F1997" s="373"/>
      <c r="G1997" s="372"/>
      <c r="H1997" s="372"/>
      <c r="I1997" s="374"/>
      <c r="J1997" s="375"/>
      <c r="K1997" s="375"/>
      <c r="L1997" s="376"/>
      <c r="M1997" s="375"/>
      <c r="N1997" s="409"/>
      <c r="O1997" s="363">
        <f t="shared" si="157"/>
        <v>0</v>
      </c>
      <c r="P1997" s="74">
        <f t="shared" si="157"/>
        <v>0</v>
      </c>
      <c r="Q1997" s="96" t="str">
        <f t="shared" si="156"/>
        <v/>
      </c>
    </row>
    <row r="1998" spans="1:17">
      <c r="A1998" s="383" t="str">
        <f>IF(B1998="","",COUNT('Diário 1º PA'!$A$4:$A$2000)+COUNT('Diário 2º PA'!$A$4:$A$1998)+COUNT('Diário 3º PA'!$A$4:$A$1991)+ROW()-3)</f>
        <v/>
      </c>
      <c r="B1998" s="370"/>
      <c r="C1998" s="392"/>
      <c r="D1998" s="372"/>
      <c r="E1998" s="372"/>
      <c r="F1998" s="373"/>
      <c r="G1998" s="372"/>
      <c r="H1998" s="372"/>
      <c r="I1998" s="374"/>
      <c r="J1998" s="375"/>
      <c r="K1998" s="375"/>
      <c r="L1998" s="376"/>
      <c r="M1998" s="375"/>
      <c r="N1998" s="409"/>
      <c r="O1998" s="363">
        <f t="shared" si="157"/>
        <v>0</v>
      </c>
      <c r="P1998" s="74">
        <f t="shared" si="157"/>
        <v>0</v>
      </c>
      <c r="Q1998" s="96" t="str">
        <f t="shared" si="156"/>
        <v/>
      </c>
    </row>
    <row r="1999" spans="1:17">
      <c r="A1999" s="383" t="str">
        <f>IF(B1999="","",COUNT('Diário 1º PA'!$A$4:$A$2000)+COUNT('Diário 2º PA'!$A$4:$A$1998)+COUNT('Diário 3º PA'!$A$4:$A$1991)+ROW()-3)</f>
        <v/>
      </c>
      <c r="B1999" s="370"/>
      <c r="C1999" s="392"/>
      <c r="D1999" s="372"/>
      <c r="E1999" s="372"/>
      <c r="F1999" s="373"/>
      <c r="G1999" s="372"/>
      <c r="H1999" s="372"/>
      <c r="I1999" s="374"/>
      <c r="J1999" s="375"/>
      <c r="K1999" s="375"/>
      <c r="L1999" s="376"/>
      <c r="M1999" s="375"/>
      <c r="N1999" s="409"/>
      <c r="O1999" s="363">
        <f t="shared" si="157"/>
        <v>0</v>
      </c>
      <c r="P1999" s="74">
        <f t="shared" si="157"/>
        <v>0</v>
      </c>
      <c r="Q1999" s="96" t="str">
        <f t="shared" si="156"/>
        <v/>
      </c>
    </row>
    <row r="2000" spans="1:17">
      <c r="A2000" s="383" t="str">
        <f>IF(B2000="","",COUNT('Diário 1º PA'!$A$4:$A$2000)+COUNT('Diário 2º PA'!$A$4:$A$1998)+COUNT('Diário 3º PA'!$A$4:$A$1991)+ROW()-3)</f>
        <v/>
      </c>
      <c r="B2000" s="370"/>
      <c r="C2000" s="392"/>
      <c r="D2000" s="372"/>
      <c r="E2000" s="372"/>
      <c r="F2000" s="373"/>
      <c r="G2000" s="372"/>
      <c r="H2000" s="372"/>
      <c r="I2000" s="374"/>
      <c r="J2000" s="375"/>
      <c r="K2000" s="375"/>
      <c r="L2000" s="376"/>
      <c r="M2000" s="375"/>
      <c r="N2000" s="409"/>
      <c r="O2000" s="363">
        <f t="shared" si="157"/>
        <v>0</v>
      </c>
      <c r="P2000" s="74">
        <f t="shared" si="157"/>
        <v>0</v>
      </c>
      <c r="Q2000" s="96" t="str">
        <f t="shared" si="156"/>
        <v/>
      </c>
    </row>
  </sheetData>
  <sheetProtection formatColumns="0" formatRows="0" insertColumns="0" insertRows="0" deleteRows="0" autoFilter="0"/>
  <autoFilter ref="A3:N2000" xr:uid="{00000000-0009-0000-0000-00000D000000}">
    <sortState xmlns:xlrd2="http://schemas.microsoft.com/office/spreadsheetml/2017/richdata2" ref="A5:N2004">
      <sortCondition ref="B4:B2004"/>
    </sortState>
  </autoFilter>
  <mergeCells count="2">
    <mergeCell ref="A1:N1"/>
    <mergeCell ref="A2:N2"/>
  </mergeCells>
  <dataValidations count="4">
    <dataValidation type="list" allowBlank="1" showInputMessage="1" showErrorMessage="1" sqref="D4:D5 D8:D14 D17 D21:D29 D35 D40 D42 T53 D38 D45:D67 D69 D71 D73 D75 D78 D80:D87 D89:D100 D102:D108 D110 D112:D124 D126:D129 D131 D134:D139 D145 D147:D166 D169:D187 D189:D190 D193 D197:D208 D211:D222 D224:D2000" xr:uid="{00000000-0002-0000-0D00-000000000000}">
      <formula1>Categorias</formula1>
    </dataValidation>
    <dataValidation type="list" allowBlank="1" showInputMessage="1" showErrorMessage="1" sqref="E5 E9:E10 E13:E14 E22:E26 E47:E50 E55:E58 E60 E65:E67 E83:E86 E89 E91 E95 E98:E100 E105:E108 E113:E114 E117:E118 E122:E124 E148:E150 E154 E157:E161 E169:E175 E183:E186 E203:E207 E211:E213 E215 E218:E219 E224:E225 E228:E2000" xr:uid="{00000000-0002-0000-0D00-000002000000}">
      <formula1>INDIRECT($Q5)</formula1>
    </dataValidation>
    <dataValidation type="list" allowBlank="1" showInputMessage="1" showErrorMessage="1" sqref="E4 E6:E8 E11:E12 E15:E21 U53 E51:E54 E27:E46 E59 E61:E64 E68:E82 E87:E88 E90 E92:E94 E96:E97 E101:E104 E109:E112 E115:E116 E119:E121 E125:E147 E151:E153 E155:E156 E162:E168 E176:E182 E187:E202 E208:E210 E214 E216:E217 E220:E223 E226:E227" xr:uid="{4D27E03C-E5AD-4B83-9855-387244F71264}">
      <formula1>INDIRECT($I4)</formula1>
    </dataValidation>
    <dataValidation type="list" allowBlank="1" showInputMessage="1" showErrorMessage="1" sqref="H102:I102 H4:H101 H153:I153 H103:H152 H154:H2000" xr:uid="{00000000-0002-0000-0D00-000001000000}">
      <formula1>VinculoPT</formula1>
    </dataValidation>
  </dataValidations>
  <pageMargins left="0.59055118110236227" right="0.59055118110236227" top="0.59055118110236227" bottom="0.59055118110236227" header="0" footer="0"/>
  <pageSetup paperSize="9" scale="53" fitToHeight="0" pageOrder="overThenDown" orientation="landscape" r:id="rId1"/>
  <headerFooter>
    <oddFooter>Página &amp;P de &amp;N</oddFooter>
  </headerFooter>
  <rowBreaks count="2" manualBreakCount="2">
    <brk id="63" max="16383" man="1"/>
    <brk id="247" max="16383" man="1"/>
  </rowBreaks>
  <colBreaks count="1" manualBreakCount="1">
    <brk id="8"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3CF2EF18-3A6B-48A8-A156-2811F1C40B24}">
          <x14:formula1>
            <xm:f>Plano!$C$1:$F$1</xm:f>
          </x14:formula1>
          <xm:sqref>D6:D7 D15:D16 D18:D20 D30:D34 D43:D44 D41 D36:D37 D39 D68 D70 D72 D74 D76:D77 D79 D88 D101 D109 D111 D125 D130 D132:D133 D140:D144 D146 D167:D168 D188 D191:D192 D194:D196 D209:D210 D223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tint="4.9989318521683403E-2"/>
    <pageSetUpPr fitToPage="1"/>
  </sheetPr>
  <dimension ref="A1:L1013"/>
  <sheetViews>
    <sheetView view="pageBreakPreview" zoomScaleSheetLayoutView="100" workbookViewId="0">
      <pane ySplit="3" topLeftCell="A4" activePane="bottomLeft" state="frozen"/>
      <selection activeCell="G29" sqref="G29"/>
      <selection pane="bottomLeft" activeCell="H8" sqref="H8"/>
    </sheetView>
  </sheetViews>
  <sheetFormatPr defaultColWidth="9.140625" defaultRowHeight="12.75"/>
  <cols>
    <col min="1" max="1" width="5.7109375" style="110" customWidth="1"/>
    <col min="2" max="2" width="10.140625" style="92" bestFit="1" customWidth="1"/>
    <col min="3" max="3" width="23.5703125" style="57" customWidth="1"/>
    <col min="4" max="4" width="12.85546875" style="56" customWidth="1"/>
    <col min="5" max="5" width="52.5703125" style="55" customWidth="1"/>
    <col min="6" max="6" width="23.85546875" style="101" customWidth="1"/>
    <col min="7" max="7" width="20" style="321" customWidth="1"/>
    <col min="8" max="8" width="17.28515625" style="321" customWidth="1"/>
    <col min="9" max="9" width="13.42578125" style="322" customWidth="1"/>
    <col min="10" max="10" width="14.42578125" style="321" customWidth="1"/>
    <col min="11" max="11" width="11" style="56" customWidth="1"/>
    <col min="12" max="12" width="14.85546875" style="95" hidden="1" customWidth="1"/>
    <col min="13" max="16384" width="9.140625" style="91"/>
  </cols>
  <sheetData>
    <row r="1" spans="1:12" ht="18" customHeight="1">
      <c r="A1" s="630" t="str">
        <f>Capa!A1</f>
        <v>III Termo de Aditivo ao Contrato de Gestão nº 05/20 celebrado entre a Fundação Clóvis Salgado e a Associação Pró-Cultura e Promoção das Artes</v>
      </c>
      <c r="B1" s="630"/>
      <c r="C1" s="630"/>
      <c r="D1" s="630"/>
      <c r="E1" s="630"/>
      <c r="F1" s="630"/>
      <c r="G1" s="630"/>
      <c r="H1" s="630"/>
      <c r="I1" s="630"/>
      <c r="J1" s="630"/>
      <c r="K1" s="630"/>
      <c r="L1" s="92">
        <f>MONTH(Resumo!C5)</f>
        <v>1</v>
      </c>
    </row>
    <row r="2" spans="1:12" ht="18" customHeight="1" thickBot="1">
      <c r="A2" s="664" t="str">
        <f>"Tabela 10 - Diário de Entradas e Saídas da Reserva de Recursos "&amp;YEAR(Resumo!C5)</f>
        <v>Tabela 10 - Diário de Entradas e Saídas da Reserva de Recursos 2022</v>
      </c>
      <c r="B2" s="664"/>
      <c r="C2" s="664"/>
      <c r="D2" s="664"/>
      <c r="E2" s="664"/>
      <c r="F2" s="664"/>
      <c r="G2" s="664"/>
      <c r="H2" s="664"/>
      <c r="I2" s="664"/>
      <c r="J2" s="664"/>
      <c r="K2" s="664"/>
      <c r="L2" s="93"/>
    </row>
    <row r="3" spans="1:12" s="94" customFormat="1" ht="50.25" customHeight="1" thickBot="1">
      <c r="A3" s="58" t="s">
        <v>97</v>
      </c>
      <c r="B3" s="58" t="s">
        <v>280</v>
      </c>
      <c r="C3" s="59" t="s">
        <v>35</v>
      </c>
      <c r="D3" s="59" t="s">
        <v>272</v>
      </c>
      <c r="E3" s="59" t="s">
        <v>55</v>
      </c>
      <c r="F3" s="102" t="s">
        <v>54</v>
      </c>
      <c r="G3" s="59" t="s">
        <v>56</v>
      </c>
      <c r="H3" s="59" t="s">
        <v>76</v>
      </c>
      <c r="I3" s="102" t="s">
        <v>52</v>
      </c>
      <c r="J3" s="59" t="s">
        <v>75</v>
      </c>
      <c r="K3" s="59" t="s">
        <v>165</v>
      </c>
      <c r="L3" s="73" t="s">
        <v>281</v>
      </c>
    </row>
    <row r="4" spans="1:12">
      <c r="A4" s="377">
        <v>1</v>
      </c>
      <c r="B4" s="364"/>
      <c r="C4" s="365"/>
      <c r="D4" s="366"/>
      <c r="E4" s="367"/>
      <c r="F4" s="367"/>
      <c r="G4" s="368"/>
      <c r="H4" s="368"/>
      <c r="I4" s="369"/>
      <c r="J4" s="368"/>
      <c r="K4" s="378"/>
      <c r="L4" s="74">
        <f>IF(B4=0,0,MONTH(B4)-$L$1+1)</f>
        <v>0</v>
      </c>
    </row>
    <row r="5" spans="1:12">
      <c r="A5" s="383">
        <v>2</v>
      </c>
      <c r="B5" s="370"/>
      <c r="C5" s="372"/>
      <c r="D5" s="373"/>
      <c r="E5" s="372"/>
      <c r="F5" s="374"/>
      <c r="G5" s="375"/>
      <c r="H5" s="375"/>
      <c r="I5" s="376"/>
      <c r="J5" s="375"/>
      <c r="K5" s="391"/>
      <c r="L5" s="74">
        <f t="shared" ref="L5:L68" si="0">IF(B5=0,0,MONTH(B5)-$L$1+1)</f>
        <v>0</v>
      </c>
    </row>
    <row r="6" spans="1:12">
      <c r="A6" s="383">
        <v>3</v>
      </c>
      <c r="B6" s="370"/>
      <c r="C6" s="372"/>
      <c r="D6" s="373"/>
      <c r="E6" s="372"/>
      <c r="F6" s="374"/>
      <c r="G6" s="375"/>
      <c r="H6" s="375"/>
      <c r="I6" s="376"/>
      <c r="J6" s="375"/>
      <c r="K6" s="391"/>
      <c r="L6" s="74">
        <f t="shared" si="0"/>
        <v>0</v>
      </c>
    </row>
    <row r="7" spans="1:12">
      <c r="A7" s="383">
        <v>4</v>
      </c>
      <c r="B7" s="370"/>
      <c r="C7" s="372"/>
      <c r="D7" s="373"/>
      <c r="E7" s="372"/>
      <c r="F7" s="374"/>
      <c r="G7" s="375"/>
      <c r="H7" s="375"/>
      <c r="I7" s="376"/>
      <c r="J7" s="375"/>
      <c r="K7" s="391"/>
      <c r="L7" s="74">
        <f t="shared" si="0"/>
        <v>0</v>
      </c>
    </row>
    <row r="8" spans="1:12">
      <c r="A8" s="383">
        <v>5</v>
      </c>
      <c r="B8" s="370"/>
      <c r="C8" s="372"/>
      <c r="D8" s="373"/>
      <c r="E8" s="372"/>
      <c r="F8" s="374"/>
      <c r="G8" s="375"/>
      <c r="H8" s="375"/>
      <c r="I8" s="376"/>
      <c r="J8" s="375"/>
      <c r="K8" s="391"/>
      <c r="L8" s="74">
        <f t="shared" si="0"/>
        <v>0</v>
      </c>
    </row>
    <row r="9" spans="1:12">
      <c r="A9" s="383">
        <v>6</v>
      </c>
      <c r="B9" s="370"/>
      <c r="C9" s="372"/>
      <c r="D9" s="373"/>
      <c r="E9" s="372"/>
      <c r="F9" s="374"/>
      <c r="G9" s="375"/>
      <c r="H9" s="375"/>
      <c r="I9" s="376"/>
      <c r="J9" s="375"/>
      <c r="K9" s="391"/>
      <c r="L9" s="74">
        <f t="shared" si="0"/>
        <v>0</v>
      </c>
    </row>
    <row r="10" spans="1:12">
      <c r="A10" s="383">
        <v>7</v>
      </c>
      <c r="B10" s="370"/>
      <c r="C10" s="372"/>
      <c r="D10" s="373"/>
      <c r="E10" s="372"/>
      <c r="F10" s="374"/>
      <c r="G10" s="375"/>
      <c r="H10" s="375"/>
      <c r="I10" s="376"/>
      <c r="J10" s="375"/>
      <c r="K10" s="391"/>
      <c r="L10" s="74">
        <f t="shared" si="0"/>
        <v>0</v>
      </c>
    </row>
    <row r="11" spans="1:12">
      <c r="A11" s="383">
        <v>8</v>
      </c>
      <c r="B11" s="370"/>
      <c r="C11" s="372"/>
      <c r="D11" s="373"/>
      <c r="E11" s="372"/>
      <c r="F11" s="374"/>
      <c r="G11" s="375"/>
      <c r="H11" s="375"/>
      <c r="I11" s="376"/>
      <c r="J11" s="375"/>
      <c r="K11" s="391"/>
      <c r="L11" s="74">
        <f t="shared" si="0"/>
        <v>0</v>
      </c>
    </row>
    <row r="12" spans="1:12">
      <c r="A12" s="383">
        <v>9</v>
      </c>
      <c r="B12" s="370"/>
      <c r="C12" s="372"/>
      <c r="D12" s="373"/>
      <c r="E12" s="372"/>
      <c r="F12" s="374"/>
      <c r="G12" s="375"/>
      <c r="H12" s="375"/>
      <c r="I12" s="376"/>
      <c r="J12" s="375"/>
      <c r="K12" s="391"/>
      <c r="L12" s="74">
        <f t="shared" si="0"/>
        <v>0</v>
      </c>
    </row>
    <row r="13" spans="1:12">
      <c r="A13" s="383">
        <v>10</v>
      </c>
      <c r="B13" s="370"/>
      <c r="C13" s="372"/>
      <c r="D13" s="373"/>
      <c r="E13" s="372"/>
      <c r="F13" s="374"/>
      <c r="G13" s="375"/>
      <c r="H13" s="375"/>
      <c r="I13" s="376"/>
      <c r="J13" s="375"/>
      <c r="K13" s="391"/>
      <c r="L13" s="74">
        <f t="shared" si="0"/>
        <v>0</v>
      </c>
    </row>
    <row r="14" spans="1:12">
      <c r="A14" s="383">
        <v>11</v>
      </c>
      <c r="B14" s="370"/>
      <c r="C14" s="372"/>
      <c r="D14" s="373"/>
      <c r="E14" s="372"/>
      <c r="F14" s="374"/>
      <c r="G14" s="375"/>
      <c r="H14" s="375"/>
      <c r="I14" s="376"/>
      <c r="J14" s="375"/>
      <c r="K14" s="391"/>
      <c r="L14" s="74">
        <f t="shared" si="0"/>
        <v>0</v>
      </c>
    </row>
    <row r="15" spans="1:12">
      <c r="A15" s="383">
        <v>12</v>
      </c>
      <c r="B15" s="370"/>
      <c r="C15" s="372"/>
      <c r="D15" s="373"/>
      <c r="E15" s="372"/>
      <c r="F15" s="374"/>
      <c r="G15" s="375"/>
      <c r="H15" s="375"/>
      <c r="I15" s="376"/>
      <c r="J15" s="375"/>
      <c r="K15" s="391"/>
      <c r="L15" s="74">
        <f t="shared" si="0"/>
        <v>0</v>
      </c>
    </row>
    <row r="16" spans="1:12">
      <c r="A16" s="383">
        <v>13</v>
      </c>
      <c r="B16" s="370"/>
      <c r="C16" s="372"/>
      <c r="D16" s="373"/>
      <c r="E16" s="372"/>
      <c r="F16" s="374"/>
      <c r="G16" s="375"/>
      <c r="H16" s="375"/>
      <c r="I16" s="376"/>
      <c r="J16" s="375"/>
      <c r="K16" s="391"/>
      <c r="L16" s="74">
        <f t="shared" si="0"/>
        <v>0</v>
      </c>
    </row>
    <row r="17" spans="1:12">
      <c r="A17" s="383">
        <v>14</v>
      </c>
      <c r="B17" s="370"/>
      <c r="C17" s="372"/>
      <c r="D17" s="373"/>
      <c r="E17" s="372"/>
      <c r="F17" s="374"/>
      <c r="G17" s="375"/>
      <c r="H17" s="375"/>
      <c r="I17" s="376"/>
      <c r="J17" s="375"/>
      <c r="K17" s="391"/>
      <c r="L17" s="74">
        <f t="shared" si="0"/>
        <v>0</v>
      </c>
    </row>
    <row r="18" spans="1:12">
      <c r="A18" s="383">
        <v>15</v>
      </c>
      <c r="B18" s="370"/>
      <c r="C18" s="372"/>
      <c r="D18" s="373"/>
      <c r="E18" s="372"/>
      <c r="F18" s="374"/>
      <c r="G18" s="375"/>
      <c r="H18" s="375"/>
      <c r="I18" s="376"/>
      <c r="J18" s="375"/>
      <c r="K18" s="391"/>
      <c r="L18" s="74">
        <f t="shared" si="0"/>
        <v>0</v>
      </c>
    </row>
    <row r="19" spans="1:12">
      <c r="A19" s="383">
        <v>16</v>
      </c>
      <c r="B19" s="370"/>
      <c r="C19" s="372"/>
      <c r="D19" s="373"/>
      <c r="E19" s="372"/>
      <c r="F19" s="374"/>
      <c r="G19" s="375"/>
      <c r="H19" s="375"/>
      <c r="I19" s="376"/>
      <c r="J19" s="375"/>
      <c r="K19" s="391"/>
      <c r="L19" s="74">
        <f t="shared" si="0"/>
        <v>0</v>
      </c>
    </row>
    <row r="20" spans="1:12">
      <c r="A20" s="383">
        <v>17</v>
      </c>
      <c r="B20" s="370"/>
      <c r="C20" s="372"/>
      <c r="D20" s="373"/>
      <c r="E20" s="372"/>
      <c r="F20" s="374"/>
      <c r="G20" s="375"/>
      <c r="H20" s="375"/>
      <c r="I20" s="376"/>
      <c r="J20" s="375"/>
      <c r="K20" s="391"/>
      <c r="L20" s="74">
        <f t="shared" si="0"/>
        <v>0</v>
      </c>
    </row>
    <row r="21" spans="1:12">
      <c r="A21" s="383">
        <v>18</v>
      </c>
      <c r="B21" s="370"/>
      <c r="C21" s="372"/>
      <c r="D21" s="373"/>
      <c r="E21" s="372"/>
      <c r="F21" s="374"/>
      <c r="G21" s="375"/>
      <c r="H21" s="375"/>
      <c r="I21" s="376"/>
      <c r="J21" s="375"/>
      <c r="K21" s="391"/>
      <c r="L21" s="74">
        <f t="shared" si="0"/>
        <v>0</v>
      </c>
    </row>
    <row r="22" spans="1:12">
      <c r="A22" s="383">
        <v>19</v>
      </c>
      <c r="B22" s="370"/>
      <c r="C22" s="372"/>
      <c r="D22" s="373"/>
      <c r="E22" s="372"/>
      <c r="F22" s="374"/>
      <c r="G22" s="375"/>
      <c r="H22" s="375"/>
      <c r="I22" s="376"/>
      <c r="J22" s="375"/>
      <c r="K22" s="391"/>
      <c r="L22" s="74">
        <f t="shared" si="0"/>
        <v>0</v>
      </c>
    </row>
    <row r="23" spans="1:12">
      <c r="A23" s="383">
        <v>20</v>
      </c>
      <c r="B23" s="370"/>
      <c r="C23" s="372"/>
      <c r="D23" s="373"/>
      <c r="E23" s="372"/>
      <c r="F23" s="374"/>
      <c r="G23" s="375"/>
      <c r="H23" s="375"/>
      <c r="I23" s="376"/>
      <c r="J23" s="375"/>
      <c r="K23" s="391"/>
      <c r="L23" s="74">
        <f t="shared" si="0"/>
        <v>0</v>
      </c>
    </row>
    <row r="24" spans="1:12">
      <c r="A24" s="383">
        <v>21</v>
      </c>
      <c r="B24" s="370"/>
      <c r="C24" s="372"/>
      <c r="D24" s="373"/>
      <c r="E24" s="372"/>
      <c r="F24" s="374"/>
      <c r="G24" s="375"/>
      <c r="H24" s="375"/>
      <c r="I24" s="376"/>
      <c r="J24" s="375"/>
      <c r="K24" s="391"/>
      <c r="L24" s="74">
        <f t="shared" si="0"/>
        <v>0</v>
      </c>
    </row>
    <row r="25" spans="1:12">
      <c r="A25" s="383">
        <v>22</v>
      </c>
      <c r="B25" s="370"/>
      <c r="C25" s="372"/>
      <c r="D25" s="373"/>
      <c r="E25" s="372"/>
      <c r="F25" s="374"/>
      <c r="G25" s="375"/>
      <c r="H25" s="375"/>
      <c r="I25" s="376"/>
      <c r="J25" s="375"/>
      <c r="K25" s="391"/>
      <c r="L25" s="74">
        <f t="shared" si="0"/>
        <v>0</v>
      </c>
    </row>
    <row r="26" spans="1:12">
      <c r="A26" s="383">
        <v>23</v>
      </c>
      <c r="B26" s="370"/>
      <c r="C26" s="372"/>
      <c r="D26" s="373"/>
      <c r="E26" s="372"/>
      <c r="F26" s="374"/>
      <c r="G26" s="375"/>
      <c r="H26" s="375"/>
      <c r="I26" s="376"/>
      <c r="J26" s="375"/>
      <c r="K26" s="391"/>
      <c r="L26" s="74">
        <f t="shared" si="0"/>
        <v>0</v>
      </c>
    </row>
    <row r="27" spans="1:12">
      <c r="A27" s="383">
        <v>24</v>
      </c>
      <c r="B27" s="370"/>
      <c r="C27" s="372"/>
      <c r="D27" s="373"/>
      <c r="E27" s="372"/>
      <c r="F27" s="374"/>
      <c r="G27" s="375"/>
      <c r="H27" s="375"/>
      <c r="I27" s="376"/>
      <c r="J27" s="375"/>
      <c r="K27" s="391"/>
      <c r="L27" s="74">
        <f t="shared" si="0"/>
        <v>0</v>
      </c>
    </row>
    <row r="28" spans="1:12">
      <c r="A28" s="383">
        <v>25</v>
      </c>
      <c r="B28" s="370"/>
      <c r="C28" s="372"/>
      <c r="D28" s="373"/>
      <c r="E28" s="372"/>
      <c r="F28" s="374"/>
      <c r="G28" s="375"/>
      <c r="H28" s="375"/>
      <c r="I28" s="376"/>
      <c r="J28" s="375"/>
      <c r="K28" s="391"/>
      <c r="L28" s="74">
        <f t="shared" si="0"/>
        <v>0</v>
      </c>
    </row>
    <row r="29" spans="1:12">
      <c r="A29" s="383">
        <v>26</v>
      </c>
      <c r="B29" s="370"/>
      <c r="C29" s="372"/>
      <c r="D29" s="373"/>
      <c r="E29" s="374"/>
      <c r="F29" s="374"/>
      <c r="G29" s="375"/>
      <c r="H29" s="375"/>
      <c r="I29" s="376"/>
      <c r="J29" s="375"/>
      <c r="K29" s="391"/>
      <c r="L29" s="74">
        <f t="shared" si="0"/>
        <v>0</v>
      </c>
    </row>
    <row r="30" spans="1:12">
      <c r="A30" s="383">
        <v>27</v>
      </c>
      <c r="B30" s="370"/>
      <c r="C30" s="372"/>
      <c r="D30" s="373"/>
      <c r="E30" s="372"/>
      <c r="F30" s="374"/>
      <c r="G30" s="375"/>
      <c r="H30" s="375"/>
      <c r="I30" s="376"/>
      <c r="J30" s="375"/>
      <c r="K30" s="391"/>
      <c r="L30" s="74">
        <f t="shared" si="0"/>
        <v>0</v>
      </c>
    </row>
    <row r="31" spans="1:12">
      <c r="A31" s="383">
        <v>28</v>
      </c>
      <c r="B31" s="370"/>
      <c r="C31" s="372"/>
      <c r="D31" s="373"/>
      <c r="E31" s="372"/>
      <c r="F31" s="374"/>
      <c r="G31" s="375"/>
      <c r="H31" s="375"/>
      <c r="I31" s="376"/>
      <c r="J31" s="375"/>
      <c r="K31" s="391"/>
      <c r="L31" s="74">
        <f t="shared" si="0"/>
        <v>0</v>
      </c>
    </row>
    <row r="32" spans="1:12">
      <c r="A32" s="383">
        <v>29</v>
      </c>
      <c r="B32" s="370"/>
      <c r="C32" s="372"/>
      <c r="D32" s="373"/>
      <c r="E32" s="372"/>
      <c r="F32" s="374"/>
      <c r="G32" s="375"/>
      <c r="H32" s="375"/>
      <c r="I32" s="376"/>
      <c r="J32" s="375"/>
      <c r="K32" s="391"/>
      <c r="L32" s="74">
        <f t="shared" si="0"/>
        <v>0</v>
      </c>
    </row>
    <row r="33" spans="1:12">
      <c r="A33" s="383">
        <v>30</v>
      </c>
      <c r="B33" s="370"/>
      <c r="C33" s="372"/>
      <c r="D33" s="373"/>
      <c r="E33" s="372"/>
      <c r="F33" s="374"/>
      <c r="G33" s="375"/>
      <c r="H33" s="375"/>
      <c r="I33" s="376"/>
      <c r="J33" s="375"/>
      <c r="K33" s="391"/>
      <c r="L33" s="74">
        <f t="shared" si="0"/>
        <v>0</v>
      </c>
    </row>
    <row r="34" spans="1:12">
      <c r="A34" s="383">
        <v>31</v>
      </c>
      <c r="B34" s="370"/>
      <c r="C34" s="372"/>
      <c r="D34" s="373"/>
      <c r="E34" s="372"/>
      <c r="F34" s="374"/>
      <c r="G34" s="375"/>
      <c r="H34" s="375"/>
      <c r="I34" s="376"/>
      <c r="J34" s="375"/>
      <c r="K34" s="391"/>
      <c r="L34" s="74">
        <f t="shared" si="0"/>
        <v>0</v>
      </c>
    </row>
    <row r="35" spans="1:12">
      <c r="A35" s="383">
        <v>32</v>
      </c>
      <c r="B35" s="370"/>
      <c r="C35" s="372"/>
      <c r="D35" s="373"/>
      <c r="E35" s="372"/>
      <c r="F35" s="374"/>
      <c r="G35" s="375"/>
      <c r="H35" s="375"/>
      <c r="I35" s="376"/>
      <c r="J35" s="375"/>
      <c r="K35" s="391"/>
      <c r="L35" s="74">
        <f t="shared" si="0"/>
        <v>0</v>
      </c>
    </row>
    <row r="36" spans="1:12">
      <c r="A36" s="383">
        <v>33</v>
      </c>
      <c r="B36" s="370"/>
      <c r="C36" s="372"/>
      <c r="D36" s="373"/>
      <c r="E36" s="372"/>
      <c r="F36" s="374"/>
      <c r="G36" s="375"/>
      <c r="H36" s="375"/>
      <c r="I36" s="376"/>
      <c r="J36" s="375"/>
      <c r="K36" s="391"/>
      <c r="L36" s="74">
        <f t="shared" si="0"/>
        <v>0</v>
      </c>
    </row>
    <row r="37" spans="1:12">
      <c r="A37" s="383">
        <v>34</v>
      </c>
      <c r="B37" s="370"/>
      <c r="C37" s="372"/>
      <c r="D37" s="373"/>
      <c r="E37" s="372"/>
      <c r="F37" s="374"/>
      <c r="G37" s="375"/>
      <c r="H37" s="375"/>
      <c r="I37" s="376"/>
      <c r="J37" s="375"/>
      <c r="K37" s="391"/>
      <c r="L37" s="74">
        <f t="shared" si="0"/>
        <v>0</v>
      </c>
    </row>
    <row r="38" spans="1:12">
      <c r="A38" s="383">
        <v>35</v>
      </c>
      <c r="B38" s="370"/>
      <c r="C38" s="372"/>
      <c r="D38" s="373"/>
      <c r="E38" s="372"/>
      <c r="F38" s="374"/>
      <c r="G38" s="375"/>
      <c r="H38" s="375"/>
      <c r="I38" s="376"/>
      <c r="J38" s="375"/>
      <c r="K38" s="391"/>
      <c r="L38" s="74">
        <f t="shared" si="0"/>
        <v>0</v>
      </c>
    </row>
    <row r="39" spans="1:12">
      <c r="A39" s="383">
        <v>36</v>
      </c>
      <c r="B39" s="370"/>
      <c r="C39" s="372"/>
      <c r="D39" s="373"/>
      <c r="E39" s="372"/>
      <c r="F39" s="374"/>
      <c r="G39" s="375"/>
      <c r="H39" s="375"/>
      <c r="I39" s="376"/>
      <c r="J39" s="375"/>
      <c r="K39" s="391"/>
      <c r="L39" s="74">
        <f t="shared" si="0"/>
        <v>0</v>
      </c>
    </row>
    <row r="40" spans="1:12">
      <c r="A40" s="383">
        <v>37</v>
      </c>
      <c r="B40" s="370"/>
      <c r="C40" s="372"/>
      <c r="D40" s="373"/>
      <c r="E40" s="372"/>
      <c r="F40" s="374"/>
      <c r="G40" s="375"/>
      <c r="H40" s="375"/>
      <c r="I40" s="376"/>
      <c r="J40" s="375"/>
      <c r="K40" s="391"/>
      <c r="L40" s="74">
        <f t="shared" si="0"/>
        <v>0</v>
      </c>
    </row>
    <row r="41" spans="1:12">
      <c r="A41" s="383">
        <v>38</v>
      </c>
      <c r="B41" s="370"/>
      <c r="C41" s="372"/>
      <c r="D41" s="373"/>
      <c r="E41" s="372"/>
      <c r="F41" s="374"/>
      <c r="G41" s="375"/>
      <c r="H41" s="375"/>
      <c r="I41" s="376"/>
      <c r="J41" s="375"/>
      <c r="K41" s="391"/>
      <c r="L41" s="74">
        <f t="shared" si="0"/>
        <v>0</v>
      </c>
    </row>
    <row r="42" spans="1:12">
      <c r="A42" s="383">
        <v>39</v>
      </c>
      <c r="B42" s="370"/>
      <c r="C42" s="372"/>
      <c r="D42" s="373"/>
      <c r="E42" s="372"/>
      <c r="F42" s="374"/>
      <c r="G42" s="375"/>
      <c r="H42" s="375"/>
      <c r="I42" s="376"/>
      <c r="J42" s="375"/>
      <c r="K42" s="391"/>
      <c r="L42" s="74">
        <f t="shared" si="0"/>
        <v>0</v>
      </c>
    </row>
    <row r="43" spans="1:12">
      <c r="A43" s="383">
        <v>40</v>
      </c>
      <c r="B43" s="370"/>
      <c r="C43" s="372"/>
      <c r="D43" s="373"/>
      <c r="E43" s="372"/>
      <c r="F43" s="374"/>
      <c r="G43" s="375"/>
      <c r="H43" s="375"/>
      <c r="I43" s="376"/>
      <c r="J43" s="375"/>
      <c r="K43" s="391"/>
      <c r="L43" s="74">
        <f t="shared" si="0"/>
        <v>0</v>
      </c>
    </row>
    <row r="44" spans="1:12">
      <c r="A44" s="383">
        <v>41</v>
      </c>
      <c r="B44" s="370"/>
      <c r="C44" s="372"/>
      <c r="D44" s="373"/>
      <c r="E44" s="372"/>
      <c r="F44" s="374"/>
      <c r="G44" s="375"/>
      <c r="H44" s="375"/>
      <c r="I44" s="376"/>
      <c r="J44" s="375"/>
      <c r="K44" s="391"/>
      <c r="L44" s="74">
        <f t="shared" si="0"/>
        <v>0</v>
      </c>
    </row>
    <row r="45" spans="1:12">
      <c r="A45" s="383">
        <v>42</v>
      </c>
      <c r="B45" s="370"/>
      <c r="C45" s="372"/>
      <c r="D45" s="373"/>
      <c r="E45" s="372"/>
      <c r="F45" s="374"/>
      <c r="G45" s="375"/>
      <c r="H45" s="375"/>
      <c r="I45" s="376"/>
      <c r="J45" s="375"/>
      <c r="K45" s="391"/>
      <c r="L45" s="74">
        <f t="shared" si="0"/>
        <v>0</v>
      </c>
    </row>
    <row r="46" spans="1:12">
      <c r="A46" s="383">
        <v>43</v>
      </c>
      <c r="B46" s="370"/>
      <c r="C46" s="372"/>
      <c r="D46" s="373"/>
      <c r="E46" s="372"/>
      <c r="F46" s="374"/>
      <c r="G46" s="375"/>
      <c r="H46" s="375"/>
      <c r="I46" s="376"/>
      <c r="J46" s="375"/>
      <c r="K46" s="391"/>
      <c r="L46" s="74">
        <f t="shared" si="0"/>
        <v>0</v>
      </c>
    </row>
    <row r="47" spans="1:12">
      <c r="A47" s="383">
        <v>44</v>
      </c>
      <c r="B47" s="370"/>
      <c r="C47" s="372"/>
      <c r="D47" s="373"/>
      <c r="E47" s="372"/>
      <c r="F47" s="374"/>
      <c r="G47" s="375"/>
      <c r="H47" s="375"/>
      <c r="I47" s="376"/>
      <c r="J47" s="375"/>
      <c r="K47" s="391"/>
      <c r="L47" s="74">
        <f t="shared" si="0"/>
        <v>0</v>
      </c>
    </row>
    <row r="48" spans="1:12">
      <c r="A48" s="383">
        <v>45</v>
      </c>
      <c r="B48" s="370"/>
      <c r="C48" s="372"/>
      <c r="D48" s="373"/>
      <c r="E48" s="372"/>
      <c r="F48" s="374"/>
      <c r="G48" s="375"/>
      <c r="H48" s="375"/>
      <c r="I48" s="376"/>
      <c r="J48" s="375"/>
      <c r="K48" s="391"/>
      <c r="L48" s="74">
        <f t="shared" si="0"/>
        <v>0</v>
      </c>
    </row>
    <row r="49" spans="1:12">
      <c r="A49" s="383">
        <v>46</v>
      </c>
      <c r="B49" s="370"/>
      <c r="C49" s="372"/>
      <c r="D49" s="373"/>
      <c r="E49" s="372"/>
      <c r="F49" s="374"/>
      <c r="G49" s="375"/>
      <c r="H49" s="375"/>
      <c r="I49" s="376"/>
      <c r="J49" s="375"/>
      <c r="K49" s="391"/>
      <c r="L49" s="74">
        <f t="shared" si="0"/>
        <v>0</v>
      </c>
    </row>
    <row r="50" spans="1:12">
      <c r="A50" s="383">
        <v>47</v>
      </c>
      <c r="B50" s="370"/>
      <c r="C50" s="372"/>
      <c r="D50" s="373"/>
      <c r="E50" s="372"/>
      <c r="F50" s="374"/>
      <c r="G50" s="375"/>
      <c r="H50" s="375"/>
      <c r="I50" s="376"/>
      <c r="J50" s="375"/>
      <c r="K50" s="391"/>
      <c r="L50" s="74">
        <f t="shared" si="0"/>
        <v>0</v>
      </c>
    </row>
    <row r="51" spans="1:12">
      <c r="A51" s="383">
        <v>48</v>
      </c>
      <c r="B51" s="370"/>
      <c r="C51" s="372"/>
      <c r="D51" s="373"/>
      <c r="E51" s="372"/>
      <c r="F51" s="374"/>
      <c r="G51" s="375"/>
      <c r="H51" s="375"/>
      <c r="I51" s="376"/>
      <c r="J51" s="375"/>
      <c r="K51" s="391"/>
      <c r="L51" s="74">
        <f t="shared" si="0"/>
        <v>0</v>
      </c>
    </row>
    <row r="52" spans="1:12">
      <c r="A52" s="383">
        <v>49</v>
      </c>
      <c r="B52" s="370"/>
      <c r="C52" s="372"/>
      <c r="D52" s="373"/>
      <c r="E52" s="372"/>
      <c r="F52" s="374"/>
      <c r="G52" s="375"/>
      <c r="H52" s="375"/>
      <c r="I52" s="376"/>
      <c r="J52" s="375"/>
      <c r="K52" s="391"/>
      <c r="L52" s="74">
        <f t="shared" si="0"/>
        <v>0</v>
      </c>
    </row>
    <row r="53" spans="1:12">
      <c r="A53" s="383">
        <v>50</v>
      </c>
      <c r="B53" s="370"/>
      <c r="C53" s="372"/>
      <c r="D53" s="373"/>
      <c r="E53" s="372"/>
      <c r="F53" s="374"/>
      <c r="G53" s="375"/>
      <c r="H53" s="375"/>
      <c r="I53" s="376"/>
      <c r="J53" s="375"/>
      <c r="K53" s="391"/>
      <c r="L53" s="74">
        <f t="shared" si="0"/>
        <v>0</v>
      </c>
    </row>
    <row r="54" spans="1:12">
      <c r="A54" s="383">
        <v>51</v>
      </c>
      <c r="B54" s="370"/>
      <c r="C54" s="372"/>
      <c r="D54" s="373"/>
      <c r="E54" s="372"/>
      <c r="F54" s="374"/>
      <c r="G54" s="375"/>
      <c r="H54" s="375"/>
      <c r="I54" s="376"/>
      <c r="J54" s="375"/>
      <c r="K54" s="391"/>
      <c r="L54" s="74">
        <f t="shared" si="0"/>
        <v>0</v>
      </c>
    </row>
    <row r="55" spans="1:12">
      <c r="A55" s="383">
        <v>52</v>
      </c>
      <c r="B55" s="370"/>
      <c r="C55" s="372"/>
      <c r="D55" s="373"/>
      <c r="E55" s="372"/>
      <c r="F55" s="374"/>
      <c r="G55" s="375"/>
      <c r="H55" s="375"/>
      <c r="I55" s="376"/>
      <c r="J55" s="375"/>
      <c r="K55" s="391"/>
      <c r="L55" s="74">
        <f t="shared" si="0"/>
        <v>0</v>
      </c>
    </row>
    <row r="56" spans="1:12">
      <c r="A56" s="383">
        <v>53</v>
      </c>
      <c r="B56" s="370"/>
      <c r="C56" s="372"/>
      <c r="D56" s="373"/>
      <c r="E56" s="372"/>
      <c r="F56" s="374"/>
      <c r="G56" s="375"/>
      <c r="H56" s="375"/>
      <c r="I56" s="376"/>
      <c r="J56" s="375"/>
      <c r="K56" s="391"/>
      <c r="L56" s="74">
        <f t="shared" si="0"/>
        <v>0</v>
      </c>
    </row>
    <row r="57" spans="1:12">
      <c r="A57" s="383">
        <v>54</v>
      </c>
      <c r="B57" s="370"/>
      <c r="C57" s="372"/>
      <c r="D57" s="373"/>
      <c r="E57" s="372"/>
      <c r="F57" s="374"/>
      <c r="G57" s="375"/>
      <c r="H57" s="375"/>
      <c r="I57" s="376"/>
      <c r="J57" s="375"/>
      <c r="K57" s="391"/>
      <c r="L57" s="74">
        <f t="shared" si="0"/>
        <v>0</v>
      </c>
    </row>
    <row r="58" spans="1:12">
      <c r="A58" s="383">
        <v>55</v>
      </c>
      <c r="B58" s="370"/>
      <c r="C58" s="372"/>
      <c r="D58" s="373"/>
      <c r="E58" s="372"/>
      <c r="F58" s="374"/>
      <c r="G58" s="375"/>
      <c r="H58" s="375"/>
      <c r="I58" s="376"/>
      <c r="J58" s="375"/>
      <c r="K58" s="391"/>
      <c r="L58" s="74">
        <f t="shared" si="0"/>
        <v>0</v>
      </c>
    </row>
    <row r="59" spans="1:12">
      <c r="A59" s="383">
        <v>56</v>
      </c>
      <c r="B59" s="370"/>
      <c r="C59" s="372"/>
      <c r="D59" s="373"/>
      <c r="E59" s="372"/>
      <c r="F59" s="374"/>
      <c r="G59" s="375"/>
      <c r="H59" s="375"/>
      <c r="I59" s="376"/>
      <c r="J59" s="375"/>
      <c r="K59" s="391"/>
      <c r="L59" s="74">
        <f t="shared" si="0"/>
        <v>0</v>
      </c>
    </row>
    <row r="60" spans="1:12">
      <c r="A60" s="383">
        <v>57</v>
      </c>
      <c r="B60" s="370"/>
      <c r="C60" s="372"/>
      <c r="D60" s="373"/>
      <c r="E60" s="372"/>
      <c r="F60" s="374"/>
      <c r="G60" s="375"/>
      <c r="H60" s="375"/>
      <c r="I60" s="376"/>
      <c r="J60" s="375"/>
      <c r="K60" s="391"/>
      <c r="L60" s="74">
        <f t="shared" si="0"/>
        <v>0</v>
      </c>
    </row>
    <row r="61" spans="1:12">
      <c r="A61" s="383">
        <v>58</v>
      </c>
      <c r="B61" s="370"/>
      <c r="C61" s="372"/>
      <c r="D61" s="373"/>
      <c r="E61" s="372"/>
      <c r="F61" s="374"/>
      <c r="G61" s="375"/>
      <c r="H61" s="375"/>
      <c r="I61" s="376"/>
      <c r="J61" s="375"/>
      <c r="K61" s="391"/>
      <c r="L61" s="74">
        <f t="shared" si="0"/>
        <v>0</v>
      </c>
    </row>
    <row r="62" spans="1:12">
      <c r="A62" s="383">
        <v>59</v>
      </c>
      <c r="B62" s="370"/>
      <c r="C62" s="372"/>
      <c r="D62" s="373"/>
      <c r="E62" s="372"/>
      <c r="F62" s="374"/>
      <c r="G62" s="375"/>
      <c r="H62" s="375"/>
      <c r="I62" s="376"/>
      <c r="J62" s="375"/>
      <c r="K62" s="391"/>
      <c r="L62" s="74">
        <f t="shared" si="0"/>
        <v>0</v>
      </c>
    </row>
    <row r="63" spans="1:12">
      <c r="A63" s="383">
        <v>60</v>
      </c>
      <c r="B63" s="370"/>
      <c r="C63" s="372"/>
      <c r="D63" s="373"/>
      <c r="E63" s="372"/>
      <c r="F63" s="374"/>
      <c r="G63" s="375"/>
      <c r="H63" s="375"/>
      <c r="I63" s="376"/>
      <c r="J63" s="375"/>
      <c r="K63" s="391"/>
      <c r="L63" s="74">
        <f t="shared" si="0"/>
        <v>0</v>
      </c>
    </row>
    <row r="64" spans="1:12">
      <c r="A64" s="383">
        <v>61</v>
      </c>
      <c r="B64" s="370"/>
      <c r="C64" s="372"/>
      <c r="D64" s="373"/>
      <c r="E64" s="372"/>
      <c r="F64" s="374"/>
      <c r="G64" s="375"/>
      <c r="H64" s="375"/>
      <c r="I64" s="376"/>
      <c r="J64" s="375"/>
      <c r="K64" s="391"/>
      <c r="L64" s="74">
        <f t="shared" si="0"/>
        <v>0</v>
      </c>
    </row>
    <row r="65" spans="1:12">
      <c r="A65" s="383">
        <v>62</v>
      </c>
      <c r="B65" s="370"/>
      <c r="C65" s="372"/>
      <c r="D65" s="373"/>
      <c r="E65" s="372"/>
      <c r="F65" s="374"/>
      <c r="G65" s="375"/>
      <c r="H65" s="375"/>
      <c r="I65" s="376"/>
      <c r="J65" s="375"/>
      <c r="K65" s="391"/>
      <c r="L65" s="74">
        <f t="shared" si="0"/>
        <v>0</v>
      </c>
    </row>
    <row r="66" spans="1:12">
      <c r="A66" s="383">
        <v>63</v>
      </c>
      <c r="B66" s="370"/>
      <c r="C66" s="372"/>
      <c r="D66" s="373"/>
      <c r="E66" s="372"/>
      <c r="F66" s="374"/>
      <c r="G66" s="375"/>
      <c r="H66" s="375"/>
      <c r="I66" s="376"/>
      <c r="J66" s="375"/>
      <c r="K66" s="391"/>
      <c r="L66" s="74">
        <f t="shared" si="0"/>
        <v>0</v>
      </c>
    </row>
    <row r="67" spans="1:12">
      <c r="A67" s="383">
        <v>64</v>
      </c>
      <c r="B67" s="370"/>
      <c r="C67" s="372"/>
      <c r="D67" s="373"/>
      <c r="E67" s="372"/>
      <c r="F67" s="374"/>
      <c r="G67" s="375"/>
      <c r="H67" s="375"/>
      <c r="I67" s="376"/>
      <c r="J67" s="375"/>
      <c r="K67" s="391"/>
      <c r="L67" s="74">
        <f t="shared" si="0"/>
        <v>0</v>
      </c>
    </row>
    <row r="68" spans="1:12">
      <c r="A68" s="383">
        <v>65</v>
      </c>
      <c r="B68" s="370"/>
      <c r="C68" s="372"/>
      <c r="D68" s="373"/>
      <c r="E68" s="372"/>
      <c r="F68" s="374"/>
      <c r="G68" s="375"/>
      <c r="H68" s="375"/>
      <c r="I68" s="376"/>
      <c r="J68" s="375"/>
      <c r="K68" s="391"/>
      <c r="L68" s="74">
        <f t="shared" si="0"/>
        <v>0</v>
      </c>
    </row>
    <row r="69" spans="1:12">
      <c r="A69" s="383">
        <v>66</v>
      </c>
      <c r="B69" s="370"/>
      <c r="C69" s="372"/>
      <c r="D69" s="373"/>
      <c r="E69" s="372"/>
      <c r="F69" s="374"/>
      <c r="G69" s="375"/>
      <c r="H69" s="375"/>
      <c r="I69" s="376"/>
      <c r="J69" s="375"/>
      <c r="K69" s="391"/>
      <c r="L69" s="74">
        <f t="shared" ref="L69:L133" si="1">IF(B69=0,0,MONTH(B69)-$L$1+1)</f>
        <v>0</v>
      </c>
    </row>
    <row r="70" spans="1:12">
      <c r="A70" s="383">
        <v>67</v>
      </c>
      <c r="B70" s="370"/>
      <c r="C70" s="372"/>
      <c r="D70" s="373"/>
      <c r="E70" s="372"/>
      <c r="F70" s="374"/>
      <c r="G70" s="375"/>
      <c r="H70" s="375"/>
      <c r="I70" s="376"/>
      <c r="J70" s="375"/>
      <c r="K70" s="391"/>
      <c r="L70" s="74">
        <f t="shared" si="1"/>
        <v>0</v>
      </c>
    </row>
    <row r="71" spans="1:12">
      <c r="A71" s="383">
        <v>68</v>
      </c>
      <c r="B71" s="370"/>
      <c r="C71" s="372"/>
      <c r="D71" s="373"/>
      <c r="E71" s="372"/>
      <c r="F71" s="374"/>
      <c r="G71" s="375"/>
      <c r="H71" s="375"/>
      <c r="I71" s="376"/>
      <c r="J71" s="375"/>
      <c r="K71" s="391"/>
      <c r="L71" s="74">
        <f t="shared" si="1"/>
        <v>0</v>
      </c>
    </row>
    <row r="72" spans="1:12">
      <c r="A72" s="383">
        <v>69</v>
      </c>
      <c r="B72" s="370"/>
      <c r="C72" s="372"/>
      <c r="D72" s="373"/>
      <c r="E72" s="372"/>
      <c r="F72" s="374"/>
      <c r="G72" s="375"/>
      <c r="H72" s="375"/>
      <c r="I72" s="376"/>
      <c r="J72" s="375"/>
      <c r="K72" s="391"/>
      <c r="L72" s="74">
        <f t="shared" si="1"/>
        <v>0</v>
      </c>
    </row>
    <row r="73" spans="1:12">
      <c r="A73" s="383">
        <v>70</v>
      </c>
      <c r="B73" s="370"/>
      <c r="C73" s="372"/>
      <c r="D73" s="373"/>
      <c r="E73" s="372"/>
      <c r="F73" s="374"/>
      <c r="G73" s="375"/>
      <c r="H73" s="375"/>
      <c r="I73" s="376"/>
      <c r="J73" s="375"/>
      <c r="K73" s="391"/>
      <c r="L73" s="74">
        <f t="shared" si="1"/>
        <v>0</v>
      </c>
    </row>
    <row r="74" spans="1:12">
      <c r="A74" s="383">
        <v>71</v>
      </c>
      <c r="B74" s="370"/>
      <c r="C74" s="372"/>
      <c r="D74" s="373"/>
      <c r="E74" s="372"/>
      <c r="F74" s="374"/>
      <c r="G74" s="375"/>
      <c r="H74" s="375"/>
      <c r="I74" s="376"/>
      <c r="J74" s="375"/>
      <c r="K74" s="391"/>
      <c r="L74" s="74">
        <f t="shared" si="1"/>
        <v>0</v>
      </c>
    </row>
    <row r="75" spans="1:12">
      <c r="A75" s="383">
        <v>72</v>
      </c>
      <c r="B75" s="370"/>
      <c r="C75" s="372"/>
      <c r="D75" s="373"/>
      <c r="E75" s="372"/>
      <c r="F75" s="374"/>
      <c r="G75" s="375"/>
      <c r="H75" s="375"/>
      <c r="I75" s="376"/>
      <c r="J75" s="375"/>
      <c r="K75" s="391"/>
      <c r="L75" s="74">
        <f t="shared" si="1"/>
        <v>0</v>
      </c>
    </row>
    <row r="76" spans="1:12">
      <c r="A76" s="383">
        <v>73</v>
      </c>
      <c r="B76" s="370"/>
      <c r="C76" s="372"/>
      <c r="D76" s="373"/>
      <c r="E76" s="372"/>
      <c r="F76" s="374"/>
      <c r="G76" s="375"/>
      <c r="H76" s="375"/>
      <c r="I76" s="376"/>
      <c r="J76" s="375"/>
      <c r="K76" s="391"/>
      <c r="L76" s="74">
        <f t="shared" si="1"/>
        <v>0</v>
      </c>
    </row>
    <row r="77" spans="1:12">
      <c r="A77" s="383">
        <v>74</v>
      </c>
      <c r="B77" s="370"/>
      <c r="C77" s="372"/>
      <c r="D77" s="373"/>
      <c r="E77" s="372"/>
      <c r="F77" s="374"/>
      <c r="G77" s="375"/>
      <c r="H77" s="375"/>
      <c r="I77" s="376"/>
      <c r="J77" s="375"/>
      <c r="K77" s="391"/>
      <c r="L77" s="74">
        <f t="shared" si="1"/>
        <v>0</v>
      </c>
    </row>
    <row r="78" spans="1:12">
      <c r="A78" s="383">
        <v>75</v>
      </c>
      <c r="B78" s="370"/>
      <c r="C78" s="372"/>
      <c r="D78" s="373"/>
      <c r="E78" s="372"/>
      <c r="F78" s="374"/>
      <c r="G78" s="375"/>
      <c r="H78" s="375"/>
      <c r="I78" s="376"/>
      <c r="J78" s="375"/>
      <c r="K78" s="391"/>
      <c r="L78" s="74">
        <f t="shared" si="1"/>
        <v>0</v>
      </c>
    </row>
    <row r="79" spans="1:12">
      <c r="A79" s="383">
        <v>76</v>
      </c>
      <c r="B79" s="370"/>
      <c r="C79" s="372"/>
      <c r="D79" s="373"/>
      <c r="E79" s="372"/>
      <c r="F79" s="374"/>
      <c r="G79" s="375"/>
      <c r="H79" s="375"/>
      <c r="I79" s="376"/>
      <c r="J79" s="375"/>
      <c r="K79" s="391"/>
      <c r="L79" s="74">
        <f t="shared" si="1"/>
        <v>0</v>
      </c>
    </row>
    <row r="80" spans="1:12">
      <c r="A80" s="383">
        <v>77</v>
      </c>
      <c r="B80" s="370"/>
      <c r="C80" s="372"/>
      <c r="D80" s="373"/>
      <c r="E80" s="372"/>
      <c r="F80" s="374"/>
      <c r="G80" s="375"/>
      <c r="H80" s="375"/>
      <c r="I80" s="376"/>
      <c r="J80" s="375"/>
      <c r="K80" s="391"/>
      <c r="L80" s="74">
        <f t="shared" si="1"/>
        <v>0</v>
      </c>
    </row>
    <row r="81" spans="1:12">
      <c r="A81" s="383">
        <v>78</v>
      </c>
      <c r="B81" s="370"/>
      <c r="C81" s="372"/>
      <c r="D81" s="373"/>
      <c r="E81" s="372"/>
      <c r="F81" s="374"/>
      <c r="G81" s="375"/>
      <c r="H81" s="375"/>
      <c r="I81" s="376"/>
      <c r="J81" s="375"/>
      <c r="K81" s="391"/>
      <c r="L81" s="74">
        <f t="shared" si="1"/>
        <v>0</v>
      </c>
    </row>
    <row r="82" spans="1:12">
      <c r="A82" s="383">
        <v>79</v>
      </c>
      <c r="B82" s="370"/>
      <c r="C82" s="372"/>
      <c r="D82" s="373"/>
      <c r="E82" s="372"/>
      <c r="F82" s="374"/>
      <c r="G82" s="375"/>
      <c r="H82" s="375"/>
      <c r="I82" s="376"/>
      <c r="J82" s="376"/>
      <c r="K82" s="391"/>
      <c r="L82" s="74">
        <f t="shared" si="1"/>
        <v>0</v>
      </c>
    </row>
    <row r="83" spans="1:12">
      <c r="A83" s="383">
        <v>80</v>
      </c>
      <c r="B83" s="370"/>
      <c r="C83" s="372"/>
      <c r="D83" s="373"/>
      <c r="E83" s="372"/>
      <c r="F83" s="374"/>
      <c r="G83" s="375"/>
      <c r="H83" s="375"/>
      <c r="I83" s="376"/>
      <c r="J83" s="375"/>
      <c r="K83" s="391"/>
      <c r="L83" s="74">
        <f t="shared" si="1"/>
        <v>0</v>
      </c>
    </row>
    <row r="84" spans="1:12">
      <c r="A84" s="383">
        <v>81</v>
      </c>
      <c r="B84" s="370"/>
      <c r="C84" s="372"/>
      <c r="D84" s="373"/>
      <c r="E84" s="372"/>
      <c r="F84" s="374"/>
      <c r="G84" s="375"/>
      <c r="H84" s="375"/>
      <c r="I84" s="376"/>
      <c r="J84" s="375"/>
      <c r="K84" s="391"/>
      <c r="L84" s="74">
        <f t="shared" si="1"/>
        <v>0</v>
      </c>
    </row>
    <row r="85" spans="1:12">
      <c r="A85" s="383">
        <v>82</v>
      </c>
      <c r="B85" s="370"/>
      <c r="C85" s="372"/>
      <c r="D85" s="373"/>
      <c r="E85" s="372"/>
      <c r="F85" s="374"/>
      <c r="G85" s="375"/>
      <c r="H85" s="375"/>
      <c r="I85" s="376"/>
      <c r="J85" s="375"/>
      <c r="K85" s="391"/>
      <c r="L85" s="74">
        <f t="shared" si="1"/>
        <v>0</v>
      </c>
    </row>
    <row r="86" spans="1:12">
      <c r="A86" s="383">
        <v>83</v>
      </c>
      <c r="B86" s="370"/>
      <c r="C86" s="372"/>
      <c r="D86" s="373"/>
      <c r="E86" s="372"/>
      <c r="F86" s="374"/>
      <c r="G86" s="375"/>
      <c r="H86" s="375"/>
      <c r="I86" s="376"/>
      <c r="J86" s="375"/>
      <c r="K86" s="391"/>
      <c r="L86" s="74">
        <f t="shared" si="1"/>
        <v>0</v>
      </c>
    </row>
    <row r="87" spans="1:12">
      <c r="A87" s="383">
        <v>84</v>
      </c>
      <c r="B87" s="370"/>
      <c r="C87" s="372"/>
      <c r="D87" s="373"/>
      <c r="E87" s="372"/>
      <c r="F87" s="374"/>
      <c r="G87" s="375"/>
      <c r="H87" s="375"/>
      <c r="I87" s="376"/>
      <c r="J87" s="375"/>
      <c r="K87" s="391"/>
      <c r="L87" s="74">
        <f t="shared" si="1"/>
        <v>0</v>
      </c>
    </row>
    <row r="88" spans="1:12">
      <c r="A88" s="383">
        <v>85</v>
      </c>
      <c r="B88" s="370"/>
      <c r="C88" s="372"/>
      <c r="D88" s="373"/>
      <c r="E88" s="372"/>
      <c r="F88" s="374"/>
      <c r="G88" s="375"/>
      <c r="H88" s="375"/>
      <c r="I88" s="376"/>
      <c r="J88" s="375"/>
      <c r="K88" s="391"/>
      <c r="L88" s="74">
        <f t="shared" si="1"/>
        <v>0</v>
      </c>
    </row>
    <row r="89" spans="1:12">
      <c r="A89" s="383">
        <v>86</v>
      </c>
      <c r="B89" s="370"/>
      <c r="C89" s="372"/>
      <c r="D89" s="373"/>
      <c r="E89" s="372"/>
      <c r="F89" s="374"/>
      <c r="G89" s="375"/>
      <c r="H89" s="375"/>
      <c r="I89" s="376"/>
      <c r="J89" s="375"/>
      <c r="K89" s="391"/>
      <c r="L89" s="74">
        <f t="shared" si="1"/>
        <v>0</v>
      </c>
    </row>
    <row r="90" spans="1:12">
      <c r="A90" s="383">
        <v>87</v>
      </c>
      <c r="B90" s="370"/>
      <c r="C90" s="372"/>
      <c r="D90" s="373"/>
      <c r="E90" s="372"/>
      <c r="F90" s="374"/>
      <c r="G90" s="375"/>
      <c r="H90" s="375"/>
      <c r="I90" s="376"/>
      <c r="J90" s="375"/>
      <c r="K90" s="391"/>
      <c r="L90" s="74">
        <f t="shared" si="1"/>
        <v>0</v>
      </c>
    </row>
    <row r="91" spans="1:12">
      <c r="A91" s="383">
        <v>88</v>
      </c>
      <c r="B91" s="370"/>
      <c r="C91" s="372"/>
      <c r="D91" s="373"/>
      <c r="E91" s="372"/>
      <c r="F91" s="374"/>
      <c r="G91" s="375"/>
      <c r="H91" s="375"/>
      <c r="I91" s="376"/>
      <c r="J91" s="375"/>
      <c r="K91" s="391"/>
      <c r="L91" s="74">
        <f t="shared" si="1"/>
        <v>0</v>
      </c>
    </row>
    <row r="92" spans="1:12">
      <c r="A92" s="383">
        <v>89</v>
      </c>
      <c r="B92" s="370"/>
      <c r="C92" s="372"/>
      <c r="D92" s="373"/>
      <c r="E92" s="372"/>
      <c r="F92" s="374"/>
      <c r="G92" s="375"/>
      <c r="H92" s="375"/>
      <c r="I92" s="376"/>
      <c r="J92" s="375"/>
      <c r="K92" s="391"/>
      <c r="L92" s="74">
        <f t="shared" si="1"/>
        <v>0</v>
      </c>
    </row>
    <row r="93" spans="1:12">
      <c r="A93" s="383">
        <v>90</v>
      </c>
      <c r="B93" s="370"/>
      <c r="C93" s="372"/>
      <c r="D93" s="373"/>
      <c r="E93" s="372"/>
      <c r="F93" s="374"/>
      <c r="G93" s="375"/>
      <c r="H93" s="375"/>
      <c r="I93" s="376"/>
      <c r="J93" s="375"/>
      <c r="K93" s="391"/>
      <c r="L93" s="74">
        <f t="shared" si="1"/>
        <v>0</v>
      </c>
    </row>
    <row r="94" spans="1:12">
      <c r="A94" s="383">
        <v>91</v>
      </c>
      <c r="B94" s="370"/>
      <c r="C94" s="372"/>
      <c r="D94" s="373"/>
      <c r="E94" s="372"/>
      <c r="F94" s="374"/>
      <c r="G94" s="375"/>
      <c r="H94" s="375"/>
      <c r="I94" s="376"/>
      <c r="J94" s="375"/>
      <c r="K94" s="391"/>
      <c r="L94" s="74">
        <f t="shared" si="1"/>
        <v>0</v>
      </c>
    </row>
    <row r="95" spans="1:12">
      <c r="A95" s="383">
        <v>92</v>
      </c>
      <c r="B95" s="370"/>
      <c r="C95" s="372"/>
      <c r="D95" s="373"/>
      <c r="E95" s="372"/>
      <c r="F95" s="374"/>
      <c r="G95" s="375"/>
      <c r="H95" s="375"/>
      <c r="I95" s="376"/>
      <c r="J95" s="375"/>
      <c r="K95" s="391"/>
      <c r="L95" s="74">
        <f t="shared" si="1"/>
        <v>0</v>
      </c>
    </row>
    <row r="96" spans="1:12">
      <c r="A96" s="383">
        <v>93</v>
      </c>
      <c r="B96" s="370"/>
      <c r="C96" s="372"/>
      <c r="D96" s="373"/>
      <c r="E96" s="372"/>
      <c r="F96" s="374"/>
      <c r="G96" s="375"/>
      <c r="H96" s="375"/>
      <c r="I96" s="376"/>
      <c r="J96" s="375"/>
      <c r="K96" s="391"/>
      <c r="L96" s="74">
        <f t="shared" si="1"/>
        <v>0</v>
      </c>
    </row>
    <row r="97" spans="1:12">
      <c r="A97" s="383">
        <v>94</v>
      </c>
      <c r="B97" s="370"/>
      <c r="C97" s="372"/>
      <c r="D97" s="373"/>
      <c r="E97" s="372"/>
      <c r="F97" s="374"/>
      <c r="G97" s="375"/>
      <c r="H97" s="375"/>
      <c r="I97" s="376"/>
      <c r="J97" s="375"/>
      <c r="K97" s="391"/>
      <c r="L97" s="74">
        <f t="shared" si="1"/>
        <v>0</v>
      </c>
    </row>
    <row r="98" spans="1:12">
      <c r="A98" s="383">
        <v>95</v>
      </c>
      <c r="B98" s="370"/>
      <c r="C98" s="372"/>
      <c r="D98" s="373"/>
      <c r="E98" s="372"/>
      <c r="F98" s="374"/>
      <c r="G98" s="375"/>
      <c r="H98" s="375"/>
      <c r="I98" s="376"/>
      <c r="J98" s="375"/>
      <c r="K98" s="391"/>
      <c r="L98" s="74">
        <f t="shared" si="1"/>
        <v>0</v>
      </c>
    </row>
    <row r="99" spans="1:12">
      <c r="A99" s="383">
        <v>96</v>
      </c>
      <c r="B99" s="370"/>
      <c r="C99" s="372"/>
      <c r="D99" s="373"/>
      <c r="E99" s="372"/>
      <c r="F99" s="374"/>
      <c r="G99" s="375"/>
      <c r="H99" s="375"/>
      <c r="I99" s="376"/>
      <c r="J99" s="375"/>
      <c r="K99" s="391"/>
      <c r="L99" s="74">
        <f t="shared" si="1"/>
        <v>0</v>
      </c>
    </row>
    <row r="100" spans="1:12">
      <c r="A100" s="383">
        <v>97</v>
      </c>
      <c r="B100" s="370"/>
      <c r="C100" s="372"/>
      <c r="D100" s="373"/>
      <c r="E100" s="372"/>
      <c r="F100" s="374"/>
      <c r="G100" s="375"/>
      <c r="H100" s="375"/>
      <c r="I100" s="376"/>
      <c r="J100" s="375"/>
      <c r="K100" s="391"/>
      <c r="L100" s="74">
        <f t="shared" si="1"/>
        <v>0</v>
      </c>
    </row>
    <row r="101" spans="1:12">
      <c r="A101" s="383">
        <v>98</v>
      </c>
      <c r="B101" s="370"/>
      <c r="C101" s="372"/>
      <c r="D101" s="373"/>
      <c r="E101" s="372"/>
      <c r="F101" s="374"/>
      <c r="G101" s="375"/>
      <c r="H101" s="375"/>
      <c r="I101" s="376"/>
      <c r="J101" s="375"/>
      <c r="K101" s="391"/>
      <c r="L101" s="74">
        <f t="shared" si="1"/>
        <v>0</v>
      </c>
    </row>
    <row r="102" spans="1:12">
      <c r="A102" s="383">
        <v>99</v>
      </c>
      <c r="B102" s="370"/>
      <c r="C102" s="372"/>
      <c r="D102" s="373"/>
      <c r="E102" s="372"/>
      <c r="F102" s="374"/>
      <c r="G102" s="375"/>
      <c r="H102" s="375"/>
      <c r="I102" s="376"/>
      <c r="J102" s="375"/>
      <c r="K102" s="391"/>
      <c r="L102" s="74">
        <f t="shared" si="1"/>
        <v>0</v>
      </c>
    </row>
    <row r="103" spans="1:12">
      <c r="A103" s="383">
        <v>100</v>
      </c>
      <c r="B103" s="370"/>
      <c r="C103" s="372"/>
      <c r="D103" s="373"/>
      <c r="E103" s="372"/>
      <c r="F103" s="374"/>
      <c r="G103" s="375"/>
      <c r="H103" s="375"/>
      <c r="I103" s="376"/>
      <c r="J103" s="375"/>
      <c r="K103" s="391"/>
      <c r="L103" s="74">
        <f t="shared" si="1"/>
        <v>0</v>
      </c>
    </row>
    <row r="104" spans="1:12">
      <c r="A104" s="383">
        <v>101</v>
      </c>
      <c r="B104" s="370"/>
      <c r="C104" s="372"/>
      <c r="D104" s="373"/>
      <c r="E104" s="372"/>
      <c r="F104" s="374"/>
      <c r="G104" s="375"/>
      <c r="H104" s="375"/>
      <c r="I104" s="376"/>
      <c r="J104" s="375"/>
      <c r="K104" s="391"/>
      <c r="L104" s="74">
        <f t="shared" si="1"/>
        <v>0</v>
      </c>
    </row>
    <row r="105" spans="1:12">
      <c r="A105" s="383">
        <v>102</v>
      </c>
      <c r="B105" s="370"/>
      <c r="C105" s="372"/>
      <c r="D105" s="373"/>
      <c r="E105" s="372"/>
      <c r="F105" s="374"/>
      <c r="G105" s="375"/>
      <c r="H105" s="375"/>
      <c r="I105" s="376"/>
      <c r="J105" s="375"/>
      <c r="K105" s="391"/>
      <c r="L105" s="74">
        <f t="shared" si="1"/>
        <v>0</v>
      </c>
    </row>
    <row r="106" spans="1:12">
      <c r="A106" s="383">
        <v>103</v>
      </c>
      <c r="B106" s="370"/>
      <c r="C106" s="372"/>
      <c r="D106" s="373"/>
      <c r="E106" s="372"/>
      <c r="F106" s="374"/>
      <c r="G106" s="375"/>
      <c r="H106" s="375"/>
      <c r="I106" s="376"/>
      <c r="J106" s="375"/>
      <c r="K106" s="391"/>
      <c r="L106" s="74">
        <f t="shared" si="1"/>
        <v>0</v>
      </c>
    </row>
    <row r="107" spans="1:12">
      <c r="A107" s="383">
        <v>104</v>
      </c>
      <c r="B107" s="370"/>
      <c r="C107" s="372"/>
      <c r="D107" s="373"/>
      <c r="E107" s="372"/>
      <c r="F107" s="374"/>
      <c r="G107" s="375"/>
      <c r="H107" s="375"/>
      <c r="I107" s="376"/>
      <c r="J107" s="375"/>
      <c r="K107" s="391"/>
      <c r="L107" s="74">
        <f t="shared" si="1"/>
        <v>0</v>
      </c>
    </row>
    <row r="108" spans="1:12">
      <c r="A108" s="383">
        <v>105</v>
      </c>
      <c r="B108" s="370"/>
      <c r="C108" s="372"/>
      <c r="D108" s="373"/>
      <c r="E108" s="372"/>
      <c r="F108" s="374"/>
      <c r="G108" s="375"/>
      <c r="H108" s="375"/>
      <c r="I108" s="376"/>
      <c r="J108" s="375"/>
      <c r="K108" s="391"/>
      <c r="L108" s="74">
        <f t="shared" si="1"/>
        <v>0</v>
      </c>
    </row>
    <row r="109" spans="1:12">
      <c r="A109" s="383">
        <v>106</v>
      </c>
      <c r="B109" s="370"/>
      <c r="C109" s="372"/>
      <c r="D109" s="373"/>
      <c r="E109" s="372"/>
      <c r="F109" s="374"/>
      <c r="G109" s="375"/>
      <c r="H109" s="375"/>
      <c r="I109" s="376"/>
      <c r="J109" s="375"/>
      <c r="K109" s="391"/>
      <c r="L109" s="74">
        <f t="shared" si="1"/>
        <v>0</v>
      </c>
    </row>
    <row r="110" spans="1:12">
      <c r="A110" s="383">
        <v>107</v>
      </c>
      <c r="B110" s="370"/>
      <c r="C110" s="372"/>
      <c r="D110" s="382"/>
      <c r="E110" s="372"/>
      <c r="F110" s="374"/>
      <c r="G110" s="375"/>
      <c r="H110" s="375"/>
      <c r="I110" s="376"/>
      <c r="J110" s="376"/>
      <c r="K110" s="391"/>
      <c r="L110" s="74">
        <f t="shared" si="1"/>
        <v>0</v>
      </c>
    </row>
    <row r="111" spans="1:12">
      <c r="A111" s="383">
        <v>108</v>
      </c>
      <c r="B111" s="370"/>
      <c r="C111" s="372"/>
      <c r="D111" s="373"/>
      <c r="E111" s="372"/>
      <c r="F111" s="374"/>
      <c r="G111" s="375"/>
      <c r="H111" s="375"/>
      <c r="I111" s="376"/>
      <c r="J111" s="375"/>
      <c r="K111" s="391"/>
      <c r="L111" s="74">
        <f t="shared" si="1"/>
        <v>0</v>
      </c>
    </row>
    <row r="112" spans="1:12">
      <c r="A112" s="383">
        <v>109</v>
      </c>
      <c r="B112" s="370"/>
      <c r="C112" s="372"/>
      <c r="D112" s="373"/>
      <c r="E112" s="372"/>
      <c r="F112" s="374"/>
      <c r="G112" s="375"/>
      <c r="H112" s="375"/>
      <c r="I112" s="376"/>
      <c r="J112" s="375"/>
      <c r="K112" s="391"/>
      <c r="L112" s="74">
        <f t="shared" si="1"/>
        <v>0</v>
      </c>
    </row>
    <row r="113" spans="1:12">
      <c r="A113" s="383">
        <v>110</v>
      </c>
      <c r="B113" s="370"/>
      <c r="C113" s="372"/>
      <c r="D113" s="373"/>
      <c r="E113" s="372"/>
      <c r="F113" s="374"/>
      <c r="G113" s="375"/>
      <c r="H113" s="375"/>
      <c r="I113" s="376"/>
      <c r="J113" s="375"/>
      <c r="K113" s="391"/>
      <c r="L113" s="74">
        <f t="shared" si="1"/>
        <v>0</v>
      </c>
    </row>
    <row r="114" spans="1:12">
      <c r="A114" s="383">
        <v>111</v>
      </c>
      <c r="B114" s="370"/>
      <c r="C114" s="372"/>
      <c r="D114" s="373"/>
      <c r="E114" s="372"/>
      <c r="F114" s="374"/>
      <c r="G114" s="375"/>
      <c r="H114" s="375"/>
      <c r="I114" s="376"/>
      <c r="J114" s="375"/>
      <c r="K114" s="391"/>
      <c r="L114" s="74">
        <f t="shared" si="1"/>
        <v>0</v>
      </c>
    </row>
    <row r="115" spans="1:12">
      <c r="A115" s="383">
        <v>112</v>
      </c>
      <c r="B115" s="370"/>
      <c r="C115" s="372"/>
      <c r="D115" s="373"/>
      <c r="E115" s="372"/>
      <c r="F115" s="374"/>
      <c r="G115" s="375"/>
      <c r="H115" s="375"/>
      <c r="I115" s="376"/>
      <c r="J115" s="375"/>
      <c r="K115" s="391"/>
      <c r="L115" s="74">
        <f t="shared" si="1"/>
        <v>0</v>
      </c>
    </row>
    <row r="116" spans="1:12">
      <c r="A116" s="383">
        <v>113</v>
      </c>
      <c r="B116" s="370"/>
      <c r="C116" s="372"/>
      <c r="D116" s="373"/>
      <c r="E116" s="372"/>
      <c r="F116" s="374"/>
      <c r="G116" s="375"/>
      <c r="H116" s="375"/>
      <c r="I116" s="376"/>
      <c r="J116" s="375"/>
      <c r="K116" s="391"/>
      <c r="L116" s="74">
        <f t="shared" si="1"/>
        <v>0</v>
      </c>
    </row>
    <row r="117" spans="1:12">
      <c r="A117" s="383">
        <v>114</v>
      </c>
      <c r="B117" s="370"/>
      <c r="C117" s="372"/>
      <c r="D117" s="373"/>
      <c r="E117" s="372"/>
      <c r="F117" s="374"/>
      <c r="G117" s="375"/>
      <c r="H117" s="375"/>
      <c r="I117" s="376"/>
      <c r="J117" s="375"/>
      <c r="K117" s="391"/>
      <c r="L117" s="74">
        <f t="shared" si="1"/>
        <v>0</v>
      </c>
    </row>
    <row r="118" spans="1:12">
      <c r="A118" s="383">
        <v>115</v>
      </c>
      <c r="B118" s="370"/>
      <c r="C118" s="372"/>
      <c r="D118" s="373"/>
      <c r="E118" s="372"/>
      <c r="F118" s="374"/>
      <c r="G118" s="375"/>
      <c r="H118" s="375"/>
      <c r="I118" s="376"/>
      <c r="J118" s="375"/>
      <c r="K118" s="391"/>
      <c r="L118" s="74">
        <f t="shared" si="1"/>
        <v>0</v>
      </c>
    </row>
    <row r="119" spans="1:12">
      <c r="A119" s="383">
        <v>116</v>
      </c>
      <c r="B119" s="370"/>
      <c r="C119" s="372"/>
      <c r="D119" s="373"/>
      <c r="E119" s="372"/>
      <c r="F119" s="374"/>
      <c r="G119" s="375"/>
      <c r="H119" s="375"/>
      <c r="I119" s="376"/>
      <c r="J119" s="375"/>
      <c r="K119" s="391"/>
      <c r="L119" s="74">
        <f t="shared" si="1"/>
        <v>0</v>
      </c>
    </row>
    <row r="120" spans="1:12">
      <c r="A120" s="383">
        <v>117</v>
      </c>
      <c r="B120" s="370"/>
      <c r="C120" s="372"/>
      <c r="D120" s="373"/>
      <c r="E120" s="372"/>
      <c r="F120" s="374"/>
      <c r="G120" s="375"/>
      <c r="H120" s="375"/>
      <c r="I120" s="376"/>
      <c r="J120" s="375"/>
      <c r="K120" s="391"/>
      <c r="L120" s="74">
        <f t="shared" si="1"/>
        <v>0</v>
      </c>
    </row>
    <row r="121" spans="1:12">
      <c r="A121" s="383">
        <v>118</v>
      </c>
      <c r="B121" s="370"/>
      <c r="C121" s="372"/>
      <c r="D121" s="373"/>
      <c r="E121" s="372"/>
      <c r="F121" s="374"/>
      <c r="G121" s="375"/>
      <c r="H121" s="375"/>
      <c r="I121" s="376"/>
      <c r="J121" s="375"/>
      <c r="K121" s="391"/>
      <c r="L121" s="74">
        <f t="shared" si="1"/>
        <v>0</v>
      </c>
    </row>
    <row r="122" spans="1:12">
      <c r="A122" s="383">
        <v>119</v>
      </c>
      <c r="B122" s="370"/>
      <c r="C122" s="372"/>
      <c r="D122" s="373"/>
      <c r="E122" s="372"/>
      <c r="F122" s="374"/>
      <c r="G122" s="375"/>
      <c r="H122" s="375"/>
      <c r="I122" s="376"/>
      <c r="J122" s="375"/>
      <c r="K122" s="391"/>
      <c r="L122" s="74">
        <f t="shared" si="1"/>
        <v>0</v>
      </c>
    </row>
    <row r="123" spans="1:12">
      <c r="A123" s="383">
        <v>120</v>
      </c>
      <c r="B123" s="370"/>
      <c r="C123" s="372"/>
      <c r="D123" s="373"/>
      <c r="E123" s="372"/>
      <c r="F123" s="374"/>
      <c r="G123" s="375"/>
      <c r="H123" s="375"/>
      <c r="I123" s="376"/>
      <c r="J123" s="375"/>
      <c r="K123" s="391"/>
      <c r="L123" s="74">
        <f t="shared" si="1"/>
        <v>0</v>
      </c>
    </row>
    <row r="124" spans="1:12">
      <c r="A124" s="383">
        <v>121</v>
      </c>
      <c r="B124" s="370"/>
      <c r="C124" s="372"/>
      <c r="D124" s="373"/>
      <c r="E124" s="372"/>
      <c r="F124" s="374"/>
      <c r="G124" s="375"/>
      <c r="H124" s="375"/>
      <c r="I124" s="376"/>
      <c r="J124" s="375"/>
      <c r="K124" s="391"/>
      <c r="L124" s="74">
        <f t="shared" si="1"/>
        <v>0</v>
      </c>
    </row>
    <row r="125" spans="1:12">
      <c r="A125" s="383">
        <v>122</v>
      </c>
      <c r="B125" s="370"/>
      <c r="C125" s="372"/>
      <c r="D125" s="373"/>
      <c r="E125" s="372"/>
      <c r="F125" s="374"/>
      <c r="G125" s="375"/>
      <c r="H125" s="375"/>
      <c r="I125" s="376"/>
      <c r="J125" s="375"/>
      <c r="K125" s="391"/>
      <c r="L125" s="74">
        <f t="shared" si="1"/>
        <v>0</v>
      </c>
    </row>
    <row r="126" spans="1:12">
      <c r="A126" s="383">
        <v>123</v>
      </c>
      <c r="B126" s="370"/>
      <c r="C126" s="372"/>
      <c r="D126" s="373"/>
      <c r="E126" s="372"/>
      <c r="F126" s="374"/>
      <c r="G126" s="375"/>
      <c r="H126" s="375"/>
      <c r="I126" s="376"/>
      <c r="J126" s="375"/>
      <c r="K126" s="391"/>
      <c r="L126" s="74">
        <f t="shared" si="1"/>
        <v>0</v>
      </c>
    </row>
    <row r="127" spans="1:12">
      <c r="A127" s="383">
        <v>124</v>
      </c>
      <c r="B127" s="370"/>
      <c r="C127" s="372"/>
      <c r="D127" s="373"/>
      <c r="E127" s="372"/>
      <c r="F127" s="374"/>
      <c r="G127" s="375"/>
      <c r="H127" s="375"/>
      <c r="I127" s="376"/>
      <c r="J127" s="375"/>
      <c r="K127" s="391"/>
      <c r="L127" s="74">
        <f t="shared" si="1"/>
        <v>0</v>
      </c>
    </row>
    <row r="128" spans="1:12">
      <c r="A128" s="383">
        <v>125</v>
      </c>
      <c r="B128" s="370"/>
      <c r="C128" s="372"/>
      <c r="D128" s="373"/>
      <c r="E128" s="372"/>
      <c r="F128" s="374"/>
      <c r="G128" s="375"/>
      <c r="H128" s="375"/>
      <c r="I128" s="376"/>
      <c r="J128" s="375"/>
      <c r="K128" s="391"/>
      <c r="L128" s="74">
        <f t="shared" si="1"/>
        <v>0</v>
      </c>
    </row>
    <row r="129" spans="1:12">
      <c r="A129" s="383">
        <v>126</v>
      </c>
      <c r="B129" s="370"/>
      <c r="C129" s="372"/>
      <c r="D129" s="373"/>
      <c r="E129" s="372"/>
      <c r="F129" s="374"/>
      <c r="G129" s="375"/>
      <c r="H129" s="375"/>
      <c r="I129" s="376"/>
      <c r="J129" s="375"/>
      <c r="K129" s="391"/>
      <c r="L129" s="74">
        <f t="shared" si="1"/>
        <v>0</v>
      </c>
    </row>
    <row r="130" spans="1:12">
      <c r="A130" s="383">
        <v>127</v>
      </c>
      <c r="B130" s="370"/>
      <c r="C130" s="372"/>
      <c r="D130" s="373"/>
      <c r="E130" s="372"/>
      <c r="F130" s="374"/>
      <c r="G130" s="375"/>
      <c r="H130" s="375"/>
      <c r="I130" s="376"/>
      <c r="J130" s="375"/>
      <c r="K130" s="391"/>
      <c r="L130" s="74">
        <f t="shared" si="1"/>
        <v>0</v>
      </c>
    </row>
    <row r="131" spans="1:12">
      <c r="A131" s="383">
        <v>128</v>
      </c>
      <c r="B131" s="370"/>
      <c r="C131" s="372"/>
      <c r="D131" s="373"/>
      <c r="E131" s="372"/>
      <c r="F131" s="374"/>
      <c r="G131" s="375"/>
      <c r="H131" s="375"/>
      <c r="I131" s="376"/>
      <c r="J131" s="375"/>
      <c r="K131" s="391"/>
      <c r="L131" s="74">
        <f t="shared" si="1"/>
        <v>0</v>
      </c>
    </row>
    <row r="132" spans="1:12">
      <c r="A132" s="383">
        <v>129</v>
      </c>
      <c r="B132" s="370"/>
      <c r="C132" s="372"/>
      <c r="D132" s="373"/>
      <c r="E132" s="372"/>
      <c r="F132" s="374"/>
      <c r="G132" s="375"/>
      <c r="H132" s="375"/>
      <c r="I132" s="376"/>
      <c r="J132" s="375"/>
      <c r="K132" s="391"/>
      <c r="L132" s="74">
        <f t="shared" si="1"/>
        <v>0</v>
      </c>
    </row>
    <row r="133" spans="1:12">
      <c r="A133" s="383">
        <v>130</v>
      </c>
      <c r="B133" s="370"/>
      <c r="C133" s="372"/>
      <c r="D133" s="373"/>
      <c r="E133" s="372"/>
      <c r="F133" s="374"/>
      <c r="G133" s="375"/>
      <c r="H133" s="375"/>
      <c r="I133" s="376"/>
      <c r="J133" s="375"/>
      <c r="K133" s="391"/>
      <c r="L133" s="74">
        <f t="shared" si="1"/>
        <v>0</v>
      </c>
    </row>
    <row r="134" spans="1:12">
      <c r="A134" s="383">
        <v>131</v>
      </c>
      <c r="B134" s="370"/>
      <c r="C134" s="372"/>
      <c r="D134" s="373"/>
      <c r="E134" s="372"/>
      <c r="F134" s="374"/>
      <c r="G134" s="375"/>
      <c r="H134" s="375"/>
      <c r="I134" s="376"/>
      <c r="J134" s="375"/>
      <c r="K134" s="391"/>
      <c r="L134" s="74">
        <f t="shared" ref="L134:L197" si="2">IF(B134=0,0,MONTH(B134)-$L$1+1)</f>
        <v>0</v>
      </c>
    </row>
    <row r="135" spans="1:12">
      <c r="A135" s="383">
        <v>132</v>
      </c>
      <c r="B135" s="370"/>
      <c r="C135" s="372"/>
      <c r="D135" s="373"/>
      <c r="E135" s="372"/>
      <c r="F135" s="374"/>
      <c r="G135" s="375"/>
      <c r="H135" s="375"/>
      <c r="I135" s="376"/>
      <c r="J135" s="375"/>
      <c r="K135" s="391"/>
      <c r="L135" s="74">
        <f t="shared" si="2"/>
        <v>0</v>
      </c>
    </row>
    <row r="136" spans="1:12">
      <c r="A136" s="383">
        <v>133</v>
      </c>
      <c r="B136" s="370"/>
      <c r="C136" s="372"/>
      <c r="D136" s="373"/>
      <c r="E136" s="372"/>
      <c r="F136" s="374"/>
      <c r="G136" s="375"/>
      <c r="H136" s="375"/>
      <c r="I136" s="376"/>
      <c r="J136" s="375"/>
      <c r="K136" s="391"/>
      <c r="L136" s="74">
        <f t="shared" si="2"/>
        <v>0</v>
      </c>
    </row>
    <row r="137" spans="1:12">
      <c r="A137" s="383">
        <v>134</v>
      </c>
      <c r="B137" s="370"/>
      <c r="C137" s="372"/>
      <c r="D137" s="373"/>
      <c r="E137" s="372"/>
      <c r="F137" s="374"/>
      <c r="G137" s="375"/>
      <c r="H137" s="375"/>
      <c r="I137" s="376"/>
      <c r="J137" s="375"/>
      <c r="K137" s="391"/>
      <c r="L137" s="74">
        <f t="shared" si="2"/>
        <v>0</v>
      </c>
    </row>
    <row r="138" spans="1:12">
      <c r="A138" s="383">
        <v>135</v>
      </c>
      <c r="B138" s="370"/>
      <c r="C138" s="372"/>
      <c r="D138" s="373"/>
      <c r="E138" s="372"/>
      <c r="F138" s="374"/>
      <c r="G138" s="375"/>
      <c r="H138" s="375"/>
      <c r="I138" s="376"/>
      <c r="J138" s="375"/>
      <c r="K138" s="391"/>
      <c r="L138" s="74">
        <f t="shared" si="2"/>
        <v>0</v>
      </c>
    </row>
    <row r="139" spans="1:12">
      <c r="A139" s="383">
        <v>136</v>
      </c>
      <c r="B139" s="370"/>
      <c r="C139" s="372"/>
      <c r="D139" s="382"/>
      <c r="E139" s="372"/>
      <c r="F139" s="374"/>
      <c r="G139" s="375"/>
      <c r="H139" s="375"/>
      <c r="I139" s="376"/>
      <c r="J139" s="376"/>
      <c r="K139" s="391"/>
      <c r="L139" s="74">
        <f t="shared" si="2"/>
        <v>0</v>
      </c>
    </row>
    <row r="140" spans="1:12">
      <c r="A140" s="383">
        <v>137</v>
      </c>
      <c r="B140" s="370"/>
      <c r="C140" s="372"/>
      <c r="D140" s="373"/>
      <c r="E140" s="372"/>
      <c r="F140" s="374"/>
      <c r="G140" s="375"/>
      <c r="H140" s="375"/>
      <c r="I140" s="376"/>
      <c r="J140" s="375"/>
      <c r="K140" s="391"/>
      <c r="L140" s="74">
        <f t="shared" si="2"/>
        <v>0</v>
      </c>
    </row>
    <row r="141" spans="1:12">
      <c r="A141" s="383">
        <v>138</v>
      </c>
      <c r="B141" s="370"/>
      <c r="C141" s="372"/>
      <c r="D141" s="373"/>
      <c r="E141" s="372"/>
      <c r="F141" s="374"/>
      <c r="G141" s="375"/>
      <c r="H141" s="375"/>
      <c r="I141" s="376"/>
      <c r="J141" s="375"/>
      <c r="K141" s="391"/>
      <c r="L141" s="74">
        <f t="shared" si="2"/>
        <v>0</v>
      </c>
    </row>
    <row r="142" spans="1:12">
      <c r="A142" s="383">
        <v>139</v>
      </c>
      <c r="B142" s="370"/>
      <c r="C142" s="372"/>
      <c r="D142" s="373"/>
      <c r="E142" s="372"/>
      <c r="F142" s="374"/>
      <c r="G142" s="375"/>
      <c r="H142" s="375"/>
      <c r="I142" s="376"/>
      <c r="J142" s="375"/>
      <c r="K142" s="391"/>
      <c r="L142" s="74">
        <f t="shared" si="2"/>
        <v>0</v>
      </c>
    </row>
    <row r="143" spans="1:12">
      <c r="A143" s="383">
        <v>140</v>
      </c>
      <c r="B143" s="370"/>
      <c r="C143" s="372"/>
      <c r="D143" s="373"/>
      <c r="E143" s="372"/>
      <c r="F143" s="374"/>
      <c r="G143" s="375"/>
      <c r="H143" s="375"/>
      <c r="I143" s="376"/>
      <c r="J143" s="375"/>
      <c r="K143" s="391"/>
      <c r="L143" s="74">
        <f t="shared" si="2"/>
        <v>0</v>
      </c>
    </row>
    <row r="144" spans="1:12">
      <c r="A144" s="383">
        <v>141</v>
      </c>
      <c r="B144" s="370"/>
      <c r="C144" s="372"/>
      <c r="D144" s="373"/>
      <c r="E144" s="372"/>
      <c r="F144" s="374"/>
      <c r="G144" s="375"/>
      <c r="H144" s="375"/>
      <c r="I144" s="376"/>
      <c r="J144" s="375"/>
      <c r="K144" s="391"/>
      <c r="L144" s="74">
        <f t="shared" si="2"/>
        <v>0</v>
      </c>
    </row>
    <row r="145" spans="1:12">
      <c r="A145" s="383">
        <v>142</v>
      </c>
      <c r="B145" s="370"/>
      <c r="C145" s="372"/>
      <c r="D145" s="373"/>
      <c r="E145" s="372"/>
      <c r="F145" s="374"/>
      <c r="G145" s="375"/>
      <c r="H145" s="375"/>
      <c r="I145" s="376"/>
      <c r="J145" s="375"/>
      <c r="K145" s="391"/>
      <c r="L145" s="74">
        <f t="shared" si="2"/>
        <v>0</v>
      </c>
    </row>
    <row r="146" spans="1:12">
      <c r="A146" s="383">
        <v>143</v>
      </c>
      <c r="B146" s="370"/>
      <c r="C146" s="372"/>
      <c r="D146" s="373"/>
      <c r="E146" s="372"/>
      <c r="F146" s="374"/>
      <c r="G146" s="375"/>
      <c r="H146" s="375"/>
      <c r="I146" s="376"/>
      <c r="J146" s="375"/>
      <c r="K146" s="391"/>
      <c r="L146" s="74">
        <f t="shared" si="2"/>
        <v>0</v>
      </c>
    </row>
    <row r="147" spans="1:12">
      <c r="A147" s="383">
        <v>144</v>
      </c>
      <c r="B147" s="370"/>
      <c r="C147" s="372"/>
      <c r="D147" s="373"/>
      <c r="E147" s="372"/>
      <c r="F147" s="374"/>
      <c r="G147" s="375"/>
      <c r="H147" s="375"/>
      <c r="I147" s="376"/>
      <c r="J147" s="375"/>
      <c r="K147" s="391"/>
      <c r="L147" s="74">
        <f t="shared" si="2"/>
        <v>0</v>
      </c>
    </row>
    <row r="148" spans="1:12">
      <c r="A148" s="383">
        <v>145</v>
      </c>
      <c r="B148" s="370"/>
      <c r="C148" s="372"/>
      <c r="D148" s="373"/>
      <c r="E148" s="372"/>
      <c r="F148" s="374"/>
      <c r="G148" s="375"/>
      <c r="H148" s="375"/>
      <c r="I148" s="376"/>
      <c r="J148" s="375"/>
      <c r="K148" s="391"/>
      <c r="L148" s="74">
        <f t="shared" si="2"/>
        <v>0</v>
      </c>
    </row>
    <row r="149" spans="1:12">
      <c r="A149" s="383">
        <v>146</v>
      </c>
      <c r="B149" s="370"/>
      <c r="C149" s="372"/>
      <c r="D149" s="373"/>
      <c r="E149" s="372"/>
      <c r="F149" s="374"/>
      <c r="G149" s="375"/>
      <c r="H149" s="375"/>
      <c r="I149" s="376"/>
      <c r="J149" s="375"/>
      <c r="K149" s="391"/>
      <c r="L149" s="74">
        <f t="shared" si="2"/>
        <v>0</v>
      </c>
    </row>
    <row r="150" spans="1:12">
      <c r="A150" s="383">
        <v>147</v>
      </c>
      <c r="B150" s="370"/>
      <c r="C150" s="372"/>
      <c r="D150" s="373"/>
      <c r="E150" s="372"/>
      <c r="F150" s="374"/>
      <c r="G150" s="375"/>
      <c r="H150" s="375"/>
      <c r="I150" s="376"/>
      <c r="J150" s="375"/>
      <c r="K150" s="391"/>
      <c r="L150" s="74">
        <f t="shared" si="2"/>
        <v>0</v>
      </c>
    </row>
    <row r="151" spans="1:12">
      <c r="A151" s="383">
        <v>148</v>
      </c>
      <c r="B151" s="370"/>
      <c r="C151" s="372"/>
      <c r="D151" s="373"/>
      <c r="E151" s="372"/>
      <c r="F151" s="374"/>
      <c r="G151" s="375"/>
      <c r="H151" s="375"/>
      <c r="I151" s="376"/>
      <c r="J151" s="375"/>
      <c r="K151" s="391"/>
      <c r="L151" s="74">
        <f t="shared" si="2"/>
        <v>0</v>
      </c>
    </row>
    <row r="152" spans="1:12">
      <c r="A152" s="383">
        <v>149</v>
      </c>
      <c r="B152" s="370"/>
      <c r="C152" s="372"/>
      <c r="D152" s="373"/>
      <c r="E152" s="372"/>
      <c r="F152" s="374"/>
      <c r="G152" s="375"/>
      <c r="H152" s="375"/>
      <c r="I152" s="376"/>
      <c r="J152" s="375"/>
      <c r="K152" s="391"/>
      <c r="L152" s="74">
        <f t="shared" si="2"/>
        <v>0</v>
      </c>
    </row>
    <row r="153" spans="1:12">
      <c r="A153" s="383">
        <v>150</v>
      </c>
      <c r="B153" s="370"/>
      <c r="C153" s="372"/>
      <c r="D153" s="373"/>
      <c r="E153" s="372"/>
      <c r="F153" s="374"/>
      <c r="G153" s="375"/>
      <c r="H153" s="375"/>
      <c r="I153" s="376"/>
      <c r="J153" s="375"/>
      <c r="K153" s="391"/>
      <c r="L153" s="74">
        <f t="shared" si="2"/>
        <v>0</v>
      </c>
    </row>
    <row r="154" spans="1:12">
      <c r="A154" s="383">
        <v>151</v>
      </c>
      <c r="B154" s="370"/>
      <c r="C154" s="372"/>
      <c r="D154" s="373"/>
      <c r="E154" s="372"/>
      <c r="F154" s="374"/>
      <c r="G154" s="375"/>
      <c r="H154" s="375"/>
      <c r="I154" s="376"/>
      <c r="J154" s="375"/>
      <c r="K154" s="391"/>
      <c r="L154" s="74">
        <f t="shared" si="2"/>
        <v>0</v>
      </c>
    </row>
    <row r="155" spans="1:12">
      <c r="A155" s="383">
        <v>152</v>
      </c>
      <c r="B155" s="370"/>
      <c r="C155" s="372"/>
      <c r="D155" s="373"/>
      <c r="E155" s="372"/>
      <c r="F155" s="374"/>
      <c r="G155" s="375"/>
      <c r="H155" s="375"/>
      <c r="I155" s="376"/>
      <c r="J155" s="375"/>
      <c r="K155" s="391"/>
      <c r="L155" s="74">
        <f t="shared" si="2"/>
        <v>0</v>
      </c>
    </row>
    <row r="156" spans="1:12">
      <c r="A156" s="383">
        <v>153</v>
      </c>
      <c r="B156" s="370"/>
      <c r="C156" s="372"/>
      <c r="D156" s="373"/>
      <c r="E156" s="372"/>
      <c r="F156" s="374"/>
      <c r="G156" s="375"/>
      <c r="H156" s="375"/>
      <c r="I156" s="376"/>
      <c r="J156" s="375"/>
      <c r="K156" s="391"/>
      <c r="L156" s="74">
        <f t="shared" si="2"/>
        <v>0</v>
      </c>
    </row>
    <row r="157" spans="1:12">
      <c r="A157" s="383">
        <v>154</v>
      </c>
      <c r="B157" s="370"/>
      <c r="C157" s="372"/>
      <c r="D157" s="373"/>
      <c r="E157" s="372"/>
      <c r="F157" s="374"/>
      <c r="G157" s="375"/>
      <c r="H157" s="375"/>
      <c r="I157" s="376"/>
      <c r="J157" s="375"/>
      <c r="K157" s="391"/>
      <c r="L157" s="74">
        <f t="shared" si="2"/>
        <v>0</v>
      </c>
    </row>
    <row r="158" spans="1:12">
      <c r="A158" s="383">
        <v>155</v>
      </c>
      <c r="B158" s="370"/>
      <c r="C158" s="372"/>
      <c r="D158" s="373"/>
      <c r="E158" s="372"/>
      <c r="F158" s="374"/>
      <c r="G158" s="375"/>
      <c r="H158" s="375"/>
      <c r="I158" s="376"/>
      <c r="J158" s="375"/>
      <c r="K158" s="391"/>
      <c r="L158" s="74">
        <f t="shared" si="2"/>
        <v>0</v>
      </c>
    </row>
    <row r="159" spans="1:12">
      <c r="A159" s="383">
        <v>156</v>
      </c>
      <c r="B159" s="370"/>
      <c r="C159" s="372"/>
      <c r="D159" s="373"/>
      <c r="E159" s="372"/>
      <c r="F159" s="374"/>
      <c r="G159" s="375"/>
      <c r="H159" s="375"/>
      <c r="I159" s="376"/>
      <c r="J159" s="375"/>
      <c r="K159" s="391"/>
      <c r="L159" s="74">
        <f t="shared" si="2"/>
        <v>0</v>
      </c>
    </row>
    <row r="160" spans="1:12">
      <c r="A160" s="383">
        <v>157</v>
      </c>
      <c r="B160" s="370"/>
      <c r="C160" s="372"/>
      <c r="D160" s="373"/>
      <c r="E160" s="372"/>
      <c r="F160" s="374"/>
      <c r="G160" s="375"/>
      <c r="H160" s="375"/>
      <c r="I160" s="376"/>
      <c r="J160" s="375"/>
      <c r="K160" s="391"/>
      <c r="L160" s="74">
        <f t="shared" si="2"/>
        <v>0</v>
      </c>
    </row>
    <row r="161" spans="1:12">
      <c r="A161" s="383">
        <v>158</v>
      </c>
      <c r="B161" s="370"/>
      <c r="C161" s="372"/>
      <c r="D161" s="373"/>
      <c r="E161" s="372"/>
      <c r="F161" s="374"/>
      <c r="G161" s="375"/>
      <c r="H161" s="375"/>
      <c r="I161" s="376"/>
      <c r="J161" s="375"/>
      <c r="K161" s="391"/>
      <c r="L161" s="74">
        <f t="shared" si="2"/>
        <v>0</v>
      </c>
    </row>
    <row r="162" spans="1:12">
      <c r="A162" s="383">
        <v>159</v>
      </c>
      <c r="B162" s="370"/>
      <c r="C162" s="372"/>
      <c r="D162" s="373"/>
      <c r="E162" s="372"/>
      <c r="F162" s="374"/>
      <c r="G162" s="375"/>
      <c r="H162" s="375"/>
      <c r="I162" s="376"/>
      <c r="J162" s="375"/>
      <c r="K162" s="391"/>
      <c r="L162" s="74">
        <f t="shared" si="2"/>
        <v>0</v>
      </c>
    </row>
    <row r="163" spans="1:12">
      <c r="A163" s="383">
        <v>160</v>
      </c>
      <c r="B163" s="370"/>
      <c r="C163" s="372"/>
      <c r="D163" s="373"/>
      <c r="E163" s="372"/>
      <c r="F163" s="374"/>
      <c r="G163" s="375"/>
      <c r="H163" s="375"/>
      <c r="I163" s="376"/>
      <c r="J163" s="375"/>
      <c r="K163" s="391"/>
      <c r="L163" s="74">
        <f t="shared" si="2"/>
        <v>0</v>
      </c>
    </row>
    <row r="164" spans="1:12">
      <c r="A164" s="383">
        <v>161</v>
      </c>
      <c r="B164" s="370"/>
      <c r="C164" s="372"/>
      <c r="D164" s="373"/>
      <c r="E164" s="372"/>
      <c r="F164" s="374"/>
      <c r="G164" s="375"/>
      <c r="H164" s="375"/>
      <c r="I164" s="376"/>
      <c r="J164" s="375"/>
      <c r="K164" s="391"/>
      <c r="L164" s="74">
        <f t="shared" si="2"/>
        <v>0</v>
      </c>
    </row>
    <row r="165" spans="1:12">
      <c r="A165" s="383">
        <v>162</v>
      </c>
      <c r="B165" s="370"/>
      <c r="C165" s="372"/>
      <c r="D165" s="373"/>
      <c r="E165" s="372"/>
      <c r="F165" s="374"/>
      <c r="G165" s="375"/>
      <c r="H165" s="375"/>
      <c r="I165" s="376"/>
      <c r="J165" s="375"/>
      <c r="K165" s="391"/>
      <c r="L165" s="74">
        <f t="shared" si="2"/>
        <v>0</v>
      </c>
    </row>
    <row r="166" spans="1:12">
      <c r="A166" s="383">
        <v>163</v>
      </c>
      <c r="B166" s="370"/>
      <c r="C166" s="372"/>
      <c r="D166" s="373"/>
      <c r="E166" s="372"/>
      <c r="F166" s="374"/>
      <c r="G166" s="375"/>
      <c r="H166" s="375"/>
      <c r="I166" s="376"/>
      <c r="J166" s="375"/>
      <c r="K166" s="391"/>
      <c r="L166" s="74">
        <f t="shared" si="2"/>
        <v>0</v>
      </c>
    </row>
    <row r="167" spans="1:12">
      <c r="A167" s="383">
        <v>164</v>
      </c>
      <c r="B167" s="370"/>
      <c r="C167" s="372"/>
      <c r="D167" s="373"/>
      <c r="E167" s="372"/>
      <c r="F167" s="374"/>
      <c r="G167" s="375"/>
      <c r="H167" s="375"/>
      <c r="I167" s="376"/>
      <c r="J167" s="375"/>
      <c r="K167" s="391"/>
      <c r="L167" s="74">
        <f t="shared" si="2"/>
        <v>0</v>
      </c>
    </row>
    <row r="168" spans="1:12">
      <c r="A168" s="383">
        <v>165</v>
      </c>
      <c r="B168" s="370"/>
      <c r="C168" s="372"/>
      <c r="D168" s="373"/>
      <c r="E168" s="372"/>
      <c r="F168" s="374"/>
      <c r="G168" s="375"/>
      <c r="H168" s="375"/>
      <c r="I168" s="376"/>
      <c r="J168" s="375"/>
      <c r="K168" s="391"/>
      <c r="L168" s="74">
        <f t="shared" si="2"/>
        <v>0</v>
      </c>
    </row>
    <row r="169" spans="1:12">
      <c r="A169" s="383">
        <v>166</v>
      </c>
      <c r="B169" s="370"/>
      <c r="C169" s="372"/>
      <c r="D169" s="373"/>
      <c r="E169" s="372"/>
      <c r="F169" s="374"/>
      <c r="G169" s="375"/>
      <c r="H169" s="375"/>
      <c r="I169" s="376"/>
      <c r="J169" s="375"/>
      <c r="K169" s="391"/>
      <c r="L169" s="74">
        <f t="shared" si="2"/>
        <v>0</v>
      </c>
    </row>
    <row r="170" spans="1:12">
      <c r="A170" s="383">
        <v>167</v>
      </c>
      <c r="B170" s="370"/>
      <c r="C170" s="372"/>
      <c r="D170" s="373"/>
      <c r="E170" s="372"/>
      <c r="F170" s="374"/>
      <c r="G170" s="375"/>
      <c r="H170" s="375"/>
      <c r="I170" s="376"/>
      <c r="J170" s="375"/>
      <c r="K170" s="391"/>
      <c r="L170" s="74">
        <f t="shared" si="2"/>
        <v>0</v>
      </c>
    </row>
    <row r="171" spans="1:12">
      <c r="A171" s="383">
        <v>168</v>
      </c>
      <c r="B171" s="370"/>
      <c r="C171" s="372"/>
      <c r="D171" s="373"/>
      <c r="E171" s="372"/>
      <c r="F171" s="374"/>
      <c r="G171" s="375"/>
      <c r="H171" s="375"/>
      <c r="I171" s="376"/>
      <c r="J171" s="375"/>
      <c r="K171" s="391"/>
      <c r="L171" s="74">
        <f t="shared" si="2"/>
        <v>0</v>
      </c>
    </row>
    <row r="172" spans="1:12">
      <c r="A172" s="383">
        <v>169</v>
      </c>
      <c r="B172" s="370"/>
      <c r="C172" s="372"/>
      <c r="D172" s="373"/>
      <c r="E172" s="372"/>
      <c r="F172" s="374"/>
      <c r="G172" s="375"/>
      <c r="H172" s="375"/>
      <c r="I172" s="376"/>
      <c r="J172" s="375"/>
      <c r="K172" s="391"/>
      <c r="L172" s="74">
        <f t="shared" si="2"/>
        <v>0</v>
      </c>
    </row>
    <row r="173" spans="1:12">
      <c r="A173" s="383">
        <v>170</v>
      </c>
      <c r="B173" s="370"/>
      <c r="C173" s="372"/>
      <c r="D173" s="373"/>
      <c r="E173" s="372"/>
      <c r="F173" s="374"/>
      <c r="G173" s="375"/>
      <c r="H173" s="375"/>
      <c r="I173" s="376"/>
      <c r="J173" s="375"/>
      <c r="K173" s="391"/>
      <c r="L173" s="74">
        <f t="shared" si="2"/>
        <v>0</v>
      </c>
    </row>
    <row r="174" spans="1:12">
      <c r="A174" s="383">
        <v>171</v>
      </c>
      <c r="B174" s="370"/>
      <c r="C174" s="372"/>
      <c r="D174" s="373"/>
      <c r="E174" s="372"/>
      <c r="F174" s="374"/>
      <c r="G174" s="375"/>
      <c r="H174" s="375"/>
      <c r="I174" s="376"/>
      <c r="J174" s="375"/>
      <c r="K174" s="391"/>
      <c r="L174" s="74">
        <f t="shared" si="2"/>
        <v>0</v>
      </c>
    </row>
    <row r="175" spans="1:12">
      <c r="A175" s="383">
        <v>172</v>
      </c>
      <c r="B175" s="370"/>
      <c r="C175" s="372"/>
      <c r="D175" s="373"/>
      <c r="E175" s="372"/>
      <c r="F175" s="374"/>
      <c r="G175" s="375"/>
      <c r="H175" s="375"/>
      <c r="I175" s="376"/>
      <c r="J175" s="375"/>
      <c r="K175" s="391"/>
      <c r="L175" s="74">
        <f t="shared" si="2"/>
        <v>0</v>
      </c>
    </row>
    <row r="176" spans="1:12">
      <c r="A176" s="383">
        <v>173</v>
      </c>
      <c r="B176" s="370"/>
      <c r="C176" s="372"/>
      <c r="D176" s="373"/>
      <c r="E176" s="372"/>
      <c r="F176" s="374"/>
      <c r="G176" s="375"/>
      <c r="H176" s="375"/>
      <c r="I176" s="376"/>
      <c r="J176" s="375"/>
      <c r="K176" s="391"/>
      <c r="L176" s="74">
        <f t="shared" si="2"/>
        <v>0</v>
      </c>
    </row>
    <row r="177" spans="1:12">
      <c r="A177" s="383">
        <v>174</v>
      </c>
      <c r="B177" s="370"/>
      <c r="C177" s="372"/>
      <c r="D177" s="373"/>
      <c r="E177" s="372"/>
      <c r="F177" s="374"/>
      <c r="G177" s="375"/>
      <c r="H177" s="375"/>
      <c r="I177" s="376"/>
      <c r="J177" s="375"/>
      <c r="K177" s="391"/>
      <c r="L177" s="74">
        <f t="shared" si="2"/>
        <v>0</v>
      </c>
    </row>
    <row r="178" spans="1:12">
      <c r="A178" s="383">
        <v>175</v>
      </c>
      <c r="B178" s="370"/>
      <c r="C178" s="372"/>
      <c r="D178" s="373"/>
      <c r="E178" s="372"/>
      <c r="F178" s="374"/>
      <c r="G178" s="375"/>
      <c r="H178" s="375"/>
      <c r="I178" s="376"/>
      <c r="J178" s="375"/>
      <c r="K178" s="391"/>
      <c r="L178" s="74">
        <f t="shared" si="2"/>
        <v>0</v>
      </c>
    </row>
    <row r="179" spans="1:12">
      <c r="A179" s="383">
        <v>176</v>
      </c>
      <c r="B179" s="370"/>
      <c r="C179" s="372"/>
      <c r="D179" s="373"/>
      <c r="E179" s="372"/>
      <c r="F179" s="374"/>
      <c r="G179" s="375"/>
      <c r="H179" s="375"/>
      <c r="I179" s="376"/>
      <c r="J179" s="375"/>
      <c r="K179" s="391"/>
      <c r="L179" s="74">
        <f t="shared" si="2"/>
        <v>0</v>
      </c>
    </row>
    <row r="180" spans="1:12">
      <c r="A180" s="383">
        <v>177</v>
      </c>
      <c r="B180" s="370"/>
      <c r="C180" s="372"/>
      <c r="D180" s="373"/>
      <c r="E180" s="372"/>
      <c r="F180" s="374"/>
      <c r="G180" s="375"/>
      <c r="H180" s="375"/>
      <c r="I180" s="376"/>
      <c r="J180" s="375"/>
      <c r="K180" s="391"/>
      <c r="L180" s="74">
        <f t="shared" si="2"/>
        <v>0</v>
      </c>
    </row>
    <row r="181" spans="1:12">
      <c r="A181" s="383">
        <v>178</v>
      </c>
      <c r="B181" s="370"/>
      <c r="C181" s="372"/>
      <c r="D181" s="373"/>
      <c r="E181" s="372"/>
      <c r="F181" s="374"/>
      <c r="G181" s="375"/>
      <c r="H181" s="375"/>
      <c r="I181" s="376"/>
      <c r="J181" s="375"/>
      <c r="K181" s="391"/>
      <c r="L181" s="74">
        <f t="shared" si="2"/>
        <v>0</v>
      </c>
    </row>
    <row r="182" spans="1:12">
      <c r="A182" s="383">
        <v>179</v>
      </c>
      <c r="B182" s="370"/>
      <c r="C182" s="372"/>
      <c r="D182" s="373"/>
      <c r="E182" s="372"/>
      <c r="F182" s="374"/>
      <c r="G182" s="375"/>
      <c r="H182" s="375"/>
      <c r="I182" s="376"/>
      <c r="J182" s="375"/>
      <c r="K182" s="391"/>
      <c r="L182" s="74">
        <f t="shared" si="2"/>
        <v>0</v>
      </c>
    </row>
    <row r="183" spans="1:12">
      <c r="A183" s="383">
        <v>180</v>
      </c>
      <c r="B183" s="370"/>
      <c r="C183" s="372"/>
      <c r="D183" s="373"/>
      <c r="E183" s="372"/>
      <c r="F183" s="374"/>
      <c r="G183" s="375"/>
      <c r="H183" s="375"/>
      <c r="I183" s="376"/>
      <c r="J183" s="375"/>
      <c r="K183" s="391"/>
      <c r="L183" s="74">
        <f t="shared" si="2"/>
        <v>0</v>
      </c>
    </row>
    <row r="184" spans="1:12">
      <c r="A184" s="383">
        <v>181</v>
      </c>
      <c r="B184" s="370"/>
      <c r="C184" s="372"/>
      <c r="D184" s="373"/>
      <c r="E184" s="372"/>
      <c r="F184" s="374"/>
      <c r="G184" s="375"/>
      <c r="H184" s="375"/>
      <c r="I184" s="376"/>
      <c r="J184" s="375"/>
      <c r="K184" s="391"/>
      <c r="L184" s="74">
        <f t="shared" si="2"/>
        <v>0</v>
      </c>
    </row>
    <row r="185" spans="1:12">
      <c r="A185" s="383">
        <v>182</v>
      </c>
      <c r="B185" s="370"/>
      <c r="C185" s="372"/>
      <c r="D185" s="373"/>
      <c r="E185" s="372"/>
      <c r="F185" s="374"/>
      <c r="G185" s="375"/>
      <c r="H185" s="375"/>
      <c r="I185" s="376"/>
      <c r="J185" s="375"/>
      <c r="K185" s="391"/>
      <c r="L185" s="74">
        <f t="shared" si="2"/>
        <v>0</v>
      </c>
    </row>
    <row r="186" spans="1:12">
      <c r="A186" s="383">
        <v>183</v>
      </c>
      <c r="B186" s="370"/>
      <c r="C186" s="372"/>
      <c r="D186" s="373"/>
      <c r="E186" s="372"/>
      <c r="F186" s="374"/>
      <c r="G186" s="375"/>
      <c r="H186" s="375"/>
      <c r="I186" s="376"/>
      <c r="J186" s="375"/>
      <c r="K186" s="391"/>
      <c r="L186" s="74">
        <f t="shared" si="2"/>
        <v>0</v>
      </c>
    </row>
    <row r="187" spans="1:12">
      <c r="A187" s="383">
        <v>184</v>
      </c>
      <c r="B187" s="370"/>
      <c r="C187" s="372"/>
      <c r="D187" s="373"/>
      <c r="E187" s="372"/>
      <c r="F187" s="374"/>
      <c r="G187" s="375"/>
      <c r="H187" s="375"/>
      <c r="I187" s="376"/>
      <c r="J187" s="375"/>
      <c r="K187" s="391"/>
      <c r="L187" s="74">
        <f t="shared" si="2"/>
        <v>0</v>
      </c>
    </row>
    <row r="188" spans="1:12">
      <c r="A188" s="383">
        <v>185</v>
      </c>
      <c r="B188" s="370"/>
      <c r="C188" s="372"/>
      <c r="D188" s="373"/>
      <c r="E188" s="372"/>
      <c r="F188" s="374"/>
      <c r="G188" s="375"/>
      <c r="H188" s="375"/>
      <c r="I188" s="376"/>
      <c r="J188" s="375"/>
      <c r="K188" s="391"/>
      <c r="L188" s="74">
        <f t="shared" si="2"/>
        <v>0</v>
      </c>
    </row>
    <row r="189" spans="1:12">
      <c r="A189" s="383">
        <v>186</v>
      </c>
      <c r="B189" s="370"/>
      <c r="C189" s="372"/>
      <c r="D189" s="373"/>
      <c r="E189" s="372"/>
      <c r="F189" s="374"/>
      <c r="G189" s="375"/>
      <c r="H189" s="375"/>
      <c r="I189" s="376"/>
      <c r="J189" s="375"/>
      <c r="K189" s="391"/>
      <c r="L189" s="74">
        <f t="shared" si="2"/>
        <v>0</v>
      </c>
    </row>
    <row r="190" spans="1:12">
      <c r="A190" s="383">
        <v>187</v>
      </c>
      <c r="B190" s="370"/>
      <c r="C190" s="372"/>
      <c r="D190" s="373"/>
      <c r="E190" s="372"/>
      <c r="F190" s="374"/>
      <c r="G190" s="375"/>
      <c r="H190" s="375"/>
      <c r="I190" s="376"/>
      <c r="J190" s="375"/>
      <c r="K190" s="391"/>
      <c r="L190" s="74">
        <f t="shared" si="2"/>
        <v>0</v>
      </c>
    </row>
    <row r="191" spans="1:12">
      <c r="A191" s="383">
        <v>188</v>
      </c>
      <c r="B191" s="370"/>
      <c r="C191" s="372"/>
      <c r="D191" s="373"/>
      <c r="E191" s="372"/>
      <c r="F191" s="374"/>
      <c r="G191" s="375"/>
      <c r="H191" s="375"/>
      <c r="I191" s="376"/>
      <c r="J191" s="375"/>
      <c r="K191" s="391"/>
      <c r="L191" s="74">
        <f t="shared" si="2"/>
        <v>0</v>
      </c>
    </row>
    <row r="192" spans="1:12">
      <c r="A192" s="383">
        <v>189</v>
      </c>
      <c r="B192" s="370"/>
      <c r="C192" s="372"/>
      <c r="D192" s="373"/>
      <c r="E192" s="372"/>
      <c r="F192" s="374"/>
      <c r="G192" s="375"/>
      <c r="H192" s="375"/>
      <c r="I192" s="376"/>
      <c r="J192" s="375"/>
      <c r="K192" s="391"/>
      <c r="L192" s="74">
        <f t="shared" si="2"/>
        <v>0</v>
      </c>
    </row>
    <row r="193" spans="1:12">
      <c r="A193" s="383">
        <v>190</v>
      </c>
      <c r="B193" s="370"/>
      <c r="C193" s="372"/>
      <c r="D193" s="373"/>
      <c r="E193" s="372"/>
      <c r="F193" s="374"/>
      <c r="G193" s="375"/>
      <c r="H193" s="375"/>
      <c r="I193" s="376"/>
      <c r="J193" s="375"/>
      <c r="K193" s="391"/>
      <c r="L193" s="74">
        <f t="shared" si="2"/>
        <v>0</v>
      </c>
    </row>
    <row r="194" spans="1:12">
      <c r="A194" s="383">
        <v>191</v>
      </c>
      <c r="B194" s="370"/>
      <c r="C194" s="372"/>
      <c r="D194" s="373"/>
      <c r="E194" s="372"/>
      <c r="F194" s="374"/>
      <c r="G194" s="375"/>
      <c r="H194" s="375"/>
      <c r="I194" s="376"/>
      <c r="J194" s="375"/>
      <c r="K194" s="391"/>
      <c r="L194" s="74">
        <f t="shared" si="2"/>
        <v>0</v>
      </c>
    </row>
    <row r="195" spans="1:12">
      <c r="A195" s="383">
        <v>192</v>
      </c>
      <c r="B195" s="370"/>
      <c r="C195" s="372"/>
      <c r="D195" s="373"/>
      <c r="E195" s="372"/>
      <c r="F195" s="374"/>
      <c r="G195" s="375"/>
      <c r="H195" s="375"/>
      <c r="I195" s="376"/>
      <c r="J195" s="375"/>
      <c r="K195" s="391"/>
      <c r="L195" s="74">
        <f t="shared" si="2"/>
        <v>0</v>
      </c>
    </row>
    <row r="196" spans="1:12">
      <c r="A196" s="383">
        <v>193</v>
      </c>
      <c r="B196" s="370"/>
      <c r="C196" s="372"/>
      <c r="D196" s="373"/>
      <c r="E196" s="372"/>
      <c r="F196" s="374"/>
      <c r="G196" s="375"/>
      <c r="H196" s="375"/>
      <c r="I196" s="376"/>
      <c r="J196" s="375"/>
      <c r="K196" s="391"/>
      <c r="L196" s="74">
        <f t="shared" si="2"/>
        <v>0</v>
      </c>
    </row>
    <row r="197" spans="1:12">
      <c r="A197" s="383">
        <v>194</v>
      </c>
      <c r="B197" s="370"/>
      <c r="C197" s="372"/>
      <c r="D197" s="373"/>
      <c r="E197" s="372"/>
      <c r="F197" s="374"/>
      <c r="G197" s="375"/>
      <c r="H197" s="375"/>
      <c r="I197" s="376"/>
      <c r="J197" s="375"/>
      <c r="K197" s="391"/>
      <c r="L197" s="74">
        <f t="shared" si="2"/>
        <v>0</v>
      </c>
    </row>
    <row r="198" spans="1:12">
      <c r="A198" s="383">
        <v>195</v>
      </c>
      <c r="B198" s="370"/>
      <c r="C198" s="372"/>
      <c r="D198" s="373"/>
      <c r="E198" s="372"/>
      <c r="F198" s="374"/>
      <c r="G198" s="375"/>
      <c r="H198" s="375"/>
      <c r="I198" s="376"/>
      <c r="J198" s="375"/>
      <c r="K198" s="391"/>
      <c r="L198" s="74">
        <f t="shared" ref="L198:L261" si="3">IF(B198=0,0,MONTH(B198)-$L$1+1)</f>
        <v>0</v>
      </c>
    </row>
    <row r="199" spans="1:12">
      <c r="A199" s="383">
        <v>196</v>
      </c>
      <c r="B199" s="370"/>
      <c r="C199" s="372"/>
      <c r="D199" s="373"/>
      <c r="E199" s="372"/>
      <c r="F199" s="374"/>
      <c r="G199" s="375"/>
      <c r="H199" s="375"/>
      <c r="I199" s="376"/>
      <c r="J199" s="375"/>
      <c r="K199" s="391"/>
      <c r="L199" s="74">
        <f t="shared" si="3"/>
        <v>0</v>
      </c>
    </row>
    <row r="200" spans="1:12">
      <c r="A200" s="383">
        <v>197</v>
      </c>
      <c r="B200" s="370"/>
      <c r="C200" s="372"/>
      <c r="D200" s="373"/>
      <c r="E200" s="372"/>
      <c r="F200" s="374"/>
      <c r="G200" s="375"/>
      <c r="H200" s="375"/>
      <c r="I200" s="376"/>
      <c r="J200" s="375"/>
      <c r="K200" s="391"/>
      <c r="L200" s="74">
        <f t="shared" si="3"/>
        <v>0</v>
      </c>
    </row>
    <row r="201" spans="1:12">
      <c r="A201" s="383">
        <v>198</v>
      </c>
      <c r="B201" s="370"/>
      <c r="C201" s="372"/>
      <c r="D201" s="373"/>
      <c r="E201" s="372"/>
      <c r="F201" s="374"/>
      <c r="G201" s="375"/>
      <c r="H201" s="375"/>
      <c r="I201" s="376"/>
      <c r="J201" s="375"/>
      <c r="K201" s="391"/>
      <c r="L201" s="74">
        <f t="shared" si="3"/>
        <v>0</v>
      </c>
    </row>
    <row r="202" spans="1:12">
      <c r="A202" s="383">
        <v>199</v>
      </c>
      <c r="B202" s="370"/>
      <c r="C202" s="372"/>
      <c r="D202" s="373"/>
      <c r="E202" s="372"/>
      <c r="F202" s="374"/>
      <c r="G202" s="375"/>
      <c r="H202" s="375"/>
      <c r="I202" s="376"/>
      <c r="J202" s="375"/>
      <c r="K202" s="391"/>
      <c r="L202" s="74">
        <f t="shared" si="3"/>
        <v>0</v>
      </c>
    </row>
    <row r="203" spans="1:12">
      <c r="A203" s="383">
        <v>200</v>
      </c>
      <c r="B203" s="370"/>
      <c r="C203" s="372"/>
      <c r="D203" s="373"/>
      <c r="E203" s="372"/>
      <c r="F203" s="374"/>
      <c r="G203" s="375"/>
      <c r="H203" s="375"/>
      <c r="I203" s="376"/>
      <c r="J203" s="375"/>
      <c r="K203" s="391"/>
      <c r="L203" s="74">
        <f t="shared" si="3"/>
        <v>0</v>
      </c>
    </row>
    <row r="204" spans="1:12">
      <c r="A204" s="383">
        <v>201</v>
      </c>
      <c r="B204" s="370"/>
      <c r="C204" s="372"/>
      <c r="D204" s="373"/>
      <c r="E204" s="372"/>
      <c r="F204" s="374"/>
      <c r="G204" s="375"/>
      <c r="H204" s="375"/>
      <c r="I204" s="376"/>
      <c r="J204" s="375"/>
      <c r="K204" s="391"/>
      <c r="L204" s="74">
        <f t="shared" si="3"/>
        <v>0</v>
      </c>
    </row>
    <row r="205" spans="1:12">
      <c r="A205" s="383">
        <v>202</v>
      </c>
      <c r="B205" s="370"/>
      <c r="C205" s="372"/>
      <c r="D205" s="373"/>
      <c r="E205" s="372"/>
      <c r="F205" s="374"/>
      <c r="G205" s="375"/>
      <c r="H205" s="375"/>
      <c r="I205" s="376"/>
      <c r="J205" s="375"/>
      <c r="K205" s="391"/>
      <c r="L205" s="74">
        <f t="shared" si="3"/>
        <v>0</v>
      </c>
    </row>
    <row r="206" spans="1:12">
      <c r="A206" s="383">
        <v>203</v>
      </c>
      <c r="B206" s="370"/>
      <c r="C206" s="372"/>
      <c r="D206" s="373"/>
      <c r="E206" s="372"/>
      <c r="F206" s="374"/>
      <c r="G206" s="375"/>
      <c r="H206" s="375"/>
      <c r="I206" s="376"/>
      <c r="J206" s="375"/>
      <c r="K206" s="391"/>
      <c r="L206" s="74">
        <f t="shared" si="3"/>
        <v>0</v>
      </c>
    </row>
    <row r="207" spans="1:12">
      <c r="A207" s="383">
        <v>204</v>
      </c>
      <c r="B207" s="370"/>
      <c r="C207" s="372"/>
      <c r="D207" s="373"/>
      <c r="E207" s="372"/>
      <c r="F207" s="374"/>
      <c r="G207" s="375"/>
      <c r="H207" s="375"/>
      <c r="I207" s="376"/>
      <c r="J207" s="375"/>
      <c r="K207" s="391"/>
      <c r="L207" s="74">
        <f t="shared" si="3"/>
        <v>0</v>
      </c>
    </row>
    <row r="208" spans="1:12">
      <c r="A208" s="383">
        <v>205</v>
      </c>
      <c r="B208" s="370"/>
      <c r="C208" s="372"/>
      <c r="D208" s="373"/>
      <c r="E208" s="372"/>
      <c r="F208" s="374"/>
      <c r="G208" s="375"/>
      <c r="H208" s="375"/>
      <c r="I208" s="376"/>
      <c r="J208" s="375"/>
      <c r="K208" s="391"/>
      <c r="L208" s="74">
        <f t="shared" si="3"/>
        <v>0</v>
      </c>
    </row>
    <row r="209" spans="1:12">
      <c r="A209" s="383">
        <v>206</v>
      </c>
      <c r="B209" s="370"/>
      <c r="C209" s="372"/>
      <c r="D209" s="373"/>
      <c r="E209" s="372"/>
      <c r="F209" s="374"/>
      <c r="G209" s="375"/>
      <c r="H209" s="375"/>
      <c r="I209" s="376"/>
      <c r="J209" s="375"/>
      <c r="K209" s="391"/>
      <c r="L209" s="74">
        <f t="shared" si="3"/>
        <v>0</v>
      </c>
    </row>
    <row r="210" spans="1:12">
      <c r="A210" s="383">
        <v>207</v>
      </c>
      <c r="B210" s="370"/>
      <c r="C210" s="372"/>
      <c r="D210" s="373"/>
      <c r="E210" s="372"/>
      <c r="F210" s="374"/>
      <c r="G210" s="375"/>
      <c r="H210" s="375"/>
      <c r="I210" s="376"/>
      <c r="J210" s="375"/>
      <c r="K210" s="391"/>
      <c r="L210" s="74">
        <f t="shared" si="3"/>
        <v>0</v>
      </c>
    </row>
    <row r="211" spans="1:12">
      <c r="A211" s="383">
        <v>208</v>
      </c>
      <c r="B211" s="370"/>
      <c r="C211" s="372"/>
      <c r="D211" s="373"/>
      <c r="E211" s="372"/>
      <c r="F211" s="374"/>
      <c r="G211" s="375"/>
      <c r="H211" s="375"/>
      <c r="I211" s="376"/>
      <c r="J211" s="375"/>
      <c r="K211" s="391"/>
      <c r="L211" s="74">
        <f t="shared" si="3"/>
        <v>0</v>
      </c>
    </row>
    <row r="212" spans="1:12">
      <c r="A212" s="383">
        <v>209</v>
      </c>
      <c r="B212" s="370"/>
      <c r="C212" s="372"/>
      <c r="D212" s="373"/>
      <c r="E212" s="372"/>
      <c r="F212" s="374"/>
      <c r="G212" s="375"/>
      <c r="H212" s="375"/>
      <c r="I212" s="376"/>
      <c r="J212" s="375"/>
      <c r="K212" s="391"/>
      <c r="L212" s="74">
        <f t="shared" si="3"/>
        <v>0</v>
      </c>
    </row>
    <row r="213" spans="1:12">
      <c r="A213" s="383">
        <v>210</v>
      </c>
      <c r="B213" s="370"/>
      <c r="C213" s="372"/>
      <c r="D213" s="373"/>
      <c r="E213" s="372"/>
      <c r="F213" s="374"/>
      <c r="G213" s="375"/>
      <c r="H213" s="375"/>
      <c r="I213" s="376"/>
      <c r="J213" s="375"/>
      <c r="K213" s="391"/>
      <c r="L213" s="74">
        <f t="shared" si="3"/>
        <v>0</v>
      </c>
    </row>
    <row r="214" spans="1:12">
      <c r="A214" s="383">
        <v>211</v>
      </c>
      <c r="B214" s="370"/>
      <c r="C214" s="372"/>
      <c r="D214" s="373"/>
      <c r="E214" s="372"/>
      <c r="F214" s="374"/>
      <c r="G214" s="375"/>
      <c r="H214" s="375"/>
      <c r="I214" s="376"/>
      <c r="J214" s="375"/>
      <c r="K214" s="391"/>
      <c r="L214" s="74">
        <f t="shared" si="3"/>
        <v>0</v>
      </c>
    </row>
    <row r="215" spans="1:12">
      <c r="A215" s="383">
        <v>212</v>
      </c>
      <c r="B215" s="370"/>
      <c r="C215" s="372"/>
      <c r="D215" s="373"/>
      <c r="E215" s="372"/>
      <c r="F215" s="374"/>
      <c r="G215" s="375"/>
      <c r="H215" s="375"/>
      <c r="I215" s="376"/>
      <c r="J215" s="375"/>
      <c r="K215" s="391"/>
      <c r="L215" s="74">
        <f t="shared" si="3"/>
        <v>0</v>
      </c>
    </row>
    <row r="216" spans="1:12">
      <c r="A216" s="383">
        <v>213</v>
      </c>
      <c r="B216" s="370"/>
      <c r="C216" s="372"/>
      <c r="D216" s="373"/>
      <c r="E216" s="372"/>
      <c r="F216" s="374"/>
      <c r="G216" s="375"/>
      <c r="H216" s="375"/>
      <c r="I216" s="376"/>
      <c r="J216" s="375"/>
      <c r="K216" s="391"/>
      <c r="L216" s="74">
        <f t="shared" si="3"/>
        <v>0</v>
      </c>
    </row>
    <row r="217" spans="1:12">
      <c r="A217" s="383">
        <v>214</v>
      </c>
      <c r="B217" s="370"/>
      <c r="C217" s="372"/>
      <c r="D217" s="373"/>
      <c r="E217" s="372"/>
      <c r="F217" s="374"/>
      <c r="G217" s="375"/>
      <c r="H217" s="375"/>
      <c r="I217" s="376"/>
      <c r="J217" s="375"/>
      <c r="K217" s="391"/>
      <c r="L217" s="74">
        <f t="shared" si="3"/>
        <v>0</v>
      </c>
    </row>
    <row r="218" spans="1:12">
      <c r="A218" s="383">
        <v>215</v>
      </c>
      <c r="B218" s="370"/>
      <c r="C218" s="372"/>
      <c r="D218" s="373"/>
      <c r="E218" s="372"/>
      <c r="F218" s="374"/>
      <c r="G218" s="375"/>
      <c r="H218" s="375"/>
      <c r="I218" s="376"/>
      <c r="J218" s="375"/>
      <c r="K218" s="391"/>
      <c r="L218" s="74">
        <f t="shared" si="3"/>
        <v>0</v>
      </c>
    </row>
    <row r="219" spans="1:12">
      <c r="A219" s="383">
        <v>216</v>
      </c>
      <c r="B219" s="370"/>
      <c r="C219" s="372"/>
      <c r="D219" s="373"/>
      <c r="E219" s="372"/>
      <c r="F219" s="374"/>
      <c r="G219" s="375"/>
      <c r="H219" s="375"/>
      <c r="I219" s="376"/>
      <c r="J219" s="375"/>
      <c r="K219" s="391"/>
      <c r="L219" s="74">
        <f t="shared" si="3"/>
        <v>0</v>
      </c>
    </row>
    <row r="220" spans="1:12">
      <c r="A220" s="383">
        <v>217</v>
      </c>
      <c r="B220" s="370"/>
      <c r="C220" s="372"/>
      <c r="D220" s="373"/>
      <c r="E220" s="372"/>
      <c r="F220" s="374"/>
      <c r="G220" s="375"/>
      <c r="H220" s="375"/>
      <c r="I220" s="376"/>
      <c r="J220" s="375"/>
      <c r="K220" s="391"/>
      <c r="L220" s="74">
        <f t="shared" si="3"/>
        <v>0</v>
      </c>
    </row>
    <row r="221" spans="1:12">
      <c r="A221" s="383">
        <v>218</v>
      </c>
      <c r="B221" s="370"/>
      <c r="C221" s="372"/>
      <c r="D221" s="373"/>
      <c r="E221" s="372"/>
      <c r="F221" s="374"/>
      <c r="G221" s="375"/>
      <c r="H221" s="375"/>
      <c r="I221" s="376"/>
      <c r="J221" s="375"/>
      <c r="K221" s="391"/>
      <c r="L221" s="74">
        <f t="shared" si="3"/>
        <v>0</v>
      </c>
    </row>
    <row r="222" spans="1:12">
      <c r="A222" s="383">
        <v>219</v>
      </c>
      <c r="B222" s="370"/>
      <c r="C222" s="372"/>
      <c r="D222" s="373"/>
      <c r="E222" s="372"/>
      <c r="F222" s="374"/>
      <c r="G222" s="375"/>
      <c r="H222" s="375"/>
      <c r="I222" s="376"/>
      <c r="J222" s="375"/>
      <c r="K222" s="391"/>
      <c r="L222" s="74">
        <f t="shared" si="3"/>
        <v>0</v>
      </c>
    </row>
    <row r="223" spans="1:12">
      <c r="A223" s="383">
        <v>220</v>
      </c>
      <c r="B223" s="370"/>
      <c r="C223" s="372"/>
      <c r="D223" s="373"/>
      <c r="E223" s="372"/>
      <c r="F223" s="374"/>
      <c r="G223" s="375"/>
      <c r="H223" s="375"/>
      <c r="I223" s="376"/>
      <c r="J223" s="375"/>
      <c r="K223" s="391"/>
      <c r="L223" s="74">
        <f t="shared" si="3"/>
        <v>0</v>
      </c>
    </row>
    <row r="224" spans="1:12">
      <c r="A224" s="383">
        <v>221</v>
      </c>
      <c r="B224" s="370"/>
      <c r="C224" s="372"/>
      <c r="D224" s="373"/>
      <c r="E224" s="372"/>
      <c r="F224" s="374"/>
      <c r="G224" s="375"/>
      <c r="H224" s="375"/>
      <c r="I224" s="376"/>
      <c r="J224" s="375"/>
      <c r="K224" s="391"/>
      <c r="L224" s="74">
        <f t="shared" si="3"/>
        <v>0</v>
      </c>
    </row>
    <row r="225" spans="1:12">
      <c r="A225" s="383">
        <v>222</v>
      </c>
      <c r="B225" s="370"/>
      <c r="C225" s="372"/>
      <c r="D225" s="373"/>
      <c r="E225" s="372"/>
      <c r="F225" s="374"/>
      <c r="G225" s="375"/>
      <c r="H225" s="375"/>
      <c r="I225" s="376"/>
      <c r="J225" s="375"/>
      <c r="K225" s="391"/>
      <c r="L225" s="74">
        <f t="shared" si="3"/>
        <v>0</v>
      </c>
    </row>
    <row r="226" spans="1:12">
      <c r="A226" s="383">
        <v>223</v>
      </c>
      <c r="B226" s="370"/>
      <c r="C226" s="372"/>
      <c r="D226" s="373"/>
      <c r="E226" s="372"/>
      <c r="F226" s="374"/>
      <c r="G226" s="375"/>
      <c r="H226" s="375"/>
      <c r="I226" s="376"/>
      <c r="J226" s="375"/>
      <c r="K226" s="391"/>
      <c r="L226" s="74">
        <f t="shared" si="3"/>
        <v>0</v>
      </c>
    </row>
    <row r="227" spans="1:12">
      <c r="A227" s="383">
        <v>224</v>
      </c>
      <c r="B227" s="370"/>
      <c r="C227" s="372"/>
      <c r="D227" s="373"/>
      <c r="E227" s="372"/>
      <c r="F227" s="374"/>
      <c r="G227" s="375"/>
      <c r="H227" s="375"/>
      <c r="I227" s="376"/>
      <c r="J227" s="375"/>
      <c r="K227" s="391"/>
      <c r="L227" s="74">
        <f t="shared" si="3"/>
        <v>0</v>
      </c>
    </row>
    <row r="228" spans="1:12">
      <c r="A228" s="383">
        <v>225</v>
      </c>
      <c r="B228" s="370"/>
      <c r="C228" s="372"/>
      <c r="D228" s="373"/>
      <c r="E228" s="372"/>
      <c r="F228" s="374"/>
      <c r="G228" s="375"/>
      <c r="H228" s="375"/>
      <c r="I228" s="376"/>
      <c r="J228" s="375"/>
      <c r="K228" s="391"/>
      <c r="L228" s="74">
        <f t="shared" si="3"/>
        <v>0</v>
      </c>
    </row>
    <row r="229" spans="1:12">
      <c r="A229" s="383">
        <v>226</v>
      </c>
      <c r="B229" s="370"/>
      <c r="C229" s="372"/>
      <c r="D229" s="373"/>
      <c r="E229" s="372"/>
      <c r="F229" s="374"/>
      <c r="G229" s="375"/>
      <c r="H229" s="375"/>
      <c r="I229" s="376"/>
      <c r="J229" s="375"/>
      <c r="K229" s="391"/>
      <c r="L229" s="74">
        <f t="shared" si="3"/>
        <v>0</v>
      </c>
    </row>
    <row r="230" spans="1:12">
      <c r="A230" s="383">
        <v>227</v>
      </c>
      <c r="B230" s="370"/>
      <c r="C230" s="372"/>
      <c r="D230" s="373"/>
      <c r="E230" s="372"/>
      <c r="F230" s="374"/>
      <c r="G230" s="375"/>
      <c r="H230" s="375"/>
      <c r="I230" s="376"/>
      <c r="J230" s="375"/>
      <c r="K230" s="391"/>
      <c r="L230" s="74">
        <f t="shared" si="3"/>
        <v>0</v>
      </c>
    </row>
    <row r="231" spans="1:12">
      <c r="A231" s="383">
        <v>228</v>
      </c>
      <c r="B231" s="370"/>
      <c r="C231" s="372"/>
      <c r="D231" s="373"/>
      <c r="E231" s="372"/>
      <c r="F231" s="374"/>
      <c r="G231" s="375"/>
      <c r="H231" s="375"/>
      <c r="I231" s="376"/>
      <c r="J231" s="375"/>
      <c r="K231" s="391"/>
      <c r="L231" s="74">
        <f t="shared" si="3"/>
        <v>0</v>
      </c>
    </row>
    <row r="232" spans="1:12">
      <c r="A232" s="383">
        <v>229</v>
      </c>
      <c r="B232" s="370"/>
      <c r="C232" s="372"/>
      <c r="D232" s="373"/>
      <c r="E232" s="372"/>
      <c r="F232" s="374"/>
      <c r="G232" s="375"/>
      <c r="H232" s="375"/>
      <c r="I232" s="376"/>
      <c r="J232" s="375"/>
      <c r="K232" s="391"/>
      <c r="L232" s="74">
        <f t="shared" si="3"/>
        <v>0</v>
      </c>
    </row>
    <row r="233" spans="1:12">
      <c r="A233" s="383">
        <v>230</v>
      </c>
      <c r="B233" s="370"/>
      <c r="C233" s="372"/>
      <c r="D233" s="373"/>
      <c r="E233" s="372"/>
      <c r="F233" s="374"/>
      <c r="G233" s="375"/>
      <c r="H233" s="375"/>
      <c r="I233" s="376"/>
      <c r="J233" s="375"/>
      <c r="K233" s="391"/>
      <c r="L233" s="74">
        <f t="shared" si="3"/>
        <v>0</v>
      </c>
    </row>
    <row r="234" spans="1:12">
      <c r="A234" s="383">
        <v>231</v>
      </c>
      <c r="B234" s="370"/>
      <c r="C234" s="372"/>
      <c r="D234" s="373"/>
      <c r="E234" s="372"/>
      <c r="F234" s="374"/>
      <c r="G234" s="375"/>
      <c r="H234" s="375"/>
      <c r="I234" s="376"/>
      <c r="J234" s="375"/>
      <c r="K234" s="391"/>
      <c r="L234" s="74">
        <f t="shared" si="3"/>
        <v>0</v>
      </c>
    </row>
    <row r="235" spans="1:12">
      <c r="A235" s="383">
        <v>232</v>
      </c>
      <c r="B235" s="370"/>
      <c r="C235" s="372"/>
      <c r="D235" s="373"/>
      <c r="E235" s="372"/>
      <c r="F235" s="374"/>
      <c r="G235" s="375"/>
      <c r="H235" s="375"/>
      <c r="I235" s="376"/>
      <c r="J235" s="375"/>
      <c r="K235" s="391"/>
      <c r="L235" s="74">
        <f t="shared" si="3"/>
        <v>0</v>
      </c>
    </row>
    <row r="236" spans="1:12">
      <c r="A236" s="383">
        <v>233</v>
      </c>
      <c r="B236" s="370"/>
      <c r="C236" s="372"/>
      <c r="D236" s="373"/>
      <c r="E236" s="372"/>
      <c r="F236" s="374"/>
      <c r="G236" s="375"/>
      <c r="H236" s="375"/>
      <c r="I236" s="376"/>
      <c r="J236" s="375"/>
      <c r="K236" s="391"/>
      <c r="L236" s="74">
        <f t="shared" si="3"/>
        <v>0</v>
      </c>
    </row>
    <row r="237" spans="1:12">
      <c r="A237" s="383">
        <v>234</v>
      </c>
      <c r="B237" s="370"/>
      <c r="C237" s="372"/>
      <c r="D237" s="373"/>
      <c r="E237" s="372"/>
      <c r="F237" s="374"/>
      <c r="G237" s="375"/>
      <c r="H237" s="375"/>
      <c r="I237" s="376"/>
      <c r="J237" s="375"/>
      <c r="K237" s="391"/>
      <c r="L237" s="74">
        <f t="shared" si="3"/>
        <v>0</v>
      </c>
    </row>
    <row r="238" spans="1:12">
      <c r="A238" s="383">
        <v>235</v>
      </c>
      <c r="B238" s="370"/>
      <c r="C238" s="372"/>
      <c r="D238" s="373"/>
      <c r="E238" s="372"/>
      <c r="F238" s="374"/>
      <c r="G238" s="375"/>
      <c r="H238" s="375"/>
      <c r="I238" s="376"/>
      <c r="J238" s="375"/>
      <c r="K238" s="391"/>
      <c r="L238" s="74">
        <f t="shared" si="3"/>
        <v>0</v>
      </c>
    </row>
    <row r="239" spans="1:12">
      <c r="A239" s="383">
        <v>236</v>
      </c>
      <c r="B239" s="370"/>
      <c r="C239" s="372"/>
      <c r="D239" s="373"/>
      <c r="E239" s="372"/>
      <c r="F239" s="374"/>
      <c r="G239" s="375"/>
      <c r="H239" s="375"/>
      <c r="I239" s="376"/>
      <c r="J239" s="375"/>
      <c r="K239" s="391"/>
      <c r="L239" s="74">
        <f t="shared" si="3"/>
        <v>0</v>
      </c>
    </row>
    <row r="240" spans="1:12">
      <c r="A240" s="383">
        <v>237</v>
      </c>
      <c r="B240" s="370"/>
      <c r="C240" s="372"/>
      <c r="D240" s="373"/>
      <c r="E240" s="372"/>
      <c r="F240" s="374"/>
      <c r="G240" s="375"/>
      <c r="H240" s="375"/>
      <c r="I240" s="376"/>
      <c r="J240" s="375"/>
      <c r="K240" s="391"/>
      <c r="L240" s="74">
        <f t="shared" si="3"/>
        <v>0</v>
      </c>
    </row>
    <row r="241" spans="1:12">
      <c r="A241" s="383">
        <v>238</v>
      </c>
      <c r="B241" s="370"/>
      <c r="C241" s="372"/>
      <c r="D241" s="373"/>
      <c r="E241" s="372"/>
      <c r="F241" s="374"/>
      <c r="G241" s="375"/>
      <c r="H241" s="375"/>
      <c r="I241" s="376"/>
      <c r="J241" s="375"/>
      <c r="K241" s="391"/>
      <c r="L241" s="74">
        <f t="shared" si="3"/>
        <v>0</v>
      </c>
    </row>
    <row r="242" spans="1:12">
      <c r="A242" s="383">
        <v>239</v>
      </c>
      <c r="B242" s="370"/>
      <c r="C242" s="372"/>
      <c r="D242" s="373"/>
      <c r="E242" s="372"/>
      <c r="F242" s="374"/>
      <c r="G242" s="375"/>
      <c r="H242" s="375"/>
      <c r="I242" s="376"/>
      <c r="J242" s="375"/>
      <c r="K242" s="391"/>
      <c r="L242" s="74">
        <f t="shared" si="3"/>
        <v>0</v>
      </c>
    </row>
    <row r="243" spans="1:12">
      <c r="A243" s="383">
        <v>240</v>
      </c>
      <c r="B243" s="370"/>
      <c r="C243" s="372"/>
      <c r="D243" s="373"/>
      <c r="E243" s="372"/>
      <c r="F243" s="374"/>
      <c r="G243" s="375"/>
      <c r="H243" s="375"/>
      <c r="I243" s="376"/>
      <c r="J243" s="375"/>
      <c r="K243" s="391"/>
      <c r="L243" s="74">
        <f t="shared" si="3"/>
        <v>0</v>
      </c>
    </row>
    <row r="244" spans="1:12">
      <c r="A244" s="383">
        <v>241</v>
      </c>
      <c r="B244" s="370"/>
      <c r="C244" s="372"/>
      <c r="D244" s="373"/>
      <c r="E244" s="372"/>
      <c r="F244" s="374"/>
      <c r="G244" s="375"/>
      <c r="H244" s="375"/>
      <c r="I244" s="376"/>
      <c r="J244" s="375"/>
      <c r="K244" s="391"/>
      <c r="L244" s="74">
        <f t="shared" si="3"/>
        <v>0</v>
      </c>
    </row>
    <row r="245" spans="1:12">
      <c r="A245" s="383">
        <v>242</v>
      </c>
      <c r="B245" s="370"/>
      <c r="C245" s="372"/>
      <c r="D245" s="373"/>
      <c r="E245" s="372"/>
      <c r="F245" s="374"/>
      <c r="G245" s="375"/>
      <c r="H245" s="375"/>
      <c r="I245" s="376"/>
      <c r="J245" s="375"/>
      <c r="K245" s="391"/>
      <c r="L245" s="74">
        <f t="shared" si="3"/>
        <v>0</v>
      </c>
    </row>
    <row r="246" spans="1:12">
      <c r="A246" s="383">
        <v>243</v>
      </c>
      <c r="B246" s="370"/>
      <c r="C246" s="372"/>
      <c r="D246" s="373"/>
      <c r="E246" s="372"/>
      <c r="F246" s="374"/>
      <c r="G246" s="375"/>
      <c r="H246" s="375"/>
      <c r="I246" s="376"/>
      <c r="J246" s="375"/>
      <c r="K246" s="391"/>
      <c r="L246" s="74">
        <f t="shared" si="3"/>
        <v>0</v>
      </c>
    </row>
    <row r="247" spans="1:12">
      <c r="A247" s="383">
        <v>244</v>
      </c>
      <c r="B247" s="370"/>
      <c r="C247" s="372"/>
      <c r="D247" s="373"/>
      <c r="E247" s="372"/>
      <c r="F247" s="374"/>
      <c r="G247" s="375"/>
      <c r="H247" s="375"/>
      <c r="I247" s="376"/>
      <c r="J247" s="375"/>
      <c r="K247" s="391"/>
      <c r="L247" s="74">
        <f t="shared" si="3"/>
        <v>0</v>
      </c>
    </row>
    <row r="248" spans="1:12">
      <c r="A248" s="383">
        <v>245</v>
      </c>
      <c r="B248" s="370"/>
      <c r="C248" s="372"/>
      <c r="D248" s="373"/>
      <c r="E248" s="372"/>
      <c r="F248" s="374"/>
      <c r="G248" s="375"/>
      <c r="H248" s="375"/>
      <c r="I248" s="376"/>
      <c r="J248" s="375"/>
      <c r="K248" s="391"/>
      <c r="L248" s="74">
        <f t="shared" si="3"/>
        <v>0</v>
      </c>
    </row>
    <row r="249" spans="1:12">
      <c r="A249" s="383">
        <v>246</v>
      </c>
      <c r="B249" s="370"/>
      <c r="C249" s="372"/>
      <c r="D249" s="373"/>
      <c r="E249" s="372"/>
      <c r="F249" s="374"/>
      <c r="G249" s="375"/>
      <c r="H249" s="375"/>
      <c r="I249" s="376"/>
      <c r="J249" s="375"/>
      <c r="K249" s="391"/>
      <c r="L249" s="74">
        <f t="shared" si="3"/>
        <v>0</v>
      </c>
    </row>
    <row r="250" spans="1:12">
      <c r="A250" s="383">
        <v>247</v>
      </c>
      <c r="B250" s="370"/>
      <c r="C250" s="372"/>
      <c r="D250" s="373"/>
      <c r="E250" s="372"/>
      <c r="F250" s="374"/>
      <c r="G250" s="375"/>
      <c r="H250" s="375"/>
      <c r="I250" s="376"/>
      <c r="J250" s="375"/>
      <c r="K250" s="391"/>
      <c r="L250" s="74">
        <f t="shared" si="3"/>
        <v>0</v>
      </c>
    </row>
    <row r="251" spans="1:12">
      <c r="A251" s="383">
        <v>248</v>
      </c>
      <c r="B251" s="370"/>
      <c r="C251" s="372"/>
      <c r="D251" s="373"/>
      <c r="E251" s="372"/>
      <c r="F251" s="374"/>
      <c r="G251" s="375"/>
      <c r="H251" s="375"/>
      <c r="I251" s="376"/>
      <c r="J251" s="375"/>
      <c r="K251" s="391"/>
      <c r="L251" s="74">
        <f t="shared" si="3"/>
        <v>0</v>
      </c>
    </row>
    <row r="252" spans="1:12">
      <c r="A252" s="383">
        <v>249</v>
      </c>
      <c r="B252" s="370"/>
      <c r="C252" s="372"/>
      <c r="D252" s="373"/>
      <c r="E252" s="372"/>
      <c r="F252" s="374"/>
      <c r="G252" s="375"/>
      <c r="H252" s="375"/>
      <c r="I252" s="376"/>
      <c r="J252" s="375"/>
      <c r="K252" s="391"/>
      <c r="L252" s="74">
        <f t="shared" si="3"/>
        <v>0</v>
      </c>
    </row>
    <row r="253" spans="1:12">
      <c r="A253" s="383">
        <v>250</v>
      </c>
      <c r="B253" s="370"/>
      <c r="C253" s="372"/>
      <c r="D253" s="373"/>
      <c r="E253" s="372"/>
      <c r="F253" s="374"/>
      <c r="G253" s="375"/>
      <c r="H253" s="375"/>
      <c r="I253" s="376"/>
      <c r="J253" s="375"/>
      <c r="K253" s="391"/>
      <c r="L253" s="74">
        <f t="shared" si="3"/>
        <v>0</v>
      </c>
    </row>
    <row r="254" spans="1:12">
      <c r="A254" s="383">
        <v>251</v>
      </c>
      <c r="B254" s="370"/>
      <c r="C254" s="372"/>
      <c r="D254" s="373"/>
      <c r="E254" s="372"/>
      <c r="F254" s="374"/>
      <c r="G254" s="375"/>
      <c r="H254" s="375"/>
      <c r="I254" s="376"/>
      <c r="J254" s="375"/>
      <c r="K254" s="391"/>
      <c r="L254" s="74">
        <f t="shared" si="3"/>
        <v>0</v>
      </c>
    </row>
    <row r="255" spans="1:12">
      <c r="A255" s="383">
        <v>252</v>
      </c>
      <c r="B255" s="370"/>
      <c r="C255" s="372"/>
      <c r="D255" s="373"/>
      <c r="E255" s="372"/>
      <c r="F255" s="374"/>
      <c r="G255" s="375"/>
      <c r="H255" s="375"/>
      <c r="I255" s="376"/>
      <c r="J255" s="375"/>
      <c r="K255" s="391"/>
      <c r="L255" s="74">
        <f t="shared" si="3"/>
        <v>0</v>
      </c>
    </row>
    <row r="256" spans="1:12">
      <c r="A256" s="383">
        <v>253</v>
      </c>
      <c r="B256" s="370"/>
      <c r="C256" s="372"/>
      <c r="D256" s="373"/>
      <c r="E256" s="372"/>
      <c r="F256" s="374"/>
      <c r="G256" s="375"/>
      <c r="H256" s="375"/>
      <c r="I256" s="376"/>
      <c r="J256" s="375"/>
      <c r="K256" s="391"/>
      <c r="L256" s="74">
        <f t="shared" si="3"/>
        <v>0</v>
      </c>
    </row>
    <row r="257" spans="1:12">
      <c r="A257" s="383">
        <v>254</v>
      </c>
      <c r="B257" s="370"/>
      <c r="C257" s="372"/>
      <c r="D257" s="373"/>
      <c r="E257" s="372"/>
      <c r="F257" s="374"/>
      <c r="G257" s="375"/>
      <c r="H257" s="375"/>
      <c r="I257" s="376"/>
      <c r="J257" s="375"/>
      <c r="K257" s="391"/>
      <c r="L257" s="74">
        <f t="shared" si="3"/>
        <v>0</v>
      </c>
    </row>
    <row r="258" spans="1:12">
      <c r="A258" s="383">
        <v>255</v>
      </c>
      <c r="B258" s="370"/>
      <c r="C258" s="372"/>
      <c r="D258" s="373"/>
      <c r="E258" s="372"/>
      <c r="F258" s="374"/>
      <c r="G258" s="375"/>
      <c r="H258" s="375"/>
      <c r="I258" s="376"/>
      <c r="J258" s="375"/>
      <c r="K258" s="391"/>
      <c r="L258" s="74">
        <f t="shared" si="3"/>
        <v>0</v>
      </c>
    </row>
    <row r="259" spans="1:12">
      <c r="A259" s="383">
        <v>256</v>
      </c>
      <c r="B259" s="370"/>
      <c r="C259" s="372"/>
      <c r="D259" s="373"/>
      <c r="E259" s="372"/>
      <c r="F259" s="374"/>
      <c r="G259" s="375"/>
      <c r="H259" s="375"/>
      <c r="I259" s="376"/>
      <c r="J259" s="375"/>
      <c r="K259" s="391"/>
      <c r="L259" s="74">
        <f t="shared" si="3"/>
        <v>0</v>
      </c>
    </row>
    <row r="260" spans="1:12">
      <c r="A260" s="383">
        <v>257</v>
      </c>
      <c r="B260" s="370"/>
      <c r="C260" s="372"/>
      <c r="D260" s="373"/>
      <c r="E260" s="372"/>
      <c r="F260" s="374"/>
      <c r="G260" s="375"/>
      <c r="H260" s="375"/>
      <c r="I260" s="376"/>
      <c r="J260" s="375"/>
      <c r="K260" s="391"/>
      <c r="L260" s="74">
        <f t="shared" si="3"/>
        <v>0</v>
      </c>
    </row>
    <row r="261" spans="1:12">
      <c r="A261" s="383">
        <v>258</v>
      </c>
      <c r="B261" s="370"/>
      <c r="C261" s="372"/>
      <c r="D261" s="373"/>
      <c r="E261" s="372"/>
      <c r="F261" s="374"/>
      <c r="G261" s="375"/>
      <c r="H261" s="375"/>
      <c r="I261" s="376"/>
      <c r="J261" s="375"/>
      <c r="K261" s="391"/>
      <c r="L261" s="74">
        <f t="shared" si="3"/>
        <v>0</v>
      </c>
    </row>
    <row r="262" spans="1:12">
      <c r="A262" s="383">
        <v>259</v>
      </c>
      <c r="B262" s="370"/>
      <c r="C262" s="372"/>
      <c r="D262" s="373"/>
      <c r="E262" s="372"/>
      <c r="F262" s="374"/>
      <c r="G262" s="375"/>
      <c r="H262" s="375"/>
      <c r="I262" s="376"/>
      <c r="J262" s="375"/>
      <c r="K262" s="391"/>
      <c r="L262" s="74">
        <f t="shared" ref="L262:L320" si="4">IF(B262=0,0,MONTH(B262)-$L$1+1)</f>
        <v>0</v>
      </c>
    </row>
    <row r="263" spans="1:12">
      <c r="A263" s="383">
        <v>260</v>
      </c>
      <c r="B263" s="370"/>
      <c r="C263" s="372"/>
      <c r="D263" s="373"/>
      <c r="E263" s="372"/>
      <c r="F263" s="374"/>
      <c r="G263" s="375"/>
      <c r="H263" s="375"/>
      <c r="I263" s="376"/>
      <c r="J263" s="375"/>
      <c r="K263" s="391"/>
      <c r="L263" s="74">
        <f t="shared" si="4"/>
        <v>0</v>
      </c>
    </row>
    <row r="264" spans="1:12">
      <c r="A264" s="383">
        <v>261</v>
      </c>
      <c r="B264" s="370"/>
      <c r="C264" s="372"/>
      <c r="D264" s="373"/>
      <c r="E264" s="372"/>
      <c r="F264" s="374"/>
      <c r="G264" s="375"/>
      <c r="H264" s="375"/>
      <c r="I264" s="376"/>
      <c r="J264" s="375"/>
      <c r="K264" s="391"/>
      <c r="L264" s="74">
        <f t="shared" si="4"/>
        <v>0</v>
      </c>
    </row>
    <row r="265" spans="1:12">
      <c r="A265" s="383">
        <v>262</v>
      </c>
      <c r="B265" s="370"/>
      <c r="C265" s="372"/>
      <c r="D265" s="373"/>
      <c r="E265" s="372"/>
      <c r="F265" s="374"/>
      <c r="G265" s="375"/>
      <c r="H265" s="375"/>
      <c r="I265" s="376"/>
      <c r="J265" s="375"/>
      <c r="K265" s="391"/>
      <c r="L265" s="74">
        <f t="shared" si="4"/>
        <v>0</v>
      </c>
    </row>
    <row r="266" spans="1:12">
      <c r="A266" s="383">
        <v>263</v>
      </c>
      <c r="B266" s="370"/>
      <c r="C266" s="372"/>
      <c r="D266" s="373"/>
      <c r="E266" s="372"/>
      <c r="F266" s="374"/>
      <c r="G266" s="375"/>
      <c r="H266" s="375"/>
      <c r="I266" s="376"/>
      <c r="J266" s="375"/>
      <c r="K266" s="391"/>
      <c r="L266" s="74">
        <f t="shared" si="4"/>
        <v>0</v>
      </c>
    </row>
    <row r="267" spans="1:12">
      <c r="A267" s="383">
        <v>264</v>
      </c>
      <c r="B267" s="370"/>
      <c r="C267" s="372"/>
      <c r="D267" s="373"/>
      <c r="E267" s="372"/>
      <c r="F267" s="374"/>
      <c r="G267" s="375"/>
      <c r="H267" s="375"/>
      <c r="I267" s="376"/>
      <c r="J267" s="375"/>
      <c r="K267" s="391"/>
      <c r="L267" s="74">
        <f t="shared" si="4"/>
        <v>0</v>
      </c>
    </row>
    <row r="268" spans="1:12">
      <c r="A268" s="383">
        <v>265</v>
      </c>
      <c r="B268" s="370"/>
      <c r="C268" s="372"/>
      <c r="D268" s="373"/>
      <c r="E268" s="372"/>
      <c r="F268" s="374"/>
      <c r="G268" s="375"/>
      <c r="H268" s="375"/>
      <c r="I268" s="376"/>
      <c r="J268" s="375"/>
      <c r="K268" s="391"/>
      <c r="L268" s="74">
        <f t="shared" si="4"/>
        <v>0</v>
      </c>
    </row>
    <row r="269" spans="1:12">
      <c r="A269" s="383">
        <v>266</v>
      </c>
      <c r="B269" s="370"/>
      <c r="C269" s="372"/>
      <c r="D269" s="373"/>
      <c r="E269" s="372"/>
      <c r="F269" s="374"/>
      <c r="G269" s="375"/>
      <c r="H269" s="375"/>
      <c r="I269" s="376"/>
      <c r="J269" s="375"/>
      <c r="K269" s="391"/>
      <c r="L269" s="74">
        <f t="shared" si="4"/>
        <v>0</v>
      </c>
    </row>
    <row r="270" spans="1:12">
      <c r="A270" s="383">
        <v>267</v>
      </c>
      <c r="B270" s="370"/>
      <c r="C270" s="372"/>
      <c r="D270" s="373"/>
      <c r="E270" s="372"/>
      <c r="F270" s="374"/>
      <c r="G270" s="375"/>
      <c r="H270" s="375"/>
      <c r="I270" s="376"/>
      <c r="J270" s="375"/>
      <c r="K270" s="391"/>
      <c r="L270" s="74">
        <f t="shared" si="4"/>
        <v>0</v>
      </c>
    </row>
    <row r="271" spans="1:12">
      <c r="A271" s="383">
        <v>268</v>
      </c>
      <c r="B271" s="370"/>
      <c r="C271" s="372"/>
      <c r="D271" s="373"/>
      <c r="E271" s="372"/>
      <c r="F271" s="374"/>
      <c r="G271" s="375"/>
      <c r="H271" s="375"/>
      <c r="I271" s="376"/>
      <c r="J271" s="375"/>
      <c r="K271" s="391"/>
      <c r="L271" s="74">
        <f t="shared" si="4"/>
        <v>0</v>
      </c>
    </row>
    <row r="272" spans="1:12">
      <c r="A272" s="383">
        <v>269</v>
      </c>
      <c r="B272" s="370"/>
      <c r="C272" s="372"/>
      <c r="D272" s="373"/>
      <c r="E272" s="372"/>
      <c r="F272" s="374"/>
      <c r="G272" s="375"/>
      <c r="H272" s="375"/>
      <c r="I272" s="376"/>
      <c r="J272" s="375"/>
      <c r="K272" s="391"/>
      <c r="L272" s="74">
        <f t="shared" si="4"/>
        <v>0</v>
      </c>
    </row>
    <row r="273" spans="1:12">
      <c r="A273" s="383">
        <v>270</v>
      </c>
      <c r="B273" s="370"/>
      <c r="C273" s="372"/>
      <c r="D273" s="373"/>
      <c r="E273" s="372"/>
      <c r="F273" s="374"/>
      <c r="G273" s="375"/>
      <c r="H273" s="375"/>
      <c r="I273" s="376"/>
      <c r="J273" s="375"/>
      <c r="K273" s="391"/>
      <c r="L273" s="74">
        <f t="shared" si="4"/>
        <v>0</v>
      </c>
    </row>
    <row r="274" spans="1:12">
      <c r="A274" s="383">
        <v>271</v>
      </c>
      <c r="B274" s="370"/>
      <c r="C274" s="372"/>
      <c r="D274" s="373"/>
      <c r="E274" s="372"/>
      <c r="F274" s="374"/>
      <c r="G274" s="375"/>
      <c r="H274" s="375"/>
      <c r="I274" s="376"/>
      <c r="J274" s="375"/>
      <c r="K274" s="391"/>
      <c r="L274" s="74">
        <f t="shared" si="4"/>
        <v>0</v>
      </c>
    </row>
    <row r="275" spans="1:12">
      <c r="A275" s="383">
        <v>272</v>
      </c>
      <c r="B275" s="370"/>
      <c r="C275" s="372"/>
      <c r="D275" s="373"/>
      <c r="E275" s="372"/>
      <c r="F275" s="374"/>
      <c r="G275" s="375"/>
      <c r="H275" s="375"/>
      <c r="I275" s="376"/>
      <c r="J275" s="375"/>
      <c r="K275" s="391"/>
      <c r="L275" s="74">
        <f t="shared" si="4"/>
        <v>0</v>
      </c>
    </row>
    <row r="276" spans="1:12">
      <c r="A276" s="383">
        <v>273</v>
      </c>
      <c r="B276" s="370"/>
      <c r="C276" s="372"/>
      <c r="D276" s="373"/>
      <c r="E276" s="372"/>
      <c r="F276" s="374"/>
      <c r="G276" s="375"/>
      <c r="H276" s="375"/>
      <c r="I276" s="376"/>
      <c r="J276" s="375"/>
      <c r="K276" s="391"/>
      <c r="L276" s="74">
        <f t="shared" si="4"/>
        <v>0</v>
      </c>
    </row>
    <row r="277" spans="1:12">
      <c r="A277" s="383">
        <v>274</v>
      </c>
      <c r="B277" s="370"/>
      <c r="C277" s="372"/>
      <c r="D277" s="373"/>
      <c r="E277" s="372"/>
      <c r="F277" s="374"/>
      <c r="G277" s="375"/>
      <c r="H277" s="375"/>
      <c r="I277" s="376"/>
      <c r="J277" s="375"/>
      <c r="K277" s="391"/>
      <c r="L277" s="74">
        <f t="shared" si="4"/>
        <v>0</v>
      </c>
    </row>
    <row r="278" spans="1:12">
      <c r="A278" s="383">
        <v>275</v>
      </c>
      <c r="B278" s="370"/>
      <c r="C278" s="372"/>
      <c r="D278" s="373"/>
      <c r="E278" s="372"/>
      <c r="F278" s="374"/>
      <c r="G278" s="375"/>
      <c r="H278" s="375"/>
      <c r="I278" s="376"/>
      <c r="J278" s="375"/>
      <c r="K278" s="391"/>
      <c r="L278" s="74">
        <f t="shared" si="4"/>
        <v>0</v>
      </c>
    </row>
    <row r="279" spans="1:12">
      <c r="A279" s="383">
        <v>276</v>
      </c>
      <c r="B279" s="370"/>
      <c r="C279" s="372"/>
      <c r="D279" s="373"/>
      <c r="E279" s="372"/>
      <c r="F279" s="374"/>
      <c r="G279" s="375"/>
      <c r="H279" s="375"/>
      <c r="I279" s="376"/>
      <c r="J279" s="375"/>
      <c r="K279" s="391"/>
      <c r="L279" s="74">
        <f t="shared" si="4"/>
        <v>0</v>
      </c>
    </row>
    <row r="280" spans="1:12">
      <c r="A280" s="383">
        <v>277</v>
      </c>
      <c r="B280" s="370"/>
      <c r="C280" s="372"/>
      <c r="D280" s="373"/>
      <c r="E280" s="372"/>
      <c r="F280" s="374"/>
      <c r="G280" s="375"/>
      <c r="H280" s="375"/>
      <c r="I280" s="376"/>
      <c r="J280" s="375"/>
      <c r="K280" s="391"/>
      <c r="L280" s="74">
        <f t="shared" si="4"/>
        <v>0</v>
      </c>
    </row>
    <row r="281" spans="1:12">
      <c r="A281" s="383">
        <v>278</v>
      </c>
      <c r="B281" s="370"/>
      <c r="C281" s="372"/>
      <c r="D281" s="373"/>
      <c r="E281" s="372"/>
      <c r="F281" s="374"/>
      <c r="G281" s="375"/>
      <c r="H281" s="375"/>
      <c r="I281" s="376"/>
      <c r="J281" s="375"/>
      <c r="K281" s="391"/>
      <c r="L281" s="74">
        <f t="shared" si="4"/>
        <v>0</v>
      </c>
    </row>
    <row r="282" spans="1:12">
      <c r="A282" s="383">
        <v>279</v>
      </c>
      <c r="B282" s="370"/>
      <c r="C282" s="372"/>
      <c r="D282" s="373"/>
      <c r="E282" s="372"/>
      <c r="F282" s="374"/>
      <c r="G282" s="375"/>
      <c r="H282" s="375"/>
      <c r="I282" s="376"/>
      <c r="J282" s="375"/>
      <c r="K282" s="391"/>
      <c r="L282" s="74">
        <f t="shared" si="4"/>
        <v>0</v>
      </c>
    </row>
    <row r="283" spans="1:12">
      <c r="A283" s="383">
        <v>280</v>
      </c>
      <c r="B283" s="370"/>
      <c r="C283" s="372"/>
      <c r="D283" s="373"/>
      <c r="E283" s="372"/>
      <c r="F283" s="374"/>
      <c r="G283" s="375"/>
      <c r="H283" s="375"/>
      <c r="I283" s="376"/>
      <c r="J283" s="375"/>
      <c r="K283" s="391"/>
      <c r="L283" s="74">
        <f t="shared" si="4"/>
        <v>0</v>
      </c>
    </row>
    <row r="284" spans="1:12">
      <c r="A284" s="383">
        <v>281</v>
      </c>
      <c r="B284" s="370"/>
      <c r="C284" s="372"/>
      <c r="D284" s="373"/>
      <c r="E284" s="372"/>
      <c r="F284" s="374"/>
      <c r="G284" s="375"/>
      <c r="H284" s="375"/>
      <c r="I284" s="376"/>
      <c r="J284" s="375"/>
      <c r="K284" s="391"/>
      <c r="L284" s="74">
        <f t="shared" si="4"/>
        <v>0</v>
      </c>
    </row>
    <row r="285" spans="1:12">
      <c r="A285" s="383">
        <v>282</v>
      </c>
      <c r="B285" s="370"/>
      <c r="C285" s="372"/>
      <c r="D285" s="373"/>
      <c r="E285" s="372"/>
      <c r="F285" s="374"/>
      <c r="G285" s="375"/>
      <c r="H285" s="375"/>
      <c r="I285" s="376"/>
      <c r="J285" s="375"/>
      <c r="K285" s="391"/>
      <c r="L285" s="74">
        <f t="shared" si="4"/>
        <v>0</v>
      </c>
    </row>
    <row r="286" spans="1:12">
      <c r="A286" s="383">
        <v>283</v>
      </c>
      <c r="B286" s="370"/>
      <c r="C286" s="372"/>
      <c r="D286" s="373"/>
      <c r="E286" s="372"/>
      <c r="F286" s="374"/>
      <c r="G286" s="375"/>
      <c r="H286" s="375"/>
      <c r="I286" s="376"/>
      <c r="J286" s="375"/>
      <c r="K286" s="391"/>
      <c r="L286" s="74">
        <f t="shared" si="4"/>
        <v>0</v>
      </c>
    </row>
    <row r="287" spans="1:12">
      <c r="A287" s="383">
        <v>284</v>
      </c>
      <c r="B287" s="370"/>
      <c r="C287" s="372"/>
      <c r="D287" s="373"/>
      <c r="E287" s="372"/>
      <c r="F287" s="374"/>
      <c r="G287" s="375"/>
      <c r="H287" s="375"/>
      <c r="I287" s="376"/>
      <c r="J287" s="375"/>
      <c r="K287" s="391"/>
      <c r="L287" s="74">
        <f t="shared" si="4"/>
        <v>0</v>
      </c>
    </row>
    <row r="288" spans="1:12">
      <c r="A288" s="383">
        <v>285</v>
      </c>
      <c r="B288" s="370"/>
      <c r="C288" s="372"/>
      <c r="D288" s="373"/>
      <c r="E288" s="372"/>
      <c r="F288" s="374"/>
      <c r="G288" s="375"/>
      <c r="H288" s="375"/>
      <c r="I288" s="376"/>
      <c r="J288" s="375"/>
      <c r="K288" s="391"/>
      <c r="L288" s="74">
        <f t="shared" si="4"/>
        <v>0</v>
      </c>
    </row>
    <row r="289" spans="1:12">
      <c r="A289" s="383">
        <v>286</v>
      </c>
      <c r="B289" s="370"/>
      <c r="C289" s="372"/>
      <c r="D289" s="373"/>
      <c r="E289" s="372"/>
      <c r="F289" s="374"/>
      <c r="G289" s="375"/>
      <c r="H289" s="375"/>
      <c r="I289" s="376"/>
      <c r="J289" s="375"/>
      <c r="K289" s="391"/>
      <c r="L289" s="74">
        <f t="shared" si="4"/>
        <v>0</v>
      </c>
    </row>
    <row r="290" spans="1:12">
      <c r="A290" s="383">
        <v>287</v>
      </c>
      <c r="B290" s="370"/>
      <c r="C290" s="372"/>
      <c r="D290" s="373"/>
      <c r="E290" s="372"/>
      <c r="F290" s="374"/>
      <c r="G290" s="375"/>
      <c r="H290" s="375"/>
      <c r="I290" s="376"/>
      <c r="J290" s="375"/>
      <c r="K290" s="391"/>
      <c r="L290" s="74">
        <f t="shared" si="4"/>
        <v>0</v>
      </c>
    </row>
    <row r="291" spans="1:12">
      <c r="A291" s="383">
        <v>288</v>
      </c>
      <c r="B291" s="370"/>
      <c r="C291" s="372"/>
      <c r="D291" s="373"/>
      <c r="E291" s="372"/>
      <c r="F291" s="374"/>
      <c r="G291" s="375"/>
      <c r="H291" s="375"/>
      <c r="I291" s="376"/>
      <c r="J291" s="375"/>
      <c r="K291" s="391"/>
      <c r="L291" s="74">
        <f t="shared" si="4"/>
        <v>0</v>
      </c>
    </row>
    <row r="292" spans="1:12">
      <c r="A292" s="383">
        <v>289</v>
      </c>
      <c r="B292" s="370"/>
      <c r="C292" s="372"/>
      <c r="D292" s="373"/>
      <c r="E292" s="372"/>
      <c r="F292" s="374"/>
      <c r="G292" s="375"/>
      <c r="H292" s="375"/>
      <c r="I292" s="376"/>
      <c r="J292" s="375"/>
      <c r="K292" s="391"/>
      <c r="L292" s="74">
        <f t="shared" si="4"/>
        <v>0</v>
      </c>
    </row>
    <row r="293" spans="1:12">
      <c r="A293" s="383">
        <v>290</v>
      </c>
      <c r="B293" s="370"/>
      <c r="C293" s="372"/>
      <c r="D293" s="373"/>
      <c r="E293" s="372"/>
      <c r="F293" s="374"/>
      <c r="G293" s="375"/>
      <c r="H293" s="375"/>
      <c r="I293" s="376"/>
      <c r="J293" s="375"/>
      <c r="K293" s="391"/>
      <c r="L293" s="74">
        <f t="shared" si="4"/>
        <v>0</v>
      </c>
    </row>
    <row r="294" spans="1:12">
      <c r="A294" s="383">
        <v>291</v>
      </c>
      <c r="B294" s="370"/>
      <c r="C294" s="372"/>
      <c r="D294" s="373"/>
      <c r="E294" s="372"/>
      <c r="F294" s="374"/>
      <c r="G294" s="375"/>
      <c r="H294" s="375"/>
      <c r="I294" s="376"/>
      <c r="J294" s="375"/>
      <c r="K294" s="391"/>
      <c r="L294" s="74">
        <f t="shared" si="4"/>
        <v>0</v>
      </c>
    </row>
    <row r="295" spans="1:12">
      <c r="A295" s="383">
        <v>292</v>
      </c>
      <c r="B295" s="370"/>
      <c r="C295" s="372"/>
      <c r="D295" s="373"/>
      <c r="E295" s="372"/>
      <c r="F295" s="374"/>
      <c r="G295" s="375"/>
      <c r="H295" s="375"/>
      <c r="I295" s="376"/>
      <c r="J295" s="375"/>
      <c r="K295" s="391"/>
      <c r="L295" s="74">
        <f t="shared" si="4"/>
        <v>0</v>
      </c>
    </row>
    <row r="296" spans="1:12">
      <c r="A296" s="383">
        <v>293</v>
      </c>
      <c r="B296" s="370"/>
      <c r="C296" s="372"/>
      <c r="D296" s="373"/>
      <c r="E296" s="372"/>
      <c r="F296" s="374"/>
      <c r="G296" s="375"/>
      <c r="H296" s="375"/>
      <c r="I296" s="376"/>
      <c r="J296" s="375"/>
      <c r="K296" s="391"/>
      <c r="L296" s="74">
        <f t="shared" si="4"/>
        <v>0</v>
      </c>
    </row>
    <row r="297" spans="1:12">
      <c r="A297" s="383">
        <v>294</v>
      </c>
      <c r="B297" s="370"/>
      <c r="C297" s="372"/>
      <c r="D297" s="373"/>
      <c r="E297" s="372"/>
      <c r="F297" s="374"/>
      <c r="G297" s="375"/>
      <c r="H297" s="375"/>
      <c r="I297" s="376"/>
      <c r="J297" s="375"/>
      <c r="K297" s="391"/>
      <c r="L297" s="74">
        <f t="shared" si="4"/>
        <v>0</v>
      </c>
    </row>
    <row r="298" spans="1:12">
      <c r="A298" s="383">
        <v>295</v>
      </c>
      <c r="B298" s="370"/>
      <c r="C298" s="372"/>
      <c r="D298" s="373"/>
      <c r="E298" s="372"/>
      <c r="F298" s="374"/>
      <c r="G298" s="375"/>
      <c r="H298" s="375"/>
      <c r="I298" s="376"/>
      <c r="J298" s="375"/>
      <c r="K298" s="391"/>
      <c r="L298" s="74">
        <f t="shared" si="4"/>
        <v>0</v>
      </c>
    </row>
    <row r="299" spans="1:12">
      <c r="A299" s="383">
        <v>296</v>
      </c>
      <c r="B299" s="370"/>
      <c r="C299" s="372"/>
      <c r="D299" s="373"/>
      <c r="E299" s="372"/>
      <c r="F299" s="374"/>
      <c r="G299" s="375"/>
      <c r="H299" s="375"/>
      <c r="I299" s="376"/>
      <c r="J299" s="375"/>
      <c r="K299" s="391"/>
      <c r="L299" s="74">
        <f t="shared" si="4"/>
        <v>0</v>
      </c>
    </row>
    <row r="300" spans="1:12">
      <c r="A300" s="383">
        <v>297</v>
      </c>
      <c r="B300" s="370"/>
      <c r="C300" s="372"/>
      <c r="D300" s="373"/>
      <c r="E300" s="372"/>
      <c r="F300" s="374"/>
      <c r="G300" s="375"/>
      <c r="H300" s="375"/>
      <c r="I300" s="376"/>
      <c r="J300" s="375"/>
      <c r="K300" s="391"/>
      <c r="L300" s="74">
        <f t="shared" si="4"/>
        <v>0</v>
      </c>
    </row>
    <row r="301" spans="1:12">
      <c r="A301" s="383">
        <v>298</v>
      </c>
      <c r="B301" s="370"/>
      <c r="C301" s="372"/>
      <c r="D301" s="373"/>
      <c r="E301" s="372"/>
      <c r="F301" s="374"/>
      <c r="G301" s="375"/>
      <c r="H301" s="375"/>
      <c r="I301" s="376"/>
      <c r="J301" s="375"/>
      <c r="K301" s="391"/>
      <c r="L301" s="74">
        <f t="shared" si="4"/>
        <v>0</v>
      </c>
    </row>
    <row r="302" spans="1:12">
      <c r="A302" s="383">
        <v>299</v>
      </c>
      <c r="B302" s="370"/>
      <c r="C302" s="372"/>
      <c r="D302" s="373"/>
      <c r="E302" s="372"/>
      <c r="F302" s="374"/>
      <c r="G302" s="375"/>
      <c r="H302" s="375"/>
      <c r="I302" s="376"/>
      <c r="J302" s="375"/>
      <c r="K302" s="391"/>
      <c r="L302" s="74">
        <f t="shared" si="4"/>
        <v>0</v>
      </c>
    </row>
    <row r="303" spans="1:12">
      <c r="A303" s="383">
        <v>300</v>
      </c>
      <c r="B303" s="370"/>
      <c r="C303" s="372"/>
      <c r="D303" s="373"/>
      <c r="E303" s="372"/>
      <c r="F303" s="374"/>
      <c r="G303" s="375"/>
      <c r="H303" s="375"/>
      <c r="I303" s="376"/>
      <c r="J303" s="375"/>
      <c r="K303" s="391"/>
      <c r="L303" s="74">
        <f t="shared" si="4"/>
        <v>0</v>
      </c>
    </row>
    <row r="304" spans="1:12">
      <c r="A304" s="383">
        <v>301</v>
      </c>
      <c r="B304" s="370"/>
      <c r="C304" s="372"/>
      <c r="D304" s="373"/>
      <c r="E304" s="372"/>
      <c r="F304" s="374"/>
      <c r="G304" s="375"/>
      <c r="H304" s="375"/>
      <c r="I304" s="376"/>
      <c r="J304" s="375"/>
      <c r="K304" s="391"/>
      <c r="L304" s="74">
        <f t="shared" si="4"/>
        <v>0</v>
      </c>
    </row>
    <row r="305" spans="1:12">
      <c r="A305" s="383">
        <v>302</v>
      </c>
      <c r="B305" s="370"/>
      <c r="C305" s="372"/>
      <c r="D305" s="373"/>
      <c r="E305" s="372"/>
      <c r="F305" s="374"/>
      <c r="G305" s="375"/>
      <c r="H305" s="375"/>
      <c r="I305" s="376"/>
      <c r="J305" s="375"/>
      <c r="K305" s="391"/>
      <c r="L305" s="74">
        <f t="shared" si="4"/>
        <v>0</v>
      </c>
    </row>
    <row r="306" spans="1:12">
      <c r="A306" s="383">
        <v>303</v>
      </c>
      <c r="B306" s="370"/>
      <c r="C306" s="372"/>
      <c r="D306" s="373"/>
      <c r="E306" s="372"/>
      <c r="F306" s="374"/>
      <c r="G306" s="375"/>
      <c r="H306" s="375"/>
      <c r="I306" s="376"/>
      <c r="J306" s="375"/>
      <c r="K306" s="391"/>
      <c r="L306" s="74">
        <f t="shared" si="4"/>
        <v>0</v>
      </c>
    </row>
    <row r="307" spans="1:12">
      <c r="A307" s="383">
        <v>304</v>
      </c>
      <c r="B307" s="370"/>
      <c r="C307" s="372"/>
      <c r="D307" s="373"/>
      <c r="E307" s="372"/>
      <c r="F307" s="374"/>
      <c r="G307" s="375"/>
      <c r="H307" s="375"/>
      <c r="I307" s="376"/>
      <c r="J307" s="375"/>
      <c r="K307" s="391"/>
      <c r="L307" s="74">
        <f t="shared" si="4"/>
        <v>0</v>
      </c>
    </row>
    <row r="308" spans="1:12">
      <c r="A308" s="383">
        <v>305</v>
      </c>
      <c r="B308" s="370"/>
      <c r="C308" s="372"/>
      <c r="D308" s="373"/>
      <c r="E308" s="372"/>
      <c r="F308" s="374"/>
      <c r="G308" s="375"/>
      <c r="H308" s="375"/>
      <c r="I308" s="376"/>
      <c r="J308" s="375"/>
      <c r="K308" s="391"/>
      <c r="L308" s="74">
        <f t="shared" si="4"/>
        <v>0</v>
      </c>
    </row>
    <row r="309" spans="1:12">
      <c r="A309" s="383">
        <v>306</v>
      </c>
      <c r="B309" s="370"/>
      <c r="C309" s="372"/>
      <c r="D309" s="373"/>
      <c r="E309" s="372"/>
      <c r="F309" s="374"/>
      <c r="G309" s="375"/>
      <c r="H309" s="375"/>
      <c r="I309" s="376"/>
      <c r="J309" s="375"/>
      <c r="K309" s="391"/>
      <c r="L309" s="74">
        <f t="shared" si="4"/>
        <v>0</v>
      </c>
    </row>
    <row r="310" spans="1:12">
      <c r="A310" s="383">
        <v>307</v>
      </c>
      <c r="B310" s="370"/>
      <c r="C310" s="372"/>
      <c r="D310" s="373"/>
      <c r="E310" s="372"/>
      <c r="F310" s="374"/>
      <c r="G310" s="375"/>
      <c r="H310" s="375"/>
      <c r="I310" s="376"/>
      <c r="J310" s="375"/>
      <c r="K310" s="391"/>
      <c r="L310" s="74">
        <f t="shared" si="4"/>
        <v>0</v>
      </c>
    </row>
    <row r="311" spans="1:12">
      <c r="A311" s="383">
        <v>308</v>
      </c>
      <c r="B311" s="370"/>
      <c r="C311" s="372"/>
      <c r="D311" s="373"/>
      <c r="E311" s="372"/>
      <c r="F311" s="374"/>
      <c r="G311" s="375"/>
      <c r="H311" s="375"/>
      <c r="I311" s="376"/>
      <c r="J311" s="375"/>
      <c r="K311" s="391"/>
      <c r="L311" s="74">
        <f t="shared" si="4"/>
        <v>0</v>
      </c>
    </row>
    <row r="312" spans="1:12">
      <c r="A312" s="383">
        <v>309</v>
      </c>
      <c r="B312" s="370"/>
      <c r="C312" s="372"/>
      <c r="D312" s="373"/>
      <c r="E312" s="372"/>
      <c r="F312" s="374"/>
      <c r="G312" s="375"/>
      <c r="H312" s="375"/>
      <c r="I312" s="376"/>
      <c r="J312" s="375"/>
      <c r="K312" s="391"/>
      <c r="L312" s="74">
        <f t="shared" si="4"/>
        <v>0</v>
      </c>
    </row>
    <row r="313" spans="1:12">
      <c r="A313" s="383">
        <v>310</v>
      </c>
      <c r="B313" s="370"/>
      <c r="C313" s="372"/>
      <c r="D313" s="373"/>
      <c r="E313" s="372"/>
      <c r="F313" s="374"/>
      <c r="G313" s="375"/>
      <c r="H313" s="375"/>
      <c r="I313" s="376"/>
      <c r="J313" s="375"/>
      <c r="K313" s="391"/>
      <c r="L313" s="74">
        <f t="shared" si="4"/>
        <v>0</v>
      </c>
    </row>
    <row r="314" spans="1:12">
      <c r="A314" s="383">
        <v>311</v>
      </c>
      <c r="B314" s="370"/>
      <c r="C314" s="372"/>
      <c r="D314" s="373"/>
      <c r="E314" s="372"/>
      <c r="F314" s="374"/>
      <c r="G314" s="375"/>
      <c r="H314" s="375"/>
      <c r="I314" s="376"/>
      <c r="J314" s="375"/>
      <c r="K314" s="391"/>
      <c r="L314" s="74">
        <f t="shared" si="4"/>
        <v>0</v>
      </c>
    </row>
    <row r="315" spans="1:12">
      <c r="A315" s="383">
        <v>312</v>
      </c>
      <c r="B315" s="370"/>
      <c r="C315" s="372"/>
      <c r="D315" s="373"/>
      <c r="E315" s="372"/>
      <c r="F315" s="374"/>
      <c r="G315" s="375"/>
      <c r="H315" s="375"/>
      <c r="I315" s="376"/>
      <c r="J315" s="375"/>
      <c r="K315" s="391"/>
      <c r="L315" s="74">
        <f t="shared" si="4"/>
        <v>0</v>
      </c>
    </row>
    <row r="316" spans="1:12">
      <c r="A316" s="383">
        <v>313</v>
      </c>
      <c r="B316" s="370"/>
      <c r="C316" s="372"/>
      <c r="D316" s="373"/>
      <c r="E316" s="372"/>
      <c r="F316" s="374"/>
      <c r="G316" s="375"/>
      <c r="H316" s="375"/>
      <c r="I316" s="376"/>
      <c r="J316" s="375"/>
      <c r="K316" s="391"/>
      <c r="L316" s="74">
        <f t="shared" si="4"/>
        <v>0</v>
      </c>
    </row>
    <row r="317" spans="1:12">
      <c r="A317" s="383">
        <v>314</v>
      </c>
      <c r="B317" s="370"/>
      <c r="C317" s="372"/>
      <c r="D317" s="373"/>
      <c r="E317" s="372"/>
      <c r="F317" s="374"/>
      <c r="G317" s="375"/>
      <c r="H317" s="375"/>
      <c r="I317" s="376"/>
      <c r="J317" s="375"/>
      <c r="K317" s="391"/>
      <c r="L317" s="74">
        <f t="shared" si="4"/>
        <v>0</v>
      </c>
    </row>
    <row r="318" spans="1:12">
      <c r="A318" s="383">
        <v>315</v>
      </c>
      <c r="B318" s="370"/>
      <c r="C318" s="372"/>
      <c r="D318" s="373"/>
      <c r="E318" s="372"/>
      <c r="F318" s="374"/>
      <c r="G318" s="375"/>
      <c r="H318" s="375"/>
      <c r="I318" s="376"/>
      <c r="J318" s="375"/>
      <c r="K318" s="391"/>
      <c r="L318" s="74">
        <f t="shared" si="4"/>
        <v>0</v>
      </c>
    </row>
    <row r="319" spans="1:12">
      <c r="A319" s="383">
        <v>316</v>
      </c>
      <c r="B319" s="370"/>
      <c r="C319" s="372"/>
      <c r="D319" s="373"/>
      <c r="E319" s="372"/>
      <c r="F319" s="374"/>
      <c r="G319" s="375"/>
      <c r="H319" s="375"/>
      <c r="I319" s="376"/>
      <c r="J319" s="375"/>
      <c r="K319" s="391"/>
      <c r="L319" s="74">
        <f t="shared" si="4"/>
        <v>0</v>
      </c>
    </row>
    <row r="320" spans="1:12">
      <c r="A320" s="383">
        <v>317</v>
      </c>
      <c r="B320" s="370"/>
      <c r="C320" s="372"/>
      <c r="D320" s="373"/>
      <c r="E320" s="372"/>
      <c r="F320" s="374"/>
      <c r="G320" s="375"/>
      <c r="H320" s="375"/>
      <c r="I320" s="376"/>
      <c r="J320" s="375"/>
      <c r="K320" s="391"/>
      <c r="L320" s="74">
        <f t="shared" si="4"/>
        <v>0</v>
      </c>
    </row>
    <row r="321" spans="1:12">
      <c r="A321" s="383">
        <v>318</v>
      </c>
      <c r="B321" s="370"/>
      <c r="C321" s="372"/>
      <c r="D321" s="373"/>
      <c r="E321" s="372"/>
      <c r="F321" s="374"/>
      <c r="G321" s="375"/>
      <c r="H321" s="375"/>
      <c r="I321" s="376"/>
      <c r="J321" s="375"/>
      <c r="K321" s="391"/>
      <c r="L321" s="74">
        <f t="shared" ref="L321:L384" si="5">IF(B321=0,0,MONTH(B321)-$L$1+1)</f>
        <v>0</v>
      </c>
    </row>
    <row r="322" spans="1:12">
      <c r="A322" s="383">
        <v>319</v>
      </c>
      <c r="B322" s="370"/>
      <c r="C322" s="372"/>
      <c r="D322" s="373"/>
      <c r="E322" s="372"/>
      <c r="F322" s="374"/>
      <c r="G322" s="375"/>
      <c r="H322" s="375"/>
      <c r="I322" s="376"/>
      <c r="J322" s="375"/>
      <c r="K322" s="391"/>
      <c r="L322" s="74">
        <f t="shared" si="5"/>
        <v>0</v>
      </c>
    </row>
    <row r="323" spans="1:12">
      <c r="A323" s="383">
        <v>320</v>
      </c>
      <c r="B323" s="370"/>
      <c r="C323" s="372"/>
      <c r="D323" s="373"/>
      <c r="E323" s="372"/>
      <c r="F323" s="374"/>
      <c r="G323" s="375"/>
      <c r="H323" s="375"/>
      <c r="I323" s="376"/>
      <c r="J323" s="375"/>
      <c r="K323" s="391"/>
      <c r="L323" s="74">
        <f t="shared" si="5"/>
        <v>0</v>
      </c>
    </row>
    <row r="324" spans="1:12">
      <c r="A324" s="383">
        <v>321</v>
      </c>
      <c r="B324" s="370"/>
      <c r="C324" s="372"/>
      <c r="D324" s="373"/>
      <c r="E324" s="372"/>
      <c r="F324" s="374"/>
      <c r="G324" s="375"/>
      <c r="H324" s="375"/>
      <c r="I324" s="376"/>
      <c r="J324" s="375"/>
      <c r="K324" s="391"/>
      <c r="L324" s="74">
        <f t="shared" si="5"/>
        <v>0</v>
      </c>
    </row>
    <row r="325" spans="1:12">
      <c r="A325" s="383">
        <v>322</v>
      </c>
      <c r="B325" s="370"/>
      <c r="C325" s="372"/>
      <c r="D325" s="373"/>
      <c r="E325" s="372"/>
      <c r="F325" s="374"/>
      <c r="G325" s="375"/>
      <c r="H325" s="375"/>
      <c r="I325" s="376"/>
      <c r="J325" s="375"/>
      <c r="K325" s="391"/>
      <c r="L325" s="74">
        <f t="shared" si="5"/>
        <v>0</v>
      </c>
    </row>
    <row r="326" spans="1:12">
      <c r="A326" s="383">
        <v>323</v>
      </c>
      <c r="B326" s="370"/>
      <c r="C326" s="372"/>
      <c r="D326" s="373"/>
      <c r="E326" s="372"/>
      <c r="F326" s="374"/>
      <c r="G326" s="375"/>
      <c r="H326" s="375"/>
      <c r="I326" s="376"/>
      <c r="J326" s="375"/>
      <c r="K326" s="391"/>
      <c r="L326" s="74">
        <f t="shared" si="5"/>
        <v>0</v>
      </c>
    </row>
    <row r="327" spans="1:12">
      <c r="A327" s="383">
        <v>324</v>
      </c>
      <c r="B327" s="370"/>
      <c r="C327" s="372"/>
      <c r="D327" s="373"/>
      <c r="E327" s="372"/>
      <c r="F327" s="374"/>
      <c r="G327" s="375"/>
      <c r="H327" s="375"/>
      <c r="I327" s="376"/>
      <c r="J327" s="375"/>
      <c r="K327" s="391"/>
      <c r="L327" s="74">
        <f t="shared" si="5"/>
        <v>0</v>
      </c>
    </row>
    <row r="328" spans="1:12">
      <c r="A328" s="383">
        <v>325</v>
      </c>
      <c r="B328" s="370"/>
      <c r="C328" s="372"/>
      <c r="D328" s="373"/>
      <c r="E328" s="372"/>
      <c r="F328" s="374"/>
      <c r="G328" s="375"/>
      <c r="H328" s="375"/>
      <c r="I328" s="376"/>
      <c r="J328" s="375"/>
      <c r="K328" s="391"/>
      <c r="L328" s="74">
        <f t="shared" si="5"/>
        <v>0</v>
      </c>
    </row>
    <row r="329" spans="1:12">
      <c r="A329" s="383">
        <v>326</v>
      </c>
      <c r="B329" s="370"/>
      <c r="C329" s="372"/>
      <c r="D329" s="373"/>
      <c r="E329" s="372"/>
      <c r="F329" s="374"/>
      <c r="G329" s="375"/>
      <c r="H329" s="375"/>
      <c r="I329" s="376"/>
      <c r="J329" s="375"/>
      <c r="K329" s="391"/>
      <c r="L329" s="74">
        <f t="shared" si="5"/>
        <v>0</v>
      </c>
    </row>
    <row r="330" spans="1:12">
      <c r="A330" s="383">
        <v>327</v>
      </c>
      <c r="B330" s="370"/>
      <c r="C330" s="372"/>
      <c r="D330" s="373"/>
      <c r="E330" s="372"/>
      <c r="F330" s="374"/>
      <c r="G330" s="375"/>
      <c r="H330" s="375"/>
      <c r="I330" s="376"/>
      <c r="J330" s="375"/>
      <c r="K330" s="391"/>
      <c r="L330" s="74">
        <f t="shared" si="5"/>
        <v>0</v>
      </c>
    </row>
    <row r="331" spans="1:12">
      <c r="A331" s="383">
        <v>328</v>
      </c>
      <c r="B331" s="370"/>
      <c r="C331" s="372"/>
      <c r="D331" s="373"/>
      <c r="E331" s="372"/>
      <c r="F331" s="374"/>
      <c r="G331" s="375"/>
      <c r="H331" s="375"/>
      <c r="I331" s="376"/>
      <c r="J331" s="375"/>
      <c r="K331" s="391"/>
      <c r="L331" s="74">
        <f t="shared" si="5"/>
        <v>0</v>
      </c>
    </row>
    <row r="332" spans="1:12">
      <c r="A332" s="383">
        <v>329</v>
      </c>
      <c r="B332" s="370"/>
      <c r="C332" s="372"/>
      <c r="D332" s="373"/>
      <c r="E332" s="372"/>
      <c r="F332" s="374"/>
      <c r="G332" s="375"/>
      <c r="H332" s="375"/>
      <c r="I332" s="376"/>
      <c r="J332" s="375"/>
      <c r="K332" s="391"/>
      <c r="L332" s="74">
        <f t="shared" si="5"/>
        <v>0</v>
      </c>
    </row>
    <row r="333" spans="1:12">
      <c r="A333" s="383">
        <v>330</v>
      </c>
      <c r="B333" s="370"/>
      <c r="C333" s="372"/>
      <c r="D333" s="373"/>
      <c r="E333" s="372"/>
      <c r="F333" s="374"/>
      <c r="G333" s="375"/>
      <c r="H333" s="375"/>
      <c r="I333" s="376"/>
      <c r="J333" s="375"/>
      <c r="K333" s="391"/>
      <c r="L333" s="74">
        <f t="shared" si="5"/>
        <v>0</v>
      </c>
    </row>
    <row r="334" spans="1:12">
      <c r="A334" s="383">
        <v>331</v>
      </c>
      <c r="B334" s="370"/>
      <c r="C334" s="372"/>
      <c r="D334" s="373"/>
      <c r="E334" s="372"/>
      <c r="F334" s="374"/>
      <c r="G334" s="375"/>
      <c r="H334" s="375"/>
      <c r="I334" s="376"/>
      <c r="J334" s="375"/>
      <c r="K334" s="391"/>
      <c r="L334" s="74">
        <f t="shared" si="5"/>
        <v>0</v>
      </c>
    </row>
    <row r="335" spans="1:12">
      <c r="A335" s="383">
        <v>332</v>
      </c>
      <c r="B335" s="370"/>
      <c r="C335" s="372"/>
      <c r="D335" s="373"/>
      <c r="E335" s="372"/>
      <c r="F335" s="374"/>
      <c r="G335" s="375"/>
      <c r="H335" s="375"/>
      <c r="I335" s="376"/>
      <c r="J335" s="375"/>
      <c r="K335" s="391"/>
      <c r="L335" s="74">
        <f t="shared" si="5"/>
        <v>0</v>
      </c>
    </row>
    <row r="336" spans="1:12">
      <c r="A336" s="383">
        <v>333</v>
      </c>
      <c r="B336" s="370"/>
      <c r="C336" s="372"/>
      <c r="D336" s="373"/>
      <c r="E336" s="372"/>
      <c r="F336" s="374"/>
      <c r="G336" s="375"/>
      <c r="H336" s="375"/>
      <c r="I336" s="376"/>
      <c r="J336" s="375"/>
      <c r="K336" s="391"/>
      <c r="L336" s="74">
        <f t="shared" si="5"/>
        <v>0</v>
      </c>
    </row>
    <row r="337" spans="1:12">
      <c r="A337" s="383">
        <v>334</v>
      </c>
      <c r="B337" s="370"/>
      <c r="C337" s="372"/>
      <c r="D337" s="373"/>
      <c r="E337" s="372"/>
      <c r="F337" s="374"/>
      <c r="G337" s="375"/>
      <c r="H337" s="375"/>
      <c r="I337" s="376"/>
      <c r="J337" s="375"/>
      <c r="K337" s="391"/>
      <c r="L337" s="74">
        <f t="shared" si="5"/>
        <v>0</v>
      </c>
    </row>
    <row r="338" spans="1:12">
      <c r="A338" s="383">
        <v>335</v>
      </c>
      <c r="B338" s="370"/>
      <c r="C338" s="372"/>
      <c r="D338" s="373"/>
      <c r="E338" s="372"/>
      <c r="F338" s="374"/>
      <c r="G338" s="375"/>
      <c r="H338" s="375"/>
      <c r="I338" s="376"/>
      <c r="J338" s="375"/>
      <c r="K338" s="391"/>
      <c r="L338" s="74">
        <f t="shared" si="5"/>
        <v>0</v>
      </c>
    </row>
    <row r="339" spans="1:12">
      <c r="A339" s="383">
        <v>336</v>
      </c>
      <c r="B339" s="370"/>
      <c r="C339" s="372"/>
      <c r="D339" s="373"/>
      <c r="E339" s="372"/>
      <c r="F339" s="374"/>
      <c r="G339" s="375"/>
      <c r="H339" s="375"/>
      <c r="I339" s="376"/>
      <c r="J339" s="375"/>
      <c r="K339" s="391"/>
      <c r="L339" s="74">
        <f t="shared" si="5"/>
        <v>0</v>
      </c>
    </row>
    <row r="340" spans="1:12">
      <c r="A340" s="383">
        <v>337</v>
      </c>
      <c r="B340" s="370"/>
      <c r="C340" s="372"/>
      <c r="D340" s="373"/>
      <c r="E340" s="372"/>
      <c r="F340" s="374"/>
      <c r="G340" s="375"/>
      <c r="H340" s="375"/>
      <c r="I340" s="376"/>
      <c r="J340" s="375"/>
      <c r="K340" s="391"/>
      <c r="L340" s="74">
        <f t="shared" si="5"/>
        <v>0</v>
      </c>
    </row>
    <row r="341" spans="1:12">
      <c r="A341" s="383">
        <v>338</v>
      </c>
      <c r="B341" s="370"/>
      <c r="C341" s="372"/>
      <c r="D341" s="373"/>
      <c r="E341" s="372"/>
      <c r="F341" s="374"/>
      <c r="G341" s="375"/>
      <c r="H341" s="375"/>
      <c r="I341" s="376"/>
      <c r="J341" s="375"/>
      <c r="K341" s="391"/>
      <c r="L341" s="74">
        <f t="shared" si="5"/>
        <v>0</v>
      </c>
    </row>
    <row r="342" spans="1:12">
      <c r="A342" s="383">
        <v>339</v>
      </c>
      <c r="B342" s="370"/>
      <c r="C342" s="372"/>
      <c r="D342" s="373"/>
      <c r="E342" s="372"/>
      <c r="F342" s="374"/>
      <c r="G342" s="375"/>
      <c r="H342" s="375"/>
      <c r="I342" s="376"/>
      <c r="J342" s="375"/>
      <c r="K342" s="391"/>
      <c r="L342" s="74">
        <f t="shared" si="5"/>
        <v>0</v>
      </c>
    </row>
    <row r="343" spans="1:12">
      <c r="A343" s="383">
        <v>340</v>
      </c>
      <c r="B343" s="370"/>
      <c r="C343" s="372"/>
      <c r="D343" s="373"/>
      <c r="E343" s="372"/>
      <c r="F343" s="374"/>
      <c r="G343" s="375"/>
      <c r="H343" s="375"/>
      <c r="I343" s="376"/>
      <c r="J343" s="375"/>
      <c r="K343" s="391"/>
      <c r="L343" s="74">
        <f t="shared" si="5"/>
        <v>0</v>
      </c>
    </row>
    <row r="344" spans="1:12">
      <c r="A344" s="383">
        <v>341</v>
      </c>
      <c r="B344" s="370"/>
      <c r="C344" s="372"/>
      <c r="D344" s="373"/>
      <c r="E344" s="372"/>
      <c r="F344" s="374"/>
      <c r="G344" s="375"/>
      <c r="H344" s="375"/>
      <c r="I344" s="376"/>
      <c r="J344" s="375"/>
      <c r="K344" s="391"/>
      <c r="L344" s="74">
        <f t="shared" si="5"/>
        <v>0</v>
      </c>
    </row>
    <row r="345" spans="1:12">
      <c r="A345" s="383">
        <v>342</v>
      </c>
      <c r="B345" s="370"/>
      <c r="C345" s="372"/>
      <c r="D345" s="373"/>
      <c r="E345" s="372"/>
      <c r="F345" s="374"/>
      <c r="G345" s="375"/>
      <c r="H345" s="375"/>
      <c r="I345" s="376"/>
      <c r="J345" s="375"/>
      <c r="K345" s="391"/>
      <c r="L345" s="74">
        <f t="shared" si="5"/>
        <v>0</v>
      </c>
    </row>
    <row r="346" spans="1:12">
      <c r="A346" s="383">
        <v>343</v>
      </c>
      <c r="B346" s="370"/>
      <c r="C346" s="372"/>
      <c r="D346" s="373"/>
      <c r="E346" s="372"/>
      <c r="F346" s="374"/>
      <c r="G346" s="375"/>
      <c r="H346" s="375"/>
      <c r="I346" s="376"/>
      <c r="J346" s="375"/>
      <c r="K346" s="391"/>
      <c r="L346" s="74">
        <f t="shared" si="5"/>
        <v>0</v>
      </c>
    </row>
    <row r="347" spans="1:12">
      <c r="A347" s="383">
        <v>344</v>
      </c>
      <c r="B347" s="370"/>
      <c r="C347" s="372"/>
      <c r="D347" s="373"/>
      <c r="E347" s="372"/>
      <c r="F347" s="374"/>
      <c r="G347" s="375"/>
      <c r="H347" s="375"/>
      <c r="I347" s="376"/>
      <c r="J347" s="375"/>
      <c r="K347" s="391"/>
      <c r="L347" s="74">
        <f t="shared" si="5"/>
        <v>0</v>
      </c>
    </row>
    <row r="348" spans="1:12">
      <c r="A348" s="383">
        <v>345</v>
      </c>
      <c r="B348" s="370"/>
      <c r="C348" s="372"/>
      <c r="D348" s="373"/>
      <c r="E348" s="372"/>
      <c r="F348" s="374"/>
      <c r="G348" s="375"/>
      <c r="H348" s="375"/>
      <c r="I348" s="376"/>
      <c r="J348" s="375"/>
      <c r="K348" s="391"/>
      <c r="L348" s="74">
        <f t="shared" si="5"/>
        <v>0</v>
      </c>
    </row>
    <row r="349" spans="1:12">
      <c r="A349" s="383">
        <v>346</v>
      </c>
      <c r="B349" s="370"/>
      <c r="C349" s="372"/>
      <c r="D349" s="373"/>
      <c r="E349" s="372"/>
      <c r="F349" s="374"/>
      <c r="G349" s="375"/>
      <c r="H349" s="375"/>
      <c r="I349" s="376"/>
      <c r="J349" s="375"/>
      <c r="K349" s="391"/>
      <c r="L349" s="74">
        <f t="shared" si="5"/>
        <v>0</v>
      </c>
    </row>
    <row r="350" spans="1:12">
      <c r="A350" s="383">
        <v>347</v>
      </c>
      <c r="B350" s="370"/>
      <c r="C350" s="372"/>
      <c r="D350" s="373"/>
      <c r="E350" s="372"/>
      <c r="F350" s="374"/>
      <c r="G350" s="375"/>
      <c r="H350" s="375"/>
      <c r="I350" s="376"/>
      <c r="J350" s="375"/>
      <c r="K350" s="391"/>
      <c r="L350" s="74">
        <f t="shared" si="5"/>
        <v>0</v>
      </c>
    </row>
    <row r="351" spans="1:12">
      <c r="A351" s="383">
        <v>348</v>
      </c>
      <c r="B351" s="370"/>
      <c r="C351" s="372"/>
      <c r="D351" s="373"/>
      <c r="E351" s="372"/>
      <c r="F351" s="374"/>
      <c r="G351" s="375"/>
      <c r="H351" s="375"/>
      <c r="I351" s="376"/>
      <c r="J351" s="375"/>
      <c r="K351" s="391"/>
      <c r="L351" s="74">
        <f t="shared" si="5"/>
        <v>0</v>
      </c>
    </row>
    <row r="352" spans="1:12">
      <c r="A352" s="383">
        <v>349</v>
      </c>
      <c r="B352" s="370"/>
      <c r="C352" s="372"/>
      <c r="D352" s="373"/>
      <c r="E352" s="372"/>
      <c r="F352" s="374"/>
      <c r="G352" s="375"/>
      <c r="H352" s="375"/>
      <c r="I352" s="376"/>
      <c r="J352" s="375"/>
      <c r="K352" s="391"/>
      <c r="L352" s="74">
        <f t="shared" si="5"/>
        <v>0</v>
      </c>
    </row>
    <row r="353" spans="1:12">
      <c r="A353" s="383">
        <v>350</v>
      </c>
      <c r="B353" s="370"/>
      <c r="C353" s="372"/>
      <c r="D353" s="373"/>
      <c r="E353" s="372"/>
      <c r="F353" s="374"/>
      <c r="G353" s="375"/>
      <c r="H353" s="375"/>
      <c r="I353" s="376"/>
      <c r="J353" s="375"/>
      <c r="K353" s="391"/>
      <c r="L353" s="74">
        <f t="shared" si="5"/>
        <v>0</v>
      </c>
    </row>
    <row r="354" spans="1:12">
      <c r="A354" s="383">
        <v>351</v>
      </c>
      <c r="B354" s="370"/>
      <c r="C354" s="372"/>
      <c r="D354" s="373"/>
      <c r="E354" s="372"/>
      <c r="F354" s="374"/>
      <c r="G354" s="375"/>
      <c r="H354" s="375"/>
      <c r="I354" s="376"/>
      <c r="J354" s="375"/>
      <c r="K354" s="391"/>
      <c r="L354" s="74">
        <f t="shared" si="5"/>
        <v>0</v>
      </c>
    </row>
    <row r="355" spans="1:12">
      <c r="A355" s="383">
        <v>352</v>
      </c>
      <c r="B355" s="370"/>
      <c r="C355" s="372"/>
      <c r="D355" s="373"/>
      <c r="E355" s="372"/>
      <c r="F355" s="374"/>
      <c r="G355" s="375"/>
      <c r="H355" s="375"/>
      <c r="I355" s="376"/>
      <c r="J355" s="375"/>
      <c r="K355" s="391"/>
      <c r="L355" s="74">
        <f t="shared" si="5"/>
        <v>0</v>
      </c>
    </row>
    <row r="356" spans="1:12">
      <c r="A356" s="383">
        <v>353</v>
      </c>
      <c r="B356" s="370"/>
      <c r="C356" s="372"/>
      <c r="D356" s="373"/>
      <c r="E356" s="372"/>
      <c r="F356" s="374"/>
      <c r="G356" s="375"/>
      <c r="H356" s="375"/>
      <c r="I356" s="376"/>
      <c r="J356" s="375"/>
      <c r="K356" s="391"/>
      <c r="L356" s="74">
        <f t="shared" si="5"/>
        <v>0</v>
      </c>
    </row>
    <row r="357" spans="1:12">
      <c r="A357" s="383">
        <v>354</v>
      </c>
      <c r="B357" s="370"/>
      <c r="C357" s="372"/>
      <c r="D357" s="373"/>
      <c r="E357" s="372"/>
      <c r="F357" s="374"/>
      <c r="G357" s="375"/>
      <c r="H357" s="375"/>
      <c r="I357" s="376"/>
      <c r="J357" s="375"/>
      <c r="K357" s="391"/>
      <c r="L357" s="74">
        <f t="shared" si="5"/>
        <v>0</v>
      </c>
    </row>
    <row r="358" spans="1:12">
      <c r="A358" s="383">
        <v>355</v>
      </c>
      <c r="B358" s="370"/>
      <c r="C358" s="372"/>
      <c r="D358" s="373"/>
      <c r="E358" s="372"/>
      <c r="F358" s="374"/>
      <c r="G358" s="375"/>
      <c r="H358" s="375"/>
      <c r="I358" s="376"/>
      <c r="J358" s="375"/>
      <c r="K358" s="391"/>
      <c r="L358" s="74">
        <f t="shared" si="5"/>
        <v>0</v>
      </c>
    </row>
    <row r="359" spans="1:12">
      <c r="A359" s="383">
        <v>356</v>
      </c>
      <c r="B359" s="370"/>
      <c r="C359" s="372"/>
      <c r="D359" s="373"/>
      <c r="E359" s="372"/>
      <c r="F359" s="374"/>
      <c r="G359" s="375"/>
      <c r="H359" s="375"/>
      <c r="I359" s="376"/>
      <c r="J359" s="375"/>
      <c r="K359" s="391"/>
      <c r="L359" s="74">
        <f t="shared" si="5"/>
        <v>0</v>
      </c>
    </row>
    <row r="360" spans="1:12">
      <c r="A360" s="383">
        <v>357</v>
      </c>
      <c r="B360" s="370"/>
      <c r="C360" s="372"/>
      <c r="D360" s="373"/>
      <c r="E360" s="372"/>
      <c r="F360" s="374"/>
      <c r="G360" s="375"/>
      <c r="H360" s="375"/>
      <c r="I360" s="376"/>
      <c r="J360" s="375"/>
      <c r="K360" s="391"/>
      <c r="L360" s="74">
        <f t="shared" si="5"/>
        <v>0</v>
      </c>
    </row>
    <row r="361" spans="1:12">
      <c r="A361" s="383">
        <v>358</v>
      </c>
      <c r="B361" s="370"/>
      <c r="C361" s="372"/>
      <c r="D361" s="373"/>
      <c r="E361" s="372"/>
      <c r="F361" s="374"/>
      <c r="G361" s="375"/>
      <c r="H361" s="375"/>
      <c r="I361" s="376"/>
      <c r="J361" s="375"/>
      <c r="K361" s="391"/>
      <c r="L361" s="74">
        <f t="shared" si="5"/>
        <v>0</v>
      </c>
    </row>
    <row r="362" spans="1:12">
      <c r="A362" s="383">
        <v>359</v>
      </c>
      <c r="B362" s="370"/>
      <c r="C362" s="372"/>
      <c r="D362" s="373"/>
      <c r="E362" s="372"/>
      <c r="F362" s="374"/>
      <c r="G362" s="375"/>
      <c r="H362" s="375"/>
      <c r="I362" s="376"/>
      <c r="J362" s="375"/>
      <c r="K362" s="391"/>
      <c r="L362" s="74">
        <f t="shared" si="5"/>
        <v>0</v>
      </c>
    </row>
    <row r="363" spans="1:12">
      <c r="A363" s="383">
        <v>360</v>
      </c>
      <c r="B363" s="370"/>
      <c r="C363" s="372"/>
      <c r="D363" s="373"/>
      <c r="E363" s="372"/>
      <c r="F363" s="374"/>
      <c r="G363" s="375"/>
      <c r="H363" s="375"/>
      <c r="I363" s="376"/>
      <c r="J363" s="375"/>
      <c r="K363" s="391"/>
      <c r="L363" s="74">
        <f t="shared" si="5"/>
        <v>0</v>
      </c>
    </row>
    <row r="364" spans="1:12">
      <c r="A364" s="383">
        <v>361</v>
      </c>
      <c r="B364" s="370"/>
      <c r="C364" s="372"/>
      <c r="D364" s="373"/>
      <c r="E364" s="372"/>
      <c r="F364" s="374"/>
      <c r="G364" s="375"/>
      <c r="H364" s="375"/>
      <c r="I364" s="376"/>
      <c r="J364" s="375"/>
      <c r="K364" s="391"/>
      <c r="L364" s="74">
        <f t="shared" si="5"/>
        <v>0</v>
      </c>
    </row>
    <row r="365" spans="1:12">
      <c r="A365" s="383">
        <v>362</v>
      </c>
      <c r="B365" s="370"/>
      <c r="C365" s="372"/>
      <c r="D365" s="373"/>
      <c r="E365" s="372"/>
      <c r="F365" s="374"/>
      <c r="G365" s="375"/>
      <c r="H365" s="375"/>
      <c r="I365" s="376"/>
      <c r="J365" s="375"/>
      <c r="K365" s="391"/>
      <c r="L365" s="74">
        <f t="shared" si="5"/>
        <v>0</v>
      </c>
    </row>
    <row r="366" spans="1:12">
      <c r="A366" s="383">
        <v>363</v>
      </c>
      <c r="B366" s="370"/>
      <c r="C366" s="372"/>
      <c r="D366" s="373"/>
      <c r="E366" s="372"/>
      <c r="F366" s="374"/>
      <c r="G366" s="375"/>
      <c r="H366" s="375"/>
      <c r="I366" s="376"/>
      <c r="J366" s="375"/>
      <c r="K366" s="391"/>
      <c r="L366" s="74">
        <f t="shared" si="5"/>
        <v>0</v>
      </c>
    </row>
    <row r="367" spans="1:12">
      <c r="A367" s="383">
        <v>364</v>
      </c>
      <c r="B367" s="370"/>
      <c r="C367" s="372"/>
      <c r="D367" s="373"/>
      <c r="E367" s="372"/>
      <c r="F367" s="374"/>
      <c r="G367" s="375"/>
      <c r="H367" s="375"/>
      <c r="I367" s="376"/>
      <c r="J367" s="375"/>
      <c r="K367" s="391"/>
      <c r="L367" s="74">
        <f t="shared" si="5"/>
        <v>0</v>
      </c>
    </row>
    <row r="368" spans="1:12">
      <c r="A368" s="383">
        <v>365</v>
      </c>
      <c r="B368" s="370"/>
      <c r="C368" s="372"/>
      <c r="D368" s="373"/>
      <c r="E368" s="372"/>
      <c r="F368" s="374"/>
      <c r="G368" s="375"/>
      <c r="H368" s="375"/>
      <c r="I368" s="376"/>
      <c r="J368" s="375"/>
      <c r="K368" s="391"/>
      <c r="L368" s="74">
        <f t="shared" si="5"/>
        <v>0</v>
      </c>
    </row>
    <row r="369" spans="1:12">
      <c r="A369" s="383">
        <v>366</v>
      </c>
      <c r="B369" s="370"/>
      <c r="C369" s="372"/>
      <c r="D369" s="373"/>
      <c r="E369" s="372"/>
      <c r="F369" s="374"/>
      <c r="G369" s="375"/>
      <c r="H369" s="375"/>
      <c r="I369" s="376"/>
      <c r="J369" s="375"/>
      <c r="K369" s="391"/>
      <c r="L369" s="74">
        <f t="shared" si="5"/>
        <v>0</v>
      </c>
    </row>
    <row r="370" spans="1:12">
      <c r="A370" s="383">
        <v>367</v>
      </c>
      <c r="B370" s="370"/>
      <c r="C370" s="372"/>
      <c r="D370" s="373"/>
      <c r="E370" s="372"/>
      <c r="F370" s="374"/>
      <c r="G370" s="375"/>
      <c r="H370" s="375"/>
      <c r="I370" s="376"/>
      <c r="J370" s="375"/>
      <c r="K370" s="391"/>
      <c r="L370" s="74">
        <f t="shared" si="5"/>
        <v>0</v>
      </c>
    </row>
    <row r="371" spans="1:12">
      <c r="A371" s="383">
        <v>368</v>
      </c>
      <c r="B371" s="370"/>
      <c r="C371" s="372"/>
      <c r="D371" s="373"/>
      <c r="E371" s="372"/>
      <c r="F371" s="374"/>
      <c r="G371" s="375"/>
      <c r="H371" s="375"/>
      <c r="I371" s="376"/>
      <c r="J371" s="375"/>
      <c r="K371" s="391"/>
      <c r="L371" s="74">
        <f t="shared" si="5"/>
        <v>0</v>
      </c>
    </row>
    <row r="372" spans="1:12">
      <c r="A372" s="383">
        <v>369</v>
      </c>
      <c r="B372" s="370"/>
      <c r="C372" s="372"/>
      <c r="D372" s="373"/>
      <c r="E372" s="372"/>
      <c r="F372" s="374"/>
      <c r="G372" s="375"/>
      <c r="H372" s="375"/>
      <c r="I372" s="376"/>
      <c r="J372" s="375"/>
      <c r="K372" s="391"/>
      <c r="L372" s="74">
        <f t="shared" si="5"/>
        <v>0</v>
      </c>
    </row>
    <row r="373" spans="1:12">
      <c r="A373" s="383">
        <v>370</v>
      </c>
      <c r="B373" s="370"/>
      <c r="C373" s="372"/>
      <c r="D373" s="373"/>
      <c r="E373" s="372"/>
      <c r="F373" s="374"/>
      <c r="G373" s="375"/>
      <c r="H373" s="375"/>
      <c r="I373" s="376"/>
      <c r="J373" s="375"/>
      <c r="K373" s="391"/>
      <c r="L373" s="74">
        <f t="shared" si="5"/>
        <v>0</v>
      </c>
    </row>
    <row r="374" spans="1:12">
      <c r="A374" s="383">
        <v>371</v>
      </c>
      <c r="B374" s="370"/>
      <c r="C374" s="372"/>
      <c r="D374" s="373"/>
      <c r="E374" s="372"/>
      <c r="F374" s="374"/>
      <c r="G374" s="375"/>
      <c r="H374" s="375"/>
      <c r="I374" s="376"/>
      <c r="J374" s="375"/>
      <c r="K374" s="391"/>
      <c r="L374" s="74">
        <f t="shared" si="5"/>
        <v>0</v>
      </c>
    </row>
    <row r="375" spans="1:12">
      <c r="A375" s="383">
        <v>372</v>
      </c>
      <c r="B375" s="370"/>
      <c r="C375" s="372"/>
      <c r="D375" s="373"/>
      <c r="E375" s="372"/>
      <c r="F375" s="374"/>
      <c r="G375" s="375"/>
      <c r="H375" s="375"/>
      <c r="I375" s="376"/>
      <c r="J375" s="375"/>
      <c r="K375" s="391"/>
      <c r="L375" s="74">
        <f t="shared" si="5"/>
        <v>0</v>
      </c>
    </row>
    <row r="376" spans="1:12">
      <c r="A376" s="383">
        <v>373</v>
      </c>
      <c r="B376" s="370"/>
      <c r="C376" s="372"/>
      <c r="D376" s="373"/>
      <c r="E376" s="372"/>
      <c r="F376" s="374"/>
      <c r="G376" s="375"/>
      <c r="H376" s="375"/>
      <c r="I376" s="376"/>
      <c r="J376" s="375"/>
      <c r="K376" s="391"/>
      <c r="L376" s="74">
        <f t="shared" si="5"/>
        <v>0</v>
      </c>
    </row>
    <row r="377" spans="1:12">
      <c r="A377" s="383">
        <v>374</v>
      </c>
      <c r="B377" s="370"/>
      <c r="C377" s="372"/>
      <c r="D377" s="373"/>
      <c r="E377" s="372"/>
      <c r="F377" s="374"/>
      <c r="G377" s="375"/>
      <c r="H377" s="375"/>
      <c r="I377" s="376"/>
      <c r="J377" s="375"/>
      <c r="K377" s="391"/>
      <c r="L377" s="74">
        <f t="shared" si="5"/>
        <v>0</v>
      </c>
    </row>
    <row r="378" spans="1:12">
      <c r="A378" s="383">
        <v>375</v>
      </c>
      <c r="B378" s="370"/>
      <c r="C378" s="372"/>
      <c r="D378" s="373"/>
      <c r="E378" s="372"/>
      <c r="F378" s="374"/>
      <c r="G378" s="375"/>
      <c r="H378" s="375"/>
      <c r="I378" s="376"/>
      <c r="J378" s="375"/>
      <c r="K378" s="391"/>
      <c r="L378" s="74">
        <f t="shared" si="5"/>
        <v>0</v>
      </c>
    </row>
    <row r="379" spans="1:12">
      <c r="A379" s="383">
        <v>376</v>
      </c>
      <c r="B379" s="370"/>
      <c r="C379" s="372"/>
      <c r="D379" s="373"/>
      <c r="E379" s="372"/>
      <c r="F379" s="374"/>
      <c r="G379" s="375"/>
      <c r="H379" s="375"/>
      <c r="I379" s="376"/>
      <c r="J379" s="375"/>
      <c r="K379" s="391"/>
      <c r="L379" s="74">
        <f t="shared" si="5"/>
        <v>0</v>
      </c>
    </row>
    <row r="380" spans="1:12">
      <c r="A380" s="383">
        <v>377</v>
      </c>
      <c r="B380" s="370"/>
      <c r="C380" s="372"/>
      <c r="D380" s="373"/>
      <c r="E380" s="372"/>
      <c r="F380" s="374"/>
      <c r="G380" s="375"/>
      <c r="H380" s="375"/>
      <c r="I380" s="376"/>
      <c r="J380" s="375"/>
      <c r="K380" s="391"/>
      <c r="L380" s="74">
        <f t="shared" si="5"/>
        <v>0</v>
      </c>
    </row>
    <row r="381" spans="1:12">
      <c r="A381" s="383">
        <v>378</v>
      </c>
      <c r="B381" s="370"/>
      <c r="C381" s="372"/>
      <c r="D381" s="373"/>
      <c r="E381" s="372"/>
      <c r="F381" s="374"/>
      <c r="G381" s="375"/>
      <c r="H381" s="375"/>
      <c r="I381" s="376"/>
      <c r="J381" s="375"/>
      <c r="K381" s="391"/>
      <c r="L381" s="74">
        <f t="shared" si="5"/>
        <v>0</v>
      </c>
    </row>
    <row r="382" spans="1:12">
      <c r="A382" s="383">
        <v>379</v>
      </c>
      <c r="B382" s="370"/>
      <c r="C382" s="372"/>
      <c r="D382" s="373"/>
      <c r="E382" s="372"/>
      <c r="F382" s="374"/>
      <c r="G382" s="375"/>
      <c r="H382" s="375"/>
      <c r="I382" s="376"/>
      <c r="J382" s="375"/>
      <c r="K382" s="391"/>
      <c r="L382" s="74">
        <f t="shared" si="5"/>
        <v>0</v>
      </c>
    </row>
    <row r="383" spans="1:12">
      <c r="A383" s="383">
        <v>380</v>
      </c>
      <c r="B383" s="370"/>
      <c r="C383" s="372"/>
      <c r="D383" s="373"/>
      <c r="E383" s="372"/>
      <c r="F383" s="374"/>
      <c r="G383" s="375"/>
      <c r="H383" s="375"/>
      <c r="I383" s="376"/>
      <c r="J383" s="375"/>
      <c r="K383" s="391"/>
      <c r="L383" s="74">
        <f t="shared" si="5"/>
        <v>0</v>
      </c>
    </row>
    <row r="384" spans="1:12">
      <c r="A384" s="383">
        <v>381</v>
      </c>
      <c r="B384" s="370"/>
      <c r="C384" s="372"/>
      <c r="D384" s="373"/>
      <c r="E384" s="372"/>
      <c r="F384" s="374"/>
      <c r="G384" s="375"/>
      <c r="H384" s="375"/>
      <c r="I384" s="376"/>
      <c r="J384" s="375"/>
      <c r="K384" s="391"/>
      <c r="L384" s="74">
        <f t="shared" si="5"/>
        <v>0</v>
      </c>
    </row>
    <row r="385" spans="1:12">
      <c r="A385" s="383">
        <v>382</v>
      </c>
      <c r="B385" s="370"/>
      <c r="C385" s="372"/>
      <c r="D385" s="373"/>
      <c r="E385" s="372"/>
      <c r="F385" s="374"/>
      <c r="G385" s="375"/>
      <c r="H385" s="375"/>
      <c r="I385" s="376"/>
      <c r="J385" s="375"/>
      <c r="K385" s="391"/>
      <c r="L385" s="74">
        <f t="shared" ref="L385:L448" si="6">IF(B385=0,0,MONTH(B385)-$L$1+1)</f>
        <v>0</v>
      </c>
    </row>
    <row r="386" spans="1:12">
      <c r="A386" s="383">
        <v>383</v>
      </c>
      <c r="B386" s="370"/>
      <c r="C386" s="372"/>
      <c r="D386" s="373"/>
      <c r="E386" s="372"/>
      <c r="F386" s="374"/>
      <c r="G386" s="375"/>
      <c r="H386" s="375"/>
      <c r="I386" s="376"/>
      <c r="J386" s="375"/>
      <c r="K386" s="391"/>
      <c r="L386" s="74">
        <f t="shared" si="6"/>
        <v>0</v>
      </c>
    </row>
    <row r="387" spans="1:12">
      <c r="A387" s="383">
        <v>384</v>
      </c>
      <c r="B387" s="370"/>
      <c r="C387" s="372"/>
      <c r="D387" s="373"/>
      <c r="E387" s="372"/>
      <c r="F387" s="374"/>
      <c r="G387" s="375"/>
      <c r="H387" s="375"/>
      <c r="I387" s="376"/>
      <c r="J387" s="375"/>
      <c r="K387" s="391"/>
      <c r="L387" s="74">
        <f t="shared" si="6"/>
        <v>0</v>
      </c>
    </row>
    <row r="388" spans="1:12">
      <c r="A388" s="383">
        <v>385</v>
      </c>
      <c r="B388" s="370"/>
      <c r="C388" s="372"/>
      <c r="D388" s="373"/>
      <c r="E388" s="372"/>
      <c r="F388" s="374"/>
      <c r="G388" s="375"/>
      <c r="H388" s="375"/>
      <c r="I388" s="376"/>
      <c r="J388" s="375"/>
      <c r="K388" s="391"/>
      <c r="L388" s="74">
        <f t="shared" si="6"/>
        <v>0</v>
      </c>
    </row>
    <row r="389" spans="1:12">
      <c r="A389" s="383">
        <v>386</v>
      </c>
      <c r="B389" s="370"/>
      <c r="C389" s="372"/>
      <c r="D389" s="373"/>
      <c r="E389" s="372"/>
      <c r="F389" s="374"/>
      <c r="G389" s="375"/>
      <c r="H389" s="375"/>
      <c r="I389" s="376"/>
      <c r="J389" s="375"/>
      <c r="K389" s="391"/>
      <c r="L389" s="74">
        <f t="shared" si="6"/>
        <v>0</v>
      </c>
    </row>
    <row r="390" spans="1:12">
      <c r="A390" s="383">
        <v>387</v>
      </c>
      <c r="B390" s="370"/>
      <c r="C390" s="372"/>
      <c r="D390" s="373"/>
      <c r="E390" s="372"/>
      <c r="F390" s="374"/>
      <c r="G390" s="375"/>
      <c r="H390" s="375"/>
      <c r="I390" s="376"/>
      <c r="J390" s="375"/>
      <c r="K390" s="391"/>
      <c r="L390" s="74">
        <f t="shared" si="6"/>
        <v>0</v>
      </c>
    </row>
    <row r="391" spans="1:12">
      <c r="A391" s="383">
        <v>388</v>
      </c>
      <c r="B391" s="370"/>
      <c r="C391" s="372"/>
      <c r="D391" s="373"/>
      <c r="E391" s="372"/>
      <c r="F391" s="374"/>
      <c r="G391" s="375"/>
      <c r="H391" s="375"/>
      <c r="I391" s="376"/>
      <c r="J391" s="375"/>
      <c r="K391" s="391"/>
      <c r="L391" s="74">
        <f t="shared" si="6"/>
        <v>0</v>
      </c>
    </row>
    <row r="392" spans="1:12">
      <c r="A392" s="383">
        <v>389</v>
      </c>
      <c r="B392" s="370"/>
      <c r="C392" s="372"/>
      <c r="D392" s="373"/>
      <c r="E392" s="372"/>
      <c r="F392" s="374"/>
      <c r="G392" s="375"/>
      <c r="H392" s="375"/>
      <c r="I392" s="376"/>
      <c r="J392" s="375"/>
      <c r="K392" s="391"/>
      <c r="L392" s="74">
        <f t="shared" si="6"/>
        <v>0</v>
      </c>
    </row>
    <row r="393" spans="1:12">
      <c r="A393" s="383">
        <v>390</v>
      </c>
      <c r="B393" s="370"/>
      <c r="C393" s="372"/>
      <c r="D393" s="373"/>
      <c r="E393" s="372"/>
      <c r="F393" s="374"/>
      <c r="G393" s="375"/>
      <c r="H393" s="375"/>
      <c r="I393" s="376"/>
      <c r="J393" s="375"/>
      <c r="K393" s="391"/>
      <c r="L393" s="74">
        <f t="shared" si="6"/>
        <v>0</v>
      </c>
    </row>
    <row r="394" spans="1:12">
      <c r="A394" s="383">
        <v>391</v>
      </c>
      <c r="B394" s="370"/>
      <c r="C394" s="372"/>
      <c r="D394" s="373"/>
      <c r="E394" s="372"/>
      <c r="F394" s="374"/>
      <c r="G394" s="375"/>
      <c r="H394" s="375"/>
      <c r="I394" s="376"/>
      <c r="J394" s="375"/>
      <c r="K394" s="391"/>
      <c r="L394" s="74">
        <f t="shared" si="6"/>
        <v>0</v>
      </c>
    </row>
    <row r="395" spans="1:12">
      <c r="A395" s="383">
        <v>392</v>
      </c>
      <c r="B395" s="370"/>
      <c r="C395" s="372"/>
      <c r="D395" s="373"/>
      <c r="E395" s="372"/>
      <c r="F395" s="374"/>
      <c r="G395" s="375"/>
      <c r="H395" s="375"/>
      <c r="I395" s="376"/>
      <c r="J395" s="375"/>
      <c r="K395" s="391"/>
      <c r="L395" s="74">
        <f t="shared" si="6"/>
        <v>0</v>
      </c>
    </row>
    <row r="396" spans="1:12">
      <c r="A396" s="383">
        <v>393</v>
      </c>
      <c r="B396" s="370"/>
      <c r="C396" s="372"/>
      <c r="D396" s="373"/>
      <c r="E396" s="372"/>
      <c r="F396" s="374"/>
      <c r="G396" s="375"/>
      <c r="H396" s="375"/>
      <c r="I396" s="376"/>
      <c r="J396" s="375"/>
      <c r="K396" s="391"/>
      <c r="L396" s="74">
        <f t="shared" si="6"/>
        <v>0</v>
      </c>
    </row>
    <row r="397" spans="1:12">
      <c r="A397" s="383">
        <v>394</v>
      </c>
      <c r="B397" s="370"/>
      <c r="C397" s="372"/>
      <c r="D397" s="373"/>
      <c r="E397" s="372"/>
      <c r="F397" s="374"/>
      <c r="G397" s="375"/>
      <c r="H397" s="375"/>
      <c r="I397" s="376"/>
      <c r="J397" s="375"/>
      <c r="K397" s="391"/>
      <c r="L397" s="74">
        <f t="shared" si="6"/>
        <v>0</v>
      </c>
    </row>
    <row r="398" spans="1:12">
      <c r="A398" s="383">
        <v>395</v>
      </c>
      <c r="B398" s="370"/>
      <c r="C398" s="372"/>
      <c r="D398" s="373"/>
      <c r="E398" s="372"/>
      <c r="F398" s="374"/>
      <c r="G398" s="375"/>
      <c r="H398" s="375"/>
      <c r="I398" s="376"/>
      <c r="J398" s="375"/>
      <c r="K398" s="391"/>
      <c r="L398" s="74">
        <f t="shared" si="6"/>
        <v>0</v>
      </c>
    </row>
    <row r="399" spans="1:12">
      <c r="A399" s="383">
        <v>396</v>
      </c>
      <c r="B399" s="370"/>
      <c r="C399" s="372"/>
      <c r="D399" s="373"/>
      <c r="E399" s="372"/>
      <c r="F399" s="374"/>
      <c r="G399" s="375"/>
      <c r="H399" s="375"/>
      <c r="I399" s="376"/>
      <c r="J399" s="375"/>
      <c r="K399" s="391"/>
      <c r="L399" s="74">
        <f t="shared" si="6"/>
        <v>0</v>
      </c>
    </row>
    <row r="400" spans="1:12">
      <c r="A400" s="383">
        <v>397</v>
      </c>
      <c r="B400" s="370"/>
      <c r="C400" s="372"/>
      <c r="D400" s="373"/>
      <c r="E400" s="372"/>
      <c r="F400" s="374"/>
      <c r="G400" s="375"/>
      <c r="H400" s="375"/>
      <c r="I400" s="376"/>
      <c r="J400" s="375"/>
      <c r="K400" s="391"/>
      <c r="L400" s="74">
        <f t="shared" si="6"/>
        <v>0</v>
      </c>
    </row>
    <row r="401" spans="1:12">
      <c r="A401" s="383">
        <v>398</v>
      </c>
      <c r="B401" s="370"/>
      <c r="C401" s="372"/>
      <c r="D401" s="373"/>
      <c r="E401" s="372"/>
      <c r="F401" s="374"/>
      <c r="G401" s="375"/>
      <c r="H401" s="375"/>
      <c r="I401" s="376"/>
      <c r="J401" s="375"/>
      <c r="K401" s="391"/>
      <c r="L401" s="74">
        <f t="shared" si="6"/>
        <v>0</v>
      </c>
    </row>
    <row r="402" spans="1:12">
      <c r="A402" s="383">
        <v>399</v>
      </c>
      <c r="B402" s="370"/>
      <c r="C402" s="372"/>
      <c r="D402" s="373"/>
      <c r="E402" s="372"/>
      <c r="F402" s="374"/>
      <c r="G402" s="375"/>
      <c r="H402" s="375"/>
      <c r="I402" s="376"/>
      <c r="J402" s="375"/>
      <c r="K402" s="391"/>
      <c r="L402" s="74">
        <f t="shared" si="6"/>
        <v>0</v>
      </c>
    </row>
    <row r="403" spans="1:12">
      <c r="A403" s="383">
        <v>400</v>
      </c>
      <c r="B403" s="370"/>
      <c r="C403" s="372"/>
      <c r="D403" s="373"/>
      <c r="E403" s="372"/>
      <c r="F403" s="374"/>
      <c r="G403" s="375"/>
      <c r="H403" s="375"/>
      <c r="I403" s="376"/>
      <c r="J403" s="375"/>
      <c r="K403" s="391"/>
      <c r="L403" s="74">
        <f t="shared" si="6"/>
        <v>0</v>
      </c>
    </row>
    <row r="404" spans="1:12">
      <c r="A404" s="383">
        <v>401</v>
      </c>
      <c r="B404" s="370"/>
      <c r="C404" s="372"/>
      <c r="D404" s="373"/>
      <c r="E404" s="372"/>
      <c r="F404" s="374"/>
      <c r="G404" s="375"/>
      <c r="H404" s="375"/>
      <c r="I404" s="376"/>
      <c r="J404" s="375"/>
      <c r="K404" s="391"/>
      <c r="L404" s="74">
        <f t="shared" si="6"/>
        <v>0</v>
      </c>
    </row>
    <row r="405" spans="1:12">
      <c r="A405" s="383">
        <v>402</v>
      </c>
      <c r="B405" s="370"/>
      <c r="C405" s="372"/>
      <c r="D405" s="373"/>
      <c r="E405" s="372"/>
      <c r="F405" s="374"/>
      <c r="G405" s="375"/>
      <c r="H405" s="375"/>
      <c r="I405" s="376"/>
      <c r="J405" s="375"/>
      <c r="K405" s="391"/>
      <c r="L405" s="74">
        <f t="shared" si="6"/>
        <v>0</v>
      </c>
    </row>
    <row r="406" spans="1:12">
      <c r="A406" s="383">
        <v>403</v>
      </c>
      <c r="B406" s="370"/>
      <c r="C406" s="372"/>
      <c r="D406" s="373"/>
      <c r="E406" s="372"/>
      <c r="F406" s="374"/>
      <c r="G406" s="375"/>
      <c r="H406" s="375"/>
      <c r="I406" s="376"/>
      <c r="J406" s="375"/>
      <c r="K406" s="391"/>
      <c r="L406" s="74">
        <f t="shared" si="6"/>
        <v>0</v>
      </c>
    </row>
    <row r="407" spans="1:12">
      <c r="A407" s="383">
        <v>404</v>
      </c>
      <c r="B407" s="370"/>
      <c r="C407" s="372"/>
      <c r="D407" s="373"/>
      <c r="E407" s="372"/>
      <c r="F407" s="374"/>
      <c r="G407" s="375"/>
      <c r="H407" s="375"/>
      <c r="I407" s="376"/>
      <c r="J407" s="375"/>
      <c r="K407" s="391"/>
      <c r="L407" s="74">
        <f t="shared" si="6"/>
        <v>0</v>
      </c>
    </row>
    <row r="408" spans="1:12">
      <c r="A408" s="383">
        <v>405</v>
      </c>
      <c r="B408" s="370"/>
      <c r="C408" s="372"/>
      <c r="D408" s="373"/>
      <c r="E408" s="372"/>
      <c r="F408" s="374"/>
      <c r="G408" s="375"/>
      <c r="H408" s="375"/>
      <c r="I408" s="376"/>
      <c r="J408" s="375"/>
      <c r="K408" s="391"/>
      <c r="L408" s="74">
        <f t="shared" si="6"/>
        <v>0</v>
      </c>
    </row>
    <row r="409" spans="1:12">
      <c r="A409" s="383">
        <v>406</v>
      </c>
      <c r="B409" s="370"/>
      <c r="C409" s="372"/>
      <c r="D409" s="373"/>
      <c r="E409" s="372"/>
      <c r="F409" s="374"/>
      <c r="G409" s="375"/>
      <c r="H409" s="375"/>
      <c r="I409" s="376"/>
      <c r="J409" s="375"/>
      <c r="K409" s="391"/>
      <c r="L409" s="74">
        <f t="shared" si="6"/>
        <v>0</v>
      </c>
    </row>
    <row r="410" spans="1:12">
      <c r="A410" s="383">
        <v>407</v>
      </c>
      <c r="B410" s="370"/>
      <c r="C410" s="372"/>
      <c r="D410" s="373"/>
      <c r="E410" s="372"/>
      <c r="F410" s="374"/>
      <c r="G410" s="375"/>
      <c r="H410" s="375"/>
      <c r="I410" s="376"/>
      <c r="J410" s="375"/>
      <c r="K410" s="391"/>
      <c r="L410" s="74">
        <f t="shared" si="6"/>
        <v>0</v>
      </c>
    </row>
    <row r="411" spans="1:12">
      <c r="A411" s="383">
        <v>408</v>
      </c>
      <c r="B411" s="370"/>
      <c r="C411" s="372"/>
      <c r="D411" s="373"/>
      <c r="E411" s="372"/>
      <c r="F411" s="374"/>
      <c r="G411" s="375"/>
      <c r="H411" s="375"/>
      <c r="I411" s="376"/>
      <c r="J411" s="375"/>
      <c r="K411" s="391"/>
      <c r="L411" s="74">
        <f t="shared" si="6"/>
        <v>0</v>
      </c>
    </row>
    <row r="412" spans="1:12">
      <c r="A412" s="383">
        <v>409</v>
      </c>
      <c r="B412" s="370"/>
      <c r="C412" s="372"/>
      <c r="D412" s="373"/>
      <c r="E412" s="372"/>
      <c r="F412" s="374"/>
      <c r="G412" s="375"/>
      <c r="H412" s="375"/>
      <c r="I412" s="376"/>
      <c r="J412" s="375"/>
      <c r="K412" s="391"/>
      <c r="L412" s="74">
        <f t="shared" si="6"/>
        <v>0</v>
      </c>
    </row>
    <row r="413" spans="1:12">
      <c r="A413" s="383">
        <v>410</v>
      </c>
      <c r="B413" s="370"/>
      <c r="C413" s="372"/>
      <c r="D413" s="373"/>
      <c r="E413" s="372"/>
      <c r="F413" s="374"/>
      <c r="G413" s="375"/>
      <c r="H413" s="375"/>
      <c r="I413" s="376"/>
      <c r="J413" s="375"/>
      <c r="K413" s="391"/>
      <c r="L413" s="74">
        <f t="shared" si="6"/>
        <v>0</v>
      </c>
    </row>
    <row r="414" spans="1:12">
      <c r="A414" s="383">
        <v>411</v>
      </c>
      <c r="B414" s="370"/>
      <c r="C414" s="372"/>
      <c r="D414" s="373"/>
      <c r="E414" s="372"/>
      <c r="F414" s="374"/>
      <c r="G414" s="375"/>
      <c r="H414" s="375"/>
      <c r="I414" s="376"/>
      <c r="J414" s="375"/>
      <c r="K414" s="391"/>
      <c r="L414" s="74">
        <f t="shared" si="6"/>
        <v>0</v>
      </c>
    </row>
    <row r="415" spans="1:12">
      <c r="A415" s="383">
        <v>412</v>
      </c>
      <c r="B415" s="370"/>
      <c r="C415" s="372"/>
      <c r="D415" s="373"/>
      <c r="E415" s="372"/>
      <c r="F415" s="374"/>
      <c r="G415" s="375"/>
      <c r="H415" s="375"/>
      <c r="I415" s="376"/>
      <c r="J415" s="375"/>
      <c r="K415" s="391"/>
      <c r="L415" s="74">
        <f t="shared" si="6"/>
        <v>0</v>
      </c>
    </row>
    <row r="416" spans="1:12">
      <c r="A416" s="383">
        <v>413</v>
      </c>
      <c r="B416" s="370"/>
      <c r="C416" s="372"/>
      <c r="D416" s="373"/>
      <c r="E416" s="372"/>
      <c r="F416" s="374"/>
      <c r="G416" s="375"/>
      <c r="H416" s="375"/>
      <c r="I416" s="376"/>
      <c r="J416" s="375"/>
      <c r="K416" s="391"/>
      <c r="L416" s="74">
        <f t="shared" si="6"/>
        <v>0</v>
      </c>
    </row>
    <row r="417" spans="1:12">
      <c r="A417" s="383">
        <v>414</v>
      </c>
      <c r="B417" s="370"/>
      <c r="C417" s="372"/>
      <c r="D417" s="373"/>
      <c r="E417" s="372"/>
      <c r="F417" s="374"/>
      <c r="G417" s="375"/>
      <c r="H417" s="375"/>
      <c r="I417" s="376"/>
      <c r="J417" s="375"/>
      <c r="K417" s="391"/>
      <c r="L417" s="74">
        <f t="shared" si="6"/>
        <v>0</v>
      </c>
    </row>
    <row r="418" spans="1:12">
      <c r="A418" s="383">
        <v>415</v>
      </c>
      <c r="B418" s="370"/>
      <c r="C418" s="372"/>
      <c r="D418" s="373"/>
      <c r="E418" s="372"/>
      <c r="F418" s="374"/>
      <c r="G418" s="375"/>
      <c r="H418" s="375"/>
      <c r="I418" s="376"/>
      <c r="J418" s="375"/>
      <c r="K418" s="391"/>
      <c r="L418" s="74">
        <f t="shared" si="6"/>
        <v>0</v>
      </c>
    </row>
    <row r="419" spans="1:12">
      <c r="A419" s="383">
        <v>416</v>
      </c>
      <c r="B419" s="370"/>
      <c r="C419" s="372"/>
      <c r="D419" s="373"/>
      <c r="E419" s="372"/>
      <c r="F419" s="374"/>
      <c r="G419" s="375"/>
      <c r="H419" s="375"/>
      <c r="I419" s="376"/>
      <c r="J419" s="375"/>
      <c r="K419" s="391"/>
      <c r="L419" s="74">
        <f t="shared" si="6"/>
        <v>0</v>
      </c>
    </row>
    <row r="420" spans="1:12">
      <c r="A420" s="383">
        <v>417</v>
      </c>
      <c r="B420" s="370"/>
      <c r="C420" s="372"/>
      <c r="D420" s="373"/>
      <c r="E420" s="372"/>
      <c r="F420" s="374"/>
      <c r="G420" s="375"/>
      <c r="H420" s="375"/>
      <c r="I420" s="376"/>
      <c r="J420" s="375"/>
      <c r="K420" s="391"/>
      <c r="L420" s="74">
        <f t="shared" si="6"/>
        <v>0</v>
      </c>
    </row>
    <row r="421" spans="1:12">
      <c r="A421" s="383">
        <v>418</v>
      </c>
      <c r="B421" s="370"/>
      <c r="C421" s="372"/>
      <c r="D421" s="373"/>
      <c r="E421" s="372"/>
      <c r="F421" s="374"/>
      <c r="G421" s="375"/>
      <c r="H421" s="375"/>
      <c r="I421" s="376"/>
      <c r="J421" s="375"/>
      <c r="K421" s="391"/>
      <c r="L421" s="74">
        <f t="shared" si="6"/>
        <v>0</v>
      </c>
    </row>
    <row r="422" spans="1:12">
      <c r="A422" s="383">
        <v>419</v>
      </c>
      <c r="B422" s="370"/>
      <c r="C422" s="372"/>
      <c r="D422" s="373"/>
      <c r="E422" s="372"/>
      <c r="F422" s="374"/>
      <c r="G422" s="375"/>
      <c r="H422" s="375"/>
      <c r="I422" s="376"/>
      <c r="J422" s="375"/>
      <c r="K422" s="391"/>
      <c r="L422" s="74">
        <f t="shared" si="6"/>
        <v>0</v>
      </c>
    </row>
    <row r="423" spans="1:12">
      <c r="A423" s="383">
        <v>420</v>
      </c>
      <c r="B423" s="370"/>
      <c r="C423" s="372"/>
      <c r="D423" s="373"/>
      <c r="E423" s="372"/>
      <c r="F423" s="374"/>
      <c r="G423" s="375"/>
      <c r="H423" s="375"/>
      <c r="I423" s="376"/>
      <c r="J423" s="375"/>
      <c r="K423" s="391"/>
      <c r="L423" s="74">
        <f t="shared" si="6"/>
        <v>0</v>
      </c>
    </row>
    <row r="424" spans="1:12">
      <c r="A424" s="383">
        <v>421</v>
      </c>
      <c r="B424" s="370"/>
      <c r="C424" s="372"/>
      <c r="D424" s="373"/>
      <c r="E424" s="372"/>
      <c r="F424" s="374"/>
      <c r="G424" s="375"/>
      <c r="H424" s="375"/>
      <c r="I424" s="376"/>
      <c r="J424" s="375"/>
      <c r="K424" s="391"/>
      <c r="L424" s="74">
        <f t="shared" si="6"/>
        <v>0</v>
      </c>
    </row>
    <row r="425" spans="1:12">
      <c r="A425" s="383">
        <v>422</v>
      </c>
      <c r="B425" s="370"/>
      <c r="C425" s="372"/>
      <c r="D425" s="373"/>
      <c r="E425" s="372"/>
      <c r="F425" s="374"/>
      <c r="G425" s="375"/>
      <c r="H425" s="375"/>
      <c r="I425" s="376"/>
      <c r="J425" s="375"/>
      <c r="K425" s="391"/>
      <c r="L425" s="74">
        <f t="shared" si="6"/>
        <v>0</v>
      </c>
    </row>
    <row r="426" spans="1:12">
      <c r="A426" s="383">
        <v>423</v>
      </c>
      <c r="B426" s="370"/>
      <c r="C426" s="372"/>
      <c r="D426" s="373"/>
      <c r="E426" s="372"/>
      <c r="F426" s="374"/>
      <c r="G426" s="375"/>
      <c r="H426" s="375"/>
      <c r="I426" s="376"/>
      <c r="J426" s="375"/>
      <c r="K426" s="391"/>
      <c r="L426" s="74">
        <f t="shared" si="6"/>
        <v>0</v>
      </c>
    </row>
    <row r="427" spans="1:12">
      <c r="A427" s="383">
        <v>424</v>
      </c>
      <c r="B427" s="370"/>
      <c r="C427" s="372"/>
      <c r="D427" s="373"/>
      <c r="E427" s="372"/>
      <c r="F427" s="374"/>
      <c r="G427" s="375"/>
      <c r="H427" s="375"/>
      <c r="I427" s="376"/>
      <c r="J427" s="375"/>
      <c r="K427" s="391"/>
      <c r="L427" s="74">
        <f t="shared" si="6"/>
        <v>0</v>
      </c>
    </row>
    <row r="428" spans="1:12">
      <c r="A428" s="383">
        <v>425</v>
      </c>
      <c r="B428" s="370"/>
      <c r="C428" s="372"/>
      <c r="D428" s="373"/>
      <c r="E428" s="372"/>
      <c r="F428" s="374"/>
      <c r="G428" s="375"/>
      <c r="H428" s="375"/>
      <c r="I428" s="376"/>
      <c r="J428" s="375"/>
      <c r="K428" s="391"/>
      <c r="L428" s="74">
        <f t="shared" si="6"/>
        <v>0</v>
      </c>
    </row>
    <row r="429" spans="1:12">
      <c r="A429" s="383">
        <v>426</v>
      </c>
      <c r="B429" s="370"/>
      <c r="C429" s="372"/>
      <c r="D429" s="373"/>
      <c r="E429" s="372"/>
      <c r="F429" s="374"/>
      <c r="G429" s="375"/>
      <c r="H429" s="375"/>
      <c r="I429" s="376"/>
      <c r="J429" s="375"/>
      <c r="K429" s="391"/>
      <c r="L429" s="74">
        <f t="shared" si="6"/>
        <v>0</v>
      </c>
    </row>
    <row r="430" spans="1:12">
      <c r="A430" s="383">
        <v>427</v>
      </c>
      <c r="B430" s="370"/>
      <c r="C430" s="372"/>
      <c r="D430" s="373"/>
      <c r="E430" s="372"/>
      <c r="F430" s="374"/>
      <c r="G430" s="375"/>
      <c r="H430" s="375"/>
      <c r="I430" s="376"/>
      <c r="J430" s="375"/>
      <c r="K430" s="391"/>
      <c r="L430" s="74">
        <f t="shared" si="6"/>
        <v>0</v>
      </c>
    </row>
    <row r="431" spans="1:12">
      <c r="A431" s="383">
        <v>428</v>
      </c>
      <c r="B431" s="370"/>
      <c r="C431" s="372"/>
      <c r="D431" s="373"/>
      <c r="E431" s="372"/>
      <c r="F431" s="374"/>
      <c r="G431" s="375"/>
      <c r="H431" s="375"/>
      <c r="I431" s="376"/>
      <c r="J431" s="375"/>
      <c r="K431" s="391"/>
      <c r="L431" s="74">
        <f t="shared" si="6"/>
        <v>0</v>
      </c>
    </row>
    <row r="432" spans="1:12">
      <c r="A432" s="383">
        <v>429</v>
      </c>
      <c r="B432" s="370"/>
      <c r="C432" s="372"/>
      <c r="D432" s="373"/>
      <c r="E432" s="372"/>
      <c r="F432" s="374"/>
      <c r="G432" s="375"/>
      <c r="H432" s="375"/>
      <c r="I432" s="376"/>
      <c r="J432" s="375"/>
      <c r="K432" s="391"/>
      <c r="L432" s="74">
        <f t="shared" si="6"/>
        <v>0</v>
      </c>
    </row>
    <row r="433" spans="1:12">
      <c r="A433" s="383">
        <v>430</v>
      </c>
      <c r="B433" s="370"/>
      <c r="C433" s="372"/>
      <c r="D433" s="373"/>
      <c r="E433" s="372"/>
      <c r="F433" s="374"/>
      <c r="G433" s="375"/>
      <c r="H433" s="375"/>
      <c r="I433" s="376"/>
      <c r="J433" s="375"/>
      <c r="K433" s="391"/>
      <c r="L433" s="74">
        <f t="shared" si="6"/>
        <v>0</v>
      </c>
    </row>
    <row r="434" spans="1:12">
      <c r="A434" s="383">
        <v>431</v>
      </c>
      <c r="B434" s="370"/>
      <c r="C434" s="372"/>
      <c r="D434" s="373"/>
      <c r="E434" s="372"/>
      <c r="F434" s="374"/>
      <c r="G434" s="375"/>
      <c r="H434" s="375"/>
      <c r="I434" s="376"/>
      <c r="J434" s="375"/>
      <c r="K434" s="391"/>
      <c r="L434" s="74">
        <f t="shared" si="6"/>
        <v>0</v>
      </c>
    </row>
    <row r="435" spans="1:12">
      <c r="A435" s="383">
        <v>432</v>
      </c>
      <c r="B435" s="370"/>
      <c r="C435" s="372"/>
      <c r="D435" s="373"/>
      <c r="E435" s="372"/>
      <c r="F435" s="374"/>
      <c r="G435" s="375"/>
      <c r="H435" s="375"/>
      <c r="I435" s="376"/>
      <c r="J435" s="375"/>
      <c r="K435" s="391"/>
      <c r="L435" s="74">
        <f t="shared" si="6"/>
        <v>0</v>
      </c>
    </row>
    <row r="436" spans="1:12">
      <c r="A436" s="383">
        <v>433</v>
      </c>
      <c r="B436" s="370"/>
      <c r="C436" s="372"/>
      <c r="D436" s="373"/>
      <c r="E436" s="372"/>
      <c r="F436" s="374"/>
      <c r="G436" s="375"/>
      <c r="H436" s="375"/>
      <c r="I436" s="376"/>
      <c r="J436" s="375"/>
      <c r="K436" s="391"/>
      <c r="L436" s="74">
        <f t="shared" si="6"/>
        <v>0</v>
      </c>
    </row>
    <row r="437" spans="1:12">
      <c r="A437" s="383">
        <v>434</v>
      </c>
      <c r="B437" s="370"/>
      <c r="C437" s="372"/>
      <c r="D437" s="373"/>
      <c r="E437" s="372"/>
      <c r="F437" s="374"/>
      <c r="G437" s="375"/>
      <c r="H437" s="375"/>
      <c r="I437" s="376"/>
      <c r="J437" s="375"/>
      <c r="K437" s="391"/>
      <c r="L437" s="74">
        <f t="shared" si="6"/>
        <v>0</v>
      </c>
    </row>
    <row r="438" spans="1:12">
      <c r="A438" s="383">
        <v>435</v>
      </c>
      <c r="B438" s="370"/>
      <c r="C438" s="372"/>
      <c r="D438" s="373"/>
      <c r="E438" s="372"/>
      <c r="F438" s="374"/>
      <c r="G438" s="375"/>
      <c r="H438" s="375"/>
      <c r="I438" s="376"/>
      <c r="J438" s="375"/>
      <c r="K438" s="391"/>
      <c r="L438" s="74">
        <f t="shared" si="6"/>
        <v>0</v>
      </c>
    </row>
    <row r="439" spans="1:12">
      <c r="A439" s="383">
        <v>436</v>
      </c>
      <c r="B439" s="370"/>
      <c r="C439" s="372"/>
      <c r="D439" s="373"/>
      <c r="E439" s="372"/>
      <c r="F439" s="374"/>
      <c r="G439" s="375"/>
      <c r="H439" s="375"/>
      <c r="I439" s="376"/>
      <c r="J439" s="375"/>
      <c r="K439" s="391"/>
      <c r="L439" s="74">
        <f t="shared" si="6"/>
        <v>0</v>
      </c>
    </row>
    <row r="440" spans="1:12">
      <c r="A440" s="383">
        <v>437</v>
      </c>
      <c r="B440" s="370"/>
      <c r="C440" s="372"/>
      <c r="D440" s="373"/>
      <c r="E440" s="372"/>
      <c r="F440" s="374"/>
      <c r="G440" s="375"/>
      <c r="H440" s="375"/>
      <c r="I440" s="376"/>
      <c r="J440" s="375"/>
      <c r="K440" s="391"/>
      <c r="L440" s="74">
        <f t="shared" si="6"/>
        <v>0</v>
      </c>
    </row>
    <row r="441" spans="1:12">
      <c r="A441" s="383">
        <v>438</v>
      </c>
      <c r="B441" s="370"/>
      <c r="C441" s="372"/>
      <c r="D441" s="373"/>
      <c r="E441" s="372"/>
      <c r="F441" s="374"/>
      <c r="G441" s="375"/>
      <c r="H441" s="375"/>
      <c r="I441" s="376"/>
      <c r="J441" s="375"/>
      <c r="K441" s="391"/>
      <c r="L441" s="74">
        <f t="shared" si="6"/>
        <v>0</v>
      </c>
    </row>
    <row r="442" spans="1:12">
      <c r="A442" s="383">
        <v>439</v>
      </c>
      <c r="B442" s="370"/>
      <c r="C442" s="372"/>
      <c r="D442" s="373"/>
      <c r="E442" s="372"/>
      <c r="F442" s="374"/>
      <c r="G442" s="375"/>
      <c r="H442" s="375"/>
      <c r="I442" s="376"/>
      <c r="J442" s="375"/>
      <c r="K442" s="391"/>
      <c r="L442" s="74">
        <f t="shared" si="6"/>
        <v>0</v>
      </c>
    </row>
    <row r="443" spans="1:12">
      <c r="A443" s="383">
        <v>440</v>
      </c>
      <c r="B443" s="370"/>
      <c r="C443" s="372"/>
      <c r="D443" s="373"/>
      <c r="E443" s="372"/>
      <c r="F443" s="374"/>
      <c r="G443" s="375"/>
      <c r="H443" s="375"/>
      <c r="I443" s="376"/>
      <c r="J443" s="375"/>
      <c r="K443" s="391"/>
      <c r="L443" s="74">
        <f t="shared" si="6"/>
        <v>0</v>
      </c>
    </row>
    <row r="444" spans="1:12">
      <c r="A444" s="383">
        <v>441</v>
      </c>
      <c r="B444" s="370"/>
      <c r="C444" s="372"/>
      <c r="D444" s="373"/>
      <c r="E444" s="372"/>
      <c r="F444" s="374"/>
      <c r="G444" s="375"/>
      <c r="H444" s="375"/>
      <c r="I444" s="376"/>
      <c r="J444" s="375"/>
      <c r="K444" s="391"/>
      <c r="L444" s="74">
        <f t="shared" si="6"/>
        <v>0</v>
      </c>
    </row>
    <row r="445" spans="1:12">
      <c r="A445" s="383">
        <v>442</v>
      </c>
      <c r="B445" s="370"/>
      <c r="C445" s="372"/>
      <c r="D445" s="373"/>
      <c r="E445" s="372"/>
      <c r="F445" s="374"/>
      <c r="G445" s="375"/>
      <c r="H445" s="375"/>
      <c r="I445" s="376"/>
      <c r="J445" s="375"/>
      <c r="K445" s="391"/>
      <c r="L445" s="74">
        <f t="shared" si="6"/>
        <v>0</v>
      </c>
    </row>
    <row r="446" spans="1:12">
      <c r="A446" s="383">
        <v>443</v>
      </c>
      <c r="B446" s="370"/>
      <c r="C446" s="372"/>
      <c r="D446" s="373"/>
      <c r="E446" s="372"/>
      <c r="F446" s="374"/>
      <c r="G446" s="375"/>
      <c r="H446" s="375"/>
      <c r="I446" s="376"/>
      <c r="J446" s="375"/>
      <c r="K446" s="391"/>
      <c r="L446" s="74">
        <f t="shared" si="6"/>
        <v>0</v>
      </c>
    </row>
    <row r="447" spans="1:12">
      <c r="A447" s="383">
        <v>444</v>
      </c>
      <c r="B447" s="370"/>
      <c r="C447" s="372"/>
      <c r="D447" s="373"/>
      <c r="E447" s="372"/>
      <c r="F447" s="374"/>
      <c r="G447" s="375"/>
      <c r="H447" s="375"/>
      <c r="I447" s="376"/>
      <c r="J447" s="375"/>
      <c r="K447" s="391"/>
      <c r="L447" s="74">
        <f t="shared" si="6"/>
        <v>0</v>
      </c>
    </row>
    <row r="448" spans="1:12">
      <c r="A448" s="383">
        <v>445</v>
      </c>
      <c r="B448" s="370"/>
      <c r="C448" s="372"/>
      <c r="D448" s="373"/>
      <c r="E448" s="372"/>
      <c r="F448" s="374"/>
      <c r="G448" s="375"/>
      <c r="H448" s="375"/>
      <c r="I448" s="376"/>
      <c r="J448" s="375"/>
      <c r="K448" s="391"/>
      <c r="L448" s="74">
        <f t="shared" si="6"/>
        <v>0</v>
      </c>
    </row>
    <row r="449" spans="1:12">
      <c r="A449" s="383">
        <v>446</v>
      </c>
      <c r="B449" s="370"/>
      <c r="C449" s="372"/>
      <c r="D449" s="373"/>
      <c r="E449" s="372"/>
      <c r="F449" s="374"/>
      <c r="G449" s="375"/>
      <c r="H449" s="375"/>
      <c r="I449" s="376"/>
      <c r="J449" s="375"/>
      <c r="K449" s="391"/>
      <c r="L449" s="74">
        <f t="shared" ref="L449:L512" si="7">IF(B449=0,0,MONTH(B449)-$L$1+1)</f>
        <v>0</v>
      </c>
    </row>
    <row r="450" spans="1:12">
      <c r="A450" s="383">
        <v>447</v>
      </c>
      <c r="B450" s="370"/>
      <c r="C450" s="372"/>
      <c r="D450" s="373"/>
      <c r="E450" s="372"/>
      <c r="F450" s="374"/>
      <c r="G450" s="375"/>
      <c r="H450" s="375"/>
      <c r="I450" s="376"/>
      <c r="J450" s="375"/>
      <c r="K450" s="391"/>
      <c r="L450" s="74">
        <f t="shared" si="7"/>
        <v>0</v>
      </c>
    </row>
    <row r="451" spans="1:12">
      <c r="A451" s="383">
        <v>448</v>
      </c>
      <c r="B451" s="370"/>
      <c r="C451" s="372"/>
      <c r="D451" s="373"/>
      <c r="E451" s="372"/>
      <c r="F451" s="374"/>
      <c r="G451" s="375"/>
      <c r="H451" s="375"/>
      <c r="I451" s="376"/>
      <c r="J451" s="375"/>
      <c r="K451" s="391"/>
      <c r="L451" s="74">
        <f t="shared" si="7"/>
        <v>0</v>
      </c>
    </row>
    <row r="452" spans="1:12">
      <c r="A452" s="383">
        <v>449</v>
      </c>
      <c r="B452" s="370"/>
      <c r="C452" s="372"/>
      <c r="D452" s="373"/>
      <c r="E452" s="372"/>
      <c r="F452" s="374"/>
      <c r="G452" s="375"/>
      <c r="H452" s="375"/>
      <c r="I452" s="376"/>
      <c r="J452" s="375"/>
      <c r="K452" s="391"/>
      <c r="L452" s="74">
        <f t="shared" si="7"/>
        <v>0</v>
      </c>
    </row>
    <row r="453" spans="1:12">
      <c r="A453" s="383">
        <v>450</v>
      </c>
      <c r="B453" s="370"/>
      <c r="C453" s="372"/>
      <c r="D453" s="373"/>
      <c r="E453" s="372"/>
      <c r="F453" s="374"/>
      <c r="G453" s="375"/>
      <c r="H453" s="375"/>
      <c r="I453" s="376"/>
      <c r="J453" s="375"/>
      <c r="K453" s="391"/>
      <c r="L453" s="74">
        <f t="shared" si="7"/>
        <v>0</v>
      </c>
    </row>
    <row r="454" spans="1:12">
      <c r="A454" s="383">
        <v>451</v>
      </c>
      <c r="B454" s="370"/>
      <c r="C454" s="372"/>
      <c r="D454" s="373"/>
      <c r="E454" s="372"/>
      <c r="F454" s="374"/>
      <c r="G454" s="375"/>
      <c r="H454" s="375"/>
      <c r="I454" s="376"/>
      <c r="J454" s="375"/>
      <c r="K454" s="391"/>
      <c r="L454" s="74">
        <f t="shared" si="7"/>
        <v>0</v>
      </c>
    </row>
    <row r="455" spans="1:12">
      <c r="A455" s="383">
        <v>452</v>
      </c>
      <c r="B455" s="370"/>
      <c r="C455" s="372"/>
      <c r="D455" s="373"/>
      <c r="E455" s="372"/>
      <c r="F455" s="374"/>
      <c r="G455" s="375"/>
      <c r="H455" s="375"/>
      <c r="I455" s="376"/>
      <c r="J455" s="375"/>
      <c r="K455" s="391"/>
      <c r="L455" s="74">
        <f t="shared" si="7"/>
        <v>0</v>
      </c>
    </row>
    <row r="456" spans="1:12">
      <c r="A456" s="383">
        <v>453</v>
      </c>
      <c r="B456" s="370"/>
      <c r="C456" s="372"/>
      <c r="D456" s="373"/>
      <c r="E456" s="372"/>
      <c r="F456" s="374"/>
      <c r="G456" s="375"/>
      <c r="H456" s="375"/>
      <c r="I456" s="376"/>
      <c r="J456" s="375"/>
      <c r="K456" s="391"/>
      <c r="L456" s="74">
        <f t="shared" si="7"/>
        <v>0</v>
      </c>
    </row>
    <row r="457" spans="1:12">
      <c r="A457" s="383">
        <v>454</v>
      </c>
      <c r="B457" s="370"/>
      <c r="C457" s="372"/>
      <c r="D457" s="373"/>
      <c r="E457" s="372"/>
      <c r="F457" s="374"/>
      <c r="G457" s="375"/>
      <c r="H457" s="375"/>
      <c r="I457" s="376"/>
      <c r="J457" s="375"/>
      <c r="K457" s="391"/>
      <c r="L457" s="74">
        <f t="shared" si="7"/>
        <v>0</v>
      </c>
    </row>
    <row r="458" spans="1:12">
      <c r="A458" s="383">
        <v>455</v>
      </c>
      <c r="B458" s="370"/>
      <c r="C458" s="372"/>
      <c r="D458" s="373"/>
      <c r="E458" s="372"/>
      <c r="F458" s="374"/>
      <c r="G458" s="375"/>
      <c r="H458" s="375"/>
      <c r="I458" s="376"/>
      <c r="J458" s="375"/>
      <c r="K458" s="391"/>
      <c r="L458" s="74">
        <f t="shared" si="7"/>
        <v>0</v>
      </c>
    </row>
    <row r="459" spans="1:12">
      <c r="A459" s="383">
        <v>456</v>
      </c>
      <c r="B459" s="370"/>
      <c r="C459" s="372"/>
      <c r="D459" s="373"/>
      <c r="E459" s="372"/>
      <c r="F459" s="374"/>
      <c r="G459" s="375"/>
      <c r="H459" s="375"/>
      <c r="I459" s="376"/>
      <c r="J459" s="375"/>
      <c r="K459" s="391"/>
      <c r="L459" s="74">
        <f t="shared" si="7"/>
        <v>0</v>
      </c>
    </row>
    <row r="460" spans="1:12">
      <c r="A460" s="383">
        <v>457</v>
      </c>
      <c r="B460" s="370"/>
      <c r="C460" s="372"/>
      <c r="D460" s="373"/>
      <c r="E460" s="372"/>
      <c r="F460" s="374"/>
      <c r="G460" s="375"/>
      <c r="H460" s="375"/>
      <c r="I460" s="376"/>
      <c r="J460" s="375"/>
      <c r="K460" s="391"/>
      <c r="L460" s="74">
        <f t="shared" si="7"/>
        <v>0</v>
      </c>
    </row>
    <row r="461" spans="1:12">
      <c r="A461" s="383">
        <v>458</v>
      </c>
      <c r="B461" s="370"/>
      <c r="C461" s="372"/>
      <c r="D461" s="373"/>
      <c r="E461" s="372"/>
      <c r="F461" s="374"/>
      <c r="G461" s="375"/>
      <c r="H461" s="375"/>
      <c r="I461" s="376"/>
      <c r="J461" s="375"/>
      <c r="K461" s="391"/>
      <c r="L461" s="74">
        <f t="shared" si="7"/>
        <v>0</v>
      </c>
    </row>
    <row r="462" spans="1:12">
      <c r="A462" s="383">
        <v>459</v>
      </c>
      <c r="B462" s="370"/>
      <c r="C462" s="372"/>
      <c r="D462" s="373"/>
      <c r="E462" s="372"/>
      <c r="F462" s="374"/>
      <c r="G462" s="375"/>
      <c r="H462" s="375"/>
      <c r="I462" s="376"/>
      <c r="J462" s="375"/>
      <c r="K462" s="391"/>
      <c r="L462" s="74">
        <f t="shared" si="7"/>
        <v>0</v>
      </c>
    </row>
    <row r="463" spans="1:12">
      <c r="A463" s="383">
        <v>460</v>
      </c>
      <c r="B463" s="370"/>
      <c r="C463" s="372"/>
      <c r="D463" s="373"/>
      <c r="E463" s="372"/>
      <c r="F463" s="374"/>
      <c r="G463" s="375"/>
      <c r="H463" s="375"/>
      <c r="I463" s="376"/>
      <c r="J463" s="375"/>
      <c r="K463" s="391"/>
      <c r="L463" s="74">
        <f t="shared" si="7"/>
        <v>0</v>
      </c>
    </row>
    <row r="464" spans="1:12">
      <c r="A464" s="383">
        <v>461</v>
      </c>
      <c r="B464" s="370"/>
      <c r="C464" s="372"/>
      <c r="D464" s="373"/>
      <c r="E464" s="372"/>
      <c r="F464" s="374"/>
      <c r="G464" s="375"/>
      <c r="H464" s="375"/>
      <c r="I464" s="376"/>
      <c r="J464" s="375"/>
      <c r="K464" s="391"/>
      <c r="L464" s="74">
        <f t="shared" si="7"/>
        <v>0</v>
      </c>
    </row>
    <row r="465" spans="1:12">
      <c r="A465" s="383">
        <v>462</v>
      </c>
      <c r="B465" s="370"/>
      <c r="C465" s="372"/>
      <c r="D465" s="373"/>
      <c r="E465" s="372"/>
      <c r="F465" s="374"/>
      <c r="G465" s="375"/>
      <c r="H465" s="375"/>
      <c r="I465" s="376"/>
      <c r="J465" s="375"/>
      <c r="K465" s="391"/>
      <c r="L465" s="74">
        <f t="shared" si="7"/>
        <v>0</v>
      </c>
    </row>
    <row r="466" spans="1:12">
      <c r="A466" s="383">
        <v>463</v>
      </c>
      <c r="B466" s="370"/>
      <c r="C466" s="372"/>
      <c r="D466" s="373"/>
      <c r="E466" s="372"/>
      <c r="F466" s="374"/>
      <c r="G466" s="375"/>
      <c r="H466" s="375"/>
      <c r="I466" s="376"/>
      <c r="J466" s="375"/>
      <c r="K466" s="391"/>
      <c r="L466" s="74">
        <f t="shared" si="7"/>
        <v>0</v>
      </c>
    </row>
    <row r="467" spans="1:12">
      <c r="A467" s="383">
        <v>464</v>
      </c>
      <c r="B467" s="370"/>
      <c r="C467" s="372"/>
      <c r="D467" s="373"/>
      <c r="E467" s="372"/>
      <c r="F467" s="374"/>
      <c r="G467" s="375"/>
      <c r="H467" s="375"/>
      <c r="I467" s="376"/>
      <c r="J467" s="375"/>
      <c r="K467" s="391"/>
      <c r="L467" s="74">
        <f t="shared" si="7"/>
        <v>0</v>
      </c>
    </row>
    <row r="468" spans="1:12">
      <c r="A468" s="383">
        <v>465</v>
      </c>
      <c r="B468" s="370"/>
      <c r="C468" s="372"/>
      <c r="D468" s="373"/>
      <c r="E468" s="372"/>
      <c r="F468" s="374"/>
      <c r="G468" s="375"/>
      <c r="H468" s="375"/>
      <c r="I468" s="376"/>
      <c r="J468" s="375"/>
      <c r="K468" s="391"/>
      <c r="L468" s="74">
        <f t="shared" si="7"/>
        <v>0</v>
      </c>
    </row>
    <row r="469" spans="1:12">
      <c r="A469" s="383">
        <v>466</v>
      </c>
      <c r="B469" s="370"/>
      <c r="C469" s="372"/>
      <c r="D469" s="373"/>
      <c r="E469" s="372"/>
      <c r="F469" s="374"/>
      <c r="G469" s="375"/>
      <c r="H469" s="375"/>
      <c r="I469" s="376"/>
      <c r="J469" s="375"/>
      <c r="K469" s="391"/>
      <c r="L469" s="74">
        <f t="shared" si="7"/>
        <v>0</v>
      </c>
    </row>
    <row r="470" spans="1:12">
      <c r="A470" s="383">
        <v>467</v>
      </c>
      <c r="B470" s="370"/>
      <c r="C470" s="372"/>
      <c r="D470" s="373"/>
      <c r="E470" s="372"/>
      <c r="F470" s="374"/>
      <c r="G470" s="375"/>
      <c r="H470" s="375"/>
      <c r="I470" s="376"/>
      <c r="J470" s="375"/>
      <c r="K470" s="391"/>
      <c r="L470" s="74">
        <f t="shared" si="7"/>
        <v>0</v>
      </c>
    </row>
    <row r="471" spans="1:12">
      <c r="A471" s="383">
        <v>468</v>
      </c>
      <c r="B471" s="370"/>
      <c r="C471" s="372"/>
      <c r="D471" s="373"/>
      <c r="E471" s="372"/>
      <c r="F471" s="374"/>
      <c r="G471" s="375"/>
      <c r="H471" s="375"/>
      <c r="I471" s="376"/>
      <c r="J471" s="375"/>
      <c r="K471" s="391"/>
      <c r="L471" s="74">
        <f t="shared" si="7"/>
        <v>0</v>
      </c>
    </row>
    <row r="472" spans="1:12">
      <c r="A472" s="383">
        <v>469</v>
      </c>
      <c r="B472" s="370"/>
      <c r="C472" s="372"/>
      <c r="D472" s="373"/>
      <c r="E472" s="372"/>
      <c r="F472" s="374"/>
      <c r="G472" s="375"/>
      <c r="H472" s="375"/>
      <c r="I472" s="376"/>
      <c r="J472" s="375"/>
      <c r="K472" s="391"/>
      <c r="L472" s="74">
        <f t="shared" si="7"/>
        <v>0</v>
      </c>
    </row>
    <row r="473" spans="1:12">
      <c r="A473" s="383">
        <v>470</v>
      </c>
      <c r="B473" s="370"/>
      <c r="C473" s="372"/>
      <c r="D473" s="373"/>
      <c r="E473" s="372"/>
      <c r="F473" s="374"/>
      <c r="G473" s="375"/>
      <c r="H473" s="375"/>
      <c r="I473" s="376"/>
      <c r="J473" s="375"/>
      <c r="K473" s="391"/>
      <c r="L473" s="74">
        <f t="shared" si="7"/>
        <v>0</v>
      </c>
    </row>
    <row r="474" spans="1:12">
      <c r="A474" s="383">
        <v>471</v>
      </c>
      <c r="B474" s="370"/>
      <c r="C474" s="372"/>
      <c r="D474" s="373"/>
      <c r="E474" s="372"/>
      <c r="F474" s="374"/>
      <c r="G474" s="375"/>
      <c r="H474" s="375"/>
      <c r="I474" s="376"/>
      <c r="J474" s="375"/>
      <c r="K474" s="391"/>
      <c r="L474" s="74">
        <f t="shared" si="7"/>
        <v>0</v>
      </c>
    </row>
    <row r="475" spans="1:12">
      <c r="A475" s="383">
        <v>472</v>
      </c>
      <c r="B475" s="370"/>
      <c r="C475" s="372"/>
      <c r="D475" s="373"/>
      <c r="E475" s="372"/>
      <c r="F475" s="374"/>
      <c r="G475" s="375"/>
      <c r="H475" s="375"/>
      <c r="I475" s="376"/>
      <c r="J475" s="375"/>
      <c r="K475" s="391"/>
      <c r="L475" s="74">
        <f t="shared" si="7"/>
        <v>0</v>
      </c>
    </row>
    <row r="476" spans="1:12">
      <c r="A476" s="383">
        <v>473</v>
      </c>
      <c r="B476" s="370"/>
      <c r="C476" s="372"/>
      <c r="D476" s="373"/>
      <c r="E476" s="372"/>
      <c r="F476" s="374"/>
      <c r="G476" s="375"/>
      <c r="H476" s="375"/>
      <c r="I476" s="376"/>
      <c r="J476" s="375"/>
      <c r="K476" s="391"/>
      <c r="L476" s="74">
        <f t="shared" si="7"/>
        <v>0</v>
      </c>
    </row>
    <row r="477" spans="1:12">
      <c r="A477" s="383">
        <v>474</v>
      </c>
      <c r="B477" s="370"/>
      <c r="C477" s="372"/>
      <c r="D477" s="373"/>
      <c r="E477" s="372"/>
      <c r="F477" s="374"/>
      <c r="G477" s="375"/>
      <c r="H477" s="375"/>
      <c r="I477" s="376"/>
      <c r="J477" s="375"/>
      <c r="K477" s="391"/>
      <c r="L477" s="74">
        <f t="shared" si="7"/>
        <v>0</v>
      </c>
    </row>
    <row r="478" spans="1:12">
      <c r="A478" s="383">
        <v>475</v>
      </c>
      <c r="B478" s="370"/>
      <c r="C478" s="372"/>
      <c r="D478" s="373"/>
      <c r="E478" s="372"/>
      <c r="F478" s="374"/>
      <c r="G478" s="375"/>
      <c r="H478" s="375"/>
      <c r="I478" s="376"/>
      <c r="J478" s="375"/>
      <c r="K478" s="391"/>
      <c r="L478" s="74">
        <f t="shared" si="7"/>
        <v>0</v>
      </c>
    </row>
    <row r="479" spans="1:12">
      <c r="A479" s="383">
        <v>476</v>
      </c>
      <c r="B479" s="370"/>
      <c r="C479" s="372"/>
      <c r="D479" s="373"/>
      <c r="E479" s="372"/>
      <c r="F479" s="374"/>
      <c r="G479" s="375"/>
      <c r="H479" s="375"/>
      <c r="I479" s="376"/>
      <c r="J479" s="375"/>
      <c r="K479" s="391"/>
      <c r="L479" s="74">
        <f t="shared" si="7"/>
        <v>0</v>
      </c>
    </row>
    <row r="480" spans="1:12">
      <c r="A480" s="383">
        <v>477</v>
      </c>
      <c r="B480" s="370"/>
      <c r="C480" s="372"/>
      <c r="D480" s="373"/>
      <c r="E480" s="372"/>
      <c r="F480" s="374"/>
      <c r="G480" s="375"/>
      <c r="H480" s="375"/>
      <c r="I480" s="376"/>
      <c r="J480" s="375"/>
      <c r="K480" s="391"/>
      <c r="L480" s="74">
        <f t="shared" si="7"/>
        <v>0</v>
      </c>
    </row>
    <row r="481" spans="1:12">
      <c r="A481" s="383">
        <v>478</v>
      </c>
      <c r="B481" s="370"/>
      <c r="C481" s="372"/>
      <c r="D481" s="373"/>
      <c r="E481" s="372"/>
      <c r="F481" s="374"/>
      <c r="G481" s="375"/>
      <c r="H481" s="375"/>
      <c r="I481" s="376"/>
      <c r="J481" s="375"/>
      <c r="K481" s="391"/>
      <c r="L481" s="74">
        <f t="shared" si="7"/>
        <v>0</v>
      </c>
    </row>
    <row r="482" spans="1:12">
      <c r="A482" s="383">
        <v>479</v>
      </c>
      <c r="B482" s="370"/>
      <c r="C482" s="372"/>
      <c r="D482" s="373"/>
      <c r="E482" s="372"/>
      <c r="F482" s="374"/>
      <c r="G482" s="375"/>
      <c r="H482" s="375"/>
      <c r="I482" s="376"/>
      <c r="J482" s="375"/>
      <c r="K482" s="391"/>
      <c r="L482" s="74">
        <f t="shared" si="7"/>
        <v>0</v>
      </c>
    </row>
    <row r="483" spans="1:12">
      <c r="A483" s="383">
        <v>480</v>
      </c>
      <c r="B483" s="370"/>
      <c r="C483" s="372"/>
      <c r="D483" s="373"/>
      <c r="E483" s="372"/>
      <c r="F483" s="374"/>
      <c r="G483" s="375"/>
      <c r="H483" s="375"/>
      <c r="I483" s="376"/>
      <c r="J483" s="375"/>
      <c r="K483" s="391"/>
      <c r="L483" s="74">
        <f t="shared" si="7"/>
        <v>0</v>
      </c>
    </row>
    <row r="484" spans="1:12">
      <c r="A484" s="383">
        <v>481</v>
      </c>
      <c r="B484" s="370"/>
      <c r="C484" s="372"/>
      <c r="D484" s="373"/>
      <c r="E484" s="372"/>
      <c r="F484" s="374"/>
      <c r="G484" s="375"/>
      <c r="H484" s="375"/>
      <c r="I484" s="376"/>
      <c r="J484" s="375"/>
      <c r="K484" s="391"/>
      <c r="L484" s="74">
        <f t="shared" si="7"/>
        <v>0</v>
      </c>
    </row>
    <row r="485" spans="1:12">
      <c r="A485" s="383">
        <v>482</v>
      </c>
      <c r="B485" s="370"/>
      <c r="C485" s="372"/>
      <c r="D485" s="373"/>
      <c r="E485" s="372"/>
      <c r="F485" s="374"/>
      <c r="G485" s="375"/>
      <c r="H485" s="375"/>
      <c r="I485" s="376"/>
      <c r="J485" s="375"/>
      <c r="K485" s="391"/>
      <c r="L485" s="74">
        <f t="shared" si="7"/>
        <v>0</v>
      </c>
    </row>
    <row r="486" spans="1:12">
      <c r="A486" s="383">
        <v>483</v>
      </c>
      <c r="B486" s="370"/>
      <c r="C486" s="372"/>
      <c r="D486" s="373"/>
      <c r="E486" s="372"/>
      <c r="F486" s="374"/>
      <c r="G486" s="375"/>
      <c r="H486" s="375"/>
      <c r="I486" s="376"/>
      <c r="J486" s="375"/>
      <c r="K486" s="391"/>
      <c r="L486" s="74">
        <f t="shared" si="7"/>
        <v>0</v>
      </c>
    </row>
    <row r="487" spans="1:12">
      <c r="A487" s="383">
        <v>484</v>
      </c>
      <c r="B487" s="370"/>
      <c r="C487" s="372"/>
      <c r="D487" s="373"/>
      <c r="E487" s="372"/>
      <c r="F487" s="374"/>
      <c r="G487" s="375"/>
      <c r="H487" s="375"/>
      <c r="I487" s="376"/>
      <c r="J487" s="375"/>
      <c r="K487" s="391"/>
      <c r="L487" s="74">
        <f t="shared" si="7"/>
        <v>0</v>
      </c>
    </row>
    <row r="488" spans="1:12">
      <c r="A488" s="383">
        <v>485</v>
      </c>
      <c r="B488" s="370"/>
      <c r="C488" s="372"/>
      <c r="D488" s="373"/>
      <c r="E488" s="372"/>
      <c r="F488" s="374"/>
      <c r="G488" s="375"/>
      <c r="H488" s="375"/>
      <c r="I488" s="376"/>
      <c r="J488" s="375"/>
      <c r="K488" s="391"/>
      <c r="L488" s="74">
        <f t="shared" si="7"/>
        <v>0</v>
      </c>
    </row>
    <row r="489" spans="1:12">
      <c r="A489" s="383">
        <v>486</v>
      </c>
      <c r="B489" s="370"/>
      <c r="C489" s="372"/>
      <c r="D489" s="373"/>
      <c r="E489" s="372"/>
      <c r="F489" s="374"/>
      <c r="G489" s="375"/>
      <c r="H489" s="375"/>
      <c r="I489" s="376"/>
      <c r="J489" s="375"/>
      <c r="K489" s="391"/>
      <c r="L489" s="74">
        <f t="shared" si="7"/>
        <v>0</v>
      </c>
    </row>
    <row r="490" spans="1:12">
      <c r="A490" s="383">
        <v>487</v>
      </c>
      <c r="B490" s="370"/>
      <c r="C490" s="372"/>
      <c r="D490" s="373"/>
      <c r="E490" s="372"/>
      <c r="F490" s="374"/>
      <c r="G490" s="375"/>
      <c r="H490" s="375"/>
      <c r="I490" s="376"/>
      <c r="J490" s="375"/>
      <c r="K490" s="391"/>
      <c r="L490" s="74">
        <f t="shared" si="7"/>
        <v>0</v>
      </c>
    </row>
    <row r="491" spans="1:12">
      <c r="A491" s="383">
        <v>488</v>
      </c>
      <c r="B491" s="370"/>
      <c r="C491" s="372"/>
      <c r="D491" s="373"/>
      <c r="E491" s="372"/>
      <c r="F491" s="374"/>
      <c r="G491" s="375"/>
      <c r="H491" s="375"/>
      <c r="I491" s="376"/>
      <c r="J491" s="375"/>
      <c r="K491" s="391"/>
      <c r="L491" s="74">
        <f t="shared" si="7"/>
        <v>0</v>
      </c>
    </row>
    <row r="492" spans="1:12">
      <c r="A492" s="383">
        <v>489</v>
      </c>
      <c r="B492" s="370"/>
      <c r="C492" s="372"/>
      <c r="D492" s="373"/>
      <c r="E492" s="372"/>
      <c r="F492" s="374"/>
      <c r="G492" s="375"/>
      <c r="H492" s="375"/>
      <c r="I492" s="376"/>
      <c r="J492" s="375"/>
      <c r="K492" s="391"/>
      <c r="L492" s="74">
        <f t="shared" si="7"/>
        <v>0</v>
      </c>
    </row>
    <row r="493" spans="1:12">
      <c r="A493" s="383">
        <v>490</v>
      </c>
      <c r="B493" s="370"/>
      <c r="C493" s="372"/>
      <c r="D493" s="373"/>
      <c r="E493" s="372"/>
      <c r="F493" s="374"/>
      <c r="G493" s="375"/>
      <c r="H493" s="375"/>
      <c r="I493" s="376"/>
      <c r="J493" s="375"/>
      <c r="K493" s="391"/>
      <c r="L493" s="74">
        <f t="shared" si="7"/>
        <v>0</v>
      </c>
    </row>
    <row r="494" spans="1:12">
      <c r="A494" s="383">
        <v>491</v>
      </c>
      <c r="B494" s="370"/>
      <c r="C494" s="372"/>
      <c r="D494" s="373"/>
      <c r="E494" s="372"/>
      <c r="F494" s="374"/>
      <c r="G494" s="375"/>
      <c r="H494" s="375"/>
      <c r="I494" s="376"/>
      <c r="J494" s="375"/>
      <c r="K494" s="391"/>
      <c r="L494" s="74">
        <f t="shared" si="7"/>
        <v>0</v>
      </c>
    </row>
    <row r="495" spans="1:12">
      <c r="A495" s="383">
        <v>492</v>
      </c>
      <c r="B495" s="370"/>
      <c r="C495" s="372"/>
      <c r="D495" s="373"/>
      <c r="E495" s="372"/>
      <c r="F495" s="374"/>
      <c r="G495" s="375"/>
      <c r="H495" s="375"/>
      <c r="I495" s="376"/>
      <c r="J495" s="375"/>
      <c r="K495" s="391"/>
      <c r="L495" s="74">
        <f t="shared" si="7"/>
        <v>0</v>
      </c>
    </row>
    <row r="496" spans="1:12">
      <c r="A496" s="383">
        <v>493</v>
      </c>
      <c r="B496" s="370"/>
      <c r="C496" s="372"/>
      <c r="D496" s="373"/>
      <c r="E496" s="372"/>
      <c r="F496" s="374"/>
      <c r="G496" s="375"/>
      <c r="H496" s="375"/>
      <c r="I496" s="376"/>
      <c r="J496" s="375"/>
      <c r="K496" s="391"/>
      <c r="L496" s="74">
        <f t="shared" si="7"/>
        <v>0</v>
      </c>
    </row>
    <row r="497" spans="1:12">
      <c r="A497" s="383">
        <v>494</v>
      </c>
      <c r="B497" s="370"/>
      <c r="C497" s="372"/>
      <c r="D497" s="373"/>
      <c r="E497" s="372"/>
      <c r="F497" s="374"/>
      <c r="G497" s="375"/>
      <c r="H497" s="375"/>
      <c r="I497" s="376"/>
      <c r="J497" s="375"/>
      <c r="K497" s="391"/>
      <c r="L497" s="74">
        <f t="shared" si="7"/>
        <v>0</v>
      </c>
    </row>
    <row r="498" spans="1:12">
      <c r="A498" s="383">
        <v>495</v>
      </c>
      <c r="B498" s="370"/>
      <c r="C498" s="372"/>
      <c r="D498" s="373"/>
      <c r="E498" s="372"/>
      <c r="F498" s="374"/>
      <c r="G498" s="375"/>
      <c r="H498" s="375"/>
      <c r="I498" s="376"/>
      <c r="J498" s="375"/>
      <c r="K498" s="391"/>
      <c r="L498" s="74">
        <f t="shared" si="7"/>
        <v>0</v>
      </c>
    </row>
    <row r="499" spans="1:12">
      <c r="A499" s="383">
        <v>496</v>
      </c>
      <c r="B499" s="370"/>
      <c r="C499" s="372"/>
      <c r="D499" s="373"/>
      <c r="E499" s="372"/>
      <c r="F499" s="374"/>
      <c r="G499" s="375"/>
      <c r="H499" s="375"/>
      <c r="I499" s="376"/>
      <c r="J499" s="375"/>
      <c r="K499" s="391"/>
      <c r="L499" s="74">
        <f t="shared" si="7"/>
        <v>0</v>
      </c>
    </row>
    <row r="500" spans="1:12">
      <c r="A500" s="383">
        <v>497</v>
      </c>
      <c r="B500" s="370"/>
      <c r="C500" s="372"/>
      <c r="D500" s="373"/>
      <c r="E500" s="372"/>
      <c r="F500" s="374"/>
      <c r="G500" s="375"/>
      <c r="H500" s="375"/>
      <c r="I500" s="376"/>
      <c r="J500" s="375"/>
      <c r="K500" s="391"/>
      <c r="L500" s="74">
        <f t="shared" si="7"/>
        <v>0</v>
      </c>
    </row>
    <row r="501" spans="1:12">
      <c r="A501" s="383">
        <v>498</v>
      </c>
      <c r="B501" s="370"/>
      <c r="C501" s="372"/>
      <c r="D501" s="373"/>
      <c r="E501" s="372"/>
      <c r="F501" s="374"/>
      <c r="G501" s="375"/>
      <c r="H501" s="375"/>
      <c r="I501" s="376"/>
      <c r="J501" s="375"/>
      <c r="K501" s="391"/>
      <c r="L501" s="74">
        <f t="shared" si="7"/>
        <v>0</v>
      </c>
    </row>
    <row r="502" spans="1:12">
      <c r="A502" s="383">
        <v>499</v>
      </c>
      <c r="B502" s="370"/>
      <c r="C502" s="372"/>
      <c r="D502" s="373"/>
      <c r="E502" s="372"/>
      <c r="F502" s="374"/>
      <c r="G502" s="375"/>
      <c r="H502" s="375"/>
      <c r="I502" s="376"/>
      <c r="J502" s="375"/>
      <c r="K502" s="391"/>
      <c r="L502" s="74">
        <f t="shared" si="7"/>
        <v>0</v>
      </c>
    </row>
    <row r="503" spans="1:12">
      <c r="A503" s="383">
        <v>500</v>
      </c>
      <c r="B503" s="370"/>
      <c r="C503" s="372"/>
      <c r="D503" s="373"/>
      <c r="E503" s="372"/>
      <c r="F503" s="374"/>
      <c r="G503" s="375"/>
      <c r="H503" s="375"/>
      <c r="I503" s="376"/>
      <c r="J503" s="375"/>
      <c r="K503" s="391"/>
      <c r="L503" s="74">
        <f t="shared" si="7"/>
        <v>0</v>
      </c>
    </row>
    <row r="504" spans="1:12">
      <c r="A504" s="383">
        <v>501</v>
      </c>
      <c r="B504" s="370"/>
      <c r="C504" s="372"/>
      <c r="D504" s="373"/>
      <c r="E504" s="372"/>
      <c r="F504" s="374"/>
      <c r="G504" s="375"/>
      <c r="H504" s="375"/>
      <c r="I504" s="376"/>
      <c r="J504" s="375"/>
      <c r="K504" s="391"/>
      <c r="L504" s="74">
        <f t="shared" si="7"/>
        <v>0</v>
      </c>
    </row>
    <row r="505" spans="1:12">
      <c r="A505" s="383">
        <v>502</v>
      </c>
      <c r="B505" s="370"/>
      <c r="C505" s="372"/>
      <c r="D505" s="373"/>
      <c r="E505" s="372"/>
      <c r="F505" s="374"/>
      <c r="G505" s="375"/>
      <c r="H505" s="375"/>
      <c r="I505" s="376"/>
      <c r="J505" s="375"/>
      <c r="K505" s="391"/>
      <c r="L505" s="74">
        <f t="shared" si="7"/>
        <v>0</v>
      </c>
    </row>
    <row r="506" spans="1:12">
      <c r="A506" s="383">
        <v>503</v>
      </c>
      <c r="B506" s="370"/>
      <c r="C506" s="372"/>
      <c r="D506" s="373"/>
      <c r="E506" s="372"/>
      <c r="F506" s="374"/>
      <c r="G506" s="375"/>
      <c r="H506" s="375"/>
      <c r="I506" s="376"/>
      <c r="J506" s="375"/>
      <c r="K506" s="391"/>
      <c r="L506" s="74">
        <f t="shared" si="7"/>
        <v>0</v>
      </c>
    </row>
    <row r="507" spans="1:12">
      <c r="A507" s="383">
        <v>504</v>
      </c>
      <c r="B507" s="370"/>
      <c r="C507" s="372"/>
      <c r="D507" s="373"/>
      <c r="E507" s="372"/>
      <c r="F507" s="374"/>
      <c r="G507" s="375"/>
      <c r="H507" s="375"/>
      <c r="I507" s="376"/>
      <c r="J507" s="375"/>
      <c r="K507" s="391"/>
      <c r="L507" s="74">
        <f t="shared" si="7"/>
        <v>0</v>
      </c>
    </row>
    <row r="508" spans="1:12">
      <c r="A508" s="383">
        <v>505</v>
      </c>
      <c r="B508" s="370"/>
      <c r="C508" s="372"/>
      <c r="D508" s="373"/>
      <c r="E508" s="372"/>
      <c r="F508" s="374"/>
      <c r="G508" s="375"/>
      <c r="H508" s="375"/>
      <c r="I508" s="376"/>
      <c r="J508" s="375"/>
      <c r="K508" s="391"/>
      <c r="L508" s="74">
        <f t="shared" si="7"/>
        <v>0</v>
      </c>
    </row>
    <row r="509" spans="1:12">
      <c r="A509" s="383">
        <v>506</v>
      </c>
      <c r="B509" s="370"/>
      <c r="C509" s="372"/>
      <c r="D509" s="373"/>
      <c r="E509" s="372"/>
      <c r="F509" s="374"/>
      <c r="G509" s="375"/>
      <c r="H509" s="375"/>
      <c r="I509" s="376"/>
      <c r="J509" s="375"/>
      <c r="K509" s="391"/>
      <c r="L509" s="74">
        <f t="shared" si="7"/>
        <v>0</v>
      </c>
    </row>
    <row r="510" spans="1:12">
      <c r="A510" s="383">
        <v>507</v>
      </c>
      <c r="B510" s="370"/>
      <c r="C510" s="372"/>
      <c r="D510" s="373"/>
      <c r="E510" s="372"/>
      <c r="F510" s="374"/>
      <c r="G510" s="375"/>
      <c r="H510" s="375"/>
      <c r="I510" s="376"/>
      <c r="J510" s="375"/>
      <c r="K510" s="391"/>
      <c r="L510" s="74">
        <f t="shared" si="7"/>
        <v>0</v>
      </c>
    </row>
    <row r="511" spans="1:12">
      <c r="A511" s="383">
        <v>508</v>
      </c>
      <c r="B511" s="370"/>
      <c r="C511" s="372"/>
      <c r="D511" s="373"/>
      <c r="E511" s="372"/>
      <c r="F511" s="374"/>
      <c r="G511" s="375"/>
      <c r="H511" s="375"/>
      <c r="I511" s="376"/>
      <c r="J511" s="375"/>
      <c r="K511" s="391"/>
      <c r="L511" s="74">
        <f t="shared" si="7"/>
        <v>0</v>
      </c>
    </row>
    <row r="512" spans="1:12">
      <c r="A512" s="383">
        <v>509</v>
      </c>
      <c r="B512" s="370"/>
      <c r="C512" s="372"/>
      <c r="D512" s="373"/>
      <c r="E512" s="372"/>
      <c r="F512" s="374"/>
      <c r="G512" s="375"/>
      <c r="H512" s="375"/>
      <c r="I512" s="376"/>
      <c r="J512" s="375"/>
      <c r="K512" s="391"/>
      <c r="L512" s="74">
        <f t="shared" si="7"/>
        <v>0</v>
      </c>
    </row>
    <row r="513" spans="1:12">
      <c r="A513" s="383">
        <v>510</v>
      </c>
      <c r="B513" s="370"/>
      <c r="C513" s="372"/>
      <c r="D513" s="373"/>
      <c r="E513" s="372"/>
      <c r="F513" s="374"/>
      <c r="G513" s="375"/>
      <c r="H513" s="375"/>
      <c r="I513" s="376"/>
      <c r="J513" s="375"/>
      <c r="K513" s="391"/>
      <c r="L513" s="74">
        <f t="shared" ref="L513:L576" si="8">IF(B513=0,0,MONTH(B513)-$L$1+1)</f>
        <v>0</v>
      </c>
    </row>
    <row r="514" spans="1:12">
      <c r="A514" s="383">
        <v>511</v>
      </c>
      <c r="B514" s="370"/>
      <c r="C514" s="372"/>
      <c r="D514" s="373"/>
      <c r="E514" s="372"/>
      <c r="F514" s="374"/>
      <c r="G514" s="375"/>
      <c r="H514" s="375"/>
      <c r="I514" s="376"/>
      <c r="J514" s="375"/>
      <c r="K514" s="391"/>
      <c r="L514" s="74">
        <f t="shared" si="8"/>
        <v>0</v>
      </c>
    </row>
    <row r="515" spans="1:12">
      <c r="A515" s="383">
        <v>512</v>
      </c>
      <c r="B515" s="370"/>
      <c r="C515" s="372"/>
      <c r="D515" s="373"/>
      <c r="E515" s="372"/>
      <c r="F515" s="374"/>
      <c r="G515" s="375"/>
      <c r="H515" s="375"/>
      <c r="I515" s="376"/>
      <c r="J515" s="375"/>
      <c r="K515" s="391"/>
      <c r="L515" s="74">
        <f t="shared" si="8"/>
        <v>0</v>
      </c>
    </row>
    <row r="516" spans="1:12">
      <c r="A516" s="383">
        <v>513</v>
      </c>
      <c r="B516" s="370"/>
      <c r="C516" s="372"/>
      <c r="D516" s="373"/>
      <c r="E516" s="372"/>
      <c r="F516" s="374"/>
      <c r="G516" s="375"/>
      <c r="H516" s="375"/>
      <c r="I516" s="376"/>
      <c r="J516" s="375"/>
      <c r="K516" s="391"/>
      <c r="L516" s="74">
        <f t="shared" si="8"/>
        <v>0</v>
      </c>
    </row>
    <row r="517" spans="1:12">
      <c r="A517" s="383">
        <v>514</v>
      </c>
      <c r="B517" s="370"/>
      <c r="C517" s="372"/>
      <c r="D517" s="373"/>
      <c r="E517" s="372"/>
      <c r="F517" s="374"/>
      <c r="G517" s="375"/>
      <c r="H517" s="375"/>
      <c r="I517" s="376"/>
      <c r="J517" s="375"/>
      <c r="K517" s="391"/>
      <c r="L517" s="74">
        <f t="shared" si="8"/>
        <v>0</v>
      </c>
    </row>
    <row r="518" spans="1:12">
      <c r="A518" s="383">
        <v>515</v>
      </c>
      <c r="B518" s="370"/>
      <c r="C518" s="372"/>
      <c r="D518" s="373"/>
      <c r="E518" s="372"/>
      <c r="F518" s="374"/>
      <c r="G518" s="375"/>
      <c r="H518" s="375"/>
      <c r="I518" s="376"/>
      <c r="J518" s="375"/>
      <c r="K518" s="391"/>
      <c r="L518" s="74">
        <f t="shared" si="8"/>
        <v>0</v>
      </c>
    </row>
    <row r="519" spans="1:12">
      <c r="A519" s="383">
        <v>516</v>
      </c>
      <c r="B519" s="370"/>
      <c r="C519" s="372"/>
      <c r="D519" s="373"/>
      <c r="E519" s="372"/>
      <c r="F519" s="374"/>
      <c r="G519" s="375"/>
      <c r="H519" s="375"/>
      <c r="I519" s="376"/>
      <c r="J519" s="375"/>
      <c r="K519" s="391"/>
      <c r="L519" s="74">
        <f t="shared" si="8"/>
        <v>0</v>
      </c>
    </row>
    <row r="520" spans="1:12">
      <c r="A520" s="383">
        <v>517</v>
      </c>
      <c r="B520" s="370"/>
      <c r="C520" s="372"/>
      <c r="D520" s="373"/>
      <c r="E520" s="372"/>
      <c r="F520" s="374"/>
      <c r="G520" s="375"/>
      <c r="H520" s="375"/>
      <c r="I520" s="376"/>
      <c r="J520" s="375"/>
      <c r="K520" s="391"/>
      <c r="L520" s="74">
        <f t="shared" si="8"/>
        <v>0</v>
      </c>
    </row>
    <row r="521" spans="1:12">
      <c r="A521" s="383">
        <v>518</v>
      </c>
      <c r="B521" s="370"/>
      <c r="C521" s="372"/>
      <c r="D521" s="373"/>
      <c r="E521" s="372"/>
      <c r="F521" s="374"/>
      <c r="G521" s="375"/>
      <c r="H521" s="375"/>
      <c r="I521" s="376"/>
      <c r="J521" s="375"/>
      <c r="K521" s="391"/>
      <c r="L521" s="74">
        <f t="shared" si="8"/>
        <v>0</v>
      </c>
    </row>
    <row r="522" spans="1:12">
      <c r="A522" s="383">
        <v>519</v>
      </c>
      <c r="B522" s="370"/>
      <c r="C522" s="372"/>
      <c r="D522" s="373"/>
      <c r="E522" s="372"/>
      <c r="F522" s="374"/>
      <c r="G522" s="375"/>
      <c r="H522" s="375"/>
      <c r="I522" s="376"/>
      <c r="J522" s="375"/>
      <c r="K522" s="391"/>
      <c r="L522" s="74">
        <f t="shared" si="8"/>
        <v>0</v>
      </c>
    </row>
    <row r="523" spans="1:12">
      <c r="A523" s="383">
        <v>520</v>
      </c>
      <c r="B523" s="370"/>
      <c r="C523" s="372"/>
      <c r="D523" s="373"/>
      <c r="E523" s="372"/>
      <c r="F523" s="374"/>
      <c r="G523" s="375"/>
      <c r="H523" s="375"/>
      <c r="I523" s="376"/>
      <c r="J523" s="375"/>
      <c r="K523" s="391"/>
      <c r="L523" s="74">
        <f t="shared" si="8"/>
        <v>0</v>
      </c>
    </row>
    <row r="524" spans="1:12">
      <c r="A524" s="383">
        <v>521</v>
      </c>
      <c r="B524" s="370"/>
      <c r="C524" s="372"/>
      <c r="D524" s="373"/>
      <c r="E524" s="372"/>
      <c r="F524" s="374"/>
      <c r="G524" s="375"/>
      <c r="H524" s="375"/>
      <c r="I524" s="376"/>
      <c r="J524" s="375"/>
      <c r="K524" s="391"/>
      <c r="L524" s="74">
        <f t="shared" si="8"/>
        <v>0</v>
      </c>
    </row>
    <row r="525" spans="1:12">
      <c r="A525" s="383">
        <v>522</v>
      </c>
      <c r="B525" s="370"/>
      <c r="C525" s="372"/>
      <c r="D525" s="373"/>
      <c r="E525" s="372"/>
      <c r="F525" s="374"/>
      <c r="G525" s="375"/>
      <c r="H525" s="375"/>
      <c r="I525" s="376"/>
      <c r="J525" s="375"/>
      <c r="K525" s="391"/>
      <c r="L525" s="74">
        <f t="shared" si="8"/>
        <v>0</v>
      </c>
    </row>
    <row r="526" spans="1:12">
      <c r="A526" s="383">
        <v>523</v>
      </c>
      <c r="B526" s="370"/>
      <c r="C526" s="372"/>
      <c r="D526" s="373"/>
      <c r="E526" s="372"/>
      <c r="F526" s="374"/>
      <c r="G526" s="375"/>
      <c r="H526" s="375"/>
      <c r="I526" s="376"/>
      <c r="J526" s="375"/>
      <c r="K526" s="391"/>
      <c r="L526" s="74">
        <f t="shared" si="8"/>
        <v>0</v>
      </c>
    </row>
    <row r="527" spans="1:12">
      <c r="A527" s="383">
        <v>524</v>
      </c>
      <c r="B527" s="370"/>
      <c r="C527" s="372"/>
      <c r="D527" s="373"/>
      <c r="E527" s="372"/>
      <c r="F527" s="374"/>
      <c r="G527" s="375"/>
      <c r="H527" s="375"/>
      <c r="I527" s="376"/>
      <c r="J527" s="375"/>
      <c r="K527" s="391"/>
      <c r="L527" s="74">
        <f t="shared" si="8"/>
        <v>0</v>
      </c>
    </row>
    <row r="528" spans="1:12">
      <c r="A528" s="383">
        <v>525</v>
      </c>
      <c r="B528" s="370"/>
      <c r="C528" s="372"/>
      <c r="D528" s="373"/>
      <c r="E528" s="372"/>
      <c r="F528" s="374"/>
      <c r="G528" s="375"/>
      <c r="H528" s="375"/>
      <c r="I528" s="376"/>
      <c r="J528" s="375"/>
      <c r="K528" s="391"/>
      <c r="L528" s="74">
        <f t="shared" si="8"/>
        <v>0</v>
      </c>
    </row>
    <row r="529" spans="1:12">
      <c r="A529" s="383">
        <v>526</v>
      </c>
      <c r="B529" s="370"/>
      <c r="C529" s="372"/>
      <c r="D529" s="373"/>
      <c r="E529" s="372"/>
      <c r="F529" s="374"/>
      <c r="G529" s="375"/>
      <c r="H529" s="375"/>
      <c r="I529" s="376"/>
      <c r="J529" s="375"/>
      <c r="K529" s="391"/>
      <c r="L529" s="74">
        <f t="shared" si="8"/>
        <v>0</v>
      </c>
    </row>
    <row r="530" spans="1:12">
      <c r="A530" s="383">
        <v>527</v>
      </c>
      <c r="B530" s="370"/>
      <c r="C530" s="372"/>
      <c r="D530" s="373"/>
      <c r="E530" s="372"/>
      <c r="F530" s="374"/>
      <c r="G530" s="375"/>
      <c r="H530" s="375"/>
      <c r="I530" s="376"/>
      <c r="J530" s="375"/>
      <c r="K530" s="391"/>
      <c r="L530" s="74">
        <f t="shared" si="8"/>
        <v>0</v>
      </c>
    </row>
    <row r="531" spans="1:12">
      <c r="A531" s="383">
        <v>528</v>
      </c>
      <c r="B531" s="370"/>
      <c r="C531" s="372"/>
      <c r="D531" s="373"/>
      <c r="E531" s="372"/>
      <c r="F531" s="374"/>
      <c r="G531" s="375"/>
      <c r="H531" s="375"/>
      <c r="I531" s="376"/>
      <c r="J531" s="375"/>
      <c r="K531" s="391"/>
      <c r="L531" s="74">
        <f t="shared" si="8"/>
        <v>0</v>
      </c>
    </row>
    <row r="532" spans="1:12">
      <c r="A532" s="383">
        <v>529</v>
      </c>
      <c r="B532" s="370"/>
      <c r="C532" s="372"/>
      <c r="D532" s="373"/>
      <c r="E532" s="372"/>
      <c r="F532" s="374"/>
      <c r="G532" s="375"/>
      <c r="H532" s="375"/>
      <c r="I532" s="376"/>
      <c r="J532" s="375"/>
      <c r="K532" s="391"/>
      <c r="L532" s="74">
        <f t="shared" si="8"/>
        <v>0</v>
      </c>
    </row>
    <row r="533" spans="1:12">
      <c r="A533" s="383">
        <v>530</v>
      </c>
      <c r="B533" s="370"/>
      <c r="C533" s="372"/>
      <c r="D533" s="373"/>
      <c r="E533" s="372"/>
      <c r="F533" s="374"/>
      <c r="G533" s="375"/>
      <c r="H533" s="375"/>
      <c r="I533" s="376"/>
      <c r="J533" s="375"/>
      <c r="K533" s="391"/>
      <c r="L533" s="74">
        <f t="shared" si="8"/>
        <v>0</v>
      </c>
    </row>
    <row r="534" spans="1:12">
      <c r="A534" s="383">
        <v>531</v>
      </c>
      <c r="B534" s="370"/>
      <c r="C534" s="372"/>
      <c r="D534" s="373"/>
      <c r="E534" s="372"/>
      <c r="F534" s="374"/>
      <c r="G534" s="375"/>
      <c r="H534" s="375"/>
      <c r="I534" s="376"/>
      <c r="J534" s="375"/>
      <c r="K534" s="391"/>
      <c r="L534" s="74">
        <f t="shared" si="8"/>
        <v>0</v>
      </c>
    </row>
    <row r="535" spans="1:12">
      <c r="A535" s="383">
        <v>532</v>
      </c>
      <c r="B535" s="370"/>
      <c r="C535" s="372"/>
      <c r="D535" s="373"/>
      <c r="E535" s="372"/>
      <c r="F535" s="374"/>
      <c r="G535" s="375"/>
      <c r="H535" s="375"/>
      <c r="I535" s="376"/>
      <c r="J535" s="375"/>
      <c r="K535" s="391"/>
      <c r="L535" s="74">
        <f t="shared" si="8"/>
        <v>0</v>
      </c>
    </row>
    <row r="536" spans="1:12">
      <c r="A536" s="383">
        <v>533</v>
      </c>
      <c r="B536" s="370"/>
      <c r="C536" s="372"/>
      <c r="D536" s="373"/>
      <c r="E536" s="372"/>
      <c r="F536" s="374"/>
      <c r="G536" s="375"/>
      <c r="H536" s="375"/>
      <c r="I536" s="376"/>
      <c r="J536" s="375"/>
      <c r="K536" s="391"/>
      <c r="L536" s="74">
        <f t="shared" si="8"/>
        <v>0</v>
      </c>
    </row>
    <row r="537" spans="1:12">
      <c r="A537" s="383">
        <v>534</v>
      </c>
      <c r="B537" s="370"/>
      <c r="C537" s="372"/>
      <c r="D537" s="373"/>
      <c r="E537" s="372"/>
      <c r="F537" s="374"/>
      <c r="G537" s="375"/>
      <c r="H537" s="375"/>
      <c r="I537" s="376"/>
      <c r="J537" s="375"/>
      <c r="K537" s="391"/>
      <c r="L537" s="74">
        <f t="shared" si="8"/>
        <v>0</v>
      </c>
    </row>
    <row r="538" spans="1:12">
      <c r="A538" s="383">
        <v>535</v>
      </c>
      <c r="B538" s="370"/>
      <c r="C538" s="372"/>
      <c r="D538" s="373"/>
      <c r="E538" s="372"/>
      <c r="F538" s="374"/>
      <c r="G538" s="375"/>
      <c r="H538" s="375"/>
      <c r="I538" s="376"/>
      <c r="J538" s="375"/>
      <c r="K538" s="391"/>
      <c r="L538" s="74">
        <f t="shared" si="8"/>
        <v>0</v>
      </c>
    </row>
    <row r="539" spans="1:12">
      <c r="A539" s="383">
        <v>536</v>
      </c>
      <c r="B539" s="370"/>
      <c r="C539" s="372"/>
      <c r="D539" s="373"/>
      <c r="E539" s="372"/>
      <c r="F539" s="374"/>
      <c r="G539" s="375"/>
      <c r="H539" s="375"/>
      <c r="I539" s="376"/>
      <c r="J539" s="375"/>
      <c r="K539" s="391"/>
      <c r="L539" s="74">
        <f t="shared" si="8"/>
        <v>0</v>
      </c>
    </row>
    <row r="540" spans="1:12">
      <c r="A540" s="383">
        <v>537</v>
      </c>
      <c r="B540" s="370"/>
      <c r="C540" s="372"/>
      <c r="D540" s="373"/>
      <c r="E540" s="372"/>
      <c r="F540" s="374"/>
      <c r="G540" s="375"/>
      <c r="H540" s="375"/>
      <c r="I540" s="376"/>
      <c r="J540" s="375"/>
      <c r="K540" s="391"/>
      <c r="L540" s="74">
        <f t="shared" si="8"/>
        <v>0</v>
      </c>
    </row>
    <row r="541" spans="1:12">
      <c r="A541" s="383">
        <v>538</v>
      </c>
      <c r="B541" s="370"/>
      <c r="C541" s="372"/>
      <c r="D541" s="373"/>
      <c r="E541" s="372"/>
      <c r="F541" s="374"/>
      <c r="G541" s="375"/>
      <c r="H541" s="375"/>
      <c r="I541" s="376"/>
      <c r="J541" s="375"/>
      <c r="K541" s="391"/>
      <c r="L541" s="74">
        <f t="shared" si="8"/>
        <v>0</v>
      </c>
    </row>
    <row r="542" spans="1:12">
      <c r="A542" s="383">
        <v>539</v>
      </c>
      <c r="B542" s="370"/>
      <c r="C542" s="372"/>
      <c r="D542" s="373"/>
      <c r="E542" s="372"/>
      <c r="F542" s="374"/>
      <c r="G542" s="375"/>
      <c r="H542" s="375"/>
      <c r="I542" s="376"/>
      <c r="J542" s="375"/>
      <c r="K542" s="391"/>
      <c r="L542" s="74">
        <f t="shared" si="8"/>
        <v>0</v>
      </c>
    </row>
    <row r="543" spans="1:12">
      <c r="A543" s="383">
        <v>540</v>
      </c>
      <c r="B543" s="370"/>
      <c r="C543" s="372"/>
      <c r="D543" s="373"/>
      <c r="E543" s="372"/>
      <c r="F543" s="374"/>
      <c r="G543" s="375"/>
      <c r="H543" s="375"/>
      <c r="I543" s="376"/>
      <c r="J543" s="375"/>
      <c r="K543" s="391"/>
      <c r="L543" s="74">
        <f t="shared" si="8"/>
        <v>0</v>
      </c>
    </row>
    <row r="544" spans="1:12">
      <c r="A544" s="383">
        <v>541</v>
      </c>
      <c r="B544" s="370"/>
      <c r="C544" s="372"/>
      <c r="D544" s="373"/>
      <c r="E544" s="372"/>
      <c r="F544" s="374"/>
      <c r="G544" s="375"/>
      <c r="H544" s="375"/>
      <c r="I544" s="376"/>
      <c r="J544" s="375"/>
      <c r="K544" s="391"/>
      <c r="L544" s="74">
        <f t="shared" si="8"/>
        <v>0</v>
      </c>
    </row>
    <row r="545" spans="1:12">
      <c r="A545" s="383">
        <v>542</v>
      </c>
      <c r="B545" s="370"/>
      <c r="C545" s="372"/>
      <c r="D545" s="373"/>
      <c r="E545" s="372"/>
      <c r="F545" s="374"/>
      <c r="G545" s="375"/>
      <c r="H545" s="375"/>
      <c r="I545" s="376"/>
      <c r="J545" s="375"/>
      <c r="K545" s="391"/>
      <c r="L545" s="74">
        <f t="shared" si="8"/>
        <v>0</v>
      </c>
    </row>
    <row r="546" spans="1:12">
      <c r="A546" s="383">
        <v>543</v>
      </c>
      <c r="B546" s="370"/>
      <c r="C546" s="372"/>
      <c r="D546" s="373"/>
      <c r="E546" s="372"/>
      <c r="F546" s="374"/>
      <c r="G546" s="375"/>
      <c r="H546" s="375"/>
      <c r="I546" s="376"/>
      <c r="J546" s="375"/>
      <c r="K546" s="391"/>
      <c r="L546" s="74">
        <f t="shared" si="8"/>
        <v>0</v>
      </c>
    </row>
    <row r="547" spans="1:12">
      <c r="A547" s="383">
        <v>544</v>
      </c>
      <c r="B547" s="370"/>
      <c r="C547" s="372"/>
      <c r="D547" s="373"/>
      <c r="E547" s="372"/>
      <c r="F547" s="374"/>
      <c r="G547" s="375"/>
      <c r="H547" s="375"/>
      <c r="I547" s="376"/>
      <c r="J547" s="375"/>
      <c r="K547" s="391"/>
      <c r="L547" s="74">
        <f t="shared" si="8"/>
        <v>0</v>
      </c>
    </row>
    <row r="548" spans="1:12">
      <c r="A548" s="383">
        <v>545</v>
      </c>
      <c r="B548" s="370"/>
      <c r="C548" s="372"/>
      <c r="D548" s="373"/>
      <c r="E548" s="372"/>
      <c r="F548" s="374"/>
      <c r="G548" s="375"/>
      <c r="H548" s="375"/>
      <c r="I548" s="376"/>
      <c r="J548" s="375"/>
      <c r="K548" s="391"/>
      <c r="L548" s="74">
        <f t="shared" si="8"/>
        <v>0</v>
      </c>
    </row>
    <row r="549" spans="1:12">
      <c r="A549" s="383">
        <v>546</v>
      </c>
      <c r="B549" s="370"/>
      <c r="C549" s="372"/>
      <c r="D549" s="373"/>
      <c r="E549" s="372"/>
      <c r="F549" s="374"/>
      <c r="G549" s="375"/>
      <c r="H549" s="375"/>
      <c r="I549" s="376"/>
      <c r="J549" s="375"/>
      <c r="K549" s="391"/>
      <c r="L549" s="74">
        <f t="shared" si="8"/>
        <v>0</v>
      </c>
    </row>
    <row r="550" spans="1:12">
      <c r="A550" s="383">
        <v>547</v>
      </c>
      <c r="B550" s="370"/>
      <c r="C550" s="372"/>
      <c r="D550" s="373"/>
      <c r="E550" s="372"/>
      <c r="F550" s="374"/>
      <c r="G550" s="375"/>
      <c r="H550" s="375"/>
      <c r="I550" s="376"/>
      <c r="J550" s="375"/>
      <c r="K550" s="391"/>
      <c r="L550" s="74">
        <f t="shared" si="8"/>
        <v>0</v>
      </c>
    </row>
    <row r="551" spans="1:12">
      <c r="A551" s="383">
        <v>548</v>
      </c>
      <c r="B551" s="370"/>
      <c r="C551" s="372"/>
      <c r="D551" s="373"/>
      <c r="E551" s="372"/>
      <c r="F551" s="374"/>
      <c r="G551" s="375"/>
      <c r="H551" s="375"/>
      <c r="I551" s="376"/>
      <c r="J551" s="375"/>
      <c r="K551" s="391"/>
      <c r="L551" s="74">
        <f t="shared" si="8"/>
        <v>0</v>
      </c>
    </row>
    <row r="552" spans="1:12">
      <c r="A552" s="383">
        <v>549</v>
      </c>
      <c r="B552" s="370"/>
      <c r="C552" s="372"/>
      <c r="D552" s="373"/>
      <c r="E552" s="372"/>
      <c r="F552" s="374"/>
      <c r="G552" s="375"/>
      <c r="H552" s="375"/>
      <c r="I552" s="376"/>
      <c r="J552" s="375"/>
      <c r="K552" s="391"/>
      <c r="L552" s="74">
        <f t="shared" si="8"/>
        <v>0</v>
      </c>
    </row>
    <row r="553" spans="1:12">
      <c r="A553" s="383">
        <v>550</v>
      </c>
      <c r="B553" s="370"/>
      <c r="C553" s="372"/>
      <c r="D553" s="373"/>
      <c r="E553" s="372"/>
      <c r="F553" s="374"/>
      <c r="G553" s="375"/>
      <c r="H553" s="375"/>
      <c r="I553" s="376"/>
      <c r="J553" s="375"/>
      <c r="K553" s="391"/>
      <c r="L553" s="74">
        <f t="shared" si="8"/>
        <v>0</v>
      </c>
    </row>
    <row r="554" spans="1:12">
      <c r="A554" s="383">
        <v>551</v>
      </c>
      <c r="B554" s="370"/>
      <c r="C554" s="372"/>
      <c r="D554" s="373"/>
      <c r="E554" s="372"/>
      <c r="F554" s="374"/>
      <c r="G554" s="375"/>
      <c r="H554" s="375"/>
      <c r="I554" s="376"/>
      <c r="J554" s="375"/>
      <c r="K554" s="391"/>
      <c r="L554" s="74">
        <f t="shared" si="8"/>
        <v>0</v>
      </c>
    </row>
    <row r="555" spans="1:12">
      <c r="A555" s="383">
        <v>552</v>
      </c>
      <c r="B555" s="370"/>
      <c r="C555" s="372"/>
      <c r="D555" s="373"/>
      <c r="E555" s="372"/>
      <c r="F555" s="374"/>
      <c r="G555" s="375"/>
      <c r="H555" s="375"/>
      <c r="I555" s="376"/>
      <c r="J555" s="375"/>
      <c r="K555" s="391"/>
      <c r="L555" s="74">
        <f t="shared" si="8"/>
        <v>0</v>
      </c>
    </row>
    <row r="556" spans="1:12">
      <c r="A556" s="383">
        <v>553</v>
      </c>
      <c r="B556" s="370"/>
      <c r="C556" s="372"/>
      <c r="D556" s="373"/>
      <c r="E556" s="372"/>
      <c r="F556" s="374"/>
      <c r="G556" s="375"/>
      <c r="H556" s="375"/>
      <c r="I556" s="376"/>
      <c r="J556" s="375"/>
      <c r="K556" s="391"/>
      <c r="L556" s="74">
        <f t="shared" si="8"/>
        <v>0</v>
      </c>
    </row>
    <row r="557" spans="1:12">
      <c r="A557" s="383">
        <v>554</v>
      </c>
      <c r="B557" s="370"/>
      <c r="C557" s="372"/>
      <c r="D557" s="373"/>
      <c r="E557" s="372"/>
      <c r="F557" s="374"/>
      <c r="G557" s="375"/>
      <c r="H557" s="375"/>
      <c r="I557" s="376"/>
      <c r="J557" s="375"/>
      <c r="K557" s="391"/>
      <c r="L557" s="74">
        <f t="shared" si="8"/>
        <v>0</v>
      </c>
    </row>
    <row r="558" spans="1:12">
      <c r="A558" s="383">
        <v>555</v>
      </c>
      <c r="B558" s="370"/>
      <c r="C558" s="372"/>
      <c r="D558" s="373"/>
      <c r="E558" s="372"/>
      <c r="F558" s="374"/>
      <c r="G558" s="375"/>
      <c r="H558" s="375"/>
      <c r="I558" s="376"/>
      <c r="J558" s="375"/>
      <c r="K558" s="391"/>
      <c r="L558" s="74">
        <f t="shared" si="8"/>
        <v>0</v>
      </c>
    </row>
    <row r="559" spans="1:12">
      <c r="A559" s="383">
        <v>556</v>
      </c>
      <c r="B559" s="370"/>
      <c r="C559" s="372"/>
      <c r="D559" s="373"/>
      <c r="E559" s="372"/>
      <c r="F559" s="374"/>
      <c r="G559" s="375"/>
      <c r="H559" s="375"/>
      <c r="I559" s="376"/>
      <c r="J559" s="375"/>
      <c r="K559" s="391"/>
      <c r="L559" s="74">
        <f t="shared" si="8"/>
        <v>0</v>
      </c>
    </row>
    <row r="560" spans="1:12">
      <c r="A560" s="383">
        <v>557</v>
      </c>
      <c r="B560" s="370"/>
      <c r="C560" s="372"/>
      <c r="D560" s="373"/>
      <c r="E560" s="372"/>
      <c r="F560" s="374"/>
      <c r="G560" s="375"/>
      <c r="H560" s="375"/>
      <c r="I560" s="376"/>
      <c r="J560" s="375"/>
      <c r="K560" s="391"/>
      <c r="L560" s="74">
        <f t="shared" si="8"/>
        <v>0</v>
      </c>
    </row>
    <row r="561" spans="1:12">
      <c r="A561" s="383">
        <v>558</v>
      </c>
      <c r="B561" s="370"/>
      <c r="C561" s="372"/>
      <c r="D561" s="373"/>
      <c r="E561" s="372"/>
      <c r="F561" s="374"/>
      <c r="G561" s="375"/>
      <c r="H561" s="375"/>
      <c r="I561" s="376"/>
      <c r="J561" s="375"/>
      <c r="K561" s="391"/>
      <c r="L561" s="74">
        <f t="shared" si="8"/>
        <v>0</v>
      </c>
    </row>
    <row r="562" spans="1:12">
      <c r="A562" s="383">
        <v>559</v>
      </c>
      <c r="B562" s="370"/>
      <c r="C562" s="372"/>
      <c r="D562" s="373"/>
      <c r="E562" s="372"/>
      <c r="F562" s="374"/>
      <c r="G562" s="375"/>
      <c r="H562" s="375"/>
      <c r="I562" s="376"/>
      <c r="J562" s="375"/>
      <c r="K562" s="391"/>
      <c r="L562" s="74">
        <f t="shared" si="8"/>
        <v>0</v>
      </c>
    </row>
    <row r="563" spans="1:12">
      <c r="A563" s="383">
        <v>560</v>
      </c>
      <c r="B563" s="370"/>
      <c r="C563" s="372"/>
      <c r="D563" s="373"/>
      <c r="E563" s="372"/>
      <c r="F563" s="374"/>
      <c r="G563" s="375"/>
      <c r="H563" s="375"/>
      <c r="I563" s="376"/>
      <c r="J563" s="375"/>
      <c r="K563" s="391"/>
      <c r="L563" s="74">
        <f t="shared" si="8"/>
        <v>0</v>
      </c>
    </row>
    <row r="564" spans="1:12">
      <c r="A564" s="383">
        <v>561</v>
      </c>
      <c r="B564" s="370"/>
      <c r="C564" s="372"/>
      <c r="D564" s="373"/>
      <c r="E564" s="372"/>
      <c r="F564" s="374"/>
      <c r="G564" s="375"/>
      <c r="H564" s="375"/>
      <c r="I564" s="376"/>
      <c r="J564" s="375"/>
      <c r="K564" s="391"/>
      <c r="L564" s="74">
        <f t="shared" si="8"/>
        <v>0</v>
      </c>
    </row>
    <row r="565" spans="1:12">
      <c r="A565" s="383">
        <v>562</v>
      </c>
      <c r="B565" s="370"/>
      <c r="C565" s="372"/>
      <c r="D565" s="373"/>
      <c r="E565" s="372"/>
      <c r="F565" s="374"/>
      <c r="G565" s="375"/>
      <c r="H565" s="375"/>
      <c r="I565" s="376"/>
      <c r="J565" s="375"/>
      <c r="K565" s="391"/>
      <c r="L565" s="74">
        <f t="shared" si="8"/>
        <v>0</v>
      </c>
    </row>
    <row r="566" spans="1:12">
      <c r="A566" s="383">
        <v>563</v>
      </c>
      <c r="B566" s="370"/>
      <c r="C566" s="372"/>
      <c r="D566" s="373"/>
      <c r="E566" s="372"/>
      <c r="F566" s="374"/>
      <c r="G566" s="375"/>
      <c r="H566" s="375"/>
      <c r="I566" s="376"/>
      <c r="J566" s="375"/>
      <c r="K566" s="391"/>
      <c r="L566" s="74">
        <f t="shared" si="8"/>
        <v>0</v>
      </c>
    </row>
    <row r="567" spans="1:12">
      <c r="A567" s="383">
        <v>564</v>
      </c>
      <c r="B567" s="370"/>
      <c r="C567" s="372"/>
      <c r="D567" s="373"/>
      <c r="E567" s="372"/>
      <c r="F567" s="374"/>
      <c r="G567" s="375"/>
      <c r="H567" s="375"/>
      <c r="I567" s="376"/>
      <c r="J567" s="375"/>
      <c r="K567" s="391"/>
      <c r="L567" s="74">
        <f t="shared" si="8"/>
        <v>0</v>
      </c>
    </row>
    <row r="568" spans="1:12">
      <c r="A568" s="383">
        <v>565</v>
      </c>
      <c r="B568" s="370"/>
      <c r="C568" s="372"/>
      <c r="D568" s="373"/>
      <c r="E568" s="372"/>
      <c r="F568" s="374"/>
      <c r="G568" s="375"/>
      <c r="H568" s="375"/>
      <c r="I568" s="376"/>
      <c r="J568" s="375"/>
      <c r="K568" s="391"/>
      <c r="L568" s="74">
        <f t="shared" si="8"/>
        <v>0</v>
      </c>
    </row>
    <row r="569" spans="1:12">
      <c r="A569" s="383">
        <v>566</v>
      </c>
      <c r="B569" s="370"/>
      <c r="C569" s="372"/>
      <c r="D569" s="373"/>
      <c r="E569" s="372"/>
      <c r="F569" s="374"/>
      <c r="G569" s="375"/>
      <c r="H569" s="375"/>
      <c r="I569" s="376"/>
      <c r="J569" s="375"/>
      <c r="K569" s="391"/>
      <c r="L569" s="74">
        <f t="shared" si="8"/>
        <v>0</v>
      </c>
    </row>
    <row r="570" spans="1:12">
      <c r="A570" s="383">
        <v>567</v>
      </c>
      <c r="B570" s="370"/>
      <c r="C570" s="372"/>
      <c r="D570" s="373"/>
      <c r="E570" s="372"/>
      <c r="F570" s="374"/>
      <c r="G570" s="375"/>
      <c r="H570" s="375"/>
      <c r="I570" s="376"/>
      <c r="J570" s="375"/>
      <c r="K570" s="391"/>
      <c r="L570" s="74">
        <f t="shared" si="8"/>
        <v>0</v>
      </c>
    </row>
    <row r="571" spans="1:12">
      <c r="A571" s="383">
        <v>568</v>
      </c>
      <c r="B571" s="370"/>
      <c r="C571" s="372"/>
      <c r="D571" s="373"/>
      <c r="E571" s="372"/>
      <c r="F571" s="374"/>
      <c r="G571" s="375"/>
      <c r="H571" s="375"/>
      <c r="I571" s="376"/>
      <c r="J571" s="375"/>
      <c r="K571" s="391"/>
      <c r="L571" s="74">
        <f t="shared" si="8"/>
        <v>0</v>
      </c>
    </row>
    <row r="572" spans="1:12">
      <c r="A572" s="383">
        <v>569</v>
      </c>
      <c r="B572" s="370"/>
      <c r="C572" s="372"/>
      <c r="D572" s="373"/>
      <c r="E572" s="372"/>
      <c r="F572" s="374"/>
      <c r="G572" s="375"/>
      <c r="H572" s="375"/>
      <c r="I572" s="376"/>
      <c r="J572" s="375"/>
      <c r="K572" s="391"/>
      <c r="L572" s="74">
        <f t="shared" si="8"/>
        <v>0</v>
      </c>
    </row>
    <row r="573" spans="1:12">
      <c r="A573" s="383">
        <v>570</v>
      </c>
      <c r="B573" s="370"/>
      <c r="C573" s="372"/>
      <c r="D573" s="373"/>
      <c r="E573" s="372"/>
      <c r="F573" s="374"/>
      <c r="G573" s="375"/>
      <c r="H573" s="375"/>
      <c r="I573" s="376"/>
      <c r="J573" s="375"/>
      <c r="K573" s="391"/>
      <c r="L573" s="74">
        <f t="shared" si="8"/>
        <v>0</v>
      </c>
    </row>
    <row r="574" spans="1:12">
      <c r="A574" s="383">
        <v>571</v>
      </c>
      <c r="B574" s="370"/>
      <c r="C574" s="372"/>
      <c r="D574" s="373"/>
      <c r="E574" s="372"/>
      <c r="F574" s="374"/>
      <c r="G574" s="375"/>
      <c r="H574" s="375"/>
      <c r="I574" s="376"/>
      <c r="J574" s="375"/>
      <c r="K574" s="391"/>
      <c r="L574" s="74">
        <f t="shared" si="8"/>
        <v>0</v>
      </c>
    </row>
    <row r="575" spans="1:12">
      <c r="A575" s="383">
        <v>572</v>
      </c>
      <c r="B575" s="370"/>
      <c r="C575" s="372"/>
      <c r="D575" s="373"/>
      <c r="E575" s="372"/>
      <c r="F575" s="374"/>
      <c r="G575" s="375"/>
      <c r="H575" s="375"/>
      <c r="I575" s="376"/>
      <c r="J575" s="375"/>
      <c r="K575" s="391"/>
      <c r="L575" s="74">
        <f t="shared" si="8"/>
        <v>0</v>
      </c>
    </row>
    <row r="576" spans="1:12">
      <c r="A576" s="383">
        <v>573</v>
      </c>
      <c r="B576" s="370"/>
      <c r="C576" s="372"/>
      <c r="D576" s="373"/>
      <c r="E576" s="372"/>
      <c r="F576" s="374"/>
      <c r="G576" s="375"/>
      <c r="H576" s="375"/>
      <c r="I576" s="376"/>
      <c r="J576" s="375"/>
      <c r="K576" s="391"/>
      <c r="L576" s="74">
        <f t="shared" si="8"/>
        <v>0</v>
      </c>
    </row>
    <row r="577" spans="1:12">
      <c r="A577" s="383">
        <v>574</v>
      </c>
      <c r="B577" s="370"/>
      <c r="C577" s="372"/>
      <c r="D577" s="373"/>
      <c r="E577" s="372"/>
      <c r="F577" s="374"/>
      <c r="G577" s="375"/>
      <c r="H577" s="375"/>
      <c r="I577" s="376"/>
      <c r="J577" s="375"/>
      <c r="K577" s="391"/>
      <c r="L577" s="74">
        <f t="shared" ref="L577:L640" si="9">IF(B577=0,0,MONTH(B577)-$L$1+1)</f>
        <v>0</v>
      </c>
    </row>
    <row r="578" spans="1:12">
      <c r="A578" s="383">
        <v>575</v>
      </c>
      <c r="B578" s="370"/>
      <c r="C578" s="372"/>
      <c r="D578" s="373"/>
      <c r="E578" s="372"/>
      <c r="F578" s="374"/>
      <c r="G578" s="375"/>
      <c r="H578" s="375"/>
      <c r="I578" s="376"/>
      <c r="J578" s="375"/>
      <c r="K578" s="391"/>
      <c r="L578" s="74">
        <f t="shared" si="9"/>
        <v>0</v>
      </c>
    </row>
    <row r="579" spans="1:12">
      <c r="A579" s="383">
        <v>576</v>
      </c>
      <c r="B579" s="370"/>
      <c r="C579" s="372"/>
      <c r="D579" s="373"/>
      <c r="E579" s="372"/>
      <c r="F579" s="374"/>
      <c r="G579" s="375"/>
      <c r="H579" s="375"/>
      <c r="I579" s="376"/>
      <c r="J579" s="375"/>
      <c r="K579" s="391"/>
      <c r="L579" s="74">
        <f t="shared" si="9"/>
        <v>0</v>
      </c>
    </row>
    <row r="580" spans="1:12">
      <c r="A580" s="383">
        <v>577</v>
      </c>
      <c r="B580" s="370"/>
      <c r="C580" s="372"/>
      <c r="D580" s="373"/>
      <c r="E580" s="372"/>
      <c r="F580" s="374"/>
      <c r="G580" s="375"/>
      <c r="H580" s="375"/>
      <c r="I580" s="376"/>
      <c r="J580" s="375"/>
      <c r="K580" s="391"/>
      <c r="L580" s="74">
        <f t="shared" si="9"/>
        <v>0</v>
      </c>
    </row>
    <row r="581" spans="1:12">
      <c r="A581" s="383">
        <v>578</v>
      </c>
      <c r="B581" s="370"/>
      <c r="C581" s="372"/>
      <c r="D581" s="373"/>
      <c r="E581" s="372"/>
      <c r="F581" s="374"/>
      <c r="G581" s="375"/>
      <c r="H581" s="375"/>
      <c r="I581" s="376"/>
      <c r="J581" s="375"/>
      <c r="K581" s="391"/>
      <c r="L581" s="74">
        <f t="shared" si="9"/>
        <v>0</v>
      </c>
    </row>
    <row r="582" spans="1:12">
      <c r="A582" s="383">
        <v>579</v>
      </c>
      <c r="B582" s="370"/>
      <c r="C582" s="372"/>
      <c r="D582" s="373"/>
      <c r="E582" s="372"/>
      <c r="F582" s="374"/>
      <c r="G582" s="375"/>
      <c r="H582" s="375"/>
      <c r="I582" s="376"/>
      <c r="J582" s="375"/>
      <c r="K582" s="391"/>
      <c r="L582" s="74">
        <f t="shared" si="9"/>
        <v>0</v>
      </c>
    </row>
    <row r="583" spans="1:12">
      <c r="A583" s="383">
        <v>580</v>
      </c>
      <c r="B583" s="370"/>
      <c r="C583" s="372"/>
      <c r="D583" s="373"/>
      <c r="E583" s="372"/>
      <c r="F583" s="374"/>
      <c r="G583" s="375"/>
      <c r="H583" s="375"/>
      <c r="I583" s="376"/>
      <c r="J583" s="375"/>
      <c r="K583" s="391"/>
      <c r="L583" s="74">
        <f t="shared" si="9"/>
        <v>0</v>
      </c>
    </row>
    <row r="584" spans="1:12">
      <c r="A584" s="383">
        <v>581</v>
      </c>
      <c r="B584" s="370"/>
      <c r="C584" s="372"/>
      <c r="D584" s="373"/>
      <c r="E584" s="372"/>
      <c r="F584" s="374"/>
      <c r="G584" s="375"/>
      <c r="H584" s="375"/>
      <c r="I584" s="376"/>
      <c r="J584" s="375"/>
      <c r="K584" s="391"/>
      <c r="L584" s="74">
        <f t="shared" si="9"/>
        <v>0</v>
      </c>
    </row>
    <row r="585" spans="1:12">
      <c r="A585" s="383">
        <v>582</v>
      </c>
      <c r="B585" s="370"/>
      <c r="C585" s="372"/>
      <c r="D585" s="373"/>
      <c r="E585" s="372"/>
      <c r="F585" s="374"/>
      <c r="G585" s="375"/>
      <c r="H585" s="375"/>
      <c r="I585" s="376"/>
      <c r="J585" s="375"/>
      <c r="K585" s="391"/>
      <c r="L585" s="74">
        <f t="shared" si="9"/>
        <v>0</v>
      </c>
    </row>
    <row r="586" spans="1:12">
      <c r="A586" s="383">
        <v>583</v>
      </c>
      <c r="B586" s="370"/>
      <c r="C586" s="372"/>
      <c r="D586" s="373"/>
      <c r="E586" s="372"/>
      <c r="F586" s="374"/>
      <c r="G586" s="375"/>
      <c r="H586" s="375"/>
      <c r="I586" s="376"/>
      <c r="J586" s="375"/>
      <c r="K586" s="391"/>
      <c r="L586" s="74">
        <f t="shared" si="9"/>
        <v>0</v>
      </c>
    </row>
    <row r="587" spans="1:12">
      <c r="A587" s="383">
        <v>584</v>
      </c>
      <c r="B587" s="370"/>
      <c r="C587" s="372"/>
      <c r="D587" s="373"/>
      <c r="E587" s="372"/>
      <c r="F587" s="374"/>
      <c r="G587" s="375"/>
      <c r="H587" s="375"/>
      <c r="I587" s="376"/>
      <c r="J587" s="375"/>
      <c r="K587" s="391"/>
      <c r="L587" s="74">
        <f t="shared" si="9"/>
        <v>0</v>
      </c>
    </row>
    <row r="588" spans="1:12">
      <c r="A588" s="383">
        <v>585</v>
      </c>
      <c r="B588" s="370"/>
      <c r="C588" s="372"/>
      <c r="D588" s="373"/>
      <c r="E588" s="372"/>
      <c r="F588" s="374"/>
      <c r="G588" s="375"/>
      <c r="H588" s="375"/>
      <c r="I588" s="376"/>
      <c r="J588" s="375"/>
      <c r="K588" s="391"/>
      <c r="L588" s="74">
        <f t="shared" si="9"/>
        <v>0</v>
      </c>
    </row>
    <row r="589" spans="1:12">
      <c r="A589" s="383">
        <v>586</v>
      </c>
      <c r="B589" s="370"/>
      <c r="C589" s="372"/>
      <c r="D589" s="373"/>
      <c r="E589" s="372"/>
      <c r="F589" s="374"/>
      <c r="G589" s="375"/>
      <c r="H589" s="375"/>
      <c r="I589" s="376"/>
      <c r="J589" s="375"/>
      <c r="K589" s="391"/>
      <c r="L589" s="74">
        <f t="shared" si="9"/>
        <v>0</v>
      </c>
    </row>
    <row r="590" spans="1:12">
      <c r="A590" s="383">
        <v>587</v>
      </c>
      <c r="B590" s="370"/>
      <c r="C590" s="372"/>
      <c r="D590" s="373"/>
      <c r="E590" s="372"/>
      <c r="F590" s="374"/>
      <c r="G590" s="375"/>
      <c r="H590" s="375"/>
      <c r="I590" s="376"/>
      <c r="J590" s="375"/>
      <c r="K590" s="391"/>
      <c r="L590" s="74">
        <f t="shared" si="9"/>
        <v>0</v>
      </c>
    </row>
    <row r="591" spans="1:12">
      <c r="A591" s="383">
        <v>588</v>
      </c>
      <c r="B591" s="370"/>
      <c r="C591" s="372"/>
      <c r="D591" s="373"/>
      <c r="E591" s="372"/>
      <c r="F591" s="374"/>
      <c r="G591" s="375"/>
      <c r="H591" s="375"/>
      <c r="I591" s="376"/>
      <c r="J591" s="375"/>
      <c r="K591" s="391"/>
      <c r="L591" s="74">
        <f t="shared" si="9"/>
        <v>0</v>
      </c>
    </row>
    <row r="592" spans="1:12">
      <c r="A592" s="383">
        <v>589</v>
      </c>
      <c r="B592" s="370"/>
      <c r="C592" s="372"/>
      <c r="D592" s="373"/>
      <c r="E592" s="372"/>
      <c r="F592" s="374"/>
      <c r="G592" s="375"/>
      <c r="H592" s="375"/>
      <c r="I592" s="376"/>
      <c r="J592" s="375"/>
      <c r="K592" s="391"/>
      <c r="L592" s="74">
        <f t="shared" si="9"/>
        <v>0</v>
      </c>
    </row>
    <row r="593" spans="1:12">
      <c r="A593" s="383">
        <v>590</v>
      </c>
      <c r="B593" s="370"/>
      <c r="C593" s="372"/>
      <c r="D593" s="373"/>
      <c r="E593" s="372"/>
      <c r="F593" s="374"/>
      <c r="G593" s="375"/>
      <c r="H593" s="375"/>
      <c r="I593" s="376"/>
      <c r="J593" s="375"/>
      <c r="K593" s="391"/>
      <c r="L593" s="74">
        <f t="shared" si="9"/>
        <v>0</v>
      </c>
    </row>
    <row r="594" spans="1:12">
      <c r="A594" s="383">
        <v>591</v>
      </c>
      <c r="B594" s="370"/>
      <c r="C594" s="372"/>
      <c r="D594" s="373"/>
      <c r="E594" s="372"/>
      <c r="F594" s="374"/>
      <c r="G594" s="375"/>
      <c r="H594" s="375"/>
      <c r="I594" s="376"/>
      <c r="J594" s="375"/>
      <c r="K594" s="391"/>
      <c r="L594" s="74">
        <f t="shared" si="9"/>
        <v>0</v>
      </c>
    </row>
    <row r="595" spans="1:12">
      <c r="A595" s="383">
        <v>592</v>
      </c>
      <c r="B595" s="370"/>
      <c r="C595" s="372"/>
      <c r="D595" s="373"/>
      <c r="E595" s="372"/>
      <c r="F595" s="374"/>
      <c r="G595" s="375"/>
      <c r="H595" s="375"/>
      <c r="I595" s="376"/>
      <c r="J595" s="375"/>
      <c r="K595" s="391"/>
      <c r="L595" s="74">
        <f t="shared" si="9"/>
        <v>0</v>
      </c>
    </row>
    <row r="596" spans="1:12">
      <c r="A596" s="383">
        <v>593</v>
      </c>
      <c r="B596" s="370"/>
      <c r="C596" s="372"/>
      <c r="D596" s="373"/>
      <c r="E596" s="372"/>
      <c r="F596" s="374"/>
      <c r="G596" s="375"/>
      <c r="H596" s="375"/>
      <c r="I596" s="376"/>
      <c r="J596" s="375"/>
      <c r="K596" s="391"/>
      <c r="L596" s="74">
        <f t="shared" si="9"/>
        <v>0</v>
      </c>
    </row>
    <row r="597" spans="1:12">
      <c r="A597" s="383">
        <v>594</v>
      </c>
      <c r="B597" s="370"/>
      <c r="C597" s="372"/>
      <c r="D597" s="373"/>
      <c r="E597" s="372"/>
      <c r="F597" s="374"/>
      <c r="G597" s="375"/>
      <c r="H597" s="375"/>
      <c r="I597" s="376"/>
      <c r="J597" s="375"/>
      <c r="K597" s="391"/>
      <c r="L597" s="74">
        <f t="shared" si="9"/>
        <v>0</v>
      </c>
    </row>
    <row r="598" spans="1:12">
      <c r="A598" s="383">
        <v>595</v>
      </c>
      <c r="B598" s="370"/>
      <c r="C598" s="372"/>
      <c r="D598" s="373"/>
      <c r="E598" s="372"/>
      <c r="F598" s="374"/>
      <c r="G598" s="375"/>
      <c r="H598" s="375"/>
      <c r="I598" s="376"/>
      <c r="J598" s="375"/>
      <c r="K598" s="391"/>
      <c r="L598" s="74">
        <f t="shared" si="9"/>
        <v>0</v>
      </c>
    </row>
    <row r="599" spans="1:12">
      <c r="A599" s="383">
        <v>596</v>
      </c>
      <c r="B599" s="370"/>
      <c r="C599" s="372"/>
      <c r="D599" s="373"/>
      <c r="E599" s="372"/>
      <c r="F599" s="374"/>
      <c r="G599" s="375"/>
      <c r="H599" s="375"/>
      <c r="I599" s="376"/>
      <c r="J599" s="375"/>
      <c r="K599" s="391"/>
      <c r="L599" s="74">
        <f t="shared" si="9"/>
        <v>0</v>
      </c>
    </row>
    <row r="600" spans="1:12">
      <c r="A600" s="383">
        <v>597</v>
      </c>
      <c r="B600" s="370"/>
      <c r="C600" s="372"/>
      <c r="D600" s="373"/>
      <c r="E600" s="372"/>
      <c r="F600" s="374"/>
      <c r="G600" s="375"/>
      <c r="H600" s="375"/>
      <c r="I600" s="376"/>
      <c r="J600" s="375"/>
      <c r="K600" s="391"/>
      <c r="L600" s="74">
        <f t="shared" si="9"/>
        <v>0</v>
      </c>
    </row>
    <row r="601" spans="1:12">
      <c r="A601" s="383">
        <v>598</v>
      </c>
      <c r="B601" s="370"/>
      <c r="C601" s="372"/>
      <c r="D601" s="373"/>
      <c r="E601" s="372"/>
      <c r="F601" s="374"/>
      <c r="G601" s="375"/>
      <c r="H601" s="375"/>
      <c r="I601" s="376"/>
      <c r="J601" s="375"/>
      <c r="K601" s="391"/>
      <c r="L601" s="74">
        <f t="shared" si="9"/>
        <v>0</v>
      </c>
    </row>
    <row r="602" spans="1:12">
      <c r="A602" s="383">
        <v>599</v>
      </c>
      <c r="B602" s="370"/>
      <c r="C602" s="372"/>
      <c r="D602" s="373"/>
      <c r="E602" s="372"/>
      <c r="F602" s="374"/>
      <c r="G602" s="375"/>
      <c r="H602" s="375"/>
      <c r="I602" s="376"/>
      <c r="J602" s="375"/>
      <c r="K602" s="391"/>
      <c r="L602" s="74">
        <f t="shared" si="9"/>
        <v>0</v>
      </c>
    </row>
    <row r="603" spans="1:12">
      <c r="A603" s="383">
        <v>600</v>
      </c>
      <c r="B603" s="370"/>
      <c r="C603" s="372"/>
      <c r="D603" s="373"/>
      <c r="E603" s="372"/>
      <c r="F603" s="374"/>
      <c r="G603" s="375"/>
      <c r="H603" s="375"/>
      <c r="I603" s="376"/>
      <c r="J603" s="375"/>
      <c r="K603" s="391"/>
      <c r="L603" s="74">
        <f t="shared" si="9"/>
        <v>0</v>
      </c>
    </row>
    <row r="604" spans="1:12">
      <c r="A604" s="383">
        <v>601</v>
      </c>
      <c r="B604" s="370"/>
      <c r="C604" s="372"/>
      <c r="D604" s="373"/>
      <c r="E604" s="372"/>
      <c r="F604" s="374"/>
      <c r="G604" s="375"/>
      <c r="H604" s="375"/>
      <c r="I604" s="376"/>
      <c r="J604" s="375"/>
      <c r="K604" s="391"/>
      <c r="L604" s="74">
        <f t="shared" si="9"/>
        <v>0</v>
      </c>
    </row>
    <row r="605" spans="1:12">
      <c r="A605" s="383">
        <v>602</v>
      </c>
      <c r="B605" s="370"/>
      <c r="C605" s="372"/>
      <c r="D605" s="373"/>
      <c r="E605" s="372"/>
      <c r="F605" s="374"/>
      <c r="G605" s="375"/>
      <c r="H605" s="375"/>
      <c r="I605" s="376"/>
      <c r="J605" s="375"/>
      <c r="K605" s="391"/>
      <c r="L605" s="74">
        <f t="shared" si="9"/>
        <v>0</v>
      </c>
    </row>
    <row r="606" spans="1:12">
      <c r="A606" s="383">
        <v>603</v>
      </c>
      <c r="B606" s="370"/>
      <c r="C606" s="372"/>
      <c r="D606" s="373"/>
      <c r="E606" s="372"/>
      <c r="F606" s="374"/>
      <c r="G606" s="375"/>
      <c r="H606" s="375"/>
      <c r="I606" s="376"/>
      <c r="J606" s="375"/>
      <c r="K606" s="391"/>
      <c r="L606" s="74">
        <f t="shared" si="9"/>
        <v>0</v>
      </c>
    </row>
    <row r="607" spans="1:12">
      <c r="A607" s="383">
        <v>604</v>
      </c>
      <c r="B607" s="370"/>
      <c r="C607" s="372"/>
      <c r="D607" s="373"/>
      <c r="E607" s="372"/>
      <c r="F607" s="374"/>
      <c r="G607" s="375"/>
      <c r="H607" s="375"/>
      <c r="I607" s="376"/>
      <c r="J607" s="375"/>
      <c r="K607" s="391"/>
      <c r="L607" s="74">
        <f t="shared" si="9"/>
        <v>0</v>
      </c>
    </row>
    <row r="608" spans="1:12">
      <c r="A608" s="383">
        <v>605</v>
      </c>
      <c r="B608" s="370"/>
      <c r="C608" s="372"/>
      <c r="D608" s="373"/>
      <c r="E608" s="372"/>
      <c r="F608" s="374"/>
      <c r="G608" s="375"/>
      <c r="H608" s="375"/>
      <c r="I608" s="376"/>
      <c r="J608" s="375"/>
      <c r="K608" s="391"/>
      <c r="L608" s="74">
        <f t="shared" si="9"/>
        <v>0</v>
      </c>
    </row>
    <row r="609" spans="1:12">
      <c r="A609" s="383">
        <v>606</v>
      </c>
      <c r="B609" s="370"/>
      <c r="C609" s="372"/>
      <c r="D609" s="373"/>
      <c r="E609" s="372"/>
      <c r="F609" s="374"/>
      <c r="G609" s="375"/>
      <c r="H609" s="375"/>
      <c r="I609" s="376"/>
      <c r="J609" s="375"/>
      <c r="K609" s="391"/>
      <c r="L609" s="74">
        <f t="shared" si="9"/>
        <v>0</v>
      </c>
    </row>
    <row r="610" spans="1:12">
      <c r="A610" s="383">
        <v>607</v>
      </c>
      <c r="B610" s="370"/>
      <c r="C610" s="372"/>
      <c r="D610" s="373"/>
      <c r="E610" s="372"/>
      <c r="F610" s="374"/>
      <c r="G610" s="375"/>
      <c r="H610" s="375"/>
      <c r="I610" s="376"/>
      <c r="J610" s="375"/>
      <c r="K610" s="391"/>
      <c r="L610" s="74">
        <f t="shared" si="9"/>
        <v>0</v>
      </c>
    </row>
    <row r="611" spans="1:12">
      <c r="A611" s="383">
        <v>608</v>
      </c>
      <c r="B611" s="370"/>
      <c r="C611" s="372"/>
      <c r="D611" s="373"/>
      <c r="E611" s="372"/>
      <c r="F611" s="374"/>
      <c r="G611" s="375"/>
      <c r="H611" s="375"/>
      <c r="I611" s="376"/>
      <c r="J611" s="375"/>
      <c r="K611" s="391"/>
      <c r="L611" s="74">
        <f t="shared" si="9"/>
        <v>0</v>
      </c>
    </row>
    <row r="612" spans="1:12">
      <c r="A612" s="383">
        <v>609</v>
      </c>
      <c r="B612" s="370"/>
      <c r="C612" s="372"/>
      <c r="D612" s="373"/>
      <c r="E612" s="372"/>
      <c r="F612" s="374"/>
      <c r="G612" s="375"/>
      <c r="H612" s="375"/>
      <c r="I612" s="376"/>
      <c r="J612" s="375"/>
      <c r="K612" s="391"/>
      <c r="L612" s="74">
        <f t="shared" si="9"/>
        <v>0</v>
      </c>
    </row>
    <row r="613" spans="1:12">
      <c r="A613" s="383">
        <v>610</v>
      </c>
      <c r="B613" s="370"/>
      <c r="C613" s="372"/>
      <c r="D613" s="373"/>
      <c r="E613" s="372"/>
      <c r="F613" s="374"/>
      <c r="G613" s="375"/>
      <c r="H613" s="375"/>
      <c r="I613" s="376"/>
      <c r="J613" s="375"/>
      <c r="K613" s="391"/>
      <c r="L613" s="74">
        <f t="shared" si="9"/>
        <v>0</v>
      </c>
    </row>
    <row r="614" spans="1:12">
      <c r="A614" s="383">
        <v>611</v>
      </c>
      <c r="B614" s="370"/>
      <c r="C614" s="372"/>
      <c r="D614" s="373"/>
      <c r="E614" s="372"/>
      <c r="F614" s="374"/>
      <c r="G614" s="375"/>
      <c r="H614" s="375"/>
      <c r="I614" s="376"/>
      <c r="J614" s="375"/>
      <c r="K614" s="391"/>
      <c r="L614" s="74">
        <f t="shared" si="9"/>
        <v>0</v>
      </c>
    </row>
    <row r="615" spans="1:12">
      <c r="A615" s="383">
        <v>612</v>
      </c>
      <c r="B615" s="370"/>
      <c r="C615" s="372"/>
      <c r="D615" s="373"/>
      <c r="E615" s="372"/>
      <c r="F615" s="374"/>
      <c r="G615" s="375"/>
      <c r="H615" s="375"/>
      <c r="I615" s="376"/>
      <c r="J615" s="375"/>
      <c r="K615" s="391"/>
      <c r="L615" s="74">
        <f t="shared" si="9"/>
        <v>0</v>
      </c>
    </row>
    <row r="616" spans="1:12">
      <c r="A616" s="383">
        <v>613</v>
      </c>
      <c r="B616" s="370"/>
      <c r="C616" s="372"/>
      <c r="D616" s="373"/>
      <c r="E616" s="372"/>
      <c r="F616" s="374"/>
      <c r="G616" s="375"/>
      <c r="H616" s="375"/>
      <c r="I616" s="376"/>
      <c r="J616" s="375"/>
      <c r="K616" s="391"/>
      <c r="L616" s="74">
        <f t="shared" si="9"/>
        <v>0</v>
      </c>
    </row>
    <row r="617" spans="1:12">
      <c r="A617" s="383">
        <v>614</v>
      </c>
      <c r="B617" s="370"/>
      <c r="C617" s="372"/>
      <c r="D617" s="373"/>
      <c r="E617" s="372"/>
      <c r="F617" s="374"/>
      <c r="G617" s="375"/>
      <c r="H617" s="375"/>
      <c r="I617" s="376"/>
      <c r="J617" s="375"/>
      <c r="K617" s="391"/>
      <c r="L617" s="74">
        <f t="shared" si="9"/>
        <v>0</v>
      </c>
    </row>
    <row r="618" spans="1:12">
      <c r="A618" s="383">
        <v>615</v>
      </c>
      <c r="B618" s="370"/>
      <c r="C618" s="372"/>
      <c r="D618" s="373"/>
      <c r="E618" s="372"/>
      <c r="F618" s="374"/>
      <c r="G618" s="375"/>
      <c r="H618" s="375"/>
      <c r="I618" s="376"/>
      <c r="J618" s="375"/>
      <c r="K618" s="391"/>
      <c r="L618" s="74">
        <f t="shared" si="9"/>
        <v>0</v>
      </c>
    </row>
    <row r="619" spans="1:12">
      <c r="A619" s="383">
        <v>616</v>
      </c>
      <c r="B619" s="370"/>
      <c r="C619" s="372"/>
      <c r="D619" s="373"/>
      <c r="E619" s="372"/>
      <c r="F619" s="374"/>
      <c r="G619" s="375"/>
      <c r="H619" s="375"/>
      <c r="I619" s="376"/>
      <c r="J619" s="375"/>
      <c r="K619" s="391"/>
      <c r="L619" s="74">
        <f t="shared" si="9"/>
        <v>0</v>
      </c>
    </row>
    <row r="620" spans="1:12">
      <c r="A620" s="383">
        <v>617</v>
      </c>
      <c r="B620" s="370"/>
      <c r="C620" s="372"/>
      <c r="D620" s="373"/>
      <c r="E620" s="372"/>
      <c r="F620" s="374"/>
      <c r="G620" s="375"/>
      <c r="H620" s="375"/>
      <c r="I620" s="376"/>
      <c r="J620" s="375"/>
      <c r="K620" s="391"/>
      <c r="L620" s="74">
        <f t="shared" si="9"/>
        <v>0</v>
      </c>
    </row>
    <row r="621" spans="1:12">
      <c r="A621" s="383">
        <v>618</v>
      </c>
      <c r="B621" s="370"/>
      <c r="C621" s="372"/>
      <c r="D621" s="373"/>
      <c r="E621" s="372"/>
      <c r="F621" s="374"/>
      <c r="G621" s="375"/>
      <c r="H621" s="375"/>
      <c r="I621" s="376"/>
      <c r="J621" s="375"/>
      <c r="K621" s="391"/>
      <c r="L621" s="74">
        <f t="shared" si="9"/>
        <v>0</v>
      </c>
    </row>
    <row r="622" spans="1:12">
      <c r="A622" s="383">
        <v>619</v>
      </c>
      <c r="B622" s="370"/>
      <c r="C622" s="372"/>
      <c r="D622" s="373"/>
      <c r="E622" s="372"/>
      <c r="F622" s="374"/>
      <c r="G622" s="375"/>
      <c r="H622" s="375"/>
      <c r="I622" s="376"/>
      <c r="J622" s="375"/>
      <c r="K622" s="391"/>
      <c r="L622" s="74">
        <f t="shared" si="9"/>
        <v>0</v>
      </c>
    </row>
    <row r="623" spans="1:12">
      <c r="A623" s="383">
        <v>620</v>
      </c>
      <c r="B623" s="370"/>
      <c r="C623" s="372"/>
      <c r="D623" s="373"/>
      <c r="E623" s="372"/>
      <c r="F623" s="374"/>
      <c r="G623" s="375"/>
      <c r="H623" s="375"/>
      <c r="I623" s="376"/>
      <c r="J623" s="375"/>
      <c r="K623" s="391"/>
      <c r="L623" s="74">
        <f t="shared" si="9"/>
        <v>0</v>
      </c>
    </row>
    <row r="624" spans="1:12">
      <c r="A624" s="383">
        <v>621</v>
      </c>
      <c r="B624" s="370"/>
      <c r="C624" s="372"/>
      <c r="D624" s="373"/>
      <c r="E624" s="372"/>
      <c r="F624" s="374"/>
      <c r="G624" s="375"/>
      <c r="H624" s="375"/>
      <c r="I624" s="376"/>
      <c r="J624" s="375"/>
      <c r="K624" s="391"/>
      <c r="L624" s="74">
        <f t="shared" si="9"/>
        <v>0</v>
      </c>
    </row>
    <row r="625" spans="1:12">
      <c r="A625" s="383">
        <v>622</v>
      </c>
      <c r="B625" s="370"/>
      <c r="C625" s="372"/>
      <c r="D625" s="373"/>
      <c r="E625" s="372"/>
      <c r="F625" s="374"/>
      <c r="G625" s="375"/>
      <c r="H625" s="375"/>
      <c r="I625" s="376"/>
      <c r="J625" s="375"/>
      <c r="K625" s="391"/>
      <c r="L625" s="74">
        <f t="shared" si="9"/>
        <v>0</v>
      </c>
    </row>
    <row r="626" spans="1:12">
      <c r="A626" s="383">
        <v>623</v>
      </c>
      <c r="B626" s="370"/>
      <c r="C626" s="372"/>
      <c r="D626" s="373"/>
      <c r="E626" s="372"/>
      <c r="F626" s="374"/>
      <c r="G626" s="375"/>
      <c r="H626" s="375"/>
      <c r="I626" s="376"/>
      <c r="J626" s="375"/>
      <c r="K626" s="391"/>
      <c r="L626" s="74">
        <f t="shared" si="9"/>
        <v>0</v>
      </c>
    </row>
    <row r="627" spans="1:12">
      <c r="A627" s="383">
        <v>624</v>
      </c>
      <c r="B627" s="370"/>
      <c r="C627" s="372"/>
      <c r="D627" s="373"/>
      <c r="E627" s="372"/>
      <c r="F627" s="374"/>
      <c r="G627" s="375"/>
      <c r="H627" s="375"/>
      <c r="I627" s="376"/>
      <c r="J627" s="375"/>
      <c r="K627" s="391"/>
      <c r="L627" s="74">
        <f t="shared" si="9"/>
        <v>0</v>
      </c>
    </row>
    <row r="628" spans="1:12">
      <c r="A628" s="383">
        <v>625</v>
      </c>
      <c r="B628" s="370"/>
      <c r="C628" s="372"/>
      <c r="D628" s="373"/>
      <c r="E628" s="372"/>
      <c r="F628" s="374"/>
      <c r="G628" s="375"/>
      <c r="H628" s="375"/>
      <c r="I628" s="376"/>
      <c r="J628" s="375"/>
      <c r="K628" s="391"/>
      <c r="L628" s="74">
        <f t="shared" si="9"/>
        <v>0</v>
      </c>
    </row>
    <row r="629" spans="1:12">
      <c r="A629" s="383">
        <v>626</v>
      </c>
      <c r="B629" s="370"/>
      <c r="C629" s="372"/>
      <c r="D629" s="373"/>
      <c r="E629" s="372"/>
      <c r="F629" s="374"/>
      <c r="G629" s="375"/>
      <c r="H629" s="375"/>
      <c r="I629" s="376"/>
      <c r="J629" s="375"/>
      <c r="K629" s="391"/>
      <c r="L629" s="74">
        <f t="shared" si="9"/>
        <v>0</v>
      </c>
    </row>
    <row r="630" spans="1:12">
      <c r="A630" s="383">
        <v>627</v>
      </c>
      <c r="B630" s="370"/>
      <c r="C630" s="372"/>
      <c r="D630" s="373"/>
      <c r="E630" s="372"/>
      <c r="F630" s="374"/>
      <c r="G630" s="375"/>
      <c r="H630" s="375"/>
      <c r="I630" s="376"/>
      <c r="J630" s="375"/>
      <c r="K630" s="391"/>
      <c r="L630" s="74">
        <f t="shared" si="9"/>
        <v>0</v>
      </c>
    </row>
    <row r="631" spans="1:12">
      <c r="A631" s="383">
        <v>628</v>
      </c>
      <c r="B631" s="370"/>
      <c r="C631" s="372"/>
      <c r="D631" s="373"/>
      <c r="E631" s="372"/>
      <c r="F631" s="374"/>
      <c r="G631" s="375"/>
      <c r="H631" s="375"/>
      <c r="I631" s="376"/>
      <c r="J631" s="375"/>
      <c r="K631" s="391"/>
      <c r="L631" s="74">
        <f t="shared" si="9"/>
        <v>0</v>
      </c>
    </row>
    <row r="632" spans="1:12">
      <c r="A632" s="383">
        <v>629</v>
      </c>
      <c r="B632" s="370"/>
      <c r="C632" s="372"/>
      <c r="D632" s="373"/>
      <c r="E632" s="372"/>
      <c r="F632" s="374"/>
      <c r="G632" s="375"/>
      <c r="H632" s="375"/>
      <c r="I632" s="376"/>
      <c r="J632" s="375"/>
      <c r="K632" s="391"/>
      <c r="L632" s="74">
        <f t="shared" si="9"/>
        <v>0</v>
      </c>
    </row>
    <row r="633" spans="1:12">
      <c r="A633" s="383">
        <v>630</v>
      </c>
      <c r="B633" s="370"/>
      <c r="C633" s="372"/>
      <c r="D633" s="373"/>
      <c r="E633" s="372"/>
      <c r="F633" s="374"/>
      <c r="G633" s="375"/>
      <c r="H633" s="375"/>
      <c r="I633" s="376"/>
      <c r="J633" s="375"/>
      <c r="K633" s="391"/>
      <c r="L633" s="74">
        <f t="shared" si="9"/>
        <v>0</v>
      </c>
    </row>
    <row r="634" spans="1:12">
      <c r="A634" s="383">
        <v>631</v>
      </c>
      <c r="B634" s="370"/>
      <c r="C634" s="372"/>
      <c r="D634" s="373"/>
      <c r="E634" s="372"/>
      <c r="F634" s="374"/>
      <c r="G634" s="375"/>
      <c r="H634" s="375"/>
      <c r="I634" s="376"/>
      <c r="J634" s="375"/>
      <c r="K634" s="391"/>
      <c r="L634" s="74">
        <f t="shared" si="9"/>
        <v>0</v>
      </c>
    </row>
    <row r="635" spans="1:12">
      <c r="A635" s="383">
        <v>632</v>
      </c>
      <c r="B635" s="370"/>
      <c r="C635" s="372"/>
      <c r="D635" s="373"/>
      <c r="E635" s="372"/>
      <c r="F635" s="374"/>
      <c r="G635" s="375"/>
      <c r="H635" s="375"/>
      <c r="I635" s="376"/>
      <c r="J635" s="375"/>
      <c r="K635" s="391"/>
      <c r="L635" s="74">
        <f t="shared" si="9"/>
        <v>0</v>
      </c>
    </row>
    <row r="636" spans="1:12">
      <c r="A636" s="383">
        <v>633</v>
      </c>
      <c r="B636" s="370"/>
      <c r="C636" s="372"/>
      <c r="D636" s="373"/>
      <c r="E636" s="372"/>
      <c r="F636" s="374"/>
      <c r="G636" s="375"/>
      <c r="H636" s="375"/>
      <c r="I636" s="376"/>
      <c r="J636" s="375"/>
      <c r="K636" s="391"/>
      <c r="L636" s="74">
        <f t="shared" si="9"/>
        <v>0</v>
      </c>
    </row>
    <row r="637" spans="1:12">
      <c r="A637" s="383">
        <v>634</v>
      </c>
      <c r="B637" s="370"/>
      <c r="C637" s="372"/>
      <c r="D637" s="373"/>
      <c r="E637" s="372"/>
      <c r="F637" s="374"/>
      <c r="G637" s="375"/>
      <c r="H637" s="375"/>
      <c r="I637" s="376"/>
      <c r="J637" s="375"/>
      <c r="K637" s="391"/>
      <c r="L637" s="74">
        <f t="shared" si="9"/>
        <v>0</v>
      </c>
    </row>
    <row r="638" spans="1:12">
      <c r="A638" s="383">
        <v>635</v>
      </c>
      <c r="B638" s="370"/>
      <c r="C638" s="372"/>
      <c r="D638" s="373"/>
      <c r="E638" s="372"/>
      <c r="F638" s="374"/>
      <c r="G638" s="375"/>
      <c r="H638" s="375"/>
      <c r="I638" s="376"/>
      <c r="J638" s="375"/>
      <c r="K638" s="391"/>
      <c r="L638" s="74">
        <f t="shared" si="9"/>
        <v>0</v>
      </c>
    </row>
    <row r="639" spans="1:12">
      <c r="A639" s="383">
        <v>636</v>
      </c>
      <c r="B639" s="370"/>
      <c r="C639" s="372"/>
      <c r="D639" s="373"/>
      <c r="E639" s="372"/>
      <c r="F639" s="374"/>
      <c r="G639" s="375"/>
      <c r="H639" s="375"/>
      <c r="I639" s="376"/>
      <c r="J639" s="375"/>
      <c r="K639" s="391"/>
      <c r="L639" s="74">
        <f t="shared" si="9"/>
        <v>0</v>
      </c>
    </row>
    <row r="640" spans="1:12">
      <c r="A640" s="383">
        <v>637</v>
      </c>
      <c r="B640" s="370"/>
      <c r="C640" s="372"/>
      <c r="D640" s="373"/>
      <c r="E640" s="372"/>
      <c r="F640" s="374"/>
      <c r="G640" s="375"/>
      <c r="H640" s="375"/>
      <c r="I640" s="376"/>
      <c r="J640" s="375"/>
      <c r="K640" s="391"/>
      <c r="L640" s="74">
        <f t="shared" si="9"/>
        <v>0</v>
      </c>
    </row>
    <row r="641" spans="1:12">
      <c r="A641" s="383">
        <v>638</v>
      </c>
      <c r="B641" s="370"/>
      <c r="C641" s="372"/>
      <c r="D641" s="373"/>
      <c r="E641" s="372"/>
      <c r="F641" s="374"/>
      <c r="G641" s="375"/>
      <c r="H641" s="375"/>
      <c r="I641" s="376"/>
      <c r="J641" s="375"/>
      <c r="K641" s="391"/>
      <c r="L641" s="74">
        <f t="shared" ref="L641:L704" si="10">IF(B641=0,0,MONTH(B641)-$L$1+1)</f>
        <v>0</v>
      </c>
    </row>
    <row r="642" spans="1:12">
      <c r="A642" s="383">
        <v>639</v>
      </c>
      <c r="B642" s="370"/>
      <c r="C642" s="372"/>
      <c r="D642" s="373"/>
      <c r="E642" s="372"/>
      <c r="F642" s="374"/>
      <c r="G642" s="375"/>
      <c r="H642" s="375"/>
      <c r="I642" s="376"/>
      <c r="J642" s="375"/>
      <c r="K642" s="391"/>
      <c r="L642" s="74">
        <f t="shared" si="10"/>
        <v>0</v>
      </c>
    </row>
    <row r="643" spans="1:12">
      <c r="A643" s="383">
        <v>640</v>
      </c>
      <c r="B643" s="370"/>
      <c r="C643" s="372"/>
      <c r="D643" s="373"/>
      <c r="E643" s="372"/>
      <c r="F643" s="374"/>
      <c r="G643" s="375"/>
      <c r="H643" s="375"/>
      <c r="I643" s="376"/>
      <c r="J643" s="375"/>
      <c r="K643" s="391"/>
      <c r="L643" s="74">
        <f t="shared" si="10"/>
        <v>0</v>
      </c>
    </row>
    <row r="644" spans="1:12">
      <c r="A644" s="383">
        <v>641</v>
      </c>
      <c r="B644" s="370"/>
      <c r="C644" s="372"/>
      <c r="D644" s="373"/>
      <c r="E644" s="372"/>
      <c r="F644" s="374"/>
      <c r="G644" s="375"/>
      <c r="H644" s="375"/>
      <c r="I644" s="376"/>
      <c r="J644" s="375"/>
      <c r="K644" s="391"/>
      <c r="L644" s="74">
        <f t="shared" si="10"/>
        <v>0</v>
      </c>
    </row>
    <row r="645" spans="1:12">
      <c r="A645" s="383">
        <v>642</v>
      </c>
      <c r="B645" s="370"/>
      <c r="C645" s="372"/>
      <c r="D645" s="373"/>
      <c r="E645" s="372"/>
      <c r="F645" s="374"/>
      <c r="G645" s="375"/>
      <c r="H645" s="375"/>
      <c r="I645" s="376"/>
      <c r="J645" s="375"/>
      <c r="K645" s="391"/>
      <c r="L645" s="74">
        <f t="shared" si="10"/>
        <v>0</v>
      </c>
    </row>
    <row r="646" spans="1:12">
      <c r="A646" s="383">
        <v>643</v>
      </c>
      <c r="B646" s="370"/>
      <c r="C646" s="372"/>
      <c r="D646" s="373"/>
      <c r="E646" s="372"/>
      <c r="F646" s="374"/>
      <c r="G646" s="375"/>
      <c r="H646" s="375"/>
      <c r="I646" s="376"/>
      <c r="J646" s="375"/>
      <c r="K646" s="391"/>
      <c r="L646" s="74">
        <f t="shared" si="10"/>
        <v>0</v>
      </c>
    </row>
    <row r="647" spans="1:12">
      <c r="A647" s="383">
        <v>644</v>
      </c>
      <c r="B647" s="370"/>
      <c r="C647" s="372"/>
      <c r="D647" s="373"/>
      <c r="E647" s="372"/>
      <c r="F647" s="374"/>
      <c r="G647" s="375"/>
      <c r="H647" s="375"/>
      <c r="I647" s="376"/>
      <c r="J647" s="375"/>
      <c r="K647" s="391"/>
      <c r="L647" s="74">
        <f t="shared" si="10"/>
        <v>0</v>
      </c>
    </row>
    <row r="648" spans="1:12">
      <c r="A648" s="383">
        <v>645</v>
      </c>
      <c r="B648" s="370"/>
      <c r="C648" s="372"/>
      <c r="D648" s="373"/>
      <c r="E648" s="372"/>
      <c r="F648" s="374"/>
      <c r="G648" s="375"/>
      <c r="H648" s="375"/>
      <c r="I648" s="376"/>
      <c r="J648" s="375"/>
      <c r="K648" s="391"/>
      <c r="L648" s="74">
        <f t="shared" si="10"/>
        <v>0</v>
      </c>
    </row>
    <row r="649" spans="1:12">
      <c r="A649" s="383">
        <v>646</v>
      </c>
      <c r="B649" s="370"/>
      <c r="C649" s="372"/>
      <c r="D649" s="373"/>
      <c r="E649" s="372"/>
      <c r="F649" s="374"/>
      <c r="G649" s="375"/>
      <c r="H649" s="375"/>
      <c r="I649" s="376"/>
      <c r="J649" s="375"/>
      <c r="K649" s="391"/>
      <c r="L649" s="74">
        <f t="shared" si="10"/>
        <v>0</v>
      </c>
    </row>
    <row r="650" spans="1:12">
      <c r="A650" s="383">
        <v>647</v>
      </c>
      <c r="B650" s="370"/>
      <c r="C650" s="372"/>
      <c r="D650" s="373"/>
      <c r="E650" s="372"/>
      <c r="F650" s="374"/>
      <c r="G650" s="375"/>
      <c r="H650" s="375"/>
      <c r="I650" s="376"/>
      <c r="J650" s="375"/>
      <c r="K650" s="391"/>
      <c r="L650" s="74">
        <f t="shared" si="10"/>
        <v>0</v>
      </c>
    </row>
    <row r="651" spans="1:12">
      <c r="A651" s="383">
        <v>648</v>
      </c>
      <c r="B651" s="370"/>
      <c r="C651" s="372"/>
      <c r="D651" s="373"/>
      <c r="E651" s="372"/>
      <c r="F651" s="374"/>
      <c r="G651" s="375"/>
      <c r="H651" s="375"/>
      <c r="I651" s="376"/>
      <c r="J651" s="375"/>
      <c r="K651" s="391"/>
      <c r="L651" s="74">
        <f t="shared" si="10"/>
        <v>0</v>
      </c>
    </row>
    <row r="652" spans="1:12">
      <c r="A652" s="383">
        <v>649</v>
      </c>
      <c r="B652" s="370"/>
      <c r="C652" s="372"/>
      <c r="D652" s="373"/>
      <c r="E652" s="372"/>
      <c r="F652" s="374"/>
      <c r="G652" s="375"/>
      <c r="H652" s="375"/>
      <c r="I652" s="376"/>
      <c r="J652" s="375"/>
      <c r="K652" s="391"/>
      <c r="L652" s="74">
        <f t="shared" si="10"/>
        <v>0</v>
      </c>
    </row>
    <row r="653" spans="1:12">
      <c r="A653" s="383">
        <v>650</v>
      </c>
      <c r="B653" s="370"/>
      <c r="C653" s="372"/>
      <c r="D653" s="373"/>
      <c r="E653" s="372"/>
      <c r="F653" s="374"/>
      <c r="G653" s="375"/>
      <c r="H653" s="375"/>
      <c r="I653" s="376"/>
      <c r="J653" s="375"/>
      <c r="K653" s="391"/>
      <c r="L653" s="74">
        <f t="shared" si="10"/>
        <v>0</v>
      </c>
    </row>
    <row r="654" spans="1:12">
      <c r="A654" s="383">
        <v>651</v>
      </c>
      <c r="B654" s="370"/>
      <c r="C654" s="372"/>
      <c r="D654" s="373"/>
      <c r="E654" s="372"/>
      <c r="F654" s="374"/>
      <c r="G654" s="375"/>
      <c r="H654" s="375"/>
      <c r="I654" s="376"/>
      <c r="J654" s="375"/>
      <c r="K654" s="391"/>
      <c r="L654" s="74">
        <f t="shared" si="10"/>
        <v>0</v>
      </c>
    </row>
    <row r="655" spans="1:12">
      <c r="A655" s="383">
        <v>652</v>
      </c>
      <c r="B655" s="370"/>
      <c r="C655" s="372"/>
      <c r="D655" s="373"/>
      <c r="E655" s="372"/>
      <c r="F655" s="374"/>
      <c r="G655" s="375"/>
      <c r="H655" s="375"/>
      <c r="I655" s="376"/>
      <c r="J655" s="375"/>
      <c r="K655" s="391"/>
      <c r="L655" s="74">
        <f t="shared" si="10"/>
        <v>0</v>
      </c>
    </row>
    <row r="656" spans="1:12">
      <c r="A656" s="383">
        <v>653</v>
      </c>
      <c r="B656" s="370"/>
      <c r="C656" s="372"/>
      <c r="D656" s="373"/>
      <c r="E656" s="372"/>
      <c r="F656" s="374"/>
      <c r="G656" s="375"/>
      <c r="H656" s="375"/>
      <c r="I656" s="376"/>
      <c r="J656" s="375"/>
      <c r="K656" s="391"/>
      <c r="L656" s="74">
        <f t="shared" si="10"/>
        <v>0</v>
      </c>
    </row>
    <row r="657" spans="1:12">
      <c r="A657" s="383">
        <v>654</v>
      </c>
      <c r="B657" s="370"/>
      <c r="C657" s="372"/>
      <c r="D657" s="373"/>
      <c r="E657" s="372"/>
      <c r="F657" s="374"/>
      <c r="G657" s="375"/>
      <c r="H657" s="375"/>
      <c r="I657" s="376"/>
      <c r="J657" s="375"/>
      <c r="K657" s="391"/>
      <c r="L657" s="74">
        <f t="shared" si="10"/>
        <v>0</v>
      </c>
    </row>
    <row r="658" spans="1:12">
      <c r="A658" s="383">
        <v>655</v>
      </c>
      <c r="B658" s="370"/>
      <c r="C658" s="372"/>
      <c r="D658" s="373"/>
      <c r="E658" s="372"/>
      <c r="F658" s="374"/>
      <c r="G658" s="375"/>
      <c r="H658" s="375"/>
      <c r="I658" s="376"/>
      <c r="J658" s="375"/>
      <c r="K658" s="391"/>
      <c r="L658" s="74">
        <f t="shared" si="10"/>
        <v>0</v>
      </c>
    </row>
    <row r="659" spans="1:12">
      <c r="A659" s="383">
        <v>656</v>
      </c>
      <c r="B659" s="370"/>
      <c r="C659" s="372"/>
      <c r="D659" s="373"/>
      <c r="E659" s="372"/>
      <c r="F659" s="374"/>
      <c r="G659" s="375"/>
      <c r="H659" s="375"/>
      <c r="I659" s="376"/>
      <c r="J659" s="375"/>
      <c r="K659" s="391"/>
      <c r="L659" s="74">
        <f t="shared" si="10"/>
        <v>0</v>
      </c>
    </row>
    <row r="660" spans="1:12">
      <c r="A660" s="383">
        <v>657</v>
      </c>
      <c r="B660" s="370"/>
      <c r="C660" s="372"/>
      <c r="D660" s="373"/>
      <c r="E660" s="372"/>
      <c r="F660" s="374"/>
      <c r="G660" s="375"/>
      <c r="H660" s="375"/>
      <c r="I660" s="376"/>
      <c r="J660" s="375"/>
      <c r="K660" s="391"/>
      <c r="L660" s="74">
        <f t="shared" si="10"/>
        <v>0</v>
      </c>
    </row>
    <row r="661" spans="1:12">
      <c r="A661" s="383">
        <v>658</v>
      </c>
      <c r="B661" s="370"/>
      <c r="C661" s="372"/>
      <c r="D661" s="373"/>
      <c r="E661" s="372"/>
      <c r="F661" s="374"/>
      <c r="G661" s="375"/>
      <c r="H661" s="375"/>
      <c r="I661" s="376"/>
      <c r="J661" s="375"/>
      <c r="K661" s="391"/>
      <c r="L661" s="74">
        <f t="shared" si="10"/>
        <v>0</v>
      </c>
    </row>
    <row r="662" spans="1:12">
      <c r="A662" s="383">
        <v>659</v>
      </c>
      <c r="B662" s="370"/>
      <c r="C662" s="372"/>
      <c r="D662" s="373"/>
      <c r="E662" s="372"/>
      <c r="F662" s="374"/>
      <c r="G662" s="375"/>
      <c r="H662" s="375"/>
      <c r="I662" s="376"/>
      <c r="J662" s="375"/>
      <c r="K662" s="391"/>
      <c r="L662" s="74">
        <f t="shared" si="10"/>
        <v>0</v>
      </c>
    </row>
    <row r="663" spans="1:12">
      <c r="A663" s="383">
        <v>660</v>
      </c>
      <c r="B663" s="370"/>
      <c r="C663" s="372"/>
      <c r="D663" s="373"/>
      <c r="E663" s="372"/>
      <c r="F663" s="374"/>
      <c r="G663" s="375"/>
      <c r="H663" s="375"/>
      <c r="I663" s="376"/>
      <c r="J663" s="375"/>
      <c r="K663" s="391"/>
      <c r="L663" s="74">
        <f t="shared" si="10"/>
        <v>0</v>
      </c>
    </row>
    <row r="664" spans="1:12">
      <c r="A664" s="383">
        <v>661</v>
      </c>
      <c r="B664" s="370"/>
      <c r="C664" s="372"/>
      <c r="D664" s="373"/>
      <c r="E664" s="372"/>
      <c r="F664" s="374"/>
      <c r="G664" s="375"/>
      <c r="H664" s="375"/>
      <c r="I664" s="376"/>
      <c r="J664" s="375"/>
      <c r="K664" s="391"/>
      <c r="L664" s="74">
        <f t="shared" si="10"/>
        <v>0</v>
      </c>
    </row>
    <row r="665" spans="1:12">
      <c r="A665" s="383">
        <v>662</v>
      </c>
      <c r="B665" s="370"/>
      <c r="C665" s="372"/>
      <c r="D665" s="373"/>
      <c r="E665" s="372"/>
      <c r="F665" s="374"/>
      <c r="G665" s="375"/>
      <c r="H665" s="375"/>
      <c r="I665" s="376"/>
      <c r="J665" s="375"/>
      <c r="K665" s="391"/>
      <c r="L665" s="74">
        <f t="shared" si="10"/>
        <v>0</v>
      </c>
    </row>
    <row r="666" spans="1:12">
      <c r="A666" s="383">
        <v>663</v>
      </c>
      <c r="B666" s="370"/>
      <c r="C666" s="372"/>
      <c r="D666" s="373"/>
      <c r="E666" s="372"/>
      <c r="F666" s="374"/>
      <c r="G666" s="375"/>
      <c r="H666" s="375"/>
      <c r="I666" s="376"/>
      <c r="J666" s="375"/>
      <c r="K666" s="391"/>
      <c r="L666" s="74">
        <f t="shared" si="10"/>
        <v>0</v>
      </c>
    </row>
    <row r="667" spans="1:12">
      <c r="A667" s="383">
        <v>664</v>
      </c>
      <c r="B667" s="370"/>
      <c r="C667" s="372"/>
      <c r="D667" s="373"/>
      <c r="E667" s="372"/>
      <c r="F667" s="374"/>
      <c r="G667" s="375"/>
      <c r="H667" s="375"/>
      <c r="I667" s="376"/>
      <c r="J667" s="375"/>
      <c r="K667" s="391"/>
      <c r="L667" s="74">
        <f t="shared" si="10"/>
        <v>0</v>
      </c>
    </row>
    <row r="668" spans="1:12">
      <c r="A668" s="383">
        <v>665</v>
      </c>
      <c r="B668" s="370"/>
      <c r="C668" s="372"/>
      <c r="D668" s="373"/>
      <c r="E668" s="372"/>
      <c r="F668" s="374"/>
      <c r="G668" s="375"/>
      <c r="H668" s="375"/>
      <c r="I668" s="376"/>
      <c r="J668" s="375"/>
      <c r="K668" s="391"/>
      <c r="L668" s="74">
        <f t="shared" si="10"/>
        <v>0</v>
      </c>
    </row>
    <row r="669" spans="1:12">
      <c r="A669" s="383">
        <v>666</v>
      </c>
      <c r="B669" s="370"/>
      <c r="C669" s="372"/>
      <c r="D669" s="373"/>
      <c r="E669" s="372"/>
      <c r="F669" s="374"/>
      <c r="G669" s="375"/>
      <c r="H669" s="375"/>
      <c r="I669" s="376"/>
      <c r="J669" s="375"/>
      <c r="K669" s="391"/>
      <c r="L669" s="74">
        <f t="shared" si="10"/>
        <v>0</v>
      </c>
    </row>
    <row r="670" spans="1:12">
      <c r="A670" s="383">
        <v>667</v>
      </c>
      <c r="B670" s="370"/>
      <c r="C670" s="372"/>
      <c r="D670" s="373"/>
      <c r="E670" s="372"/>
      <c r="F670" s="374"/>
      <c r="G670" s="375"/>
      <c r="H670" s="375"/>
      <c r="I670" s="376"/>
      <c r="J670" s="375"/>
      <c r="K670" s="391"/>
      <c r="L670" s="74">
        <f t="shared" si="10"/>
        <v>0</v>
      </c>
    </row>
    <row r="671" spans="1:12">
      <c r="A671" s="383">
        <v>668</v>
      </c>
      <c r="B671" s="370"/>
      <c r="C671" s="372"/>
      <c r="D671" s="373"/>
      <c r="E671" s="372"/>
      <c r="F671" s="374"/>
      <c r="G671" s="375"/>
      <c r="H671" s="375"/>
      <c r="I671" s="376"/>
      <c r="J671" s="375"/>
      <c r="K671" s="391"/>
      <c r="L671" s="74">
        <f t="shared" si="10"/>
        <v>0</v>
      </c>
    </row>
    <row r="672" spans="1:12">
      <c r="A672" s="383">
        <v>669</v>
      </c>
      <c r="B672" s="370"/>
      <c r="C672" s="372"/>
      <c r="D672" s="373"/>
      <c r="E672" s="372"/>
      <c r="F672" s="374"/>
      <c r="G672" s="375"/>
      <c r="H672" s="375"/>
      <c r="I672" s="376"/>
      <c r="J672" s="375"/>
      <c r="K672" s="391"/>
      <c r="L672" s="74">
        <f t="shared" si="10"/>
        <v>0</v>
      </c>
    </row>
    <row r="673" spans="1:12">
      <c r="A673" s="383">
        <v>670</v>
      </c>
      <c r="B673" s="370"/>
      <c r="C673" s="372"/>
      <c r="D673" s="373"/>
      <c r="E673" s="372"/>
      <c r="F673" s="374"/>
      <c r="G673" s="375"/>
      <c r="H673" s="375"/>
      <c r="I673" s="376"/>
      <c r="J673" s="375"/>
      <c r="K673" s="391"/>
      <c r="L673" s="74">
        <f t="shared" si="10"/>
        <v>0</v>
      </c>
    </row>
    <row r="674" spans="1:12">
      <c r="A674" s="383">
        <v>671</v>
      </c>
      <c r="B674" s="370"/>
      <c r="C674" s="372"/>
      <c r="D674" s="373"/>
      <c r="E674" s="372"/>
      <c r="F674" s="374"/>
      <c r="G674" s="375"/>
      <c r="H674" s="375"/>
      <c r="I674" s="376"/>
      <c r="J674" s="375"/>
      <c r="K674" s="391"/>
      <c r="L674" s="74">
        <f t="shared" si="10"/>
        <v>0</v>
      </c>
    </row>
    <row r="675" spans="1:12">
      <c r="A675" s="383">
        <v>672</v>
      </c>
      <c r="B675" s="370"/>
      <c r="C675" s="372"/>
      <c r="D675" s="373"/>
      <c r="E675" s="372"/>
      <c r="F675" s="374"/>
      <c r="G675" s="375"/>
      <c r="H675" s="375"/>
      <c r="I675" s="376"/>
      <c r="J675" s="375"/>
      <c r="K675" s="391"/>
      <c r="L675" s="74">
        <f t="shared" si="10"/>
        <v>0</v>
      </c>
    </row>
    <row r="676" spans="1:12">
      <c r="A676" s="383">
        <v>673</v>
      </c>
      <c r="B676" s="370"/>
      <c r="C676" s="372"/>
      <c r="D676" s="373"/>
      <c r="E676" s="372"/>
      <c r="F676" s="374"/>
      <c r="G676" s="375"/>
      <c r="H676" s="375"/>
      <c r="I676" s="376"/>
      <c r="J676" s="375"/>
      <c r="K676" s="391"/>
      <c r="L676" s="74">
        <f t="shared" si="10"/>
        <v>0</v>
      </c>
    </row>
    <row r="677" spans="1:12">
      <c r="A677" s="383">
        <v>674</v>
      </c>
      <c r="B677" s="370"/>
      <c r="C677" s="372"/>
      <c r="D677" s="373"/>
      <c r="E677" s="372"/>
      <c r="F677" s="374"/>
      <c r="G677" s="375"/>
      <c r="H677" s="375"/>
      <c r="I677" s="376"/>
      <c r="J677" s="375"/>
      <c r="K677" s="391"/>
      <c r="L677" s="74">
        <f t="shared" si="10"/>
        <v>0</v>
      </c>
    </row>
    <row r="678" spans="1:12">
      <c r="A678" s="383">
        <v>675</v>
      </c>
      <c r="B678" s="370"/>
      <c r="C678" s="372"/>
      <c r="D678" s="373"/>
      <c r="E678" s="372"/>
      <c r="F678" s="374"/>
      <c r="G678" s="375"/>
      <c r="H678" s="375"/>
      <c r="I678" s="376"/>
      <c r="J678" s="375"/>
      <c r="K678" s="391"/>
      <c r="L678" s="74">
        <f t="shared" si="10"/>
        <v>0</v>
      </c>
    </row>
    <row r="679" spans="1:12">
      <c r="A679" s="383">
        <v>676</v>
      </c>
      <c r="B679" s="370"/>
      <c r="C679" s="372"/>
      <c r="D679" s="373"/>
      <c r="E679" s="372"/>
      <c r="F679" s="374"/>
      <c r="G679" s="375"/>
      <c r="H679" s="375"/>
      <c r="I679" s="376"/>
      <c r="J679" s="375"/>
      <c r="K679" s="391"/>
      <c r="L679" s="74">
        <f t="shared" si="10"/>
        <v>0</v>
      </c>
    </row>
    <row r="680" spans="1:12">
      <c r="A680" s="383">
        <v>677</v>
      </c>
      <c r="B680" s="370"/>
      <c r="C680" s="372"/>
      <c r="D680" s="373"/>
      <c r="E680" s="372"/>
      <c r="F680" s="374"/>
      <c r="G680" s="375"/>
      <c r="H680" s="375"/>
      <c r="I680" s="376"/>
      <c r="J680" s="375"/>
      <c r="K680" s="391"/>
      <c r="L680" s="74">
        <f t="shared" si="10"/>
        <v>0</v>
      </c>
    </row>
    <row r="681" spans="1:12">
      <c r="A681" s="383">
        <v>678</v>
      </c>
      <c r="B681" s="370"/>
      <c r="C681" s="372"/>
      <c r="D681" s="373"/>
      <c r="E681" s="372"/>
      <c r="F681" s="374"/>
      <c r="G681" s="375"/>
      <c r="H681" s="375"/>
      <c r="I681" s="376"/>
      <c r="J681" s="375"/>
      <c r="K681" s="391"/>
      <c r="L681" s="74">
        <f t="shared" si="10"/>
        <v>0</v>
      </c>
    </row>
    <row r="682" spans="1:12">
      <c r="A682" s="383">
        <v>679</v>
      </c>
      <c r="B682" s="370"/>
      <c r="C682" s="372"/>
      <c r="D682" s="373"/>
      <c r="E682" s="372"/>
      <c r="F682" s="374"/>
      <c r="G682" s="375"/>
      <c r="H682" s="375"/>
      <c r="I682" s="376"/>
      <c r="J682" s="375"/>
      <c r="K682" s="391"/>
      <c r="L682" s="74">
        <f t="shared" si="10"/>
        <v>0</v>
      </c>
    </row>
    <row r="683" spans="1:12">
      <c r="A683" s="383">
        <v>680</v>
      </c>
      <c r="B683" s="370"/>
      <c r="C683" s="372"/>
      <c r="D683" s="373"/>
      <c r="E683" s="372"/>
      <c r="F683" s="374"/>
      <c r="G683" s="375"/>
      <c r="H683" s="375"/>
      <c r="I683" s="376"/>
      <c r="J683" s="375"/>
      <c r="K683" s="391"/>
      <c r="L683" s="74">
        <f t="shared" si="10"/>
        <v>0</v>
      </c>
    </row>
    <row r="684" spans="1:12">
      <c r="A684" s="383">
        <v>681</v>
      </c>
      <c r="B684" s="370"/>
      <c r="C684" s="372"/>
      <c r="D684" s="373"/>
      <c r="E684" s="372"/>
      <c r="F684" s="374"/>
      <c r="G684" s="375"/>
      <c r="H684" s="375"/>
      <c r="I684" s="376"/>
      <c r="J684" s="375"/>
      <c r="K684" s="391"/>
      <c r="L684" s="74">
        <f t="shared" si="10"/>
        <v>0</v>
      </c>
    </row>
    <row r="685" spans="1:12">
      <c r="A685" s="383">
        <v>682</v>
      </c>
      <c r="B685" s="370"/>
      <c r="C685" s="372"/>
      <c r="D685" s="373"/>
      <c r="E685" s="372"/>
      <c r="F685" s="374"/>
      <c r="G685" s="375"/>
      <c r="H685" s="375"/>
      <c r="I685" s="376"/>
      <c r="J685" s="375"/>
      <c r="K685" s="391"/>
      <c r="L685" s="74">
        <f t="shared" si="10"/>
        <v>0</v>
      </c>
    </row>
    <row r="686" spans="1:12">
      <c r="A686" s="383">
        <v>683</v>
      </c>
      <c r="B686" s="370"/>
      <c r="C686" s="372"/>
      <c r="D686" s="373"/>
      <c r="E686" s="372"/>
      <c r="F686" s="374"/>
      <c r="G686" s="375"/>
      <c r="H686" s="375"/>
      <c r="I686" s="376"/>
      <c r="J686" s="375"/>
      <c r="K686" s="391"/>
      <c r="L686" s="74">
        <f t="shared" si="10"/>
        <v>0</v>
      </c>
    </row>
    <row r="687" spans="1:12">
      <c r="A687" s="383">
        <v>684</v>
      </c>
      <c r="B687" s="370"/>
      <c r="C687" s="372"/>
      <c r="D687" s="373"/>
      <c r="E687" s="372"/>
      <c r="F687" s="374"/>
      <c r="G687" s="375"/>
      <c r="H687" s="375"/>
      <c r="I687" s="376"/>
      <c r="J687" s="375"/>
      <c r="K687" s="391"/>
      <c r="L687" s="74">
        <f t="shared" si="10"/>
        <v>0</v>
      </c>
    </row>
    <row r="688" spans="1:12">
      <c r="A688" s="383">
        <v>685</v>
      </c>
      <c r="B688" s="370"/>
      <c r="C688" s="372"/>
      <c r="D688" s="373"/>
      <c r="E688" s="372"/>
      <c r="F688" s="374"/>
      <c r="G688" s="375"/>
      <c r="H688" s="375"/>
      <c r="I688" s="376"/>
      <c r="J688" s="375"/>
      <c r="K688" s="391"/>
      <c r="L688" s="74">
        <f t="shared" si="10"/>
        <v>0</v>
      </c>
    </row>
    <row r="689" spans="1:12">
      <c r="A689" s="383">
        <v>686</v>
      </c>
      <c r="B689" s="370"/>
      <c r="C689" s="372"/>
      <c r="D689" s="373"/>
      <c r="E689" s="372"/>
      <c r="F689" s="374"/>
      <c r="G689" s="375"/>
      <c r="H689" s="375"/>
      <c r="I689" s="376"/>
      <c r="J689" s="375"/>
      <c r="K689" s="391"/>
      <c r="L689" s="74">
        <f t="shared" si="10"/>
        <v>0</v>
      </c>
    </row>
    <row r="690" spans="1:12">
      <c r="A690" s="383">
        <v>687</v>
      </c>
      <c r="B690" s="370"/>
      <c r="C690" s="372"/>
      <c r="D690" s="373"/>
      <c r="E690" s="372"/>
      <c r="F690" s="374"/>
      <c r="G690" s="375"/>
      <c r="H690" s="375"/>
      <c r="I690" s="376"/>
      <c r="J690" s="375"/>
      <c r="K690" s="391"/>
      <c r="L690" s="74">
        <f t="shared" si="10"/>
        <v>0</v>
      </c>
    </row>
    <row r="691" spans="1:12">
      <c r="A691" s="383">
        <v>688</v>
      </c>
      <c r="B691" s="370"/>
      <c r="C691" s="372"/>
      <c r="D691" s="373"/>
      <c r="E691" s="372"/>
      <c r="F691" s="374"/>
      <c r="G691" s="375"/>
      <c r="H691" s="375"/>
      <c r="I691" s="376"/>
      <c r="J691" s="375"/>
      <c r="K691" s="391"/>
      <c r="L691" s="74">
        <f t="shared" si="10"/>
        <v>0</v>
      </c>
    </row>
    <row r="692" spans="1:12">
      <c r="A692" s="383">
        <v>689</v>
      </c>
      <c r="B692" s="370"/>
      <c r="C692" s="372"/>
      <c r="D692" s="373"/>
      <c r="E692" s="372"/>
      <c r="F692" s="374"/>
      <c r="G692" s="375"/>
      <c r="H692" s="375"/>
      <c r="I692" s="376"/>
      <c r="J692" s="375"/>
      <c r="K692" s="391"/>
      <c r="L692" s="74">
        <f t="shared" si="10"/>
        <v>0</v>
      </c>
    </row>
    <row r="693" spans="1:12">
      <c r="A693" s="383">
        <v>690</v>
      </c>
      <c r="B693" s="370"/>
      <c r="C693" s="372"/>
      <c r="D693" s="373"/>
      <c r="E693" s="372"/>
      <c r="F693" s="374"/>
      <c r="G693" s="375"/>
      <c r="H693" s="375"/>
      <c r="I693" s="376"/>
      <c r="J693" s="375"/>
      <c r="K693" s="391"/>
      <c r="L693" s="74">
        <f t="shared" si="10"/>
        <v>0</v>
      </c>
    </row>
    <row r="694" spans="1:12">
      <c r="A694" s="383">
        <v>691</v>
      </c>
      <c r="B694" s="370"/>
      <c r="C694" s="372"/>
      <c r="D694" s="373"/>
      <c r="E694" s="372"/>
      <c r="F694" s="374"/>
      <c r="G694" s="375"/>
      <c r="H694" s="375"/>
      <c r="I694" s="376"/>
      <c r="J694" s="375"/>
      <c r="K694" s="391"/>
      <c r="L694" s="74">
        <f t="shared" si="10"/>
        <v>0</v>
      </c>
    </row>
    <row r="695" spans="1:12">
      <c r="A695" s="383">
        <v>692</v>
      </c>
      <c r="B695" s="370"/>
      <c r="C695" s="372"/>
      <c r="D695" s="373"/>
      <c r="E695" s="372"/>
      <c r="F695" s="374"/>
      <c r="G695" s="375"/>
      <c r="H695" s="375"/>
      <c r="I695" s="376"/>
      <c r="J695" s="375"/>
      <c r="K695" s="391"/>
      <c r="L695" s="74">
        <f t="shared" si="10"/>
        <v>0</v>
      </c>
    </row>
    <row r="696" spans="1:12">
      <c r="A696" s="383">
        <v>693</v>
      </c>
      <c r="B696" s="370"/>
      <c r="C696" s="372"/>
      <c r="D696" s="373"/>
      <c r="E696" s="372"/>
      <c r="F696" s="374"/>
      <c r="G696" s="375"/>
      <c r="H696" s="375"/>
      <c r="I696" s="376"/>
      <c r="J696" s="375"/>
      <c r="K696" s="391"/>
      <c r="L696" s="74">
        <f t="shared" si="10"/>
        <v>0</v>
      </c>
    </row>
    <row r="697" spans="1:12">
      <c r="A697" s="383">
        <v>694</v>
      </c>
      <c r="B697" s="370"/>
      <c r="C697" s="372"/>
      <c r="D697" s="373"/>
      <c r="E697" s="372"/>
      <c r="F697" s="374"/>
      <c r="G697" s="375"/>
      <c r="H697" s="375"/>
      <c r="I697" s="376"/>
      <c r="J697" s="375"/>
      <c r="K697" s="391"/>
      <c r="L697" s="74">
        <f t="shared" si="10"/>
        <v>0</v>
      </c>
    </row>
    <row r="698" spans="1:12">
      <c r="A698" s="383">
        <v>695</v>
      </c>
      <c r="B698" s="370"/>
      <c r="C698" s="372"/>
      <c r="D698" s="373"/>
      <c r="E698" s="372"/>
      <c r="F698" s="374"/>
      <c r="G698" s="375"/>
      <c r="H698" s="375"/>
      <c r="I698" s="376"/>
      <c r="J698" s="375"/>
      <c r="K698" s="391"/>
      <c r="L698" s="74">
        <f t="shared" si="10"/>
        <v>0</v>
      </c>
    </row>
    <row r="699" spans="1:12">
      <c r="A699" s="383">
        <v>696</v>
      </c>
      <c r="B699" s="370"/>
      <c r="C699" s="372"/>
      <c r="D699" s="373"/>
      <c r="E699" s="372"/>
      <c r="F699" s="374"/>
      <c r="G699" s="375"/>
      <c r="H699" s="375"/>
      <c r="I699" s="376"/>
      <c r="J699" s="375"/>
      <c r="K699" s="391"/>
      <c r="L699" s="74">
        <f t="shared" si="10"/>
        <v>0</v>
      </c>
    </row>
    <row r="700" spans="1:12">
      <c r="A700" s="383">
        <v>697</v>
      </c>
      <c r="B700" s="370"/>
      <c r="C700" s="372"/>
      <c r="D700" s="373"/>
      <c r="E700" s="372"/>
      <c r="F700" s="374"/>
      <c r="G700" s="375"/>
      <c r="H700" s="375"/>
      <c r="I700" s="376"/>
      <c r="J700" s="375"/>
      <c r="K700" s="391"/>
      <c r="L700" s="74">
        <f t="shared" si="10"/>
        <v>0</v>
      </c>
    </row>
    <row r="701" spans="1:12">
      <c r="A701" s="383">
        <v>698</v>
      </c>
      <c r="B701" s="370"/>
      <c r="C701" s="372"/>
      <c r="D701" s="373"/>
      <c r="E701" s="372"/>
      <c r="F701" s="374"/>
      <c r="G701" s="375"/>
      <c r="H701" s="375"/>
      <c r="I701" s="376"/>
      <c r="J701" s="375"/>
      <c r="K701" s="391"/>
      <c r="L701" s="74">
        <f t="shared" si="10"/>
        <v>0</v>
      </c>
    </row>
    <row r="702" spans="1:12">
      <c r="A702" s="383">
        <v>699</v>
      </c>
      <c r="B702" s="370"/>
      <c r="C702" s="372"/>
      <c r="D702" s="373"/>
      <c r="E702" s="372"/>
      <c r="F702" s="374"/>
      <c r="G702" s="375"/>
      <c r="H702" s="375"/>
      <c r="I702" s="376"/>
      <c r="J702" s="375"/>
      <c r="K702" s="391"/>
      <c r="L702" s="74">
        <f t="shared" si="10"/>
        <v>0</v>
      </c>
    </row>
    <row r="703" spans="1:12">
      <c r="A703" s="383">
        <v>700</v>
      </c>
      <c r="B703" s="370"/>
      <c r="C703" s="372"/>
      <c r="D703" s="373"/>
      <c r="E703" s="372"/>
      <c r="F703" s="374"/>
      <c r="G703" s="375"/>
      <c r="H703" s="375"/>
      <c r="I703" s="376"/>
      <c r="J703" s="375"/>
      <c r="K703" s="391"/>
      <c r="L703" s="74">
        <f t="shared" si="10"/>
        <v>0</v>
      </c>
    </row>
    <row r="704" spans="1:12">
      <c r="A704" s="383">
        <v>701</v>
      </c>
      <c r="B704" s="370"/>
      <c r="C704" s="372"/>
      <c r="D704" s="373"/>
      <c r="E704" s="372"/>
      <c r="F704" s="374"/>
      <c r="G704" s="375"/>
      <c r="H704" s="375"/>
      <c r="I704" s="376"/>
      <c r="J704" s="375"/>
      <c r="K704" s="391"/>
      <c r="L704" s="74">
        <f t="shared" si="10"/>
        <v>0</v>
      </c>
    </row>
    <row r="705" spans="1:12">
      <c r="A705" s="383">
        <v>702</v>
      </c>
      <c r="B705" s="370"/>
      <c r="C705" s="372"/>
      <c r="D705" s="373"/>
      <c r="E705" s="372"/>
      <c r="F705" s="374"/>
      <c r="G705" s="375"/>
      <c r="H705" s="375"/>
      <c r="I705" s="376"/>
      <c r="J705" s="375"/>
      <c r="K705" s="391"/>
      <c r="L705" s="74">
        <f t="shared" ref="L705:L768" si="11">IF(B705=0,0,MONTH(B705)-$L$1+1)</f>
        <v>0</v>
      </c>
    </row>
    <row r="706" spans="1:12">
      <c r="A706" s="383">
        <v>703</v>
      </c>
      <c r="B706" s="370"/>
      <c r="C706" s="372"/>
      <c r="D706" s="373"/>
      <c r="E706" s="372"/>
      <c r="F706" s="374"/>
      <c r="G706" s="375"/>
      <c r="H706" s="375"/>
      <c r="I706" s="376"/>
      <c r="J706" s="375"/>
      <c r="K706" s="391"/>
      <c r="L706" s="74">
        <f t="shared" si="11"/>
        <v>0</v>
      </c>
    </row>
    <row r="707" spans="1:12">
      <c r="A707" s="383">
        <v>704</v>
      </c>
      <c r="B707" s="370"/>
      <c r="C707" s="372"/>
      <c r="D707" s="373"/>
      <c r="E707" s="372"/>
      <c r="F707" s="374"/>
      <c r="G707" s="375"/>
      <c r="H707" s="375"/>
      <c r="I707" s="376"/>
      <c r="J707" s="375"/>
      <c r="K707" s="391"/>
      <c r="L707" s="74">
        <f t="shared" si="11"/>
        <v>0</v>
      </c>
    </row>
    <row r="708" spans="1:12">
      <c r="A708" s="383">
        <v>705</v>
      </c>
      <c r="B708" s="370"/>
      <c r="C708" s="372"/>
      <c r="D708" s="373"/>
      <c r="E708" s="372"/>
      <c r="F708" s="374"/>
      <c r="G708" s="375"/>
      <c r="H708" s="375"/>
      <c r="I708" s="376"/>
      <c r="J708" s="375"/>
      <c r="K708" s="391"/>
      <c r="L708" s="74">
        <f t="shared" si="11"/>
        <v>0</v>
      </c>
    </row>
    <row r="709" spans="1:12">
      <c r="A709" s="383">
        <v>706</v>
      </c>
      <c r="B709" s="370"/>
      <c r="C709" s="372"/>
      <c r="D709" s="373"/>
      <c r="E709" s="372"/>
      <c r="F709" s="374"/>
      <c r="G709" s="375"/>
      <c r="H709" s="375"/>
      <c r="I709" s="376"/>
      <c r="J709" s="375"/>
      <c r="K709" s="391"/>
      <c r="L709" s="74">
        <f t="shared" si="11"/>
        <v>0</v>
      </c>
    </row>
    <row r="710" spans="1:12">
      <c r="A710" s="383">
        <v>707</v>
      </c>
      <c r="B710" s="370"/>
      <c r="C710" s="372"/>
      <c r="D710" s="373"/>
      <c r="E710" s="372"/>
      <c r="F710" s="374"/>
      <c r="G710" s="375"/>
      <c r="H710" s="375"/>
      <c r="I710" s="376"/>
      <c r="J710" s="375"/>
      <c r="K710" s="391"/>
      <c r="L710" s="74">
        <f t="shared" si="11"/>
        <v>0</v>
      </c>
    </row>
    <row r="711" spans="1:12">
      <c r="A711" s="383">
        <v>708</v>
      </c>
      <c r="B711" s="370"/>
      <c r="C711" s="372"/>
      <c r="D711" s="373"/>
      <c r="E711" s="372"/>
      <c r="F711" s="374"/>
      <c r="G711" s="375"/>
      <c r="H711" s="375"/>
      <c r="I711" s="376"/>
      <c r="J711" s="375"/>
      <c r="K711" s="391"/>
      <c r="L711" s="74">
        <f t="shared" si="11"/>
        <v>0</v>
      </c>
    </row>
    <row r="712" spans="1:12">
      <c r="A712" s="383">
        <v>709</v>
      </c>
      <c r="B712" s="370"/>
      <c r="C712" s="372"/>
      <c r="D712" s="373"/>
      <c r="E712" s="372"/>
      <c r="F712" s="374"/>
      <c r="G712" s="375"/>
      <c r="H712" s="375"/>
      <c r="I712" s="376"/>
      <c r="J712" s="375"/>
      <c r="K712" s="391"/>
      <c r="L712" s="74">
        <f t="shared" si="11"/>
        <v>0</v>
      </c>
    </row>
    <row r="713" spans="1:12">
      <c r="A713" s="383">
        <v>710</v>
      </c>
      <c r="B713" s="370"/>
      <c r="C713" s="372"/>
      <c r="D713" s="373"/>
      <c r="E713" s="372"/>
      <c r="F713" s="374"/>
      <c r="G713" s="375"/>
      <c r="H713" s="375"/>
      <c r="I713" s="376"/>
      <c r="J713" s="375"/>
      <c r="K713" s="391"/>
      <c r="L713" s="74">
        <f t="shared" si="11"/>
        <v>0</v>
      </c>
    </row>
    <row r="714" spans="1:12">
      <c r="A714" s="383">
        <v>711</v>
      </c>
      <c r="B714" s="370"/>
      <c r="C714" s="372"/>
      <c r="D714" s="373"/>
      <c r="E714" s="372"/>
      <c r="F714" s="374"/>
      <c r="G714" s="375"/>
      <c r="H714" s="375"/>
      <c r="I714" s="376"/>
      <c r="J714" s="375"/>
      <c r="K714" s="391"/>
      <c r="L714" s="74">
        <f t="shared" si="11"/>
        <v>0</v>
      </c>
    </row>
    <row r="715" spans="1:12">
      <c r="A715" s="383">
        <v>712</v>
      </c>
      <c r="B715" s="370"/>
      <c r="C715" s="372"/>
      <c r="D715" s="373"/>
      <c r="E715" s="372"/>
      <c r="F715" s="374"/>
      <c r="G715" s="375"/>
      <c r="H715" s="375"/>
      <c r="I715" s="376"/>
      <c r="J715" s="375"/>
      <c r="K715" s="391"/>
      <c r="L715" s="74">
        <f t="shared" si="11"/>
        <v>0</v>
      </c>
    </row>
    <row r="716" spans="1:12">
      <c r="A716" s="383">
        <v>713</v>
      </c>
      <c r="B716" s="370"/>
      <c r="C716" s="372"/>
      <c r="D716" s="373"/>
      <c r="E716" s="372"/>
      <c r="F716" s="374"/>
      <c r="G716" s="375"/>
      <c r="H716" s="375"/>
      <c r="I716" s="376"/>
      <c r="J716" s="375"/>
      <c r="K716" s="391"/>
      <c r="L716" s="74">
        <f t="shared" si="11"/>
        <v>0</v>
      </c>
    </row>
    <row r="717" spans="1:12">
      <c r="A717" s="383">
        <v>714</v>
      </c>
      <c r="B717" s="370"/>
      <c r="C717" s="372"/>
      <c r="D717" s="373"/>
      <c r="E717" s="372"/>
      <c r="F717" s="374"/>
      <c r="G717" s="375"/>
      <c r="H717" s="375"/>
      <c r="I717" s="376"/>
      <c r="J717" s="375"/>
      <c r="K717" s="391"/>
      <c r="L717" s="74">
        <f t="shared" si="11"/>
        <v>0</v>
      </c>
    </row>
    <row r="718" spans="1:12">
      <c r="A718" s="383">
        <v>715</v>
      </c>
      <c r="B718" s="370"/>
      <c r="C718" s="372"/>
      <c r="D718" s="373"/>
      <c r="E718" s="372"/>
      <c r="F718" s="374"/>
      <c r="G718" s="375"/>
      <c r="H718" s="375"/>
      <c r="I718" s="376"/>
      <c r="J718" s="375"/>
      <c r="K718" s="391"/>
      <c r="L718" s="74">
        <f t="shared" si="11"/>
        <v>0</v>
      </c>
    </row>
    <row r="719" spans="1:12">
      <c r="A719" s="383">
        <v>716</v>
      </c>
      <c r="B719" s="370"/>
      <c r="C719" s="372"/>
      <c r="D719" s="373"/>
      <c r="E719" s="372"/>
      <c r="F719" s="374"/>
      <c r="G719" s="375"/>
      <c r="H719" s="375"/>
      <c r="I719" s="376"/>
      <c r="J719" s="375"/>
      <c r="K719" s="391"/>
      <c r="L719" s="74">
        <f t="shared" si="11"/>
        <v>0</v>
      </c>
    </row>
    <row r="720" spans="1:12">
      <c r="A720" s="383">
        <v>717</v>
      </c>
      <c r="B720" s="370"/>
      <c r="C720" s="372"/>
      <c r="D720" s="373"/>
      <c r="E720" s="372"/>
      <c r="F720" s="374"/>
      <c r="G720" s="375"/>
      <c r="H720" s="375"/>
      <c r="I720" s="376"/>
      <c r="J720" s="375"/>
      <c r="K720" s="391"/>
      <c r="L720" s="74">
        <f t="shared" si="11"/>
        <v>0</v>
      </c>
    </row>
    <row r="721" spans="1:12">
      <c r="A721" s="383">
        <v>718</v>
      </c>
      <c r="B721" s="370"/>
      <c r="C721" s="372"/>
      <c r="D721" s="373"/>
      <c r="E721" s="372"/>
      <c r="F721" s="374"/>
      <c r="G721" s="375"/>
      <c r="H721" s="375"/>
      <c r="I721" s="376"/>
      <c r="J721" s="375"/>
      <c r="K721" s="391"/>
      <c r="L721" s="74">
        <f t="shared" si="11"/>
        <v>0</v>
      </c>
    </row>
    <row r="722" spans="1:12">
      <c r="A722" s="383">
        <v>719</v>
      </c>
      <c r="B722" s="370"/>
      <c r="C722" s="372"/>
      <c r="D722" s="373"/>
      <c r="E722" s="372"/>
      <c r="F722" s="374"/>
      <c r="G722" s="375"/>
      <c r="H722" s="375"/>
      <c r="I722" s="376"/>
      <c r="J722" s="375"/>
      <c r="K722" s="391"/>
      <c r="L722" s="74">
        <f t="shared" si="11"/>
        <v>0</v>
      </c>
    </row>
    <row r="723" spans="1:12">
      <c r="A723" s="383">
        <v>720</v>
      </c>
      <c r="B723" s="370"/>
      <c r="C723" s="372"/>
      <c r="D723" s="373"/>
      <c r="E723" s="372"/>
      <c r="F723" s="374"/>
      <c r="G723" s="375"/>
      <c r="H723" s="375"/>
      <c r="I723" s="376"/>
      <c r="J723" s="375"/>
      <c r="K723" s="391"/>
      <c r="L723" s="74">
        <f t="shared" si="11"/>
        <v>0</v>
      </c>
    </row>
    <row r="724" spans="1:12">
      <c r="A724" s="383">
        <v>721</v>
      </c>
      <c r="B724" s="370"/>
      <c r="C724" s="372"/>
      <c r="D724" s="373"/>
      <c r="E724" s="372"/>
      <c r="F724" s="374"/>
      <c r="G724" s="375"/>
      <c r="H724" s="375"/>
      <c r="I724" s="376"/>
      <c r="J724" s="375"/>
      <c r="K724" s="391"/>
      <c r="L724" s="74">
        <f t="shared" si="11"/>
        <v>0</v>
      </c>
    </row>
    <row r="725" spans="1:12">
      <c r="A725" s="383">
        <v>722</v>
      </c>
      <c r="B725" s="370"/>
      <c r="C725" s="372"/>
      <c r="D725" s="373"/>
      <c r="E725" s="372"/>
      <c r="F725" s="374"/>
      <c r="G725" s="375"/>
      <c r="H725" s="375"/>
      <c r="I725" s="376"/>
      <c r="J725" s="375"/>
      <c r="K725" s="391"/>
      <c r="L725" s="74">
        <f t="shared" si="11"/>
        <v>0</v>
      </c>
    </row>
    <row r="726" spans="1:12">
      <c r="A726" s="383">
        <v>723</v>
      </c>
      <c r="B726" s="370"/>
      <c r="C726" s="372"/>
      <c r="D726" s="373"/>
      <c r="E726" s="372"/>
      <c r="F726" s="374"/>
      <c r="G726" s="375"/>
      <c r="H726" s="375"/>
      <c r="I726" s="376"/>
      <c r="J726" s="375"/>
      <c r="K726" s="391"/>
      <c r="L726" s="74">
        <f t="shared" si="11"/>
        <v>0</v>
      </c>
    </row>
    <row r="727" spans="1:12">
      <c r="A727" s="383">
        <v>724</v>
      </c>
      <c r="B727" s="370"/>
      <c r="C727" s="372"/>
      <c r="D727" s="373"/>
      <c r="E727" s="372"/>
      <c r="F727" s="374"/>
      <c r="G727" s="375"/>
      <c r="H727" s="375"/>
      <c r="I727" s="376"/>
      <c r="J727" s="375"/>
      <c r="K727" s="391"/>
      <c r="L727" s="74">
        <f t="shared" si="11"/>
        <v>0</v>
      </c>
    </row>
    <row r="728" spans="1:12">
      <c r="A728" s="383">
        <v>725</v>
      </c>
      <c r="B728" s="370"/>
      <c r="C728" s="372"/>
      <c r="D728" s="373"/>
      <c r="E728" s="372"/>
      <c r="F728" s="374"/>
      <c r="G728" s="375"/>
      <c r="H728" s="375"/>
      <c r="I728" s="376"/>
      <c r="J728" s="375"/>
      <c r="K728" s="391"/>
      <c r="L728" s="74">
        <f t="shared" si="11"/>
        <v>0</v>
      </c>
    </row>
    <row r="729" spans="1:12">
      <c r="A729" s="383">
        <v>726</v>
      </c>
      <c r="B729" s="370"/>
      <c r="C729" s="372"/>
      <c r="D729" s="373"/>
      <c r="E729" s="372"/>
      <c r="F729" s="374"/>
      <c r="G729" s="375"/>
      <c r="H729" s="375"/>
      <c r="I729" s="376"/>
      <c r="J729" s="375"/>
      <c r="K729" s="391"/>
      <c r="L729" s="74">
        <f t="shared" si="11"/>
        <v>0</v>
      </c>
    </row>
    <row r="730" spans="1:12">
      <c r="A730" s="383">
        <v>727</v>
      </c>
      <c r="B730" s="370"/>
      <c r="C730" s="372"/>
      <c r="D730" s="373"/>
      <c r="E730" s="372"/>
      <c r="F730" s="374"/>
      <c r="G730" s="375"/>
      <c r="H730" s="375"/>
      <c r="I730" s="376"/>
      <c r="J730" s="375"/>
      <c r="K730" s="391"/>
      <c r="L730" s="74">
        <f t="shared" si="11"/>
        <v>0</v>
      </c>
    </row>
    <row r="731" spans="1:12">
      <c r="A731" s="383">
        <v>728</v>
      </c>
      <c r="B731" s="370"/>
      <c r="C731" s="372"/>
      <c r="D731" s="373"/>
      <c r="E731" s="372"/>
      <c r="F731" s="374"/>
      <c r="G731" s="375"/>
      <c r="H731" s="375"/>
      <c r="I731" s="376"/>
      <c r="J731" s="375"/>
      <c r="K731" s="391"/>
      <c r="L731" s="74">
        <f t="shared" si="11"/>
        <v>0</v>
      </c>
    </row>
    <row r="732" spans="1:12">
      <c r="A732" s="383">
        <v>729</v>
      </c>
      <c r="B732" s="370"/>
      <c r="C732" s="372"/>
      <c r="D732" s="373"/>
      <c r="E732" s="372"/>
      <c r="F732" s="374"/>
      <c r="G732" s="375"/>
      <c r="H732" s="375"/>
      <c r="I732" s="376"/>
      <c r="J732" s="375"/>
      <c r="K732" s="391"/>
      <c r="L732" s="74">
        <f t="shared" si="11"/>
        <v>0</v>
      </c>
    </row>
    <row r="733" spans="1:12">
      <c r="A733" s="383">
        <v>730</v>
      </c>
      <c r="B733" s="370"/>
      <c r="C733" s="372"/>
      <c r="D733" s="373"/>
      <c r="E733" s="372"/>
      <c r="F733" s="374"/>
      <c r="G733" s="375"/>
      <c r="H733" s="375"/>
      <c r="I733" s="376"/>
      <c r="J733" s="375"/>
      <c r="K733" s="391"/>
      <c r="L733" s="74">
        <f t="shared" si="11"/>
        <v>0</v>
      </c>
    </row>
    <row r="734" spans="1:12">
      <c r="A734" s="383">
        <v>731</v>
      </c>
      <c r="B734" s="370"/>
      <c r="C734" s="372"/>
      <c r="D734" s="373"/>
      <c r="E734" s="372"/>
      <c r="F734" s="374"/>
      <c r="G734" s="375"/>
      <c r="H734" s="375"/>
      <c r="I734" s="376"/>
      <c r="J734" s="375"/>
      <c r="K734" s="391"/>
      <c r="L734" s="74">
        <f t="shared" si="11"/>
        <v>0</v>
      </c>
    </row>
    <row r="735" spans="1:12">
      <c r="A735" s="383">
        <v>732</v>
      </c>
      <c r="B735" s="370"/>
      <c r="C735" s="372"/>
      <c r="D735" s="373"/>
      <c r="E735" s="372"/>
      <c r="F735" s="374"/>
      <c r="G735" s="375"/>
      <c r="H735" s="375"/>
      <c r="I735" s="376"/>
      <c r="J735" s="375"/>
      <c r="K735" s="391"/>
      <c r="L735" s="74">
        <f t="shared" si="11"/>
        <v>0</v>
      </c>
    </row>
    <row r="736" spans="1:12">
      <c r="A736" s="383">
        <v>733</v>
      </c>
      <c r="B736" s="370"/>
      <c r="C736" s="372"/>
      <c r="D736" s="373"/>
      <c r="E736" s="372"/>
      <c r="F736" s="374"/>
      <c r="G736" s="375"/>
      <c r="H736" s="375"/>
      <c r="I736" s="376"/>
      <c r="J736" s="375"/>
      <c r="K736" s="391"/>
      <c r="L736" s="74">
        <f t="shared" si="11"/>
        <v>0</v>
      </c>
    </row>
    <row r="737" spans="1:12">
      <c r="A737" s="383">
        <v>734</v>
      </c>
      <c r="B737" s="370"/>
      <c r="C737" s="372"/>
      <c r="D737" s="373"/>
      <c r="E737" s="372"/>
      <c r="F737" s="374"/>
      <c r="G737" s="375"/>
      <c r="H737" s="375"/>
      <c r="I737" s="376"/>
      <c r="J737" s="375"/>
      <c r="K737" s="391"/>
      <c r="L737" s="74">
        <f t="shared" si="11"/>
        <v>0</v>
      </c>
    </row>
    <row r="738" spans="1:12">
      <c r="A738" s="383">
        <v>735</v>
      </c>
      <c r="B738" s="370"/>
      <c r="C738" s="372"/>
      <c r="D738" s="373"/>
      <c r="E738" s="372"/>
      <c r="F738" s="374"/>
      <c r="G738" s="375"/>
      <c r="H738" s="375"/>
      <c r="I738" s="376"/>
      <c r="J738" s="375"/>
      <c r="K738" s="391"/>
      <c r="L738" s="74">
        <f t="shared" si="11"/>
        <v>0</v>
      </c>
    </row>
    <row r="739" spans="1:12">
      <c r="A739" s="383">
        <v>736</v>
      </c>
      <c r="B739" s="370"/>
      <c r="C739" s="372"/>
      <c r="D739" s="373"/>
      <c r="E739" s="372"/>
      <c r="F739" s="374"/>
      <c r="G739" s="375"/>
      <c r="H739" s="375"/>
      <c r="I739" s="376"/>
      <c r="J739" s="375"/>
      <c r="K739" s="391"/>
      <c r="L739" s="74">
        <f t="shared" si="11"/>
        <v>0</v>
      </c>
    </row>
    <row r="740" spans="1:12">
      <c r="A740" s="383">
        <v>737</v>
      </c>
      <c r="B740" s="370"/>
      <c r="C740" s="372"/>
      <c r="D740" s="373"/>
      <c r="E740" s="372"/>
      <c r="F740" s="374"/>
      <c r="G740" s="375"/>
      <c r="H740" s="375"/>
      <c r="I740" s="376"/>
      <c r="J740" s="375"/>
      <c r="K740" s="391"/>
      <c r="L740" s="74">
        <f t="shared" si="11"/>
        <v>0</v>
      </c>
    </row>
    <row r="741" spans="1:12">
      <c r="A741" s="383">
        <v>738</v>
      </c>
      <c r="B741" s="370"/>
      <c r="C741" s="372"/>
      <c r="D741" s="373"/>
      <c r="E741" s="372"/>
      <c r="F741" s="374"/>
      <c r="G741" s="375"/>
      <c r="H741" s="375"/>
      <c r="I741" s="376"/>
      <c r="J741" s="375"/>
      <c r="K741" s="391"/>
      <c r="L741" s="74">
        <f t="shared" si="11"/>
        <v>0</v>
      </c>
    </row>
    <row r="742" spans="1:12">
      <c r="A742" s="383">
        <v>739</v>
      </c>
      <c r="B742" s="370"/>
      <c r="C742" s="372"/>
      <c r="D742" s="373"/>
      <c r="E742" s="372"/>
      <c r="F742" s="374"/>
      <c r="G742" s="375"/>
      <c r="H742" s="375"/>
      <c r="I742" s="376"/>
      <c r="J742" s="375"/>
      <c r="K742" s="391"/>
      <c r="L742" s="74">
        <f t="shared" si="11"/>
        <v>0</v>
      </c>
    </row>
    <row r="743" spans="1:12">
      <c r="A743" s="383">
        <v>740</v>
      </c>
      <c r="B743" s="370"/>
      <c r="C743" s="372"/>
      <c r="D743" s="373"/>
      <c r="E743" s="372"/>
      <c r="F743" s="374"/>
      <c r="G743" s="375"/>
      <c r="H743" s="375"/>
      <c r="I743" s="376"/>
      <c r="J743" s="375"/>
      <c r="K743" s="391"/>
      <c r="L743" s="74">
        <f t="shared" si="11"/>
        <v>0</v>
      </c>
    </row>
    <row r="744" spans="1:12">
      <c r="A744" s="383">
        <v>741</v>
      </c>
      <c r="B744" s="370"/>
      <c r="C744" s="372"/>
      <c r="D744" s="373"/>
      <c r="E744" s="372"/>
      <c r="F744" s="374"/>
      <c r="G744" s="375"/>
      <c r="H744" s="375"/>
      <c r="I744" s="376"/>
      <c r="J744" s="375"/>
      <c r="K744" s="391"/>
      <c r="L744" s="74">
        <f t="shared" si="11"/>
        <v>0</v>
      </c>
    </row>
    <row r="745" spans="1:12">
      <c r="A745" s="383">
        <v>742</v>
      </c>
      <c r="B745" s="370"/>
      <c r="C745" s="372"/>
      <c r="D745" s="373"/>
      <c r="E745" s="372"/>
      <c r="F745" s="374"/>
      <c r="G745" s="375"/>
      <c r="H745" s="375"/>
      <c r="I745" s="376"/>
      <c r="J745" s="375"/>
      <c r="K745" s="391"/>
      <c r="L745" s="74">
        <f t="shared" si="11"/>
        <v>0</v>
      </c>
    </row>
    <row r="746" spans="1:12">
      <c r="A746" s="383">
        <v>743</v>
      </c>
      <c r="B746" s="370"/>
      <c r="C746" s="372"/>
      <c r="D746" s="373"/>
      <c r="E746" s="372"/>
      <c r="F746" s="374"/>
      <c r="G746" s="375"/>
      <c r="H746" s="375"/>
      <c r="I746" s="376"/>
      <c r="J746" s="375"/>
      <c r="K746" s="391"/>
      <c r="L746" s="74">
        <f t="shared" si="11"/>
        <v>0</v>
      </c>
    </row>
    <row r="747" spans="1:12">
      <c r="A747" s="383">
        <v>744</v>
      </c>
      <c r="B747" s="370"/>
      <c r="C747" s="372"/>
      <c r="D747" s="373"/>
      <c r="E747" s="372"/>
      <c r="F747" s="374"/>
      <c r="G747" s="375"/>
      <c r="H747" s="375"/>
      <c r="I747" s="376"/>
      <c r="J747" s="375"/>
      <c r="K747" s="391"/>
      <c r="L747" s="74">
        <f t="shared" si="11"/>
        <v>0</v>
      </c>
    </row>
    <row r="748" spans="1:12">
      <c r="A748" s="383">
        <v>745</v>
      </c>
      <c r="B748" s="370"/>
      <c r="C748" s="372"/>
      <c r="D748" s="373"/>
      <c r="E748" s="372"/>
      <c r="F748" s="374"/>
      <c r="G748" s="375"/>
      <c r="H748" s="375"/>
      <c r="I748" s="376"/>
      <c r="J748" s="375"/>
      <c r="K748" s="391"/>
      <c r="L748" s="74">
        <f t="shared" si="11"/>
        <v>0</v>
      </c>
    </row>
    <row r="749" spans="1:12">
      <c r="A749" s="383">
        <v>746</v>
      </c>
      <c r="B749" s="370"/>
      <c r="C749" s="372"/>
      <c r="D749" s="373"/>
      <c r="E749" s="372"/>
      <c r="F749" s="374"/>
      <c r="G749" s="375"/>
      <c r="H749" s="375"/>
      <c r="I749" s="376"/>
      <c r="J749" s="375"/>
      <c r="K749" s="391"/>
      <c r="L749" s="74">
        <f t="shared" si="11"/>
        <v>0</v>
      </c>
    </row>
    <row r="750" spans="1:12">
      <c r="A750" s="383">
        <v>747</v>
      </c>
      <c r="B750" s="370"/>
      <c r="C750" s="372"/>
      <c r="D750" s="373"/>
      <c r="E750" s="372"/>
      <c r="F750" s="374"/>
      <c r="G750" s="375"/>
      <c r="H750" s="375"/>
      <c r="I750" s="376"/>
      <c r="J750" s="375"/>
      <c r="K750" s="391"/>
      <c r="L750" s="74">
        <f t="shared" si="11"/>
        <v>0</v>
      </c>
    </row>
    <row r="751" spans="1:12">
      <c r="A751" s="383">
        <v>748</v>
      </c>
      <c r="B751" s="370"/>
      <c r="C751" s="372"/>
      <c r="D751" s="373"/>
      <c r="E751" s="372"/>
      <c r="F751" s="374"/>
      <c r="G751" s="375"/>
      <c r="H751" s="375"/>
      <c r="I751" s="376"/>
      <c r="J751" s="375"/>
      <c r="K751" s="391"/>
      <c r="L751" s="74">
        <f t="shared" si="11"/>
        <v>0</v>
      </c>
    </row>
    <row r="752" spans="1:12">
      <c r="A752" s="383">
        <v>749</v>
      </c>
      <c r="B752" s="370"/>
      <c r="C752" s="372"/>
      <c r="D752" s="373"/>
      <c r="E752" s="372"/>
      <c r="F752" s="374"/>
      <c r="G752" s="375"/>
      <c r="H752" s="375"/>
      <c r="I752" s="376"/>
      <c r="J752" s="375"/>
      <c r="K752" s="391"/>
      <c r="L752" s="74">
        <f t="shared" si="11"/>
        <v>0</v>
      </c>
    </row>
    <row r="753" spans="1:12">
      <c r="A753" s="383">
        <v>750</v>
      </c>
      <c r="B753" s="370"/>
      <c r="C753" s="372"/>
      <c r="D753" s="373"/>
      <c r="E753" s="372"/>
      <c r="F753" s="374"/>
      <c r="G753" s="375"/>
      <c r="H753" s="375"/>
      <c r="I753" s="376"/>
      <c r="J753" s="375"/>
      <c r="K753" s="391"/>
      <c r="L753" s="74">
        <f t="shared" si="11"/>
        <v>0</v>
      </c>
    </row>
    <row r="754" spans="1:12">
      <c r="A754" s="383">
        <v>751</v>
      </c>
      <c r="B754" s="370"/>
      <c r="C754" s="372"/>
      <c r="D754" s="373"/>
      <c r="E754" s="372"/>
      <c r="F754" s="374"/>
      <c r="G754" s="375"/>
      <c r="H754" s="375"/>
      <c r="I754" s="376"/>
      <c r="J754" s="375"/>
      <c r="K754" s="391"/>
      <c r="L754" s="74">
        <f t="shared" si="11"/>
        <v>0</v>
      </c>
    </row>
    <row r="755" spans="1:12">
      <c r="A755" s="383">
        <v>752</v>
      </c>
      <c r="B755" s="370"/>
      <c r="C755" s="372"/>
      <c r="D755" s="373"/>
      <c r="E755" s="372"/>
      <c r="F755" s="374"/>
      <c r="G755" s="375"/>
      <c r="H755" s="375"/>
      <c r="I755" s="376"/>
      <c r="J755" s="375"/>
      <c r="K755" s="391"/>
      <c r="L755" s="74">
        <f t="shared" si="11"/>
        <v>0</v>
      </c>
    </row>
    <row r="756" spans="1:12">
      <c r="A756" s="383">
        <v>753</v>
      </c>
      <c r="B756" s="370"/>
      <c r="C756" s="372"/>
      <c r="D756" s="373"/>
      <c r="E756" s="372"/>
      <c r="F756" s="374"/>
      <c r="G756" s="375"/>
      <c r="H756" s="375"/>
      <c r="I756" s="376"/>
      <c r="J756" s="375"/>
      <c r="K756" s="391"/>
      <c r="L756" s="74">
        <f t="shared" si="11"/>
        <v>0</v>
      </c>
    </row>
    <row r="757" spans="1:12">
      <c r="A757" s="383">
        <v>754</v>
      </c>
      <c r="B757" s="370"/>
      <c r="C757" s="372"/>
      <c r="D757" s="373"/>
      <c r="E757" s="372"/>
      <c r="F757" s="374"/>
      <c r="G757" s="375"/>
      <c r="H757" s="375"/>
      <c r="I757" s="376"/>
      <c r="J757" s="375"/>
      <c r="K757" s="391"/>
      <c r="L757" s="74">
        <f t="shared" si="11"/>
        <v>0</v>
      </c>
    </row>
    <row r="758" spans="1:12">
      <c r="A758" s="383">
        <v>755</v>
      </c>
      <c r="B758" s="370"/>
      <c r="C758" s="372"/>
      <c r="D758" s="373"/>
      <c r="E758" s="372"/>
      <c r="F758" s="374"/>
      <c r="G758" s="375"/>
      <c r="H758" s="375"/>
      <c r="I758" s="376"/>
      <c r="J758" s="375"/>
      <c r="K758" s="391"/>
      <c r="L758" s="74">
        <f t="shared" si="11"/>
        <v>0</v>
      </c>
    </row>
    <row r="759" spans="1:12">
      <c r="A759" s="383">
        <v>756</v>
      </c>
      <c r="B759" s="370"/>
      <c r="C759" s="372"/>
      <c r="D759" s="373"/>
      <c r="E759" s="372"/>
      <c r="F759" s="374"/>
      <c r="G759" s="375"/>
      <c r="H759" s="375"/>
      <c r="I759" s="376"/>
      <c r="J759" s="375"/>
      <c r="K759" s="391"/>
      <c r="L759" s="74">
        <f t="shared" si="11"/>
        <v>0</v>
      </c>
    </row>
    <row r="760" spans="1:12">
      <c r="A760" s="383">
        <v>757</v>
      </c>
      <c r="B760" s="370"/>
      <c r="C760" s="372"/>
      <c r="D760" s="373"/>
      <c r="E760" s="372"/>
      <c r="F760" s="374"/>
      <c r="G760" s="375"/>
      <c r="H760" s="375"/>
      <c r="I760" s="376"/>
      <c r="J760" s="375"/>
      <c r="K760" s="391"/>
      <c r="L760" s="74">
        <f t="shared" si="11"/>
        <v>0</v>
      </c>
    </row>
    <row r="761" spans="1:12">
      <c r="A761" s="383">
        <v>758</v>
      </c>
      <c r="B761" s="370"/>
      <c r="C761" s="372"/>
      <c r="D761" s="373"/>
      <c r="E761" s="372"/>
      <c r="F761" s="374"/>
      <c r="G761" s="375"/>
      <c r="H761" s="375"/>
      <c r="I761" s="376"/>
      <c r="J761" s="375"/>
      <c r="K761" s="391"/>
      <c r="L761" s="74">
        <f t="shared" si="11"/>
        <v>0</v>
      </c>
    </row>
    <row r="762" spans="1:12">
      <c r="A762" s="383">
        <v>759</v>
      </c>
      <c r="B762" s="370"/>
      <c r="C762" s="372"/>
      <c r="D762" s="373"/>
      <c r="E762" s="372"/>
      <c r="F762" s="374"/>
      <c r="G762" s="375"/>
      <c r="H762" s="375"/>
      <c r="I762" s="376"/>
      <c r="J762" s="375"/>
      <c r="K762" s="391"/>
      <c r="L762" s="74">
        <f t="shared" si="11"/>
        <v>0</v>
      </c>
    </row>
    <row r="763" spans="1:12">
      <c r="A763" s="383">
        <v>760</v>
      </c>
      <c r="B763" s="370"/>
      <c r="C763" s="372"/>
      <c r="D763" s="373"/>
      <c r="E763" s="372"/>
      <c r="F763" s="374"/>
      <c r="G763" s="375"/>
      <c r="H763" s="375"/>
      <c r="I763" s="376"/>
      <c r="J763" s="375"/>
      <c r="K763" s="391"/>
      <c r="L763" s="74">
        <f t="shared" si="11"/>
        <v>0</v>
      </c>
    </row>
    <row r="764" spans="1:12">
      <c r="A764" s="383">
        <v>761</v>
      </c>
      <c r="B764" s="370"/>
      <c r="C764" s="372"/>
      <c r="D764" s="373"/>
      <c r="E764" s="372"/>
      <c r="F764" s="374"/>
      <c r="G764" s="375"/>
      <c r="H764" s="375"/>
      <c r="I764" s="376"/>
      <c r="J764" s="375"/>
      <c r="K764" s="391"/>
      <c r="L764" s="74">
        <f t="shared" si="11"/>
        <v>0</v>
      </c>
    </row>
    <row r="765" spans="1:12">
      <c r="A765" s="383">
        <v>762</v>
      </c>
      <c r="B765" s="370"/>
      <c r="C765" s="372"/>
      <c r="D765" s="373"/>
      <c r="E765" s="372"/>
      <c r="F765" s="374"/>
      <c r="G765" s="375"/>
      <c r="H765" s="375"/>
      <c r="I765" s="376"/>
      <c r="J765" s="375"/>
      <c r="K765" s="391"/>
      <c r="L765" s="74">
        <f t="shared" si="11"/>
        <v>0</v>
      </c>
    </row>
    <row r="766" spans="1:12">
      <c r="A766" s="383">
        <v>763</v>
      </c>
      <c r="B766" s="370"/>
      <c r="C766" s="372"/>
      <c r="D766" s="373"/>
      <c r="E766" s="372"/>
      <c r="F766" s="374"/>
      <c r="G766" s="375"/>
      <c r="H766" s="375"/>
      <c r="I766" s="376"/>
      <c r="J766" s="375"/>
      <c r="K766" s="391"/>
      <c r="L766" s="74">
        <f t="shared" si="11"/>
        <v>0</v>
      </c>
    </row>
    <row r="767" spans="1:12">
      <c r="A767" s="383">
        <v>764</v>
      </c>
      <c r="B767" s="370"/>
      <c r="C767" s="372"/>
      <c r="D767" s="373"/>
      <c r="E767" s="372"/>
      <c r="F767" s="374"/>
      <c r="G767" s="375"/>
      <c r="H767" s="375"/>
      <c r="I767" s="376"/>
      <c r="J767" s="375"/>
      <c r="K767" s="391"/>
      <c r="L767" s="74">
        <f t="shared" si="11"/>
        <v>0</v>
      </c>
    </row>
    <row r="768" spans="1:12">
      <c r="A768" s="383">
        <v>765</v>
      </c>
      <c r="B768" s="370"/>
      <c r="C768" s="372"/>
      <c r="D768" s="373"/>
      <c r="E768" s="372"/>
      <c r="F768" s="374"/>
      <c r="G768" s="375"/>
      <c r="H768" s="375"/>
      <c r="I768" s="376"/>
      <c r="J768" s="375"/>
      <c r="K768" s="391"/>
      <c r="L768" s="74">
        <f t="shared" si="11"/>
        <v>0</v>
      </c>
    </row>
    <row r="769" spans="1:12">
      <c r="A769" s="383">
        <v>766</v>
      </c>
      <c r="B769" s="370"/>
      <c r="C769" s="372"/>
      <c r="D769" s="373"/>
      <c r="E769" s="372"/>
      <c r="F769" s="374"/>
      <c r="G769" s="375"/>
      <c r="H769" s="375"/>
      <c r="I769" s="376"/>
      <c r="J769" s="375"/>
      <c r="K769" s="391"/>
      <c r="L769" s="74">
        <f t="shared" ref="L769:L832" si="12">IF(B769=0,0,MONTH(B769)-$L$1+1)</f>
        <v>0</v>
      </c>
    </row>
    <row r="770" spans="1:12">
      <c r="A770" s="383">
        <v>767</v>
      </c>
      <c r="B770" s="370"/>
      <c r="C770" s="372"/>
      <c r="D770" s="373"/>
      <c r="E770" s="372"/>
      <c r="F770" s="374"/>
      <c r="G770" s="375"/>
      <c r="H770" s="375"/>
      <c r="I770" s="376"/>
      <c r="J770" s="375"/>
      <c r="K770" s="391"/>
      <c r="L770" s="74">
        <f t="shared" si="12"/>
        <v>0</v>
      </c>
    </row>
    <row r="771" spans="1:12">
      <c r="A771" s="383">
        <v>768</v>
      </c>
      <c r="B771" s="370"/>
      <c r="C771" s="372"/>
      <c r="D771" s="373"/>
      <c r="E771" s="372"/>
      <c r="F771" s="374"/>
      <c r="G771" s="375"/>
      <c r="H771" s="375"/>
      <c r="I771" s="376"/>
      <c r="J771" s="375"/>
      <c r="K771" s="391"/>
      <c r="L771" s="74">
        <f t="shared" si="12"/>
        <v>0</v>
      </c>
    </row>
    <row r="772" spans="1:12">
      <c r="A772" s="383">
        <v>769</v>
      </c>
      <c r="B772" s="370"/>
      <c r="C772" s="372"/>
      <c r="D772" s="373"/>
      <c r="E772" s="372"/>
      <c r="F772" s="374"/>
      <c r="G772" s="375"/>
      <c r="H772" s="375"/>
      <c r="I772" s="376"/>
      <c r="J772" s="375"/>
      <c r="K772" s="391"/>
      <c r="L772" s="74">
        <f t="shared" si="12"/>
        <v>0</v>
      </c>
    </row>
    <row r="773" spans="1:12">
      <c r="A773" s="383">
        <v>770</v>
      </c>
      <c r="B773" s="370"/>
      <c r="C773" s="372"/>
      <c r="D773" s="373"/>
      <c r="E773" s="372"/>
      <c r="F773" s="374"/>
      <c r="G773" s="375"/>
      <c r="H773" s="375"/>
      <c r="I773" s="376"/>
      <c r="J773" s="375"/>
      <c r="K773" s="391"/>
      <c r="L773" s="74">
        <f t="shared" si="12"/>
        <v>0</v>
      </c>
    </row>
    <row r="774" spans="1:12">
      <c r="A774" s="383">
        <v>771</v>
      </c>
      <c r="B774" s="370"/>
      <c r="C774" s="372"/>
      <c r="D774" s="373"/>
      <c r="E774" s="372"/>
      <c r="F774" s="374"/>
      <c r="G774" s="375"/>
      <c r="H774" s="375"/>
      <c r="I774" s="376"/>
      <c r="J774" s="375"/>
      <c r="K774" s="391"/>
      <c r="L774" s="74">
        <f t="shared" si="12"/>
        <v>0</v>
      </c>
    </row>
    <row r="775" spans="1:12">
      <c r="A775" s="383">
        <v>772</v>
      </c>
      <c r="B775" s="370"/>
      <c r="C775" s="372"/>
      <c r="D775" s="373"/>
      <c r="E775" s="372"/>
      <c r="F775" s="374"/>
      <c r="G775" s="375"/>
      <c r="H775" s="375"/>
      <c r="I775" s="376"/>
      <c r="J775" s="375"/>
      <c r="K775" s="391"/>
      <c r="L775" s="74">
        <f t="shared" si="12"/>
        <v>0</v>
      </c>
    </row>
    <row r="776" spans="1:12">
      <c r="A776" s="383">
        <v>773</v>
      </c>
      <c r="B776" s="370"/>
      <c r="C776" s="372"/>
      <c r="D776" s="373"/>
      <c r="E776" s="372"/>
      <c r="F776" s="374"/>
      <c r="G776" s="375"/>
      <c r="H776" s="375"/>
      <c r="I776" s="376"/>
      <c r="J776" s="375"/>
      <c r="K776" s="391"/>
      <c r="L776" s="74">
        <f t="shared" si="12"/>
        <v>0</v>
      </c>
    </row>
    <row r="777" spans="1:12">
      <c r="A777" s="383">
        <v>774</v>
      </c>
      <c r="B777" s="370"/>
      <c r="C777" s="372"/>
      <c r="D777" s="373"/>
      <c r="E777" s="372"/>
      <c r="F777" s="374"/>
      <c r="G777" s="375"/>
      <c r="H777" s="375"/>
      <c r="I777" s="376"/>
      <c r="J777" s="375"/>
      <c r="K777" s="391"/>
      <c r="L777" s="74">
        <f t="shared" si="12"/>
        <v>0</v>
      </c>
    </row>
    <row r="778" spans="1:12">
      <c r="A778" s="383">
        <v>775</v>
      </c>
      <c r="B778" s="370"/>
      <c r="C778" s="372"/>
      <c r="D778" s="373"/>
      <c r="E778" s="372"/>
      <c r="F778" s="374"/>
      <c r="G778" s="375"/>
      <c r="H778" s="375"/>
      <c r="I778" s="376"/>
      <c r="J778" s="375"/>
      <c r="K778" s="391"/>
      <c r="L778" s="74">
        <f t="shared" si="12"/>
        <v>0</v>
      </c>
    </row>
    <row r="779" spans="1:12">
      <c r="A779" s="383">
        <v>776</v>
      </c>
      <c r="B779" s="370"/>
      <c r="C779" s="372"/>
      <c r="D779" s="373"/>
      <c r="E779" s="372"/>
      <c r="F779" s="374"/>
      <c r="G779" s="375"/>
      <c r="H779" s="375"/>
      <c r="I779" s="376"/>
      <c r="J779" s="375"/>
      <c r="K779" s="391"/>
      <c r="L779" s="74">
        <f t="shared" si="12"/>
        <v>0</v>
      </c>
    </row>
    <row r="780" spans="1:12">
      <c r="A780" s="383">
        <v>777</v>
      </c>
      <c r="B780" s="370"/>
      <c r="C780" s="372"/>
      <c r="D780" s="373"/>
      <c r="E780" s="372"/>
      <c r="F780" s="374"/>
      <c r="G780" s="375"/>
      <c r="H780" s="375"/>
      <c r="I780" s="376"/>
      <c r="J780" s="375"/>
      <c r="K780" s="391"/>
      <c r="L780" s="74">
        <f t="shared" si="12"/>
        <v>0</v>
      </c>
    </row>
    <row r="781" spans="1:12">
      <c r="A781" s="383">
        <v>778</v>
      </c>
      <c r="B781" s="370"/>
      <c r="C781" s="372"/>
      <c r="D781" s="373"/>
      <c r="E781" s="372"/>
      <c r="F781" s="374"/>
      <c r="G781" s="375"/>
      <c r="H781" s="375"/>
      <c r="I781" s="376"/>
      <c r="J781" s="375"/>
      <c r="K781" s="391"/>
      <c r="L781" s="74">
        <f t="shared" si="12"/>
        <v>0</v>
      </c>
    </row>
    <row r="782" spans="1:12">
      <c r="A782" s="383">
        <v>779</v>
      </c>
      <c r="B782" s="370"/>
      <c r="C782" s="372"/>
      <c r="D782" s="373"/>
      <c r="E782" s="372"/>
      <c r="F782" s="374"/>
      <c r="G782" s="375"/>
      <c r="H782" s="375"/>
      <c r="I782" s="376"/>
      <c r="J782" s="375"/>
      <c r="K782" s="391"/>
      <c r="L782" s="74">
        <f t="shared" si="12"/>
        <v>0</v>
      </c>
    </row>
    <row r="783" spans="1:12">
      <c r="A783" s="383">
        <v>780</v>
      </c>
      <c r="B783" s="370"/>
      <c r="C783" s="372"/>
      <c r="D783" s="373"/>
      <c r="E783" s="372"/>
      <c r="F783" s="374"/>
      <c r="G783" s="375"/>
      <c r="H783" s="375"/>
      <c r="I783" s="376"/>
      <c r="J783" s="375"/>
      <c r="K783" s="391"/>
      <c r="L783" s="74">
        <f t="shared" si="12"/>
        <v>0</v>
      </c>
    </row>
    <row r="784" spans="1:12">
      <c r="A784" s="383">
        <v>781</v>
      </c>
      <c r="B784" s="370"/>
      <c r="C784" s="372"/>
      <c r="D784" s="373"/>
      <c r="E784" s="372"/>
      <c r="F784" s="374"/>
      <c r="G784" s="375"/>
      <c r="H784" s="375"/>
      <c r="I784" s="376"/>
      <c r="J784" s="375"/>
      <c r="K784" s="391"/>
      <c r="L784" s="74">
        <f t="shared" si="12"/>
        <v>0</v>
      </c>
    </row>
    <row r="785" spans="1:12">
      <c r="A785" s="383">
        <v>782</v>
      </c>
      <c r="B785" s="370"/>
      <c r="C785" s="372"/>
      <c r="D785" s="373"/>
      <c r="E785" s="372"/>
      <c r="F785" s="374"/>
      <c r="G785" s="375"/>
      <c r="H785" s="375"/>
      <c r="I785" s="376"/>
      <c r="J785" s="375"/>
      <c r="K785" s="391"/>
      <c r="L785" s="74">
        <f t="shared" si="12"/>
        <v>0</v>
      </c>
    </row>
    <row r="786" spans="1:12">
      <c r="A786" s="383">
        <v>783</v>
      </c>
      <c r="B786" s="370"/>
      <c r="C786" s="372"/>
      <c r="D786" s="373"/>
      <c r="E786" s="372"/>
      <c r="F786" s="374"/>
      <c r="G786" s="375"/>
      <c r="H786" s="375"/>
      <c r="I786" s="376"/>
      <c r="J786" s="375"/>
      <c r="K786" s="391"/>
      <c r="L786" s="74">
        <f t="shared" si="12"/>
        <v>0</v>
      </c>
    </row>
    <row r="787" spans="1:12">
      <c r="A787" s="383">
        <v>784</v>
      </c>
      <c r="B787" s="370"/>
      <c r="C787" s="372"/>
      <c r="D787" s="373"/>
      <c r="E787" s="372"/>
      <c r="F787" s="374"/>
      <c r="G787" s="375"/>
      <c r="H787" s="375"/>
      <c r="I787" s="376"/>
      <c r="J787" s="375"/>
      <c r="K787" s="391"/>
      <c r="L787" s="74">
        <f t="shared" si="12"/>
        <v>0</v>
      </c>
    </row>
    <row r="788" spans="1:12">
      <c r="A788" s="383">
        <v>785</v>
      </c>
      <c r="B788" s="370"/>
      <c r="C788" s="372"/>
      <c r="D788" s="373"/>
      <c r="E788" s="372"/>
      <c r="F788" s="374"/>
      <c r="G788" s="375"/>
      <c r="H788" s="375"/>
      <c r="I788" s="376"/>
      <c r="J788" s="375"/>
      <c r="K788" s="391"/>
      <c r="L788" s="74">
        <f t="shared" si="12"/>
        <v>0</v>
      </c>
    </row>
    <row r="789" spans="1:12">
      <c r="A789" s="383">
        <v>786</v>
      </c>
      <c r="B789" s="370"/>
      <c r="C789" s="372"/>
      <c r="D789" s="373"/>
      <c r="E789" s="372"/>
      <c r="F789" s="374"/>
      <c r="G789" s="375"/>
      <c r="H789" s="375"/>
      <c r="I789" s="376"/>
      <c r="J789" s="375"/>
      <c r="K789" s="391"/>
      <c r="L789" s="74">
        <f t="shared" si="12"/>
        <v>0</v>
      </c>
    </row>
    <row r="790" spans="1:12">
      <c r="A790" s="383">
        <v>787</v>
      </c>
      <c r="B790" s="370"/>
      <c r="C790" s="372"/>
      <c r="D790" s="373"/>
      <c r="E790" s="372"/>
      <c r="F790" s="374"/>
      <c r="G790" s="375"/>
      <c r="H790" s="375"/>
      <c r="I790" s="376"/>
      <c r="J790" s="375"/>
      <c r="K790" s="391"/>
      <c r="L790" s="74">
        <f t="shared" si="12"/>
        <v>0</v>
      </c>
    </row>
    <row r="791" spans="1:12">
      <c r="A791" s="383">
        <v>788</v>
      </c>
      <c r="B791" s="370"/>
      <c r="C791" s="372"/>
      <c r="D791" s="373"/>
      <c r="E791" s="372"/>
      <c r="F791" s="374"/>
      <c r="G791" s="375"/>
      <c r="H791" s="375"/>
      <c r="I791" s="376"/>
      <c r="J791" s="375"/>
      <c r="K791" s="391"/>
      <c r="L791" s="74">
        <f t="shared" si="12"/>
        <v>0</v>
      </c>
    </row>
    <row r="792" spans="1:12">
      <c r="A792" s="383">
        <v>789</v>
      </c>
      <c r="B792" s="370"/>
      <c r="C792" s="372"/>
      <c r="D792" s="373"/>
      <c r="E792" s="372"/>
      <c r="F792" s="374"/>
      <c r="G792" s="375"/>
      <c r="H792" s="375"/>
      <c r="I792" s="376"/>
      <c r="J792" s="375"/>
      <c r="K792" s="391"/>
      <c r="L792" s="74">
        <f t="shared" si="12"/>
        <v>0</v>
      </c>
    </row>
    <row r="793" spans="1:12">
      <c r="A793" s="383">
        <v>790</v>
      </c>
      <c r="B793" s="370"/>
      <c r="C793" s="372"/>
      <c r="D793" s="373"/>
      <c r="E793" s="372"/>
      <c r="F793" s="374"/>
      <c r="G793" s="375"/>
      <c r="H793" s="375"/>
      <c r="I793" s="376"/>
      <c r="J793" s="375"/>
      <c r="K793" s="391"/>
      <c r="L793" s="74">
        <f t="shared" si="12"/>
        <v>0</v>
      </c>
    </row>
    <row r="794" spans="1:12">
      <c r="A794" s="383">
        <v>791</v>
      </c>
      <c r="B794" s="370"/>
      <c r="C794" s="372"/>
      <c r="D794" s="373"/>
      <c r="E794" s="372"/>
      <c r="F794" s="374"/>
      <c r="G794" s="375"/>
      <c r="H794" s="375"/>
      <c r="I794" s="376"/>
      <c r="J794" s="375"/>
      <c r="K794" s="391"/>
      <c r="L794" s="74">
        <f t="shared" si="12"/>
        <v>0</v>
      </c>
    </row>
    <row r="795" spans="1:12">
      <c r="A795" s="383">
        <v>792</v>
      </c>
      <c r="B795" s="370"/>
      <c r="C795" s="372"/>
      <c r="D795" s="373"/>
      <c r="E795" s="372"/>
      <c r="F795" s="374"/>
      <c r="G795" s="375"/>
      <c r="H795" s="375"/>
      <c r="I795" s="376"/>
      <c r="J795" s="375"/>
      <c r="K795" s="391"/>
      <c r="L795" s="74">
        <f t="shared" si="12"/>
        <v>0</v>
      </c>
    </row>
    <row r="796" spans="1:12">
      <c r="A796" s="383">
        <v>793</v>
      </c>
      <c r="B796" s="370"/>
      <c r="C796" s="372"/>
      <c r="D796" s="373"/>
      <c r="E796" s="372"/>
      <c r="F796" s="374"/>
      <c r="G796" s="375"/>
      <c r="H796" s="375"/>
      <c r="I796" s="376"/>
      <c r="J796" s="375"/>
      <c r="K796" s="391"/>
      <c r="L796" s="74">
        <f t="shared" si="12"/>
        <v>0</v>
      </c>
    </row>
    <row r="797" spans="1:12">
      <c r="A797" s="383">
        <v>794</v>
      </c>
      <c r="B797" s="370"/>
      <c r="C797" s="372"/>
      <c r="D797" s="373"/>
      <c r="E797" s="372"/>
      <c r="F797" s="374"/>
      <c r="G797" s="375"/>
      <c r="H797" s="375"/>
      <c r="I797" s="376"/>
      <c r="J797" s="375"/>
      <c r="K797" s="391"/>
      <c r="L797" s="74">
        <f t="shared" si="12"/>
        <v>0</v>
      </c>
    </row>
    <row r="798" spans="1:12">
      <c r="A798" s="383">
        <v>795</v>
      </c>
      <c r="B798" s="370"/>
      <c r="C798" s="372"/>
      <c r="D798" s="373"/>
      <c r="E798" s="372"/>
      <c r="F798" s="374"/>
      <c r="G798" s="375"/>
      <c r="H798" s="375"/>
      <c r="I798" s="376"/>
      <c r="J798" s="375"/>
      <c r="K798" s="391"/>
      <c r="L798" s="74">
        <f t="shared" si="12"/>
        <v>0</v>
      </c>
    </row>
    <row r="799" spans="1:12">
      <c r="A799" s="383">
        <v>796</v>
      </c>
      <c r="B799" s="370"/>
      <c r="C799" s="372"/>
      <c r="D799" s="373"/>
      <c r="E799" s="372"/>
      <c r="F799" s="374"/>
      <c r="G799" s="375"/>
      <c r="H799" s="375"/>
      <c r="I799" s="376"/>
      <c r="J799" s="375"/>
      <c r="K799" s="391"/>
      <c r="L799" s="74">
        <f t="shared" si="12"/>
        <v>0</v>
      </c>
    </row>
    <row r="800" spans="1:12">
      <c r="A800" s="383">
        <v>797</v>
      </c>
      <c r="B800" s="370"/>
      <c r="C800" s="372"/>
      <c r="D800" s="373"/>
      <c r="E800" s="372"/>
      <c r="F800" s="374"/>
      <c r="G800" s="375"/>
      <c r="H800" s="375"/>
      <c r="I800" s="376"/>
      <c r="J800" s="375"/>
      <c r="K800" s="391"/>
      <c r="L800" s="74">
        <f t="shared" si="12"/>
        <v>0</v>
      </c>
    </row>
    <row r="801" spans="1:12">
      <c r="A801" s="383">
        <v>798</v>
      </c>
      <c r="B801" s="370"/>
      <c r="C801" s="372"/>
      <c r="D801" s="373"/>
      <c r="E801" s="372"/>
      <c r="F801" s="374"/>
      <c r="G801" s="375"/>
      <c r="H801" s="375"/>
      <c r="I801" s="376"/>
      <c r="J801" s="375"/>
      <c r="K801" s="391"/>
      <c r="L801" s="74">
        <f t="shared" si="12"/>
        <v>0</v>
      </c>
    </row>
    <row r="802" spans="1:12">
      <c r="A802" s="383">
        <v>799</v>
      </c>
      <c r="B802" s="370"/>
      <c r="C802" s="372"/>
      <c r="D802" s="373"/>
      <c r="E802" s="372"/>
      <c r="F802" s="374"/>
      <c r="G802" s="375"/>
      <c r="H802" s="375"/>
      <c r="I802" s="376"/>
      <c r="J802" s="375"/>
      <c r="K802" s="391"/>
      <c r="L802" s="74">
        <f t="shared" si="12"/>
        <v>0</v>
      </c>
    </row>
    <row r="803" spans="1:12">
      <c r="A803" s="383">
        <v>800</v>
      </c>
      <c r="B803" s="370"/>
      <c r="C803" s="372"/>
      <c r="D803" s="373"/>
      <c r="E803" s="372"/>
      <c r="F803" s="374"/>
      <c r="G803" s="375"/>
      <c r="H803" s="375"/>
      <c r="I803" s="376"/>
      <c r="J803" s="375"/>
      <c r="K803" s="391"/>
      <c r="L803" s="74">
        <f t="shared" si="12"/>
        <v>0</v>
      </c>
    </row>
    <row r="804" spans="1:12">
      <c r="A804" s="383">
        <v>801</v>
      </c>
      <c r="B804" s="370"/>
      <c r="C804" s="372"/>
      <c r="D804" s="373"/>
      <c r="E804" s="372"/>
      <c r="F804" s="374"/>
      <c r="G804" s="375"/>
      <c r="H804" s="375"/>
      <c r="I804" s="376"/>
      <c r="J804" s="375"/>
      <c r="K804" s="391"/>
      <c r="L804" s="74">
        <f t="shared" si="12"/>
        <v>0</v>
      </c>
    </row>
    <row r="805" spans="1:12">
      <c r="A805" s="383">
        <v>802</v>
      </c>
      <c r="B805" s="370"/>
      <c r="C805" s="372"/>
      <c r="D805" s="373"/>
      <c r="E805" s="372"/>
      <c r="F805" s="374"/>
      <c r="G805" s="375"/>
      <c r="H805" s="375"/>
      <c r="I805" s="376"/>
      <c r="J805" s="375"/>
      <c r="K805" s="391"/>
      <c r="L805" s="74">
        <f t="shared" si="12"/>
        <v>0</v>
      </c>
    </row>
    <row r="806" spans="1:12">
      <c r="A806" s="383">
        <v>803</v>
      </c>
      <c r="B806" s="370"/>
      <c r="C806" s="372"/>
      <c r="D806" s="373"/>
      <c r="E806" s="372"/>
      <c r="F806" s="374"/>
      <c r="G806" s="375"/>
      <c r="H806" s="375"/>
      <c r="I806" s="376"/>
      <c r="J806" s="375"/>
      <c r="K806" s="391"/>
      <c r="L806" s="74">
        <f t="shared" si="12"/>
        <v>0</v>
      </c>
    </row>
    <row r="807" spans="1:12">
      <c r="A807" s="383">
        <v>804</v>
      </c>
      <c r="B807" s="370"/>
      <c r="C807" s="372"/>
      <c r="D807" s="373"/>
      <c r="E807" s="372"/>
      <c r="F807" s="374"/>
      <c r="G807" s="375"/>
      <c r="H807" s="375"/>
      <c r="I807" s="376"/>
      <c r="J807" s="375"/>
      <c r="K807" s="391"/>
      <c r="L807" s="74">
        <f t="shared" si="12"/>
        <v>0</v>
      </c>
    </row>
    <row r="808" spans="1:12">
      <c r="A808" s="383">
        <v>805</v>
      </c>
      <c r="B808" s="370"/>
      <c r="C808" s="372"/>
      <c r="D808" s="373"/>
      <c r="E808" s="372"/>
      <c r="F808" s="374"/>
      <c r="G808" s="375"/>
      <c r="H808" s="375"/>
      <c r="I808" s="376"/>
      <c r="J808" s="375"/>
      <c r="K808" s="391"/>
      <c r="L808" s="74">
        <f t="shared" si="12"/>
        <v>0</v>
      </c>
    </row>
    <row r="809" spans="1:12">
      <c r="A809" s="383">
        <v>806</v>
      </c>
      <c r="B809" s="370"/>
      <c r="C809" s="372"/>
      <c r="D809" s="373"/>
      <c r="E809" s="372"/>
      <c r="F809" s="374"/>
      <c r="G809" s="375"/>
      <c r="H809" s="375"/>
      <c r="I809" s="376"/>
      <c r="J809" s="375"/>
      <c r="K809" s="391"/>
      <c r="L809" s="74">
        <f t="shared" si="12"/>
        <v>0</v>
      </c>
    </row>
    <row r="810" spans="1:12">
      <c r="A810" s="383">
        <v>807</v>
      </c>
      <c r="B810" s="370"/>
      <c r="C810" s="372"/>
      <c r="D810" s="373"/>
      <c r="E810" s="372"/>
      <c r="F810" s="374"/>
      <c r="G810" s="375"/>
      <c r="H810" s="375"/>
      <c r="I810" s="376"/>
      <c r="J810" s="375"/>
      <c r="K810" s="391"/>
      <c r="L810" s="74">
        <f t="shared" si="12"/>
        <v>0</v>
      </c>
    </row>
    <row r="811" spans="1:12">
      <c r="A811" s="383">
        <v>808</v>
      </c>
      <c r="B811" s="370"/>
      <c r="C811" s="372"/>
      <c r="D811" s="373"/>
      <c r="E811" s="372"/>
      <c r="F811" s="374"/>
      <c r="G811" s="375"/>
      <c r="H811" s="375"/>
      <c r="I811" s="376"/>
      <c r="J811" s="375"/>
      <c r="K811" s="391"/>
      <c r="L811" s="74">
        <f t="shared" si="12"/>
        <v>0</v>
      </c>
    </row>
    <row r="812" spans="1:12">
      <c r="A812" s="383">
        <v>809</v>
      </c>
      <c r="B812" s="370"/>
      <c r="C812" s="372"/>
      <c r="D812" s="373"/>
      <c r="E812" s="372"/>
      <c r="F812" s="374"/>
      <c r="G812" s="375"/>
      <c r="H812" s="375"/>
      <c r="I812" s="376"/>
      <c r="J812" s="375"/>
      <c r="K812" s="391"/>
      <c r="L812" s="74">
        <f t="shared" si="12"/>
        <v>0</v>
      </c>
    </row>
    <row r="813" spans="1:12">
      <c r="A813" s="383">
        <v>810</v>
      </c>
      <c r="B813" s="370"/>
      <c r="C813" s="372"/>
      <c r="D813" s="373"/>
      <c r="E813" s="372"/>
      <c r="F813" s="374"/>
      <c r="G813" s="375"/>
      <c r="H813" s="375"/>
      <c r="I813" s="376"/>
      <c r="J813" s="375"/>
      <c r="K813" s="391"/>
      <c r="L813" s="74">
        <f t="shared" si="12"/>
        <v>0</v>
      </c>
    </row>
    <row r="814" spans="1:12">
      <c r="A814" s="383">
        <v>811</v>
      </c>
      <c r="B814" s="370"/>
      <c r="C814" s="372"/>
      <c r="D814" s="373"/>
      <c r="E814" s="372"/>
      <c r="F814" s="374"/>
      <c r="G814" s="375"/>
      <c r="H814" s="375"/>
      <c r="I814" s="376"/>
      <c r="J814" s="375"/>
      <c r="K814" s="391"/>
      <c r="L814" s="74">
        <f t="shared" si="12"/>
        <v>0</v>
      </c>
    </row>
    <row r="815" spans="1:12">
      <c r="A815" s="383">
        <v>812</v>
      </c>
      <c r="B815" s="370"/>
      <c r="C815" s="372"/>
      <c r="D815" s="373"/>
      <c r="E815" s="372"/>
      <c r="F815" s="374"/>
      <c r="G815" s="375"/>
      <c r="H815" s="375"/>
      <c r="I815" s="376"/>
      <c r="J815" s="375"/>
      <c r="K815" s="391"/>
      <c r="L815" s="74">
        <f t="shared" si="12"/>
        <v>0</v>
      </c>
    </row>
    <row r="816" spans="1:12">
      <c r="A816" s="383">
        <v>813</v>
      </c>
      <c r="B816" s="370"/>
      <c r="C816" s="372"/>
      <c r="D816" s="373"/>
      <c r="E816" s="372"/>
      <c r="F816" s="374"/>
      <c r="G816" s="375"/>
      <c r="H816" s="375"/>
      <c r="I816" s="376"/>
      <c r="J816" s="375"/>
      <c r="K816" s="391"/>
      <c r="L816" s="74">
        <f t="shared" si="12"/>
        <v>0</v>
      </c>
    </row>
    <row r="817" spans="1:12">
      <c r="A817" s="383">
        <v>814</v>
      </c>
      <c r="B817" s="370"/>
      <c r="C817" s="372"/>
      <c r="D817" s="373"/>
      <c r="E817" s="372"/>
      <c r="F817" s="374"/>
      <c r="G817" s="375"/>
      <c r="H817" s="375"/>
      <c r="I817" s="376"/>
      <c r="J817" s="375"/>
      <c r="K817" s="391"/>
      <c r="L817" s="74">
        <f t="shared" si="12"/>
        <v>0</v>
      </c>
    </row>
    <row r="818" spans="1:12">
      <c r="A818" s="383">
        <v>815</v>
      </c>
      <c r="B818" s="370"/>
      <c r="C818" s="372"/>
      <c r="D818" s="373"/>
      <c r="E818" s="372"/>
      <c r="F818" s="374"/>
      <c r="G818" s="375"/>
      <c r="H818" s="375"/>
      <c r="I818" s="376"/>
      <c r="J818" s="375"/>
      <c r="K818" s="391"/>
      <c r="L818" s="74">
        <f t="shared" si="12"/>
        <v>0</v>
      </c>
    </row>
    <row r="819" spans="1:12">
      <c r="A819" s="383">
        <v>816</v>
      </c>
      <c r="B819" s="370"/>
      <c r="C819" s="372"/>
      <c r="D819" s="373"/>
      <c r="E819" s="372"/>
      <c r="F819" s="374"/>
      <c r="G819" s="375"/>
      <c r="H819" s="375"/>
      <c r="I819" s="376"/>
      <c r="J819" s="375"/>
      <c r="K819" s="391"/>
      <c r="L819" s="74">
        <f t="shared" si="12"/>
        <v>0</v>
      </c>
    </row>
    <row r="820" spans="1:12">
      <c r="A820" s="383">
        <v>817</v>
      </c>
      <c r="B820" s="370"/>
      <c r="C820" s="372"/>
      <c r="D820" s="373"/>
      <c r="E820" s="372"/>
      <c r="F820" s="374"/>
      <c r="G820" s="375"/>
      <c r="H820" s="375"/>
      <c r="I820" s="376"/>
      <c r="J820" s="375"/>
      <c r="K820" s="391"/>
      <c r="L820" s="74">
        <f t="shared" si="12"/>
        <v>0</v>
      </c>
    </row>
    <row r="821" spans="1:12">
      <c r="A821" s="383">
        <v>818</v>
      </c>
      <c r="B821" s="370"/>
      <c r="C821" s="372"/>
      <c r="D821" s="373"/>
      <c r="E821" s="372"/>
      <c r="F821" s="374"/>
      <c r="G821" s="375"/>
      <c r="H821" s="375"/>
      <c r="I821" s="376"/>
      <c r="J821" s="375"/>
      <c r="K821" s="391"/>
      <c r="L821" s="74">
        <f t="shared" si="12"/>
        <v>0</v>
      </c>
    </row>
    <row r="822" spans="1:12">
      <c r="A822" s="383">
        <v>819</v>
      </c>
      <c r="B822" s="370"/>
      <c r="C822" s="372"/>
      <c r="D822" s="373"/>
      <c r="E822" s="372"/>
      <c r="F822" s="374"/>
      <c r="G822" s="375"/>
      <c r="H822" s="375"/>
      <c r="I822" s="376"/>
      <c r="J822" s="375"/>
      <c r="K822" s="391"/>
      <c r="L822" s="74">
        <f t="shared" si="12"/>
        <v>0</v>
      </c>
    </row>
    <row r="823" spans="1:12">
      <c r="A823" s="383">
        <v>820</v>
      </c>
      <c r="B823" s="370"/>
      <c r="C823" s="372"/>
      <c r="D823" s="373"/>
      <c r="E823" s="372"/>
      <c r="F823" s="374"/>
      <c r="G823" s="375"/>
      <c r="H823" s="375"/>
      <c r="I823" s="376"/>
      <c r="J823" s="375"/>
      <c r="K823" s="391"/>
      <c r="L823" s="74">
        <f t="shared" si="12"/>
        <v>0</v>
      </c>
    </row>
    <row r="824" spans="1:12">
      <c r="A824" s="383">
        <v>821</v>
      </c>
      <c r="B824" s="370"/>
      <c r="C824" s="372"/>
      <c r="D824" s="373"/>
      <c r="E824" s="372"/>
      <c r="F824" s="374"/>
      <c r="G824" s="375"/>
      <c r="H824" s="375"/>
      <c r="I824" s="376"/>
      <c r="J824" s="375"/>
      <c r="K824" s="391"/>
      <c r="L824" s="74">
        <f t="shared" si="12"/>
        <v>0</v>
      </c>
    </row>
    <row r="825" spans="1:12">
      <c r="A825" s="383">
        <v>822</v>
      </c>
      <c r="B825" s="370"/>
      <c r="C825" s="372"/>
      <c r="D825" s="373"/>
      <c r="E825" s="372"/>
      <c r="F825" s="374"/>
      <c r="G825" s="375"/>
      <c r="H825" s="375"/>
      <c r="I825" s="376"/>
      <c r="J825" s="375"/>
      <c r="K825" s="391"/>
      <c r="L825" s="74">
        <f t="shared" si="12"/>
        <v>0</v>
      </c>
    </row>
    <row r="826" spans="1:12">
      <c r="A826" s="383">
        <v>823</v>
      </c>
      <c r="B826" s="370"/>
      <c r="C826" s="372"/>
      <c r="D826" s="373"/>
      <c r="E826" s="372"/>
      <c r="F826" s="374"/>
      <c r="G826" s="375"/>
      <c r="H826" s="375"/>
      <c r="I826" s="376"/>
      <c r="J826" s="375"/>
      <c r="K826" s="391"/>
      <c r="L826" s="74">
        <f t="shared" si="12"/>
        <v>0</v>
      </c>
    </row>
    <row r="827" spans="1:12">
      <c r="A827" s="383">
        <v>824</v>
      </c>
      <c r="B827" s="370"/>
      <c r="C827" s="372"/>
      <c r="D827" s="373"/>
      <c r="E827" s="372"/>
      <c r="F827" s="374"/>
      <c r="G827" s="375"/>
      <c r="H827" s="375"/>
      <c r="I827" s="376"/>
      <c r="J827" s="375"/>
      <c r="K827" s="391"/>
      <c r="L827" s="74">
        <f t="shared" si="12"/>
        <v>0</v>
      </c>
    </row>
    <row r="828" spans="1:12">
      <c r="A828" s="383">
        <v>825</v>
      </c>
      <c r="B828" s="370"/>
      <c r="C828" s="372"/>
      <c r="D828" s="373"/>
      <c r="E828" s="372"/>
      <c r="F828" s="374"/>
      <c r="G828" s="375"/>
      <c r="H828" s="375"/>
      <c r="I828" s="376"/>
      <c r="J828" s="375"/>
      <c r="K828" s="391"/>
      <c r="L828" s="74">
        <f t="shared" si="12"/>
        <v>0</v>
      </c>
    </row>
    <row r="829" spans="1:12">
      <c r="A829" s="383">
        <v>826</v>
      </c>
      <c r="B829" s="370"/>
      <c r="C829" s="372"/>
      <c r="D829" s="373"/>
      <c r="E829" s="372"/>
      <c r="F829" s="374"/>
      <c r="G829" s="375"/>
      <c r="H829" s="375"/>
      <c r="I829" s="376"/>
      <c r="J829" s="375"/>
      <c r="K829" s="391"/>
      <c r="L829" s="74">
        <f t="shared" si="12"/>
        <v>0</v>
      </c>
    </row>
    <row r="830" spans="1:12">
      <c r="A830" s="383">
        <v>827</v>
      </c>
      <c r="B830" s="370"/>
      <c r="C830" s="372"/>
      <c r="D830" s="373"/>
      <c r="E830" s="372"/>
      <c r="F830" s="374"/>
      <c r="G830" s="375"/>
      <c r="H830" s="375"/>
      <c r="I830" s="376"/>
      <c r="J830" s="375"/>
      <c r="K830" s="391"/>
      <c r="L830" s="74">
        <f t="shared" si="12"/>
        <v>0</v>
      </c>
    </row>
    <row r="831" spans="1:12">
      <c r="A831" s="383">
        <v>828</v>
      </c>
      <c r="B831" s="370"/>
      <c r="C831" s="372"/>
      <c r="D831" s="373"/>
      <c r="E831" s="372"/>
      <c r="F831" s="374"/>
      <c r="G831" s="375"/>
      <c r="H831" s="375"/>
      <c r="I831" s="376"/>
      <c r="J831" s="375"/>
      <c r="K831" s="391"/>
      <c r="L831" s="74">
        <f t="shared" si="12"/>
        <v>0</v>
      </c>
    </row>
    <row r="832" spans="1:12">
      <c r="A832" s="383">
        <v>829</v>
      </c>
      <c r="B832" s="370"/>
      <c r="C832" s="372"/>
      <c r="D832" s="373"/>
      <c r="E832" s="372"/>
      <c r="F832" s="374"/>
      <c r="G832" s="375"/>
      <c r="H832" s="375"/>
      <c r="I832" s="376"/>
      <c r="J832" s="375"/>
      <c r="K832" s="391"/>
      <c r="L832" s="74">
        <f t="shared" si="12"/>
        <v>0</v>
      </c>
    </row>
    <row r="833" spans="1:12">
      <c r="A833" s="383">
        <v>830</v>
      </c>
      <c r="B833" s="370"/>
      <c r="C833" s="372"/>
      <c r="D833" s="373"/>
      <c r="E833" s="372"/>
      <c r="F833" s="374"/>
      <c r="G833" s="375"/>
      <c r="H833" s="375"/>
      <c r="I833" s="376"/>
      <c r="J833" s="375"/>
      <c r="K833" s="391"/>
      <c r="L833" s="74">
        <f t="shared" ref="L833:L896" si="13">IF(B833=0,0,MONTH(B833)-$L$1+1)</f>
        <v>0</v>
      </c>
    </row>
    <row r="834" spans="1:12">
      <c r="A834" s="383">
        <v>831</v>
      </c>
      <c r="B834" s="370"/>
      <c r="C834" s="372"/>
      <c r="D834" s="373"/>
      <c r="E834" s="372"/>
      <c r="F834" s="374"/>
      <c r="G834" s="375"/>
      <c r="H834" s="375"/>
      <c r="I834" s="376"/>
      <c r="J834" s="375"/>
      <c r="K834" s="391"/>
      <c r="L834" s="74">
        <f t="shared" si="13"/>
        <v>0</v>
      </c>
    </row>
    <row r="835" spans="1:12">
      <c r="A835" s="383">
        <v>832</v>
      </c>
      <c r="B835" s="370"/>
      <c r="C835" s="372"/>
      <c r="D835" s="373"/>
      <c r="E835" s="372"/>
      <c r="F835" s="374"/>
      <c r="G835" s="375"/>
      <c r="H835" s="375"/>
      <c r="I835" s="376"/>
      <c r="J835" s="375"/>
      <c r="K835" s="391"/>
      <c r="L835" s="74">
        <f t="shared" si="13"/>
        <v>0</v>
      </c>
    </row>
    <row r="836" spans="1:12">
      <c r="A836" s="383">
        <v>833</v>
      </c>
      <c r="B836" s="370"/>
      <c r="C836" s="372"/>
      <c r="D836" s="373"/>
      <c r="E836" s="372"/>
      <c r="F836" s="374"/>
      <c r="G836" s="375"/>
      <c r="H836" s="375"/>
      <c r="I836" s="376"/>
      <c r="J836" s="375"/>
      <c r="K836" s="391"/>
      <c r="L836" s="74">
        <f t="shared" si="13"/>
        <v>0</v>
      </c>
    </row>
    <row r="837" spans="1:12">
      <c r="A837" s="383">
        <v>834</v>
      </c>
      <c r="B837" s="370"/>
      <c r="C837" s="372"/>
      <c r="D837" s="373"/>
      <c r="E837" s="372"/>
      <c r="F837" s="374"/>
      <c r="G837" s="375"/>
      <c r="H837" s="375"/>
      <c r="I837" s="376"/>
      <c r="J837" s="375"/>
      <c r="K837" s="391"/>
      <c r="L837" s="74">
        <f t="shared" si="13"/>
        <v>0</v>
      </c>
    </row>
    <row r="838" spans="1:12">
      <c r="A838" s="383">
        <v>835</v>
      </c>
      <c r="B838" s="370"/>
      <c r="C838" s="372"/>
      <c r="D838" s="373"/>
      <c r="E838" s="372"/>
      <c r="F838" s="374"/>
      <c r="G838" s="375"/>
      <c r="H838" s="375"/>
      <c r="I838" s="376"/>
      <c r="J838" s="375"/>
      <c r="K838" s="391"/>
      <c r="L838" s="74">
        <f t="shared" si="13"/>
        <v>0</v>
      </c>
    </row>
    <row r="839" spans="1:12">
      <c r="A839" s="383">
        <v>836</v>
      </c>
      <c r="B839" s="370"/>
      <c r="C839" s="372"/>
      <c r="D839" s="373"/>
      <c r="E839" s="372"/>
      <c r="F839" s="374"/>
      <c r="G839" s="375"/>
      <c r="H839" s="375"/>
      <c r="I839" s="376"/>
      <c r="J839" s="375"/>
      <c r="K839" s="391"/>
      <c r="L839" s="74">
        <f t="shared" si="13"/>
        <v>0</v>
      </c>
    </row>
    <row r="840" spans="1:12">
      <c r="A840" s="383">
        <v>837</v>
      </c>
      <c r="B840" s="370"/>
      <c r="C840" s="372"/>
      <c r="D840" s="373"/>
      <c r="E840" s="372"/>
      <c r="F840" s="374"/>
      <c r="G840" s="375"/>
      <c r="H840" s="375"/>
      <c r="I840" s="376"/>
      <c r="J840" s="375"/>
      <c r="K840" s="391"/>
      <c r="L840" s="74">
        <f t="shared" si="13"/>
        <v>0</v>
      </c>
    </row>
    <row r="841" spans="1:12">
      <c r="A841" s="383">
        <v>838</v>
      </c>
      <c r="B841" s="370"/>
      <c r="C841" s="372"/>
      <c r="D841" s="373"/>
      <c r="E841" s="372"/>
      <c r="F841" s="374"/>
      <c r="G841" s="375"/>
      <c r="H841" s="375"/>
      <c r="I841" s="376"/>
      <c r="J841" s="375"/>
      <c r="K841" s="391"/>
      <c r="L841" s="74">
        <f t="shared" si="13"/>
        <v>0</v>
      </c>
    </row>
    <row r="842" spans="1:12">
      <c r="A842" s="383">
        <v>839</v>
      </c>
      <c r="B842" s="370"/>
      <c r="C842" s="372"/>
      <c r="D842" s="373"/>
      <c r="E842" s="372"/>
      <c r="F842" s="374"/>
      <c r="G842" s="375"/>
      <c r="H842" s="375"/>
      <c r="I842" s="376"/>
      <c r="J842" s="375"/>
      <c r="K842" s="391"/>
      <c r="L842" s="74">
        <f t="shared" si="13"/>
        <v>0</v>
      </c>
    </row>
    <row r="843" spans="1:12">
      <c r="A843" s="383">
        <v>840</v>
      </c>
      <c r="B843" s="370"/>
      <c r="C843" s="372"/>
      <c r="D843" s="373"/>
      <c r="E843" s="372"/>
      <c r="F843" s="374"/>
      <c r="G843" s="375"/>
      <c r="H843" s="375"/>
      <c r="I843" s="376"/>
      <c r="J843" s="375"/>
      <c r="K843" s="391"/>
      <c r="L843" s="74">
        <f t="shared" si="13"/>
        <v>0</v>
      </c>
    </row>
    <row r="844" spans="1:12">
      <c r="A844" s="383">
        <v>841</v>
      </c>
      <c r="B844" s="370"/>
      <c r="C844" s="372"/>
      <c r="D844" s="373"/>
      <c r="E844" s="372"/>
      <c r="F844" s="374"/>
      <c r="G844" s="375"/>
      <c r="H844" s="375"/>
      <c r="I844" s="376"/>
      <c r="J844" s="375"/>
      <c r="K844" s="391"/>
      <c r="L844" s="74">
        <f t="shared" si="13"/>
        <v>0</v>
      </c>
    </row>
    <row r="845" spans="1:12">
      <c r="A845" s="383">
        <v>842</v>
      </c>
      <c r="B845" s="370"/>
      <c r="C845" s="372"/>
      <c r="D845" s="373"/>
      <c r="E845" s="372"/>
      <c r="F845" s="374"/>
      <c r="G845" s="375"/>
      <c r="H845" s="375"/>
      <c r="I845" s="376"/>
      <c r="J845" s="375"/>
      <c r="K845" s="391"/>
      <c r="L845" s="74">
        <f t="shared" si="13"/>
        <v>0</v>
      </c>
    </row>
    <row r="846" spans="1:12">
      <c r="A846" s="383">
        <v>843</v>
      </c>
      <c r="B846" s="370"/>
      <c r="C846" s="372"/>
      <c r="D846" s="373"/>
      <c r="E846" s="372"/>
      <c r="F846" s="374"/>
      <c r="G846" s="375"/>
      <c r="H846" s="375"/>
      <c r="I846" s="376"/>
      <c r="J846" s="375"/>
      <c r="K846" s="391"/>
      <c r="L846" s="74">
        <f t="shared" si="13"/>
        <v>0</v>
      </c>
    </row>
    <row r="847" spans="1:12">
      <c r="A847" s="383">
        <v>844</v>
      </c>
      <c r="B847" s="370"/>
      <c r="C847" s="372"/>
      <c r="D847" s="373"/>
      <c r="E847" s="372"/>
      <c r="F847" s="374"/>
      <c r="G847" s="375"/>
      <c r="H847" s="375"/>
      <c r="I847" s="376"/>
      <c r="J847" s="375"/>
      <c r="K847" s="391"/>
      <c r="L847" s="74">
        <f t="shared" si="13"/>
        <v>0</v>
      </c>
    </row>
    <row r="848" spans="1:12">
      <c r="A848" s="383">
        <v>845</v>
      </c>
      <c r="B848" s="370"/>
      <c r="C848" s="372"/>
      <c r="D848" s="373"/>
      <c r="E848" s="372"/>
      <c r="F848" s="374"/>
      <c r="G848" s="375"/>
      <c r="H848" s="375"/>
      <c r="I848" s="376"/>
      <c r="J848" s="375"/>
      <c r="K848" s="391"/>
      <c r="L848" s="74">
        <f t="shared" si="13"/>
        <v>0</v>
      </c>
    </row>
    <row r="849" spans="1:12">
      <c r="A849" s="383">
        <v>846</v>
      </c>
      <c r="B849" s="370"/>
      <c r="C849" s="372"/>
      <c r="D849" s="373"/>
      <c r="E849" s="372"/>
      <c r="F849" s="374"/>
      <c r="G849" s="375"/>
      <c r="H849" s="375"/>
      <c r="I849" s="376"/>
      <c r="J849" s="375"/>
      <c r="K849" s="391"/>
      <c r="L849" s="74">
        <f t="shared" si="13"/>
        <v>0</v>
      </c>
    </row>
    <row r="850" spans="1:12">
      <c r="A850" s="383">
        <v>847</v>
      </c>
      <c r="B850" s="370"/>
      <c r="C850" s="372"/>
      <c r="D850" s="373"/>
      <c r="E850" s="372"/>
      <c r="F850" s="374"/>
      <c r="G850" s="375"/>
      <c r="H850" s="375"/>
      <c r="I850" s="376"/>
      <c r="J850" s="375"/>
      <c r="K850" s="391"/>
      <c r="L850" s="74">
        <f t="shared" si="13"/>
        <v>0</v>
      </c>
    </row>
    <row r="851" spans="1:12">
      <c r="A851" s="383">
        <v>848</v>
      </c>
      <c r="B851" s="370"/>
      <c r="C851" s="372"/>
      <c r="D851" s="373"/>
      <c r="E851" s="372"/>
      <c r="F851" s="374"/>
      <c r="G851" s="375"/>
      <c r="H851" s="375"/>
      <c r="I851" s="376"/>
      <c r="J851" s="375"/>
      <c r="K851" s="391"/>
      <c r="L851" s="74">
        <f t="shared" si="13"/>
        <v>0</v>
      </c>
    </row>
    <row r="852" spans="1:12">
      <c r="A852" s="383">
        <v>849</v>
      </c>
      <c r="B852" s="370"/>
      <c r="C852" s="372"/>
      <c r="D852" s="373"/>
      <c r="E852" s="372"/>
      <c r="F852" s="374"/>
      <c r="G852" s="375"/>
      <c r="H852" s="375"/>
      <c r="I852" s="376"/>
      <c r="J852" s="375"/>
      <c r="K852" s="391"/>
      <c r="L852" s="74">
        <f t="shared" si="13"/>
        <v>0</v>
      </c>
    </row>
    <row r="853" spans="1:12">
      <c r="A853" s="383">
        <v>850</v>
      </c>
      <c r="B853" s="370"/>
      <c r="C853" s="372"/>
      <c r="D853" s="373"/>
      <c r="E853" s="372"/>
      <c r="F853" s="374"/>
      <c r="G853" s="375"/>
      <c r="H853" s="375"/>
      <c r="I853" s="376"/>
      <c r="J853" s="375"/>
      <c r="K853" s="391"/>
      <c r="L853" s="74">
        <f t="shared" si="13"/>
        <v>0</v>
      </c>
    </row>
    <row r="854" spans="1:12">
      <c r="A854" s="383">
        <v>851</v>
      </c>
      <c r="B854" s="370"/>
      <c r="C854" s="372"/>
      <c r="D854" s="373"/>
      <c r="E854" s="372"/>
      <c r="F854" s="374"/>
      <c r="G854" s="375"/>
      <c r="H854" s="375"/>
      <c r="I854" s="376"/>
      <c r="J854" s="375"/>
      <c r="K854" s="391"/>
      <c r="L854" s="74">
        <f t="shared" si="13"/>
        <v>0</v>
      </c>
    </row>
    <row r="855" spans="1:12">
      <c r="A855" s="383">
        <v>852</v>
      </c>
      <c r="B855" s="370"/>
      <c r="C855" s="372"/>
      <c r="D855" s="373"/>
      <c r="E855" s="372"/>
      <c r="F855" s="374"/>
      <c r="G855" s="375"/>
      <c r="H855" s="375"/>
      <c r="I855" s="376"/>
      <c r="J855" s="375"/>
      <c r="K855" s="391"/>
      <c r="L855" s="74">
        <f t="shared" si="13"/>
        <v>0</v>
      </c>
    </row>
    <row r="856" spans="1:12">
      <c r="A856" s="383">
        <v>853</v>
      </c>
      <c r="B856" s="370"/>
      <c r="C856" s="372"/>
      <c r="D856" s="373"/>
      <c r="E856" s="372"/>
      <c r="F856" s="374"/>
      <c r="G856" s="375"/>
      <c r="H856" s="375"/>
      <c r="I856" s="376"/>
      <c r="J856" s="375"/>
      <c r="K856" s="391"/>
      <c r="L856" s="74">
        <f t="shared" si="13"/>
        <v>0</v>
      </c>
    </row>
    <row r="857" spans="1:12">
      <c r="A857" s="383">
        <v>854</v>
      </c>
      <c r="B857" s="370"/>
      <c r="C857" s="372"/>
      <c r="D857" s="373"/>
      <c r="E857" s="372"/>
      <c r="F857" s="374"/>
      <c r="G857" s="375"/>
      <c r="H857" s="375"/>
      <c r="I857" s="376"/>
      <c r="J857" s="375"/>
      <c r="K857" s="391"/>
      <c r="L857" s="74">
        <f t="shared" si="13"/>
        <v>0</v>
      </c>
    </row>
    <row r="858" spans="1:12">
      <c r="A858" s="383">
        <v>855</v>
      </c>
      <c r="B858" s="370"/>
      <c r="C858" s="372"/>
      <c r="D858" s="373"/>
      <c r="E858" s="372"/>
      <c r="F858" s="374"/>
      <c r="G858" s="375"/>
      <c r="H858" s="375"/>
      <c r="I858" s="376"/>
      <c r="J858" s="375"/>
      <c r="K858" s="391"/>
      <c r="L858" s="74">
        <f t="shared" si="13"/>
        <v>0</v>
      </c>
    </row>
    <row r="859" spans="1:12">
      <c r="A859" s="383">
        <v>856</v>
      </c>
      <c r="B859" s="370"/>
      <c r="C859" s="372"/>
      <c r="D859" s="373"/>
      <c r="E859" s="372"/>
      <c r="F859" s="374"/>
      <c r="G859" s="375"/>
      <c r="H859" s="375"/>
      <c r="I859" s="376"/>
      <c r="J859" s="375"/>
      <c r="K859" s="391"/>
      <c r="L859" s="74">
        <f t="shared" si="13"/>
        <v>0</v>
      </c>
    </row>
    <row r="860" spans="1:12">
      <c r="A860" s="383">
        <v>857</v>
      </c>
      <c r="B860" s="370"/>
      <c r="C860" s="372"/>
      <c r="D860" s="373"/>
      <c r="E860" s="372"/>
      <c r="F860" s="374"/>
      <c r="G860" s="375"/>
      <c r="H860" s="375"/>
      <c r="I860" s="376"/>
      <c r="J860" s="375"/>
      <c r="K860" s="391"/>
      <c r="L860" s="74">
        <f t="shared" si="13"/>
        <v>0</v>
      </c>
    </row>
    <row r="861" spans="1:12">
      <c r="A861" s="383">
        <v>858</v>
      </c>
      <c r="B861" s="370"/>
      <c r="C861" s="372"/>
      <c r="D861" s="373"/>
      <c r="E861" s="372"/>
      <c r="F861" s="374"/>
      <c r="G861" s="375"/>
      <c r="H861" s="375"/>
      <c r="I861" s="376"/>
      <c r="J861" s="375"/>
      <c r="K861" s="391"/>
      <c r="L861" s="74">
        <f t="shared" si="13"/>
        <v>0</v>
      </c>
    </row>
    <row r="862" spans="1:12">
      <c r="A862" s="383">
        <v>859</v>
      </c>
      <c r="B862" s="370"/>
      <c r="C862" s="372"/>
      <c r="D862" s="373"/>
      <c r="E862" s="372"/>
      <c r="F862" s="374"/>
      <c r="G862" s="375"/>
      <c r="H862" s="375"/>
      <c r="I862" s="376"/>
      <c r="J862" s="375"/>
      <c r="K862" s="391"/>
      <c r="L862" s="74">
        <f t="shared" si="13"/>
        <v>0</v>
      </c>
    </row>
    <row r="863" spans="1:12">
      <c r="A863" s="383">
        <v>860</v>
      </c>
      <c r="B863" s="370"/>
      <c r="C863" s="372"/>
      <c r="D863" s="373"/>
      <c r="E863" s="372"/>
      <c r="F863" s="374"/>
      <c r="G863" s="375"/>
      <c r="H863" s="375"/>
      <c r="I863" s="376"/>
      <c r="J863" s="375"/>
      <c r="K863" s="391"/>
      <c r="L863" s="74">
        <f t="shared" si="13"/>
        <v>0</v>
      </c>
    </row>
    <row r="864" spans="1:12">
      <c r="A864" s="383">
        <v>861</v>
      </c>
      <c r="B864" s="370"/>
      <c r="C864" s="372"/>
      <c r="D864" s="373"/>
      <c r="E864" s="372"/>
      <c r="F864" s="374"/>
      <c r="G864" s="375"/>
      <c r="H864" s="375"/>
      <c r="I864" s="376"/>
      <c r="J864" s="375"/>
      <c r="K864" s="391"/>
      <c r="L864" s="74">
        <f t="shared" si="13"/>
        <v>0</v>
      </c>
    </row>
    <row r="865" spans="1:12">
      <c r="A865" s="383">
        <v>862</v>
      </c>
      <c r="B865" s="370"/>
      <c r="C865" s="372"/>
      <c r="D865" s="373"/>
      <c r="E865" s="372"/>
      <c r="F865" s="374"/>
      <c r="G865" s="375"/>
      <c r="H865" s="375"/>
      <c r="I865" s="376"/>
      <c r="J865" s="375"/>
      <c r="K865" s="391"/>
      <c r="L865" s="74">
        <f t="shared" si="13"/>
        <v>0</v>
      </c>
    </row>
    <row r="866" spans="1:12">
      <c r="A866" s="383">
        <v>863</v>
      </c>
      <c r="B866" s="370"/>
      <c r="C866" s="372"/>
      <c r="D866" s="373"/>
      <c r="E866" s="372"/>
      <c r="F866" s="374"/>
      <c r="G866" s="375"/>
      <c r="H866" s="375"/>
      <c r="I866" s="376"/>
      <c r="J866" s="375"/>
      <c r="K866" s="391"/>
      <c r="L866" s="74">
        <f t="shared" si="13"/>
        <v>0</v>
      </c>
    </row>
    <row r="867" spans="1:12">
      <c r="A867" s="383">
        <v>864</v>
      </c>
      <c r="B867" s="370"/>
      <c r="C867" s="372"/>
      <c r="D867" s="373"/>
      <c r="E867" s="372"/>
      <c r="F867" s="374"/>
      <c r="G867" s="375"/>
      <c r="H867" s="375"/>
      <c r="I867" s="376"/>
      <c r="J867" s="375"/>
      <c r="K867" s="391"/>
      <c r="L867" s="74">
        <f t="shared" si="13"/>
        <v>0</v>
      </c>
    </row>
    <row r="868" spans="1:12">
      <c r="A868" s="383">
        <v>865</v>
      </c>
      <c r="B868" s="370"/>
      <c r="C868" s="372"/>
      <c r="D868" s="373"/>
      <c r="E868" s="372"/>
      <c r="F868" s="374"/>
      <c r="G868" s="375"/>
      <c r="H868" s="375"/>
      <c r="I868" s="376"/>
      <c r="J868" s="375"/>
      <c r="K868" s="391"/>
      <c r="L868" s="74">
        <f t="shared" si="13"/>
        <v>0</v>
      </c>
    </row>
    <row r="869" spans="1:12">
      <c r="A869" s="383">
        <v>866</v>
      </c>
      <c r="B869" s="370"/>
      <c r="C869" s="372"/>
      <c r="D869" s="373"/>
      <c r="E869" s="372"/>
      <c r="F869" s="374"/>
      <c r="G869" s="375"/>
      <c r="H869" s="375"/>
      <c r="I869" s="376"/>
      <c r="J869" s="375"/>
      <c r="K869" s="391"/>
      <c r="L869" s="74">
        <f t="shared" si="13"/>
        <v>0</v>
      </c>
    </row>
    <row r="870" spans="1:12">
      <c r="A870" s="383">
        <v>867</v>
      </c>
      <c r="B870" s="370"/>
      <c r="C870" s="372"/>
      <c r="D870" s="373"/>
      <c r="E870" s="372"/>
      <c r="F870" s="374"/>
      <c r="G870" s="375"/>
      <c r="H870" s="375"/>
      <c r="I870" s="376"/>
      <c r="J870" s="375"/>
      <c r="K870" s="391"/>
      <c r="L870" s="74">
        <f t="shared" si="13"/>
        <v>0</v>
      </c>
    </row>
    <row r="871" spans="1:12">
      <c r="A871" s="383">
        <v>868</v>
      </c>
      <c r="B871" s="370"/>
      <c r="C871" s="372"/>
      <c r="D871" s="373"/>
      <c r="E871" s="372"/>
      <c r="F871" s="374"/>
      <c r="G871" s="375"/>
      <c r="H871" s="375"/>
      <c r="I871" s="376"/>
      <c r="J871" s="375"/>
      <c r="K871" s="391"/>
      <c r="L871" s="74">
        <f t="shared" si="13"/>
        <v>0</v>
      </c>
    </row>
    <row r="872" spans="1:12">
      <c r="A872" s="383">
        <v>869</v>
      </c>
      <c r="B872" s="370"/>
      <c r="C872" s="372"/>
      <c r="D872" s="373"/>
      <c r="E872" s="372"/>
      <c r="F872" s="374"/>
      <c r="G872" s="375"/>
      <c r="H872" s="375"/>
      <c r="I872" s="376"/>
      <c r="J872" s="375"/>
      <c r="K872" s="391"/>
      <c r="L872" s="74">
        <f t="shared" si="13"/>
        <v>0</v>
      </c>
    </row>
    <row r="873" spans="1:12">
      <c r="A873" s="383">
        <v>870</v>
      </c>
      <c r="B873" s="370"/>
      <c r="C873" s="372"/>
      <c r="D873" s="373"/>
      <c r="E873" s="372"/>
      <c r="F873" s="374"/>
      <c r="G873" s="375"/>
      <c r="H873" s="375"/>
      <c r="I873" s="376"/>
      <c r="J873" s="375"/>
      <c r="K873" s="391"/>
      <c r="L873" s="74">
        <f t="shared" si="13"/>
        <v>0</v>
      </c>
    </row>
    <row r="874" spans="1:12">
      <c r="A874" s="383">
        <v>871</v>
      </c>
      <c r="B874" s="370"/>
      <c r="C874" s="372"/>
      <c r="D874" s="373"/>
      <c r="E874" s="372"/>
      <c r="F874" s="374"/>
      <c r="G874" s="375"/>
      <c r="H874" s="375"/>
      <c r="I874" s="376"/>
      <c r="J874" s="375"/>
      <c r="K874" s="391"/>
      <c r="L874" s="74">
        <f t="shared" si="13"/>
        <v>0</v>
      </c>
    </row>
    <row r="875" spans="1:12">
      <c r="A875" s="383">
        <v>872</v>
      </c>
      <c r="B875" s="370"/>
      <c r="C875" s="372"/>
      <c r="D875" s="373"/>
      <c r="E875" s="372"/>
      <c r="F875" s="374"/>
      <c r="G875" s="375"/>
      <c r="H875" s="375"/>
      <c r="I875" s="376"/>
      <c r="J875" s="375"/>
      <c r="K875" s="391"/>
      <c r="L875" s="74">
        <f t="shared" si="13"/>
        <v>0</v>
      </c>
    </row>
    <row r="876" spans="1:12">
      <c r="A876" s="383">
        <v>873</v>
      </c>
      <c r="B876" s="370"/>
      <c r="C876" s="372"/>
      <c r="D876" s="373"/>
      <c r="E876" s="372"/>
      <c r="F876" s="374"/>
      <c r="G876" s="375"/>
      <c r="H876" s="375"/>
      <c r="I876" s="376"/>
      <c r="J876" s="375"/>
      <c r="K876" s="391"/>
      <c r="L876" s="74">
        <f t="shared" si="13"/>
        <v>0</v>
      </c>
    </row>
    <row r="877" spans="1:12">
      <c r="A877" s="383">
        <v>874</v>
      </c>
      <c r="B877" s="370"/>
      <c r="C877" s="372"/>
      <c r="D877" s="373"/>
      <c r="E877" s="372"/>
      <c r="F877" s="374"/>
      <c r="G877" s="375"/>
      <c r="H877" s="375"/>
      <c r="I877" s="376"/>
      <c r="J877" s="375"/>
      <c r="K877" s="391"/>
      <c r="L877" s="74">
        <f t="shared" si="13"/>
        <v>0</v>
      </c>
    </row>
    <row r="878" spans="1:12">
      <c r="A878" s="383">
        <v>875</v>
      </c>
      <c r="B878" s="370"/>
      <c r="C878" s="372"/>
      <c r="D878" s="373"/>
      <c r="E878" s="372"/>
      <c r="F878" s="374"/>
      <c r="G878" s="375"/>
      <c r="H878" s="375"/>
      <c r="I878" s="376"/>
      <c r="J878" s="375"/>
      <c r="K878" s="391"/>
      <c r="L878" s="74">
        <f t="shared" si="13"/>
        <v>0</v>
      </c>
    </row>
    <row r="879" spans="1:12">
      <c r="A879" s="383">
        <v>876</v>
      </c>
      <c r="B879" s="370"/>
      <c r="C879" s="372"/>
      <c r="D879" s="373"/>
      <c r="E879" s="372"/>
      <c r="F879" s="374"/>
      <c r="G879" s="375"/>
      <c r="H879" s="375"/>
      <c r="I879" s="376"/>
      <c r="J879" s="375"/>
      <c r="K879" s="391"/>
      <c r="L879" s="74">
        <f t="shared" si="13"/>
        <v>0</v>
      </c>
    </row>
    <row r="880" spans="1:12">
      <c r="A880" s="383">
        <v>877</v>
      </c>
      <c r="B880" s="370"/>
      <c r="C880" s="372"/>
      <c r="D880" s="373"/>
      <c r="E880" s="372"/>
      <c r="F880" s="374"/>
      <c r="G880" s="375"/>
      <c r="H880" s="375"/>
      <c r="I880" s="376"/>
      <c r="J880" s="375"/>
      <c r="K880" s="391"/>
      <c r="L880" s="74">
        <f t="shared" si="13"/>
        <v>0</v>
      </c>
    </row>
    <row r="881" spans="1:12">
      <c r="A881" s="383">
        <v>878</v>
      </c>
      <c r="B881" s="370"/>
      <c r="C881" s="372"/>
      <c r="D881" s="373"/>
      <c r="E881" s="372"/>
      <c r="F881" s="374"/>
      <c r="G881" s="375"/>
      <c r="H881" s="375"/>
      <c r="I881" s="376"/>
      <c r="J881" s="375"/>
      <c r="K881" s="391"/>
      <c r="L881" s="74">
        <f t="shared" si="13"/>
        <v>0</v>
      </c>
    </row>
    <row r="882" spans="1:12">
      <c r="A882" s="383">
        <v>879</v>
      </c>
      <c r="B882" s="370"/>
      <c r="C882" s="372"/>
      <c r="D882" s="373"/>
      <c r="E882" s="372"/>
      <c r="F882" s="374"/>
      <c r="G882" s="375"/>
      <c r="H882" s="375"/>
      <c r="I882" s="376"/>
      <c r="J882" s="375"/>
      <c r="K882" s="391"/>
      <c r="L882" s="74">
        <f t="shared" si="13"/>
        <v>0</v>
      </c>
    </row>
    <row r="883" spans="1:12">
      <c r="A883" s="383">
        <v>880</v>
      </c>
      <c r="B883" s="370"/>
      <c r="C883" s="372"/>
      <c r="D883" s="373"/>
      <c r="E883" s="372"/>
      <c r="F883" s="374"/>
      <c r="G883" s="375"/>
      <c r="H883" s="375"/>
      <c r="I883" s="376"/>
      <c r="J883" s="375"/>
      <c r="K883" s="391"/>
      <c r="L883" s="74">
        <f t="shared" si="13"/>
        <v>0</v>
      </c>
    </row>
    <row r="884" spans="1:12">
      <c r="A884" s="383">
        <v>881</v>
      </c>
      <c r="B884" s="370"/>
      <c r="C884" s="372"/>
      <c r="D884" s="373"/>
      <c r="E884" s="372"/>
      <c r="F884" s="374"/>
      <c r="G884" s="375"/>
      <c r="H884" s="375"/>
      <c r="I884" s="376"/>
      <c r="J884" s="375"/>
      <c r="K884" s="391"/>
      <c r="L884" s="74">
        <f t="shared" si="13"/>
        <v>0</v>
      </c>
    </row>
    <row r="885" spans="1:12">
      <c r="A885" s="383">
        <v>882</v>
      </c>
      <c r="B885" s="370"/>
      <c r="C885" s="372"/>
      <c r="D885" s="373"/>
      <c r="E885" s="372"/>
      <c r="F885" s="374"/>
      <c r="G885" s="375"/>
      <c r="H885" s="375"/>
      <c r="I885" s="376"/>
      <c r="J885" s="375"/>
      <c r="K885" s="391"/>
      <c r="L885" s="74">
        <f t="shared" si="13"/>
        <v>0</v>
      </c>
    </row>
    <row r="886" spans="1:12">
      <c r="A886" s="383">
        <v>883</v>
      </c>
      <c r="B886" s="370"/>
      <c r="C886" s="372"/>
      <c r="D886" s="373"/>
      <c r="E886" s="372"/>
      <c r="F886" s="374"/>
      <c r="G886" s="375"/>
      <c r="H886" s="375"/>
      <c r="I886" s="376"/>
      <c r="J886" s="375"/>
      <c r="K886" s="391"/>
      <c r="L886" s="74">
        <f t="shared" si="13"/>
        <v>0</v>
      </c>
    </row>
    <row r="887" spans="1:12">
      <c r="A887" s="383">
        <v>884</v>
      </c>
      <c r="B887" s="370"/>
      <c r="C887" s="372"/>
      <c r="D887" s="373"/>
      <c r="E887" s="372"/>
      <c r="F887" s="374"/>
      <c r="G887" s="375"/>
      <c r="H887" s="375"/>
      <c r="I887" s="376"/>
      <c r="J887" s="375"/>
      <c r="K887" s="391"/>
      <c r="L887" s="74">
        <f t="shared" si="13"/>
        <v>0</v>
      </c>
    </row>
    <row r="888" spans="1:12">
      <c r="A888" s="383">
        <v>885</v>
      </c>
      <c r="B888" s="370"/>
      <c r="C888" s="372"/>
      <c r="D888" s="373"/>
      <c r="E888" s="372"/>
      <c r="F888" s="374"/>
      <c r="G888" s="375"/>
      <c r="H888" s="375"/>
      <c r="I888" s="376"/>
      <c r="J888" s="375"/>
      <c r="K888" s="391"/>
      <c r="L888" s="74">
        <f t="shared" si="13"/>
        <v>0</v>
      </c>
    </row>
    <row r="889" spans="1:12">
      <c r="A889" s="383">
        <v>886</v>
      </c>
      <c r="B889" s="370"/>
      <c r="C889" s="372"/>
      <c r="D889" s="373"/>
      <c r="E889" s="372"/>
      <c r="F889" s="374"/>
      <c r="G889" s="375"/>
      <c r="H889" s="375"/>
      <c r="I889" s="376"/>
      <c r="J889" s="375"/>
      <c r="K889" s="391"/>
      <c r="L889" s="74">
        <f t="shared" si="13"/>
        <v>0</v>
      </c>
    </row>
    <row r="890" spans="1:12">
      <c r="A890" s="383">
        <v>887</v>
      </c>
      <c r="B890" s="370"/>
      <c r="C890" s="372"/>
      <c r="D890" s="373"/>
      <c r="E890" s="372"/>
      <c r="F890" s="374"/>
      <c r="G890" s="375"/>
      <c r="H890" s="375"/>
      <c r="I890" s="376"/>
      <c r="J890" s="375"/>
      <c r="K890" s="391"/>
      <c r="L890" s="74">
        <f t="shared" si="13"/>
        <v>0</v>
      </c>
    </row>
    <row r="891" spans="1:12">
      <c r="A891" s="383">
        <v>888</v>
      </c>
      <c r="B891" s="370"/>
      <c r="C891" s="372"/>
      <c r="D891" s="373"/>
      <c r="E891" s="372"/>
      <c r="F891" s="374"/>
      <c r="G891" s="375"/>
      <c r="H891" s="375"/>
      <c r="I891" s="376"/>
      <c r="J891" s="375"/>
      <c r="K891" s="391"/>
      <c r="L891" s="74">
        <f t="shared" si="13"/>
        <v>0</v>
      </c>
    </row>
    <row r="892" spans="1:12">
      <c r="A892" s="383">
        <v>889</v>
      </c>
      <c r="B892" s="370"/>
      <c r="C892" s="372"/>
      <c r="D892" s="373"/>
      <c r="E892" s="372"/>
      <c r="F892" s="374"/>
      <c r="G892" s="375"/>
      <c r="H892" s="375"/>
      <c r="I892" s="376"/>
      <c r="J892" s="375"/>
      <c r="K892" s="391"/>
      <c r="L892" s="74">
        <f t="shared" si="13"/>
        <v>0</v>
      </c>
    </row>
    <row r="893" spans="1:12">
      <c r="A893" s="383">
        <v>890</v>
      </c>
      <c r="B893" s="370"/>
      <c r="C893" s="372"/>
      <c r="D893" s="373"/>
      <c r="E893" s="372"/>
      <c r="F893" s="374"/>
      <c r="G893" s="375"/>
      <c r="H893" s="375"/>
      <c r="I893" s="376"/>
      <c r="J893" s="375"/>
      <c r="K893" s="391"/>
      <c r="L893" s="74">
        <f t="shared" si="13"/>
        <v>0</v>
      </c>
    </row>
    <row r="894" spans="1:12">
      <c r="A894" s="383">
        <v>891</v>
      </c>
      <c r="B894" s="370"/>
      <c r="C894" s="372"/>
      <c r="D894" s="373"/>
      <c r="E894" s="372"/>
      <c r="F894" s="374"/>
      <c r="G894" s="375"/>
      <c r="H894" s="375"/>
      <c r="I894" s="376"/>
      <c r="J894" s="375"/>
      <c r="K894" s="391"/>
      <c r="L894" s="74">
        <f t="shared" si="13"/>
        <v>0</v>
      </c>
    </row>
    <row r="895" spans="1:12">
      <c r="A895" s="383">
        <v>892</v>
      </c>
      <c r="B895" s="370"/>
      <c r="C895" s="372"/>
      <c r="D895" s="373"/>
      <c r="E895" s="372"/>
      <c r="F895" s="374"/>
      <c r="G895" s="375"/>
      <c r="H895" s="375"/>
      <c r="I895" s="376"/>
      <c r="J895" s="375"/>
      <c r="K895" s="391"/>
      <c r="L895" s="74">
        <f t="shared" si="13"/>
        <v>0</v>
      </c>
    </row>
    <row r="896" spans="1:12">
      <c r="A896" s="383">
        <v>893</v>
      </c>
      <c r="B896" s="370"/>
      <c r="C896" s="372"/>
      <c r="D896" s="373"/>
      <c r="E896" s="372"/>
      <c r="F896" s="374"/>
      <c r="G896" s="375"/>
      <c r="H896" s="375"/>
      <c r="I896" s="376"/>
      <c r="J896" s="375"/>
      <c r="K896" s="391"/>
      <c r="L896" s="74">
        <f t="shared" si="13"/>
        <v>0</v>
      </c>
    </row>
    <row r="897" spans="1:12">
      <c r="A897" s="383">
        <v>894</v>
      </c>
      <c r="B897" s="370"/>
      <c r="C897" s="372"/>
      <c r="D897" s="373"/>
      <c r="E897" s="372"/>
      <c r="F897" s="374"/>
      <c r="G897" s="375"/>
      <c r="H897" s="375"/>
      <c r="I897" s="376"/>
      <c r="J897" s="375"/>
      <c r="K897" s="391"/>
      <c r="L897" s="74">
        <f t="shared" ref="L897:L960" si="14">IF(B897=0,0,MONTH(B897)-$L$1+1)</f>
        <v>0</v>
      </c>
    </row>
    <row r="898" spans="1:12">
      <c r="A898" s="383">
        <v>895</v>
      </c>
      <c r="B898" s="370"/>
      <c r="C898" s="372"/>
      <c r="D898" s="373"/>
      <c r="E898" s="372"/>
      <c r="F898" s="374"/>
      <c r="G898" s="375"/>
      <c r="H898" s="375"/>
      <c r="I898" s="376"/>
      <c r="J898" s="375"/>
      <c r="K898" s="391"/>
      <c r="L898" s="74">
        <f t="shared" si="14"/>
        <v>0</v>
      </c>
    </row>
    <row r="899" spans="1:12">
      <c r="A899" s="383">
        <v>896</v>
      </c>
      <c r="B899" s="370"/>
      <c r="C899" s="372"/>
      <c r="D899" s="373"/>
      <c r="E899" s="372"/>
      <c r="F899" s="374"/>
      <c r="G899" s="375"/>
      <c r="H899" s="375"/>
      <c r="I899" s="376"/>
      <c r="J899" s="375"/>
      <c r="K899" s="391"/>
      <c r="L899" s="74">
        <f t="shared" si="14"/>
        <v>0</v>
      </c>
    </row>
    <row r="900" spans="1:12">
      <c r="A900" s="383">
        <v>897</v>
      </c>
      <c r="B900" s="370"/>
      <c r="C900" s="372"/>
      <c r="D900" s="373"/>
      <c r="E900" s="372"/>
      <c r="F900" s="374"/>
      <c r="G900" s="375"/>
      <c r="H900" s="375"/>
      <c r="I900" s="376"/>
      <c r="J900" s="375"/>
      <c r="K900" s="391"/>
      <c r="L900" s="74">
        <f t="shared" si="14"/>
        <v>0</v>
      </c>
    </row>
    <row r="901" spans="1:12">
      <c r="A901" s="383">
        <v>898</v>
      </c>
      <c r="B901" s="370"/>
      <c r="C901" s="372"/>
      <c r="D901" s="373"/>
      <c r="E901" s="372"/>
      <c r="F901" s="374"/>
      <c r="G901" s="375"/>
      <c r="H901" s="375"/>
      <c r="I901" s="376"/>
      <c r="J901" s="375"/>
      <c r="K901" s="391"/>
      <c r="L901" s="74">
        <f t="shared" si="14"/>
        <v>0</v>
      </c>
    </row>
    <row r="902" spans="1:12">
      <c r="A902" s="383">
        <v>899</v>
      </c>
      <c r="B902" s="370"/>
      <c r="C902" s="372"/>
      <c r="D902" s="373"/>
      <c r="E902" s="372"/>
      <c r="F902" s="374"/>
      <c r="G902" s="375"/>
      <c r="H902" s="375"/>
      <c r="I902" s="376"/>
      <c r="J902" s="375"/>
      <c r="K902" s="391"/>
      <c r="L902" s="74">
        <f t="shared" si="14"/>
        <v>0</v>
      </c>
    </row>
    <row r="903" spans="1:12">
      <c r="A903" s="383">
        <v>900</v>
      </c>
      <c r="B903" s="370"/>
      <c r="C903" s="372"/>
      <c r="D903" s="373"/>
      <c r="E903" s="372"/>
      <c r="F903" s="374"/>
      <c r="G903" s="375"/>
      <c r="H903" s="375"/>
      <c r="I903" s="376"/>
      <c r="J903" s="375"/>
      <c r="K903" s="391"/>
      <c r="L903" s="74">
        <f t="shared" si="14"/>
        <v>0</v>
      </c>
    </row>
    <row r="904" spans="1:12">
      <c r="A904" s="383">
        <v>901</v>
      </c>
      <c r="B904" s="370"/>
      <c r="C904" s="372"/>
      <c r="D904" s="373"/>
      <c r="E904" s="372"/>
      <c r="F904" s="374"/>
      <c r="G904" s="375"/>
      <c r="H904" s="375"/>
      <c r="I904" s="376"/>
      <c r="J904" s="375"/>
      <c r="K904" s="391"/>
      <c r="L904" s="74">
        <f t="shared" si="14"/>
        <v>0</v>
      </c>
    </row>
    <row r="905" spans="1:12">
      <c r="A905" s="383">
        <v>902</v>
      </c>
      <c r="B905" s="370"/>
      <c r="C905" s="372"/>
      <c r="D905" s="373"/>
      <c r="E905" s="372"/>
      <c r="F905" s="374"/>
      <c r="G905" s="375"/>
      <c r="H905" s="375"/>
      <c r="I905" s="376"/>
      <c r="J905" s="375"/>
      <c r="K905" s="391"/>
      <c r="L905" s="74">
        <f t="shared" si="14"/>
        <v>0</v>
      </c>
    </row>
    <row r="906" spans="1:12">
      <c r="A906" s="383">
        <v>903</v>
      </c>
      <c r="B906" s="370"/>
      <c r="C906" s="372"/>
      <c r="D906" s="373"/>
      <c r="E906" s="372"/>
      <c r="F906" s="374"/>
      <c r="G906" s="375"/>
      <c r="H906" s="375"/>
      <c r="I906" s="376"/>
      <c r="J906" s="375"/>
      <c r="K906" s="391"/>
      <c r="L906" s="74">
        <f t="shared" si="14"/>
        <v>0</v>
      </c>
    </row>
    <row r="907" spans="1:12">
      <c r="A907" s="383">
        <v>904</v>
      </c>
      <c r="B907" s="370"/>
      <c r="C907" s="372"/>
      <c r="D907" s="373"/>
      <c r="E907" s="372"/>
      <c r="F907" s="374"/>
      <c r="G907" s="375"/>
      <c r="H907" s="375"/>
      <c r="I907" s="376"/>
      <c r="J907" s="375"/>
      <c r="K907" s="391"/>
      <c r="L907" s="74">
        <f t="shared" si="14"/>
        <v>0</v>
      </c>
    </row>
    <row r="908" spans="1:12">
      <c r="A908" s="383">
        <v>905</v>
      </c>
      <c r="B908" s="370"/>
      <c r="C908" s="372"/>
      <c r="D908" s="373"/>
      <c r="E908" s="372"/>
      <c r="F908" s="374"/>
      <c r="G908" s="375"/>
      <c r="H908" s="375"/>
      <c r="I908" s="376"/>
      <c r="J908" s="375"/>
      <c r="K908" s="391"/>
      <c r="L908" s="74">
        <f t="shared" si="14"/>
        <v>0</v>
      </c>
    </row>
    <row r="909" spans="1:12">
      <c r="A909" s="383">
        <v>906</v>
      </c>
      <c r="B909" s="370"/>
      <c r="C909" s="372"/>
      <c r="D909" s="373"/>
      <c r="E909" s="372"/>
      <c r="F909" s="374"/>
      <c r="G909" s="375"/>
      <c r="H909" s="375"/>
      <c r="I909" s="376"/>
      <c r="J909" s="375"/>
      <c r="K909" s="391"/>
      <c r="L909" s="74">
        <f t="shared" si="14"/>
        <v>0</v>
      </c>
    </row>
    <row r="910" spans="1:12">
      <c r="A910" s="383">
        <v>907</v>
      </c>
      <c r="B910" s="370"/>
      <c r="C910" s="372"/>
      <c r="D910" s="373"/>
      <c r="E910" s="372"/>
      <c r="F910" s="374"/>
      <c r="G910" s="375"/>
      <c r="H910" s="375"/>
      <c r="I910" s="376"/>
      <c r="J910" s="375"/>
      <c r="K910" s="391"/>
      <c r="L910" s="74">
        <f t="shared" si="14"/>
        <v>0</v>
      </c>
    </row>
    <row r="911" spans="1:12">
      <c r="A911" s="383">
        <v>908</v>
      </c>
      <c r="B911" s="370"/>
      <c r="C911" s="372"/>
      <c r="D911" s="373"/>
      <c r="E911" s="372"/>
      <c r="F911" s="374"/>
      <c r="G911" s="375"/>
      <c r="H911" s="375"/>
      <c r="I911" s="376"/>
      <c r="J911" s="375"/>
      <c r="K911" s="391"/>
      <c r="L911" s="74">
        <f t="shared" si="14"/>
        <v>0</v>
      </c>
    </row>
    <row r="912" spans="1:12">
      <c r="A912" s="383">
        <v>909</v>
      </c>
      <c r="B912" s="370"/>
      <c r="C912" s="372"/>
      <c r="D912" s="373"/>
      <c r="E912" s="372"/>
      <c r="F912" s="374"/>
      <c r="G912" s="375"/>
      <c r="H912" s="375"/>
      <c r="I912" s="376"/>
      <c r="J912" s="375"/>
      <c r="K912" s="391"/>
      <c r="L912" s="74">
        <f t="shared" si="14"/>
        <v>0</v>
      </c>
    </row>
    <row r="913" spans="1:12">
      <c r="A913" s="383">
        <v>910</v>
      </c>
      <c r="B913" s="370"/>
      <c r="C913" s="372"/>
      <c r="D913" s="373"/>
      <c r="E913" s="372"/>
      <c r="F913" s="374"/>
      <c r="G913" s="375"/>
      <c r="H913" s="375"/>
      <c r="I913" s="376"/>
      <c r="J913" s="375"/>
      <c r="K913" s="391"/>
      <c r="L913" s="74">
        <f t="shared" si="14"/>
        <v>0</v>
      </c>
    </row>
    <row r="914" spans="1:12">
      <c r="A914" s="383">
        <v>911</v>
      </c>
      <c r="B914" s="370"/>
      <c r="C914" s="372"/>
      <c r="D914" s="373"/>
      <c r="E914" s="372"/>
      <c r="F914" s="374"/>
      <c r="G914" s="375"/>
      <c r="H914" s="375"/>
      <c r="I914" s="376"/>
      <c r="J914" s="375"/>
      <c r="K914" s="391"/>
      <c r="L914" s="74">
        <f t="shared" si="14"/>
        <v>0</v>
      </c>
    </row>
    <row r="915" spans="1:12">
      <c r="A915" s="383">
        <v>912</v>
      </c>
      <c r="B915" s="370"/>
      <c r="C915" s="372"/>
      <c r="D915" s="373"/>
      <c r="E915" s="372"/>
      <c r="F915" s="374"/>
      <c r="G915" s="375"/>
      <c r="H915" s="375"/>
      <c r="I915" s="376"/>
      <c r="J915" s="375"/>
      <c r="K915" s="391"/>
      <c r="L915" s="74">
        <f t="shared" si="14"/>
        <v>0</v>
      </c>
    </row>
    <row r="916" spans="1:12">
      <c r="A916" s="383">
        <v>913</v>
      </c>
      <c r="B916" s="370"/>
      <c r="C916" s="372"/>
      <c r="D916" s="373"/>
      <c r="E916" s="372"/>
      <c r="F916" s="374"/>
      <c r="G916" s="375"/>
      <c r="H916" s="375"/>
      <c r="I916" s="376"/>
      <c r="J916" s="375"/>
      <c r="K916" s="391"/>
      <c r="L916" s="74">
        <f t="shared" si="14"/>
        <v>0</v>
      </c>
    </row>
    <row r="917" spans="1:12">
      <c r="A917" s="383">
        <v>914</v>
      </c>
      <c r="B917" s="370"/>
      <c r="C917" s="372"/>
      <c r="D917" s="373"/>
      <c r="E917" s="372"/>
      <c r="F917" s="374"/>
      <c r="G917" s="375"/>
      <c r="H917" s="375"/>
      <c r="I917" s="376"/>
      <c r="J917" s="375"/>
      <c r="K917" s="391"/>
      <c r="L917" s="74">
        <f t="shared" si="14"/>
        <v>0</v>
      </c>
    </row>
    <row r="918" spans="1:12">
      <c r="A918" s="383">
        <v>915</v>
      </c>
      <c r="B918" s="370"/>
      <c r="C918" s="372"/>
      <c r="D918" s="373"/>
      <c r="E918" s="372"/>
      <c r="F918" s="374"/>
      <c r="G918" s="375"/>
      <c r="H918" s="375"/>
      <c r="I918" s="376"/>
      <c r="J918" s="375"/>
      <c r="K918" s="391"/>
      <c r="L918" s="74">
        <f t="shared" si="14"/>
        <v>0</v>
      </c>
    </row>
    <row r="919" spans="1:12">
      <c r="A919" s="383">
        <v>916</v>
      </c>
      <c r="B919" s="370"/>
      <c r="C919" s="372"/>
      <c r="D919" s="373"/>
      <c r="E919" s="372"/>
      <c r="F919" s="374"/>
      <c r="G919" s="375"/>
      <c r="H919" s="375"/>
      <c r="I919" s="376"/>
      <c r="J919" s="375"/>
      <c r="K919" s="391"/>
      <c r="L919" s="74">
        <f t="shared" si="14"/>
        <v>0</v>
      </c>
    </row>
    <row r="920" spans="1:12">
      <c r="A920" s="383">
        <v>917</v>
      </c>
      <c r="B920" s="370"/>
      <c r="C920" s="372"/>
      <c r="D920" s="373"/>
      <c r="E920" s="372"/>
      <c r="F920" s="374"/>
      <c r="G920" s="375"/>
      <c r="H920" s="375"/>
      <c r="I920" s="376"/>
      <c r="J920" s="375"/>
      <c r="K920" s="391"/>
      <c r="L920" s="74">
        <f t="shared" si="14"/>
        <v>0</v>
      </c>
    </row>
    <row r="921" spans="1:12">
      <c r="A921" s="383">
        <v>918</v>
      </c>
      <c r="B921" s="370"/>
      <c r="C921" s="372"/>
      <c r="D921" s="373"/>
      <c r="E921" s="372"/>
      <c r="F921" s="374"/>
      <c r="G921" s="375"/>
      <c r="H921" s="375"/>
      <c r="I921" s="376"/>
      <c r="J921" s="375"/>
      <c r="K921" s="391"/>
      <c r="L921" s="74">
        <f t="shared" si="14"/>
        <v>0</v>
      </c>
    </row>
    <row r="922" spans="1:12">
      <c r="A922" s="383">
        <v>919</v>
      </c>
      <c r="B922" s="370"/>
      <c r="C922" s="372"/>
      <c r="D922" s="373"/>
      <c r="E922" s="372"/>
      <c r="F922" s="374"/>
      <c r="G922" s="375"/>
      <c r="H922" s="375"/>
      <c r="I922" s="376"/>
      <c r="J922" s="375"/>
      <c r="K922" s="391"/>
      <c r="L922" s="74">
        <f t="shared" si="14"/>
        <v>0</v>
      </c>
    </row>
    <row r="923" spans="1:12">
      <c r="A923" s="383">
        <v>920</v>
      </c>
      <c r="B923" s="370"/>
      <c r="C923" s="372"/>
      <c r="D923" s="373"/>
      <c r="E923" s="372"/>
      <c r="F923" s="374"/>
      <c r="G923" s="375"/>
      <c r="H923" s="375"/>
      <c r="I923" s="376"/>
      <c r="J923" s="375"/>
      <c r="K923" s="391"/>
      <c r="L923" s="74">
        <f t="shared" si="14"/>
        <v>0</v>
      </c>
    </row>
    <row r="924" spans="1:12">
      <c r="A924" s="383">
        <v>921</v>
      </c>
      <c r="B924" s="370"/>
      <c r="C924" s="372"/>
      <c r="D924" s="373"/>
      <c r="E924" s="372"/>
      <c r="F924" s="374"/>
      <c r="G924" s="375"/>
      <c r="H924" s="375"/>
      <c r="I924" s="376"/>
      <c r="J924" s="375"/>
      <c r="K924" s="391"/>
      <c r="L924" s="74">
        <f t="shared" si="14"/>
        <v>0</v>
      </c>
    </row>
    <row r="925" spans="1:12">
      <c r="A925" s="383">
        <v>922</v>
      </c>
      <c r="B925" s="370"/>
      <c r="C925" s="372"/>
      <c r="D925" s="373"/>
      <c r="E925" s="372"/>
      <c r="F925" s="374"/>
      <c r="G925" s="375"/>
      <c r="H925" s="375"/>
      <c r="I925" s="376"/>
      <c r="J925" s="375"/>
      <c r="K925" s="391"/>
      <c r="L925" s="74">
        <f t="shared" si="14"/>
        <v>0</v>
      </c>
    </row>
    <row r="926" spans="1:12">
      <c r="A926" s="383">
        <v>923</v>
      </c>
      <c r="B926" s="370"/>
      <c r="C926" s="372"/>
      <c r="D926" s="373"/>
      <c r="E926" s="372"/>
      <c r="F926" s="374"/>
      <c r="G926" s="375"/>
      <c r="H926" s="375"/>
      <c r="I926" s="376"/>
      <c r="J926" s="375"/>
      <c r="K926" s="391"/>
      <c r="L926" s="74">
        <f t="shared" si="14"/>
        <v>0</v>
      </c>
    </row>
    <row r="927" spans="1:12">
      <c r="A927" s="383">
        <v>924</v>
      </c>
      <c r="B927" s="370"/>
      <c r="C927" s="372"/>
      <c r="D927" s="373"/>
      <c r="E927" s="372"/>
      <c r="F927" s="374"/>
      <c r="G927" s="375"/>
      <c r="H927" s="375"/>
      <c r="I927" s="376"/>
      <c r="J927" s="375"/>
      <c r="K927" s="391"/>
      <c r="L927" s="74">
        <f t="shared" si="14"/>
        <v>0</v>
      </c>
    </row>
    <row r="928" spans="1:12">
      <c r="A928" s="383">
        <v>925</v>
      </c>
      <c r="B928" s="370"/>
      <c r="C928" s="372"/>
      <c r="D928" s="373"/>
      <c r="E928" s="372"/>
      <c r="F928" s="374"/>
      <c r="G928" s="375"/>
      <c r="H928" s="375"/>
      <c r="I928" s="376"/>
      <c r="J928" s="375"/>
      <c r="K928" s="391"/>
      <c r="L928" s="74">
        <f t="shared" si="14"/>
        <v>0</v>
      </c>
    </row>
    <row r="929" spans="1:12">
      <c r="A929" s="383">
        <v>926</v>
      </c>
      <c r="B929" s="370"/>
      <c r="C929" s="372"/>
      <c r="D929" s="373"/>
      <c r="E929" s="372"/>
      <c r="F929" s="374"/>
      <c r="G929" s="375"/>
      <c r="H929" s="375"/>
      <c r="I929" s="376"/>
      <c r="J929" s="375"/>
      <c r="K929" s="391"/>
      <c r="L929" s="74">
        <f t="shared" si="14"/>
        <v>0</v>
      </c>
    </row>
    <row r="930" spans="1:12">
      <c r="A930" s="383">
        <v>927</v>
      </c>
      <c r="B930" s="370"/>
      <c r="C930" s="372"/>
      <c r="D930" s="373"/>
      <c r="E930" s="372"/>
      <c r="F930" s="374"/>
      <c r="G930" s="375"/>
      <c r="H930" s="375"/>
      <c r="I930" s="376"/>
      <c r="J930" s="375"/>
      <c r="K930" s="391"/>
      <c r="L930" s="74">
        <f t="shared" si="14"/>
        <v>0</v>
      </c>
    </row>
    <row r="931" spans="1:12">
      <c r="A931" s="383">
        <v>928</v>
      </c>
      <c r="B931" s="370"/>
      <c r="C931" s="372"/>
      <c r="D931" s="373"/>
      <c r="E931" s="372"/>
      <c r="F931" s="374"/>
      <c r="G931" s="375"/>
      <c r="H931" s="375"/>
      <c r="I931" s="376"/>
      <c r="J931" s="375"/>
      <c r="K931" s="391"/>
      <c r="L931" s="74">
        <f t="shared" si="14"/>
        <v>0</v>
      </c>
    </row>
    <row r="932" spans="1:12">
      <c r="A932" s="383">
        <v>929</v>
      </c>
      <c r="B932" s="370"/>
      <c r="C932" s="372"/>
      <c r="D932" s="373"/>
      <c r="E932" s="372"/>
      <c r="F932" s="374"/>
      <c r="G932" s="375"/>
      <c r="H932" s="375"/>
      <c r="I932" s="376"/>
      <c r="J932" s="375"/>
      <c r="K932" s="391"/>
      <c r="L932" s="74">
        <f t="shared" si="14"/>
        <v>0</v>
      </c>
    </row>
    <row r="933" spans="1:12">
      <c r="A933" s="383">
        <v>930</v>
      </c>
      <c r="B933" s="370"/>
      <c r="C933" s="372"/>
      <c r="D933" s="373"/>
      <c r="E933" s="372"/>
      <c r="F933" s="374"/>
      <c r="G933" s="375"/>
      <c r="H933" s="375"/>
      <c r="I933" s="376"/>
      <c r="J933" s="375"/>
      <c r="K933" s="391"/>
      <c r="L933" s="74">
        <f t="shared" si="14"/>
        <v>0</v>
      </c>
    </row>
    <row r="934" spans="1:12">
      <c r="A934" s="383">
        <v>931</v>
      </c>
      <c r="B934" s="370"/>
      <c r="C934" s="372"/>
      <c r="D934" s="373"/>
      <c r="E934" s="372"/>
      <c r="F934" s="374"/>
      <c r="G934" s="375"/>
      <c r="H934" s="375"/>
      <c r="I934" s="376"/>
      <c r="J934" s="375"/>
      <c r="K934" s="391"/>
      <c r="L934" s="74">
        <f t="shared" si="14"/>
        <v>0</v>
      </c>
    </row>
    <row r="935" spans="1:12">
      <c r="A935" s="383">
        <v>932</v>
      </c>
      <c r="B935" s="370"/>
      <c r="C935" s="372"/>
      <c r="D935" s="373"/>
      <c r="E935" s="372"/>
      <c r="F935" s="374"/>
      <c r="G935" s="375"/>
      <c r="H935" s="375"/>
      <c r="I935" s="376"/>
      <c r="J935" s="375"/>
      <c r="K935" s="391"/>
      <c r="L935" s="74">
        <f t="shared" si="14"/>
        <v>0</v>
      </c>
    </row>
    <row r="936" spans="1:12">
      <c r="A936" s="383">
        <v>933</v>
      </c>
      <c r="B936" s="370"/>
      <c r="C936" s="372"/>
      <c r="D936" s="373"/>
      <c r="E936" s="372"/>
      <c r="F936" s="374"/>
      <c r="G936" s="375"/>
      <c r="H936" s="375"/>
      <c r="I936" s="376"/>
      <c r="J936" s="375"/>
      <c r="K936" s="391"/>
      <c r="L936" s="74">
        <f t="shared" si="14"/>
        <v>0</v>
      </c>
    </row>
    <row r="937" spans="1:12">
      <c r="A937" s="383">
        <v>934</v>
      </c>
      <c r="B937" s="370"/>
      <c r="C937" s="372"/>
      <c r="D937" s="373"/>
      <c r="E937" s="372"/>
      <c r="F937" s="374"/>
      <c r="G937" s="375"/>
      <c r="H937" s="375"/>
      <c r="I937" s="376"/>
      <c r="J937" s="375"/>
      <c r="K937" s="391"/>
      <c r="L937" s="74">
        <f t="shared" si="14"/>
        <v>0</v>
      </c>
    </row>
    <row r="938" spans="1:12">
      <c r="A938" s="383">
        <v>935</v>
      </c>
      <c r="B938" s="370"/>
      <c r="C938" s="372"/>
      <c r="D938" s="373"/>
      <c r="E938" s="372"/>
      <c r="F938" s="374"/>
      <c r="G938" s="375"/>
      <c r="H938" s="375"/>
      <c r="I938" s="376"/>
      <c r="J938" s="375"/>
      <c r="K938" s="391"/>
      <c r="L938" s="74">
        <f t="shared" si="14"/>
        <v>0</v>
      </c>
    </row>
    <row r="939" spans="1:12">
      <c r="A939" s="383">
        <v>936</v>
      </c>
      <c r="B939" s="370"/>
      <c r="C939" s="372"/>
      <c r="D939" s="373"/>
      <c r="E939" s="372"/>
      <c r="F939" s="374"/>
      <c r="G939" s="375"/>
      <c r="H939" s="375"/>
      <c r="I939" s="376"/>
      <c r="J939" s="375"/>
      <c r="K939" s="391"/>
      <c r="L939" s="74">
        <f t="shared" si="14"/>
        <v>0</v>
      </c>
    </row>
    <row r="940" spans="1:12">
      <c r="A940" s="383">
        <v>937</v>
      </c>
      <c r="B940" s="370"/>
      <c r="C940" s="372"/>
      <c r="D940" s="373"/>
      <c r="E940" s="372"/>
      <c r="F940" s="374"/>
      <c r="G940" s="375"/>
      <c r="H940" s="375"/>
      <c r="I940" s="376"/>
      <c r="J940" s="375"/>
      <c r="K940" s="391"/>
      <c r="L940" s="74">
        <f t="shared" si="14"/>
        <v>0</v>
      </c>
    </row>
    <row r="941" spans="1:12">
      <c r="A941" s="383">
        <v>938</v>
      </c>
      <c r="B941" s="370"/>
      <c r="C941" s="372"/>
      <c r="D941" s="373"/>
      <c r="E941" s="372"/>
      <c r="F941" s="374"/>
      <c r="G941" s="375"/>
      <c r="H941" s="375"/>
      <c r="I941" s="376"/>
      <c r="J941" s="375"/>
      <c r="K941" s="391"/>
      <c r="L941" s="74">
        <f t="shared" si="14"/>
        <v>0</v>
      </c>
    </row>
    <row r="942" spans="1:12">
      <c r="A942" s="383">
        <v>939</v>
      </c>
      <c r="B942" s="370"/>
      <c r="C942" s="372"/>
      <c r="D942" s="373"/>
      <c r="E942" s="372"/>
      <c r="F942" s="374"/>
      <c r="G942" s="375"/>
      <c r="H942" s="375"/>
      <c r="I942" s="376"/>
      <c r="J942" s="375"/>
      <c r="K942" s="391"/>
      <c r="L942" s="74">
        <f t="shared" si="14"/>
        <v>0</v>
      </c>
    </row>
    <row r="943" spans="1:12">
      <c r="A943" s="383">
        <v>940</v>
      </c>
      <c r="B943" s="370"/>
      <c r="C943" s="372"/>
      <c r="D943" s="373"/>
      <c r="E943" s="372"/>
      <c r="F943" s="374"/>
      <c r="G943" s="375"/>
      <c r="H943" s="375"/>
      <c r="I943" s="376"/>
      <c r="J943" s="375"/>
      <c r="K943" s="391"/>
      <c r="L943" s="74">
        <f t="shared" si="14"/>
        <v>0</v>
      </c>
    </row>
    <row r="944" spans="1:12">
      <c r="A944" s="383">
        <v>941</v>
      </c>
      <c r="B944" s="370"/>
      <c r="C944" s="372"/>
      <c r="D944" s="373"/>
      <c r="E944" s="372"/>
      <c r="F944" s="374"/>
      <c r="G944" s="375"/>
      <c r="H944" s="375"/>
      <c r="I944" s="376"/>
      <c r="J944" s="375"/>
      <c r="K944" s="391"/>
      <c r="L944" s="74">
        <f t="shared" si="14"/>
        <v>0</v>
      </c>
    </row>
    <row r="945" spans="1:12">
      <c r="A945" s="383">
        <v>942</v>
      </c>
      <c r="B945" s="370"/>
      <c r="C945" s="372"/>
      <c r="D945" s="373"/>
      <c r="E945" s="372"/>
      <c r="F945" s="374"/>
      <c r="G945" s="375"/>
      <c r="H945" s="375"/>
      <c r="I945" s="376"/>
      <c r="J945" s="375"/>
      <c r="K945" s="391"/>
      <c r="L945" s="74">
        <f t="shared" si="14"/>
        <v>0</v>
      </c>
    </row>
    <row r="946" spans="1:12">
      <c r="A946" s="383">
        <v>943</v>
      </c>
      <c r="B946" s="370"/>
      <c r="C946" s="372"/>
      <c r="D946" s="373"/>
      <c r="E946" s="372"/>
      <c r="F946" s="374"/>
      <c r="G946" s="375"/>
      <c r="H946" s="375"/>
      <c r="I946" s="376"/>
      <c r="J946" s="375"/>
      <c r="K946" s="391"/>
      <c r="L946" s="74">
        <f t="shared" si="14"/>
        <v>0</v>
      </c>
    </row>
    <row r="947" spans="1:12">
      <c r="A947" s="383">
        <v>944</v>
      </c>
      <c r="B947" s="370"/>
      <c r="C947" s="372"/>
      <c r="D947" s="373"/>
      <c r="E947" s="372"/>
      <c r="F947" s="374"/>
      <c r="G947" s="375"/>
      <c r="H947" s="375"/>
      <c r="I947" s="376"/>
      <c r="J947" s="375"/>
      <c r="K947" s="391"/>
      <c r="L947" s="74">
        <f t="shared" si="14"/>
        <v>0</v>
      </c>
    </row>
    <row r="948" spans="1:12">
      <c r="A948" s="383">
        <v>945</v>
      </c>
      <c r="B948" s="370"/>
      <c r="C948" s="372"/>
      <c r="D948" s="373"/>
      <c r="E948" s="372"/>
      <c r="F948" s="374"/>
      <c r="G948" s="375"/>
      <c r="H948" s="375"/>
      <c r="I948" s="376"/>
      <c r="J948" s="375"/>
      <c r="K948" s="391"/>
      <c r="L948" s="74">
        <f t="shared" si="14"/>
        <v>0</v>
      </c>
    </row>
    <row r="949" spans="1:12">
      <c r="A949" s="383">
        <v>946</v>
      </c>
      <c r="B949" s="370"/>
      <c r="C949" s="372"/>
      <c r="D949" s="373"/>
      <c r="E949" s="372"/>
      <c r="F949" s="374"/>
      <c r="G949" s="375"/>
      <c r="H949" s="375"/>
      <c r="I949" s="376"/>
      <c r="J949" s="375"/>
      <c r="K949" s="391"/>
      <c r="L949" s="74">
        <f t="shared" si="14"/>
        <v>0</v>
      </c>
    </row>
    <row r="950" spans="1:12">
      <c r="A950" s="383">
        <v>947</v>
      </c>
      <c r="B950" s="370"/>
      <c r="C950" s="372"/>
      <c r="D950" s="373"/>
      <c r="E950" s="372"/>
      <c r="F950" s="374"/>
      <c r="G950" s="375"/>
      <c r="H950" s="375"/>
      <c r="I950" s="376"/>
      <c r="J950" s="375"/>
      <c r="K950" s="391"/>
      <c r="L950" s="74">
        <f t="shared" si="14"/>
        <v>0</v>
      </c>
    </row>
    <row r="951" spans="1:12">
      <c r="A951" s="383">
        <v>948</v>
      </c>
      <c r="B951" s="370"/>
      <c r="C951" s="372"/>
      <c r="D951" s="373"/>
      <c r="E951" s="372"/>
      <c r="F951" s="374"/>
      <c r="G951" s="375"/>
      <c r="H951" s="375"/>
      <c r="I951" s="376"/>
      <c r="J951" s="375"/>
      <c r="K951" s="391"/>
      <c r="L951" s="74">
        <f t="shared" si="14"/>
        <v>0</v>
      </c>
    </row>
    <row r="952" spans="1:12">
      <c r="A952" s="383">
        <v>949</v>
      </c>
      <c r="B952" s="370"/>
      <c r="C952" s="372"/>
      <c r="D952" s="373"/>
      <c r="E952" s="372"/>
      <c r="F952" s="374"/>
      <c r="G952" s="375"/>
      <c r="H952" s="375"/>
      <c r="I952" s="376"/>
      <c r="J952" s="375"/>
      <c r="K952" s="391"/>
      <c r="L952" s="74">
        <f t="shared" si="14"/>
        <v>0</v>
      </c>
    </row>
    <row r="953" spans="1:12">
      <c r="A953" s="383">
        <v>950</v>
      </c>
      <c r="B953" s="370"/>
      <c r="C953" s="372"/>
      <c r="D953" s="373"/>
      <c r="E953" s="372"/>
      <c r="F953" s="374"/>
      <c r="G953" s="375"/>
      <c r="H953" s="375"/>
      <c r="I953" s="376"/>
      <c r="J953" s="375"/>
      <c r="K953" s="391"/>
      <c r="L953" s="74">
        <f t="shared" si="14"/>
        <v>0</v>
      </c>
    </row>
    <row r="954" spans="1:12">
      <c r="A954" s="383">
        <v>951</v>
      </c>
      <c r="B954" s="370"/>
      <c r="C954" s="372"/>
      <c r="D954" s="373"/>
      <c r="E954" s="372"/>
      <c r="F954" s="374"/>
      <c r="G954" s="375"/>
      <c r="H954" s="375"/>
      <c r="I954" s="376"/>
      <c r="J954" s="375"/>
      <c r="K954" s="391"/>
      <c r="L954" s="74">
        <f t="shared" si="14"/>
        <v>0</v>
      </c>
    </row>
    <row r="955" spans="1:12">
      <c r="A955" s="383">
        <v>952</v>
      </c>
      <c r="B955" s="370"/>
      <c r="C955" s="372"/>
      <c r="D955" s="373"/>
      <c r="E955" s="372"/>
      <c r="F955" s="374"/>
      <c r="G955" s="375"/>
      <c r="H955" s="375"/>
      <c r="I955" s="376"/>
      <c r="J955" s="375"/>
      <c r="K955" s="391"/>
      <c r="L955" s="74">
        <f t="shared" si="14"/>
        <v>0</v>
      </c>
    </row>
    <row r="956" spans="1:12">
      <c r="A956" s="383">
        <v>953</v>
      </c>
      <c r="B956" s="370"/>
      <c r="C956" s="372"/>
      <c r="D956" s="373"/>
      <c r="E956" s="372"/>
      <c r="F956" s="374"/>
      <c r="G956" s="375"/>
      <c r="H956" s="375"/>
      <c r="I956" s="376"/>
      <c r="J956" s="375"/>
      <c r="K956" s="391"/>
      <c r="L956" s="74">
        <f t="shared" si="14"/>
        <v>0</v>
      </c>
    </row>
    <row r="957" spans="1:12">
      <c r="A957" s="383">
        <v>954</v>
      </c>
      <c r="B957" s="370"/>
      <c r="C957" s="372"/>
      <c r="D957" s="373"/>
      <c r="E957" s="372"/>
      <c r="F957" s="374"/>
      <c r="G957" s="375"/>
      <c r="H957" s="375"/>
      <c r="I957" s="376"/>
      <c r="J957" s="375"/>
      <c r="K957" s="391"/>
      <c r="L957" s="74">
        <f t="shared" si="14"/>
        <v>0</v>
      </c>
    </row>
    <row r="958" spans="1:12">
      <c r="A958" s="383">
        <v>955</v>
      </c>
      <c r="B958" s="370"/>
      <c r="C958" s="372"/>
      <c r="D958" s="373"/>
      <c r="E958" s="372"/>
      <c r="F958" s="374"/>
      <c r="G958" s="375"/>
      <c r="H958" s="375"/>
      <c r="I958" s="376"/>
      <c r="J958" s="375"/>
      <c r="K958" s="391"/>
      <c r="L958" s="74">
        <f t="shared" si="14"/>
        <v>0</v>
      </c>
    </row>
    <row r="959" spans="1:12">
      <c r="A959" s="383">
        <v>956</v>
      </c>
      <c r="B959" s="370"/>
      <c r="C959" s="372"/>
      <c r="D959" s="373"/>
      <c r="E959" s="372"/>
      <c r="F959" s="374"/>
      <c r="G959" s="375"/>
      <c r="H959" s="375"/>
      <c r="I959" s="376"/>
      <c r="J959" s="375"/>
      <c r="K959" s="391"/>
      <c r="L959" s="74">
        <f t="shared" si="14"/>
        <v>0</v>
      </c>
    </row>
    <row r="960" spans="1:12">
      <c r="A960" s="383">
        <v>957</v>
      </c>
      <c r="B960" s="370"/>
      <c r="C960" s="372"/>
      <c r="D960" s="373"/>
      <c r="E960" s="372"/>
      <c r="F960" s="374"/>
      <c r="G960" s="375"/>
      <c r="H960" s="375"/>
      <c r="I960" s="376"/>
      <c r="J960" s="375"/>
      <c r="K960" s="391"/>
      <c r="L960" s="74">
        <f t="shared" si="14"/>
        <v>0</v>
      </c>
    </row>
    <row r="961" spans="1:12">
      <c r="A961" s="383">
        <v>958</v>
      </c>
      <c r="B961" s="370"/>
      <c r="C961" s="372"/>
      <c r="D961" s="373"/>
      <c r="E961" s="372"/>
      <c r="F961" s="374"/>
      <c r="G961" s="375"/>
      <c r="H961" s="375"/>
      <c r="I961" s="376"/>
      <c r="J961" s="375"/>
      <c r="K961" s="391"/>
      <c r="L961" s="74">
        <f t="shared" ref="L961:L1003" si="15">IF(B961=0,0,MONTH(B961)-$L$1+1)</f>
        <v>0</v>
      </c>
    </row>
    <row r="962" spans="1:12">
      <c r="A962" s="383">
        <v>959</v>
      </c>
      <c r="B962" s="370"/>
      <c r="C962" s="372"/>
      <c r="D962" s="373"/>
      <c r="E962" s="372"/>
      <c r="F962" s="374"/>
      <c r="G962" s="375"/>
      <c r="H962" s="375"/>
      <c r="I962" s="376"/>
      <c r="J962" s="375"/>
      <c r="K962" s="391"/>
      <c r="L962" s="74">
        <f t="shared" si="15"/>
        <v>0</v>
      </c>
    </row>
    <row r="963" spans="1:12">
      <c r="A963" s="383">
        <v>960</v>
      </c>
      <c r="B963" s="370"/>
      <c r="C963" s="372"/>
      <c r="D963" s="373"/>
      <c r="E963" s="372"/>
      <c r="F963" s="374"/>
      <c r="G963" s="375"/>
      <c r="H963" s="375"/>
      <c r="I963" s="376"/>
      <c r="J963" s="375"/>
      <c r="K963" s="391"/>
      <c r="L963" s="74">
        <f t="shared" si="15"/>
        <v>0</v>
      </c>
    </row>
    <row r="964" spans="1:12">
      <c r="A964" s="383">
        <v>961</v>
      </c>
      <c r="B964" s="370"/>
      <c r="C964" s="372"/>
      <c r="D964" s="373"/>
      <c r="E964" s="372"/>
      <c r="F964" s="374"/>
      <c r="G964" s="375"/>
      <c r="H964" s="375"/>
      <c r="I964" s="376"/>
      <c r="J964" s="375"/>
      <c r="K964" s="391"/>
      <c r="L964" s="74">
        <f t="shared" si="15"/>
        <v>0</v>
      </c>
    </row>
    <row r="965" spans="1:12">
      <c r="A965" s="383">
        <v>962</v>
      </c>
      <c r="B965" s="370"/>
      <c r="C965" s="372"/>
      <c r="D965" s="373"/>
      <c r="E965" s="372"/>
      <c r="F965" s="374"/>
      <c r="G965" s="375"/>
      <c r="H965" s="375"/>
      <c r="I965" s="376"/>
      <c r="J965" s="375"/>
      <c r="K965" s="391"/>
      <c r="L965" s="74">
        <f t="shared" si="15"/>
        <v>0</v>
      </c>
    </row>
    <row r="966" spans="1:12">
      <c r="A966" s="383">
        <v>963</v>
      </c>
      <c r="B966" s="370"/>
      <c r="C966" s="372"/>
      <c r="D966" s="373"/>
      <c r="E966" s="372"/>
      <c r="F966" s="374"/>
      <c r="G966" s="375"/>
      <c r="H966" s="375"/>
      <c r="I966" s="376"/>
      <c r="J966" s="375"/>
      <c r="K966" s="391"/>
      <c r="L966" s="74">
        <f t="shared" si="15"/>
        <v>0</v>
      </c>
    </row>
    <row r="967" spans="1:12">
      <c r="A967" s="383">
        <v>964</v>
      </c>
      <c r="B967" s="370"/>
      <c r="C967" s="372"/>
      <c r="D967" s="373"/>
      <c r="E967" s="372"/>
      <c r="F967" s="374"/>
      <c r="G967" s="375"/>
      <c r="H967" s="375"/>
      <c r="I967" s="376"/>
      <c r="J967" s="375"/>
      <c r="K967" s="391"/>
      <c r="L967" s="74">
        <f t="shared" si="15"/>
        <v>0</v>
      </c>
    </row>
    <row r="968" spans="1:12">
      <c r="A968" s="383">
        <v>965</v>
      </c>
      <c r="B968" s="370"/>
      <c r="C968" s="372"/>
      <c r="D968" s="373"/>
      <c r="E968" s="372"/>
      <c r="F968" s="374"/>
      <c r="G968" s="375"/>
      <c r="H968" s="375"/>
      <c r="I968" s="376"/>
      <c r="J968" s="375"/>
      <c r="K968" s="391"/>
      <c r="L968" s="74">
        <f t="shared" si="15"/>
        <v>0</v>
      </c>
    </row>
    <row r="969" spans="1:12">
      <c r="A969" s="383">
        <v>966</v>
      </c>
      <c r="B969" s="370"/>
      <c r="C969" s="372"/>
      <c r="D969" s="373"/>
      <c r="E969" s="372"/>
      <c r="F969" s="374"/>
      <c r="G969" s="375"/>
      <c r="H969" s="375"/>
      <c r="I969" s="376"/>
      <c r="J969" s="375"/>
      <c r="K969" s="391"/>
      <c r="L969" s="74">
        <f t="shared" si="15"/>
        <v>0</v>
      </c>
    </row>
    <row r="970" spans="1:12">
      <c r="A970" s="383">
        <v>967</v>
      </c>
      <c r="B970" s="370"/>
      <c r="C970" s="372"/>
      <c r="D970" s="373"/>
      <c r="E970" s="372"/>
      <c r="F970" s="374"/>
      <c r="G970" s="375"/>
      <c r="H970" s="375"/>
      <c r="I970" s="376"/>
      <c r="J970" s="375"/>
      <c r="K970" s="391"/>
      <c r="L970" s="74">
        <f t="shared" si="15"/>
        <v>0</v>
      </c>
    </row>
    <row r="971" spans="1:12">
      <c r="A971" s="383">
        <v>968</v>
      </c>
      <c r="B971" s="370"/>
      <c r="C971" s="372"/>
      <c r="D971" s="373"/>
      <c r="E971" s="372"/>
      <c r="F971" s="374"/>
      <c r="G971" s="375"/>
      <c r="H971" s="375"/>
      <c r="I971" s="376"/>
      <c r="J971" s="375"/>
      <c r="K971" s="391"/>
      <c r="L971" s="74">
        <f t="shared" si="15"/>
        <v>0</v>
      </c>
    </row>
    <row r="972" spans="1:12">
      <c r="A972" s="383">
        <v>969</v>
      </c>
      <c r="B972" s="370"/>
      <c r="C972" s="372"/>
      <c r="D972" s="373"/>
      <c r="E972" s="372"/>
      <c r="F972" s="374"/>
      <c r="G972" s="375"/>
      <c r="H972" s="375"/>
      <c r="I972" s="376"/>
      <c r="J972" s="375"/>
      <c r="K972" s="391"/>
      <c r="L972" s="74">
        <f t="shared" si="15"/>
        <v>0</v>
      </c>
    </row>
    <row r="973" spans="1:12">
      <c r="A973" s="383">
        <v>970</v>
      </c>
      <c r="B973" s="370"/>
      <c r="C973" s="372"/>
      <c r="D973" s="373"/>
      <c r="E973" s="372"/>
      <c r="F973" s="374"/>
      <c r="G973" s="375"/>
      <c r="H973" s="375"/>
      <c r="I973" s="376"/>
      <c r="J973" s="375"/>
      <c r="K973" s="391"/>
      <c r="L973" s="74">
        <f t="shared" si="15"/>
        <v>0</v>
      </c>
    </row>
    <row r="974" spans="1:12">
      <c r="A974" s="383">
        <v>971</v>
      </c>
      <c r="B974" s="370"/>
      <c r="C974" s="372"/>
      <c r="D974" s="373"/>
      <c r="E974" s="372"/>
      <c r="F974" s="374"/>
      <c r="G974" s="375"/>
      <c r="H974" s="375"/>
      <c r="I974" s="376"/>
      <c r="J974" s="375"/>
      <c r="K974" s="391"/>
      <c r="L974" s="74">
        <f t="shared" si="15"/>
        <v>0</v>
      </c>
    </row>
    <row r="975" spans="1:12">
      <c r="A975" s="383">
        <v>972</v>
      </c>
      <c r="B975" s="370"/>
      <c r="C975" s="372"/>
      <c r="D975" s="373"/>
      <c r="E975" s="372"/>
      <c r="F975" s="374"/>
      <c r="G975" s="375"/>
      <c r="H975" s="375"/>
      <c r="I975" s="376"/>
      <c r="J975" s="375"/>
      <c r="K975" s="391"/>
      <c r="L975" s="74">
        <f t="shared" si="15"/>
        <v>0</v>
      </c>
    </row>
    <row r="976" spans="1:12">
      <c r="A976" s="383">
        <v>973</v>
      </c>
      <c r="B976" s="370"/>
      <c r="C976" s="372"/>
      <c r="D976" s="373"/>
      <c r="E976" s="372"/>
      <c r="F976" s="374"/>
      <c r="G976" s="375"/>
      <c r="H976" s="375"/>
      <c r="I976" s="376"/>
      <c r="J976" s="375"/>
      <c r="K976" s="391"/>
      <c r="L976" s="74">
        <f t="shared" si="15"/>
        <v>0</v>
      </c>
    </row>
    <row r="977" spans="1:12">
      <c r="A977" s="383">
        <v>974</v>
      </c>
      <c r="B977" s="370"/>
      <c r="C977" s="372"/>
      <c r="D977" s="373"/>
      <c r="E977" s="372"/>
      <c r="F977" s="374"/>
      <c r="G977" s="375"/>
      <c r="H977" s="375"/>
      <c r="I977" s="376"/>
      <c r="J977" s="375"/>
      <c r="K977" s="391"/>
      <c r="L977" s="74">
        <f t="shared" si="15"/>
        <v>0</v>
      </c>
    </row>
    <row r="978" spans="1:12">
      <c r="A978" s="383">
        <v>975</v>
      </c>
      <c r="B978" s="370"/>
      <c r="C978" s="372"/>
      <c r="D978" s="373"/>
      <c r="E978" s="372"/>
      <c r="F978" s="374"/>
      <c r="G978" s="375"/>
      <c r="H978" s="375"/>
      <c r="I978" s="376"/>
      <c r="J978" s="375"/>
      <c r="K978" s="391"/>
      <c r="L978" s="74">
        <f t="shared" si="15"/>
        <v>0</v>
      </c>
    </row>
    <row r="979" spans="1:12">
      <c r="A979" s="383">
        <v>976</v>
      </c>
      <c r="B979" s="370"/>
      <c r="C979" s="372"/>
      <c r="D979" s="373"/>
      <c r="E979" s="372"/>
      <c r="F979" s="374"/>
      <c r="G979" s="375"/>
      <c r="H979" s="375"/>
      <c r="I979" s="376"/>
      <c r="J979" s="375"/>
      <c r="K979" s="391"/>
      <c r="L979" s="74">
        <f t="shared" si="15"/>
        <v>0</v>
      </c>
    </row>
    <row r="980" spans="1:12">
      <c r="A980" s="383">
        <v>977</v>
      </c>
      <c r="B980" s="370"/>
      <c r="C980" s="372"/>
      <c r="D980" s="373"/>
      <c r="E980" s="372"/>
      <c r="F980" s="374"/>
      <c r="G980" s="375"/>
      <c r="H980" s="375"/>
      <c r="I980" s="376"/>
      <c r="J980" s="375"/>
      <c r="K980" s="391"/>
      <c r="L980" s="74">
        <f t="shared" si="15"/>
        <v>0</v>
      </c>
    </row>
    <row r="981" spans="1:12">
      <c r="A981" s="383">
        <v>978</v>
      </c>
      <c r="B981" s="370"/>
      <c r="C981" s="372"/>
      <c r="D981" s="373"/>
      <c r="E981" s="372"/>
      <c r="F981" s="374"/>
      <c r="G981" s="375"/>
      <c r="H981" s="375"/>
      <c r="I981" s="376"/>
      <c r="J981" s="375"/>
      <c r="K981" s="391"/>
      <c r="L981" s="74">
        <f t="shared" si="15"/>
        <v>0</v>
      </c>
    </row>
    <row r="982" spans="1:12">
      <c r="A982" s="383">
        <v>979</v>
      </c>
      <c r="B982" s="370"/>
      <c r="C982" s="372"/>
      <c r="D982" s="373"/>
      <c r="E982" s="372"/>
      <c r="F982" s="374"/>
      <c r="G982" s="375"/>
      <c r="H982" s="375"/>
      <c r="I982" s="376"/>
      <c r="J982" s="375"/>
      <c r="K982" s="391"/>
      <c r="L982" s="74">
        <f t="shared" si="15"/>
        <v>0</v>
      </c>
    </row>
    <row r="983" spans="1:12">
      <c r="A983" s="383">
        <v>980</v>
      </c>
      <c r="B983" s="370"/>
      <c r="C983" s="372"/>
      <c r="D983" s="373"/>
      <c r="E983" s="372"/>
      <c r="F983" s="374"/>
      <c r="G983" s="375"/>
      <c r="H983" s="375"/>
      <c r="I983" s="376"/>
      <c r="J983" s="375"/>
      <c r="K983" s="391"/>
      <c r="L983" s="74">
        <f t="shared" si="15"/>
        <v>0</v>
      </c>
    </row>
    <row r="984" spans="1:12">
      <c r="A984" s="383">
        <v>981</v>
      </c>
      <c r="B984" s="370"/>
      <c r="C984" s="372"/>
      <c r="D984" s="373"/>
      <c r="E984" s="372"/>
      <c r="F984" s="374"/>
      <c r="G984" s="375"/>
      <c r="H984" s="375"/>
      <c r="I984" s="376"/>
      <c r="J984" s="375"/>
      <c r="K984" s="391"/>
      <c r="L984" s="74">
        <f t="shared" si="15"/>
        <v>0</v>
      </c>
    </row>
    <row r="985" spans="1:12">
      <c r="A985" s="383">
        <v>982</v>
      </c>
      <c r="B985" s="370"/>
      <c r="C985" s="372"/>
      <c r="D985" s="373"/>
      <c r="E985" s="372"/>
      <c r="F985" s="374"/>
      <c r="G985" s="375"/>
      <c r="H985" s="375"/>
      <c r="I985" s="376"/>
      <c r="J985" s="375"/>
      <c r="K985" s="391"/>
      <c r="L985" s="74">
        <f t="shared" si="15"/>
        <v>0</v>
      </c>
    </row>
    <row r="986" spans="1:12">
      <c r="A986" s="383">
        <v>983</v>
      </c>
      <c r="B986" s="370"/>
      <c r="C986" s="372"/>
      <c r="D986" s="373"/>
      <c r="E986" s="372"/>
      <c r="F986" s="374"/>
      <c r="G986" s="375"/>
      <c r="H986" s="375"/>
      <c r="I986" s="376"/>
      <c r="J986" s="375"/>
      <c r="K986" s="391"/>
      <c r="L986" s="74">
        <f t="shared" si="15"/>
        <v>0</v>
      </c>
    </row>
    <row r="987" spans="1:12">
      <c r="A987" s="383">
        <v>984</v>
      </c>
      <c r="B987" s="370"/>
      <c r="C987" s="372"/>
      <c r="D987" s="373"/>
      <c r="E987" s="372"/>
      <c r="F987" s="374"/>
      <c r="G987" s="375"/>
      <c r="H987" s="375"/>
      <c r="I987" s="376"/>
      <c r="J987" s="375"/>
      <c r="K987" s="391"/>
      <c r="L987" s="74">
        <f t="shared" si="15"/>
        <v>0</v>
      </c>
    </row>
    <row r="988" spans="1:12">
      <c r="A988" s="383">
        <v>985</v>
      </c>
      <c r="B988" s="370"/>
      <c r="C988" s="372"/>
      <c r="D988" s="373"/>
      <c r="E988" s="372"/>
      <c r="F988" s="374"/>
      <c r="G988" s="375"/>
      <c r="H988" s="375"/>
      <c r="I988" s="376"/>
      <c r="J988" s="375"/>
      <c r="K988" s="391"/>
      <c r="L988" s="74">
        <f t="shared" si="15"/>
        <v>0</v>
      </c>
    </row>
    <row r="989" spans="1:12">
      <c r="A989" s="383">
        <v>986</v>
      </c>
      <c r="B989" s="370"/>
      <c r="C989" s="372"/>
      <c r="D989" s="373"/>
      <c r="E989" s="372"/>
      <c r="F989" s="374"/>
      <c r="G989" s="375"/>
      <c r="H989" s="375"/>
      <c r="I989" s="376"/>
      <c r="J989" s="375"/>
      <c r="K989" s="391"/>
      <c r="L989" s="74">
        <f t="shared" si="15"/>
        <v>0</v>
      </c>
    </row>
    <row r="990" spans="1:12">
      <c r="A990" s="383">
        <v>987</v>
      </c>
      <c r="B990" s="370"/>
      <c r="C990" s="372"/>
      <c r="D990" s="373"/>
      <c r="E990" s="372"/>
      <c r="F990" s="374"/>
      <c r="G990" s="375"/>
      <c r="H990" s="375"/>
      <c r="I990" s="376"/>
      <c r="J990" s="375"/>
      <c r="K990" s="391"/>
      <c r="L990" s="74">
        <f t="shared" si="15"/>
        <v>0</v>
      </c>
    </row>
    <row r="991" spans="1:12">
      <c r="A991" s="383">
        <v>988</v>
      </c>
      <c r="B991" s="370"/>
      <c r="C991" s="372"/>
      <c r="D991" s="373"/>
      <c r="E991" s="372"/>
      <c r="F991" s="374"/>
      <c r="G991" s="375"/>
      <c r="H991" s="375"/>
      <c r="I991" s="376"/>
      <c r="J991" s="375"/>
      <c r="K991" s="391"/>
      <c r="L991" s="74">
        <f t="shared" si="15"/>
        <v>0</v>
      </c>
    </row>
    <row r="992" spans="1:12">
      <c r="A992" s="383">
        <v>989</v>
      </c>
      <c r="B992" s="370"/>
      <c r="C992" s="372"/>
      <c r="D992" s="373"/>
      <c r="E992" s="372"/>
      <c r="F992" s="374"/>
      <c r="G992" s="375"/>
      <c r="H992" s="375"/>
      <c r="I992" s="376"/>
      <c r="J992" s="375"/>
      <c r="K992" s="391"/>
      <c r="L992" s="74">
        <f t="shared" si="15"/>
        <v>0</v>
      </c>
    </row>
    <row r="993" spans="1:12">
      <c r="A993" s="383">
        <v>990</v>
      </c>
      <c r="B993" s="370"/>
      <c r="C993" s="372"/>
      <c r="D993" s="373"/>
      <c r="E993" s="372"/>
      <c r="F993" s="374"/>
      <c r="G993" s="375"/>
      <c r="H993" s="375"/>
      <c r="I993" s="376"/>
      <c r="J993" s="375"/>
      <c r="K993" s="391"/>
      <c r="L993" s="74">
        <f t="shared" si="15"/>
        <v>0</v>
      </c>
    </row>
    <row r="994" spans="1:12">
      <c r="A994" s="383">
        <v>991</v>
      </c>
      <c r="B994" s="370"/>
      <c r="C994" s="372"/>
      <c r="D994" s="373"/>
      <c r="E994" s="372"/>
      <c r="F994" s="374"/>
      <c r="G994" s="375"/>
      <c r="H994" s="375"/>
      <c r="I994" s="376"/>
      <c r="J994" s="375"/>
      <c r="K994" s="391"/>
      <c r="L994" s="74">
        <f t="shared" si="15"/>
        <v>0</v>
      </c>
    </row>
    <row r="995" spans="1:12">
      <c r="A995" s="383">
        <v>992</v>
      </c>
      <c r="B995" s="370"/>
      <c r="C995" s="372"/>
      <c r="D995" s="373"/>
      <c r="E995" s="372"/>
      <c r="F995" s="374"/>
      <c r="G995" s="375"/>
      <c r="H995" s="375"/>
      <c r="I995" s="376"/>
      <c r="J995" s="375"/>
      <c r="K995" s="391"/>
      <c r="L995" s="74">
        <f t="shared" si="15"/>
        <v>0</v>
      </c>
    </row>
    <row r="996" spans="1:12">
      <c r="A996" s="383">
        <v>993</v>
      </c>
      <c r="B996" s="370"/>
      <c r="C996" s="372"/>
      <c r="D996" s="373"/>
      <c r="E996" s="372"/>
      <c r="F996" s="374"/>
      <c r="G996" s="375"/>
      <c r="H996" s="375"/>
      <c r="I996" s="376"/>
      <c r="J996" s="375"/>
      <c r="K996" s="391"/>
      <c r="L996" s="74">
        <f t="shared" si="15"/>
        <v>0</v>
      </c>
    </row>
    <row r="997" spans="1:12">
      <c r="A997" s="383">
        <v>994</v>
      </c>
      <c r="B997" s="370"/>
      <c r="C997" s="372"/>
      <c r="D997" s="373"/>
      <c r="E997" s="372"/>
      <c r="F997" s="374"/>
      <c r="G997" s="375"/>
      <c r="H997" s="375"/>
      <c r="I997" s="376"/>
      <c r="J997" s="375"/>
      <c r="K997" s="391"/>
      <c r="L997" s="74">
        <f t="shared" si="15"/>
        <v>0</v>
      </c>
    </row>
    <row r="998" spans="1:12">
      <c r="A998" s="383">
        <v>995</v>
      </c>
      <c r="B998" s="370"/>
      <c r="C998" s="372"/>
      <c r="D998" s="373"/>
      <c r="E998" s="372"/>
      <c r="F998" s="374"/>
      <c r="G998" s="375"/>
      <c r="H998" s="375"/>
      <c r="I998" s="376"/>
      <c r="J998" s="375"/>
      <c r="K998" s="391"/>
      <c r="L998" s="74">
        <f t="shared" si="15"/>
        <v>0</v>
      </c>
    </row>
    <row r="999" spans="1:12">
      <c r="A999" s="383">
        <v>996</v>
      </c>
      <c r="B999" s="370"/>
      <c r="C999" s="372"/>
      <c r="D999" s="373"/>
      <c r="E999" s="372"/>
      <c r="F999" s="374"/>
      <c r="G999" s="375"/>
      <c r="H999" s="375"/>
      <c r="I999" s="376"/>
      <c r="J999" s="375"/>
      <c r="K999" s="391"/>
      <c r="L999" s="74">
        <f t="shared" si="15"/>
        <v>0</v>
      </c>
    </row>
    <row r="1000" spans="1:12">
      <c r="A1000" s="383">
        <v>997</v>
      </c>
      <c r="B1000" s="370"/>
      <c r="C1000" s="372"/>
      <c r="D1000" s="373"/>
      <c r="E1000" s="372"/>
      <c r="F1000" s="374"/>
      <c r="G1000" s="375"/>
      <c r="H1000" s="375"/>
      <c r="I1000" s="376"/>
      <c r="J1000" s="375"/>
      <c r="K1000" s="391"/>
      <c r="L1000" s="74">
        <f t="shared" si="15"/>
        <v>0</v>
      </c>
    </row>
    <row r="1001" spans="1:12">
      <c r="A1001" s="383">
        <v>998</v>
      </c>
      <c r="B1001" s="370"/>
      <c r="C1001" s="372"/>
      <c r="D1001" s="373"/>
      <c r="E1001" s="372"/>
      <c r="F1001" s="374"/>
      <c r="G1001" s="375"/>
      <c r="H1001" s="375"/>
      <c r="I1001" s="376"/>
      <c r="J1001" s="375"/>
      <c r="K1001" s="391"/>
      <c r="L1001" s="74">
        <f t="shared" si="15"/>
        <v>0</v>
      </c>
    </row>
    <row r="1002" spans="1:12">
      <c r="A1002" s="383">
        <v>999</v>
      </c>
      <c r="B1002" s="370"/>
      <c r="C1002" s="372"/>
      <c r="D1002" s="373"/>
      <c r="E1002" s="372"/>
      <c r="F1002" s="374"/>
      <c r="G1002" s="375"/>
      <c r="H1002" s="375"/>
      <c r="I1002" s="376"/>
      <c r="J1002" s="375"/>
      <c r="K1002" s="391"/>
      <c r="L1002" s="74">
        <f t="shared" si="15"/>
        <v>0</v>
      </c>
    </row>
    <row r="1003" spans="1:12">
      <c r="A1003" s="383">
        <v>1000</v>
      </c>
      <c r="B1003" s="370"/>
      <c r="C1003" s="372"/>
      <c r="D1003" s="373"/>
      <c r="E1003" s="372"/>
      <c r="F1003" s="374"/>
      <c r="G1003" s="375"/>
      <c r="H1003" s="375"/>
      <c r="I1003" s="376"/>
      <c r="J1003" s="375"/>
      <c r="K1003" s="391"/>
      <c r="L1003" s="74">
        <f t="shared" si="15"/>
        <v>0</v>
      </c>
    </row>
    <row r="1004" spans="1:12">
      <c r="A1004" s="383">
        <v>1001</v>
      </c>
      <c r="B1004" s="370"/>
      <c r="C1004" s="372"/>
      <c r="D1004" s="373"/>
      <c r="E1004" s="372"/>
      <c r="F1004" s="374"/>
      <c r="G1004" s="375"/>
      <c r="H1004" s="375"/>
      <c r="I1004" s="376"/>
      <c r="J1004" s="375"/>
      <c r="K1004" s="391"/>
      <c r="L1004" s="74">
        <f>IF(B1004=0,0,MONTH(B1004)-$L$1+1)</f>
        <v>0</v>
      </c>
    </row>
    <row r="1005" spans="1:12">
      <c r="B1005" s="97"/>
      <c r="C1005" s="98"/>
      <c r="D1005" s="99"/>
      <c r="E1005" s="98"/>
      <c r="F1005" s="100"/>
      <c r="G1005" s="319"/>
      <c r="H1005" s="319"/>
      <c r="I1005" s="320"/>
      <c r="J1005" s="319"/>
      <c r="K1005" s="97"/>
    </row>
    <row r="1006" spans="1:12">
      <c r="B1006" s="97"/>
      <c r="C1006" s="98"/>
      <c r="D1006" s="99"/>
      <c r="E1006" s="98"/>
      <c r="F1006" s="100"/>
      <c r="G1006" s="319"/>
      <c r="H1006" s="319"/>
      <c r="I1006" s="320"/>
      <c r="J1006" s="319"/>
      <c r="K1006" s="97"/>
    </row>
    <row r="1007" spans="1:12">
      <c r="B1007" s="97"/>
      <c r="C1007" s="98"/>
      <c r="D1007" s="99"/>
      <c r="E1007" s="98"/>
      <c r="F1007" s="100"/>
      <c r="G1007" s="319"/>
      <c r="H1007" s="319"/>
      <c r="I1007" s="320"/>
      <c r="J1007" s="319"/>
      <c r="K1007" s="97"/>
    </row>
    <row r="1008" spans="1:12">
      <c r="B1008" s="97"/>
      <c r="C1008" s="98"/>
      <c r="D1008" s="99"/>
      <c r="E1008" s="98"/>
      <c r="F1008" s="100"/>
      <c r="G1008" s="319"/>
      <c r="H1008" s="319"/>
      <c r="I1008" s="320"/>
      <c r="J1008" s="319"/>
      <c r="K1008" s="97"/>
    </row>
    <row r="1009" spans="2:11">
      <c r="B1009" s="97"/>
      <c r="C1009" s="98"/>
      <c r="D1009" s="99"/>
      <c r="E1009" s="98"/>
      <c r="F1009" s="100"/>
      <c r="G1009" s="319"/>
      <c r="H1009" s="319"/>
      <c r="I1009" s="320"/>
      <c r="J1009" s="319"/>
      <c r="K1009" s="97"/>
    </row>
    <row r="1010" spans="2:11">
      <c r="B1010" s="97"/>
      <c r="C1010" s="98"/>
      <c r="D1010" s="99"/>
      <c r="E1010" s="98"/>
      <c r="F1010" s="100"/>
      <c r="G1010" s="319"/>
      <c r="H1010" s="319"/>
      <c r="I1010" s="320"/>
      <c r="J1010" s="319"/>
      <c r="K1010" s="97"/>
    </row>
    <row r="1011" spans="2:11">
      <c r="B1011" s="97"/>
      <c r="C1011" s="98"/>
      <c r="D1011" s="99"/>
      <c r="E1011" s="98"/>
      <c r="F1011" s="100"/>
      <c r="G1011" s="319"/>
      <c r="H1011" s="319"/>
      <c r="I1011" s="320"/>
      <c r="J1011" s="319"/>
      <c r="K1011" s="97"/>
    </row>
    <row r="1012" spans="2:11">
      <c r="B1012" s="97"/>
      <c r="C1012" s="98"/>
      <c r="D1012" s="99"/>
      <c r="E1012" s="98"/>
      <c r="F1012" s="100"/>
      <c r="G1012" s="319"/>
      <c r="H1012" s="319"/>
      <c r="I1012" s="320"/>
      <c r="J1012" s="319"/>
      <c r="K1012" s="97"/>
    </row>
    <row r="1013" spans="2:11">
      <c r="B1013" s="97"/>
      <c r="C1013" s="98"/>
      <c r="D1013" s="99"/>
      <c r="E1013" s="98"/>
      <c r="F1013" s="100"/>
      <c r="G1013" s="319"/>
      <c r="H1013" s="319"/>
      <c r="I1013" s="320"/>
      <c r="J1013" s="319"/>
      <c r="K1013" s="97"/>
    </row>
  </sheetData>
  <sheetProtection formatColumns="0" formatRows="0" insertColumns="0" insertRows="0" deleteRows="0" autoFilter="0"/>
  <autoFilter ref="A3:K1004" xr:uid="{00000000-0009-0000-0000-00000E000000}">
    <sortState xmlns:xlrd2="http://schemas.microsoft.com/office/spreadsheetml/2017/richdata2" ref="A5:Z2004">
      <sortCondition ref="A4:A2004"/>
    </sortState>
  </autoFilter>
  <mergeCells count="2">
    <mergeCell ref="A1:K1"/>
    <mergeCell ref="A2:K2"/>
  </mergeCells>
  <dataValidations count="1">
    <dataValidation type="list" allowBlank="1" showInputMessage="1" showErrorMessage="1" sqref="C4:C1004" xr:uid="{00000000-0002-0000-0E00-000000000000}">
      <formula1>Reserva</formula1>
    </dataValidation>
  </dataValidations>
  <printOptions horizontalCentered="1"/>
  <pageMargins left="0.59055118110236227" right="0.59055118110236227" top="0.59055118110236227" bottom="0.59055118110236227" header="0" footer="0"/>
  <pageSetup paperSize="9" scale="65" fitToHeight="0" pageOrder="overThenDown" orientation="landscape" r:id="rId1"/>
  <headerFooter>
    <oddFooter>Página &amp;P de &amp;N</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tint="0.499984740745262"/>
    <pageSetUpPr fitToPage="1"/>
  </sheetPr>
  <dimension ref="A1:P1004"/>
  <sheetViews>
    <sheetView showGridLines="0" zoomScaleSheetLayoutView="100" workbookViewId="0">
      <pane ySplit="5" topLeftCell="A6" activePane="bottomLeft" state="frozen"/>
      <selection pane="bottomLeft" activeCell="A6" sqref="A6"/>
    </sheetView>
  </sheetViews>
  <sheetFormatPr defaultColWidth="9.140625" defaultRowHeight="15"/>
  <cols>
    <col min="1" max="1" width="4" style="357" bestFit="1" customWidth="1"/>
    <col min="2" max="2" width="29.85546875" style="357" customWidth="1"/>
    <col min="3" max="3" width="36.7109375" style="343" customWidth="1"/>
    <col min="4" max="4" width="13.7109375" style="343" customWidth="1"/>
    <col min="5" max="5" width="11" style="343" customWidth="1"/>
    <col min="6" max="6" width="15.5703125" style="343" customWidth="1"/>
    <col min="7" max="7" width="13.7109375" style="343" customWidth="1"/>
    <col min="8" max="8" width="10.5703125" style="343" customWidth="1"/>
    <col min="9" max="9" width="19.7109375" style="343" customWidth="1"/>
    <col min="10" max="11" width="11.28515625" style="343" customWidth="1"/>
    <col min="12" max="12" width="9.140625" style="343"/>
    <col min="13" max="13" width="9.140625" style="343" customWidth="1"/>
    <col min="14" max="15" width="9.140625" style="343" hidden="1" customWidth="1"/>
    <col min="16" max="16384" width="9.140625" style="343"/>
  </cols>
  <sheetData>
    <row r="1" spans="1:16">
      <c r="A1" s="667" t="s">
        <v>368</v>
      </c>
      <c r="B1" s="667"/>
      <c r="C1" s="667"/>
      <c r="D1" s="667"/>
      <c r="E1" s="667"/>
      <c r="F1" s="667"/>
      <c r="G1" s="667"/>
      <c r="H1" s="667"/>
      <c r="I1" s="667"/>
      <c r="J1" s="667"/>
      <c r="K1" s="667"/>
    </row>
    <row r="2" spans="1:16" ht="15.6" customHeight="1">
      <c r="A2" s="665" t="str">
        <f>Capa!A1</f>
        <v>III Termo de Aditivo ao Contrato de Gestão nº 05/20 celebrado entre a Fundação Clóvis Salgado e a Associação Pró-Cultura e Promoção das Artes</v>
      </c>
      <c r="B2" s="665"/>
      <c r="C2" s="665"/>
      <c r="D2" s="665"/>
      <c r="E2" s="665"/>
      <c r="F2" s="665"/>
      <c r="G2" s="665"/>
      <c r="H2" s="665"/>
      <c r="I2" s="665"/>
      <c r="J2" s="665"/>
      <c r="K2" s="665"/>
      <c r="L2" s="342"/>
      <c r="M2" s="342"/>
      <c r="N2" s="342"/>
      <c r="O2" s="342"/>
      <c r="P2" s="342"/>
    </row>
    <row r="3" spans="1:16" ht="15.6" customHeight="1">
      <c r="A3" s="665" t="str">
        <f>Capa!A3</f>
        <v>3º Relatório Gerencial Financeiro</v>
      </c>
      <c r="B3" s="665"/>
      <c r="C3" s="665"/>
      <c r="D3" s="665"/>
      <c r="E3" s="665"/>
      <c r="F3" s="665"/>
      <c r="G3" s="665"/>
      <c r="H3" s="665"/>
      <c r="I3" s="665"/>
      <c r="J3" s="665"/>
      <c r="K3" s="665"/>
      <c r="L3" s="342"/>
      <c r="M3" s="342"/>
      <c r="N3" s="342"/>
      <c r="O3" s="342"/>
      <c r="P3" s="342"/>
    </row>
    <row r="4" spans="1:16" ht="25.5" customHeight="1" thickBot="1">
      <c r="A4" s="666" t="s">
        <v>363</v>
      </c>
      <c r="B4" s="666"/>
      <c r="C4" s="666"/>
      <c r="D4" s="666"/>
      <c r="E4" s="666"/>
      <c r="F4" s="666"/>
      <c r="G4" s="666"/>
      <c r="H4" s="666"/>
      <c r="I4" s="666"/>
      <c r="J4" s="666"/>
      <c r="K4" s="666"/>
      <c r="N4" s="344" t="s">
        <v>168</v>
      </c>
      <c r="O4" s="344" t="s">
        <v>351</v>
      </c>
    </row>
    <row r="5" spans="1:16" ht="46.5" customHeight="1" thickBot="1">
      <c r="A5" s="345" t="s">
        <v>308</v>
      </c>
      <c r="B5" s="345" t="s">
        <v>352</v>
      </c>
      <c r="C5" s="345" t="s">
        <v>353</v>
      </c>
      <c r="D5" s="345" t="s">
        <v>354</v>
      </c>
      <c r="E5" s="345" t="s">
        <v>36</v>
      </c>
      <c r="F5" s="345" t="s">
        <v>355</v>
      </c>
      <c r="G5" s="345" t="s">
        <v>356</v>
      </c>
      <c r="H5" s="345" t="s">
        <v>33</v>
      </c>
      <c r="I5" s="346" t="s">
        <v>357</v>
      </c>
      <c r="J5" s="346" t="s">
        <v>358</v>
      </c>
      <c r="K5" s="346" t="s">
        <v>359</v>
      </c>
    </row>
    <row r="6" spans="1:16">
      <c r="A6" s="347">
        <v>1</v>
      </c>
      <c r="B6" s="348"/>
      <c r="C6" s="348"/>
      <c r="D6" s="348"/>
      <c r="E6" s="348"/>
      <c r="F6" s="349"/>
      <c r="G6" s="349"/>
      <c r="H6" s="350"/>
      <c r="I6" s="348"/>
      <c r="J6" s="351"/>
      <c r="K6" s="351"/>
    </row>
    <row r="7" spans="1:16">
      <c r="A7" s="352">
        <v>2</v>
      </c>
      <c r="B7" s="353"/>
      <c r="C7" s="353"/>
      <c r="D7" s="353"/>
      <c r="E7" s="353"/>
      <c r="F7" s="354"/>
      <c r="G7" s="354"/>
      <c r="H7" s="355"/>
      <c r="I7" s="353"/>
      <c r="J7" s="356"/>
      <c r="K7" s="356"/>
    </row>
    <row r="8" spans="1:16">
      <c r="A8" s="352">
        <v>3</v>
      </c>
      <c r="B8" s="353"/>
      <c r="C8" s="353"/>
      <c r="D8" s="353"/>
      <c r="E8" s="353"/>
      <c r="F8" s="354"/>
      <c r="G8" s="354"/>
      <c r="H8" s="355"/>
      <c r="I8" s="353"/>
      <c r="J8" s="356"/>
      <c r="K8" s="356"/>
    </row>
    <row r="9" spans="1:16">
      <c r="A9" s="352">
        <v>4</v>
      </c>
      <c r="B9" s="353"/>
      <c r="C9" s="353"/>
      <c r="D9" s="353"/>
      <c r="E9" s="353"/>
      <c r="F9" s="354"/>
      <c r="G9" s="354"/>
      <c r="H9" s="355"/>
      <c r="I9" s="353"/>
      <c r="J9" s="356"/>
      <c r="K9" s="356"/>
    </row>
    <row r="10" spans="1:16">
      <c r="A10" s="352">
        <v>5</v>
      </c>
      <c r="B10" s="353"/>
      <c r="C10" s="353"/>
      <c r="D10" s="353"/>
      <c r="E10" s="353"/>
      <c r="F10" s="354"/>
      <c r="G10" s="354"/>
      <c r="H10" s="355"/>
      <c r="I10" s="353"/>
      <c r="J10" s="356"/>
      <c r="K10" s="356"/>
    </row>
    <row r="11" spans="1:16">
      <c r="A11" s="352">
        <v>6</v>
      </c>
      <c r="B11" s="353"/>
      <c r="C11" s="353"/>
      <c r="D11" s="353"/>
      <c r="E11" s="353"/>
      <c r="F11" s="354"/>
      <c r="G11" s="354"/>
      <c r="H11" s="355"/>
      <c r="I11" s="353"/>
      <c r="J11" s="356"/>
      <c r="K11" s="356"/>
    </row>
    <row r="12" spans="1:16">
      <c r="A12" s="352">
        <v>7</v>
      </c>
      <c r="B12" s="353"/>
      <c r="C12" s="353"/>
      <c r="D12" s="353"/>
      <c r="E12" s="353"/>
      <c r="F12" s="354"/>
      <c r="G12" s="354"/>
      <c r="H12" s="355"/>
      <c r="I12" s="353"/>
      <c r="J12" s="356"/>
      <c r="K12" s="356"/>
    </row>
    <row r="13" spans="1:16">
      <c r="A13" s="352">
        <v>8</v>
      </c>
      <c r="B13" s="353"/>
      <c r="C13" s="353"/>
      <c r="D13" s="353"/>
      <c r="E13" s="353"/>
      <c r="F13" s="354"/>
      <c r="G13" s="354"/>
      <c r="H13" s="355"/>
      <c r="I13" s="353"/>
      <c r="J13" s="356"/>
      <c r="K13" s="356"/>
    </row>
    <row r="14" spans="1:16">
      <c r="A14" s="352">
        <v>9</v>
      </c>
      <c r="B14" s="353"/>
      <c r="C14" s="353"/>
      <c r="D14" s="353"/>
      <c r="E14" s="353"/>
      <c r="F14" s="354"/>
      <c r="G14" s="354"/>
      <c r="H14" s="355"/>
      <c r="I14" s="353"/>
      <c r="J14" s="356"/>
      <c r="K14" s="356"/>
    </row>
    <row r="15" spans="1:16">
      <c r="A15" s="352">
        <v>10</v>
      </c>
      <c r="B15" s="353"/>
      <c r="C15" s="353"/>
      <c r="D15" s="353"/>
      <c r="E15" s="353"/>
      <c r="F15" s="354"/>
      <c r="G15" s="354"/>
      <c r="H15" s="355"/>
      <c r="I15" s="353"/>
      <c r="J15" s="356"/>
      <c r="K15" s="356"/>
    </row>
    <row r="16" spans="1:16">
      <c r="A16" s="352">
        <v>11</v>
      </c>
      <c r="B16" s="353"/>
      <c r="C16" s="353"/>
      <c r="D16" s="353"/>
      <c r="E16" s="353"/>
      <c r="F16" s="354"/>
      <c r="G16" s="354"/>
      <c r="H16" s="355"/>
      <c r="I16" s="353"/>
      <c r="J16" s="356"/>
      <c r="K16" s="356"/>
    </row>
    <row r="17" spans="1:11">
      <c r="A17" s="352">
        <v>12</v>
      </c>
      <c r="B17" s="353"/>
      <c r="C17" s="353"/>
      <c r="D17" s="353"/>
      <c r="E17" s="353"/>
      <c r="F17" s="354"/>
      <c r="G17" s="354"/>
      <c r="H17" s="355"/>
      <c r="I17" s="353"/>
      <c r="J17" s="356"/>
      <c r="K17" s="356"/>
    </row>
    <row r="18" spans="1:11">
      <c r="A18" s="352">
        <v>13</v>
      </c>
      <c r="B18" s="353"/>
      <c r="C18" s="353"/>
      <c r="D18" s="353"/>
      <c r="E18" s="353"/>
      <c r="F18" s="354"/>
      <c r="G18" s="354"/>
      <c r="H18" s="355"/>
      <c r="I18" s="353"/>
      <c r="J18" s="356"/>
      <c r="K18" s="356"/>
    </row>
    <row r="19" spans="1:11">
      <c r="A19" s="352">
        <v>14</v>
      </c>
      <c r="B19" s="353"/>
      <c r="C19" s="353"/>
      <c r="D19" s="353"/>
      <c r="E19" s="353"/>
      <c r="F19" s="354"/>
      <c r="G19" s="354"/>
      <c r="H19" s="355"/>
      <c r="I19" s="353"/>
      <c r="J19" s="356"/>
      <c r="K19" s="356"/>
    </row>
    <row r="20" spans="1:11">
      <c r="A20" s="352">
        <v>15</v>
      </c>
      <c r="B20" s="353"/>
      <c r="C20" s="353"/>
      <c r="D20" s="353"/>
      <c r="E20" s="353"/>
      <c r="F20" s="354"/>
      <c r="G20" s="354"/>
      <c r="H20" s="355"/>
      <c r="I20" s="353"/>
      <c r="J20" s="356"/>
      <c r="K20" s="356"/>
    </row>
    <row r="21" spans="1:11">
      <c r="A21" s="352">
        <v>16</v>
      </c>
      <c r="B21" s="353"/>
      <c r="C21" s="353"/>
      <c r="D21" s="353"/>
      <c r="E21" s="353"/>
      <c r="F21" s="354"/>
      <c r="G21" s="354"/>
      <c r="H21" s="355"/>
      <c r="I21" s="353"/>
      <c r="J21" s="356"/>
      <c r="K21" s="356"/>
    </row>
    <row r="22" spans="1:11">
      <c r="A22" s="352">
        <v>17</v>
      </c>
      <c r="B22" s="353"/>
      <c r="C22" s="353"/>
      <c r="D22" s="353"/>
      <c r="E22" s="353"/>
      <c r="F22" s="354"/>
      <c r="G22" s="354"/>
      <c r="H22" s="355"/>
      <c r="I22" s="353"/>
      <c r="J22" s="356"/>
      <c r="K22" s="356"/>
    </row>
    <row r="23" spans="1:11">
      <c r="A23" s="352">
        <v>18</v>
      </c>
      <c r="B23" s="353"/>
      <c r="C23" s="353"/>
      <c r="D23" s="353"/>
      <c r="E23" s="353"/>
      <c r="F23" s="354"/>
      <c r="G23" s="354"/>
      <c r="H23" s="355"/>
      <c r="I23" s="353"/>
      <c r="J23" s="356"/>
      <c r="K23" s="356"/>
    </row>
    <row r="24" spans="1:11">
      <c r="A24" s="352">
        <v>19</v>
      </c>
      <c r="B24" s="353"/>
      <c r="C24" s="353"/>
      <c r="D24" s="353"/>
      <c r="E24" s="353"/>
      <c r="F24" s="354"/>
      <c r="G24" s="354"/>
      <c r="H24" s="355"/>
      <c r="I24" s="353"/>
      <c r="J24" s="356"/>
      <c r="K24" s="356"/>
    </row>
    <row r="25" spans="1:11">
      <c r="A25" s="352">
        <v>20</v>
      </c>
      <c r="B25" s="353"/>
      <c r="C25" s="353"/>
      <c r="D25" s="353"/>
      <c r="E25" s="353"/>
      <c r="F25" s="354"/>
      <c r="G25" s="354"/>
      <c r="H25" s="355"/>
      <c r="I25" s="353"/>
      <c r="J25" s="356"/>
      <c r="K25" s="356"/>
    </row>
    <row r="26" spans="1:11">
      <c r="A26" s="352">
        <v>21</v>
      </c>
      <c r="B26" s="353"/>
      <c r="C26" s="353"/>
      <c r="D26" s="353"/>
      <c r="E26" s="353"/>
      <c r="F26" s="354"/>
      <c r="G26" s="354"/>
      <c r="H26" s="355"/>
      <c r="I26" s="353"/>
      <c r="J26" s="356"/>
      <c r="K26" s="356"/>
    </row>
    <row r="27" spans="1:11">
      <c r="A27" s="352">
        <v>22</v>
      </c>
      <c r="B27" s="353"/>
      <c r="C27" s="353"/>
      <c r="D27" s="353"/>
      <c r="E27" s="353"/>
      <c r="F27" s="354"/>
      <c r="G27" s="354"/>
      <c r="H27" s="355"/>
      <c r="I27" s="353"/>
      <c r="J27" s="356"/>
      <c r="K27" s="356"/>
    </row>
    <row r="28" spans="1:11">
      <c r="A28" s="352">
        <v>23</v>
      </c>
      <c r="B28" s="353"/>
      <c r="C28" s="353"/>
      <c r="D28" s="353"/>
      <c r="E28" s="353"/>
      <c r="F28" s="354"/>
      <c r="G28" s="354"/>
      <c r="H28" s="355"/>
      <c r="I28" s="353"/>
      <c r="J28" s="356"/>
      <c r="K28" s="356"/>
    </row>
    <row r="29" spans="1:11">
      <c r="A29" s="352">
        <v>24</v>
      </c>
      <c r="B29" s="353"/>
      <c r="C29" s="353"/>
      <c r="D29" s="353"/>
      <c r="E29" s="353"/>
      <c r="F29" s="354"/>
      <c r="G29" s="354"/>
      <c r="H29" s="355"/>
      <c r="I29" s="353"/>
      <c r="J29" s="356"/>
      <c r="K29" s="356"/>
    </row>
    <row r="30" spans="1:11">
      <c r="A30" s="352">
        <v>25</v>
      </c>
      <c r="B30" s="353"/>
      <c r="C30" s="353"/>
      <c r="D30" s="353"/>
      <c r="E30" s="353"/>
      <c r="F30" s="354"/>
      <c r="G30" s="354"/>
      <c r="H30" s="355"/>
      <c r="I30" s="353"/>
      <c r="J30" s="356"/>
      <c r="K30" s="356"/>
    </row>
    <row r="31" spans="1:11">
      <c r="A31" s="352">
        <v>26</v>
      </c>
      <c r="B31" s="353"/>
      <c r="C31" s="353"/>
      <c r="D31" s="353"/>
      <c r="E31" s="353"/>
      <c r="F31" s="354"/>
      <c r="G31" s="354"/>
      <c r="H31" s="355"/>
      <c r="I31" s="353"/>
      <c r="J31" s="356"/>
      <c r="K31" s="356"/>
    </row>
    <row r="32" spans="1:11">
      <c r="A32" s="352">
        <v>27</v>
      </c>
      <c r="B32" s="353"/>
      <c r="C32" s="353"/>
      <c r="D32" s="353"/>
      <c r="E32" s="353"/>
      <c r="F32" s="354"/>
      <c r="G32" s="354"/>
      <c r="H32" s="355"/>
      <c r="I32" s="353"/>
      <c r="J32" s="356"/>
      <c r="K32" s="356"/>
    </row>
    <row r="33" spans="1:11">
      <c r="A33" s="352">
        <v>28</v>
      </c>
      <c r="B33" s="353"/>
      <c r="C33" s="353"/>
      <c r="D33" s="353"/>
      <c r="E33" s="353"/>
      <c r="F33" s="354"/>
      <c r="G33" s="354"/>
      <c r="H33" s="355"/>
      <c r="I33" s="353"/>
      <c r="J33" s="356"/>
      <c r="K33" s="356"/>
    </row>
    <row r="34" spans="1:11">
      <c r="A34" s="352">
        <v>29</v>
      </c>
      <c r="B34" s="353"/>
      <c r="C34" s="353"/>
      <c r="D34" s="353"/>
      <c r="E34" s="353"/>
      <c r="F34" s="354"/>
      <c r="G34" s="354"/>
      <c r="H34" s="355"/>
      <c r="I34" s="353"/>
      <c r="J34" s="356"/>
      <c r="K34" s="356"/>
    </row>
    <row r="35" spans="1:11">
      <c r="A35" s="352">
        <v>30</v>
      </c>
      <c r="B35" s="353"/>
      <c r="C35" s="353"/>
      <c r="D35" s="353"/>
      <c r="E35" s="353"/>
      <c r="F35" s="354"/>
      <c r="G35" s="354"/>
      <c r="H35" s="355"/>
      <c r="I35" s="353"/>
      <c r="J35" s="356"/>
      <c r="K35" s="356"/>
    </row>
    <row r="36" spans="1:11">
      <c r="A36" s="352">
        <v>31</v>
      </c>
      <c r="B36" s="353"/>
      <c r="C36" s="353"/>
      <c r="D36" s="353"/>
      <c r="E36" s="353"/>
      <c r="F36" s="354"/>
      <c r="G36" s="354"/>
      <c r="H36" s="355"/>
      <c r="I36" s="353"/>
      <c r="J36" s="356"/>
      <c r="K36" s="356"/>
    </row>
    <row r="37" spans="1:11">
      <c r="A37" s="352">
        <v>32</v>
      </c>
      <c r="B37" s="353"/>
      <c r="C37" s="353"/>
      <c r="D37" s="353"/>
      <c r="E37" s="353"/>
      <c r="F37" s="354"/>
      <c r="G37" s="354"/>
      <c r="H37" s="355"/>
      <c r="I37" s="353"/>
      <c r="J37" s="356"/>
      <c r="K37" s="356"/>
    </row>
    <row r="38" spans="1:11">
      <c r="A38" s="352">
        <v>33</v>
      </c>
      <c r="B38" s="353"/>
      <c r="C38" s="353"/>
      <c r="D38" s="353"/>
      <c r="E38" s="353"/>
      <c r="F38" s="354"/>
      <c r="G38" s="354"/>
      <c r="H38" s="355"/>
      <c r="I38" s="353"/>
      <c r="J38" s="356"/>
      <c r="K38" s="356"/>
    </row>
    <row r="39" spans="1:11">
      <c r="A39" s="352">
        <v>34</v>
      </c>
      <c r="B39" s="353"/>
      <c r="C39" s="353"/>
      <c r="D39" s="353"/>
      <c r="E39" s="353"/>
      <c r="F39" s="354"/>
      <c r="G39" s="354"/>
      <c r="H39" s="355"/>
      <c r="I39" s="353"/>
      <c r="J39" s="356"/>
      <c r="K39" s="356"/>
    </row>
    <row r="40" spans="1:11">
      <c r="A40" s="352">
        <v>35</v>
      </c>
      <c r="B40" s="353"/>
      <c r="C40" s="353"/>
      <c r="D40" s="353"/>
      <c r="E40" s="353"/>
      <c r="F40" s="354"/>
      <c r="G40" s="354"/>
      <c r="H40" s="355"/>
      <c r="I40" s="353"/>
      <c r="J40" s="356"/>
      <c r="K40" s="356"/>
    </row>
    <row r="41" spans="1:11">
      <c r="A41" s="352">
        <v>36</v>
      </c>
      <c r="B41" s="353"/>
      <c r="C41" s="353"/>
      <c r="D41" s="353"/>
      <c r="E41" s="353"/>
      <c r="F41" s="354"/>
      <c r="G41" s="354"/>
      <c r="H41" s="355"/>
      <c r="I41" s="353"/>
      <c r="J41" s="356"/>
      <c r="K41" s="356"/>
    </row>
    <row r="42" spans="1:11">
      <c r="A42" s="352">
        <v>37</v>
      </c>
      <c r="B42" s="353"/>
      <c r="C42" s="353"/>
      <c r="D42" s="353"/>
      <c r="E42" s="353"/>
      <c r="F42" s="354"/>
      <c r="G42" s="354"/>
      <c r="H42" s="355"/>
      <c r="I42" s="353"/>
      <c r="J42" s="356"/>
      <c r="K42" s="356"/>
    </row>
    <row r="43" spans="1:11">
      <c r="A43" s="352">
        <v>38</v>
      </c>
      <c r="B43" s="353"/>
      <c r="C43" s="353"/>
      <c r="D43" s="353"/>
      <c r="E43" s="353"/>
      <c r="F43" s="354"/>
      <c r="G43" s="354"/>
      <c r="H43" s="355"/>
      <c r="I43" s="353"/>
      <c r="J43" s="356"/>
      <c r="K43" s="356"/>
    </row>
    <row r="44" spans="1:11">
      <c r="A44" s="352">
        <v>39</v>
      </c>
      <c r="B44" s="353"/>
      <c r="C44" s="353"/>
      <c r="D44" s="353"/>
      <c r="E44" s="353"/>
      <c r="F44" s="354"/>
      <c r="G44" s="354"/>
      <c r="H44" s="355"/>
      <c r="I44" s="353"/>
      <c r="J44" s="356"/>
      <c r="K44" s="356"/>
    </row>
    <row r="45" spans="1:11">
      <c r="A45" s="352">
        <v>40</v>
      </c>
      <c r="B45" s="353"/>
      <c r="C45" s="353"/>
      <c r="D45" s="353"/>
      <c r="E45" s="353"/>
      <c r="F45" s="354"/>
      <c r="G45" s="354"/>
      <c r="H45" s="355"/>
      <c r="I45" s="353"/>
      <c r="J45" s="356"/>
      <c r="K45" s="356"/>
    </row>
    <row r="46" spans="1:11">
      <c r="A46" s="352">
        <v>41</v>
      </c>
      <c r="B46" s="353"/>
      <c r="C46" s="353"/>
      <c r="D46" s="353"/>
      <c r="E46" s="353"/>
      <c r="F46" s="354"/>
      <c r="G46" s="354"/>
      <c r="H46" s="355"/>
      <c r="I46" s="353"/>
      <c r="J46" s="356"/>
      <c r="K46" s="356"/>
    </row>
    <row r="47" spans="1:11">
      <c r="A47" s="352">
        <v>42</v>
      </c>
      <c r="B47" s="353"/>
      <c r="C47" s="353"/>
      <c r="D47" s="353"/>
      <c r="E47" s="353"/>
      <c r="F47" s="354"/>
      <c r="G47" s="354"/>
      <c r="H47" s="355"/>
      <c r="I47" s="353"/>
      <c r="J47" s="356"/>
      <c r="K47" s="356"/>
    </row>
    <row r="48" spans="1:11">
      <c r="A48" s="352">
        <v>43</v>
      </c>
      <c r="B48" s="353"/>
      <c r="C48" s="353"/>
      <c r="D48" s="353"/>
      <c r="E48" s="353"/>
      <c r="F48" s="354"/>
      <c r="G48" s="354"/>
      <c r="H48" s="355"/>
      <c r="I48" s="353"/>
      <c r="J48" s="356"/>
      <c r="K48" s="356"/>
    </row>
    <row r="49" spans="1:11">
      <c r="A49" s="352">
        <v>44</v>
      </c>
      <c r="B49" s="353"/>
      <c r="C49" s="353"/>
      <c r="D49" s="353"/>
      <c r="E49" s="353"/>
      <c r="F49" s="354"/>
      <c r="G49" s="354"/>
      <c r="H49" s="355"/>
      <c r="I49" s="353"/>
      <c r="J49" s="356"/>
      <c r="K49" s="356"/>
    </row>
    <row r="50" spans="1:11">
      <c r="A50" s="352">
        <v>45</v>
      </c>
      <c r="B50" s="353"/>
      <c r="C50" s="353"/>
      <c r="D50" s="353"/>
      <c r="E50" s="353"/>
      <c r="F50" s="354"/>
      <c r="G50" s="354"/>
      <c r="H50" s="355"/>
      <c r="I50" s="353"/>
      <c r="J50" s="356"/>
      <c r="K50" s="356"/>
    </row>
    <row r="51" spans="1:11">
      <c r="A51" s="352">
        <v>46</v>
      </c>
      <c r="B51" s="353"/>
      <c r="C51" s="353"/>
      <c r="D51" s="353"/>
      <c r="E51" s="353"/>
      <c r="F51" s="354"/>
      <c r="G51" s="354"/>
      <c r="H51" s="355"/>
      <c r="I51" s="353"/>
      <c r="J51" s="356"/>
      <c r="K51" s="356"/>
    </row>
    <row r="52" spans="1:11">
      <c r="A52" s="352">
        <v>47</v>
      </c>
      <c r="B52" s="353"/>
      <c r="C52" s="353"/>
      <c r="D52" s="353"/>
      <c r="E52" s="353"/>
      <c r="F52" s="354"/>
      <c r="G52" s="354"/>
      <c r="H52" s="355"/>
      <c r="I52" s="353"/>
      <c r="J52" s="356"/>
      <c r="K52" s="356"/>
    </row>
    <row r="53" spans="1:11">
      <c r="A53" s="352">
        <v>48</v>
      </c>
      <c r="B53" s="353"/>
      <c r="C53" s="353"/>
      <c r="D53" s="353"/>
      <c r="E53" s="353"/>
      <c r="F53" s="354"/>
      <c r="G53" s="354"/>
      <c r="H53" s="355"/>
      <c r="I53" s="353"/>
      <c r="J53" s="356"/>
      <c r="K53" s="356"/>
    </row>
    <row r="54" spans="1:11">
      <c r="A54" s="352">
        <v>49</v>
      </c>
      <c r="B54" s="353"/>
      <c r="C54" s="353"/>
      <c r="D54" s="353"/>
      <c r="E54" s="353"/>
      <c r="F54" s="354"/>
      <c r="G54" s="354"/>
      <c r="H54" s="355"/>
      <c r="I54" s="353"/>
      <c r="J54" s="356"/>
      <c r="K54" s="356"/>
    </row>
    <row r="55" spans="1:11">
      <c r="A55" s="352">
        <v>50</v>
      </c>
      <c r="B55" s="353"/>
      <c r="C55" s="353"/>
      <c r="D55" s="353"/>
      <c r="E55" s="353"/>
      <c r="F55" s="354"/>
      <c r="G55" s="354"/>
      <c r="H55" s="355"/>
      <c r="I55" s="353"/>
      <c r="J55" s="356"/>
      <c r="K55" s="356"/>
    </row>
    <row r="56" spans="1:11">
      <c r="A56" s="352">
        <v>51</v>
      </c>
      <c r="B56" s="353"/>
      <c r="C56" s="353"/>
      <c r="D56" s="353"/>
      <c r="E56" s="353"/>
      <c r="F56" s="354"/>
      <c r="G56" s="354"/>
      <c r="H56" s="355"/>
      <c r="I56" s="353"/>
      <c r="J56" s="356"/>
      <c r="K56" s="356"/>
    </row>
    <row r="57" spans="1:11">
      <c r="A57" s="352">
        <v>52</v>
      </c>
      <c r="B57" s="353"/>
      <c r="C57" s="353"/>
      <c r="D57" s="353"/>
      <c r="E57" s="353"/>
      <c r="F57" s="354"/>
      <c r="G57" s="354"/>
      <c r="H57" s="355"/>
      <c r="I57" s="353"/>
      <c r="J57" s="356"/>
      <c r="K57" s="356"/>
    </row>
    <row r="58" spans="1:11">
      <c r="A58" s="352">
        <v>53</v>
      </c>
      <c r="B58" s="353"/>
      <c r="C58" s="353"/>
      <c r="D58" s="353"/>
      <c r="E58" s="353"/>
      <c r="F58" s="354"/>
      <c r="G58" s="354"/>
      <c r="H58" s="355"/>
      <c r="I58" s="353"/>
      <c r="J58" s="356"/>
      <c r="K58" s="356"/>
    </row>
    <row r="59" spans="1:11">
      <c r="A59" s="352">
        <v>54</v>
      </c>
      <c r="B59" s="353"/>
      <c r="C59" s="353"/>
      <c r="D59" s="353"/>
      <c r="E59" s="353"/>
      <c r="F59" s="354"/>
      <c r="G59" s="354"/>
      <c r="H59" s="355"/>
      <c r="I59" s="353"/>
      <c r="J59" s="356"/>
      <c r="K59" s="356"/>
    </row>
    <row r="60" spans="1:11">
      <c r="A60" s="352">
        <v>55</v>
      </c>
      <c r="B60" s="353"/>
      <c r="C60" s="353"/>
      <c r="D60" s="353"/>
      <c r="E60" s="353"/>
      <c r="F60" s="354"/>
      <c r="G60" s="354"/>
      <c r="H60" s="355"/>
      <c r="I60" s="353"/>
      <c r="J60" s="356"/>
      <c r="K60" s="356"/>
    </row>
    <row r="61" spans="1:11">
      <c r="A61" s="352">
        <v>56</v>
      </c>
      <c r="B61" s="353"/>
      <c r="C61" s="353"/>
      <c r="D61" s="353"/>
      <c r="E61" s="353"/>
      <c r="F61" s="354"/>
      <c r="G61" s="354"/>
      <c r="H61" s="355"/>
      <c r="I61" s="353"/>
      <c r="J61" s="356"/>
      <c r="K61" s="356"/>
    </row>
    <row r="62" spans="1:11">
      <c r="A62" s="352">
        <v>57</v>
      </c>
      <c r="B62" s="353"/>
      <c r="C62" s="353"/>
      <c r="D62" s="353"/>
      <c r="E62" s="353"/>
      <c r="F62" s="354"/>
      <c r="G62" s="354"/>
      <c r="H62" s="355"/>
      <c r="I62" s="353"/>
      <c r="J62" s="356"/>
      <c r="K62" s="356"/>
    </row>
    <row r="63" spans="1:11">
      <c r="A63" s="352">
        <v>58</v>
      </c>
      <c r="B63" s="353"/>
      <c r="C63" s="353"/>
      <c r="D63" s="353"/>
      <c r="E63" s="353"/>
      <c r="F63" s="354"/>
      <c r="G63" s="354"/>
      <c r="H63" s="355"/>
      <c r="I63" s="353"/>
      <c r="J63" s="356"/>
      <c r="K63" s="356"/>
    </row>
    <row r="64" spans="1:11">
      <c r="A64" s="352">
        <v>59</v>
      </c>
      <c r="B64" s="353"/>
      <c r="C64" s="353"/>
      <c r="D64" s="353"/>
      <c r="E64" s="353"/>
      <c r="F64" s="354"/>
      <c r="G64" s="354"/>
      <c r="H64" s="355"/>
      <c r="I64" s="353"/>
      <c r="J64" s="356"/>
      <c r="K64" s="356"/>
    </row>
    <row r="65" spans="1:11">
      <c r="A65" s="352">
        <v>60</v>
      </c>
      <c r="B65" s="353"/>
      <c r="C65" s="353"/>
      <c r="D65" s="353"/>
      <c r="E65" s="353"/>
      <c r="F65" s="354"/>
      <c r="G65" s="354"/>
      <c r="H65" s="355"/>
      <c r="I65" s="353"/>
      <c r="J65" s="356"/>
      <c r="K65" s="356"/>
    </row>
    <row r="66" spans="1:11">
      <c r="A66" s="352">
        <v>61</v>
      </c>
      <c r="B66" s="353"/>
      <c r="C66" s="353"/>
      <c r="D66" s="353"/>
      <c r="E66" s="353"/>
      <c r="F66" s="354"/>
      <c r="G66" s="354"/>
      <c r="H66" s="355"/>
      <c r="I66" s="353"/>
      <c r="J66" s="356"/>
      <c r="K66" s="356"/>
    </row>
    <row r="67" spans="1:11">
      <c r="A67" s="352">
        <v>62</v>
      </c>
      <c r="B67" s="353"/>
      <c r="C67" s="353"/>
      <c r="D67" s="353"/>
      <c r="E67" s="353"/>
      <c r="F67" s="354"/>
      <c r="G67" s="354"/>
      <c r="H67" s="355"/>
      <c r="I67" s="353"/>
      <c r="J67" s="356"/>
      <c r="K67" s="356"/>
    </row>
    <row r="68" spans="1:11">
      <c r="A68" s="352">
        <v>63</v>
      </c>
      <c r="B68" s="353"/>
      <c r="C68" s="353"/>
      <c r="D68" s="353"/>
      <c r="E68" s="353"/>
      <c r="F68" s="354"/>
      <c r="G68" s="354"/>
      <c r="H68" s="355"/>
      <c r="I68" s="353"/>
      <c r="J68" s="356"/>
      <c r="K68" s="356"/>
    </row>
    <row r="69" spans="1:11">
      <c r="A69" s="352">
        <v>64</v>
      </c>
      <c r="B69" s="353"/>
      <c r="C69" s="353"/>
      <c r="D69" s="353"/>
      <c r="E69" s="353"/>
      <c r="F69" s="354"/>
      <c r="G69" s="354"/>
      <c r="H69" s="355"/>
      <c r="I69" s="353"/>
      <c r="J69" s="356"/>
      <c r="K69" s="356"/>
    </row>
    <row r="70" spans="1:11">
      <c r="A70" s="352">
        <v>65</v>
      </c>
      <c r="B70" s="353"/>
      <c r="C70" s="353"/>
      <c r="D70" s="353"/>
      <c r="E70" s="353"/>
      <c r="F70" s="354"/>
      <c r="G70" s="354"/>
      <c r="H70" s="355"/>
      <c r="I70" s="353"/>
      <c r="J70" s="356"/>
      <c r="K70" s="356"/>
    </row>
    <row r="71" spans="1:11">
      <c r="A71" s="352">
        <v>66</v>
      </c>
      <c r="B71" s="353"/>
      <c r="C71" s="353"/>
      <c r="D71" s="353"/>
      <c r="E71" s="353"/>
      <c r="F71" s="354"/>
      <c r="G71" s="354"/>
      <c r="H71" s="355"/>
      <c r="I71" s="353"/>
      <c r="J71" s="356"/>
      <c r="K71" s="356"/>
    </row>
    <row r="72" spans="1:11">
      <c r="A72" s="352">
        <v>67</v>
      </c>
      <c r="B72" s="353"/>
      <c r="C72" s="353"/>
      <c r="D72" s="353"/>
      <c r="E72" s="353"/>
      <c r="F72" s="354"/>
      <c r="G72" s="354"/>
      <c r="H72" s="355"/>
      <c r="I72" s="353"/>
      <c r="J72" s="356"/>
      <c r="K72" s="356"/>
    </row>
    <row r="73" spans="1:11">
      <c r="A73" s="352">
        <v>68</v>
      </c>
      <c r="B73" s="353"/>
      <c r="C73" s="353"/>
      <c r="D73" s="353"/>
      <c r="E73" s="353"/>
      <c r="F73" s="354"/>
      <c r="G73" s="354"/>
      <c r="H73" s="355"/>
      <c r="I73" s="353"/>
      <c r="J73" s="356"/>
      <c r="K73" s="356"/>
    </row>
    <row r="74" spans="1:11">
      <c r="A74" s="352">
        <v>69</v>
      </c>
      <c r="B74" s="353"/>
      <c r="C74" s="353"/>
      <c r="D74" s="353"/>
      <c r="E74" s="353"/>
      <c r="F74" s="354"/>
      <c r="G74" s="354"/>
      <c r="H74" s="355"/>
      <c r="I74" s="353"/>
      <c r="J74" s="356"/>
      <c r="K74" s="356"/>
    </row>
    <row r="75" spans="1:11">
      <c r="A75" s="352">
        <v>70</v>
      </c>
      <c r="B75" s="353"/>
      <c r="C75" s="353"/>
      <c r="D75" s="353"/>
      <c r="E75" s="353"/>
      <c r="F75" s="354"/>
      <c r="G75" s="354"/>
      <c r="H75" s="355"/>
      <c r="I75" s="353"/>
      <c r="J75" s="356"/>
      <c r="K75" s="356"/>
    </row>
    <row r="76" spans="1:11">
      <c r="A76" s="352">
        <v>71</v>
      </c>
      <c r="B76" s="353"/>
      <c r="C76" s="353"/>
      <c r="D76" s="353"/>
      <c r="E76" s="353"/>
      <c r="F76" s="354"/>
      <c r="G76" s="354"/>
      <c r="H76" s="355"/>
      <c r="I76" s="353"/>
      <c r="J76" s="356"/>
      <c r="K76" s="356"/>
    </row>
    <row r="77" spans="1:11">
      <c r="A77" s="352">
        <v>72</v>
      </c>
      <c r="B77" s="353"/>
      <c r="C77" s="353"/>
      <c r="D77" s="353"/>
      <c r="E77" s="353"/>
      <c r="F77" s="354"/>
      <c r="G77" s="354"/>
      <c r="H77" s="355"/>
      <c r="I77" s="353"/>
      <c r="J77" s="356"/>
      <c r="K77" s="356"/>
    </row>
    <row r="78" spans="1:11">
      <c r="A78" s="352">
        <v>73</v>
      </c>
      <c r="B78" s="353"/>
      <c r="C78" s="353"/>
      <c r="D78" s="353"/>
      <c r="E78" s="353"/>
      <c r="F78" s="354"/>
      <c r="G78" s="354"/>
      <c r="H78" s="355"/>
      <c r="I78" s="353"/>
      <c r="J78" s="356"/>
      <c r="K78" s="356"/>
    </row>
    <row r="79" spans="1:11">
      <c r="A79" s="352">
        <v>74</v>
      </c>
      <c r="B79" s="353"/>
      <c r="C79" s="353"/>
      <c r="D79" s="353"/>
      <c r="E79" s="353"/>
      <c r="F79" s="354"/>
      <c r="G79" s="354"/>
      <c r="H79" s="355"/>
      <c r="I79" s="353"/>
      <c r="J79" s="356"/>
      <c r="K79" s="356"/>
    </row>
    <row r="80" spans="1:11">
      <c r="A80" s="352">
        <v>75</v>
      </c>
      <c r="B80" s="353"/>
      <c r="C80" s="353"/>
      <c r="D80" s="353"/>
      <c r="E80" s="353"/>
      <c r="F80" s="354"/>
      <c r="G80" s="354"/>
      <c r="H80" s="355"/>
      <c r="I80" s="353"/>
      <c r="J80" s="356"/>
      <c r="K80" s="356"/>
    </row>
    <row r="81" spans="1:11">
      <c r="A81" s="352">
        <v>76</v>
      </c>
      <c r="B81" s="353"/>
      <c r="C81" s="353"/>
      <c r="D81" s="353"/>
      <c r="E81" s="353"/>
      <c r="F81" s="354"/>
      <c r="G81" s="354"/>
      <c r="H81" s="355"/>
      <c r="I81" s="353"/>
      <c r="J81" s="356"/>
      <c r="K81" s="356"/>
    </row>
    <row r="82" spans="1:11">
      <c r="A82" s="352">
        <v>77</v>
      </c>
      <c r="B82" s="353"/>
      <c r="C82" s="353"/>
      <c r="D82" s="353"/>
      <c r="E82" s="353"/>
      <c r="F82" s="354"/>
      <c r="G82" s="354"/>
      <c r="H82" s="355"/>
      <c r="I82" s="353"/>
      <c r="J82" s="356"/>
      <c r="K82" s="356"/>
    </row>
    <row r="83" spans="1:11">
      <c r="A83" s="352">
        <v>78</v>
      </c>
      <c r="B83" s="353"/>
      <c r="C83" s="353"/>
      <c r="D83" s="353"/>
      <c r="E83" s="353"/>
      <c r="F83" s="354"/>
      <c r="G83" s="354"/>
      <c r="H83" s="355"/>
      <c r="I83" s="353"/>
      <c r="J83" s="356"/>
      <c r="K83" s="356"/>
    </row>
    <row r="84" spans="1:11">
      <c r="A84" s="352">
        <v>79</v>
      </c>
      <c r="B84" s="353"/>
      <c r="C84" s="353"/>
      <c r="D84" s="353"/>
      <c r="E84" s="353"/>
      <c r="F84" s="354"/>
      <c r="G84" s="354"/>
      <c r="H84" s="355"/>
      <c r="I84" s="353"/>
      <c r="J84" s="356"/>
      <c r="K84" s="356"/>
    </row>
    <row r="85" spans="1:11">
      <c r="A85" s="352">
        <v>80</v>
      </c>
      <c r="B85" s="353"/>
      <c r="C85" s="353"/>
      <c r="D85" s="353"/>
      <c r="E85" s="353"/>
      <c r="F85" s="354"/>
      <c r="G85" s="354"/>
      <c r="H85" s="355"/>
      <c r="I85" s="353"/>
      <c r="J85" s="356"/>
      <c r="K85" s="356"/>
    </row>
    <row r="86" spans="1:11">
      <c r="A86" s="352">
        <v>81</v>
      </c>
      <c r="B86" s="353"/>
      <c r="C86" s="353"/>
      <c r="D86" s="353"/>
      <c r="E86" s="353"/>
      <c r="F86" s="354"/>
      <c r="G86" s="354"/>
      <c r="H86" s="355"/>
      <c r="I86" s="353"/>
      <c r="J86" s="356"/>
      <c r="K86" s="356"/>
    </row>
    <row r="87" spans="1:11">
      <c r="A87" s="352">
        <v>82</v>
      </c>
      <c r="B87" s="353"/>
      <c r="C87" s="353"/>
      <c r="D87" s="353"/>
      <c r="E87" s="353"/>
      <c r="F87" s="354"/>
      <c r="G87" s="354"/>
      <c r="H87" s="355"/>
      <c r="I87" s="353"/>
      <c r="J87" s="356"/>
      <c r="K87" s="356"/>
    </row>
    <row r="88" spans="1:11">
      <c r="A88" s="352">
        <v>83</v>
      </c>
      <c r="B88" s="353"/>
      <c r="C88" s="353"/>
      <c r="D88" s="353"/>
      <c r="E88" s="353"/>
      <c r="F88" s="354"/>
      <c r="G88" s="354"/>
      <c r="H88" s="355"/>
      <c r="I88" s="353"/>
      <c r="J88" s="356"/>
      <c r="K88" s="356"/>
    </row>
    <row r="89" spans="1:11">
      <c r="A89" s="352">
        <v>84</v>
      </c>
      <c r="B89" s="353"/>
      <c r="C89" s="353"/>
      <c r="D89" s="353"/>
      <c r="E89" s="353"/>
      <c r="F89" s="354"/>
      <c r="G89" s="354"/>
      <c r="H89" s="355"/>
      <c r="I89" s="353"/>
      <c r="J89" s="356"/>
      <c r="K89" s="356"/>
    </row>
    <row r="90" spans="1:11">
      <c r="A90" s="352">
        <v>85</v>
      </c>
      <c r="B90" s="353"/>
      <c r="C90" s="353"/>
      <c r="D90" s="353"/>
      <c r="E90" s="353"/>
      <c r="F90" s="354"/>
      <c r="G90" s="354"/>
      <c r="H90" s="355"/>
      <c r="I90" s="353"/>
      <c r="J90" s="356"/>
      <c r="K90" s="356"/>
    </row>
    <row r="91" spans="1:11">
      <c r="A91" s="352">
        <v>86</v>
      </c>
      <c r="B91" s="353"/>
      <c r="C91" s="353"/>
      <c r="D91" s="353"/>
      <c r="E91" s="353"/>
      <c r="F91" s="354"/>
      <c r="G91" s="354"/>
      <c r="H91" s="355"/>
      <c r="I91" s="353"/>
      <c r="J91" s="356"/>
      <c r="K91" s="356"/>
    </row>
    <row r="92" spans="1:11">
      <c r="A92" s="352">
        <v>87</v>
      </c>
      <c r="B92" s="353"/>
      <c r="C92" s="353"/>
      <c r="D92" s="353"/>
      <c r="E92" s="353"/>
      <c r="F92" s="354"/>
      <c r="G92" s="354"/>
      <c r="H92" s="355"/>
      <c r="I92" s="353"/>
      <c r="J92" s="356"/>
      <c r="K92" s="356"/>
    </row>
    <row r="93" spans="1:11">
      <c r="A93" s="352">
        <v>88</v>
      </c>
      <c r="B93" s="353"/>
      <c r="C93" s="353"/>
      <c r="D93" s="353"/>
      <c r="E93" s="353"/>
      <c r="F93" s="354"/>
      <c r="G93" s="354"/>
      <c r="H93" s="355"/>
      <c r="I93" s="353"/>
      <c r="J93" s="356"/>
      <c r="K93" s="356"/>
    </row>
    <row r="94" spans="1:11">
      <c r="A94" s="352">
        <v>89</v>
      </c>
      <c r="B94" s="353"/>
      <c r="C94" s="353"/>
      <c r="D94" s="353"/>
      <c r="E94" s="353"/>
      <c r="F94" s="354"/>
      <c r="G94" s="354"/>
      <c r="H94" s="355"/>
      <c r="I94" s="353"/>
      <c r="J94" s="356"/>
      <c r="K94" s="356"/>
    </row>
    <row r="95" spans="1:11">
      <c r="A95" s="352">
        <v>90</v>
      </c>
      <c r="B95" s="353"/>
      <c r="C95" s="353"/>
      <c r="D95" s="353"/>
      <c r="E95" s="353"/>
      <c r="F95" s="354"/>
      <c r="G95" s="354"/>
      <c r="H95" s="355"/>
      <c r="I95" s="353"/>
      <c r="J95" s="356"/>
      <c r="K95" s="356"/>
    </row>
    <row r="96" spans="1:11">
      <c r="A96" s="352">
        <v>91</v>
      </c>
      <c r="B96" s="353"/>
      <c r="C96" s="353"/>
      <c r="D96" s="353"/>
      <c r="E96" s="353"/>
      <c r="F96" s="354"/>
      <c r="G96" s="354"/>
      <c r="H96" s="355"/>
      <c r="I96" s="353"/>
      <c r="J96" s="356"/>
      <c r="K96" s="356"/>
    </row>
    <row r="97" spans="1:11">
      <c r="A97" s="352">
        <v>92</v>
      </c>
      <c r="B97" s="353"/>
      <c r="C97" s="353"/>
      <c r="D97" s="353"/>
      <c r="E97" s="353"/>
      <c r="F97" s="354"/>
      <c r="G97" s="354"/>
      <c r="H97" s="355"/>
      <c r="I97" s="353"/>
      <c r="J97" s="356"/>
      <c r="K97" s="356"/>
    </row>
    <row r="98" spans="1:11">
      <c r="A98" s="352">
        <v>93</v>
      </c>
      <c r="B98" s="353"/>
      <c r="C98" s="353"/>
      <c r="D98" s="353"/>
      <c r="E98" s="353"/>
      <c r="F98" s="354"/>
      <c r="G98" s="354"/>
      <c r="H98" s="355"/>
      <c r="I98" s="353"/>
      <c r="J98" s="356"/>
      <c r="K98" s="356"/>
    </row>
    <row r="99" spans="1:11">
      <c r="A99" s="352">
        <v>94</v>
      </c>
      <c r="B99" s="353"/>
      <c r="C99" s="353"/>
      <c r="D99" s="353"/>
      <c r="E99" s="353"/>
      <c r="F99" s="354"/>
      <c r="G99" s="354"/>
      <c r="H99" s="355"/>
      <c r="I99" s="353"/>
      <c r="J99" s="356"/>
      <c r="K99" s="356"/>
    </row>
    <row r="100" spans="1:11">
      <c r="A100" s="352">
        <v>95</v>
      </c>
      <c r="B100" s="353"/>
      <c r="C100" s="353"/>
      <c r="D100" s="353"/>
      <c r="E100" s="353"/>
      <c r="F100" s="354"/>
      <c r="G100" s="354"/>
      <c r="H100" s="355"/>
      <c r="I100" s="353"/>
      <c r="J100" s="356"/>
      <c r="K100" s="356"/>
    </row>
    <row r="101" spans="1:11">
      <c r="A101" s="352">
        <v>96</v>
      </c>
      <c r="B101" s="353"/>
      <c r="C101" s="353"/>
      <c r="D101" s="353"/>
      <c r="E101" s="353"/>
      <c r="F101" s="354"/>
      <c r="G101" s="354"/>
      <c r="H101" s="355"/>
      <c r="I101" s="353"/>
      <c r="J101" s="356"/>
      <c r="K101" s="356"/>
    </row>
    <row r="102" spans="1:11">
      <c r="A102" s="352">
        <v>97</v>
      </c>
      <c r="B102" s="353"/>
      <c r="C102" s="353"/>
      <c r="D102" s="353"/>
      <c r="E102" s="353"/>
      <c r="F102" s="354"/>
      <c r="G102" s="354"/>
      <c r="H102" s="355"/>
      <c r="I102" s="353"/>
      <c r="J102" s="356"/>
      <c r="K102" s="356"/>
    </row>
    <row r="103" spans="1:11">
      <c r="A103" s="352">
        <v>98</v>
      </c>
      <c r="B103" s="353"/>
      <c r="C103" s="353"/>
      <c r="D103" s="353"/>
      <c r="E103" s="353"/>
      <c r="F103" s="354"/>
      <c r="G103" s="354"/>
      <c r="H103" s="355"/>
      <c r="I103" s="353"/>
      <c r="J103" s="356"/>
      <c r="K103" s="356"/>
    </row>
    <row r="104" spans="1:11">
      <c r="A104" s="352">
        <v>99</v>
      </c>
      <c r="B104" s="353"/>
      <c r="C104" s="353"/>
      <c r="D104" s="353"/>
      <c r="E104" s="353"/>
      <c r="F104" s="354"/>
      <c r="G104" s="354"/>
      <c r="H104" s="355"/>
      <c r="I104" s="353"/>
      <c r="J104" s="356"/>
      <c r="K104" s="356"/>
    </row>
    <row r="105" spans="1:11">
      <c r="A105" s="352">
        <v>100</v>
      </c>
      <c r="B105" s="353"/>
      <c r="C105" s="353"/>
      <c r="D105" s="353"/>
      <c r="E105" s="353"/>
      <c r="F105" s="354"/>
      <c r="G105" s="354"/>
      <c r="H105" s="355"/>
      <c r="I105" s="353"/>
      <c r="J105" s="356"/>
      <c r="K105" s="356"/>
    </row>
    <row r="106" spans="1:11">
      <c r="A106" s="352">
        <v>101</v>
      </c>
      <c r="B106" s="353"/>
      <c r="C106" s="353"/>
      <c r="D106" s="353"/>
      <c r="E106" s="353"/>
      <c r="F106" s="354"/>
      <c r="G106" s="354"/>
      <c r="H106" s="355"/>
      <c r="I106" s="353"/>
      <c r="J106" s="356"/>
      <c r="K106" s="356"/>
    </row>
    <row r="107" spans="1:11">
      <c r="A107" s="352">
        <v>102</v>
      </c>
      <c r="B107" s="353"/>
      <c r="C107" s="353"/>
      <c r="D107" s="353"/>
      <c r="E107" s="353"/>
      <c r="F107" s="354"/>
      <c r="G107" s="354"/>
      <c r="H107" s="355"/>
      <c r="I107" s="353"/>
      <c r="J107" s="356"/>
      <c r="K107" s="356"/>
    </row>
    <row r="108" spans="1:11">
      <c r="A108" s="352">
        <v>103</v>
      </c>
      <c r="B108" s="353"/>
      <c r="C108" s="353"/>
      <c r="D108" s="353"/>
      <c r="E108" s="353"/>
      <c r="F108" s="354"/>
      <c r="G108" s="354"/>
      <c r="H108" s="355"/>
      <c r="I108" s="353"/>
      <c r="J108" s="356"/>
      <c r="K108" s="356"/>
    </row>
    <row r="109" spans="1:11">
      <c r="A109" s="352">
        <v>104</v>
      </c>
      <c r="B109" s="353"/>
      <c r="C109" s="353"/>
      <c r="D109" s="353"/>
      <c r="E109" s="353"/>
      <c r="F109" s="354"/>
      <c r="G109" s="354"/>
      <c r="H109" s="355"/>
      <c r="I109" s="353"/>
      <c r="J109" s="356"/>
      <c r="K109" s="356"/>
    </row>
    <row r="110" spans="1:11">
      <c r="A110" s="352">
        <v>105</v>
      </c>
      <c r="B110" s="353"/>
      <c r="C110" s="353"/>
      <c r="D110" s="353"/>
      <c r="E110" s="353"/>
      <c r="F110" s="354"/>
      <c r="G110" s="354"/>
      <c r="H110" s="355"/>
      <c r="I110" s="353"/>
      <c r="J110" s="356"/>
      <c r="K110" s="356"/>
    </row>
    <row r="111" spans="1:11">
      <c r="A111" s="352">
        <v>106</v>
      </c>
      <c r="B111" s="353"/>
      <c r="C111" s="353"/>
      <c r="D111" s="353"/>
      <c r="E111" s="353"/>
      <c r="F111" s="354"/>
      <c r="G111" s="354"/>
      <c r="H111" s="355"/>
      <c r="I111" s="353"/>
      <c r="J111" s="356"/>
      <c r="K111" s="356"/>
    </row>
    <row r="112" spans="1:11">
      <c r="A112" s="352">
        <v>107</v>
      </c>
      <c r="B112" s="353"/>
      <c r="C112" s="353"/>
      <c r="D112" s="353"/>
      <c r="E112" s="353"/>
      <c r="F112" s="354"/>
      <c r="G112" s="354"/>
      <c r="H112" s="355"/>
      <c r="I112" s="353"/>
      <c r="J112" s="356"/>
      <c r="K112" s="356"/>
    </row>
    <row r="113" spans="1:11">
      <c r="A113" s="352">
        <v>108</v>
      </c>
      <c r="B113" s="353"/>
      <c r="C113" s="353"/>
      <c r="D113" s="353"/>
      <c r="E113" s="353"/>
      <c r="F113" s="354"/>
      <c r="G113" s="354"/>
      <c r="H113" s="355"/>
      <c r="I113" s="353"/>
      <c r="J113" s="356"/>
      <c r="K113" s="356"/>
    </row>
    <row r="114" spans="1:11">
      <c r="A114" s="352">
        <v>109</v>
      </c>
      <c r="B114" s="353"/>
      <c r="C114" s="353"/>
      <c r="D114" s="353"/>
      <c r="E114" s="353"/>
      <c r="F114" s="354"/>
      <c r="G114" s="354"/>
      <c r="H114" s="355"/>
      <c r="I114" s="353"/>
      <c r="J114" s="356"/>
      <c r="K114" s="356"/>
    </row>
    <row r="115" spans="1:11">
      <c r="A115" s="352">
        <v>110</v>
      </c>
      <c r="B115" s="353"/>
      <c r="C115" s="353"/>
      <c r="D115" s="353"/>
      <c r="E115" s="353"/>
      <c r="F115" s="354"/>
      <c r="G115" s="354"/>
      <c r="H115" s="355"/>
      <c r="I115" s="353"/>
      <c r="J115" s="356"/>
      <c r="K115" s="356"/>
    </row>
    <row r="116" spans="1:11">
      <c r="A116" s="352">
        <v>111</v>
      </c>
      <c r="B116" s="353"/>
      <c r="C116" s="353"/>
      <c r="D116" s="353"/>
      <c r="E116" s="353"/>
      <c r="F116" s="354"/>
      <c r="G116" s="354"/>
      <c r="H116" s="355"/>
      <c r="I116" s="353"/>
      <c r="J116" s="356"/>
      <c r="K116" s="356"/>
    </row>
    <row r="117" spans="1:11">
      <c r="A117" s="352">
        <v>112</v>
      </c>
      <c r="B117" s="353"/>
      <c r="C117" s="353"/>
      <c r="D117" s="353"/>
      <c r="E117" s="353"/>
      <c r="F117" s="354"/>
      <c r="G117" s="354"/>
      <c r="H117" s="355"/>
      <c r="I117" s="353"/>
      <c r="J117" s="356"/>
      <c r="K117" s="356"/>
    </row>
    <row r="118" spans="1:11">
      <c r="A118" s="352">
        <v>113</v>
      </c>
      <c r="B118" s="353"/>
      <c r="C118" s="353"/>
      <c r="D118" s="353"/>
      <c r="E118" s="353"/>
      <c r="F118" s="354"/>
      <c r="G118" s="354"/>
      <c r="H118" s="355"/>
      <c r="I118" s="353"/>
      <c r="J118" s="356"/>
      <c r="K118" s="356"/>
    </row>
    <row r="119" spans="1:11">
      <c r="A119" s="352">
        <v>114</v>
      </c>
      <c r="B119" s="353"/>
      <c r="C119" s="353"/>
      <c r="D119" s="353"/>
      <c r="E119" s="353"/>
      <c r="F119" s="354"/>
      <c r="G119" s="354"/>
      <c r="H119" s="355"/>
      <c r="I119" s="353"/>
      <c r="J119" s="356"/>
      <c r="K119" s="356"/>
    </row>
    <row r="120" spans="1:11">
      <c r="A120" s="352">
        <v>115</v>
      </c>
      <c r="B120" s="353"/>
      <c r="C120" s="353"/>
      <c r="D120" s="353"/>
      <c r="E120" s="353"/>
      <c r="F120" s="354"/>
      <c r="G120" s="354"/>
      <c r="H120" s="355"/>
      <c r="I120" s="353"/>
      <c r="J120" s="356"/>
      <c r="K120" s="356"/>
    </row>
    <row r="121" spans="1:11">
      <c r="A121" s="352">
        <v>116</v>
      </c>
      <c r="B121" s="353"/>
      <c r="C121" s="353"/>
      <c r="D121" s="353"/>
      <c r="E121" s="353"/>
      <c r="F121" s="354"/>
      <c r="G121" s="354"/>
      <c r="H121" s="355"/>
      <c r="I121" s="353"/>
      <c r="J121" s="356"/>
      <c r="K121" s="356"/>
    </row>
    <row r="122" spans="1:11">
      <c r="A122" s="352">
        <v>117</v>
      </c>
      <c r="B122" s="353"/>
      <c r="C122" s="353"/>
      <c r="D122" s="353"/>
      <c r="E122" s="353"/>
      <c r="F122" s="354"/>
      <c r="G122" s="354"/>
      <c r="H122" s="355"/>
      <c r="I122" s="353"/>
      <c r="J122" s="356"/>
      <c r="K122" s="356"/>
    </row>
    <row r="123" spans="1:11">
      <c r="A123" s="352">
        <v>118</v>
      </c>
      <c r="B123" s="353"/>
      <c r="C123" s="353"/>
      <c r="D123" s="353"/>
      <c r="E123" s="353"/>
      <c r="F123" s="354"/>
      <c r="G123" s="354"/>
      <c r="H123" s="355"/>
      <c r="I123" s="353"/>
      <c r="J123" s="356"/>
      <c r="K123" s="356"/>
    </row>
    <row r="124" spans="1:11">
      <c r="A124" s="352">
        <v>119</v>
      </c>
      <c r="B124" s="353"/>
      <c r="C124" s="353"/>
      <c r="D124" s="353"/>
      <c r="E124" s="353"/>
      <c r="F124" s="354"/>
      <c r="G124" s="354"/>
      <c r="H124" s="355"/>
      <c r="I124" s="353"/>
      <c r="J124" s="356"/>
      <c r="K124" s="356"/>
    </row>
    <row r="125" spans="1:11">
      <c r="A125" s="352">
        <v>120</v>
      </c>
      <c r="B125" s="353"/>
      <c r="C125" s="353"/>
      <c r="D125" s="353"/>
      <c r="E125" s="353"/>
      <c r="F125" s="354"/>
      <c r="G125" s="354"/>
      <c r="H125" s="355"/>
      <c r="I125" s="353"/>
      <c r="J125" s="356"/>
      <c r="K125" s="356"/>
    </row>
    <row r="126" spans="1:11">
      <c r="A126" s="352">
        <v>121</v>
      </c>
      <c r="B126" s="353"/>
      <c r="C126" s="353"/>
      <c r="D126" s="353"/>
      <c r="E126" s="353"/>
      <c r="F126" s="354"/>
      <c r="G126" s="354"/>
      <c r="H126" s="355"/>
      <c r="I126" s="353"/>
      <c r="J126" s="356"/>
      <c r="K126" s="356"/>
    </row>
    <row r="127" spans="1:11">
      <c r="A127" s="352">
        <v>122</v>
      </c>
      <c r="B127" s="353"/>
      <c r="C127" s="353"/>
      <c r="D127" s="353"/>
      <c r="E127" s="353"/>
      <c r="F127" s="354"/>
      <c r="G127" s="354"/>
      <c r="H127" s="355"/>
      <c r="I127" s="353"/>
      <c r="J127" s="356"/>
      <c r="K127" s="356"/>
    </row>
    <row r="128" spans="1:11">
      <c r="A128" s="352">
        <v>123</v>
      </c>
      <c r="B128" s="353"/>
      <c r="C128" s="353"/>
      <c r="D128" s="353"/>
      <c r="E128" s="353"/>
      <c r="F128" s="354"/>
      <c r="G128" s="354"/>
      <c r="H128" s="355"/>
      <c r="I128" s="353"/>
      <c r="J128" s="356"/>
      <c r="K128" s="356"/>
    </row>
    <row r="129" spans="1:11">
      <c r="A129" s="352">
        <v>124</v>
      </c>
      <c r="B129" s="353"/>
      <c r="C129" s="353"/>
      <c r="D129" s="353"/>
      <c r="E129" s="353"/>
      <c r="F129" s="354"/>
      <c r="G129" s="354"/>
      <c r="H129" s="355"/>
      <c r="I129" s="353"/>
      <c r="J129" s="356"/>
      <c r="K129" s="356"/>
    </row>
    <row r="130" spans="1:11">
      <c r="A130" s="352">
        <v>125</v>
      </c>
      <c r="B130" s="353"/>
      <c r="C130" s="353"/>
      <c r="D130" s="353"/>
      <c r="E130" s="353"/>
      <c r="F130" s="354"/>
      <c r="G130" s="354"/>
      <c r="H130" s="355"/>
      <c r="I130" s="353"/>
      <c r="J130" s="356"/>
      <c r="K130" s="356"/>
    </row>
    <row r="131" spans="1:11">
      <c r="A131" s="352">
        <v>126</v>
      </c>
      <c r="B131" s="353"/>
      <c r="C131" s="353"/>
      <c r="D131" s="353"/>
      <c r="E131" s="353"/>
      <c r="F131" s="354"/>
      <c r="G131" s="354"/>
      <c r="H131" s="355"/>
      <c r="I131" s="353"/>
      <c r="J131" s="356"/>
      <c r="K131" s="356"/>
    </row>
    <row r="132" spans="1:11">
      <c r="A132" s="352">
        <v>127</v>
      </c>
      <c r="B132" s="353"/>
      <c r="C132" s="353"/>
      <c r="D132" s="353"/>
      <c r="E132" s="353"/>
      <c r="F132" s="354"/>
      <c r="G132" s="354"/>
      <c r="H132" s="355"/>
      <c r="I132" s="353"/>
      <c r="J132" s="356"/>
      <c r="K132" s="356"/>
    </row>
    <row r="133" spans="1:11">
      <c r="A133" s="352">
        <v>128</v>
      </c>
      <c r="B133" s="353"/>
      <c r="C133" s="353"/>
      <c r="D133" s="353"/>
      <c r="E133" s="353"/>
      <c r="F133" s="354"/>
      <c r="G133" s="354"/>
      <c r="H133" s="355"/>
      <c r="I133" s="353"/>
      <c r="J133" s="356"/>
      <c r="K133" s="356"/>
    </row>
    <row r="134" spans="1:11">
      <c r="A134" s="352">
        <v>129</v>
      </c>
      <c r="B134" s="353"/>
      <c r="C134" s="353"/>
      <c r="D134" s="353"/>
      <c r="E134" s="353"/>
      <c r="F134" s="354"/>
      <c r="G134" s="354"/>
      <c r="H134" s="355"/>
      <c r="I134" s="353"/>
      <c r="J134" s="356"/>
      <c r="K134" s="356"/>
    </row>
    <row r="135" spans="1:11">
      <c r="A135" s="352">
        <v>130</v>
      </c>
      <c r="B135" s="353"/>
      <c r="C135" s="353"/>
      <c r="D135" s="353"/>
      <c r="E135" s="353"/>
      <c r="F135" s="354"/>
      <c r="G135" s="354"/>
      <c r="H135" s="355"/>
      <c r="I135" s="353"/>
      <c r="J135" s="356"/>
      <c r="K135" s="356"/>
    </row>
    <row r="136" spans="1:11">
      <c r="A136" s="352">
        <v>131</v>
      </c>
      <c r="B136" s="353"/>
      <c r="C136" s="353"/>
      <c r="D136" s="353"/>
      <c r="E136" s="353"/>
      <c r="F136" s="354"/>
      <c r="G136" s="354"/>
      <c r="H136" s="355"/>
      <c r="I136" s="353"/>
      <c r="J136" s="356"/>
      <c r="K136" s="356"/>
    </row>
    <row r="137" spans="1:11">
      <c r="A137" s="352">
        <v>132</v>
      </c>
      <c r="B137" s="353"/>
      <c r="C137" s="353"/>
      <c r="D137" s="353"/>
      <c r="E137" s="353"/>
      <c r="F137" s="354"/>
      <c r="G137" s="354"/>
      <c r="H137" s="355"/>
      <c r="I137" s="353"/>
      <c r="J137" s="356"/>
      <c r="K137" s="356"/>
    </row>
    <row r="138" spans="1:11">
      <c r="A138" s="352">
        <v>133</v>
      </c>
      <c r="B138" s="353"/>
      <c r="C138" s="353"/>
      <c r="D138" s="353"/>
      <c r="E138" s="353"/>
      <c r="F138" s="354"/>
      <c r="G138" s="354"/>
      <c r="H138" s="355"/>
      <c r="I138" s="353"/>
      <c r="J138" s="356"/>
      <c r="K138" s="356"/>
    </row>
    <row r="139" spans="1:11">
      <c r="A139" s="352">
        <v>134</v>
      </c>
      <c r="B139" s="353"/>
      <c r="C139" s="353"/>
      <c r="D139" s="353"/>
      <c r="E139" s="353"/>
      <c r="F139" s="354"/>
      <c r="G139" s="354"/>
      <c r="H139" s="355"/>
      <c r="I139" s="353"/>
      <c r="J139" s="356"/>
      <c r="K139" s="356"/>
    </row>
    <row r="140" spans="1:11">
      <c r="A140" s="352">
        <v>135</v>
      </c>
      <c r="B140" s="353"/>
      <c r="C140" s="353"/>
      <c r="D140" s="353"/>
      <c r="E140" s="353"/>
      <c r="F140" s="354"/>
      <c r="G140" s="354"/>
      <c r="H140" s="355"/>
      <c r="I140" s="353"/>
      <c r="J140" s="356"/>
      <c r="K140" s="356"/>
    </row>
    <row r="141" spans="1:11">
      <c r="A141" s="352">
        <v>136</v>
      </c>
      <c r="B141" s="353"/>
      <c r="C141" s="353"/>
      <c r="D141" s="353"/>
      <c r="E141" s="353"/>
      <c r="F141" s="354"/>
      <c r="G141" s="354"/>
      <c r="H141" s="355"/>
      <c r="I141" s="353"/>
      <c r="J141" s="356"/>
      <c r="K141" s="356"/>
    </row>
    <row r="142" spans="1:11">
      <c r="A142" s="352">
        <v>137</v>
      </c>
      <c r="B142" s="353"/>
      <c r="C142" s="353"/>
      <c r="D142" s="353"/>
      <c r="E142" s="353"/>
      <c r="F142" s="354"/>
      <c r="G142" s="354"/>
      <c r="H142" s="355"/>
      <c r="I142" s="353"/>
      <c r="J142" s="356"/>
      <c r="K142" s="356"/>
    </row>
    <row r="143" spans="1:11">
      <c r="A143" s="352">
        <v>138</v>
      </c>
      <c r="B143" s="353"/>
      <c r="C143" s="353"/>
      <c r="D143" s="353"/>
      <c r="E143" s="353"/>
      <c r="F143" s="354"/>
      <c r="G143" s="354"/>
      <c r="H143" s="355"/>
      <c r="I143" s="353"/>
      <c r="J143" s="356"/>
      <c r="K143" s="356"/>
    </row>
    <row r="144" spans="1:11">
      <c r="A144" s="352">
        <v>139</v>
      </c>
      <c r="B144" s="353"/>
      <c r="C144" s="353"/>
      <c r="D144" s="353"/>
      <c r="E144" s="353"/>
      <c r="F144" s="354"/>
      <c r="G144" s="354"/>
      <c r="H144" s="355"/>
      <c r="I144" s="353"/>
      <c r="J144" s="356"/>
      <c r="K144" s="356"/>
    </row>
    <row r="145" spans="1:11">
      <c r="A145" s="352">
        <v>140</v>
      </c>
      <c r="B145" s="353"/>
      <c r="C145" s="353"/>
      <c r="D145" s="353"/>
      <c r="E145" s="353"/>
      <c r="F145" s="354"/>
      <c r="G145" s="354"/>
      <c r="H145" s="355"/>
      <c r="I145" s="353"/>
      <c r="J145" s="356"/>
      <c r="K145" s="356"/>
    </row>
    <row r="146" spans="1:11">
      <c r="A146" s="352">
        <v>141</v>
      </c>
      <c r="B146" s="353"/>
      <c r="C146" s="353"/>
      <c r="D146" s="353"/>
      <c r="E146" s="353"/>
      <c r="F146" s="354"/>
      <c r="G146" s="354"/>
      <c r="H146" s="355"/>
      <c r="I146" s="353"/>
      <c r="J146" s="356"/>
      <c r="K146" s="356"/>
    </row>
    <row r="147" spans="1:11">
      <c r="A147" s="352">
        <v>142</v>
      </c>
      <c r="B147" s="353"/>
      <c r="C147" s="353"/>
      <c r="D147" s="353"/>
      <c r="E147" s="353"/>
      <c r="F147" s="354"/>
      <c r="G147" s="354"/>
      <c r="H147" s="355"/>
      <c r="I147" s="353"/>
      <c r="J147" s="356"/>
      <c r="K147" s="356"/>
    </row>
    <row r="148" spans="1:11">
      <c r="A148" s="352">
        <v>143</v>
      </c>
      <c r="B148" s="353"/>
      <c r="C148" s="353"/>
      <c r="D148" s="353"/>
      <c r="E148" s="353"/>
      <c r="F148" s="354"/>
      <c r="G148" s="354"/>
      <c r="H148" s="355"/>
      <c r="I148" s="353"/>
      <c r="J148" s="356"/>
      <c r="K148" s="356"/>
    </row>
    <row r="149" spans="1:11">
      <c r="A149" s="352">
        <v>144</v>
      </c>
      <c r="B149" s="353"/>
      <c r="C149" s="353"/>
      <c r="D149" s="353"/>
      <c r="E149" s="353"/>
      <c r="F149" s="354"/>
      <c r="G149" s="354"/>
      <c r="H149" s="355"/>
      <c r="I149" s="353"/>
      <c r="J149" s="356"/>
      <c r="K149" s="356"/>
    </row>
    <row r="150" spans="1:11">
      <c r="A150" s="352">
        <v>145</v>
      </c>
      <c r="B150" s="353"/>
      <c r="C150" s="353"/>
      <c r="D150" s="353"/>
      <c r="E150" s="353"/>
      <c r="F150" s="354"/>
      <c r="G150" s="354"/>
      <c r="H150" s="355"/>
      <c r="I150" s="353"/>
      <c r="J150" s="356"/>
      <c r="K150" s="356"/>
    </row>
    <row r="151" spans="1:11">
      <c r="A151" s="352">
        <v>146</v>
      </c>
      <c r="B151" s="353"/>
      <c r="C151" s="353"/>
      <c r="D151" s="353"/>
      <c r="E151" s="353"/>
      <c r="F151" s="354"/>
      <c r="G151" s="354"/>
      <c r="H151" s="355"/>
      <c r="I151" s="353"/>
      <c r="J151" s="356"/>
      <c r="K151" s="356"/>
    </row>
    <row r="152" spans="1:11">
      <c r="A152" s="352">
        <v>147</v>
      </c>
      <c r="B152" s="353"/>
      <c r="C152" s="353"/>
      <c r="D152" s="353"/>
      <c r="E152" s="353"/>
      <c r="F152" s="354"/>
      <c r="G152" s="354"/>
      <c r="H152" s="355"/>
      <c r="I152" s="353"/>
      <c r="J152" s="356"/>
      <c r="K152" s="356"/>
    </row>
    <row r="153" spans="1:11">
      <c r="A153" s="352">
        <v>148</v>
      </c>
      <c r="B153" s="353"/>
      <c r="C153" s="353"/>
      <c r="D153" s="353"/>
      <c r="E153" s="353"/>
      <c r="F153" s="354"/>
      <c r="G153" s="354"/>
      <c r="H153" s="355"/>
      <c r="I153" s="353"/>
      <c r="J153" s="356"/>
      <c r="K153" s="356"/>
    </row>
    <row r="154" spans="1:11">
      <c r="A154" s="352">
        <v>149</v>
      </c>
      <c r="B154" s="353"/>
      <c r="C154" s="353"/>
      <c r="D154" s="353"/>
      <c r="E154" s="353"/>
      <c r="F154" s="354"/>
      <c r="G154" s="354"/>
      <c r="H154" s="355"/>
      <c r="I154" s="353"/>
      <c r="J154" s="356"/>
      <c r="K154" s="356"/>
    </row>
    <row r="155" spans="1:11">
      <c r="A155" s="352">
        <v>150</v>
      </c>
      <c r="B155" s="353"/>
      <c r="C155" s="353"/>
      <c r="D155" s="353"/>
      <c r="E155" s="353"/>
      <c r="F155" s="354"/>
      <c r="G155" s="354"/>
      <c r="H155" s="355"/>
      <c r="I155" s="353"/>
      <c r="J155" s="356"/>
      <c r="K155" s="356"/>
    </row>
    <row r="156" spans="1:11">
      <c r="A156" s="352">
        <v>151</v>
      </c>
      <c r="B156" s="353"/>
      <c r="C156" s="353"/>
      <c r="D156" s="353"/>
      <c r="E156" s="353"/>
      <c r="F156" s="354"/>
      <c r="G156" s="354"/>
      <c r="H156" s="355"/>
      <c r="I156" s="353"/>
      <c r="J156" s="356"/>
      <c r="K156" s="356"/>
    </row>
    <row r="157" spans="1:11">
      <c r="A157" s="352">
        <v>152</v>
      </c>
      <c r="B157" s="353"/>
      <c r="C157" s="353"/>
      <c r="D157" s="353"/>
      <c r="E157" s="353"/>
      <c r="F157" s="354"/>
      <c r="G157" s="354"/>
      <c r="H157" s="355"/>
      <c r="I157" s="353"/>
      <c r="J157" s="356"/>
      <c r="K157" s="356"/>
    </row>
    <row r="158" spans="1:11">
      <c r="A158" s="352">
        <v>153</v>
      </c>
      <c r="B158" s="353"/>
      <c r="C158" s="353"/>
      <c r="D158" s="353"/>
      <c r="E158" s="353"/>
      <c r="F158" s="354"/>
      <c r="G158" s="354"/>
      <c r="H158" s="355"/>
      <c r="I158" s="353"/>
      <c r="J158" s="356"/>
      <c r="K158" s="356"/>
    </row>
    <row r="159" spans="1:11">
      <c r="A159" s="352">
        <v>154</v>
      </c>
      <c r="B159" s="353"/>
      <c r="C159" s="353"/>
      <c r="D159" s="353"/>
      <c r="E159" s="353"/>
      <c r="F159" s="354"/>
      <c r="G159" s="354"/>
      <c r="H159" s="355"/>
      <c r="I159" s="353"/>
      <c r="J159" s="356"/>
      <c r="K159" s="356"/>
    </row>
    <row r="160" spans="1:11">
      <c r="A160" s="352">
        <v>155</v>
      </c>
      <c r="B160" s="353"/>
      <c r="C160" s="353"/>
      <c r="D160" s="353"/>
      <c r="E160" s="353"/>
      <c r="F160" s="354"/>
      <c r="G160" s="354"/>
      <c r="H160" s="355"/>
      <c r="I160" s="353"/>
      <c r="J160" s="356"/>
      <c r="K160" s="356"/>
    </row>
    <row r="161" spans="1:11">
      <c r="A161" s="352">
        <v>156</v>
      </c>
      <c r="B161" s="353"/>
      <c r="C161" s="353"/>
      <c r="D161" s="353"/>
      <c r="E161" s="353"/>
      <c r="F161" s="354"/>
      <c r="G161" s="354"/>
      <c r="H161" s="355"/>
      <c r="I161" s="353"/>
      <c r="J161" s="356"/>
      <c r="K161" s="356"/>
    </row>
    <row r="162" spans="1:11">
      <c r="A162" s="352">
        <v>157</v>
      </c>
      <c r="B162" s="353"/>
      <c r="C162" s="353"/>
      <c r="D162" s="353"/>
      <c r="E162" s="353"/>
      <c r="F162" s="354"/>
      <c r="G162" s="354"/>
      <c r="H162" s="355"/>
      <c r="I162" s="353"/>
      <c r="J162" s="356"/>
      <c r="K162" s="356"/>
    </row>
    <row r="163" spans="1:11">
      <c r="A163" s="352">
        <v>158</v>
      </c>
      <c r="B163" s="353"/>
      <c r="C163" s="353"/>
      <c r="D163" s="353"/>
      <c r="E163" s="353"/>
      <c r="F163" s="354"/>
      <c r="G163" s="354"/>
      <c r="H163" s="355"/>
      <c r="I163" s="353"/>
      <c r="J163" s="356"/>
      <c r="K163" s="356"/>
    </row>
    <row r="164" spans="1:11">
      <c r="A164" s="352">
        <v>159</v>
      </c>
      <c r="B164" s="353"/>
      <c r="C164" s="353"/>
      <c r="D164" s="353"/>
      <c r="E164" s="353"/>
      <c r="F164" s="354"/>
      <c r="G164" s="354"/>
      <c r="H164" s="355"/>
      <c r="I164" s="353"/>
      <c r="J164" s="356"/>
      <c r="K164" s="356"/>
    </row>
    <row r="165" spans="1:11">
      <c r="A165" s="352">
        <v>160</v>
      </c>
      <c r="B165" s="353"/>
      <c r="C165" s="353"/>
      <c r="D165" s="353"/>
      <c r="E165" s="353"/>
      <c r="F165" s="354"/>
      <c r="G165" s="354"/>
      <c r="H165" s="355"/>
      <c r="I165" s="353"/>
      <c r="J165" s="356"/>
      <c r="K165" s="356"/>
    </row>
    <row r="166" spans="1:11">
      <c r="A166" s="352">
        <v>161</v>
      </c>
      <c r="B166" s="353"/>
      <c r="C166" s="353"/>
      <c r="D166" s="353"/>
      <c r="E166" s="353"/>
      <c r="F166" s="354"/>
      <c r="G166" s="354"/>
      <c r="H166" s="355"/>
      <c r="I166" s="353"/>
      <c r="J166" s="356"/>
      <c r="K166" s="356"/>
    </row>
    <row r="167" spans="1:11">
      <c r="A167" s="352">
        <v>162</v>
      </c>
      <c r="B167" s="353"/>
      <c r="C167" s="353"/>
      <c r="D167" s="353"/>
      <c r="E167" s="353"/>
      <c r="F167" s="354"/>
      <c r="G167" s="354"/>
      <c r="H167" s="355"/>
      <c r="I167" s="353"/>
      <c r="J167" s="356"/>
      <c r="K167" s="356"/>
    </row>
    <row r="168" spans="1:11">
      <c r="A168" s="352">
        <v>163</v>
      </c>
      <c r="B168" s="353"/>
      <c r="C168" s="353"/>
      <c r="D168" s="353"/>
      <c r="E168" s="353"/>
      <c r="F168" s="354"/>
      <c r="G168" s="354"/>
      <c r="H168" s="355"/>
      <c r="I168" s="353"/>
      <c r="J168" s="356"/>
      <c r="K168" s="356"/>
    </row>
    <row r="169" spans="1:11">
      <c r="A169" s="352">
        <v>164</v>
      </c>
      <c r="B169" s="353"/>
      <c r="C169" s="353"/>
      <c r="D169" s="353"/>
      <c r="E169" s="353"/>
      <c r="F169" s="354"/>
      <c r="G169" s="354"/>
      <c r="H169" s="355"/>
      <c r="I169" s="353"/>
      <c r="J169" s="356"/>
      <c r="K169" s="356"/>
    </row>
    <row r="170" spans="1:11">
      <c r="A170" s="352">
        <v>165</v>
      </c>
      <c r="B170" s="353"/>
      <c r="C170" s="353"/>
      <c r="D170" s="353"/>
      <c r="E170" s="353"/>
      <c r="F170" s="354"/>
      <c r="G170" s="354"/>
      <c r="H170" s="355"/>
      <c r="I170" s="353"/>
      <c r="J170" s="356"/>
      <c r="K170" s="356"/>
    </row>
    <row r="171" spans="1:11">
      <c r="A171" s="352">
        <v>166</v>
      </c>
      <c r="B171" s="353"/>
      <c r="C171" s="353"/>
      <c r="D171" s="353"/>
      <c r="E171" s="353"/>
      <c r="F171" s="354"/>
      <c r="G171" s="354"/>
      <c r="H171" s="355"/>
      <c r="I171" s="353"/>
      <c r="J171" s="356"/>
      <c r="K171" s="356"/>
    </row>
    <row r="172" spans="1:11">
      <c r="A172" s="352">
        <v>167</v>
      </c>
      <c r="B172" s="353"/>
      <c r="C172" s="353"/>
      <c r="D172" s="353"/>
      <c r="E172" s="353"/>
      <c r="F172" s="354"/>
      <c r="G172" s="354"/>
      <c r="H172" s="355"/>
      <c r="I172" s="353"/>
      <c r="J172" s="356"/>
      <c r="K172" s="356"/>
    </row>
    <row r="173" spans="1:11">
      <c r="A173" s="352">
        <v>168</v>
      </c>
      <c r="B173" s="353"/>
      <c r="C173" s="353"/>
      <c r="D173" s="353"/>
      <c r="E173" s="353"/>
      <c r="F173" s="354"/>
      <c r="G173" s="354"/>
      <c r="H173" s="355"/>
      <c r="I173" s="353"/>
      <c r="J173" s="356"/>
      <c r="K173" s="356"/>
    </row>
    <row r="174" spans="1:11">
      <c r="A174" s="352">
        <v>169</v>
      </c>
      <c r="B174" s="353"/>
      <c r="C174" s="353"/>
      <c r="D174" s="353"/>
      <c r="E174" s="353"/>
      <c r="F174" s="354"/>
      <c r="G174" s="354"/>
      <c r="H174" s="355"/>
      <c r="I174" s="353"/>
      <c r="J174" s="356"/>
      <c r="K174" s="356"/>
    </row>
    <row r="175" spans="1:11">
      <c r="A175" s="352">
        <v>170</v>
      </c>
      <c r="B175" s="353"/>
      <c r="C175" s="353"/>
      <c r="D175" s="353"/>
      <c r="E175" s="353"/>
      <c r="F175" s="354"/>
      <c r="G175" s="354"/>
      <c r="H175" s="355"/>
      <c r="I175" s="353"/>
      <c r="J175" s="356"/>
      <c r="K175" s="356"/>
    </row>
    <row r="176" spans="1:11">
      <c r="A176" s="352">
        <v>171</v>
      </c>
      <c r="B176" s="353"/>
      <c r="C176" s="353"/>
      <c r="D176" s="353"/>
      <c r="E176" s="353"/>
      <c r="F176" s="354"/>
      <c r="G176" s="354"/>
      <c r="H176" s="355"/>
      <c r="I176" s="353"/>
      <c r="J176" s="356"/>
      <c r="K176" s="356"/>
    </row>
    <row r="177" spans="1:11">
      <c r="A177" s="352">
        <v>172</v>
      </c>
      <c r="B177" s="353"/>
      <c r="C177" s="353"/>
      <c r="D177" s="353"/>
      <c r="E177" s="353"/>
      <c r="F177" s="354"/>
      <c r="G177" s="354"/>
      <c r="H177" s="355"/>
      <c r="I177" s="353"/>
      <c r="J177" s="356"/>
      <c r="K177" s="356"/>
    </row>
    <row r="178" spans="1:11">
      <c r="A178" s="352">
        <v>173</v>
      </c>
      <c r="B178" s="353"/>
      <c r="C178" s="353"/>
      <c r="D178" s="353"/>
      <c r="E178" s="353"/>
      <c r="F178" s="354"/>
      <c r="G178" s="354"/>
      <c r="H178" s="355"/>
      <c r="I178" s="353"/>
      <c r="J178" s="356"/>
      <c r="K178" s="356"/>
    </row>
    <row r="179" spans="1:11">
      <c r="A179" s="352">
        <v>174</v>
      </c>
      <c r="B179" s="353"/>
      <c r="C179" s="353"/>
      <c r="D179" s="353"/>
      <c r="E179" s="353"/>
      <c r="F179" s="354"/>
      <c r="G179" s="354"/>
      <c r="H179" s="355"/>
      <c r="I179" s="353"/>
      <c r="J179" s="356"/>
      <c r="K179" s="356"/>
    </row>
    <row r="180" spans="1:11">
      <c r="A180" s="352">
        <v>175</v>
      </c>
      <c r="B180" s="353"/>
      <c r="C180" s="353"/>
      <c r="D180" s="353"/>
      <c r="E180" s="353"/>
      <c r="F180" s="354"/>
      <c r="G180" s="354"/>
      <c r="H180" s="355"/>
      <c r="I180" s="353"/>
      <c r="J180" s="356"/>
      <c r="K180" s="356"/>
    </row>
    <row r="181" spans="1:11">
      <c r="A181" s="352">
        <v>176</v>
      </c>
      <c r="B181" s="353"/>
      <c r="C181" s="353"/>
      <c r="D181" s="353"/>
      <c r="E181" s="353"/>
      <c r="F181" s="354"/>
      <c r="G181" s="354"/>
      <c r="H181" s="355"/>
      <c r="I181" s="353"/>
      <c r="J181" s="356"/>
      <c r="K181" s="356"/>
    </row>
    <row r="182" spans="1:11">
      <c r="A182" s="352">
        <v>177</v>
      </c>
      <c r="B182" s="353"/>
      <c r="C182" s="353"/>
      <c r="D182" s="353"/>
      <c r="E182" s="353"/>
      <c r="F182" s="354"/>
      <c r="G182" s="354"/>
      <c r="H182" s="355"/>
      <c r="I182" s="353"/>
      <c r="J182" s="356"/>
      <c r="K182" s="356"/>
    </row>
    <row r="183" spans="1:11">
      <c r="A183" s="352">
        <v>178</v>
      </c>
      <c r="B183" s="353"/>
      <c r="C183" s="353"/>
      <c r="D183" s="353"/>
      <c r="E183" s="353"/>
      <c r="F183" s="354"/>
      <c r="G183" s="354"/>
      <c r="H183" s="355"/>
      <c r="I183" s="353"/>
      <c r="J183" s="356"/>
      <c r="K183" s="356"/>
    </row>
    <row r="184" spans="1:11">
      <c r="A184" s="352">
        <v>179</v>
      </c>
      <c r="B184" s="353"/>
      <c r="C184" s="353"/>
      <c r="D184" s="353"/>
      <c r="E184" s="353"/>
      <c r="F184" s="354"/>
      <c r="G184" s="354"/>
      <c r="H184" s="355"/>
      <c r="I184" s="353"/>
      <c r="J184" s="356"/>
      <c r="K184" s="356"/>
    </row>
    <row r="185" spans="1:11">
      <c r="A185" s="352">
        <v>180</v>
      </c>
      <c r="B185" s="353"/>
      <c r="C185" s="353"/>
      <c r="D185" s="353"/>
      <c r="E185" s="353"/>
      <c r="F185" s="354"/>
      <c r="G185" s="354"/>
      <c r="H185" s="355"/>
      <c r="I185" s="353"/>
      <c r="J185" s="356"/>
      <c r="K185" s="356"/>
    </row>
    <row r="186" spans="1:11">
      <c r="A186" s="352">
        <v>181</v>
      </c>
      <c r="B186" s="353"/>
      <c r="C186" s="353"/>
      <c r="D186" s="353"/>
      <c r="E186" s="353"/>
      <c r="F186" s="354"/>
      <c r="G186" s="354"/>
      <c r="H186" s="355"/>
      <c r="I186" s="353"/>
      <c r="J186" s="356"/>
      <c r="K186" s="356"/>
    </row>
    <row r="187" spans="1:11">
      <c r="A187" s="352">
        <v>182</v>
      </c>
      <c r="B187" s="353"/>
      <c r="C187" s="353"/>
      <c r="D187" s="353"/>
      <c r="E187" s="353"/>
      <c r="F187" s="354"/>
      <c r="G187" s="354"/>
      <c r="H187" s="355"/>
      <c r="I187" s="353"/>
      <c r="J187" s="356"/>
      <c r="K187" s="356"/>
    </row>
    <row r="188" spans="1:11">
      <c r="A188" s="352">
        <v>183</v>
      </c>
      <c r="B188" s="353"/>
      <c r="C188" s="353"/>
      <c r="D188" s="353"/>
      <c r="E188" s="353"/>
      <c r="F188" s="354"/>
      <c r="G188" s="354"/>
      <c r="H188" s="355"/>
      <c r="I188" s="353"/>
      <c r="J188" s="356"/>
      <c r="K188" s="356"/>
    </row>
    <row r="189" spans="1:11">
      <c r="A189" s="352">
        <v>184</v>
      </c>
      <c r="B189" s="353"/>
      <c r="C189" s="353"/>
      <c r="D189" s="353"/>
      <c r="E189" s="353"/>
      <c r="F189" s="354"/>
      <c r="G189" s="354"/>
      <c r="H189" s="355"/>
      <c r="I189" s="353"/>
      <c r="J189" s="356"/>
      <c r="K189" s="356"/>
    </row>
    <row r="190" spans="1:11">
      <c r="A190" s="352">
        <v>185</v>
      </c>
      <c r="B190" s="353"/>
      <c r="C190" s="353"/>
      <c r="D190" s="353"/>
      <c r="E190" s="353"/>
      <c r="F190" s="354"/>
      <c r="G190" s="354"/>
      <c r="H190" s="355"/>
      <c r="I190" s="353"/>
      <c r="J190" s="356"/>
      <c r="K190" s="356"/>
    </row>
    <row r="191" spans="1:11">
      <c r="A191" s="352">
        <v>186</v>
      </c>
      <c r="B191" s="353"/>
      <c r="C191" s="353"/>
      <c r="D191" s="353"/>
      <c r="E191" s="353"/>
      <c r="F191" s="354"/>
      <c r="G191" s="354"/>
      <c r="H191" s="355"/>
      <c r="I191" s="353"/>
      <c r="J191" s="356"/>
      <c r="K191" s="356"/>
    </row>
    <row r="192" spans="1:11">
      <c r="A192" s="352">
        <v>187</v>
      </c>
      <c r="B192" s="353"/>
      <c r="C192" s="353"/>
      <c r="D192" s="353"/>
      <c r="E192" s="353"/>
      <c r="F192" s="354"/>
      <c r="G192" s="354"/>
      <c r="H192" s="355"/>
      <c r="I192" s="353"/>
      <c r="J192" s="356"/>
      <c r="K192" s="356"/>
    </row>
    <row r="193" spans="1:11">
      <c r="A193" s="352">
        <v>188</v>
      </c>
      <c r="B193" s="353"/>
      <c r="C193" s="353"/>
      <c r="D193" s="353"/>
      <c r="E193" s="353"/>
      <c r="F193" s="354"/>
      <c r="G193" s="354"/>
      <c r="H193" s="355"/>
      <c r="I193" s="353"/>
      <c r="J193" s="356"/>
      <c r="K193" s="356"/>
    </row>
    <row r="194" spans="1:11">
      <c r="A194" s="352">
        <v>189</v>
      </c>
      <c r="B194" s="353"/>
      <c r="C194" s="353"/>
      <c r="D194" s="353"/>
      <c r="E194" s="353"/>
      <c r="F194" s="354"/>
      <c r="G194" s="354"/>
      <c r="H194" s="355"/>
      <c r="I194" s="353"/>
      <c r="J194" s="356"/>
      <c r="K194" s="356"/>
    </row>
    <row r="195" spans="1:11">
      <c r="A195" s="352">
        <v>190</v>
      </c>
      <c r="B195" s="353"/>
      <c r="C195" s="353"/>
      <c r="D195" s="353"/>
      <c r="E195" s="353"/>
      <c r="F195" s="354"/>
      <c r="G195" s="354"/>
      <c r="H195" s="355"/>
      <c r="I195" s="353"/>
      <c r="J195" s="356"/>
      <c r="K195" s="356"/>
    </row>
    <row r="196" spans="1:11">
      <c r="A196" s="352">
        <v>191</v>
      </c>
      <c r="B196" s="353"/>
      <c r="C196" s="353"/>
      <c r="D196" s="353"/>
      <c r="E196" s="353"/>
      <c r="F196" s="354"/>
      <c r="G196" s="354"/>
      <c r="H196" s="355"/>
      <c r="I196" s="353"/>
      <c r="J196" s="356"/>
      <c r="K196" s="356"/>
    </row>
    <row r="197" spans="1:11">
      <c r="A197" s="352">
        <v>192</v>
      </c>
      <c r="B197" s="353"/>
      <c r="C197" s="353"/>
      <c r="D197" s="353"/>
      <c r="E197" s="353"/>
      <c r="F197" s="354"/>
      <c r="G197" s="354"/>
      <c r="H197" s="355"/>
      <c r="I197" s="353"/>
      <c r="J197" s="356"/>
      <c r="K197" s="356"/>
    </row>
    <row r="198" spans="1:11">
      <c r="A198" s="352">
        <v>193</v>
      </c>
      <c r="B198" s="353"/>
      <c r="C198" s="353"/>
      <c r="D198" s="353"/>
      <c r="E198" s="353"/>
      <c r="F198" s="354"/>
      <c r="G198" s="354"/>
      <c r="H198" s="355"/>
      <c r="I198" s="353"/>
      <c r="J198" s="356"/>
      <c r="K198" s="356"/>
    </row>
    <row r="199" spans="1:11">
      <c r="A199" s="352">
        <v>194</v>
      </c>
      <c r="B199" s="353"/>
      <c r="C199" s="353"/>
      <c r="D199" s="353"/>
      <c r="E199" s="353"/>
      <c r="F199" s="354"/>
      <c r="G199" s="354"/>
      <c r="H199" s="355"/>
      <c r="I199" s="353"/>
      <c r="J199" s="356"/>
      <c r="K199" s="356"/>
    </row>
    <row r="200" spans="1:11">
      <c r="A200" s="352">
        <v>195</v>
      </c>
      <c r="B200" s="353"/>
      <c r="C200" s="353"/>
      <c r="D200" s="353"/>
      <c r="E200" s="353"/>
      <c r="F200" s="354"/>
      <c r="G200" s="354"/>
      <c r="H200" s="355"/>
      <c r="I200" s="353"/>
      <c r="J200" s="356"/>
      <c r="K200" s="356"/>
    </row>
    <row r="201" spans="1:11">
      <c r="A201" s="352">
        <v>196</v>
      </c>
      <c r="B201" s="353"/>
      <c r="C201" s="353"/>
      <c r="D201" s="353"/>
      <c r="E201" s="353"/>
      <c r="F201" s="354"/>
      <c r="G201" s="354"/>
      <c r="H201" s="355"/>
      <c r="I201" s="353"/>
      <c r="J201" s="356"/>
      <c r="K201" s="356"/>
    </row>
    <row r="202" spans="1:11">
      <c r="A202" s="352">
        <v>197</v>
      </c>
      <c r="B202" s="353"/>
      <c r="C202" s="353"/>
      <c r="D202" s="353"/>
      <c r="E202" s="353"/>
      <c r="F202" s="354"/>
      <c r="G202" s="354"/>
      <c r="H202" s="355"/>
      <c r="I202" s="353"/>
      <c r="J202" s="356"/>
      <c r="K202" s="356"/>
    </row>
    <row r="203" spans="1:11">
      <c r="A203" s="352">
        <v>198</v>
      </c>
      <c r="B203" s="353"/>
      <c r="C203" s="353"/>
      <c r="D203" s="353"/>
      <c r="E203" s="353"/>
      <c r="F203" s="354"/>
      <c r="G203" s="354"/>
      <c r="H203" s="355"/>
      <c r="I203" s="353"/>
      <c r="J203" s="356"/>
      <c r="K203" s="356"/>
    </row>
    <row r="204" spans="1:11">
      <c r="A204" s="352">
        <v>199</v>
      </c>
      <c r="B204" s="353"/>
      <c r="C204" s="353"/>
      <c r="D204" s="353"/>
      <c r="E204" s="353"/>
      <c r="F204" s="354"/>
      <c r="G204" s="354"/>
      <c r="H204" s="355"/>
      <c r="I204" s="353"/>
      <c r="J204" s="356"/>
      <c r="K204" s="356"/>
    </row>
    <row r="205" spans="1:11">
      <c r="A205" s="352">
        <v>200</v>
      </c>
      <c r="B205" s="353"/>
      <c r="C205" s="353"/>
      <c r="D205" s="353"/>
      <c r="E205" s="353"/>
      <c r="F205" s="354"/>
      <c r="G205" s="354"/>
      <c r="H205" s="355"/>
      <c r="I205" s="353"/>
      <c r="J205" s="356"/>
      <c r="K205" s="356"/>
    </row>
    <row r="206" spans="1:11">
      <c r="A206" s="352">
        <v>201</v>
      </c>
      <c r="B206" s="353"/>
      <c r="C206" s="353"/>
      <c r="D206" s="353"/>
      <c r="E206" s="353"/>
      <c r="F206" s="354"/>
      <c r="G206" s="354"/>
      <c r="H206" s="355"/>
      <c r="I206" s="353"/>
      <c r="J206" s="356"/>
      <c r="K206" s="356"/>
    </row>
    <row r="207" spans="1:11">
      <c r="A207" s="352">
        <v>202</v>
      </c>
      <c r="B207" s="353"/>
      <c r="C207" s="353"/>
      <c r="D207" s="353"/>
      <c r="E207" s="353"/>
      <c r="F207" s="354"/>
      <c r="G207" s="354"/>
      <c r="H207" s="355"/>
      <c r="I207" s="353"/>
      <c r="J207" s="356"/>
      <c r="K207" s="356"/>
    </row>
    <row r="208" spans="1:11">
      <c r="A208" s="352">
        <v>203</v>
      </c>
      <c r="B208" s="353"/>
      <c r="C208" s="353"/>
      <c r="D208" s="353"/>
      <c r="E208" s="353"/>
      <c r="F208" s="354"/>
      <c r="G208" s="354"/>
      <c r="H208" s="355"/>
      <c r="I208" s="353"/>
      <c r="J208" s="356"/>
      <c r="K208" s="356"/>
    </row>
    <row r="209" spans="1:11">
      <c r="A209" s="352">
        <v>204</v>
      </c>
      <c r="B209" s="353"/>
      <c r="C209" s="353"/>
      <c r="D209" s="353"/>
      <c r="E209" s="353"/>
      <c r="F209" s="354"/>
      <c r="G209" s="354"/>
      <c r="H209" s="355"/>
      <c r="I209" s="353"/>
      <c r="J209" s="356"/>
      <c r="K209" s="356"/>
    </row>
    <row r="210" spans="1:11">
      <c r="A210" s="352">
        <v>205</v>
      </c>
      <c r="B210" s="353"/>
      <c r="C210" s="353"/>
      <c r="D210" s="353"/>
      <c r="E210" s="353"/>
      <c r="F210" s="354"/>
      <c r="G210" s="354"/>
      <c r="H210" s="355"/>
      <c r="I210" s="353"/>
      <c r="J210" s="356"/>
      <c r="K210" s="356"/>
    </row>
    <row r="211" spans="1:11">
      <c r="A211" s="352">
        <v>206</v>
      </c>
      <c r="B211" s="353"/>
      <c r="C211" s="353"/>
      <c r="D211" s="353"/>
      <c r="E211" s="353"/>
      <c r="F211" s="354"/>
      <c r="G211" s="354"/>
      <c r="H211" s="355"/>
      <c r="I211" s="353"/>
      <c r="J211" s="356"/>
      <c r="K211" s="356"/>
    </row>
    <row r="212" spans="1:11">
      <c r="A212" s="352">
        <v>207</v>
      </c>
      <c r="B212" s="353"/>
      <c r="C212" s="353"/>
      <c r="D212" s="353"/>
      <c r="E212" s="353"/>
      <c r="F212" s="354"/>
      <c r="G212" s="354"/>
      <c r="H212" s="355"/>
      <c r="I212" s="353"/>
      <c r="J212" s="356"/>
      <c r="K212" s="356"/>
    </row>
    <row r="213" spans="1:11">
      <c r="A213" s="352">
        <v>208</v>
      </c>
      <c r="B213" s="353"/>
      <c r="C213" s="353"/>
      <c r="D213" s="353"/>
      <c r="E213" s="353"/>
      <c r="F213" s="354"/>
      <c r="G213" s="354"/>
      <c r="H213" s="355"/>
      <c r="I213" s="353"/>
      <c r="J213" s="356"/>
      <c r="K213" s="356"/>
    </row>
    <row r="214" spans="1:11">
      <c r="A214" s="352">
        <v>209</v>
      </c>
      <c r="B214" s="353"/>
      <c r="C214" s="353"/>
      <c r="D214" s="353"/>
      <c r="E214" s="353"/>
      <c r="F214" s="354"/>
      <c r="G214" s="354"/>
      <c r="H214" s="355"/>
      <c r="I214" s="353"/>
      <c r="J214" s="356"/>
      <c r="K214" s="356"/>
    </row>
    <row r="215" spans="1:11">
      <c r="A215" s="352">
        <v>210</v>
      </c>
      <c r="B215" s="353"/>
      <c r="C215" s="353"/>
      <c r="D215" s="353"/>
      <c r="E215" s="353"/>
      <c r="F215" s="354"/>
      <c r="G215" s="354"/>
      <c r="H215" s="355"/>
      <c r="I215" s="353"/>
      <c r="J215" s="356"/>
      <c r="K215" s="356"/>
    </row>
    <row r="216" spans="1:11">
      <c r="A216" s="352">
        <v>211</v>
      </c>
      <c r="B216" s="353"/>
      <c r="C216" s="353"/>
      <c r="D216" s="353"/>
      <c r="E216" s="353"/>
      <c r="F216" s="354"/>
      <c r="G216" s="354"/>
      <c r="H216" s="355"/>
      <c r="I216" s="353"/>
      <c r="J216" s="356"/>
      <c r="K216" s="356"/>
    </row>
    <row r="217" spans="1:11">
      <c r="A217" s="352">
        <v>212</v>
      </c>
      <c r="B217" s="353"/>
      <c r="C217" s="353"/>
      <c r="D217" s="353"/>
      <c r="E217" s="353"/>
      <c r="F217" s="354"/>
      <c r="G217" s="354"/>
      <c r="H217" s="355"/>
      <c r="I217" s="353"/>
      <c r="J217" s="356"/>
      <c r="K217" s="356"/>
    </row>
    <row r="218" spans="1:11">
      <c r="A218" s="352">
        <v>213</v>
      </c>
      <c r="B218" s="353"/>
      <c r="C218" s="353"/>
      <c r="D218" s="353"/>
      <c r="E218" s="353"/>
      <c r="F218" s="354"/>
      <c r="G218" s="354"/>
      <c r="H218" s="355"/>
      <c r="I218" s="353"/>
      <c r="J218" s="356"/>
      <c r="K218" s="356"/>
    </row>
    <row r="219" spans="1:11">
      <c r="A219" s="352">
        <v>214</v>
      </c>
      <c r="B219" s="353"/>
      <c r="C219" s="353"/>
      <c r="D219" s="353"/>
      <c r="E219" s="353"/>
      <c r="F219" s="354"/>
      <c r="G219" s="354"/>
      <c r="H219" s="355"/>
      <c r="I219" s="353"/>
      <c r="J219" s="356"/>
      <c r="K219" s="356"/>
    </row>
    <row r="220" spans="1:11">
      <c r="A220" s="352">
        <v>215</v>
      </c>
      <c r="B220" s="353"/>
      <c r="C220" s="353"/>
      <c r="D220" s="353"/>
      <c r="E220" s="353"/>
      <c r="F220" s="354"/>
      <c r="G220" s="354"/>
      <c r="H220" s="355"/>
      <c r="I220" s="353"/>
      <c r="J220" s="356"/>
      <c r="K220" s="356"/>
    </row>
    <row r="221" spans="1:11">
      <c r="A221" s="352">
        <v>216</v>
      </c>
      <c r="B221" s="353"/>
      <c r="C221" s="353"/>
      <c r="D221" s="353"/>
      <c r="E221" s="353"/>
      <c r="F221" s="354"/>
      <c r="G221" s="354"/>
      <c r="H221" s="355"/>
      <c r="I221" s="353"/>
      <c r="J221" s="356"/>
      <c r="K221" s="356"/>
    </row>
    <row r="222" spans="1:11">
      <c r="A222" s="352">
        <v>217</v>
      </c>
      <c r="B222" s="353"/>
      <c r="C222" s="353"/>
      <c r="D222" s="353"/>
      <c r="E222" s="353"/>
      <c r="F222" s="354"/>
      <c r="G222" s="354"/>
      <c r="H222" s="355"/>
      <c r="I222" s="353"/>
      <c r="J222" s="356"/>
      <c r="K222" s="356"/>
    </row>
    <row r="223" spans="1:11">
      <c r="A223" s="352">
        <v>218</v>
      </c>
      <c r="B223" s="353"/>
      <c r="C223" s="353"/>
      <c r="D223" s="353"/>
      <c r="E223" s="353"/>
      <c r="F223" s="354"/>
      <c r="G223" s="354"/>
      <c r="H223" s="355"/>
      <c r="I223" s="353"/>
      <c r="J223" s="356"/>
      <c r="K223" s="356"/>
    </row>
    <row r="224" spans="1:11">
      <c r="A224" s="352">
        <v>219</v>
      </c>
      <c r="B224" s="353"/>
      <c r="C224" s="353"/>
      <c r="D224" s="353"/>
      <c r="E224" s="353"/>
      <c r="F224" s="354"/>
      <c r="G224" s="354"/>
      <c r="H224" s="355"/>
      <c r="I224" s="353"/>
      <c r="J224" s="356"/>
      <c r="K224" s="356"/>
    </row>
    <row r="225" spans="1:11">
      <c r="A225" s="352">
        <v>220</v>
      </c>
      <c r="B225" s="353"/>
      <c r="C225" s="353"/>
      <c r="D225" s="353"/>
      <c r="E225" s="353"/>
      <c r="F225" s="354"/>
      <c r="G225" s="354"/>
      <c r="H225" s="355"/>
      <c r="I225" s="353"/>
      <c r="J225" s="356"/>
      <c r="K225" s="356"/>
    </row>
    <row r="226" spans="1:11">
      <c r="A226" s="352">
        <v>221</v>
      </c>
      <c r="B226" s="353"/>
      <c r="C226" s="353"/>
      <c r="D226" s="353"/>
      <c r="E226" s="353"/>
      <c r="F226" s="354"/>
      <c r="G226" s="354"/>
      <c r="H226" s="355"/>
      <c r="I226" s="353"/>
      <c r="J226" s="356"/>
      <c r="K226" s="356"/>
    </row>
    <row r="227" spans="1:11">
      <c r="A227" s="352">
        <v>222</v>
      </c>
      <c r="B227" s="353"/>
      <c r="C227" s="353"/>
      <c r="D227" s="353"/>
      <c r="E227" s="353"/>
      <c r="F227" s="354"/>
      <c r="G227" s="354"/>
      <c r="H227" s="355"/>
      <c r="I227" s="353"/>
      <c r="J227" s="356"/>
      <c r="K227" s="356"/>
    </row>
    <row r="228" spans="1:11">
      <c r="A228" s="352">
        <v>223</v>
      </c>
      <c r="B228" s="353"/>
      <c r="C228" s="353"/>
      <c r="D228" s="353"/>
      <c r="E228" s="353"/>
      <c r="F228" s="354"/>
      <c r="G228" s="354"/>
      <c r="H228" s="355"/>
      <c r="I228" s="353"/>
      <c r="J228" s="356"/>
      <c r="K228" s="356"/>
    </row>
    <row r="229" spans="1:11">
      <c r="A229" s="352">
        <v>224</v>
      </c>
      <c r="B229" s="353"/>
      <c r="C229" s="353"/>
      <c r="D229" s="353"/>
      <c r="E229" s="353"/>
      <c r="F229" s="354"/>
      <c r="G229" s="354"/>
      <c r="H229" s="355"/>
      <c r="I229" s="353"/>
      <c r="J229" s="356"/>
      <c r="K229" s="356"/>
    </row>
    <row r="230" spans="1:11">
      <c r="A230" s="352">
        <v>225</v>
      </c>
      <c r="B230" s="353"/>
      <c r="C230" s="353"/>
      <c r="D230" s="353"/>
      <c r="E230" s="353"/>
      <c r="F230" s="354"/>
      <c r="G230" s="354"/>
      <c r="H230" s="355"/>
      <c r="I230" s="353"/>
      <c r="J230" s="356"/>
      <c r="K230" s="356"/>
    </row>
    <row r="231" spans="1:11">
      <c r="A231" s="352">
        <v>226</v>
      </c>
      <c r="B231" s="353"/>
      <c r="C231" s="353"/>
      <c r="D231" s="353"/>
      <c r="E231" s="353"/>
      <c r="F231" s="354"/>
      <c r="G231" s="354"/>
      <c r="H231" s="355"/>
      <c r="I231" s="353"/>
      <c r="J231" s="356"/>
      <c r="K231" s="356"/>
    </row>
    <row r="232" spans="1:11">
      <c r="A232" s="352">
        <v>227</v>
      </c>
      <c r="B232" s="353"/>
      <c r="C232" s="353"/>
      <c r="D232" s="353"/>
      <c r="E232" s="353"/>
      <c r="F232" s="354"/>
      <c r="G232" s="354"/>
      <c r="H232" s="355"/>
      <c r="I232" s="353"/>
      <c r="J232" s="356"/>
      <c r="K232" s="356"/>
    </row>
    <row r="233" spans="1:11">
      <c r="A233" s="352">
        <v>228</v>
      </c>
      <c r="B233" s="353"/>
      <c r="C233" s="353"/>
      <c r="D233" s="353"/>
      <c r="E233" s="353"/>
      <c r="F233" s="354"/>
      <c r="G233" s="354"/>
      <c r="H233" s="355"/>
      <c r="I233" s="353"/>
      <c r="J233" s="356"/>
      <c r="K233" s="356"/>
    </row>
    <row r="234" spans="1:11">
      <c r="A234" s="352">
        <v>229</v>
      </c>
      <c r="B234" s="353"/>
      <c r="C234" s="353"/>
      <c r="D234" s="353"/>
      <c r="E234" s="353"/>
      <c r="F234" s="354"/>
      <c r="G234" s="354"/>
      <c r="H234" s="355"/>
      <c r="I234" s="353"/>
      <c r="J234" s="356"/>
      <c r="K234" s="356"/>
    </row>
    <row r="235" spans="1:11">
      <c r="A235" s="352">
        <v>230</v>
      </c>
      <c r="B235" s="353"/>
      <c r="C235" s="353"/>
      <c r="D235" s="353"/>
      <c r="E235" s="353"/>
      <c r="F235" s="354"/>
      <c r="G235" s="354"/>
      <c r="H235" s="355"/>
      <c r="I235" s="353"/>
      <c r="J235" s="356"/>
      <c r="K235" s="356"/>
    </row>
    <row r="236" spans="1:11">
      <c r="A236" s="352">
        <v>231</v>
      </c>
      <c r="B236" s="353"/>
      <c r="C236" s="353"/>
      <c r="D236" s="353"/>
      <c r="E236" s="353"/>
      <c r="F236" s="354"/>
      <c r="G236" s="354"/>
      <c r="H236" s="355"/>
      <c r="I236" s="353"/>
      <c r="J236" s="356"/>
      <c r="K236" s="356"/>
    </row>
    <row r="237" spans="1:11">
      <c r="A237" s="352">
        <v>232</v>
      </c>
      <c r="B237" s="353"/>
      <c r="C237" s="353"/>
      <c r="D237" s="353"/>
      <c r="E237" s="353"/>
      <c r="F237" s="354"/>
      <c r="G237" s="354"/>
      <c r="H237" s="355"/>
      <c r="I237" s="353"/>
      <c r="J237" s="356"/>
      <c r="K237" s="356"/>
    </row>
    <row r="238" spans="1:11">
      <c r="A238" s="352">
        <v>233</v>
      </c>
      <c r="B238" s="353"/>
      <c r="C238" s="353"/>
      <c r="D238" s="353"/>
      <c r="E238" s="353"/>
      <c r="F238" s="354"/>
      <c r="G238" s="354"/>
      <c r="H238" s="355"/>
      <c r="I238" s="353"/>
      <c r="J238" s="356"/>
      <c r="K238" s="356"/>
    </row>
    <row r="239" spans="1:11">
      <c r="A239" s="352">
        <v>234</v>
      </c>
      <c r="B239" s="353"/>
      <c r="C239" s="353"/>
      <c r="D239" s="353"/>
      <c r="E239" s="353"/>
      <c r="F239" s="354"/>
      <c r="G239" s="354"/>
      <c r="H239" s="355"/>
      <c r="I239" s="353"/>
      <c r="J239" s="356"/>
      <c r="K239" s="356"/>
    </row>
    <row r="240" spans="1:11">
      <c r="A240" s="352">
        <v>235</v>
      </c>
      <c r="B240" s="353"/>
      <c r="C240" s="353"/>
      <c r="D240" s="353"/>
      <c r="E240" s="353"/>
      <c r="F240" s="354"/>
      <c r="G240" s="354"/>
      <c r="H240" s="355"/>
      <c r="I240" s="353"/>
      <c r="J240" s="356"/>
      <c r="K240" s="356"/>
    </row>
    <row r="241" spans="1:11">
      <c r="A241" s="352">
        <v>236</v>
      </c>
      <c r="B241" s="353"/>
      <c r="C241" s="353"/>
      <c r="D241" s="353"/>
      <c r="E241" s="353"/>
      <c r="F241" s="354"/>
      <c r="G241" s="354"/>
      <c r="H241" s="355"/>
      <c r="I241" s="353"/>
      <c r="J241" s="356"/>
      <c r="K241" s="356"/>
    </row>
    <row r="242" spans="1:11">
      <c r="A242" s="352">
        <v>237</v>
      </c>
      <c r="B242" s="353"/>
      <c r="C242" s="353"/>
      <c r="D242" s="353"/>
      <c r="E242" s="353"/>
      <c r="F242" s="354"/>
      <c r="G242" s="354"/>
      <c r="H242" s="355"/>
      <c r="I242" s="353"/>
      <c r="J242" s="356"/>
      <c r="K242" s="356"/>
    </row>
    <row r="243" spans="1:11">
      <c r="A243" s="352">
        <v>238</v>
      </c>
      <c r="B243" s="353"/>
      <c r="C243" s="353"/>
      <c r="D243" s="353"/>
      <c r="E243" s="353"/>
      <c r="F243" s="354"/>
      <c r="G243" s="354"/>
      <c r="H243" s="355"/>
      <c r="I243" s="353"/>
      <c r="J243" s="356"/>
      <c r="K243" s="356"/>
    </row>
    <row r="244" spans="1:11">
      <c r="A244" s="352">
        <v>239</v>
      </c>
      <c r="B244" s="353"/>
      <c r="C244" s="353"/>
      <c r="D244" s="353"/>
      <c r="E244" s="353"/>
      <c r="F244" s="354"/>
      <c r="G244" s="354"/>
      <c r="H244" s="355"/>
      <c r="I244" s="353"/>
      <c r="J244" s="356"/>
      <c r="K244" s="356"/>
    </row>
    <row r="245" spans="1:11">
      <c r="A245" s="352">
        <v>240</v>
      </c>
      <c r="B245" s="353"/>
      <c r="C245" s="353"/>
      <c r="D245" s="353"/>
      <c r="E245" s="353"/>
      <c r="F245" s="354"/>
      <c r="G245" s="354"/>
      <c r="H245" s="355"/>
      <c r="I245" s="353"/>
      <c r="J245" s="356"/>
      <c r="K245" s="356"/>
    </row>
    <row r="246" spans="1:11">
      <c r="A246" s="352">
        <v>241</v>
      </c>
      <c r="B246" s="353"/>
      <c r="C246" s="353"/>
      <c r="D246" s="353"/>
      <c r="E246" s="353"/>
      <c r="F246" s="354"/>
      <c r="G246" s="354"/>
      <c r="H246" s="355"/>
      <c r="I246" s="353"/>
      <c r="J246" s="356"/>
      <c r="K246" s="356"/>
    </row>
    <row r="247" spans="1:11">
      <c r="A247" s="352">
        <v>242</v>
      </c>
      <c r="B247" s="353"/>
      <c r="C247" s="353"/>
      <c r="D247" s="353"/>
      <c r="E247" s="353"/>
      <c r="F247" s="354"/>
      <c r="G247" s="354"/>
      <c r="H247" s="355"/>
      <c r="I247" s="353"/>
      <c r="J247" s="356"/>
      <c r="K247" s="356"/>
    </row>
    <row r="248" spans="1:11">
      <c r="A248" s="352">
        <v>243</v>
      </c>
      <c r="B248" s="353"/>
      <c r="C248" s="353"/>
      <c r="D248" s="353"/>
      <c r="E248" s="353"/>
      <c r="F248" s="354"/>
      <c r="G248" s="354"/>
      <c r="H248" s="355"/>
      <c r="I248" s="353"/>
      <c r="J248" s="356"/>
      <c r="K248" s="356"/>
    </row>
    <row r="249" spans="1:11">
      <c r="A249" s="352">
        <v>244</v>
      </c>
      <c r="B249" s="353"/>
      <c r="C249" s="353"/>
      <c r="D249" s="353"/>
      <c r="E249" s="353"/>
      <c r="F249" s="354"/>
      <c r="G249" s="354"/>
      <c r="H249" s="355"/>
      <c r="I249" s="353"/>
      <c r="J249" s="356"/>
      <c r="K249" s="356"/>
    </row>
    <row r="250" spans="1:11">
      <c r="A250" s="352">
        <v>245</v>
      </c>
      <c r="B250" s="353"/>
      <c r="C250" s="353"/>
      <c r="D250" s="353"/>
      <c r="E250" s="353"/>
      <c r="F250" s="354"/>
      <c r="G250" s="354"/>
      <c r="H250" s="355"/>
      <c r="I250" s="353"/>
      <c r="J250" s="356"/>
      <c r="K250" s="356"/>
    </row>
    <row r="251" spans="1:11">
      <c r="A251" s="352">
        <v>246</v>
      </c>
      <c r="B251" s="353"/>
      <c r="C251" s="353"/>
      <c r="D251" s="353"/>
      <c r="E251" s="353"/>
      <c r="F251" s="354"/>
      <c r="G251" s="354"/>
      <c r="H251" s="355"/>
      <c r="I251" s="353"/>
      <c r="J251" s="356"/>
      <c r="K251" s="356"/>
    </row>
    <row r="252" spans="1:11">
      <c r="A252" s="352">
        <v>247</v>
      </c>
      <c r="B252" s="353"/>
      <c r="C252" s="353"/>
      <c r="D252" s="353"/>
      <c r="E252" s="353"/>
      <c r="F252" s="354"/>
      <c r="G252" s="354"/>
      <c r="H252" s="355"/>
      <c r="I252" s="353"/>
      <c r="J252" s="356"/>
      <c r="K252" s="356"/>
    </row>
    <row r="253" spans="1:11">
      <c r="A253" s="352">
        <v>248</v>
      </c>
      <c r="B253" s="353"/>
      <c r="C253" s="353"/>
      <c r="D253" s="353"/>
      <c r="E253" s="353"/>
      <c r="F253" s="354"/>
      <c r="G253" s="354"/>
      <c r="H253" s="355"/>
      <c r="I253" s="353"/>
      <c r="J253" s="356"/>
      <c r="K253" s="356"/>
    </row>
    <row r="254" spans="1:11">
      <c r="A254" s="352">
        <v>249</v>
      </c>
      <c r="B254" s="353"/>
      <c r="C254" s="353"/>
      <c r="D254" s="353"/>
      <c r="E254" s="353"/>
      <c r="F254" s="354"/>
      <c r="G254" s="354"/>
      <c r="H254" s="355"/>
      <c r="I254" s="353"/>
      <c r="J254" s="356"/>
      <c r="K254" s="356"/>
    </row>
    <row r="255" spans="1:11">
      <c r="A255" s="352">
        <v>250</v>
      </c>
      <c r="B255" s="353"/>
      <c r="C255" s="353"/>
      <c r="D255" s="353"/>
      <c r="E255" s="353"/>
      <c r="F255" s="354"/>
      <c r="G255" s="354"/>
      <c r="H255" s="355"/>
      <c r="I255" s="353"/>
      <c r="J255" s="356"/>
      <c r="K255" s="356"/>
    </row>
    <row r="256" spans="1:11">
      <c r="A256" s="352">
        <v>251</v>
      </c>
      <c r="B256" s="353"/>
      <c r="C256" s="353"/>
      <c r="D256" s="353"/>
      <c r="E256" s="353"/>
      <c r="F256" s="354"/>
      <c r="G256" s="354"/>
      <c r="H256" s="355"/>
      <c r="I256" s="353"/>
      <c r="J256" s="356"/>
      <c r="K256" s="356"/>
    </row>
    <row r="257" spans="1:11">
      <c r="A257" s="352">
        <v>252</v>
      </c>
      <c r="B257" s="353"/>
      <c r="C257" s="353"/>
      <c r="D257" s="353"/>
      <c r="E257" s="353"/>
      <c r="F257" s="354"/>
      <c r="G257" s="354"/>
      <c r="H257" s="355"/>
      <c r="I257" s="353"/>
      <c r="J257" s="356"/>
      <c r="K257" s="356"/>
    </row>
    <row r="258" spans="1:11">
      <c r="A258" s="352">
        <v>253</v>
      </c>
      <c r="B258" s="353"/>
      <c r="C258" s="353"/>
      <c r="D258" s="353"/>
      <c r="E258" s="353"/>
      <c r="F258" s="354"/>
      <c r="G258" s="354"/>
      <c r="H258" s="355"/>
      <c r="I258" s="353"/>
      <c r="J258" s="356"/>
      <c r="K258" s="356"/>
    </row>
    <row r="259" spans="1:11">
      <c r="A259" s="352">
        <v>254</v>
      </c>
      <c r="B259" s="353"/>
      <c r="C259" s="353"/>
      <c r="D259" s="353"/>
      <c r="E259" s="353"/>
      <c r="F259" s="354"/>
      <c r="G259" s="354"/>
      <c r="H259" s="355"/>
      <c r="I259" s="353"/>
      <c r="J259" s="356"/>
      <c r="K259" s="356"/>
    </row>
    <row r="260" spans="1:11">
      <c r="A260" s="352">
        <v>255</v>
      </c>
      <c r="B260" s="353"/>
      <c r="C260" s="353"/>
      <c r="D260" s="353"/>
      <c r="E260" s="353"/>
      <c r="F260" s="354"/>
      <c r="G260" s="354"/>
      <c r="H260" s="355"/>
      <c r="I260" s="353"/>
      <c r="J260" s="356"/>
      <c r="K260" s="356"/>
    </row>
    <row r="261" spans="1:11">
      <c r="A261" s="352">
        <v>256</v>
      </c>
      <c r="B261" s="353"/>
      <c r="C261" s="353"/>
      <c r="D261" s="353"/>
      <c r="E261" s="353"/>
      <c r="F261" s="354"/>
      <c r="G261" s="354"/>
      <c r="H261" s="355"/>
      <c r="I261" s="353"/>
      <c r="J261" s="356"/>
      <c r="K261" s="356"/>
    </row>
    <row r="262" spans="1:11">
      <c r="A262" s="352">
        <v>257</v>
      </c>
      <c r="B262" s="353"/>
      <c r="C262" s="353"/>
      <c r="D262" s="353"/>
      <c r="E262" s="353"/>
      <c r="F262" s="354"/>
      <c r="G262" s="354"/>
      <c r="H262" s="355"/>
      <c r="I262" s="353"/>
      <c r="J262" s="356"/>
      <c r="K262" s="356"/>
    </row>
    <row r="263" spans="1:11">
      <c r="A263" s="352">
        <v>258</v>
      </c>
      <c r="B263" s="353"/>
      <c r="C263" s="353"/>
      <c r="D263" s="353"/>
      <c r="E263" s="353"/>
      <c r="F263" s="354"/>
      <c r="G263" s="354"/>
      <c r="H263" s="355"/>
      <c r="I263" s="353"/>
      <c r="J263" s="356"/>
      <c r="K263" s="356"/>
    </row>
    <row r="264" spans="1:11">
      <c r="A264" s="352">
        <v>259</v>
      </c>
      <c r="B264" s="353"/>
      <c r="C264" s="353"/>
      <c r="D264" s="353"/>
      <c r="E264" s="353"/>
      <c r="F264" s="354"/>
      <c r="G264" s="354"/>
      <c r="H264" s="355"/>
      <c r="I264" s="353"/>
      <c r="J264" s="356"/>
      <c r="K264" s="356"/>
    </row>
    <row r="265" spans="1:11">
      <c r="A265" s="352">
        <v>260</v>
      </c>
      <c r="B265" s="353"/>
      <c r="C265" s="353"/>
      <c r="D265" s="353"/>
      <c r="E265" s="353"/>
      <c r="F265" s="354"/>
      <c r="G265" s="354"/>
      <c r="H265" s="355"/>
      <c r="I265" s="353"/>
      <c r="J265" s="356"/>
      <c r="K265" s="356"/>
    </row>
    <row r="266" spans="1:11">
      <c r="A266" s="352">
        <v>261</v>
      </c>
      <c r="B266" s="353"/>
      <c r="C266" s="353"/>
      <c r="D266" s="353"/>
      <c r="E266" s="353"/>
      <c r="F266" s="354"/>
      <c r="G266" s="354"/>
      <c r="H266" s="355"/>
      <c r="I266" s="353"/>
      <c r="J266" s="356"/>
      <c r="K266" s="356"/>
    </row>
    <row r="267" spans="1:11">
      <c r="A267" s="352">
        <v>262</v>
      </c>
      <c r="B267" s="353"/>
      <c r="C267" s="353"/>
      <c r="D267" s="353"/>
      <c r="E267" s="353"/>
      <c r="F267" s="354"/>
      <c r="G267" s="354"/>
      <c r="H267" s="355"/>
      <c r="I267" s="353"/>
      <c r="J267" s="356"/>
      <c r="K267" s="356"/>
    </row>
    <row r="268" spans="1:11">
      <c r="A268" s="352">
        <v>263</v>
      </c>
      <c r="B268" s="353"/>
      <c r="C268" s="353"/>
      <c r="D268" s="353"/>
      <c r="E268" s="353"/>
      <c r="F268" s="354"/>
      <c r="G268" s="354"/>
      <c r="H268" s="355"/>
      <c r="I268" s="353"/>
      <c r="J268" s="356"/>
      <c r="K268" s="356"/>
    </row>
    <row r="269" spans="1:11">
      <c r="A269" s="352">
        <v>264</v>
      </c>
      <c r="B269" s="353"/>
      <c r="C269" s="353"/>
      <c r="D269" s="353"/>
      <c r="E269" s="353"/>
      <c r="F269" s="354"/>
      <c r="G269" s="354"/>
      <c r="H269" s="355"/>
      <c r="I269" s="353"/>
      <c r="J269" s="356"/>
      <c r="K269" s="356"/>
    </row>
    <row r="270" spans="1:11">
      <c r="A270" s="352">
        <v>265</v>
      </c>
      <c r="B270" s="353"/>
      <c r="C270" s="353"/>
      <c r="D270" s="353"/>
      <c r="E270" s="353"/>
      <c r="F270" s="354"/>
      <c r="G270" s="354"/>
      <c r="H270" s="355"/>
      <c r="I270" s="353"/>
      <c r="J270" s="356"/>
      <c r="K270" s="356"/>
    </row>
    <row r="271" spans="1:11">
      <c r="A271" s="352">
        <v>266</v>
      </c>
      <c r="B271" s="353"/>
      <c r="C271" s="353"/>
      <c r="D271" s="353"/>
      <c r="E271" s="353"/>
      <c r="F271" s="354"/>
      <c r="G271" s="354"/>
      <c r="H271" s="355"/>
      <c r="I271" s="353"/>
      <c r="J271" s="356"/>
      <c r="K271" s="356"/>
    </row>
    <row r="272" spans="1:11">
      <c r="A272" s="352">
        <v>267</v>
      </c>
      <c r="B272" s="353"/>
      <c r="C272" s="353"/>
      <c r="D272" s="353"/>
      <c r="E272" s="353"/>
      <c r="F272" s="354"/>
      <c r="G272" s="354"/>
      <c r="H272" s="355"/>
      <c r="I272" s="353"/>
      <c r="J272" s="356"/>
      <c r="K272" s="356"/>
    </row>
    <row r="273" spans="1:11">
      <c r="A273" s="352">
        <v>268</v>
      </c>
      <c r="B273" s="353"/>
      <c r="C273" s="353"/>
      <c r="D273" s="353"/>
      <c r="E273" s="353"/>
      <c r="F273" s="354"/>
      <c r="G273" s="354"/>
      <c r="H273" s="355"/>
      <c r="I273" s="353"/>
      <c r="J273" s="356"/>
      <c r="K273" s="356"/>
    </row>
    <row r="274" spans="1:11">
      <c r="A274" s="352">
        <v>269</v>
      </c>
      <c r="B274" s="353"/>
      <c r="C274" s="353"/>
      <c r="D274" s="353"/>
      <c r="E274" s="353"/>
      <c r="F274" s="354"/>
      <c r="G274" s="354"/>
      <c r="H274" s="355"/>
      <c r="I274" s="353"/>
      <c r="J274" s="356"/>
      <c r="K274" s="356"/>
    </row>
    <row r="275" spans="1:11">
      <c r="A275" s="352">
        <v>270</v>
      </c>
      <c r="B275" s="353"/>
      <c r="C275" s="353"/>
      <c r="D275" s="353"/>
      <c r="E275" s="353"/>
      <c r="F275" s="354"/>
      <c r="G275" s="354"/>
      <c r="H275" s="355"/>
      <c r="I275" s="353"/>
      <c r="J275" s="356"/>
      <c r="K275" s="356"/>
    </row>
    <row r="276" spans="1:11">
      <c r="A276" s="352">
        <v>271</v>
      </c>
      <c r="B276" s="353"/>
      <c r="C276" s="353"/>
      <c r="D276" s="353"/>
      <c r="E276" s="353"/>
      <c r="F276" s="354"/>
      <c r="G276" s="354"/>
      <c r="H276" s="355"/>
      <c r="I276" s="353"/>
      <c r="J276" s="356"/>
      <c r="K276" s="356"/>
    </row>
    <row r="277" spans="1:11">
      <c r="A277" s="352">
        <v>272</v>
      </c>
      <c r="B277" s="353"/>
      <c r="C277" s="353"/>
      <c r="D277" s="353"/>
      <c r="E277" s="353"/>
      <c r="F277" s="354"/>
      <c r="G277" s="354"/>
      <c r="H277" s="355"/>
      <c r="I277" s="353"/>
      <c r="J277" s="356"/>
      <c r="K277" s="356"/>
    </row>
    <row r="278" spans="1:11">
      <c r="A278" s="352">
        <v>273</v>
      </c>
      <c r="B278" s="353"/>
      <c r="C278" s="353"/>
      <c r="D278" s="353"/>
      <c r="E278" s="353"/>
      <c r="F278" s="354"/>
      <c r="G278" s="354"/>
      <c r="H278" s="355"/>
      <c r="I278" s="353"/>
      <c r="J278" s="356"/>
      <c r="K278" s="356"/>
    </row>
    <row r="279" spans="1:11">
      <c r="A279" s="352">
        <v>274</v>
      </c>
      <c r="B279" s="353"/>
      <c r="C279" s="353"/>
      <c r="D279" s="353"/>
      <c r="E279" s="353"/>
      <c r="F279" s="354"/>
      <c r="G279" s="354"/>
      <c r="H279" s="355"/>
      <c r="I279" s="353"/>
      <c r="J279" s="356"/>
      <c r="K279" s="356"/>
    </row>
    <row r="280" spans="1:11">
      <c r="A280" s="352">
        <v>275</v>
      </c>
      <c r="B280" s="353"/>
      <c r="C280" s="353"/>
      <c r="D280" s="353"/>
      <c r="E280" s="353"/>
      <c r="F280" s="354"/>
      <c r="G280" s="354"/>
      <c r="H280" s="355"/>
      <c r="I280" s="353"/>
      <c r="J280" s="356"/>
      <c r="K280" s="356"/>
    </row>
    <row r="281" spans="1:11">
      <c r="A281" s="352">
        <v>276</v>
      </c>
      <c r="B281" s="353"/>
      <c r="C281" s="353"/>
      <c r="D281" s="353"/>
      <c r="E281" s="353"/>
      <c r="F281" s="354"/>
      <c r="G281" s="354"/>
      <c r="H281" s="355"/>
      <c r="I281" s="353"/>
      <c r="J281" s="356"/>
      <c r="K281" s="356"/>
    </row>
    <row r="282" spans="1:11">
      <c r="A282" s="352">
        <v>277</v>
      </c>
      <c r="B282" s="353"/>
      <c r="C282" s="353"/>
      <c r="D282" s="353"/>
      <c r="E282" s="353"/>
      <c r="F282" s="354"/>
      <c r="G282" s="354"/>
      <c r="H282" s="355"/>
      <c r="I282" s="353"/>
      <c r="J282" s="356"/>
      <c r="K282" s="356"/>
    </row>
    <row r="283" spans="1:11">
      <c r="A283" s="352">
        <v>278</v>
      </c>
      <c r="B283" s="353"/>
      <c r="C283" s="353"/>
      <c r="D283" s="353"/>
      <c r="E283" s="353"/>
      <c r="F283" s="354"/>
      <c r="G283" s="354"/>
      <c r="H283" s="355"/>
      <c r="I283" s="353"/>
      <c r="J283" s="356"/>
      <c r="K283" s="356"/>
    </row>
    <row r="284" spans="1:11">
      <c r="A284" s="352">
        <v>279</v>
      </c>
      <c r="B284" s="353"/>
      <c r="C284" s="353"/>
      <c r="D284" s="353"/>
      <c r="E284" s="353"/>
      <c r="F284" s="354"/>
      <c r="G284" s="354"/>
      <c r="H284" s="355"/>
      <c r="I284" s="353"/>
      <c r="J284" s="356"/>
      <c r="K284" s="356"/>
    </row>
    <row r="285" spans="1:11">
      <c r="A285" s="352">
        <v>280</v>
      </c>
      <c r="B285" s="353"/>
      <c r="C285" s="353"/>
      <c r="D285" s="353"/>
      <c r="E285" s="353"/>
      <c r="F285" s="354"/>
      <c r="G285" s="354"/>
      <c r="H285" s="355"/>
      <c r="I285" s="353"/>
      <c r="J285" s="356"/>
      <c r="K285" s="356"/>
    </row>
    <row r="286" spans="1:11">
      <c r="A286" s="352">
        <v>281</v>
      </c>
      <c r="B286" s="353"/>
      <c r="C286" s="353"/>
      <c r="D286" s="353"/>
      <c r="E286" s="353"/>
      <c r="F286" s="354"/>
      <c r="G286" s="354"/>
      <c r="H286" s="355"/>
      <c r="I286" s="353"/>
      <c r="J286" s="356"/>
      <c r="K286" s="356"/>
    </row>
    <row r="287" spans="1:11">
      <c r="A287" s="352">
        <v>282</v>
      </c>
      <c r="B287" s="353"/>
      <c r="C287" s="353"/>
      <c r="D287" s="353"/>
      <c r="E287" s="353"/>
      <c r="F287" s="354"/>
      <c r="G287" s="354"/>
      <c r="H287" s="355"/>
      <c r="I287" s="353"/>
      <c r="J287" s="356"/>
      <c r="K287" s="356"/>
    </row>
    <row r="288" spans="1:11">
      <c r="A288" s="352">
        <v>283</v>
      </c>
      <c r="B288" s="353"/>
      <c r="C288" s="353"/>
      <c r="D288" s="353"/>
      <c r="E288" s="353"/>
      <c r="F288" s="354"/>
      <c r="G288" s="354"/>
      <c r="H288" s="355"/>
      <c r="I288" s="353"/>
      <c r="J288" s="356"/>
      <c r="K288" s="356"/>
    </row>
    <row r="289" spans="1:11">
      <c r="A289" s="352">
        <v>284</v>
      </c>
      <c r="B289" s="353"/>
      <c r="C289" s="353"/>
      <c r="D289" s="353"/>
      <c r="E289" s="353"/>
      <c r="F289" s="354"/>
      <c r="G289" s="354"/>
      <c r="H289" s="355"/>
      <c r="I289" s="353"/>
      <c r="J289" s="356"/>
      <c r="K289" s="356"/>
    </row>
    <row r="290" spans="1:11">
      <c r="A290" s="352">
        <v>285</v>
      </c>
      <c r="B290" s="353"/>
      <c r="C290" s="353"/>
      <c r="D290" s="353"/>
      <c r="E290" s="353"/>
      <c r="F290" s="354"/>
      <c r="G290" s="354"/>
      <c r="H290" s="355"/>
      <c r="I290" s="353"/>
      <c r="J290" s="356"/>
      <c r="K290" s="356"/>
    </row>
    <row r="291" spans="1:11">
      <c r="A291" s="352">
        <v>286</v>
      </c>
      <c r="B291" s="353"/>
      <c r="C291" s="353"/>
      <c r="D291" s="353"/>
      <c r="E291" s="353"/>
      <c r="F291" s="354"/>
      <c r="G291" s="354"/>
      <c r="H291" s="355"/>
      <c r="I291" s="353"/>
      <c r="J291" s="356"/>
      <c r="K291" s="356"/>
    </row>
    <row r="292" spans="1:11">
      <c r="A292" s="352">
        <v>287</v>
      </c>
      <c r="B292" s="353"/>
      <c r="C292" s="353"/>
      <c r="D292" s="353"/>
      <c r="E292" s="353"/>
      <c r="F292" s="354"/>
      <c r="G292" s="354"/>
      <c r="H292" s="355"/>
      <c r="I292" s="353"/>
      <c r="J292" s="356"/>
      <c r="K292" s="356"/>
    </row>
    <row r="293" spans="1:11">
      <c r="A293" s="352">
        <v>288</v>
      </c>
      <c r="B293" s="353"/>
      <c r="C293" s="353"/>
      <c r="D293" s="353"/>
      <c r="E293" s="353"/>
      <c r="F293" s="354"/>
      <c r="G293" s="354"/>
      <c r="H293" s="355"/>
      <c r="I293" s="353"/>
      <c r="J293" s="356"/>
      <c r="K293" s="356"/>
    </row>
    <row r="294" spans="1:11">
      <c r="A294" s="352">
        <v>289</v>
      </c>
      <c r="B294" s="353"/>
      <c r="C294" s="353"/>
      <c r="D294" s="353"/>
      <c r="E294" s="353"/>
      <c r="F294" s="354"/>
      <c r="G294" s="354"/>
      <c r="H294" s="355"/>
      <c r="I294" s="353"/>
      <c r="J294" s="356"/>
      <c r="K294" s="356"/>
    </row>
    <row r="295" spans="1:11">
      <c r="A295" s="352">
        <v>290</v>
      </c>
      <c r="B295" s="353"/>
      <c r="C295" s="353"/>
      <c r="D295" s="353"/>
      <c r="E295" s="353"/>
      <c r="F295" s="354"/>
      <c r="G295" s="354"/>
      <c r="H295" s="355"/>
      <c r="I295" s="353"/>
      <c r="J295" s="356"/>
      <c r="K295" s="356"/>
    </row>
    <row r="296" spans="1:11">
      <c r="A296" s="352">
        <v>291</v>
      </c>
      <c r="B296" s="353"/>
      <c r="C296" s="353"/>
      <c r="D296" s="353"/>
      <c r="E296" s="353"/>
      <c r="F296" s="354"/>
      <c r="G296" s="354"/>
      <c r="H296" s="355"/>
      <c r="I296" s="353"/>
      <c r="J296" s="356"/>
      <c r="K296" s="356"/>
    </row>
    <row r="297" spans="1:11">
      <c r="A297" s="352">
        <v>292</v>
      </c>
      <c r="B297" s="353"/>
      <c r="C297" s="353"/>
      <c r="D297" s="353"/>
      <c r="E297" s="353"/>
      <c r="F297" s="354"/>
      <c r="G297" s="354"/>
      <c r="H297" s="355"/>
      <c r="I297" s="353"/>
      <c r="J297" s="356"/>
      <c r="K297" s="356"/>
    </row>
    <row r="298" spans="1:11">
      <c r="A298" s="352">
        <v>293</v>
      </c>
      <c r="B298" s="353"/>
      <c r="C298" s="353"/>
      <c r="D298" s="353"/>
      <c r="E298" s="353"/>
      <c r="F298" s="354"/>
      <c r="G298" s="354"/>
      <c r="H298" s="355"/>
      <c r="I298" s="353"/>
      <c r="J298" s="356"/>
      <c r="K298" s="356"/>
    </row>
    <row r="299" spans="1:11">
      <c r="A299" s="352">
        <v>294</v>
      </c>
      <c r="B299" s="353"/>
      <c r="C299" s="353"/>
      <c r="D299" s="353"/>
      <c r="E299" s="353"/>
      <c r="F299" s="354"/>
      <c r="G299" s="354"/>
      <c r="H299" s="355"/>
      <c r="I299" s="353"/>
      <c r="J299" s="356"/>
      <c r="K299" s="356"/>
    </row>
    <row r="300" spans="1:11">
      <c r="A300" s="352">
        <v>295</v>
      </c>
      <c r="B300" s="353"/>
      <c r="C300" s="353"/>
      <c r="D300" s="353"/>
      <c r="E300" s="353"/>
      <c r="F300" s="354"/>
      <c r="G300" s="354"/>
      <c r="H300" s="355"/>
      <c r="I300" s="353"/>
      <c r="J300" s="356"/>
      <c r="K300" s="356"/>
    </row>
    <row r="301" spans="1:11">
      <c r="A301" s="352">
        <v>296</v>
      </c>
      <c r="B301" s="353"/>
      <c r="C301" s="353"/>
      <c r="D301" s="353"/>
      <c r="E301" s="353"/>
      <c r="F301" s="354"/>
      <c r="G301" s="354"/>
      <c r="H301" s="355"/>
      <c r="I301" s="353"/>
      <c r="J301" s="356"/>
      <c r="K301" s="356"/>
    </row>
    <row r="302" spans="1:11">
      <c r="A302" s="352">
        <v>297</v>
      </c>
      <c r="B302" s="353"/>
      <c r="C302" s="353"/>
      <c r="D302" s="353"/>
      <c r="E302" s="353"/>
      <c r="F302" s="354"/>
      <c r="G302" s="354"/>
      <c r="H302" s="355"/>
      <c r="I302" s="353"/>
      <c r="J302" s="356"/>
      <c r="K302" s="356"/>
    </row>
    <row r="303" spans="1:11">
      <c r="A303" s="352">
        <v>298</v>
      </c>
      <c r="B303" s="353"/>
      <c r="C303" s="353"/>
      <c r="D303" s="353"/>
      <c r="E303" s="353"/>
      <c r="F303" s="354"/>
      <c r="G303" s="354"/>
      <c r="H303" s="355"/>
      <c r="I303" s="353"/>
      <c r="J303" s="356"/>
      <c r="K303" s="356"/>
    </row>
    <row r="304" spans="1:11">
      <c r="A304" s="352">
        <v>299</v>
      </c>
      <c r="B304" s="353"/>
      <c r="C304" s="353"/>
      <c r="D304" s="353"/>
      <c r="E304" s="353"/>
      <c r="F304" s="354"/>
      <c r="G304" s="354"/>
      <c r="H304" s="355"/>
      <c r="I304" s="353"/>
      <c r="J304" s="356"/>
      <c r="K304" s="356"/>
    </row>
    <row r="305" spans="1:11">
      <c r="A305" s="352">
        <v>300</v>
      </c>
      <c r="B305" s="353"/>
      <c r="C305" s="353"/>
      <c r="D305" s="353"/>
      <c r="E305" s="353"/>
      <c r="F305" s="354"/>
      <c r="G305" s="354"/>
      <c r="H305" s="355"/>
      <c r="I305" s="353"/>
      <c r="J305" s="356"/>
      <c r="K305" s="356"/>
    </row>
    <row r="306" spans="1:11">
      <c r="A306" s="352">
        <v>301</v>
      </c>
      <c r="B306" s="353"/>
      <c r="C306" s="353"/>
      <c r="D306" s="353"/>
      <c r="E306" s="353"/>
      <c r="F306" s="354"/>
      <c r="G306" s="354"/>
      <c r="H306" s="355"/>
      <c r="I306" s="353"/>
      <c r="J306" s="356"/>
      <c r="K306" s="356"/>
    </row>
    <row r="307" spans="1:11">
      <c r="A307" s="352">
        <v>302</v>
      </c>
      <c r="B307" s="353"/>
      <c r="C307" s="353"/>
      <c r="D307" s="353"/>
      <c r="E307" s="353"/>
      <c r="F307" s="354"/>
      <c r="G307" s="354"/>
      <c r="H307" s="355"/>
      <c r="I307" s="353"/>
      <c r="J307" s="356"/>
      <c r="K307" s="356"/>
    </row>
    <row r="308" spans="1:11">
      <c r="A308" s="352">
        <v>303</v>
      </c>
      <c r="B308" s="353"/>
      <c r="C308" s="353"/>
      <c r="D308" s="353"/>
      <c r="E308" s="353"/>
      <c r="F308" s="354"/>
      <c r="G308" s="354"/>
      <c r="H308" s="355"/>
      <c r="I308" s="353"/>
      <c r="J308" s="356"/>
      <c r="K308" s="356"/>
    </row>
    <row r="309" spans="1:11">
      <c r="A309" s="352">
        <v>304</v>
      </c>
      <c r="B309" s="353"/>
      <c r="C309" s="353"/>
      <c r="D309" s="353"/>
      <c r="E309" s="353"/>
      <c r="F309" s="354"/>
      <c r="G309" s="354"/>
      <c r="H309" s="355"/>
      <c r="I309" s="353"/>
      <c r="J309" s="356"/>
      <c r="K309" s="356"/>
    </row>
    <row r="310" spans="1:11">
      <c r="A310" s="352">
        <v>305</v>
      </c>
      <c r="B310" s="353"/>
      <c r="C310" s="353"/>
      <c r="D310" s="353"/>
      <c r="E310" s="353"/>
      <c r="F310" s="354"/>
      <c r="G310" s="354"/>
      <c r="H310" s="355"/>
      <c r="I310" s="353"/>
      <c r="J310" s="356"/>
      <c r="K310" s="356"/>
    </row>
    <row r="311" spans="1:11">
      <c r="A311" s="352">
        <v>306</v>
      </c>
      <c r="B311" s="353"/>
      <c r="C311" s="353"/>
      <c r="D311" s="353"/>
      <c r="E311" s="353"/>
      <c r="F311" s="354"/>
      <c r="G311" s="354"/>
      <c r="H311" s="355"/>
      <c r="I311" s="353"/>
      <c r="J311" s="356"/>
      <c r="K311" s="356"/>
    </row>
    <row r="312" spans="1:11">
      <c r="A312" s="352">
        <v>307</v>
      </c>
      <c r="B312" s="353"/>
      <c r="C312" s="353"/>
      <c r="D312" s="353"/>
      <c r="E312" s="353"/>
      <c r="F312" s="354"/>
      <c r="G312" s="354"/>
      <c r="H312" s="355"/>
      <c r="I312" s="353"/>
      <c r="J312" s="356"/>
      <c r="K312" s="356"/>
    </row>
    <row r="313" spans="1:11">
      <c r="A313" s="352">
        <v>308</v>
      </c>
      <c r="B313" s="353"/>
      <c r="C313" s="353"/>
      <c r="D313" s="353"/>
      <c r="E313" s="353"/>
      <c r="F313" s="354"/>
      <c r="G313" s="354"/>
      <c r="H313" s="355"/>
      <c r="I313" s="353"/>
      <c r="J313" s="356"/>
      <c r="K313" s="356"/>
    </row>
    <row r="314" spans="1:11">
      <c r="A314" s="352">
        <v>309</v>
      </c>
      <c r="B314" s="353"/>
      <c r="C314" s="353"/>
      <c r="D314" s="353"/>
      <c r="E314" s="353"/>
      <c r="F314" s="354"/>
      <c r="G314" s="354"/>
      <c r="H314" s="355"/>
      <c r="I314" s="353"/>
      <c r="J314" s="356"/>
      <c r="K314" s="356"/>
    </row>
    <row r="315" spans="1:11">
      <c r="A315" s="352">
        <v>310</v>
      </c>
      <c r="B315" s="353"/>
      <c r="C315" s="353"/>
      <c r="D315" s="353"/>
      <c r="E315" s="353"/>
      <c r="F315" s="354"/>
      <c r="G315" s="354"/>
      <c r="H315" s="355"/>
      <c r="I315" s="353"/>
      <c r="J315" s="356"/>
      <c r="K315" s="356"/>
    </row>
    <row r="316" spans="1:11">
      <c r="A316" s="352">
        <v>311</v>
      </c>
      <c r="B316" s="353"/>
      <c r="C316" s="353"/>
      <c r="D316" s="353"/>
      <c r="E316" s="353"/>
      <c r="F316" s="354"/>
      <c r="G316" s="354"/>
      <c r="H316" s="355"/>
      <c r="I316" s="353"/>
      <c r="J316" s="356"/>
      <c r="K316" s="356"/>
    </row>
    <row r="317" spans="1:11">
      <c r="A317" s="352">
        <v>312</v>
      </c>
      <c r="B317" s="353"/>
      <c r="C317" s="353"/>
      <c r="D317" s="353"/>
      <c r="E317" s="353"/>
      <c r="F317" s="354"/>
      <c r="G317" s="354"/>
      <c r="H317" s="355"/>
      <c r="I317" s="353"/>
      <c r="J317" s="356"/>
      <c r="K317" s="356"/>
    </row>
    <row r="318" spans="1:11">
      <c r="A318" s="352">
        <v>313</v>
      </c>
      <c r="B318" s="353"/>
      <c r="C318" s="353"/>
      <c r="D318" s="353"/>
      <c r="E318" s="353"/>
      <c r="F318" s="354"/>
      <c r="G318" s="354"/>
      <c r="H318" s="355"/>
      <c r="I318" s="353"/>
      <c r="J318" s="356"/>
      <c r="K318" s="356"/>
    </row>
    <row r="319" spans="1:11">
      <c r="A319" s="352">
        <v>314</v>
      </c>
      <c r="B319" s="353"/>
      <c r="C319" s="353"/>
      <c r="D319" s="353"/>
      <c r="E319" s="353"/>
      <c r="F319" s="354"/>
      <c r="G319" s="354"/>
      <c r="H319" s="355"/>
      <c r="I319" s="353"/>
      <c r="J319" s="356"/>
      <c r="K319" s="356"/>
    </row>
    <row r="320" spans="1:11">
      <c r="A320" s="352">
        <v>315</v>
      </c>
      <c r="B320" s="353"/>
      <c r="C320" s="353"/>
      <c r="D320" s="353"/>
      <c r="E320" s="353"/>
      <c r="F320" s="354"/>
      <c r="G320" s="354"/>
      <c r="H320" s="355"/>
      <c r="I320" s="353"/>
      <c r="J320" s="356"/>
      <c r="K320" s="356"/>
    </row>
    <row r="321" spans="1:11">
      <c r="A321" s="352">
        <v>316</v>
      </c>
      <c r="B321" s="353"/>
      <c r="C321" s="353"/>
      <c r="D321" s="353"/>
      <c r="E321" s="353"/>
      <c r="F321" s="354"/>
      <c r="G321" s="354"/>
      <c r="H321" s="355"/>
      <c r="I321" s="353"/>
      <c r="J321" s="356"/>
      <c r="K321" s="356"/>
    </row>
    <row r="322" spans="1:11">
      <c r="A322" s="352">
        <v>317</v>
      </c>
      <c r="B322" s="353"/>
      <c r="C322" s="353"/>
      <c r="D322" s="353"/>
      <c r="E322" s="353"/>
      <c r="F322" s="354"/>
      <c r="G322" s="354"/>
      <c r="H322" s="355"/>
      <c r="I322" s="353"/>
      <c r="J322" s="356"/>
      <c r="K322" s="356"/>
    </row>
    <row r="323" spans="1:11">
      <c r="A323" s="352">
        <v>318</v>
      </c>
      <c r="B323" s="353"/>
      <c r="C323" s="353"/>
      <c r="D323" s="353"/>
      <c r="E323" s="353"/>
      <c r="F323" s="354"/>
      <c r="G323" s="354"/>
      <c r="H323" s="355"/>
      <c r="I323" s="353"/>
      <c r="J323" s="356"/>
      <c r="K323" s="356"/>
    </row>
    <row r="324" spans="1:11">
      <c r="A324" s="352">
        <v>319</v>
      </c>
      <c r="B324" s="353"/>
      <c r="C324" s="353"/>
      <c r="D324" s="353"/>
      <c r="E324" s="353"/>
      <c r="F324" s="354"/>
      <c r="G324" s="354"/>
      <c r="H324" s="355"/>
      <c r="I324" s="353"/>
      <c r="J324" s="356"/>
      <c r="K324" s="356"/>
    </row>
    <row r="325" spans="1:11">
      <c r="A325" s="352">
        <v>320</v>
      </c>
      <c r="B325" s="353"/>
      <c r="C325" s="353"/>
      <c r="D325" s="353"/>
      <c r="E325" s="353"/>
      <c r="F325" s="354"/>
      <c r="G325" s="354"/>
      <c r="H325" s="355"/>
      <c r="I325" s="353"/>
      <c r="J325" s="356"/>
      <c r="K325" s="356"/>
    </row>
    <row r="326" spans="1:11">
      <c r="A326" s="352">
        <v>321</v>
      </c>
      <c r="B326" s="353"/>
      <c r="C326" s="353"/>
      <c r="D326" s="353"/>
      <c r="E326" s="353"/>
      <c r="F326" s="354"/>
      <c r="G326" s="354"/>
      <c r="H326" s="355"/>
      <c r="I326" s="353"/>
      <c r="J326" s="356"/>
      <c r="K326" s="356"/>
    </row>
    <row r="327" spans="1:11">
      <c r="A327" s="352">
        <v>322</v>
      </c>
      <c r="B327" s="353"/>
      <c r="C327" s="353"/>
      <c r="D327" s="353"/>
      <c r="E327" s="353"/>
      <c r="F327" s="354"/>
      <c r="G327" s="354"/>
      <c r="H327" s="355"/>
      <c r="I327" s="353"/>
      <c r="J327" s="356"/>
      <c r="K327" s="356"/>
    </row>
    <row r="328" spans="1:11">
      <c r="A328" s="352">
        <v>323</v>
      </c>
      <c r="B328" s="353"/>
      <c r="C328" s="353"/>
      <c r="D328" s="353"/>
      <c r="E328" s="353"/>
      <c r="F328" s="354"/>
      <c r="G328" s="354"/>
      <c r="H328" s="355"/>
      <c r="I328" s="353"/>
      <c r="J328" s="356"/>
      <c r="K328" s="356"/>
    </row>
    <row r="329" spans="1:11">
      <c r="A329" s="352">
        <v>324</v>
      </c>
      <c r="B329" s="353"/>
      <c r="C329" s="353"/>
      <c r="D329" s="353"/>
      <c r="E329" s="353"/>
      <c r="F329" s="354"/>
      <c r="G329" s="354"/>
      <c r="H329" s="355"/>
      <c r="I329" s="353"/>
      <c r="J329" s="356"/>
      <c r="K329" s="356"/>
    </row>
    <row r="330" spans="1:11">
      <c r="A330" s="352">
        <v>325</v>
      </c>
      <c r="B330" s="353"/>
      <c r="C330" s="353"/>
      <c r="D330" s="353"/>
      <c r="E330" s="353"/>
      <c r="F330" s="354"/>
      <c r="G330" s="354"/>
      <c r="H330" s="355"/>
      <c r="I330" s="353"/>
      <c r="J330" s="356"/>
      <c r="K330" s="356"/>
    </row>
    <row r="331" spans="1:11">
      <c r="A331" s="352">
        <v>326</v>
      </c>
      <c r="B331" s="353"/>
      <c r="C331" s="353"/>
      <c r="D331" s="353"/>
      <c r="E331" s="353"/>
      <c r="F331" s="354"/>
      <c r="G331" s="354"/>
      <c r="H331" s="355"/>
      <c r="I331" s="353"/>
      <c r="J331" s="356"/>
      <c r="K331" s="356"/>
    </row>
    <row r="332" spans="1:11">
      <c r="A332" s="352">
        <v>327</v>
      </c>
      <c r="B332" s="353"/>
      <c r="C332" s="353"/>
      <c r="D332" s="353"/>
      <c r="E332" s="353"/>
      <c r="F332" s="354"/>
      <c r="G332" s="354"/>
      <c r="H332" s="355"/>
      <c r="I332" s="353"/>
      <c r="J332" s="356"/>
      <c r="K332" s="356"/>
    </row>
    <row r="333" spans="1:11">
      <c r="A333" s="352">
        <v>328</v>
      </c>
      <c r="B333" s="353"/>
      <c r="C333" s="353"/>
      <c r="D333" s="353"/>
      <c r="E333" s="353"/>
      <c r="F333" s="354"/>
      <c r="G333" s="354"/>
      <c r="H333" s="355"/>
      <c r="I333" s="353"/>
      <c r="J333" s="356"/>
      <c r="K333" s="356"/>
    </row>
    <row r="334" spans="1:11">
      <c r="A334" s="352">
        <v>329</v>
      </c>
      <c r="B334" s="353"/>
      <c r="C334" s="353"/>
      <c r="D334" s="353"/>
      <c r="E334" s="353"/>
      <c r="F334" s="354"/>
      <c r="G334" s="354"/>
      <c r="H334" s="355"/>
      <c r="I334" s="353"/>
      <c r="J334" s="356"/>
      <c r="K334" s="356"/>
    </row>
    <row r="335" spans="1:11">
      <c r="A335" s="352">
        <v>330</v>
      </c>
      <c r="B335" s="353"/>
      <c r="C335" s="353"/>
      <c r="D335" s="353"/>
      <c r="E335" s="353"/>
      <c r="F335" s="354"/>
      <c r="G335" s="354"/>
      <c r="H335" s="355"/>
      <c r="I335" s="353"/>
      <c r="J335" s="356"/>
      <c r="K335" s="356"/>
    </row>
    <row r="336" spans="1:11">
      <c r="A336" s="352">
        <v>331</v>
      </c>
      <c r="B336" s="353"/>
      <c r="C336" s="353"/>
      <c r="D336" s="353"/>
      <c r="E336" s="353"/>
      <c r="F336" s="354"/>
      <c r="G336" s="354"/>
      <c r="H336" s="355"/>
      <c r="I336" s="353"/>
      <c r="J336" s="356"/>
      <c r="K336" s="356"/>
    </row>
    <row r="337" spans="1:11">
      <c r="A337" s="352">
        <v>332</v>
      </c>
      <c r="B337" s="353"/>
      <c r="C337" s="353"/>
      <c r="D337" s="353"/>
      <c r="E337" s="353"/>
      <c r="F337" s="354"/>
      <c r="G337" s="354"/>
      <c r="H337" s="355"/>
      <c r="I337" s="353"/>
      <c r="J337" s="356"/>
      <c r="K337" s="356"/>
    </row>
    <row r="338" spans="1:11">
      <c r="A338" s="352">
        <v>333</v>
      </c>
      <c r="B338" s="353"/>
      <c r="C338" s="353"/>
      <c r="D338" s="353"/>
      <c r="E338" s="353"/>
      <c r="F338" s="354"/>
      <c r="G338" s="354"/>
      <c r="H338" s="355"/>
      <c r="I338" s="353"/>
      <c r="J338" s="356"/>
      <c r="K338" s="356"/>
    </row>
    <row r="339" spans="1:11">
      <c r="A339" s="352">
        <v>334</v>
      </c>
      <c r="B339" s="353"/>
      <c r="C339" s="353"/>
      <c r="D339" s="353"/>
      <c r="E339" s="353"/>
      <c r="F339" s="354"/>
      <c r="G339" s="354"/>
      <c r="H339" s="355"/>
      <c r="I339" s="353"/>
      <c r="J339" s="356"/>
      <c r="K339" s="356"/>
    </row>
    <row r="340" spans="1:11">
      <c r="A340" s="352">
        <v>335</v>
      </c>
      <c r="B340" s="353"/>
      <c r="C340" s="353"/>
      <c r="D340" s="353"/>
      <c r="E340" s="353"/>
      <c r="F340" s="354"/>
      <c r="G340" s="354"/>
      <c r="H340" s="355"/>
      <c r="I340" s="353"/>
      <c r="J340" s="356"/>
      <c r="K340" s="356"/>
    </row>
    <row r="341" spans="1:11">
      <c r="A341" s="352">
        <v>336</v>
      </c>
      <c r="B341" s="353"/>
      <c r="C341" s="353"/>
      <c r="D341" s="353"/>
      <c r="E341" s="353"/>
      <c r="F341" s="354"/>
      <c r="G341" s="354"/>
      <c r="H341" s="355"/>
      <c r="I341" s="353"/>
      <c r="J341" s="356"/>
      <c r="K341" s="356"/>
    </row>
    <row r="342" spans="1:11">
      <c r="A342" s="352">
        <v>337</v>
      </c>
      <c r="B342" s="353"/>
      <c r="C342" s="353"/>
      <c r="D342" s="353"/>
      <c r="E342" s="353"/>
      <c r="F342" s="354"/>
      <c r="G342" s="354"/>
      <c r="H342" s="355"/>
      <c r="I342" s="353"/>
      <c r="J342" s="356"/>
      <c r="K342" s="356"/>
    </row>
    <row r="343" spans="1:11">
      <c r="A343" s="352">
        <v>338</v>
      </c>
      <c r="B343" s="353"/>
      <c r="C343" s="353"/>
      <c r="D343" s="353"/>
      <c r="E343" s="353"/>
      <c r="F343" s="354"/>
      <c r="G343" s="354"/>
      <c r="H343" s="355"/>
      <c r="I343" s="353"/>
      <c r="J343" s="356"/>
      <c r="K343" s="356"/>
    </row>
    <row r="344" spans="1:11">
      <c r="A344" s="352">
        <v>339</v>
      </c>
      <c r="B344" s="353"/>
      <c r="C344" s="353"/>
      <c r="D344" s="353"/>
      <c r="E344" s="353"/>
      <c r="F344" s="354"/>
      <c r="G344" s="354"/>
      <c r="H344" s="355"/>
      <c r="I344" s="353"/>
      <c r="J344" s="356"/>
      <c r="K344" s="356"/>
    </row>
    <row r="345" spans="1:11">
      <c r="A345" s="352">
        <v>340</v>
      </c>
      <c r="B345" s="353"/>
      <c r="C345" s="353"/>
      <c r="D345" s="353"/>
      <c r="E345" s="353"/>
      <c r="F345" s="354"/>
      <c r="G345" s="354"/>
      <c r="H345" s="355"/>
      <c r="I345" s="353"/>
      <c r="J345" s="356"/>
      <c r="K345" s="356"/>
    </row>
    <row r="346" spans="1:11">
      <c r="A346" s="352">
        <v>341</v>
      </c>
      <c r="B346" s="353"/>
      <c r="C346" s="353"/>
      <c r="D346" s="353"/>
      <c r="E346" s="353"/>
      <c r="F346" s="354"/>
      <c r="G346" s="354"/>
      <c r="H346" s="355"/>
      <c r="I346" s="353"/>
      <c r="J346" s="356"/>
      <c r="K346" s="356"/>
    </row>
    <row r="347" spans="1:11">
      <c r="A347" s="352">
        <v>342</v>
      </c>
      <c r="B347" s="353"/>
      <c r="C347" s="353"/>
      <c r="D347" s="353"/>
      <c r="E347" s="353"/>
      <c r="F347" s="354"/>
      <c r="G347" s="354"/>
      <c r="H347" s="355"/>
      <c r="I347" s="353"/>
      <c r="J347" s="356"/>
      <c r="K347" s="356"/>
    </row>
    <row r="348" spans="1:11">
      <c r="A348" s="352">
        <v>343</v>
      </c>
      <c r="B348" s="353"/>
      <c r="C348" s="353"/>
      <c r="D348" s="353"/>
      <c r="E348" s="353"/>
      <c r="F348" s="354"/>
      <c r="G348" s="354"/>
      <c r="H348" s="355"/>
      <c r="I348" s="353"/>
      <c r="J348" s="356"/>
      <c r="K348" s="356"/>
    </row>
    <row r="349" spans="1:11">
      <c r="A349" s="352">
        <v>344</v>
      </c>
      <c r="B349" s="353"/>
      <c r="C349" s="353"/>
      <c r="D349" s="353"/>
      <c r="E349" s="353"/>
      <c r="F349" s="354"/>
      <c r="G349" s="354"/>
      <c r="H349" s="355"/>
      <c r="I349" s="353"/>
      <c r="J349" s="356"/>
      <c r="K349" s="356"/>
    </row>
    <row r="350" spans="1:11">
      <c r="A350" s="352">
        <v>345</v>
      </c>
      <c r="B350" s="353"/>
      <c r="C350" s="353"/>
      <c r="D350" s="353"/>
      <c r="E350" s="353"/>
      <c r="F350" s="354"/>
      <c r="G350" s="354"/>
      <c r="H350" s="355"/>
      <c r="I350" s="353"/>
      <c r="J350" s="356"/>
      <c r="K350" s="356"/>
    </row>
    <row r="351" spans="1:11">
      <c r="A351" s="352">
        <v>346</v>
      </c>
      <c r="B351" s="353"/>
      <c r="C351" s="353"/>
      <c r="D351" s="353"/>
      <c r="E351" s="353"/>
      <c r="F351" s="354"/>
      <c r="G351" s="354"/>
      <c r="H351" s="355"/>
      <c r="I351" s="353"/>
      <c r="J351" s="356"/>
      <c r="K351" s="356"/>
    </row>
    <row r="352" spans="1:11">
      <c r="A352" s="352">
        <v>347</v>
      </c>
      <c r="B352" s="353"/>
      <c r="C352" s="353"/>
      <c r="D352" s="353"/>
      <c r="E352" s="353"/>
      <c r="F352" s="354"/>
      <c r="G352" s="354"/>
      <c r="H352" s="355"/>
      <c r="I352" s="353"/>
      <c r="J352" s="356"/>
      <c r="K352" s="356"/>
    </row>
    <row r="353" spans="1:11">
      <c r="A353" s="352">
        <v>348</v>
      </c>
      <c r="B353" s="353"/>
      <c r="C353" s="353"/>
      <c r="D353" s="353"/>
      <c r="E353" s="353"/>
      <c r="F353" s="354"/>
      <c r="G353" s="354"/>
      <c r="H353" s="355"/>
      <c r="I353" s="353"/>
      <c r="J353" s="356"/>
      <c r="K353" s="356"/>
    </row>
    <row r="354" spans="1:11">
      <c r="A354" s="352">
        <v>349</v>
      </c>
      <c r="B354" s="353"/>
      <c r="C354" s="353"/>
      <c r="D354" s="353"/>
      <c r="E354" s="353"/>
      <c r="F354" s="354"/>
      <c r="G354" s="354"/>
      <c r="H354" s="355"/>
      <c r="I354" s="353"/>
      <c r="J354" s="356"/>
      <c r="K354" s="356"/>
    </row>
    <row r="355" spans="1:11">
      <c r="A355" s="352">
        <v>350</v>
      </c>
      <c r="B355" s="353"/>
      <c r="C355" s="353"/>
      <c r="D355" s="353"/>
      <c r="E355" s="353"/>
      <c r="F355" s="354"/>
      <c r="G355" s="354"/>
      <c r="H355" s="355"/>
      <c r="I355" s="353"/>
      <c r="J355" s="356"/>
      <c r="K355" s="356"/>
    </row>
    <row r="356" spans="1:11">
      <c r="A356" s="352">
        <v>351</v>
      </c>
      <c r="B356" s="353"/>
      <c r="C356" s="353"/>
      <c r="D356" s="353"/>
      <c r="E356" s="353"/>
      <c r="F356" s="354"/>
      <c r="G356" s="354"/>
      <c r="H356" s="355"/>
      <c r="I356" s="353"/>
      <c r="J356" s="356"/>
      <c r="K356" s="356"/>
    </row>
    <row r="357" spans="1:11">
      <c r="A357" s="352">
        <v>352</v>
      </c>
      <c r="B357" s="353"/>
      <c r="C357" s="353"/>
      <c r="D357" s="353"/>
      <c r="E357" s="353"/>
      <c r="F357" s="354"/>
      <c r="G357" s="354"/>
      <c r="H357" s="355"/>
      <c r="I357" s="353"/>
      <c r="J357" s="356"/>
      <c r="K357" s="356"/>
    </row>
    <row r="358" spans="1:11">
      <c r="A358" s="352">
        <v>353</v>
      </c>
      <c r="B358" s="353"/>
      <c r="C358" s="353"/>
      <c r="D358" s="353"/>
      <c r="E358" s="353"/>
      <c r="F358" s="354"/>
      <c r="G358" s="354"/>
      <c r="H358" s="355"/>
      <c r="I358" s="353"/>
      <c r="J358" s="356"/>
      <c r="K358" s="356"/>
    </row>
    <row r="359" spans="1:11">
      <c r="A359" s="352">
        <v>354</v>
      </c>
      <c r="B359" s="353"/>
      <c r="C359" s="353"/>
      <c r="D359" s="353"/>
      <c r="E359" s="353"/>
      <c r="F359" s="354"/>
      <c r="G359" s="354"/>
      <c r="H359" s="355"/>
      <c r="I359" s="353"/>
      <c r="J359" s="356"/>
      <c r="K359" s="356"/>
    </row>
    <row r="360" spans="1:11">
      <c r="A360" s="352">
        <v>355</v>
      </c>
      <c r="B360" s="353"/>
      <c r="C360" s="353"/>
      <c r="D360" s="353"/>
      <c r="E360" s="353"/>
      <c r="F360" s="354"/>
      <c r="G360" s="354"/>
      <c r="H360" s="355"/>
      <c r="I360" s="353"/>
      <c r="J360" s="356"/>
      <c r="K360" s="356"/>
    </row>
    <row r="361" spans="1:11">
      <c r="A361" s="352">
        <v>356</v>
      </c>
      <c r="B361" s="353"/>
      <c r="C361" s="353"/>
      <c r="D361" s="353"/>
      <c r="E361" s="353"/>
      <c r="F361" s="354"/>
      <c r="G361" s="354"/>
      <c r="H361" s="355"/>
      <c r="I361" s="353"/>
      <c r="J361" s="356"/>
      <c r="K361" s="356"/>
    </row>
    <row r="362" spans="1:11">
      <c r="A362" s="352">
        <v>357</v>
      </c>
      <c r="B362" s="353"/>
      <c r="C362" s="353"/>
      <c r="D362" s="353"/>
      <c r="E362" s="353"/>
      <c r="F362" s="354"/>
      <c r="G362" s="354"/>
      <c r="H362" s="355"/>
      <c r="I362" s="353"/>
      <c r="J362" s="356"/>
      <c r="K362" s="356"/>
    </row>
    <row r="363" spans="1:11">
      <c r="A363" s="352">
        <v>358</v>
      </c>
      <c r="B363" s="353"/>
      <c r="C363" s="353"/>
      <c r="D363" s="353"/>
      <c r="E363" s="353"/>
      <c r="F363" s="354"/>
      <c r="G363" s="354"/>
      <c r="H363" s="355"/>
      <c r="I363" s="353"/>
      <c r="J363" s="356"/>
      <c r="K363" s="356"/>
    </row>
    <row r="364" spans="1:11">
      <c r="A364" s="352">
        <v>359</v>
      </c>
      <c r="B364" s="353"/>
      <c r="C364" s="353"/>
      <c r="D364" s="353"/>
      <c r="E364" s="353"/>
      <c r="F364" s="354"/>
      <c r="G364" s="354"/>
      <c r="H364" s="355"/>
      <c r="I364" s="353"/>
      <c r="J364" s="356"/>
      <c r="K364" s="356"/>
    </row>
    <row r="365" spans="1:11">
      <c r="A365" s="352">
        <v>360</v>
      </c>
      <c r="B365" s="353"/>
      <c r="C365" s="353"/>
      <c r="D365" s="353"/>
      <c r="E365" s="353"/>
      <c r="F365" s="354"/>
      <c r="G365" s="354"/>
      <c r="H365" s="355"/>
      <c r="I365" s="353"/>
      <c r="J365" s="356"/>
      <c r="K365" s="356"/>
    </row>
    <row r="366" spans="1:11">
      <c r="A366" s="352">
        <v>361</v>
      </c>
      <c r="B366" s="353"/>
      <c r="C366" s="353"/>
      <c r="D366" s="353"/>
      <c r="E366" s="353"/>
      <c r="F366" s="354"/>
      <c r="G366" s="354"/>
      <c r="H366" s="355"/>
      <c r="I366" s="353"/>
      <c r="J366" s="356"/>
      <c r="K366" s="356"/>
    </row>
    <row r="367" spans="1:11">
      <c r="A367" s="352">
        <v>362</v>
      </c>
      <c r="B367" s="353"/>
      <c r="C367" s="353"/>
      <c r="D367" s="353"/>
      <c r="E367" s="353"/>
      <c r="F367" s="354"/>
      <c r="G367" s="354"/>
      <c r="H367" s="355"/>
      <c r="I367" s="353"/>
      <c r="J367" s="356"/>
      <c r="K367" s="356"/>
    </row>
    <row r="368" spans="1:11">
      <c r="A368" s="352">
        <v>363</v>
      </c>
      <c r="B368" s="353"/>
      <c r="C368" s="353"/>
      <c r="D368" s="353"/>
      <c r="E368" s="353"/>
      <c r="F368" s="354"/>
      <c r="G368" s="354"/>
      <c r="H368" s="355"/>
      <c r="I368" s="353"/>
      <c r="J368" s="356"/>
      <c r="K368" s="356"/>
    </row>
    <row r="369" spans="1:11">
      <c r="A369" s="352">
        <v>364</v>
      </c>
      <c r="B369" s="353"/>
      <c r="C369" s="353"/>
      <c r="D369" s="353"/>
      <c r="E369" s="353"/>
      <c r="F369" s="354"/>
      <c r="G369" s="354"/>
      <c r="H369" s="355"/>
      <c r="I369" s="353"/>
      <c r="J369" s="356"/>
      <c r="K369" s="356"/>
    </row>
    <row r="370" spans="1:11">
      <c r="A370" s="352">
        <v>365</v>
      </c>
      <c r="B370" s="353"/>
      <c r="C370" s="353"/>
      <c r="D370" s="353"/>
      <c r="E370" s="353"/>
      <c r="F370" s="354"/>
      <c r="G370" s="354"/>
      <c r="H370" s="355"/>
      <c r="I370" s="353"/>
      <c r="J370" s="356"/>
      <c r="K370" s="356"/>
    </row>
    <row r="371" spans="1:11">
      <c r="A371" s="352">
        <v>366</v>
      </c>
      <c r="B371" s="353"/>
      <c r="C371" s="353"/>
      <c r="D371" s="353"/>
      <c r="E371" s="353"/>
      <c r="F371" s="354"/>
      <c r="G371" s="354"/>
      <c r="H371" s="355"/>
      <c r="I371" s="353"/>
      <c r="J371" s="356"/>
      <c r="K371" s="356"/>
    </row>
    <row r="372" spans="1:11">
      <c r="A372" s="352">
        <v>367</v>
      </c>
      <c r="B372" s="353"/>
      <c r="C372" s="353"/>
      <c r="D372" s="353"/>
      <c r="E372" s="353"/>
      <c r="F372" s="354"/>
      <c r="G372" s="354"/>
      <c r="H372" s="355"/>
      <c r="I372" s="353"/>
      <c r="J372" s="356"/>
      <c r="K372" s="356"/>
    </row>
    <row r="373" spans="1:11">
      <c r="A373" s="352">
        <v>368</v>
      </c>
      <c r="B373" s="353"/>
      <c r="C373" s="353"/>
      <c r="D373" s="353"/>
      <c r="E373" s="353"/>
      <c r="F373" s="354"/>
      <c r="G373" s="354"/>
      <c r="H373" s="355"/>
      <c r="I373" s="353"/>
      <c r="J373" s="356"/>
      <c r="K373" s="356"/>
    </row>
    <row r="374" spans="1:11">
      <c r="A374" s="352">
        <v>369</v>
      </c>
      <c r="B374" s="353"/>
      <c r="C374" s="353"/>
      <c r="D374" s="353"/>
      <c r="E374" s="353"/>
      <c r="F374" s="354"/>
      <c r="G374" s="354"/>
      <c r="H374" s="355"/>
      <c r="I374" s="353"/>
      <c r="J374" s="356"/>
      <c r="K374" s="356"/>
    </row>
    <row r="375" spans="1:11">
      <c r="A375" s="352">
        <v>370</v>
      </c>
      <c r="B375" s="353"/>
      <c r="C375" s="353"/>
      <c r="D375" s="353"/>
      <c r="E375" s="353"/>
      <c r="F375" s="354"/>
      <c r="G375" s="354"/>
      <c r="H375" s="355"/>
      <c r="I375" s="353"/>
      <c r="J375" s="356"/>
      <c r="K375" s="356"/>
    </row>
    <row r="376" spans="1:11">
      <c r="A376" s="352">
        <v>371</v>
      </c>
      <c r="B376" s="353"/>
      <c r="C376" s="353"/>
      <c r="D376" s="353"/>
      <c r="E376" s="353"/>
      <c r="F376" s="354"/>
      <c r="G376" s="354"/>
      <c r="H376" s="355"/>
      <c r="I376" s="353"/>
      <c r="J376" s="356"/>
      <c r="K376" s="356"/>
    </row>
    <row r="377" spans="1:11">
      <c r="A377" s="352">
        <v>372</v>
      </c>
      <c r="B377" s="353"/>
      <c r="C377" s="353"/>
      <c r="D377" s="353"/>
      <c r="E377" s="353"/>
      <c r="F377" s="354"/>
      <c r="G377" s="354"/>
      <c r="H377" s="355"/>
      <c r="I377" s="353"/>
      <c r="J377" s="356"/>
      <c r="K377" s="356"/>
    </row>
    <row r="378" spans="1:11">
      <c r="A378" s="352">
        <v>373</v>
      </c>
      <c r="B378" s="353"/>
      <c r="C378" s="353"/>
      <c r="D378" s="353"/>
      <c r="E378" s="353"/>
      <c r="F378" s="354"/>
      <c r="G378" s="354"/>
      <c r="H378" s="355"/>
      <c r="I378" s="353"/>
      <c r="J378" s="356"/>
      <c r="K378" s="356"/>
    </row>
    <row r="379" spans="1:11">
      <c r="A379" s="352">
        <v>374</v>
      </c>
      <c r="B379" s="353"/>
      <c r="C379" s="353"/>
      <c r="D379" s="353"/>
      <c r="E379" s="353"/>
      <c r="F379" s="354"/>
      <c r="G379" s="354"/>
      <c r="H379" s="355"/>
      <c r="I379" s="353"/>
      <c r="J379" s="356"/>
      <c r="K379" s="356"/>
    </row>
    <row r="380" spans="1:11">
      <c r="A380" s="352">
        <v>375</v>
      </c>
      <c r="B380" s="353"/>
      <c r="C380" s="353"/>
      <c r="D380" s="353"/>
      <c r="E380" s="353"/>
      <c r="F380" s="354"/>
      <c r="G380" s="354"/>
      <c r="H380" s="355"/>
      <c r="I380" s="353"/>
      <c r="J380" s="356"/>
      <c r="K380" s="356"/>
    </row>
    <row r="381" spans="1:11">
      <c r="A381" s="352">
        <v>376</v>
      </c>
      <c r="B381" s="353"/>
      <c r="C381" s="353"/>
      <c r="D381" s="353"/>
      <c r="E381" s="353"/>
      <c r="F381" s="354"/>
      <c r="G381" s="354"/>
      <c r="H381" s="355"/>
      <c r="I381" s="353"/>
      <c r="J381" s="356"/>
      <c r="K381" s="356"/>
    </row>
    <row r="382" spans="1:11">
      <c r="A382" s="352">
        <v>377</v>
      </c>
      <c r="B382" s="353"/>
      <c r="C382" s="353"/>
      <c r="D382" s="353"/>
      <c r="E382" s="353"/>
      <c r="F382" s="354"/>
      <c r="G382" s="354"/>
      <c r="H382" s="355"/>
      <c r="I382" s="353"/>
      <c r="J382" s="356"/>
      <c r="K382" s="356"/>
    </row>
    <row r="383" spans="1:11">
      <c r="A383" s="352">
        <v>378</v>
      </c>
      <c r="B383" s="353"/>
      <c r="C383" s="353"/>
      <c r="D383" s="353"/>
      <c r="E383" s="353"/>
      <c r="F383" s="354"/>
      <c r="G383" s="354"/>
      <c r="H383" s="355"/>
      <c r="I383" s="353"/>
      <c r="J383" s="356"/>
      <c r="K383" s="356"/>
    </row>
    <row r="384" spans="1:11">
      <c r="A384" s="352">
        <v>379</v>
      </c>
      <c r="B384" s="353"/>
      <c r="C384" s="353"/>
      <c r="D384" s="353"/>
      <c r="E384" s="353"/>
      <c r="F384" s="354"/>
      <c r="G384" s="354"/>
      <c r="H384" s="355"/>
      <c r="I384" s="353"/>
      <c r="J384" s="356"/>
      <c r="K384" s="356"/>
    </row>
    <row r="385" spans="1:11">
      <c r="A385" s="352">
        <v>380</v>
      </c>
      <c r="B385" s="353"/>
      <c r="C385" s="353"/>
      <c r="D385" s="353"/>
      <c r="E385" s="353"/>
      <c r="F385" s="354"/>
      <c r="G385" s="354"/>
      <c r="H385" s="355"/>
      <c r="I385" s="353"/>
      <c r="J385" s="356"/>
      <c r="K385" s="356"/>
    </row>
    <row r="386" spans="1:11">
      <c r="A386" s="352">
        <v>381</v>
      </c>
      <c r="B386" s="353"/>
      <c r="C386" s="353"/>
      <c r="D386" s="353"/>
      <c r="E386" s="353"/>
      <c r="F386" s="354"/>
      <c r="G386" s="354"/>
      <c r="H386" s="355"/>
      <c r="I386" s="353"/>
      <c r="J386" s="356"/>
      <c r="K386" s="356"/>
    </row>
    <row r="387" spans="1:11">
      <c r="A387" s="352">
        <v>382</v>
      </c>
      <c r="B387" s="353"/>
      <c r="C387" s="353"/>
      <c r="D387" s="353"/>
      <c r="E387" s="353"/>
      <c r="F387" s="354"/>
      <c r="G387" s="354"/>
      <c r="H387" s="355"/>
      <c r="I387" s="353"/>
      <c r="J387" s="356"/>
      <c r="K387" s="356"/>
    </row>
    <row r="388" spans="1:11">
      <c r="A388" s="352">
        <v>383</v>
      </c>
      <c r="B388" s="353"/>
      <c r="C388" s="353"/>
      <c r="D388" s="353"/>
      <c r="E388" s="353"/>
      <c r="F388" s="354"/>
      <c r="G388" s="354"/>
      <c r="H388" s="355"/>
      <c r="I388" s="353"/>
      <c r="J388" s="356"/>
      <c r="K388" s="356"/>
    </row>
    <row r="389" spans="1:11">
      <c r="A389" s="352">
        <v>384</v>
      </c>
      <c r="B389" s="353"/>
      <c r="C389" s="353"/>
      <c r="D389" s="353"/>
      <c r="E389" s="353"/>
      <c r="F389" s="354"/>
      <c r="G389" s="354"/>
      <c r="H389" s="355"/>
      <c r="I389" s="353"/>
      <c r="J389" s="356"/>
      <c r="K389" s="356"/>
    </row>
    <row r="390" spans="1:11">
      <c r="A390" s="352">
        <v>385</v>
      </c>
      <c r="B390" s="353"/>
      <c r="C390" s="353"/>
      <c r="D390" s="353"/>
      <c r="E390" s="353"/>
      <c r="F390" s="354"/>
      <c r="G390" s="354"/>
      <c r="H390" s="355"/>
      <c r="I390" s="353"/>
      <c r="J390" s="356"/>
      <c r="K390" s="356"/>
    </row>
    <row r="391" spans="1:11">
      <c r="A391" s="352">
        <v>386</v>
      </c>
      <c r="B391" s="353"/>
      <c r="C391" s="353"/>
      <c r="D391" s="353"/>
      <c r="E391" s="353"/>
      <c r="F391" s="354"/>
      <c r="G391" s="354"/>
      <c r="H391" s="355"/>
      <c r="I391" s="353"/>
      <c r="J391" s="356"/>
      <c r="K391" s="356"/>
    </row>
    <row r="392" spans="1:11">
      <c r="A392" s="352">
        <v>387</v>
      </c>
      <c r="B392" s="353"/>
      <c r="C392" s="353"/>
      <c r="D392" s="353"/>
      <c r="E392" s="353"/>
      <c r="F392" s="354"/>
      <c r="G392" s="354"/>
      <c r="H392" s="355"/>
      <c r="I392" s="353"/>
      <c r="J392" s="356"/>
      <c r="K392" s="356"/>
    </row>
    <row r="393" spans="1:11">
      <c r="A393" s="352">
        <v>388</v>
      </c>
      <c r="B393" s="353"/>
      <c r="C393" s="353"/>
      <c r="D393" s="353"/>
      <c r="E393" s="353"/>
      <c r="F393" s="354"/>
      <c r="G393" s="354"/>
      <c r="H393" s="355"/>
      <c r="I393" s="353"/>
      <c r="J393" s="356"/>
      <c r="K393" s="356"/>
    </row>
    <row r="394" spans="1:11">
      <c r="A394" s="352">
        <v>389</v>
      </c>
      <c r="B394" s="353"/>
      <c r="C394" s="353"/>
      <c r="D394" s="353"/>
      <c r="E394" s="353"/>
      <c r="F394" s="354"/>
      <c r="G394" s="354"/>
      <c r="H394" s="355"/>
      <c r="I394" s="353"/>
      <c r="J394" s="356"/>
      <c r="K394" s="356"/>
    </row>
    <row r="395" spans="1:11">
      <c r="A395" s="352">
        <v>390</v>
      </c>
      <c r="B395" s="353"/>
      <c r="C395" s="353"/>
      <c r="D395" s="353"/>
      <c r="E395" s="353"/>
      <c r="F395" s="354"/>
      <c r="G395" s="354"/>
      <c r="H395" s="355"/>
      <c r="I395" s="353"/>
      <c r="J395" s="356"/>
      <c r="K395" s="356"/>
    </row>
    <row r="396" spans="1:11">
      <c r="A396" s="352">
        <v>391</v>
      </c>
      <c r="B396" s="353"/>
      <c r="C396" s="353"/>
      <c r="D396" s="353"/>
      <c r="E396" s="353"/>
      <c r="F396" s="354"/>
      <c r="G396" s="354"/>
      <c r="H396" s="355"/>
      <c r="I396" s="353"/>
      <c r="J396" s="356"/>
      <c r="K396" s="356"/>
    </row>
    <row r="397" spans="1:11">
      <c r="A397" s="352">
        <v>392</v>
      </c>
      <c r="B397" s="353"/>
      <c r="C397" s="353"/>
      <c r="D397" s="353"/>
      <c r="E397" s="353"/>
      <c r="F397" s="354"/>
      <c r="G397" s="354"/>
      <c r="H397" s="355"/>
      <c r="I397" s="353"/>
      <c r="J397" s="356"/>
      <c r="K397" s="356"/>
    </row>
    <row r="398" spans="1:11">
      <c r="A398" s="352">
        <v>393</v>
      </c>
      <c r="B398" s="353"/>
      <c r="C398" s="353"/>
      <c r="D398" s="353"/>
      <c r="E398" s="353"/>
      <c r="F398" s="354"/>
      <c r="G398" s="354"/>
      <c r="H398" s="355"/>
      <c r="I398" s="353"/>
      <c r="J398" s="356"/>
      <c r="K398" s="356"/>
    </row>
    <row r="399" spans="1:11">
      <c r="A399" s="352">
        <v>394</v>
      </c>
      <c r="B399" s="353"/>
      <c r="C399" s="353"/>
      <c r="D399" s="353"/>
      <c r="E399" s="353"/>
      <c r="F399" s="354"/>
      <c r="G399" s="354"/>
      <c r="H399" s="355"/>
      <c r="I399" s="353"/>
      <c r="J399" s="356"/>
      <c r="K399" s="356"/>
    </row>
    <row r="400" spans="1:11">
      <c r="A400" s="352">
        <v>395</v>
      </c>
      <c r="B400" s="353"/>
      <c r="C400" s="353"/>
      <c r="D400" s="353"/>
      <c r="E400" s="353"/>
      <c r="F400" s="354"/>
      <c r="G400" s="354"/>
      <c r="H400" s="355"/>
      <c r="I400" s="353"/>
      <c r="J400" s="356"/>
      <c r="K400" s="356"/>
    </row>
    <row r="401" spans="1:11">
      <c r="A401" s="352">
        <v>396</v>
      </c>
      <c r="B401" s="353"/>
      <c r="C401" s="353"/>
      <c r="D401" s="353"/>
      <c r="E401" s="353"/>
      <c r="F401" s="354"/>
      <c r="G401" s="354"/>
      <c r="H401" s="355"/>
      <c r="I401" s="353"/>
      <c r="J401" s="356"/>
      <c r="K401" s="356"/>
    </row>
    <row r="402" spans="1:11">
      <c r="A402" s="352">
        <v>397</v>
      </c>
      <c r="B402" s="353"/>
      <c r="C402" s="353"/>
      <c r="D402" s="353"/>
      <c r="E402" s="353"/>
      <c r="F402" s="354"/>
      <c r="G402" s="354"/>
      <c r="H402" s="355"/>
      <c r="I402" s="353"/>
      <c r="J402" s="356"/>
      <c r="K402" s="356"/>
    </row>
    <row r="403" spans="1:11">
      <c r="A403" s="352">
        <v>398</v>
      </c>
      <c r="B403" s="353"/>
      <c r="C403" s="353"/>
      <c r="D403" s="353"/>
      <c r="E403" s="353"/>
      <c r="F403" s="354"/>
      <c r="G403" s="354"/>
      <c r="H403" s="355"/>
      <c r="I403" s="353"/>
      <c r="J403" s="356"/>
      <c r="K403" s="356"/>
    </row>
    <row r="404" spans="1:11">
      <c r="A404" s="352">
        <v>399</v>
      </c>
      <c r="B404" s="353"/>
      <c r="C404" s="353"/>
      <c r="D404" s="353"/>
      <c r="E404" s="353"/>
      <c r="F404" s="354"/>
      <c r="G404" s="354"/>
      <c r="H404" s="355"/>
      <c r="I404" s="353"/>
      <c r="J404" s="356"/>
      <c r="K404" s="356"/>
    </row>
    <row r="405" spans="1:11">
      <c r="A405" s="352">
        <v>400</v>
      </c>
      <c r="B405" s="353"/>
      <c r="C405" s="353"/>
      <c r="D405" s="353"/>
      <c r="E405" s="353"/>
      <c r="F405" s="354"/>
      <c r="G405" s="354"/>
      <c r="H405" s="355"/>
      <c r="I405" s="353"/>
      <c r="J405" s="356"/>
      <c r="K405" s="356"/>
    </row>
    <row r="406" spans="1:11">
      <c r="A406" s="352">
        <v>401</v>
      </c>
      <c r="B406" s="353"/>
      <c r="C406" s="353"/>
      <c r="D406" s="353"/>
      <c r="E406" s="353"/>
      <c r="F406" s="354"/>
      <c r="G406" s="354"/>
      <c r="H406" s="355"/>
      <c r="I406" s="353"/>
      <c r="J406" s="356"/>
      <c r="K406" s="356"/>
    </row>
    <row r="407" spans="1:11">
      <c r="A407" s="352">
        <v>402</v>
      </c>
      <c r="B407" s="353"/>
      <c r="C407" s="353"/>
      <c r="D407" s="353"/>
      <c r="E407" s="353"/>
      <c r="F407" s="354"/>
      <c r="G407" s="354"/>
      <c r="H407" s="355"/>
      <c r="I407" s="353"/>
      <c r="J407" s="356"/>
      <c r="K407" s="356"/>
    </row>
    <row r="408" spans="1:11">
      <c r="A408" s="352">
        <v>403</v>
      </c>
      <c r="B408" s="353"/>
      <c r="C408" s="353"/>
      <c r="D408" s="353"/>
      <c r="E408" s="353"/>
      <c r="F408" s="354"/>
      <c r="G408" s="354"/>
      <c r="H408" s="355"/>
      <c r="I408" s="353"/>
      <c r="J408" s="356"/>
      <c r="K408" s="356"/>
    </row>
    <row r="409" spans="1:11">
      <c r="A409" s="352">
        <v>404</v>
      </c>
      <c r="B409" s="353"/>
      <c r="C409" s="353"/>
      <c r="D409" s="353"/>
      <c r="E409" s="353"/>
      <c r="F409" s="354"/>
      <c r="G409" s="354"/>
      <c r="H409" s="355"/>
      <c r="I409" s="353"/>
      <c r="J409" s="356"/>
      <c r="K409" s="356"/>
    </row>
    <row r="410" spans="1:11">
      <c r="A410" s="352">
        <v>405</v>
      </c>
      <c r="B410" s="353"/>
      <c r="C410" s="353"/>
      <c r="D410" s="353"/>
      <c r="E410" s="353"/>
      <c r="F410" s="354"/>
      <c r="G410" s="354"/>
      <c r="H410" s="355"/>
      <c r="I410" s="353"/>
      <c r="J410" s="356"/>
      <c r="K410" s="356"/>
    </row>
    <row r="411" spans="1:11">
      <c r="A411" s="352">
        <v>406</v>
      </c>
      <c r="B411" s="353"/>
      <c r="C411" s="353"/>
      <c r="D411" s="353"/>
      <c r="E411" s="353"/>
      <c r="F411" s="354"/>
      <c r="G411" s="354"/>
      <c r="H411" s="355"/>
      <c r="I411" s="353"/>
      <c r="J411" s="356"/>
      <c r="K411" s="356"/>
    </row>
    <row r="412" spans="1:11">
      <c r="A412" s="352">
        <v>407</v>
      </c>
      <c r="B412" s="353"/>
      <c r="C412" s="353"/>
      <c r="D412" s="353"/>
      <c r="E412" s="353"/>
      <c r="F412" s="354"/>
      <c r="G412" s="354"/>
      <c r="H412" s="355"/>
      <c r="I412" s="353"/>
      <c r="J412" s="356"/>
      <c r="K412" s="356"/>
    </row>
    <row r="413" spans="1:11">
      <c r="A413" s="352">
        <v>408</v>
      </c>
      <c r="B413" s="353"/>
      <c r="C413" s="353"/>
      <c r="D413" s="353"/>
      <c r="E413" s="353"/>
      <c r="F413" s="354"/>
      <c r="G413" s="354"/>
      <c r="H413" s="355"/>
      <c r="I413" s="353"/>
      <c r="J413" s="356"/>
      <c r="K413" s="356"/>
    </row>
    <row r="414" spans="1:11">
      <c r="A414" s="352">
        <v>409</v>
      </c>
      <c r="B414" s="353"/>
      <c r="C414" s="353"/>
      <c r="D414" s="353"/>
      <c r="E414" s="353"/>
      <c r="F414" s="354"/>
      <c r="G414" s="354"/>
      <c r="H414" s="355"/>
      <c r="I414" s="353"/>
      <c r="J414" s="356"/>
      <c r="K414" s="356"/>
    </row>
    <row r="415" spans="1:11">
      <c r="A415" s="352">
        <v>410</v>
      </c>
      <c r="B415" s="353"/>
      <c r="C415" s="353"/>
      <c r="D415" s="353"/>
      <c r="E415" s="353"/>
      <c r="F415" s="354"/>
      <c r="G415" s="354"/>
      <c r="H415" s="355"/>
      <c r="I415" s="353"/>
      <c r="J415" s="356"/>
      <c r="K415" s="356"/>
    </row>
    <row r="416" spans="1:11">
      <c r="A416" s="352">
        <v>411</v>
      </c>
      <c r="B416" s="353"/>
      <c r="C416" s="353"/>
      <c r="D416" s="353"/>
      <c r="E416" s="353"/>
      <c r="F416" s="354"/>
      <c r="G416" s="354"/>
      <c r="H416" s="355"/>
      <c r="I416" s="353"/>
      <c r="J416" s="356"/>
      <c r="K416" s="356"/>
    </row>
    <row r="417" spans="1:11">
      <c r="A417" s="352">
        <v>412</v>
      </c>
      <c r="B417" s="353"/>
      <c r="C417" s="353"/>
      <c r="D417" s="353"/>
      <c r="E417" s="353"/>
      <c r="F417" s="354"/>
      <c r="G417" s="354"/>
      <c r="H417" s="355"/>
      <c r="I417" s="353"/>
      <c r="J417" s="356"/>
      <c r="K417" s="356"/>
    </row>
    <row r="418" spans="1:11">
      <c r="A418" s="352">
        <v>413</v>
      </c>
      <c r="B418" s="353"/>
      <c r="C418" s="353"/>
      <c r="D418" s="353"/>
      <c r="E418" s="353"/>
      <c r="F418" s="354"/>
      <c r="G418" s="354"/>
      <c r="H418" s="355"/>
      <c r="I418" s="353"/>
      <c r="J418" s="356"/>
      <c r="K418" s="356"/>
    </row>
    <row r="419" spans="1:11">
      <c r="A419" s="352">
        <v>414</v>
      </c>
      <c r="B419" s="353"/>
      <c r="C419" s="353"/>
      <c r="D419" s="353"/>
      <c r="E419" s="353"/>
      <c r="F419" s="354"/>
      <c r="G419" s="354"/>
      <c r="H419" s="355"/>
      <c r="I419" s="353"/>
      <c r="J419" s="356"/>
      <c r="K419" s="356"/>
    </row>
    <row r="420" spans="1:11">
      <c r="A420" s="352">
        <v>415</v>
      </c>
      <c r="B420" s="353"/>
      <c r="C420" s="353"/>
      <c r="D420" s="353"/>
      <c r="E420" s="353"/>
      <c r="F420" s="354"/>
      <c r="G420" s="354"/>
      <c r="H420" s="355"/>
      <c r="I420" s="353"/>
      <c r="J420" s="356"/>
      <c r="K420" s="356"/>
    </row>
    <row r="421" spans="1:11">
      <c r="A421" s="352">
        <v>416</v>
      </c>
      <c r="B421" s="353"/>
      <c r="C421" s="353"/>
      <c r="D421" s="353"/>
      <c r="E421" s="353"/>
      <c r="F421" s="354"/>
      <c r="G421" s="354"/>
      <c r="H421" s="355"/>
      <c r="I421" s="353"/>
      <c r="J421" s="356"/>
      <c r="K421" s="356"/>
    </row>
    <row r="422" spans="1:11">
      <c r="A422" s="352">
        <v>417</v>
      </c>
      <c r="B422" s="353"/>
      <c r="C422" s="353"/>
      <c r="D422" s="353"/>
      <c r="E422" s="353"/>
      <c r="F422" s="354"/>
      <c r="G422" s="354"/>
      <c r="H422" s="355"/>
      <c r="I422" s="353"/>
      <c r="J422" s="356"/>
      <c r="K422" s="356"/>
    </row>
    <row r="423" spans="1:11">
      <c r="A423" s="352">
        <v>418</v>
      </c>
      <c r="B423" s="353"/>
      <c r="C423" s="353"/>
      <c r="D423" s="353"/>
      <c r="E423" s="353"/>
      <c r="F423" s="354"/>
      <c r="G423" s="354"/>
      <c r="H423" s="355"/>
      <c r="I423" s="353"/>
      <c r="J423" s="356"/>
      <c r="K423" s="356"/>
    </row>
    <row r="424" spans="1:11">
      <c r="A424" s="352">
        <v>419</v>
      </c>
      <c r="B424" s="353"/>
      <c r="C424" s="353"/>
      <c r="D424" s="353"/>
      <c r="E424" s="353"/>
      <c r="F424" s="354"/>
      <c r="G424" s="354"/>
      <c r="H424" s="355"/>
      <c r="I424" s="353"/>
      <c r="J424" s="356"/>
      <c r="K424" s="356"/>
    </row>
    <row r="425" spans="1:11">
      <c r="A425" s="352">
        <v>420</v>
      </c>
      <c r="B425" s="353"/>
      <c r="C425" s="353"/>
      <c r="D425" s="353"/>
      <c r="E425" s="353"/>
      <c r="F425" s="354"/>
      <c r="G425" s="354"/>
      <c r="H425" s="355"/>
      <c r="I425" s="353"/>
      <c r="J425" s="356"/>
      <c r="K425" s="356"/>
    </row>
    <row r="426" spans="1:11">
      <c r="A426" s="352">
        <v>421</v>
      </c>
      <c r="B426" s="353"/>
      <c r="C426" s="353"/>
      <c r="D426" s="353"/>
      <c r="E426" s="353"/>
      <c r="F426" s="354"/>
      <c r="G426" s="354"/>
      <c r="H426" s="355"/>
      <c r="I426" s="353"/>
      <c r="J426" s="356"/>
      <c r="K426" s="356"/>
    </row>
    <row r="427" spans="1:11">
      <c r="A427" s="352">
        <v>422</v>
      </c>
      <c r="B427" s="353"/>
      <c r="C427" s="353"/>
      <c r="D427" s="353"/>
      <c r="E427" s="353"/>
      <c r="F427" s="354"/>
      <c r="G427" s="354"/>
      <c r="H427" s="355"/>
      <c r="I427" s="353"/>
      <c r="J427" s="356"/>
      <c r="K427" s="356"/>
    </row>
    <row r="428" spans="1:11">
      <c r="A428" s="352">
        <v>423</v>
      </c>
      <c r="B428" s="353"/>
      <c r="C428" s="353"/>
      <c r="D428" s="353"/>
      <c r="E428" s="353"/>
      <c r="F428" s="354"/>
      <c r="G428" s="354"/>
      <c r="H428" s="355"/>
      <c r="I428" s="353"/>
      <c r="J428" s="356"/>
      <c r="K428" s="356"/>
    </row>
    <row r="429" spans="1:11">
      <c r="A429" s="352">
        <v>424</v>
      </c>
      <c r="B429" s="353"/>
      <c r="C429" s="353"/>
      <c r="D429" s="353"/>
      <c r="E429" s="353"/>
      <c r="F429" s="354"/>
      <c r="G429" s="354"/>
      <c r="H429" s="355"/>
      <c r="I429" s="353"/>
      <c r="J429" s="356"/>
      <c r="K429" s="356"/>
    </row>
    <row r="430" spans="1:11">
      <c r="A430" s="352">
        <v>425</v>
      </c>
      <c r="B430" s="353"/>
      <c r="C430" s="353"/>
      <c r="D430" s="353"/>
      <c r="E430" s="353"/>
      <c r="F430" s="354"/>
      <c r="G430" s="354"/>
      <c r="H430" s="355"/>
      <c r="I430" s="353"/>
      <c r="J430" s="356"/>
      <c r="K430" s="356"/>
    </row>
    <row r="431" spans="1:11">
      <c r="A431" s="352">
        <v>426</v>
      </c>
      <c r="B431" s="353"/>
      <c r="C431" s="353"/>
      <c r="D431" s="353"/>
      <c r="E431" s="353"/>
      <c r="F431" s="354"/>
      <c r="G431" s="354"/>
      <c r="H431" s="355"/>
      <c r="I431" s="353"/>
      <c r="J431" s="356"/>
      <c r="K431" s="356"/>
    </row>
    <row r="432" spans="1:11">
      <c r="A432" s="352">
        <v>427</v>
      </c>
      <c r="B432" s="353"/>
      <c r="C432" s="353"/>
      <c r="D432" s="353"/>
      <c r="E432" s="353"/>
      <c r="F432" s="354"/>
      <c r="G432" s="354"/>
      <c r="H432" s="355"/>
      <c r="I432" s="353"/>
      <c r="J432" s="356"/>
      <c r="K432" s="356"/>
    </row>
    <row r="433" spans="1:11">
      <c r="A433" s="352">
        <v>428</v>
      </c>
      <c r="B433" s="353"/>
      <c r="C433" s="353"/>
      <c r="D433" s="353"/>
      <c r="E433" s="353"/>
      <c r="F433" s="354"/>
      <c r="G433" s="354"/>
      <c r="H433" s="355"/>
      <c r="I433" s="353"/>
      <c r="J433" s="356"/>
      <c r="K433" s="356"/>
    </row>
    <row r="434" spans="1:11">
      <c r="A434" s="352">
        <v>429</v>
      </c>
      <c r="B434" s="353"/>
      <c r="C434" s="353"/>
      <c r="D434" s="353"/>
      <c r="E434" s="353"/>
      <c r="F434" s="354"/>
      <c r="G434" s="354"/>
      <c r="H434" s="355"/>
      <c r="I434" s="353"/>
      <c r="J434" s="356"/>
      <c r="K434" s="356"/>
    </row>
    <row r="435" spans="1:11">
      <c r="A435" s="352">
        <v>430</v>
      </c>
      <c r="B435" s="353"/>
      <c r="C435" s="353"/>
      <c r="D435" s="353"/>
      <c r="E435" s="353"/>
      <c r="F435" s="354"/>
      <c r="G435" s="354"/>
      <c r="H435" s="355"/>
      <c r="I435" s="353"/>
      <c r="J435" s="356"/>
      <c r="K435" s="356"/>
    </row>
    <row r="436" spans="1:11">
      <c r="A436" s="352">
        <v>431</v>
      </c>
      <c r="B436" s="353"/>
      <c r="C436" s="353"/>
      <c r="D436" s="353"/>
      <c r="E436" s="353"/>
      <c r="F436" s="354"/>
      <c r="G436" s="354"/>
      <c r="H436" s="355"/>
      <c r="I436" s="353"/>
      <c r="J436" s="356"/>
      <c r="K436" s="356"/>
    </row>
    <row r="437" spans="1:11">
      <c r="A437" s="352">
        <v>432</v>
      </c>
      <c r="B437" s="353"/>
      <c r="C437" s="353"/>
      <c r="D437" s="353"/>
      <c r="E437" s="353"/>
      <c r="F437" s="354"/>
      <c r="G437" s="354"/>
      <c r="H437" s="355"/>
      <c r="I437" s="353"/>
      <c r="J437" s="356"/>
      <c r="K437" s="356"/>
    </row>
    <row r="438" spans="1:11">
      <c r="A438" s="352">
        <v>433</v>
      </c>
      <c r="B438" s="353"/>
      <c r="C438" s="353"/>
      <c r="D438" s="353"/>
      <c r="E438" s="353"/>
      <c r="F438" s="354"/>
      <c r="G438" s="354"/>
      <c r="H438" s="355"/>
      <c r="I438" s="353"/>
      <c r="J438" s="356"/>
      <c r="K438" s="356"/>
    </row>
    <row r="439" spans="1:11">
      <c r="A439" s="352">
        <v>434</v>
      </c>
      <c r="B439" s="353"/>
      <c r="C439" s="353"/>
      <c r="D439" s="353"/>
      <c r="E439" s="353"/>
      <c r="F439" s="354"/>
      <c r="G439" s="354"/>
      <c r="H439" s="355"/>
      <c r="I439" s="353"/>
      <c r="J439" s="356"/>
      <c r="K439" s="356"/>
    </row>
    <row r="440" spans="1:11">
      <c r="A440" s="352">
        <v>435</v>
      </c>
      <c r="B440" s="353"/>
      <c r="C440" s="353"/>
      <c r="D440" s="353"/>
      <c r="E440" s="353"/>
      <c r="F440" s="354"/>
      <c r="G440" s="354"/>
      <c r="H440" s="355"/>
      <c r="I440" s="353"/>
      <c r="J440" s="356"/>
      <c r="K440" s="356"/>
    </row>
    <row r="441" spans="1:11">
      <c r="A441" s="352">
        <v>436</v>
      </c>
      <c r="B441" s="353"/>
      <c r="C441" s="353"/>
      <c r="D441" s="353"/>
      <c r="E441" s="353"/>
      <c r="F441" s="354"/>
      <c r="G441" s="354"/>
      <c r="H441" s="355"/>
      <c r="I441" s="353"/>
      <c r="J441" s="356"/>
      <c r="K441" s="356"/>
    </row>
    <row r="442" spans="1:11">
      <c r="A442" s="352">
        <v>437</v>
      </c>
      <c r="B442" s="353"/>
      <c r="C442" s="353"/>
      <c r="D442" s="353"/>
      <c r="E442" s="353"/>
      <c r="F442" s="354"/>
      <c r="G442" s="354"/>
      <c r="H442" s="355"/>
      <c r="I442" s="353"/>
      <c r="J442" s="356"/>
      <c r="K442" s="356"/>
    </row>
    <row r="443" spans="1:11">
      <c r="A443" s="352">
        <v>438</v>
      </c>
      <c r="B443" s="353"/>
      <c r="C443" s="353"/>
      <c r="D443" s="353"/>
      <c r="E443" s="353"/>
      <c r="F443" s="354"/>
      <c r="G443" s="354"/>
      <c r="H443" s="355"/>
      <c r="I443" s="353"/>
      <c r="J443" s="356"/>
      <c r="K443" s="356"/>
    </row>
    <row r="444" spans="1:11">
      <c r="A444" s="352">
        <v>439</v>
      </c>
      <c r="B444" s="353"/>
      <c r="C444" s="353"/>
      <c r="D444" s="353"/>
      <c r="E444" s="353"/>
      <c r="F444" s="354"/>
      <c r="G444" s="354"/>
      <c r="H444" s="355"/>
      <c r="I444" s="353"/>
      <c r="J444" s="356"/>
      <c r="K444" s="356"/>
    </row>
    <row r="445" spans="1:11">
      <c r="A445" s="352">
        <v>440</v>
      </c>
      <c r="B445" s="353"/>
      <c r="C445" s="353"/>
      <c r="D445" s="353"/>
      <c r="E445" s="353"/>
      <c r="F445" s="354"/>
      <c r="G445" s="354"/>
      <c r="H445" s="355"/>
      <c r="I445" s="353"/>
      <c r="J445" s="356"/>
      <c r="K445" s="356"/>
    </row>
    <row r="446" spans="1:11">
      <c r="A446" s="352">
        <v>441</v>
      </c>
      <c r="B446" s="353"/>
      <c r="C446" s="353"/>
      <c r="D446" s="353"/>
      <c r="E446" s="353"/>
      <c r="F446" s="354"/>
      <c r="G446" s="354"/>
      <c r="H446" s="355"/>
      <c r="I446" s="353"/>
      <c r="J446" s="356"/>
      <c r="K446" s="356"/>
    </row>
    <row r="447" spans="1:11">
      <c r="A447" s="352">
        <v>442</v>
      </c>
      <c r="B447" s="353"/>
      <c r="C447" s="353"/>
      <c r="D447" s="353"/>
      <c r="E447" s="353"/>
      <c r="F447" s="354"/>
      <c r="G447" s="354"/>
      <c r="H447" s="355"/>
      <c r="I447" s="353"/>
      <c r="J447" s="356"/>
      <c r="K447" s="356"/>
    </row>
    <row r="448" spans="1:11">
      <c r="A448" s="352">
        <v>443</v>
      </c>
      <c r="B448" s="353"/>
      <c r="C448" s="353"/>
      <c r="D448" s="353"/>
      <c r="E448" s="353"/>
      <c r="F448" s="354"/>
      <c r="G448" s="354"/>
      <c r="H448" s="355"/>
      <c r="I448" s="353"/>
      <c r="J448" s="356"/>
      <c r="K448" s="356"/>
    </row>
    <row r="449" spans="1:11">
      <c r="A449" s="352">
        <v>444</v>
      </c>
      <c r="B449" s="353"/>
      <c r="C449" s="353"/>
      <c r="D449" s="353"/>
      <c r="E449" s="353"/>
      <c r="F449" s="354"/>
      <c r="G449" s="354"/>
      <c r="H449" s="355"/>
      <c r="I449" s="353"/>
      <c r="J449" s="356"/>
      <c r="K449" s="356"/>
    </row>
    <row r="450" spans="1:11">
      <c r="A450" s="352">
        <v>445</v>
      </c>
      <c r="B450" s="353"/>
      <c r="C450" s="353"/>
      <c r="D450" s="353"/>
      <c r="E450" s="353"/>
      <c r="F450" s="354"/>
      <c r="G450" s="354"/>
      <c r="H450" s="355"/>
      <c r="I450" s="353"/>
      <c r="J450" s="356"/>
      <c r="K450" s="356"/>
    </row>
    <row r="451" spans="1:11">
      <c r="A451" s="352">
        <v>446</v>
      </c>
      <c r="B451" s="353"/>
      <c r="C451" s="353"/>
      <c r="D451" s="353"/>
      <c r="E451" s="353"/>
      <c r="F451" s="354"/>
      <c r="G451" s="354"/>
      <c r="H451" s="355"/>
      <c r="I451" s="353"/>
      <c r="J451" s="356"/>
      <c r="K451" s="356"/>
    </row>
    <row r="452" spans="1:11">
      <c r="A452" s="352">
        <v>447</v>
      </c>
      <c r="B452" s="353"/>
      <c r="C452" s="353"/>
      <c r="D452" s="353"/>
      <c r="E452" s="353"/>
      <c r="F452" s="354"/>
      <c r="G452" s="354"/>
      <c r="H452" s="355"/>
      <c r="I452" s="353"/>
      <c r="J452" s="356"/>
      <c r="K452" s="356"/>
    </row>
    <row r="453" spans="1:11">
      <c r="A453" s="352">
        <v>448</v>
      </c>
      <c r="B453" s="353"/>
      <c r="C453" s="353"/>
      <c r="D453" s="353"/>
      <c r="E453" s="353"/>
      <c r="F453" s="354"/>
      <c r="G453" s="354"/>
      <c r="H453" s="355"/>
      <c r="I453" s="353"/>
      <c r="J453" s="356"/>
      <c r="K453" s="356"/>
    </row>
    <row r="454" spans="1:11">
      <c r="A454" s="352">
        <v>449</v>
      </c>
      <c r="B454" s="353"/>
      <c r="C454" s="353"/>
      <c r="D454" s="353"/>
      <c r="E454" s="353"/>
      <c r="F454" s="354"/>
      <c r="G454" s="354"/>
      <c r="H454" s="355"/>
      <c r="I454" s="353"/>
      <c r="J454" s="356"/>
      <c r="K454" s="356"/>
    </row>
    <row r="455" spans="1:11">
      <c r="A455" s="352">
        <v>450</v>
      </c>
      <c r="B455" s="353"/>
      <c r="C455" s="353"/>
      <c r="D455" s="353"/>
      <c r="E455" s="353"/>
      <c r="F455" s="354"/>
      <c r="G455" s="354"/>
      <c r="H455" s="355"/>
      <c r="I455" s="353"/>
      <c r="J455" s="356"/>
      <c r="K455" s="356"/>
    </row>
    <row r="456" spans="1:11">
      <c r="A456" s="352">
        <v>451</v>
      </c>
      <c r="B456" s="353"/>
      <c r="C456" s="353"/>
      <c r="D456" s="353"/>
      <c r="E456" s="353"/>
      <c r="F456" s="354"/>
      <c r="G456" s="354"/>
      <c r="H456" s="355"/>
      <c r="I456" s="353"/>
      <c r="J456" s="356"/>
      <c r="K456" s="356"/>
    </row>
    <row r="457" spans="1:11">
      <c r="A457" s="352">
        <v>452</v>
      </c>
      <c r="B457" s="353"/>
      <c r="C457" s="353"/>
      <c r="D457" s="353"/>
      <c r="E457" s="353"/>
      <c r="F457" s="354"/>
      <c r="G457" s="354"/>
      <c r="H457" s="355"/>
      <c r="I457" s="353"/>
      <c r="J457" s="356"/>
      <c r="K457" s="356"/>
    </row>
    <row r="458" spans="1:11">
      <c r="A458" s="352">
        <v>453</v>
      </c>
      <c r="B458" s="353"/>
      <c r="C458" s="353"/>
      <c r="D458" s="353"/>
      <c r="E458" s="353"/>
      <c r="F458" s="354"/>
      <c r="G458" s="354"/>
      <c r="H458" s="355"/>
      <c r="I458" s="353"/>
      <c r="J458" s="356"/>
      <c r="K458" s="356"/>
    </row>
    <row r="459" spans="1:11">
      <c r="A459" s="352">
        <v>454</v>
      </c>
      <c r="B459" s="353"/>
      <c r="C459" s="353"/>
      <c r="D459" s="353"/>
      <c r="E459" s="353"/>
      <c r="F459" s="354"/>
      <c r="G459" s="354"/>
      <c r="H459" s="355"/>
      <c r="I459" s="353"/>
      <c r="J459" s="356"/>
      <c r="K459" s="356"/>
    </row>
    <row r="460" spans="1:11">
      <c r="A460" s="352">
        <v>455</v>
      </c>
      <c r="B460" s="353"/>
      <c r="C460" s="353"/>
      <c r="D460" s="353"/>
      <c r="E460" s="353"/>
      <c r="F460" s="354"/>
      <c r="G460" s="354"/>
      <c r="H460" s="355"/>
      <c r="I460" s="353"/>
      <c r="J460" s="356"/>
      <c r="K460" s="356"/>
    </row>
    <row r="461" spans="1:11">
      <c r="A461" s="352">
        <v>456</v>
      </c>
      <c r="B461" s="353"/>
      <c r="C461" s="353"/>
      <c r="D461" s="353"/>
      <c r="E461" s="353"/>
      <c r="F461" s="354"/>
      <c r="G461" s="354"/>
      <c r="H461" s="355"/>
      <c r="I461" s="353"/>
      <c r="J461" s="356"/>
      <c r="K461" s="356"/>
    </row>
    <row r="462" spans="1:11">
      <c r="A462" s="352">
        <v>457</v>
      </c>
      <c r="B462" s="353"/>
      <c r="C462" s="353"/>
      <c r="D462" s="353"/>
      <c r="E462" s="353"/>
      <c r="F462" s="354"/>
      <c r="G462" s="354"/>
      <c r="H462" s="355"/>
      <c r="I462" s="353"/>
      <c r="J462" s="356"/>
      <c r="K462" s="356"/>
    </row>
    <row r="463" spans="1:11">
      <c r="A463" s="352">
        <v>458</v>
      </c>
      <c r="B463" s="353"/>
      <c r="C463" s="353"/>
      <c r="D463" s="353"/>
      <c r="E463" s="353"/>
      <c r="F463" s="354"/>
      <c r="G463" s="354"/>
      <c r="H463" s="355"/>
      <c r="I463" s="353"/>
      <c r="J463" s="356"/>
      <c r="K463" s="356"/>
    </row>
    <row r="464" spans="1:11">
      <c r="A464" s="352">
        <v>459</v>
      </c>
      <c r="B464" s="353"/>
      <c r="C464" s="353"/>
      <c r="D464" s="353"/>
      <c r="E464" s="353"/>
      <c r="F464" s="354"/>
      <c r="G464" s="354"/>
      <c r="H464" s="355"/>
      <c r="I464" s="353"/>
      <c r="J464" s="356"/>
      <c r="K464" s="356"/>
    </row>
    <row r="465" spans="1:11">
      <c r="A465" s="352">
        <v>460</v>
      </c>
      <c r="B465" s="353"/>
      <c r="C465" s="353"/>
      <c r="D465" s="353"/>
      <c r="E465" s="353"/>
      <c r="F465" s="354"/>
      <c r="G465" s="354"/>
      <c r="H465" s="355"/>
      <c r="I465" s="353"/>
      <c r="J465" s="356"/>
      <c r="K465" s="356"/>
    </row>
    <row r="466" spans="1:11">
      <c r="A466" s="352">
        <v>461</v>
      </c>
      <c r="B466" s="353"/>
      <c r="C466" s="353"/>
      <c r="D466" s="353"/>
      <c r="E466" s="353"/>
      <c r="F466" s="354"/>
      <c r="G466" s="354"/>
      <c r="H466" s="355"/>
      <c r="I466" s="353"/>
      <c r="J466" s="356"/>
      <c r="K466" s="356"/>
    </row>
    <row r="467" spans="1:11">
      <c r="A467" s="352">
        <v>462</v>
      </c>
      <c r="B467" s="353"/>
      <c r="C467" s="353"/>
      <c r="D467" s="353"/>
      <c r="E467" s="353"/>
      <c r="F467" s="354"/>
      <c r="G467" s="354"/>
      <c r="H467" s="355"/>
      <c r="I467" s="353"/>
      <c r="J467" s="356"/>
      <c r="K467" s="356"/>
    </row>
    <row r="468" spans="1:11">
      <c r="A468" s="352">
        <v>463</v>
      </c>
      <c r="B468" s="353"/>
      <c r="C468" s="353"/>
      <c r="D468" s="353"/>
      <c r="E468" s="353"/>
      <c r="F468" s="354"/>
      <c r="G468" s="354"/>
      <c r="H468" s="355"/>
      <c r="I468" s="353"/>
      <c r="J468" s="356"/>
      <c r="K468" s="356"/>
    </row>
    <row r="469" spans="1:11">
      <c r="A469" s="352">
        <v>464</v>
      </c>
      <c r="B469" s="353"/>
      <c r="C469" s="353"/>
      <c r="D469" s="353"/>
      <c r="E469" s="353"/>
      <c r="F469" s="354"/>
      <c r="G469" s="354"/>
      <c r="H469" s="355"/>
      <c r="I469" s="353"/>
      <c r="J469" s="356"/>
      <c r="K469" s="356"/>
    </row>
    <row r="470" spans="1:11">
      <c r="A470" s="352">
        <v>465</v>
      </c>
      <c r="B470" s="353"/>
      <c r="C470" s="353"/>
      <c r="D470" s="353"/>
      <c r="E470" s="353"/>
      <c r="F470" s="354"/>
      <c r="G470" s="354"/>
      <c r="H470" s="355"/>
      <c r="I470" s="353"/>
      <c r="J470" s="356"/>
      <c r="K470" s="356"/>
    </row>
    <row r="471" spans="1:11">
      <c r="A471" s="352">
        <v>466</v>
      </c>
      <c r="B471" s="353"/>
      <c r="C471" s="353"/>
      <c r="D471" s="353"/>
      <c r="E471" s="353"/>
      <c r="F471" s="354"/>
      <c r="G471" s="354"/>
      <c r="H471" s="355"/>
      <c r="I471" s="353"/>
      <c r="J471" s="356"/>
      <c r="K471" s="356"/>
    </row>
    <row r="472" spans="1:11">
      <c r="A472" s="352">
        <v>467</v>
      </c>
      <c r="B472" s="353"/>
      <c r="C472" s="353"/>
      <c r="D472" s="353"/>
      <c r="E472" s="353"/>
      <c r="F472" s="354"/>
      <c r="G472" s="354"/>
      <c r="H472" s="355"/>
      <c r="I472" s="353"/>
      <c r="J472" s="356"/>
      <c r="K472" s="356"/>
    </row>
    <row r="473" spans="1:11">
      <c r="A473" s="352">
        <v>468</v>
      </c>
      <c r="B473" s="353"/>
      <c r="C473" s="353"/>
      <c r="D473" s="353"/>
      <c r="E473" s="353"/>
      <c r="F473" s="354"/>
      <c r="G473" s="354"/>
      <c r="H473" s="355"/>
      <c r="I473" s="353"/>
      <c r="J473" s="356"/>
      <c r="K473" s="356"/>
    </row>
    <row r="474" spans="1:11">
      <c r="A474" s="352">
        <v>469</v>
      </c>
      <c r="B474" s="353"/>
      <c r="C474" s="353"/>
      <c r="D474" s="353"/>
      <c r="E474" s="353"/>
      <c r="F474" s="354"/>
      <c r="G474" s="354"/>
      <c r="H474" s="355"/>
      <c r="I474" s="353"/>
      <c r="J474" s="356"/>
      <c r="K474" s="356"/>
    </row>
    <row r="475" spans="1:11">
      <c r="A475" s="352">
        <v>470</v>
      </c>
      <c r="B475" s="353"/>
      <c r="C475" s="353"/>
      <c r="D475" s="353"/>
      <c r="E475" s="353"/>
      <c r="F475" s="354"/>
      <c r="G475" s="354"/>
      <c r="H475" s="355"/>
      <c r="I475" s="353"/>
      <c r="J475" s="356"/>
      <c r="K475" s="356"/>
    </row>
    <row r="476" spans="1:11">
      <c r="A476" s="352">
        <v>471</v>
      </c>
      <c r="B476" s="353"/>
      <c r="C476" s="353"/>
      <c r="D476" s="353"/>
      <c r="E476" s="353"/>
      <c r="F476" s="354"/>
      <c r="G476" s="354"/>
      <c r="H476" s="355"/>
      <c r="I476" s="353"/>
      <c r="J476" s="356"/>
      <c r="K476" s="356"/>
    </row>
    <row r="477" spans="1:11">
      <c r="A477" s="352">
        <v>472</v>
      </c>
      <c r="B477" s="353"/>
      <c r="C477" s="353"/>
      <c r="D477" s="353"/>
      <c r="E477" s="353"/>
      <c r="F477" s="354"/>
      <c r="G477" s="354"/>
      <c r="H477" s="355"/>
      <c r="I477" s="353"/>
      <c r="J477" s="356"/>
      <c r="K477" s="356"/>
    </row>
    <row r="478" spans="1:11">
      <c r="A478" s="352">
        <v>473</v>
      </c>
      <c r="B478" s="353"/>
      <c r="C478" s="353"/>
      <c r="D478" s="353"/>
      <c r="E478" s="353"/>
      <c r="F478" s="354"/>
      <c r="G478" s="354"/>
      <c r="H478" s="355"/>
      <c r="I478" s="353"/>
      <c r="J478" s="356"/>
      <c r="K478" s="356"/>
    </row>
    <row r="479" spans="1:11">
      <c r="A479" s="352">
        <v>474</v>
      </c>
      <c r="B479" s="353"/>
      <c r="C479" s="353"/>
      <c r="D479" s="353"/>
      <c r="E479" s="353"/>
      <c r="F479" s="354"/>
      <c r="G479" s="354"/>
      <c r="H479" s="355"/>
      <c r="I479" s="353"/>
      <c r="J479" s="356"/>
      <c r="K479" s="356"/>
    </row>
    <row r="480" spans="1:11">
      <c r="A480" s="352">
        <v>475</v>
      </c>
      <c r="B480" s="353"/>
      <c r="C480" s="353"/>
      <c r="D480" s="353"/>
      <c r="E480" s="353"/>
      <c r="F480" s="354"/>
      <c r="G480" s="354"/>
      <c r="H480" s="355"/>
      <c r="I480" s="353"/>
      <c r="J480" s="356"/>
      <c r="K480" s="356"/>
    </row>
    <row r="481" spans="1:11">
      <c r="A481" s="352">
        <v>476</v>
      </c>
      <c r="B481" s="353"/>
      <c r="C481" s="353"/>
      <c r="D481" s="353"/>
      <c r="E481" s="353"/>
      <c r="F481" s="354"/>
      <c r="G481" s="354"/>
      <c r="H481" s="355"/>
      <c r="I481" s="353"/>
      <c r="J481" s="356"/>
      <c r="K481" s="356"/>
    </row>
    <row r="482" spans="1:11">
      <c r="A482" s="352">
        <v>477</v>
      </c>
      <c r="B482" s="353"/>
      <c r="C482" s="353"/>
      <c r="D482" s="353"/>
      <c r="E482" s="353"/>
      <c r="F482" s="354"/>
      <c r="G482" s="354"/>
      <c r="H482" s="355"/>
      <c r="I482" s="353"/>
      <c r="J482" s="356"/>
      <c r="K482" s="356"/>
    </row>
    <row r="483" spans="1:11">
      <c r="A483" s="352">
        <v>478</v>
      </c>
      <c r="B483" s="353"/>
      <c r="C483" s="353"/>
      <c r="D483" s="353"/>
      <c r="E483" s="353"/>
      <c r="F483" s="354"/>
      <c r="G483" s="354"/>
      <c r="H483" s="355"/>
      <c r="I483" s="353"/>
      <c r="J483" s="356"/>
      <c r="K483" s="356"/>
    </row>
    <row r="484" spans="1:11">
      <c r="A484" s="352">
        <v>479</v>
      </c>
      <c r="B484" s="353"/>
      <c r="C484" s="353"/>
      <c r="D484" s="353"/>
      <c r="E484" s="353"/>
      <c r="F484" s="354"/>
      <c r="G484" s="354"/>
      <c r="H484" s="355"/>
      <c r="I484" s="353"/>
      <c r="J484" s="356"/>
      <c r="K484" s="356"/>
    </row>
    <row r="485" spans="1:11">
      <c r="A485" s="352">
        <v>480</v>
      </c>
      <c r="B485" s="353"/>
      <c r="C485" s="353"/>
      <c r="D485" s="353"/>
      <c r="E485" s="353"/>
      <c r="F485" s="354"/>
      <c r="G485" s="354"/>
      <c r="H485" s="355"/>
      <c r="I485" s="353"/>
      <c r="J485" s="356"/>
      <c r="K485" s="356"/>
    </row>
    <row r="486" spans="1:11">
      <c r="A486" s="352">
        <v>481</v>
      </c>
      <c r="B486" s="353"/>
      <c r="C486" s="353"/>
      <c r="D486" s="353"/>
      <c r="E486" s="353"/>
      <c r="F486" s="354"/>
      <c r="G486" s="354"/>
      <c r="H486" s="355"/>
      <c r="I486" s="353"/>
      <c r="J486" s="356"/>
      <c r="K486" s="356"/>
    </row>
    <row r="487" spans="1:11">
      <c r="A487" s="352">
        <v>482</v>
      </c>
      <c r="B487" s="353"/>
      <c r="C487" s="353"/>
      <c r="D487" s="353"/>
      <c r="E487" s="353"/>
      <c r="F487" s="354"/>
      <c r="G487" s="354"/>
      <c r="H487" s="355"/>
      <c r="I487" s="353"/>
      <c r="J487" s="356"/>
      <c r="K487" s="356"/>
    </row>
    <row r="488" spans="1:11">
      <c r="A488" s="352">
        <v>483</v>
      </c>
      <c r="B488" s="353"/>
      <c r="C488" s="353"/>
      <c r="D488" s="353"/>
      <c r="E488" s="353"/>
      <c r="F488" s="354"/>
      <c r="G488" s="354"/>
      <c r="H488" s="355"/>
      <c r="I488" s="353"/>
      <c r="J488" s="356"/>
      <c r="K488" s="356"/>
    </row>
    <row r="489" spans="1:11">
      <c r="A489" s="352">
        <v>484</v>
      </c>
      <c r="B489" s="353"/>
      <c r="C489" s="353"/>
      <c r="D489" s="353"/>
      <c r="E489" s="353"/>
      <c r="F489" s="354"/>
      <c r="G489" s="354"/>
      <c r="H489" s="355"/>
      <c r="I489" s="353"/>
      <c r="J489" s="356"/>
      <c r="K489" s="356"/>
    </row>
    <row r="490" spans="1:11">
      <c r="A490" s="352">
        <v>485</v>
      </c>
      <c r="B490" s="353"/>
      <c r="C490" s="353"/>
      <c r="D490" s="353"/>
      <c r="E490" s="353"/>
      <c r="F490" s="354"/>
      <c r="G490" s="354"/>
      <c r="H490" s="355"/>
      <c r="I490" s="353"/>
      <c r="J490" s="356"/>
      <c r="K490" s="356"/>
    </row>
    <row r="491" spans="1:11">
      <c r="A491" s="352">
        <v>486</v>
      </c>
      <c r="B491" s="353"/>
      <c r="C491" s="353"/>
      <c r="D491" s="353"/>
      <c r="E491" s="353"/>
      <c r="F491" s="354"/>
      <c r="G491" s="354"/>
      <c r="H491" s="355"/>
      <c r="I491" s="353"/>
      <c r="J491" s="356"/>
      <c r="K491" s="356"/>
    </row>
    <row r="492" spans="1:11">
      <c r="A492" s="352">
        <v>487</v>
      </c>
      <c r="B492" s="353"/>
      <c r="C492" s="353"/>
      <c r="D492" s="353"/>
      <c r="E492" s="353"/>
      <c r="F492" s="354"/>
      <c r="G492" s="354"/>
      <c r="H492" s="355"/>
      <c r="I492" s="353"/>
      <c r="J492" s="356"/>
      <c r="K492" s="356"/>
    </row>
    <row r="493" spans="1:11">
      <c r="A493" s="352">
        <v>488</v>
      </c>
      <c r="B493" s="353"/>
      <c r="C493" s="353"/>
      <c r="D493" s="353"/>
      <c r="E493" s="353"/>
      <c r="F493" s="354"/>
      <c r="G493" s="354"/>
      <c r="H493" s="355"/>
      <c r="I493" s="353"/>
      <c r="J493" s="356"/>
      <c r="K493" s="356"/>
    </row>
    <row r="494" spans="1:11">
      <c r="A494" s="352">
        <v>489</v>
      </c>
      <c r="B494" s="353"/>
      <c r="C494" s="353"/>
      <c r="D494" s="353"/>
      <c r="E494" s="353"/>
      <c r="F494" s="354"/>
      <c r="G494" s="354"/>
      <c r="H494" s="355"/>
      <c r="I494" s="353"/>
      <c r="J494" s="356"/>
      <c r="K494" s="356"/>
    </row>
    <row r="495" spans="1:11">
      <c r="A495" s="352">
        <v>490</v>
      </c>
      <c r="B495" s="353"/>
      <c r="C495" s="353"/>
      <c r="D495" s="353"/>
      <c r="E495" s="353"/>
      <c r="F495" s="354"/>
      <c r="G495" s="354"/>
      <c r="H495" s="355"/>
      <c r="I495" s="353"/>
      <c r="J495" s="356"/>
      <c r="K495" s="356"/>
    </row>
    <row r="496" spans="1:11">
      <c r="A496" s="352">
        <v>491</v>
      </c>
      <c r="B496" s="353"/>
      <c r="C496" s="353"/>
      <c r="D496" s="353"/>
      <c r="E496" s="353"/>
      <c r="F496" s="354"/>
      <c r="G496" s="354"/>
      <c r="H496" s="355"/>
      <c r="I496" s="353"/>
      <c r="J496" s="356"/>
      <c r="K496" s="356"/>
    </row>
    <row r="497" spans="1:11">
      <c r="A497" s="352">
        <v>492</v>
      </c>
      <c r="B497" s="353"/>
      <c r="C497" s="353"/>
      <c r="D497" s="353"/>
      <c r="E497" s="353"/>
      <c r="F497" s="354"/>
      <c r="G497" s="354"/>
      <c r="H497" s="355"/>
      <c r="I497" s="353"/>
      <c r="J497" s="356"/>
      <c r="K497" s="356"/>
    </row>
    <row r="498" spans="1:11">
      <c r="A498" s="352">
        <v>493</v>
      </c>
      <c r="B498" s="353"/>
      <c r="C498" s="353"/>
      <c r="D498" s="353"/>
      <c r="E498" s="353"/>
      <c r="F498" s="354"/>
      <c r="G498" s="354"/>
      <c r="H498" s="355"/>
      <c r="I498" s="353"/>
      <c r="J498" s="356"/>
      <c r="K498" s="356"/>
    </row>
    <row r="499" spans="1:11">
      <c r="A499" s="352">
        <v>494</v>
      </c>
      <c r="B499" s="353"/>
      <c r="C499" s="353"/>
      <c r="D499" s="353"/>
      <c r="E499" s="353"/>
      <c r="F499" s="354"/>
      <c r="G499" s="354"/>
      <c r="H499" s="355"/>
      <c r="I499" s="353"/>
      <c r="J499" s="356"/>
      <c r="K499" s="356"/>
    </row>
    <row r="500" spans="1:11">
      <c r="A500" s="352">
        <v>495</v>
      </c>
      <c r="B500" s="353"/>
      <c r="C500" s="353"/>
      <c r="D500" s="353"/>
      <c r="E500" s="353"/>
      <c r="F500" s="354"/>
      <c r="G500" s="354"/>
      <c r="H500" s="355"/>
      <c r="I500" s="353"/>
      <c r="J500" s="356"/>
      <c r="K500" s="356"/>
    </row>
    <row r="501" spans="1:11">
      <c r="A501" s="352">
        <v>496</v>
      </c>
      <c r="B501" s="353"/>
      <c r="C501" s="353"/>
      <c r="D501" s="353"/>
      <c r="E501" s="353"/>
      <c r="F501" s="354"/>
      <c r="G501" s="354"/>
      <c r="H501" s="355"/>
      <c r="I501" s="353"/>
      <c r="J501" s="356"/>
      <c r="K501" s="356"/>
    </row>
    <row r="502" spans="1:11">
      <c r="A502" s="352">
        <v>497</v>
      </c>
      <c r="B502" s="353"/>
      <c r="C502" s="353"/>
      <c r="D502" s="353"/>
      <c r="E502" s="353"/>
      <c r="F502" s="354"/>
      <c r="G502" s="354"/>
      <c r="H502" s="355"/>
      <c r="I502" s="353"/>
      <c r="J502" s="356"/>
      <c r="K502" s="356"/>
    </row>
    <row r="503" spans="1:11">
      <c r="A503" s="352">
        <v>498</v>
      </c>
      <c r="B503" s="353"/>
      <c r="C503" s="353"/>
      <c r="D503" s="353"/>
      <c r="E503" s="353"/>
      <c r="F503" s="354"/>
      <c r="G503" s="354"/>
      <c r="H503" s="355"/>
      <c r="I503" s="353"/>
      <c r="J503" s="356"/>
      <c r="K503" s="356"/>
    </row>
    <row r="504" spans="1:11">
      <c r="A504" s="352">
        <v>499</v>
      </c>
      <c r="B504" s="353"/>
      <c r="C504" s="353"/>
      <c r="D504" s="353"/>
      <c r="E504" s="353"/>
      <c r="F504" s="354"/>
      <c r="G504" s="354"/>
      <c r="H504" s="355"/>
      <c r="I504" s="353"/>
      <c r="J504" s="356"/>
      <c r="K504" s="356"/>
    </row>
    <row r="505" spans="1:11">
      <c r="A505" s="352">
        <v>500</v>
      </c>
      <c r="B505" s="353"/>
      <c r="C505" s="353"/>
      <c r="D505" s="353"/>
      <c r="E505" s="353"/>
      <c r="F505" s="354"/>
      <c r="G505" s="354"/>
      <c r="H505" s="355"/>
      <c r="I505" s="353"/>
      <c r="J505" s="356"/>
      <c r="K505" s="356"/>
    </row>
    <row r="506" spans="1:11">
      <c r="A506" s="352">
        <v>501</v>
      </c>
      <c r="B506" s="353"/>
      <c r="C506" s="353"/>
      <c r="D506" s="353"/>
      <c r="E506" s="353"/>
      <c r="F506" s="354"/>
      <c r="G506" s="354"/>
      <c r="H506" s="355"/>
      <c r="I506" s="353"/>
      <c r="J506" s="356"/>
      <c r="K506" s="356"/>
    </row>
    <row r="507" spans="1:11">
      <c r="A507" s="352">
        <v>502</v>
      </c>
      <c r="B507" s="353"/>
      <c r="C507" s="353"/>
      <c r="D507" s="353"/>
      <c r="E507" s="353"/>
      <c r="F507" s="354"/>
      <c r="G507" s="354"/>
      <c r="H507" s="355"/>
      <c r="I507" s="353"/>
      <c r="J507" s="356"/>
      <c r="K507" s="356"/>
    </row>
    <row r="508" spans="1:11">
      <c r="A508" s="352">
        <v>503</v>
      </c>
      <c r="B508" s="353"/>
      <c r="C508" s="353"/>
      <c r="D508" s="353"/>
      <c r="E508" s="353"/>
      <c r="F508" s="354"/>
      <c r="G508" s="354"/>
      <c r="H508" s="355"/>
      <c r="I508" s="353"/>
      <c r="J508" s="356"/>
      <c r="K508" s="356"/>
    </row>
    <row r="509" spans="1:11">
      <c r="A509" s="352">
        <v>504</v>
      </c>
      <c r="B509" s="353"/>
      <c r="C509" s="353"/>
      <c r="D509" s="353"/>
      <c r="E509" s="353"/>
      <c r="F509" s="354"/>
      <c r="G509" s="354"/>
      <c r="H509" s="355"/>
      <c r="I509" s="353"/>
      <c r="J509" s="356"/>
      <c r="K509" s="356"/>
    </row>
    <row r="510" spans="1:11">
      <c r="A510" s="352">
        <v>505</v>
      </c>
      <c r="B510" s="353"/>
      <c r="C510" s="353"/>
      <c r="D510" s="353"/>
      <c r="E510" s="353"/>
      <c r="F510" s="354"/>
      <c r="G510" s="354"/>
      <c r="H510" s="355"/>
      <c r="I510" s="353"/>
      <c r="J510" s="356"/>
      <c r="K510" s="356"/>
    </row>
    <row r="511" spans="1:11">
      <c r="A511" s="352">
        <v>506</v>
      </c>
      <c r="B511" s="353"/>
      <c r="C511" s="353"/>
      <c r="D511" s="353"/>
      <c r="E511" s="353"/>
      <c r="F511" s="354"/>
      <c r="G511" s="354"/>
      <c r="H511" s="355"/>
      <c r="I511" s="353"/>
      <c r="J511" s="356"/>
      <c r="K511" s="356"/>
    </row>
    <row r="512" spans="1:11">
      <c r="A512" s="352">
        <v>507</v>
      </c>
      <c r="B512" s="353"/>
      <c r="C512" s="353"/>
      <c r="D512" s="353"/>
      <c r="E512" s="353"/>
      <c r="F512" s="354"/>
      <c r="G512" s="354"/>
      <c r="H512" s="355"/>
      <c r="I512" s="353"/>
      <c r="J512" s="356"/>
      <c r="K512" s="356"/>
    </row>
    <row r="513" spans="1:11">
      <c r="A513" s="352">
        <v>508</v>
      </c>
      <c r="B513" s="353"/>
      <c r="C513" s="353"/>
      <c r="D513" s="353"/>
      <c r="E513" s="353"/>
      <c r="F513" s="354"/>
      <c r="G513" s="354"/>
      <c r="H513" s="355"/>
      <c r="I513" s="353"/>
      <c r="J513" s="356"/>
      <c r="K513" s="356"/>
    </row>
    <row r="514" spans="1:11">
      <c r="A514" s="352">
        <v>509</v>
      </c>
      <c r="B514" s="353"/>
      <c r="C514" s="353"/>
      <c r="D514" s="353"/>
      <c r="E514" s="353"/>
      <c r="F514" s="354"/>
      <c r="G514" s="354"/>
      <c r="H514" s="355"/>
      <c r="I514" s="353"/>
      <c r="J514" s="356"/>
      <c r="K514" s="356"/>
    </row>
    <row r="515" spans="1:11">
      <c r="A515" s="352">
        <v>510</v>
      </c>
      <c r="B515" s="353"/>
      <c r="C515" s="353"/>
      <c r="D515" s="353"/>
      <c r="E515" s="353"/>
      <c r="F515" s="354"/>
      <c r="G515" s="354"/>
      <c r="H515" s="355"/>
      <c r="I515" s="353"/>
      <c r="J515" s="356"/>
      <c r="K515" s="356"/>
    </row>
    <row r="516" spans="1:11">
      <c r="A516" s="352">
        <v>511</v>
      </c>
      <c r="B516" s="353"/>
      <c r="C516" s="353"/>
      <c r="D516" s="353"/>
      <c r="E516" s="353"/>
      <c r="F516" s="354"/>
      <c r="G516" s="354"/>
      <c r="H516" s="355"/>
      <c r="I516" s="353"/>
      <c r="J516" s="356"/>
      <c r="K516" s="356"/>
    </row>
    <row r="517" spans="1:11">
      <c r="A517" s="352">
        <v>512</v>
      </c>
      <c r="B517" s="353"/>
      <c r="C517" s="353"/>
      <c r="D517" s="353"/>
      <c r="E517" s="353"/>
      <c r="F517" s="354"/>
      <c r="G517" s="354"/>
      <c r="H517" s="355"/>
      <c r="I517" s="353"/>
      <c r="J517" s="356"/>
      <c r="K517" s="356"/>
    </row>
    <row r="518" spans="1:11">
      <c r="A518" s="352">
        <v>513</v>
      </c>
      <c r="B518" s="353"/>
      <c r="C518" s="353"/>
      <c r="D518" s="353"/>
      <c r="E518" s="353"/>
      <c r="F518" s="354"/>
      <c r="G518" s="354"/>
      <c r="H518" s="355"/>
      <c r="I518" s="353"/>
      <c r="J518" s="356"/>
      <c r="K518" s="356"/>
    </row>
    <row r="519" spans="1:11">
      <c r="A519" s="352">
        <v>514</v>
      </c>
      <c r="B519" s="353"/>
      <c r="C519" s="353"/>
      <c r="D519" s="353"/>
      <c r="E519" s="353"/>
      <c r="F519" s="354"/>
      <c r="G519" s="354"/>
      <c r="H519" s="355"/>
      <c r="I519" s="353"/>
      <c r="J519" s="356"/>
      <c r="K519" s="356"/>
    </row>
    <row r="520" spans="1:11">
      <c r="A520" s="352">
        <v>515</v>
      </c>
      <c r="B520" s="353"/>
      <c r="C520" s="353"/>
      <c r="D520" s="353"/>
      <c r="E520" s="353"/>
      <c r="F520" s="354"/>
      <c r="G520" s="354"/>
      <c r="H520" s="355"/>
      <c r="I520" s="353"/>
      <c r="J520" s="356"/>
      <c r="K520" s="356"/>
    </row>
    <row r="521" spans="1:11">
      <c r="A521" s="352">
        <v>516</v>
      </c>
      <c r="B521" s="353"/>
      <c r="C521" s="353"/>
      <c r="D521" s="353"/>
      <c r="E521" s="353"/>
      <c r="F521" s="354"/>
      <c r="G521" s="354"/>
      <c r="H521" s="355"/>
      <c r="I521" s="353"/>
      <c r="J521" s="356"/>
      <c r="K521" s="356"/>
    </row>
    <row r="522" spans="1:11">
      <c r="A522" s="352">
        <v>517</v>
      </c>
      <c r="B522" s="353"/>
      <c r="C522" s="353"/>
      <c r="D522" s="353"/>
      <c r="E522" s="353"/>
      <c r="F522" s="354"/>
      <c r="G522" s="354"/>
      <c r="H522" s="355"/>
      <c r="I522" s="353"/>
      <c r="J522" s="356"/>
      <c r="K522" s="356"/>
    </row>
    <row r="523" spans="1:11">
      <c r="A523" s="352">
        <v>518</v>
      </c>
      <c r="B523" s="353"/>
      <c r="C523" s="353"/>
      <c r="D523" s="353"/>
      <c r="E523" s="353"/>
      <c r="F523" s="354"/>
      <c r="G523" s="354"/>
      <c r="H523" s="355"/>
      <c r="I523" s="353"/>
      <c r="J523" s="356"/>
      <c r="K523" s="356"/>
    </row>
    <row r="524" spans="1:11">
      <c r="A524" s="352">
        <v>519</v>
      </c>
      <c r="B524" s="353"/>
      <c r="C524" s="353"/>
      <c r="D524" s="353"/>
      <c r="E524" s="353"/>
      <c r="F524" s="354"/>
      <c r="G524" s="354"/>
      <c r="H524" s="355"/>
      <c r="I524" s="353"/>
      <c r="J524" s="356"/>
      <c r="K524" s="356"/>
    </row>
    <row r="525" spans="1:11">
      <c r="A525" s="352">
        <v>520</v>
      </c>
      <c r="B525" s="353"/>
      <c r="C525" s="353"/>
      <c r="D525" s="353"/>
      <c r="E525" s="353"/>
      <c r="F525" s="354"/>
      <c r="G525" s="354"/>
      <c r="H525" s="355"/>
      <c r="I525" s="353"/>
      <c r="J525" s="356"/>
      <c r="K525" s="356"/>
    </row>
    <row r="526" spans="1:11">
      <c r="A526" s="352">
        <v>521</v>
      </c>
      <c r="B526" s="353"/>
      <c r="C526" s="353"/>
      <c r="D526" s="353"/>
      <c r="E526" s="353"/>
      <c r="F526" s="354"/>
      <c r="G526" s="354"/>
      <c r="H526" s="355"/>
      <c r="I526" s="353"/>
      <c r="J526" s="356"/>
      <c r="K526" s="356"/>
    </row>
    <row r="527" spans="1:11">
      <c r="A527" s="352">
        <v>522</v>
      </c>
      <c r="B527" s="353"/>
      <c r="C527" s="353"/>
      <c r="D527" s="353"/>
      <c r="E527" s="353"/>
      <c r="F527" s="354"/>
      <c r="G527" s="354"/>
      <c r="H527" s="355"/>
      <c r="I527" s="353"/>
      <c r="J527" s="356"/>
      <c r="K527" s="356"/>
    </row>
    <row r="528" spans="1:11">
      <c r="A528" s="352">
        <v>523</v>
      </c>
      <c r="B528" s="353"/>
      <c r="C528" s="353"/>
      <c r="D528" s="353"/>
      <c r="E528" s="353"/>
      <c r="F528" s="354"/>
      <c r="G528" s="354"/>
      <c r="H528" s="355"/>
      <c r="I528" s="353"/>
      <c r="J528" s="356"/>
      <c r="K528" s="356"/>
    </row>
    <row r="529" spans="1:11">
      <c r="A529" s="352">
        <v>524</v>
      </c>
      <c r="B529" s="353"/>
      <c r="C529" s="353"/>
      <c r="D529" s="353"/>
      <c r="E529" s="353"/>
      <c r="F529" s="354"/>
      <c r="G529" s="354"/>
      <c r="H529" s="355"/>
      <c r="I529" s="353"/>
      <c r="J529" s="356"/>
      <c r="K529" s="356"/>
    </row>
    <row r="530" spans="1:11">
      <c r="A530" s="352">
        <v>525</v>
      </c>
      <c r="B530" s="353"/>
      <c r="C530" s="353"/>
      <c r="D530" s="353"/>
      <c r="E530" s="353"/>
      <c r="F530" s="354"/>
      <c r="G530" s="354"/>
      <c r="H530" s="355"/>
      <c r="I530" s="353"/>
      <c r="J530" s="356"/>
      <c r="K530" s="356"/>
    </row>
    <row r="531" spans="1:11">
      <c r="A531" s="352">
        <v>526</v>
      </c>
      <c r="B531" s="353"/>
      <c r="C531" s="353"/>
      <c r="D531" s="353"/>
      <c r="E531" s="353"/>
      <c r="F531" s="354"/>
      <c r="G531" s="354"/>
      <c r="H531" s="355"/>
      <c r="I531" s="353"/>
      <c r="J531" s="356"/>
      <c r="K531" s="356"/>
    </row>
    <row r="532" spans="1:11">
      <c r="A532" s="352">
        <v>527</v>
      </c>
      <c r="B532" s="353"/>
      <c r="C532" s="353"/>
      <c r="D532" s="353"/>
      <c r="E532" s="353"/>
      <c r="F532" s="354"/>
      <c r="G532" s="354"/>
      <c r="H532" s="355"/>
      <c r="I532" s="353"/>
      <c r="J532" s="356"/>
      <c r="K532" s="356"/>
    </row>
    <row r="533" spans="1:11">
      <c r="A533" s="352">
        <v>528</v>
      </c>
      <c r="B533" s="353"/>
      <c r="C533" s="353"/>
      <c r="D533" s="353"/>
      <c r="E533" s="353"/>
      <c r="F533" s="354"/>
      <c r="G533" s="354"/>
      <c r="H533" s="355"/>
      <c r="I533" s="353"/>
      <c r="J533" s="356"/>
      <c r="K533" s="356"/>
    </row>
    <row r="534" spans="1:11">
      <c r="A534" s="352">
        <v>529</v>
      </c>
      <c r="B534" s="353"/>
      <c r="C534" s="353"/>
      <c r="D534" s="353"/>
      <c r="E534" s="353"/>
      <c r="F534" s="354"/>
      <c r="G534" s="354"/>
      <c r="H534" s="355"/>
      <c r="I534" s="353"/>
      <c r="J534" s="356"/>
      <c r="K534" s="356"/>
    </row>
    <row r="535" spans="1:11">
      <c r="A535" s="352">
        <v>530</v>
      </c>
      <c r="B535" s="353"/>
      <c r="C535" s="353"/>
      <c r="D535" s="353"/>
      <c r="E535" s="353"/>
      <c r="F535" s="354"/>
      <c r="G535" s="354"/>
      <c r="H535" s="355"/>
      <c r="I535" s="353"/>
      <c r="J535" s="356"/>
      <c r="K535" s="356"/>
    </row>
    <row r="536" spans="1:11">
      <c r="A536" s="352">
        <v>531</v>
      </c>
      <c r="B536" s="353"/>
      <c r="C536" s="353"/>
      <c r="D536" s="353"/>
      <c r="E536" s="353"/>
      <c r="F536" s="354"/>
      <c r="G536" s="354"/>
      <c r="H536" s="355"/>
      <c r="I536" s="353"/>
      <c r="J536" s="356"/>
      <c r="K536" s="356"/>
    </row>
    <row r="537" spans="1:11">
      <c r="A537" s="352">
        <v>532</v>
      </c>
      <c r="B537" s="353"/>
      <c r="C537" s="353"/>
      <c r="D537" s="353"/>
      <c r="E537" s="353"/>
      <c r="F537" s="354"/>
      <c r="G537" s="354"/>
      <c r="H537" s="355"/>
      <c r="I537" s="353"/>
      <c r="J537" s="356"/>
      <c r="K537" s="356"/>
    </row>
    <row r="538" spans="1:11">
      <c r="A538" s="352">
        <v>533</v>
      </c>
      <c r="B538" s="353"/>
      <c r="C538" s="353"/>
      <c r="D538" s="353"/>
      <c r="E538" s="353"/>
      <c r="F538" s="354"/>
      <c r="G538" s="354"/>
      <c r="H538" s="355"/>
      <c r="I538" s="353"/>
      <c r="J538" s="356"/>
      <c r="K538" s="356"/>
    </row>
    <row r="539" spans="1:11">
      <c r="A539" s="352">
        <v>534</v>
      </c>
      <c r="B539" s="353"/>
      <c r="C539" s="353"/>
      <c r="D539" s="353"/>
      <c r="E539" s="353"/>
      <c r="F539" s="354"/>
      <c r="G539" s="354"/>
      <c r="H539" s="355"/>
      <c r="I539" s="353"/>
      <c r="J539" s="356"/>
      <c r="K539" s="356"/>
    </row>
    <row r="540" spans="1:11">
      <c r="A540" s="352">
        <v>535</v>
      </c>
      <c r="B540" s="353"/>
      <c r="C540" s="353"/>
      <c r="D540" s="353"/>
      <c r="E540" s="353"/>
      <c r="F540" s="354"/>
      <c r="G540" s="354"/>
      <c r="H540" s="355"/>
      <c r="I540" s="353"/>
      <c r="J540" s="356"/>
      <c r="K540" s="356"/>
    </row>
    <row r="541" spans="1:11">
      <c r="A541" s="352">
        <v>536</v>
      </c>
      <c r="B541" s="353"/>
      <c r="C541" s="353"/>
      <c r="D541" s="353"/>
      <c r="E541" s="353"/>
      <c r="F541" s="354"/>
      <c r="G541" s="354"/>
      <c r="H541" s="355"/>
      <c r="I541" s="353"/>
      <c r="J541" s="356"/>
      <c r="K541" s="356"/>
    </row>
    <row r="542" spans="1:11">
      <c r="A542" s="352">
        <v>537</v>
      </c>
      <c r="B542" s="353"/>
      <c r="C542" s="353"/>
      <c r="D542" s="353"/>
      <c r="E542" s="353"/>
      <c r="F542" s="354"/>
      <c r="G542" s="354"/>
      <c r="H542" s="355"/>
      <c r="I542" s="353"/>
      <c r="J542" s="356"/>
      <c r="K542" s="356"/>
    </row>
    <row r="543" spans="1:11">
      <c r="A543" s="352">
        <v>538</v>
      </c>
      <c r="B543" s="353"/>
      <c r="C543" s="353"/>
      <c r="D543" s="353"/>
      <c r="E543" s="353"/>
      <c r="F543" s="354"/>
      <c r="G543" s="354"/>
      <c r="H543" s="355"/>
      <c r="I543" s="353"/>
      <c r="J543" s="356"/>
      <c r="K543" s="356"/>
    </row>
    <row r="544" spans="1:11">
      <c r="A544" s="352">
        <v>539</v>
      </c>
      <c r="B544" s="353"/>
      <c r="C544" s="353"/>
      <c r="D544" s="353"/>
      <c r="E544" s="353"/>
      <c r="F544" s="354"/>
      <c r="G544" s="354"/>
      <c r="H544" s="355"/>
      <c r="I544" s="353"/>
      <c r="J544" s="356"/>
      <c r="K544" s="356"/>
    </row>
    <row r="545" spans="1:11">
      <c r="A545" s="352">
        <v>540</v>
      </c>
      <c r="B545" s="353"/>
      <c r="C545" s="353"/>
      <c r="D545" s="353"/>
      <c r="E545" s="353"/>
      <c r="F545" s="354"/>
      <c r="G545" s="354"/>
      <c r="H545" s="355"/>
      <c r="I545" s="353"/>
      <c r="J545" s="356"/>
      <c r="K545" s="356"/>
    </row>
    <row r="546" spans="1:11">
      <c r="A546" s="352">
        <v>541</v>
      </c>
      <c r="B546" s="353"/>
      <c r="C546" s="353"/>
      <c r="D546" s="353"/>
      <c r="E546" s="353"/>
      <c r="F546" s="354"/>
      <c r="G546" s="354"/>
      <c r="H546" s="355"/>
      <c r="I546" s="353"/>
      <c r="J546" s="356"/>
      <c r="K546" s="356"/>
    </row>
    <row r="547" spans="1:11">
      <c r="A547" s="352">
        <v>542</v>
      </c>
      <c r="B547" s="353"/>
      <c r="C547" s="353"/>
      <c r="D547" s="353"/>
      <c r="E547" s="353"/>
      <c r="F547" s="354"/>
      <c r="G547" s="354"/>
      <c r="H547" s="355"/>
      <c r="I547" s="353"/>
      <c r="J547" s="356"/>
      <c r="K547" s="356"/>
    </row>
    <row r="548" spans="1:11">
      <c r="A548" s="352">
        <v>543</v>
      </c>
      <c r="B548" s="353"/>
      <c r="C548" s="353"/>
      <c r="D548" s="353"/>
      <c r="E548" s="353"/>
      <c r="F548" s="354"/>
      <c r="G548" s="354"/>
      <c r="H548" s="355"/>
      <c r="I548" s="353"/>
      <c r="J548" s="356"/>
      <c r="K548" s="356"/>
    </row>
    <row r="549" spans="1:11">
      <c r="A549" s="352">
        <v>544</v>
      </c>
      <c r="B549" s="353"/>
      <c r="C549" s="353"/>
      <c r="D549" s="353"/>
      <c r="E549" s="353"/>
      <c r="F549" s="354"/>
      <c r="G549" s="354"/>
      <c r="H549" s="355"/>
      <c r="I549" s="353"/>
      <c r="J549" s="356"/>
      <c r="K549" s="356"/>
    </row>
    <row r="550" spans="1:11">
      <c r="A550" s="352">
        <v>545</v>
      </c>
      <c r="B550" s="353"/>
      <c r="C550" s="353"/>
      <c r="D550" s="353"/>
      <c r="E550" s="353"/>
      <c r="F550" s="354"/>
      <c r="G550" s="354"/>
      <c r="H550" s="355"/>
      <c r="I550" s="353"/>
      <c r="J550" s="356"/>
      <c r="K550" s="356"/>
    </row>
    <row r="551" spans="1:11">
      <c r="A551" s="352">
        <v>546</v>
      </c>
      <c r="B551" s="353"/>
      <c r="C551" s="353"/>
      <c r="D551" s="353"/>
      <c r="E551" s="353"/>
      <c r="F551" s="354"/>
      <c r="G551" s="354"/>
      <c r="H551" s="355"/>
      <c r="I551" s="353"/>
      <c r="J551" s="356"/>
      <c r="K551" s="356"/>
    </row>
    <row r="552" spans="1:11">
      <c r="A552" s="352">
        <v>547</v>
      </c>
      <c r="B552" s="353"/>
      <c r="C552" s="353"/>
      <c r="D552" s="353"/>
      <c r="E552" s="353"/>
      <c r="F552" s="354"/>
      <c r="G552" s="354"/>
      <c r="H552" s="355"/>
      <c r="I552" s="353"/>
      <c r="J552" s="356"/>
      <c r="K552" s="356"/>
    </row>
    <row r="553" spans="1:11">
      <c r="A553" s="352">
        <v>548</v>
      </c>
      <c r="B553" s="353"/>
      <c r="C553" s="353"/>
      <c r="D553" s="353"/>
      <c r="E553" s="353"/>
      <c r="F553" s="354"/>
      <c r="G553" s="354"/>
      <c r="H553" s="355"/>
      <c r="I553" s="353"/>
      <c r="J553" s="356"/>
      <c r="K553" s="356"/>
    </row>
    <row r="554" spans="1:11">
      <c r="A554" s="352">
        <v>549</v>
      </c>
      <c r="B554" s="353"/>
      <c r="C554" s="353"/>
      <c r="D554" s="353"/>
      <c r="E554" s="353"/>
      <c r="F554" s="354"/>
      <c r="G554" s="354"/>
      <c r="H554" s="355"/>
      <c r="I554" s="353"/>
      <c r="J554" s="356"/>
      <c r="K554" s="356"/>
    </row>
    <row r="555" spans="1:11">
      <c r="A555" s="352">
        <v>550</v>
      </c>
      <c r="B555" s="353"/>
      <c r="C555" s="353"/>
      <c r="D555" s="353"/>
      <c r="E555" s="353"/>
      <c r="F555" s="354"/>
      <c r="G555" s="354"/>
      <c r="H555" s="355"/>
      <c r="I555" s="353"/>
      <c r="J555" s="356"/>
      <c r="K555" s="356"/>
    </row>
    <row r="556" spans="1:11">
      <c r="A556" s="352">
        <v>551</v>
      </c>
      <c r="B556" s="353"/>
      <c r="C556" s="353"/>
      <c r="D556" s="353"/>
      <c r="E556" s="353"/>
      <c r="F556" s="354"/>
      <c r="G556" s="354"/>
      <c r="H556" s="355"/>
      <c r="I556" s="353"/>
      <c r="J556" s="356"/>
      <c r="K556" s="356"/>
    </row>
    <row r="557" spans="1:11">
      <c r="A557" s="352">
        <v>552</v>
      </c>
      <c r="B557" s="353"/>
      <c r="C557" s="353"/>
      <c r="D557" s="353"/>
      <c r="E557" s="353"/>
      <c r="F557" s="354"/>
      <c r="G557" s="354"/>
      <c r="H557" s="355"/>
      <c r="I557" s="353"/>
      <c r="J557" s="356"/>
      <c r="K557" s="356"/>
    </row>
    <row r="558" spans="1:11">
      <c r="A558" s="352">
        <v>553</v>
      </c>
      <c r="B558" s="353"/>
      <c r="C558" s="353"/>
      <c r="D558" s="353"/>
      <c r="E558" s="353"/>
      <c r="F558" s="354"/>
      <c r="G558" s="354"/>
      <c r="H558" s="355"/>
      <c r="I558" s="353"/>
      <c r="J558" s="356"/>
      <c r="K558" s="356"/>
    </row>
    <row r="559" spans="1:11">
      <c r="A559" s="352">
        <v>554</v>
      </c>
      <c r="B559" s="353"/>
      <c r="C559" s="353"/>
      <c r="D559" s="353"/>
      <c r="E559" s="353"/>
      <c r="F559" s="354"/>
      <c r="G559" s="354"/>
      <c r="H559" s="355"/>
      <c r="I559" s="353"/>
      <c r="J559" s="356"/>
      <c r="K559" s="356"/>
    </row>
    <row r="560" spans="1:11">
      <c r="A560" s="352">
        <v>555</v>
      </c>
      <c r="B560" s="353"/>
      <c r="C560" s="353"/>
      <c r="D560" s="353"/>
      <c r="E560" s="353"/>
      <c r="F560" s="354"/>
      <c r="G560" s="354"/>
      <c r="H560" s="355"/>
      <c r="I560" s="353"/>
      <c r="J560" s="356"/>
      <c r="K560" s="356"/>
    </row>
    <row r="561" spans="1:11">
      <c r="A561" s="352">
        <v>556</v>
      </c>
      <c r="B561" s="353"/>
      <c r="C561" s="353"/>
      <c r="D561" s="353"/>
      <c r="E561" s="353"/>
      <c r="F561" s="354"/>
      <c r="G561" s="354"/>
      <c r="H561" s="355"/>
      <c r="I561" s="353"/>
      <c r="J561" s="356"/>
      <c r="K561" s="356"/>
    </row>
    <row r="562" spans="1:11">
      <c r="A562" s="352">
        <v>557</v>
      </c>
      <c r="B562" s="353"/>
      <c r="C562" s="353"/>
      <c r="D562" s="353"/>
      <c r="E562" s="353"/>
      <c r="F562" s="354"/>
      <c r="G562" s="354"/>
      <c r="H562" s="355"/>
      <c r="I562" s="353"/>
      <c r="J562" s="356"/>
      <c r="K562" s="356"/>
    </row>
    <row r="563" spans="1:11">
      <c r="A563" s="352">
        <v>558</v>
      </c>
      <c r="B563" s="353"/>
      <c r="C563" s="353"/>
      <c r="D563" s="353"/>
      <c r="E563" s="353"/>
      <c r="F563" s="354"/>
      <c r="G563" s="354"/>
      <c r="H563" s="355"/>
      <c r="I563" s="353"/>
      <c r="J563" s="356"/>
      <c r="K563" s="356"/>
    </row>
    <row r="564" spans="1:11">
      <c r="A564" s="352">
        <v>559</v>
      </c>
      <c r="B564" s="353"/>
      <c r="C564" s="353"/>
      <c r="D564" s="353"/>
      <c r="E564" s="353"/>
      <c r="F564" s="354"/>
      <c r="G564" s="354"/>
      <c r="H564" s="355"/>
      <c r="I564" s="353"/>
      <c r="J564" s="356"/>
      <c r="K564" s="356"/>
    </row>
    <row r="565" spans="1:11">
      <c r="A565" s="352">
        <v>560</v>
      </c>
      <c r="B565" s="353"/>
      <c r="C565" s="353"/>
      <c r="D565" s="353"/>
      <c r="E565" s="353"/>
      <c r="F565" s="354"/>
      <c r="G565" s="354"/>
      <c r="H565" s="355"/>
      <c r="I565" s="353"/>
      <c r="J565" s="356"/>
      <c r="K565" s="356"/>
    </row>
    <row r="566" spans="1:11">
      <c r="A566" s="352">
        <v>561</v>
      </c>
      <c r="B566" s="353"/>
      <c r="C566" s="353"/>
      <c r="D566" s="353"/>
      <c r="E566" s="353"/>
      <c r="F566" s="354"/>
      <c r="G566" s="354"/>
      <c r="H566" s="355"/>
      <c r="I566" s="353"/>
      <c r="J566" s="356"/>
      <c r="K566" s="356"/>
    </row>
    <row r="567" spans="1:11">
      <c r="A567" s="352">
        <v>562</v>
      </c>
      <c r="B567" s="353"/>
      <c r="C567" s="353"/>
      <c r="D567" s="353"/>
      <c r="E567" s="353"/>
      <c r="F567" s="354"/>
      <c r="G567" s="354"/>
      <c r="H567" s="355"/>
      <c r="I567" s="353"/>
      <c r="J567" s="356"/>
      <c r="K567" s="356"/>
    </row>
    <row r="568" spans="1:11">
      <c r="A568" s="352">
        <v>563</v>
      </c>
      <c r="B568" s="353"/>
      <c r="C568" s="353"/>
      <c r="D568" s="353"/>
      <c r="E568" s="353"/>
      <c r="F568" s="354"/>
      <c r="G568" s="354"/>
      <c r="H568" s="355"/>
      <c r="I568" s="353"/>
      <c r="J568" s="356"/>
      <c r="K568" s="356"/>
    </row>
    <row r="569" spans="1:11">
      <c r="A569" s="352">
        <v>564</v>
      </c>
      <c r="B569" s="353"/>
      <c r="C569" s="353"/>
      <c r="D569" s="353"/>
      <c r="E569" s="353"/>
      <c r="F569" s="354"/>
      <c r="G569" s="354"/>
      <c r="H569" s="355"/>
      <c r="I569" s="353"/>
      <c r="J569" s="356"/>
      <c r="K569" s="356"/>
    </row>
    <row r="570" spans="1:11">
      <c r="A570" s="352">
        <v>565</v>
      </c>
      <c r="B570" s="353"/>
      <c r="C570" s="353"/>
      <c r="D570" s="353"/>
      <c r="E570" s="353"/>
      <c r="F570" s="354"/>
      <c r="G570" s="354"/>
      <c r="H570" s="355"/>
      <c r="I570" s="353"/>
      <c r="J570" s="356"/>
      <c r="K570" s="356"/>
    </row>
    <row r="571" spans="1:11">
      <c r="A571" s="352">
        <v>566</v>
      </c>
      <c r="B571" s="353"/>
      <c r="C571" s="353"/>
      <c r="D571" s="353"/>
      <c r="E571" s="353"/>
      <c r="F571" s="354"/>
      <c r="G571" s="354"/>
      <c r="H571" s="355"/>
      <c r="I571" s="353"/>
      <c r="J571" s="356"/>
      <c r="K571" s="356"/>
    </row>
    <row r="572" spans="1:11">
      <c r="A572" s="352">
        <v>567</v>
      </c>
      <c r="B572" s="353"/>
      <c r="C572" s="353"/>
      <c r="D572" s="353"/>
      <c r="E572" s="353"/>
      <c r="F572" s="354"/>
      <c r="G572" s="354"/>
      <c r="H572" s="355"/>
      <c r="I572" s="353"/>
      <c r="J572" s="356"/>
      <c r="K572" s="356"/>
    </row>
    <row r="573" spans="1:11">
      <c r="A573" s="352">
        <v>568</v>
      </c>
      <c r="B573" s="353"/>
      <c r="C573" s="353"/>
      <c r="D573" s="353"/>
      <c r="E573" s="353"/>
      <c r="F573" s="354"/>
      <c r="G573" s="354"/>
      <c r="H573" s="355"/>
      <c r="I573" s="353"/>
      <c r="J573" s="356"/>
      <c r="K573" s="356"/>
    </row>
    <row r="574" spans="1:11">
      <c r="A574" s="352">
        <v>569</v>
      </c>
      <c r="B574" s="353"/>
      <c r="C574" s="353"/>
      <c r="D574" s="353"/>
      <c r="E574" s="353"/>
      <c r="F574" s="354"/>
      <c r="G574" s="354"/>
      <c r="H574" s="355"/>
      <c r="I574" s="353"/>
      <c r="J574" s="356"/>
      <c r="K574" s="356"/>
    </row>
    <row r="575" spans="1:11">
      <c r="A575" s="352">
        <v>570</v>
      </c>
      <c r="B575" s="353"/>
      <c r="C575" s="353"/>
      <c r="D575" s="353"/>
      <c r="E575" s="353"/>
      <c r="F575" s="354"/>
      <c r="G575" s="354"/>
      <c r="H575" s="355"/>
      <c r="I575" s="353"/>
      <c r="J575" s="356"/>
      <c r="K575" s="356"/>
    </row>
    <row r="576" spans="1:11">
      <c r="A576" s="352">
        <v>571</v>
      </c>
      <c r="B576" s="353"/>
      <c r="C576" s="353"/>
      <c r="D576" s="353"/>
      <c r="E576" s="353"/>
      <c r="F576" s="354"/>
      <c r="G576" s="354"/>
      <c r="H576" s="355"/>
      <c r="I576" s="353"/>
      <c r="J576" s="356"/>
      <c r="K576" s="356"/>
    </row>
    <row r="577" spans="1:11">
      <c r="A577" s="352">
        <v>572</v>
      </c>
      <c r="B577" s="353"/>
      <c r="C577" s="353"/>
      <c r="D577" s="353"/>
      <c r="E577" s="353"/>
      <c r="F577" s="354"/>
      <c r="G577" s="354"/>
      <c r="H577" s="355"/>
      <c r="I577" s="353"/>
      <c r="J577" s="356"/>
      <c r="K577" s="356"/>
    </row>
    <row r="578" spans="1:11">
      <c r="A578" s="352">
        <v>573</v>
      </c>
      <c r="B578" s="353"/>
      <c r="C578" s="353"/>
      <c r="D578" s="353"/>
      <c r="E578" s="353"/>
      <c r="F578" s="354"/>
      <c r="G578" s="354"/>
      <c r="H578" s="355"/>
      <c r="I578" s="353"/>
      <c r="J578" s="356"/>
      <c r="K578" s="356"/>
    </row>
    <row r="579" spans="1:11">
      <c r="A579" s="352">
        <v>574</v>
      </c>
      <c r="B579" s="353"/>
      <c r="C579" s="353"/>
      <c r="D579" s="353"/>
      <c r="E579" s="353"/>
      <c r="F579" s="354"/>
      <c r="G579" s="354"/>
      <c r="H579" s="355"/>
      <c r="I579" s="353"/>
      <c r="J579" s="356"/>
      <c r="K579" s="356"/>
    </row>
    <row r="580" spans="1:11">
      <c r="A580" s="352">
        <v>575</v>
      </c>
      <c r="B580" s="353"/>
      <c r="C580" s="353"/>
      <c r="D580" s="353"/>
      <c r="E580" s="353"/>
      <c r="F580" s="354"/>
      <c r="G580" s="354"/>
      <c r="H580" s="355"/>
      <c r="I580" s="353"/>
      <c r="J580" s="356"/>
      <c r="K580" s="356"/>
    </row>
    <row r="581" spans="1:11">
      <c r="A581" s="352">
        <v>576</v>
      </c>
      <c r="B581" s="353"/>
      <c r="C581" s="353"/>
      <c r="D581" s="353"/>
      <c r="E581" s="353"/>
      <c r="F581" s="354"/>
      <c r="G581" s="354"/>
      <c r="H581" s="355"/>
      <c r="I581" s="353"/>
      <c r="J581" s="356"/>
      <c r="K581" s="356"/>
    </row>
    <row r="582" spans="1:11">
      <c r="A582" s="352">
        <v>577</v>
      </c>
      <c r="B582" s="353"/>
      <c r="C582" s="353"/>
      <c r="D582" s="353"/>
      <c r="E582" s="353"/>
      <c r="F582" s="354"/>
      <c r="G582" s="354"/>
      <c r="H582" s="355"/>
      <c r="I582" s="353"/>
      <c r="J582" s="356"/>
      <c r="K582" s="356"/>
    </row>
    <row r="583" spans="1:11">
      <c r="A583" s="352">
        <v>578</v>
      </c>
      <c r="B583" s="353"/>
      <c r="C583" s="353"/>
      <c r="D583" s="353"/>
      <c r="E583" s="353"/>
      <c r="F583" s="354"/>
      <c r="G583" s="354"/>
      <c r="H583" s="355"/>
      <c r="I583" s="353"/>
      <c r="J583" s="356"/>
      <c r="K583" s="356"/>
    </row>
    <row r="584" spans="1:11">
      <c r="A584" s="352">
        <v>579</v>
      </c>
      <c r="B584" s="353"/>
      <c r="C584" s="353"/>
      <c r="D584" s="353"/>
      <c r="E584" s="353"/>
      <c r="F584" s="354"/>
      <c r="G584" s="354"/>
      <c r="H584" s="355"/>
      <c r="I584" s="353"/>
      <c r="J584" s="356"/>
      <c r="K584" s="356"/>
    </row>
    <row r="585" spans="1:11">
      <c r="A585" s="352">
        <v>580</v>
      </c>
      <c r="B585" s="353"/>
      <c r="C585" s="353"/>
      <c r="D585" s="353"/>
      <c r="E585" s="353"/>
      <c r="F585" s="354"/>
      <c r="G585" s="354"/>
      <c r="H585" s="355"/>
      <c r="I585" s="353"/>
      <c r="J585" s="356"/>
      <c r="K585" s="356"/>
    </row>
    <row r="586" spans="1:11">
      <c r="A586" s="352">
        <v>581</v>
      </c>
      <c r="B586" s="353"/>
      <c r="C586" s="353"/>
      <c r="D586" s="353"/>
      <c r="E586" s="353"/>
      <c r="F586" s="354"/>
      <c r="G586" s="354"/>
      <c r="H586" s="355"/>
      <c r="I586" s="353"/>
      <c r="J586" s="356"/>
      <c r="K586" s="356"/>
    </row>
    <row r="587" spans="1:11">
      <c r="A587" s="352">
        <v>582</v>
      </c>
      <c r="B587" s="353"/>
      <c r="C587" s="353"/>
      <c r="D587" s="353"/>
      <c r="E587" s="353"/>
      <c r="F587" s="354"/>
      <c r="G587" s="354"/>
      <c r="H587" s="355"/>
      <c r="I587" s="353"/>
      <c r="J587" s="356"/>
      <c r="K587" s="356"/>
    </row>
    <row r="588" spans="1:11">
      <c r="A588" s="352">
        <v>583</v>
      </c>
      <c r="B588" s="353"/>
      <c r="C588" s="353"/>
      <c r="D588" s="353"/>
      <c r="E588" s="353"/>
      <c r="F588" s="354"/>
      <c r="G588" s="354"/>
      <c r="H588" s="355"/>
      <c r="I588" s="353"/>
      <c r="J588" s="356"/>
      <c r="K588" s="356"/>
    </row>
    <row r="589" spans="1:11">
      <c r="A589" s="352">
        <v>584</v>
      </c>
      <c r="B589" s="353"/>
      <c r="C589" s="353"/>
      <c r="D589" s="353"/>
      <c r="E589" s="353"/>
      <c r="F589" s="354"/>
      <c r="G589" s="354"/>
      <c r="H589" s="355"/>
      <c r="I589" s="353"/>
      <c r="J589" s="356"/>
      <c r="K589" s="356"/>
    </row>
    <row r="590" spans="1:11">
      <c r="A590" s="352">
        <v>585</v>
      </c>
      <c r="B590" s="353"/>
      <c r="C590" s="353"/>
      <c r="D590" s="353"/>
      <c r="E590" s="353"/>
      <c r="F590" s="354"/>
      <c r="G590" s="354"/>
      <c r="H590" s="355"/>
      <c r="I590" s="353"/>
      <c r="J590" s="356"/>
      <c r="K590" s="356"/>
    </row>
    <row r="591" spans="1:11">
      <c r="A591" s="352">
        <v>586</v>
      </c>
      <c r="B591" s="353"/>
      <c r="C591" s="353"/>
      <c r="D591" s="353"/>
      <c r="E591" s="353"/>
      <c r="F591" s="354"/>
      <c r="G591" s="354"/>
      <c r="H591" s="355"/>
      <c r="I591" s="353"/>
      <c r="J591" s="356"/>
      <c r="K591" s="356"/>
    </row>
    <row r="592" spans="1:11">
      <c r="A592" s="352">
        <v>587</v>
      </c>
      <c r="B592" s="353"/>
      <c r="C592" s="353"/>
      <c r="D592" s="353"/>
      <c r="E592" s="353"/>
      <c r="F592" s="354"/>
      <c r="G592" s="354"/>
      <c r="H592" s="355"/>
      <c r="I592" s="353"/>
      <c r="J592" s="356"/>
      <c r="K592" s="356"/>
    </row>
    <row r="593" spans="1:11">
      <c r="A593" s="352">
        <v>588</v>
      </c>
      <c r="B593" s="353"/>
      <c r="C593" s="353"/>
      <c r="D593" s="353"/>
      <c r="E593" s="353"/>
      <c r="F593" s="354"/>
      <c r="G593" s="354"/>
      <c r="H593" s="355"/>
      <c r="I593" s="353"/>
      <c r="J593" s="356"/>
      <c r="K593" s="356"/>
    </row>
    <row r="594" spans="1:11">
      <c r="A594" s="352">
        <v>589</v>
      </c>
      <c r="B594" s="353"/>
      <c r="C594" s="353"/>
      <c r="D594" s="353"/>
      <c r="E594" s="353"/>
      <c r="F594" s="354"/>
      <c r="G594" s="354"/>
      <c r="H594" s="355"/>
      <c r="I594" s="353"/>
      <c r="J594" s="356"/>
      <c r="K594" s="356"/>
    </row>
    <row r="595" spans="1:11">
      <c r="A595" s="352">
        <v>590</v>
      </c>
      <c r="B595" s="353"/>
      <c r="C595" s="353"/>
      <c r="D595" s="353"/>
      <c r="E595" s="353"/>
      <c r="F595" s="354"/>
      <c r="G595" s="354"/>
      <c r="H595" s="355"/>
      <c r="I595" s="353"/>
      <c r="J595" s="356"/>
      <c r="K595" s="356"/>
    </row>
    <row r="596" spans="1:11">
      <c r="A596" s="352">
        <v>591</v>
      </c>
      <c r="B596" s="353"/>
      <c r="C596" s="353"/>
      <c r="D596" s="353"/>
      <c r="E596" s="353"/>
      <c r="F596" s="354"/>
      <c r="G596" s="354"/>
      <c r="H596" s="355"/>
      <c r="I596" s="353"/>
      <c r="J596" s="356"/>
      <c r="K596" s="356"/>
    </row>
    <row r="597" spans="1:11">
      <c r="A597" s="352">
        <v>592</v>
      </c>
      <c r="B597" s="353"/>
      <c r="C597" s="353"/>
      <c r="D597" s="353"/>
      <c r="E597" s="353"/>
      <c r="F597" s="354"/>
      <c r="G597" s="354"/>
      <c r="H597" s="355"/>
      <c r="I597" s="353"/>
      <c r="J597" s="356"/>
      <c r="K597" s="356"/>
    </row>
    <row r="598" spans="1:11">
      <c r="A598" s="352">
        <v>593</v>
      </c>
      <c r="B598" s="353"/>
      <c r="C598" s="353"/>
      <c r="D598" s="353"/>
      <c r="E598" s="353"/>
      <c r="F598" s="354"/>
      <c r="G598" s="354"/>
      <c r="H598" s="355"/>
      <c r="I598" s="353"/>
      <c r="J598" s="356"/>
      <c r="K598" s="356"/>
    </row>
    <row r="599" spans="1:11">
      <c r="A599" s="352">
        <v>594</v>
      </c>
      <c r="B599" s="353"/>
      <c r="C599" s="353"/>
      <c r="D599" s="353"/>
      <c r="E599" s="353"/>
      <c r="F599" s="354"/>
      <c r="G599" s="354"/>
      <c r="H599" s="355"/>
      <c r="I599" s="353"/>
      <c r="J599" s="356"/>
      <c r="K599" s="356"/>
    </row>
    <row r="600" spans="1:11">
      <c r="A600" s="352">
        <v>595</v>
      </c>
      <c r="B600" s="353"/>
      <c r="C600" s="353"/>
      <c r="D600" s="353"/>
      <c r="E600" s="353"/>
      <c r="F600" s="354"/>
      <c r="G600" s="354"/>
      <c r="H600" s="355"/>
      <c r="I600" s="353"/>
      <c r="J600" s="356"/>
      <c r="K600" s="356"/>
    </row>
    <row r="601" spans="1:11">
      <c r="A601" s="352">
        <v>596</v>
      </c>
      <c r="B601" s="353"/>
      <c r="C601" s="353"/>
      <c r="D601" s="353"/>
      <c r="E601" s="353"/>
      <c r="F601" s="354"/>
      <c r="G601" s="354"/>
      <c r="H601" s="355"/>
      <c r="I601" s="353"/>
      <c r="J601" s="356"/>
      <c r="K601" s="356"/>
    </row>
    <row r="602" spans="1:11">
      <c r="A602" s="352">
        <v>597</v>
      </c>
      <c r="B602" s="353"/>
      <c r="C602" s="353"/>
      <c r="D602" s="353"/>
      <c r="E602" s="353"/>
      <c r="F602" s="354"/>
      <c r="G602" s="354"/>
      <c r="H602" s="355"/>
      <c r="I602" s="353"/>
      <c r="J602" s="356"/>
      <c r="K602" s="356"/>
    </row>
    <row r="603" spans="1:11">
      <c r="A603" s="352">
        <v>598</v>
      </c>
      <c r="B603" s="353"/>
      <c r="C603" s="353"/>
      <c r="D603" s="353"/>
      <c r="E603" s="353"/>
      <c r="F603" s="354"/>
      <c r="G603" s="354"/>
      <c r="H603" s="355"/>
      <c r="I603" s="353"/>
      <c r="J603" s="356"/>
      <c r="K603" s="356"/>
    </row>
    <row r="604" spans="1:11">
      <c r="A604" s="352">
        <v>599</v>
      </c>
      <c r="B604" s="353"/>
      <c r="C604" s="353"/>
      <c r="D604" s="353"/>
      <c r="E604" s="353"/>
      <c r="F604" s="354"/>
      <c r="G604" s="354"/>
      <c r="H604" s="355"/>
      <c r="I604" s="353"/>
      <c r="J604" s="356"/>
      <c r="K604" s="356"/>
    </row>
    <row r="605" spans="1:11">
      <c r="A605" s="352">
        <v>600</v>
      </c>
      <c r="B605" s="353"/>
      <c r="C605" s="353"/>
      <c r="D605" s="353"/>
      <c r="E605" s="353"/>
      <c r="F605" s="354"/>
      <c r="G605" s="354"/>
      <c r="H605" s="355"/>
      <c r="I605" s="353"/>
      <c r="J605" s="356"/>
      <c r="K605" s="356"/>
    </row>
    <row r="606" spans="1:11">
      <c r="A606" s="352">
        <v>601</v>
      </c>
      <c r="B606" s="353"/>
      <c r="C606" s="353"/>
      <c r="D606" s="353"/>
      <c r="E606" s="353"/>
      <c r="F606" s="354"/>
      <c r="G606" s="354"/>
      <c r="H606" s="355"/>
      <c r="I606" s="353"/>
      <c r="J606" s="356"/>
      <c r="K606" s="356"/>
    </row>
    <row r="607" spans="1:11">
      <c r="A607" s="352">
        <v>602</v>
      </c>
      <c r="B607" s="353"/>
      <c r="C607" s="353"/>
      <c r="D607" s="353"/>
      <c r="E607" s="353"/>
      <c r="F607" s="354"/>
      <c r="G607" s="354"/>
      <c r="H607" s="355"/>
      <c r="I607" s="353"/>
      <c r="J607" s="356"/>
      <c r="K607" s="356"/>
    </row>
    <row r="608" spans="1:11">
      <c r="A608" s="352">
        <v>603</v>
      </c>
      <c r="B608" s="353"/>
      <c r="C608" s="353"/>
      <c r="D608" s="353"/>
      <c r="E608" s="353"/>
      <c r="F608" s="354"/>
      <c r="G608" s="354"/>
      <c r="H608" s="355"/>
      <c r="I608" s="353"/>
      <c r="J608" s="356"/>
      <c r="K608" s="356"/>
    </row>
    <row r="609" spans="1:11">
      <c r="A609" s="352">
        <v>604</v>
      </c>
      <c r="B609" s="353"/>
      <c r="C609" s="353"/>
      <c r="D609" s="353"/>
      <c r="E609" s="353"/>
      <c r="F609" s="354"/>
      <c r="G609" s="354"/>
      <c r="H609" s="355"/>
      <c r="I609" s="353"/>
      <c r="J609" s="356"/>
      <c r="K609" s="356"/>
    </row>
    <row r="610" spans="1:11">
      <c r="A610" s="352">
        <v>605</v>
      </c>
      <c r="B610" s="353"/>
      <c r="C610" s="353"/>
      <c r="D610" s="353"/>
      <c r="E610" s="353"/>
      <c r="F610" s="354"/>
      <c r="G610" s="354"/>
      <c r="H610" s="355"/>
      <c r="I610" s="353"/>
      <c r="J610" s="356"/>
      <c r="K610" s="356"/>
    </row>
    <row r="611" spans="1:11">
      <c r="A611" s="352">
        <v>606</v>
      </c>
      <c r="B611" s="353"/>
      <c r="C611" s="353"/>
      <c r="D611" s="353"/>
      <c r="E611" s="353"/>
      <c r="F611" s="354"/>
      <c r="G611" s="354"/>
      <c r="H611" s="355"/>
      <c r="I611" s="353"/>
      <c r="J611" s="356"/>
      <c r="K611" s="356"/>
    </row>
    <row r="612" spans="1:11">
      <c r="A612" s="352">
        <v>607</v>
      </c>
      <c r="B612" s="353"/>
      <c r="C612" s="353"/>
      <c r="D612" s="353"/>
      <c r="E612" s="353"/>
      <c r="F612" s="354"/>
      <c r="G612" s="354"/>
      <c r="H612" s="355"/>
      <c r="I612" s="353"/>
      <c r="J612" s="356"/>
      <c r="K612" s="356"/>
    </row>
    <row r="613" spans="1:11">
      <c r="A613" s="352">
        <v>608</v>
      </c>
      <c r="B613" s="353"/>
      <c r="C613" s="353"/>
      <c r="D613" s="353"/>
      <c r="E613" s="353"/>
      <c r="F613" s="354"/>
      <c r="G613" s="354"/>
      <c r="H613" s="355"/>
      <c r="I613" s="353"/>
      <c r="J613" s="356"/>
      <c r="K613" s="356"/>
    </row>
    <row r="614" spans="1:11">
      <c r="A614" s="352">
        <v>609</v>
      </c>
      <c r="B614" s="353"/>
      <c r="C614" s="353"/>
      <c r="D614" s="353"/>
      <c r="E614" s="353"/>
      <c r="F614" s="354"/>
      <c r="G614" s="354"/>
      <c r="H614" s="355"/>
      <c r="I614" s="353"/>
      <c r="J614" s="356"/>
      <c r="K614" s="356"/>
    </row>
    <row r="615" spans="1:11">
      <c r="A615" s="352">
        <v>610</v>
      </c>
      <c r="B615" s="353"/>
      <c r="C615" s="353"/>
      <c r="D615" s="353"/>
      <c r="E615" s="353"/>
      <c r="F615" s="354"/>
      <c r="G615" s="354"/>
      <c r="H615" s="355"/>
      <c r="I615" s="353"/>
      <c r="J615" s="356"/>
      <c r="K615" s="356"/>
    </row>
    <row r="616" spans="1:11">
      <c r="A616" s="352">
        <v>611</v>
      </c>
      <c r="B616" s="353"/>
      <c r="C616" s="353"/>
      <c r="D616" s="353"/>
      <c r="E616" s="353"/>
      <c r="F616" s="354"/>
      <c r="G616" s="354"/>
      <c r="H616" s="355"/>
      <c r="I616" s="353"/>
      <c r="J616" s="356"/>
      <c r="K616" s="356"/>
    </row>
    <row r="617" spans="1:11">
      <c r="A617" s="352">
        <v>612</v>
      </c>
      <c r="B617" s="353"/>
      <c r="C617" s="353"/>
      <c r="D617" s="353"/>
      <c r="E617" s="353"/>
      <c r="F617" s="354"/>
      <c r="G617" s="354"/>
      <c r="H617" s="355"/>
      <c r="I617" s="353"/>
      <c r="J617" s="356"/>
      <c r="K617" s="356"/>
    </row>
    <row r="618" spans="1:11">
      <c r="A618" s="352">
        <v>613</v>
      </c>
      <c r="B618" s="353"/>
      <c r="C618" s="353"/>
      <c r="D618" s="353"/>
      <c r="E618" s="353"/>
      <c r="F618" s="354"/>
      <c r="G618" s="354"/>
      <c r="H618" s="355"/>
      <c r="I618" s="353"/>
      <c r="J618" s="356"/>
      <c r="K618" s="356"/>
    </row>
    <row r="619" spans="1:11">
      <c r="A619" s="352">
        <v>614</v>
      </c>
      <c r="B619" s="353"/>
      <c r="C619" s="353"/>
      <c r="D619" s="353"/>
      <c r="E619" s="353"/>
      <c r="F619" s="354"/>
      <c r="G619" s="354"/>
      <c r="H619" s="355"/>
      <c r="I619" s="353"/>
      <c r="J619" s="356"/>
      <c r="K619" s="356"/>
    </row>
    <row r="620" spans="1:11">
      <c r="A620" s="352">
        <v>615</v>
      </c>
      <c r="B620" s="353"/>
      <c r="C620" s="353"/>
      <c r="D620" s="353"/>
      <c r="E620" s="353"/>
      <c r="F620" s="354"/>
      <c r="G620" s="354"/>
      <c r="H620" s="355"/>
      <c r="I620" s="353"/>
      <c r="J620" s="356"/>
      <c r="K620" s="356"/>
    </row>
    <row r="621" spans="1:11">
      <c r="A621" s="352">
        <v>616</v>
      </c>
      <c r="B621" s="353"/>
      <c r="C621" s="353"/>
      <c r="D621" s="353"/>
      <c r="E621" s="353"/>
      <c r="F621" s="354"/>
      <c r="G621" s="354"/>
      <c r="H621" s="355"/>
      <c r="I621" s="353"/>
      <c r="J621" s="356"/>
      <c r="K621" s="356"/>
    </row>
    <row r="622" spans="1:11">
      <c r="A622" s="352">
        <v>617</v>
      </c>
      <c r="B622" s="353"/>
      <c r="C622" s="353"/>
      <c r="D622" s="353"/>
      <c r="E622" s="353"/>
      <c r="F622" s="354"/>
      <c r="G622" s="354"/>
      <c r="H622" s="355"/>
      <c r="I622" s="353"/>
      <c r="J622" s="356"/>
      <c r="K622" s="356"/>
    </row>
    <row r="623" spans="1:11">
      <c r="A623" s="352">
        <v>618</v>
      </c>
      <c r="B623" s="353"/>
      <c r="C623" s="353"/>
      <c r="D623" s="353"/>
      <c r="E623" s="353"/>
      <c r="F623" s="354"/>
      <c r="G623" s="354"/>
      <c r="H623" s="355"/>
      <c r="I623" s="353"/>
      <c r="J623" s="356"/>
      <c r="K623" s="356"/>
    </row>
    <row r="624" spans="1:11">
      <c r="A624" s="352">
        <v>619</v>
      </c>
      <c r="B624" s="353"/>
      <c r="C624" s="353"/>
      <c r="D624" s="353"/>
      <c r="E624" s="353"/>
      <c r="F624" s="354"/>
      <c r="G624" s="354"/>
      <c r="H624" s="355"/>
      <c r="I624" s="353"/>
      <c r="J624" s="356"/>
      <c r="K624" s="356"/>
    </row>
    <row r="625" spans="1:11">
      <c r="A625" s="352">
        <v>620</v>
      </c>
      <c r="B625" s="353"/>
      <c r="C625" s="353"/>
      <c r="D625" s="353"/>
      <c r="E625" s="353"/>
      <c r="F625" s="354"/>
      <c r="G625" s="354"/>
      <c r="H625" s="355"/>
      <c r="I625" s="353"/>
      <c r="J625" s="356"/>
      <c r="K625" s="356"/>
    </row>
    <row r="626" spans="1:11">
      <c r="A626" s="352">
        <v>621</v>
      </c>
      <c r="B626" s="353"/>
      <c r="C626" s="353"/>
      <c r="D626" s="353"/>
      <c r="E626" s="353"/>
      <c r="F626" s="354"/>
      <c r="G626" s="354"/>
      <c r="H626" s="355"/>
      <c r="I626" s="353"/>
      <c r="J626" s="356"/>
      <c r="K626" s="356"/>
    </row>
    <row r="627" spans="1:11">
      <c r="A627" s="352">
        <v>622</v>
      </c>
      <c r="B627" s="353"/>
      <c r="C627" s="353"/>
      <c r="D627" s="353"/>
      <c r="E627" s="353"/>
      <c r="F627" s="354"/>
      <c r="G627" s="354"/>
      <c r="H627" s="355"/>
      <c r="I627" s="353"/>
      <c r="J627" s="356"/>
      <c r="K627" s="356"/>
    </row>
    <row r="628" spans="1:11">
      <c r="A628" s="352">
        <v>623</v>
      </c>
      <c r="B628" s="353"/>
      <c r="C628" s="353"/>
      <c r="D628" s="353"/>
      <c r="E628" s="353"/>
      <c r="F628" s="354"/>
      <c r="G628" s="354"/>
      <c r="H628" s="355"/>
      <c r="I628" s="353"/>
      <c r="J628" s="356"/>
      <c r="K628" s="356"/>
    </row>
    <row r="629" spans="1:11">
      <c r="A629" s="352">
        <v>624</v>
      </c>
      <c r="B629" s="353"/>
      <c r="C629" s="353"/>
      <c r="D629" s="353"/>
      <c r="E629" s="353"/>
      <c r="F629" s="354"/>
      <c r="G629" s="354"/>
      <c r="H629" s="355"/>
      <c r="I629" s="353"/>
      <c r="J629" s="356"/>
      <c r="K629" s="356"/>
    </row>
    <row r="630" spans="1:11">
      <c r="A630" s="352">
        <v>625</v>
      </c>
      <c r="B630" s="353"/>
      <c r="C630" s="353"/>
      <c r="D630" s="353"/>
      <c r="E630" s="353"/>
      <c r="F630" s="354"/>
      <c r="G630" s="354"/>
      <c r="H630" s="355"/>
      <c r="I630" s="353"/>
      <c r="J630" s="356"/>
      <c r="K630" s="356"/>
    </row>
    <row r="631" spans="1:11">
      <c r="A631" s="352">
        <v>626</v>
      </c>
      <c r="B631" s="353"/>
      <c r="C631" s="353"/>
      <c r="D631" s="353"/>
      <c r="E631" s="353"/>
      <c r="F631" s="354"/>
      <c r="G631" s="354"/>
      <c r="H631" s="355"/>
      <c r="I631" s="353"/>
      <c r="J631" s="356"/>
      <c r="K631" s="356"/>
    </row>
    <row r="632" spans="1:11">
      <c r="A632" s="352">
        <v>627</v>
      </c>
      <c r="B632" s="353"/>
      <c r="C632" s="353"/>
      <c r="D632" s="353"/>
      <c r="E632" s="353"/>
      <c r="F632" s="354"/>
      <c r="G632" s="354"/>
      <c r="H632" s="355"/>
      <c r="I632" s="353"/>
      <c r="J632" s="356"/>
      <c r="K632" s="356"/>
    </row>
    <row r="633" spans="1:11">
      <c r="A633" s="352">
        <v>628</v>
      </c>
      <c r="B633" s="353"/>
      <c r="C633" s="353"/>
      <c r="D633" s="353"/>
      <c r="E633" s="353"/>
      <c r="F633" s="354"/>
      <c r="G633" s="354"/>
      <c r="H633" s="355"/>
      <c r="I633" s="353"/>
      <c r="J633" s="356"/>
      <c r="K633" s="356"/>
    </row>
    <row r="634" spans="1:11">
      <c r="A634" s="352">
        <v>629</v>
      </c>
      <c r="B634" s="353"/>
      <c r="C634" s="353"/>
      <c r="D634" s="353"/>
      <c r="E634" s="353"/>
      <c r="F634" s="354"/>
      <c r="G634" s="354"/>
      <c r="H634" s="355"/>
      <c r="I634" s="353"/>
      <c r="J634" s="356"/>
      <c r="K634" s="356"/>
    </row>
    <row r="635" spans="1:11">
      <c r="A635" s="352">
        <v>630</v>
      </c>
      <c r="B635" s="353"/>
      <c r="C635" s="353"/>
      <c r="D635" s="353"/>
      <c r="E635" s="353"/>
      <c r="F635" s="354"/>
      <c r="G635" s="354"/>
      <c r="H635" s="355"/>
      <c r="I635" s="353"/>
      <c r="J635" s="356"/>
      <c r="K635" s="356"/>
    </row>
    <row r="636" spans="1:11">
      <c r="A636" s="352">
        <v>631</v>
      </c>
      <c r="B636" s="353"/>
      <c r="C636" s="353"/>
      <c r="D636" s="353"/>
      <c r="E636" s="353"/>
      <c r="F636" s="354"/>
      <c r="G636" s="354"/>
      <c r="H636" s="355"/>
      <c r="I636" s="353"/>
      <c r="J636" s="356"/>
      <c r="K636" s="356"/>
    </row>
    <row r="637" spans="1:11">
      <c r="A637" s="352">
        <v>632</v>
      </c>
      <c r="B637" s="353"/>
      <c r="C637" s="353"/>
      <c r="D637" s="353"/>
      <c r="E637" s="353"/>
      <c r="F637" s="354"/>
      <c r="G637" s="354"/>
      <c r="H637" s="355"/>
      <c r="I637" s="353"/>
      <c r="J637" s="356"/>
      <c r="K637" s="356"/>
    </row>
    <row r="638" spans="1:11">
      <c r="A638" s="352">
        <v>633</v>
      </c>
      <c r="B638" s="353"/>
      <c r="C638" s="353"/>
      <c r="D638" s="353"/>
      <c r="E638" s="353"/>
      <c r="F638" s="354"/>
      <c r="G638" s="354"/>
      <c r="H638" s="355"/>
      <c r="I638" s="353"/>
      <c r="J638" s="356"/>
      <c r="K638" s="356"/>
    </row>
    <row r="639" spans="1:11">
      <c r="A639" s="352">
        <v>634</v>
      </c>
      <c r="B639" s="353"/>
      <c r="C639" s="353"/>
      <c r="D639" s="353"/>
      <c r="E639" s="353"/>
      <c r="F639" s="354"/>
      <c r="G639" s="354"/>
      <c r="H639" s="355"/>
      <c r="I639" s="353"/>
      <c r="J639" s="356"/>
      <c r="K639" s="356"/>
    </row>
    <row r="640" spans="1:11">
      <c r="A640" s="352">
        <v>635</v>
      </c>
      <c r="B640" s="353"/>
      <c r="C640" s="353"/>
      <c r="D640" s="353"/>
      <c r="E640" s="353"/>
      <c r="F640" s="354"/>
      <c r="G640" s="354"/>
      <c r="H640" s="355"/>
      <c r="I640" s="353"/>
      <c r="J640" s="356"/>
      <c r="K640" s="356"/>
    </row>
    <row r="641" spans="1:11">
      <c r="A641" s="352">
        <v>636</v>
      </c>
      <c r="B641" s="353"/>
      <c r="C641" s="353"/>
      <c r="D641" s="353"/>
      <c r="E641" s="353"/>
      <c r="F641" s="354"/>
      <c r="G641" s="354"/>
      <c r="H641" s="355"/>
      <c r="I641" s="353"/>
      <c r="J641" s="356"/>
      <c r="K641" s="356"/>
    </row>
    <row r="642" spans="1:11">
      <c r="A642" s="352">
        <v>637</v>
      </c>
      <c r="B642" s="353"/>
      <c r="C642" s="353"/>
      <c r="D642" s="353"/>
      <c r="E642" s="353"/>
      <c r="F642" s="354"/>
      <c r="G642" s="354"/>
      <c r="H642" s="355"/>
      <c r="I642" s="353"/>
      <c r="J642" s="356"/>
      <c r="K642" s="356"/>
    </row>
    <row r="643" spans="1:11">
      <c r="A643" s="352">
        <v>638</v>
      </c>
      <c r="B643" s="353"/>
      <c r="C643" s="353"/>
      <c r="D643" s="353"/>
      <c r="E643" s="353"/>
      <c r="F643" s="354"/>
      <c r="G643" s="354"/>
      <c r="H643" s="355"/>
      <c r="I643" s="353"/>
      <c r="J643" s="356"/>
      <c r="K643" s="356"/>
    </row>
    <row r="644" spans="1:11">
      <c r="A644" s="352">
        <v>639</v>
      </c>
      <c r="B644" s="353"/>
      <c r="C644" s="353"/>
      <c r="D644" s="353"/>
      <c r="E644" s="353"/>
      <c r="F644" s="354"/>
      <c r="G644" s="354"/>
      <c r="H644" s="355"/>
      <c r="I644" s="353"/>
      <c r="J644" s="356"/>
      <c r="K644" s="356"/>
    </row>
    <row r="645" spans="1:11">
      <c r="A645" s="352">
        <v>640</v>
      </c>
      <c r="B645" s="353"/>
      <c r="C645" s="353"/>
      <c r="D645" s="353"/>
      <c r="E645" s="353"/>
      <c r="F645" s="354"/>
      <c r="G645" s="354"/>
      <c r="H645" s="355"/>
      <c r="I645" s="353"/>
      <c r="J645" s="356"/>
      <c r="K645" s="356"/>
    </row>
    <row r="646" spans="1:11">
      <c r="A646" s="352">
        <v>641</v>
      </c>
      <c r="B646" s="353"/>
      <c r="C646" s="353"/>
      <c r="D646" s="353"/>
      <c r="E646" s="353"/>
      <c r="F646" s="354"/>
      <c r="G646" s="354"/>
      <c r="H646" s="355"/>
      <c r="I646" s="353"/>
      <c r="J646" s="356"/>
      <c r="K646" s="356"/>
    </row>
    <row r="647" spans="1:11">
      <c r="A647" s="352">
        <v>642</v>
      </c>
      <c r="B647" s="353"/>
      <c r="C647" s="353"/>
      <c r="D647" s="353"/>
      <c r="E647" s="353"/>
      <c r="F647" s="354"/>
      <c r="G647" s="354"/>
      <c r="H647" s="355"/>
      <c r="I647" s="353"/>
      <c r="J647" s="356"/>
      <c r="K647" s="356"/>
    </row>
    <row r="648" spans="1:11">
      <c r="A648" s="352">
        <v>643</v>
      </c>
      <c r="B648" s="353"/>
      <c r="C648" s="353"/>
      <c r="D648" s="353"/>
      <c r="E648" s="353"/>
      <c r="F648" s="354"/>
      <c r="G648" s="354"/>
      <c r="H648" s="355"/>
      <c r="I648" s="353"/>
      <c r="J648" s="356"/>
      <c r="K648" s="356"/>
    </row>
    <row r="649" spans="1:11">
      <c r="A649" s="352">
        <v>644</v>
      </c>
      <c r="B649" s="353"/>
      <c r="C649" s="353"/>
      <c r="D649" s="353"/>
      <c r="E649" s="353"/>
      <c r="F649" s="354"/>
      <c r="G649" s="354"/>
      <c r="H649" s="355"/>
      <c r="I649" s="353"/>
      <c r="J649" s="356"/>
      <c r="K649" s="356"/>
    </row>
    <row r="650" spans="1:11">
      <c r="A650" s="352">
        <v>645</v>
      </c>
      <c r="B650" s="353"/>
      <c r="C650" s="353"/>
      <c r="D650" s="353"/>
      <c r="E650" s="353"/>
      <c r="F650" s="354"/>
      <c r="G650" s="354"/>
      <c r="H650" s="355"/>
      <c r="I650" s="353"/>
      <c r="J650" s="356"/>
      <c r="K650" s="356"/>
    </row>
    <row r="651" spans="1:11">
      <c r="A651" s="352">
        <v>646</v>
      </c>
      <c r="B651" s="353"/>
      <c r="C651" s="353"/>
      <c r="D651" s="353"/>
      <c r="E651" s="353"/>
      <c r="F651" s="354"/>
      <c r="G651" s="354"/>
      <c r="H651" s="355"/>
      <c r="I651" s="353"/>
      <c r="J651" s="356"/>
      <c r="K651" s="356"/>
    </row>
    <row r="652" spans="1:11">
      <c r="A652" s="352">
        <v>647</v>
      </c>
      <c r="B652" s="353"/>
      <c r="C652" s="353"/>
      <c r="D652" s="353"/>
      <c r="E652" s="353"/>
      <c r="F652" s="354"/>
      <c r="G652" s="354"/>
      <c r="H652" s="355"/>
      <c r="I652" s="353"/>
      <c r="J652" s="356"/>
      <c r="K652" s="356"/>
    </row>
    <row r="653" spans="1:11">
      <c r="A653" s="352">
        <v>648</v>
      </c>
      <c r="B653" s="353"/>
      <c r="C653" s="353"/>
      <c r="D653" s="353"/>
      <c r="E653" s="353"/>
      <c r="F653" s="354"/>
      <c r="G653" s="354"/>
      <c r="H653" s="355"/>
      <c r="I653" s="353"/>
      <c r="J653" s="356"/>
      <c r="K653" s="356"/>
    </row>
    <row r="654" spans="1:11">
      <c r="A654" s="352">
        <v>649</v>
      </c>
      <c r="B654" s="353"/>
      <c r="C654" s="353"/>
      <c r="D654" s="353"/>
      <c r="E654" s="353"/>
      <c r="F654" s="354"/>
      <c r="G654" s="354"/>
      <c r="H654" s="355"/>
      <c r="I654" s="353"/>
      <c r="J654" s="356"/>
      <c r="K654" s="356"/>
    </row>
    <row r="655" spans="1:11">
      <c r="A655" s="352">
        <v>650</v>
      </c>
      <c r="B655" s="353"/>
      <c r="C655" s="353"/>
      <c r="D655" s="353"/>
      <c r="E655" s="353"/>
      <c r="F655" s="354"/>
      <c r="G655" s="354"/>
      <c r="H655" s="355"/>
      <c r="I655" s="353"/>
      <c r="J655" s="356"/>
      <c r="K655" s="356"/>
    </row>
    <row r="656" spans="1:11">
      <c r="A656" s="352">
        <v>651</v>
      </c>
      <c r="B656" s="353"/>
      <c r="C656" s="353"/>
      <c r="D656" s="353"/>
      <c r="E656" s="353"/>
      <c r="F656" s="354"/>
      <c r="G656" s="354"/>
      <c r="H656" s="355"/>
      <c r="I656" s="353"/>
      <c r="J656" s="356"/>
      <c r="K656" s="356"/>
    </row>
    <row r="657" spans="1:11">
      <c r="A657" s="352">
        <v>652</v>
      </c>
      <c r="B657" s="353"/>
      <c r="C657" s="353"/>
      <c r="D657" s="353"/>
      <c r="E657" s="353"/>
      <c r="F657" s="354"/>
      <c r="G657" s="354"/>
      <c r="H657" s="355"/>
      <c r="I657" s="353"/>
      <c r="J657" s="356"/>
      <c r="K657" s="356"/>
    </row>
    <row r="658" spans="1:11">
      <c r="A658" s="352">
        <v>653</v>
      </c>
      <c r="B658" s="353"/>
      <c r="C658" s="353"/>
      <c r="D658" s="353"/>
      <c r="E658" s="353"/>
      <c r="F658" s="354"/>
      <c r="G658" s="354"/>
      <c r="H658" s="355"/>
      <c r="I658" s="353"/>
      <c r="J658" s="356"/>
      <c r="K658" s="356"/>
    </row>
    <row r="659" spans="1:11">
      <c r="A659" s="352">
        <v>654</v>
      </c>
      <c r="B659" s="353"/>
      <c r="C659" s="353"/>
      <c r="D659" s="353"/>
      <c r="E659" s="353"/>
      <c r="F659" s="354"/>
      <c r="G659" s="354"/>
      <c r="H659" s="355"/>
      <c r="I659" s="353"/>
      <c r="J659" s="356"/>
      <c r="K659" s="356"/>
    </row>
    <row r="660" spans="1:11">
      <c r="A660" s="352">
        <v>655</v>
      </c>
      <c r="B660" s="353"/>
      <c r="C660" s="353"/>
      <c r="D660" s="353"/>
      <c r="E660" s="353"/>
      <c r="F660" s="354"/>
      <c r="G660" s="354"/>
      <c r="H660" s="355"/>
      <c r="I660" s="353"/>
      <c r="J660" s="356"/>
      <c r="K660" s="356"/>
    </row>
    <row r="661" spans="1:11">
      <c r="A661" s="352">
        <v>656</v>
      </c>
      <c r="B661" s="353"/>
      <c r="C661" s="353"/>
      <c r="D661" s="353"/>
      <c r="E661" s="353"/>
      <c r="F661" s="354"/>
      <c r="G661" s="354"/>
      <c r="H661" s="355"/>
      <c r="I661" s="353"/>
      <c r="J661" s="356"/>
      <c r="K661" s="356"/>
    </row>
    <row r="662" spans="1:11">
      <c r="A662" s="352">
        <v>657</v>
      </c>
      <c r="B662" s="353"/>
      <c r="C662" s="353"/>
      <c r="D662" s="353"/>
      <c r="E662" s="353"/>
      <c r="F662" s="354"/>
      <c r="G662" s="354"/>
      <c r="H662" s="355"/>
      <c r="I662" s="353"/>
      <c r="J662" s="356"/>
      <c r="K662" s="356"/>
    </row>
    <row r="663" spans="1:11">
      <c r="A663" s="352">
        <v>658</v>
      </c>
      <c r="B663" s="353"/>
      <c r="C663" s="353"/>
      <c r="D663" s="353"/>
      <c r="E663" s="353"/>
      <c r="F663" s="354"/>
      <c r="G663" s="354"/>
      <c r="H663" s="355"/>
      <c r="I663" s="353"/>
      <c r="J663" s="356"/>
      <c r="K663" s="356"/>
    </row>
    <row r="664" spans="1:11">
      <c r="A664" s="352">
        <v>659</v>
      </c>
      <c r="B664" s="353"/>
      <c r="C664" s="353"/>
      <c r="D664" s="353"/>
      <c r="E664" s="353"/>
      <c r="F664" s="354"/>
      <c r="G664" s="354"/>
      <c r="H664" s="355"/>
      <c r="I664" s="353"/>
      <c r="J664" s="356"/>
      <c r="K664" s="356"/>
    </row>
    <row r="665" spans="1:11">
      <c r="A665" s="352">
        <v>660</v>
      </c>
      <c r="B665" s="353"/>
      <c r="C665" s="353"/>
      <c r="D665" s="353"/>
      <c r="E665" s="353"/>
      <c r="F665" s="354"/>
      <c r="G665" s="354"/>
      <c r="H665" s="355"/>
      <c r="I665" s="353"/>
      <c r="J665" s="356"/>
      <c r="K665" s="356"/>
    </row>
    <row r="666" spans="1:11">
      <c r="A666" s="352">
        <v>661</v>
      </c>
      <c r="B666" s="353"/>
      <c r="C666" s="353"/>
      <c r="D666" s="353"/>
      <c r="E666" s="353"/>
      <c r="F666" s="354"/>
      <c r="G666" s="354"/>
      <c r="H666" s="355"/>
      <c r="I666" s="353"/>
      <c r="J666" s="356"/>
      <c r="K666" s="356"/>
    </row>
    <row r="667" spans="1:11">
      <c r="A667" s="352">
        <v>662</v>
      </c>
      <c r="B667" s="353"/>
      <c r="C667" s="353"/>
      <c r="D667" s="353"/>
      <c r="E667" s="353"/>
      <c r="F667" s="354"/>
      <c r="G667" s="354"/>
      <c r="H667" s="355"/>
      <c r="I667" s="353"/>
      <c r="J667" s="356"/>
      <c r="K667" s="356"/>
    </row>
    <row r="668" spans="1:11">
      <c r="A668" s="352">
        <v>663</v>
      </c>
      <c r="B668" s="353"/>
      <c r="C668" s="353"/>
      <c r="D668" s="353"/>
      <c r="E668" s="353"/>
      <c r="F668" s="354"/>
      <c r="G668" s="354"/>
      <c r="H668" s="355"/>
      <c r="I668" s="353"/>
      <c r="J668" s="356"/>
      <c r="K668" s="356"/>
    </row>
    <row r="669" spans="1:11">
      <c r="A669" s="352">
        <v>664</v>
      </c>
      <c r="B669" s="353"/>
      <c r="C669" s="353"/>
      <c r="D669" s="353"/>
      <c r="E669" s="353"/>
      <c r="F669" s="354"/>
      <c r="G669" s="354"/>
      <c r="H669" s="355"/>
      <c r="I669" s="353"/>
      <c r="J669" s="356"/>
      <c r="K669" s="356"/>
    </row>
    <row r="670" spans="1:11">
      <c r="A670" s="352">
        <v>665</v>
      </c>
      <c r="B670" s="353"/>
      <c r="C670" s="353"/>
      <c r="D670" s="353"/>
      <c r="E670" s="353"/>
      <c r="F670" s="354"/>
      <c r="G670" s="354"/>
      <c r="H670" s="355"/>
      <c r="I670" s="353"/>
      <c r="J670" s="356"/>
      <c r="K670" s="356"/>
    </row>
    <row r="671" spans="1:11">
      <c r="A671" s="352">
        <v>666</v>
      </c>
      <c r="B671" s="353"/>
      <c r="C671" s="353"/>
      <c r="D671" s="353"/>
      <c r="E671" s="353"/>
      <c r="F671" s="354"/>
      <c r="G671" s="354"/>
      <c r="H671" s="355"/>
      <c r="I671" s="353"/>
      <c r="J671" s="356"/>
      <c r="K671" s="356"/>
    </row>
    <row r="672" spans="1:11">
      <c r="A672" s="352">
        <v>667</v>
      </c>
      <c r="B672" s="353"/>
      <c r="C672" s="353"/>
      <c r="D672" s="353"/>
      <c r="E672" s="353"/>
      <c r="F672" s="354"/>
      <c r="G672" s="354"/>
      <c r="H672" s="355"/>
      <c r="I672" s="353"/>
      <c r="J672" s="356"/>
      <c r="K672" s="356"/>
    </row>
    <row r="673" spans="1:11">
      <c r="A673" s="352">
        <v>668</v>
      </c>
      <c r="B673" s="353"/>
      <c r="C673" s="353"/>
      <c r="D673" s="353"/>
      <c r="E673" s="353"/>
      <c r="F673" s="354"/>
      <c r="G673" s="354"/>
      <c r="H673" s="355"/>
      <c r="I673" s="353"/>
      <c r="J673" s="356"/>
      <c r="K673" s="356"/>
    </row>
    <row r="674" spans="1:11">
      <c r="A674" s="352">
        <v>669</v>
      </c>
      <c r="B674" s="353"/>
      <c r="C674" s="353"/>
      <c r="D674" s="353"/>
      <c r="E674" s="353"/>
      <c r="F674" s="354"/>
      <c r="G674" s="354"/>
      <c r="H674" s="355"/>
      <c r="I674" s="353"/>
      <c r="J674" s="356"/>
      <c r="K674" s="356"/>
    </row>
    <row r="675" spans="1:11">
      <c r="A675" s="352">
        <v>670</v>
      </c>
      <c r="B675" s="353"/>
      <c r="C675" s="353"/>
      <c r="D675" s="353"/>
      <c r="E675" s="353"/>
      <c r="F675" s="354"/>
      <c r="G675" s="354"/>
      <c r="H675" s="355"/>
      <c r="I675" s="353"/>
      <c r="J675" s="356"/>
      <c r="K675" s="356"/>
    </row>
    <row r="676" spans="1:11">
      <c r="A676" s="352">
        <v>671</v>
      </c>
      <c r="B676" s="353"/>
      <c r="C676" s="353"/>
      <c r="D676" s="353"/>
      <c r="E676" s="353"/>
      <c r="F676" s="354"/>
      <c r="G676" s="354"/>
      <c r="H676" s="355"/>
      <c r="I676" s="353"/>
      <c r="J676" s="356"/>
      <c r="K676" s="356"/>
    </row>
    <row r="677" spans="1:11">
      <c r="A677" s="352">
        <v>672</v>
      </c>
      <c r="B677" s="353"/>
      <c r="C677" s="353"/>
      <c r="D677" s="353"/>
      <c r="E677" s="353"/>
      <c r="F677" s="354"/>
      <c r="G677" s="354"/>
      <c r="H677" s="355"/>
      <c r="I677" s="353"/>
      <c r="J677" s="356"/>
      <c r="K677" s="356"/>
    </row>
    <row r="678" spans="1:11">
      <c r="A678" s="352">
        <v>673</v>
      </c>
      <c r="B678" s="353"/>
      <c r="C678" s="353"/>
      <c r="D678" s="353"/>
      <c r="E678" s="353"/>
      <c r="F678" s="354"/>
      <c r="G678" s="354"/>
      <c r="H678" s="355"/>
      <c r="I678" s="353"/>
      <c r="J678" s="356"/>
      <c r="K678" s="356"/>
    </row>
    <row r="679" spans="1:11">
      <c r="A679" s="352">
        <v>674</v>
      </c>
      <c r="B679" s="353"/>
      <c r="C679" s="353"/>
      <c r="D679" s="353"/>
      <c r="E679" s="353"/>
      <c r="F679" s="354"/>
      <c r="G679" s="354"/>
      <c r="H679" s="355"/>
      <c r="I679" s="353"/>
      <c r="J679" s="356"/>
      <c r="K679" s="356"/>
    </row>
    <row r="680" spans="1:11">
      <c r="A680" s="352">
        <v>675</v>
      </c>
      <c r="B680" s="353"/>
      <c r="C680" s="353"/>
      <c r="D680" s="353"/>
      <c r="E680" s="353"/>
      <c r="F680" s="354"/>
      <c r="G680" s="354"/>
      <c r="H680" s="355"/>
      <c r="I680" s="353"/>
      <c r="J680" s="356"/>
      <c r="K680" s="356"/>
    </row>
    <row r="681" spans="1:11">
      <c r="A681" s="352">
        <v>676</v>
      </c>
      <c r="B681" s="353"/>
      <c r="C681" s="353"/>
      <c r="D681" s="353"/>
      <c r="E681" s="353"/>
      <c r="F681" s="354"/>
      <c r="G681" s="354"/>
      <c r="H681" s="355"/>
      <c r="I681" s="353"/>
      <c r="J681" s="356"/>
      <c r="K681" s="356"/>
    </row>
    <row r="682" spans="1:11">
      <c r="A682" s="352">
        <v>677</v>
      </c>
      <c r="B682" s="353"/>
      <c r="C682" s="353"/>
      <c r="D682" s="353"/>
      <c r="E682" s="353"/>
      <c r="F682" s="354"/>
      <c r="G682" s="354"/>
      <c r="H682" s="355"/>
      <c r="I682" s="353"/>
      <c r="J682" s="356"/>
      <c r="K682" s="356"/>
    </row>
    <row r="683" spans="1:11">
      <c r="A683" s="352">
        <v>678</v>
      </c>
      <c r="B683" s="353"/>
      <c r="C683" s="353"/>
      <c r="D683" s="353"/>
      <c r="E683" s="353"/>
      <c r="F683" s="354"/>
      <c r="G683" s="354"/>
      <c r="H683" s="355"/>
      <c r="I683" s="353"/>
      <c r="J683" s="356"/>
      <c r="K683" s="356"/>
    </row>
    <row r="684" spans="1:11">
      <c r="A684" s="352">
        <v>679</v>
      </c>
      <c r="B684" s="353"/>
      <c r="C684" s="353"/>
      <c r="D684" s="353"/>
      <c r="E684" s="353"/>
      <c r="F684" s="354"/>
      <c r="G684" s="354"/>
      <c r="H684" s="355"/>
      <c r="I684" s="353"/>
      <c r="J684" s="356"/>
      <c r="K684" s="356"/>
    </row>
    <row r="685" spans="1:11">
      <c r="A685" s="352">
        <v>680</v>
      </c>
      <c r="B685" s="353"/>
      <c r="C685" s="353"/>
      <c r="D685" s="353"/>
      <c r="E685" s="353"/>
      <c r="F685" s="354"/>
      <c r="G685" s="354"/>
      <c r="H685" s="355"/>
      <c r="I685" s="353"/>
      <c r="J685" s="356"/>
      <c r="K685" s="356"/>
    </row>
    <row r="686" spans="1:11">
      <c r="A686" s="352">
        <v>681</v>
      </c>
      <c r="B686" s="353"/>
      <c r="C686" s="353"/>
      <c r="D686" s="353"/>
      <c r="E686" s="353"/>
      <c r="F686" s="354"/>
      <c r="G686" s="354"/>
      <c r="H686" s="355"/>
      <c r="I686" s="353"/>
      <c r="J686" s="356"/>
      <c r="K686" s="356"/>
    </row>
    <row r="687" spans="1:11">
      <c r="A687" s="352">
        <v>682</v>
      </c>
      <c r="B687" s="353"/>
      <c r="C687" s="353"/>
      <c r="D687" s="353"/>
      <c r="E687" s="353"/>
      <c r="F687" s="354"/>
      <c r="G687" s="354"/>
      <c r="H687" s="355"/>
      <c r="I687" s="353"/>
      <c r="J687" s="356"/>
      <c r="K687" s="356"/>
    </row>
    <row r="688" spans="1:11">
      <c r="A688" s="352">
        <v>683</v>
      </c>
      <c r="B688" s="353"/>
      <c r="C688" s="353"/>
      <c r="D688" s="353"/>
      <c r="E688" s="353"/>
      <c r="F688" s="354"/>
      <c r="G688" s="354"/>
      <c r="H688" s="355"/>
      <c r="I688" s="353"/>
      <c r="J688" s="356"/>
      <c r="K688" s="356"/>
    </row>
    <row r="689" spans="1:11">
      <c r="A689" s="352">
        <v>684</v>
      </c>
      <c r="B689" s="353"/>
      <c r="C689" s="353"/>
      <c r="D689" s="353"/>
      <c r="E689" s="353"/>
      <c r="F689" s="354"/>
      <c r="G689" s="354"/>
      <c r="H689" s="355"/>
      <c r="I689" s="353"/>
      <c r="J689" s="356"/>
      <c r="K689" s="356"/>
    </row>
    <row r="690" spans="1:11">
      <c r="A690" s="352">
        <v>685</v>
      </c>
      <c r="B690" s="353"/>
      <c r="C690" s="353"/>
      <c r="D690" s="353"/>
      <c r="E690" s="353"/>
      <c r="F690" s="354"/>
      <c r="G690" s="354"/>
      <c r="H690" s="355"/>
      <c r="I690" s="353"/>
      <c r="J690" s="356"/>
      <c r="K690" s="356"/>
    </row>
    <row r="691" spans="1:11">
      <c r="A691" s="352">
        <v>686</v>
      </c>
      <c r="B691" s="353"/>
      <c r="C691" s="353"/>
      <c r="D691" s="353"/>
      <c r="E691" s="353"/>
      <c r="F691" s="354"/>
      <c r="G691" s="354"/>
      <c r="H691" s="355"/>
      <c r="I691" s="353"/>
      <c r="J691" s="356"/>
      <c r="K691" s="356"/>
    </row>
    <row r="692" spans="1:11">
      <c r="A692" s="352">
        <v>687</v>
      </c>
      <c r="B692" s="353"/>
      <c r="C692" s="353"/>
      <c r="D692" s="353"/>
      <c r="E692" s="353"/>
      <c r="F692" s="354"/>
      <c r="G692" s="354"/>
      <c r="H692" s="355"/>
      <c r="I692" s="353"/>
      <c r="J692" s="356"/>
      <c r="K692" s="356"/>
    </row>
    <row r="693" spans="1:11">
      <c r="A693" s="352">
        <v>688</v>
      </c>
      <c r="B693" s="353"/>
      <c r="C693" s="353"/>
      <c r="D693" s="353"/>
      <c r="E693" s="353"/>
      <c r="F693" s="354"/>
      <c r="G693" s="354"/>
      <c r="H693" s="355"/>
      <c r="I693" s="353"/>
      <c r="J693" s="356"/>
      <c r="K693" s="356"/>
    </row>
    <row r="694" spans="1:11">
      <c r="A694" s="352">
        <v>689</v>
      </c>
      <c r="B694" s="353"/>
      <c r="C694" s="353"/>
      <c r="D694" s="353"/>
      <c r="E694" s="353"/>
      <c r="F694" s="354"/>
      <c r="G694" s="354"/>
      <c r="H694" s="355"/>
      <c r="I694" s="353"/>
      <c r="J694" s="356"/>
      <c r="K694" s="356"/>
    </row>
    <row r="695" spans="1:11">
      <c r="A695" s="352">
        <v>690</v>
      </c>
      <c r="B695" s="353"/>
      <c r="C695" s="353"/>
      <c r="D695" s="353"/>
      <c r="E695" s="353"/>
      <c r="F695" s="354"/>
      <c r="G695" s="354"/>
      <c r="H695" s="355"/>
      <c r="I695" s="353"/>
      <c r="J695" s="356"/>
      <c r="K695" s="356"/>
    </row>
    <row r="696" spans="1:11">
      <c r="A696" s="352">
        <v>691</v>
      </c>
      <c r="B696" s="353"/>
      <c r="C696" s="353"/>
      <c r="D696" s="353"/>
      <c r="E696" s="353"/>
      <c r="F696" s="354"/>
      <c r="G696" s="354"/>
      <c r="H696" s="355"/>
      <c r="I696" s="353"/>
      <c r="J696" s="356"/>
      <c r="K696" s="356"/>
    </row>
    <row r="697" spans="1:11">
      <c r="A697" s="352">
        <v>692</v>
      </c>
      <c r="B697" s="353"/>
      <c r="C697" s="353"/>
      <c r="D697" s="353"/>
      <c r="E697" s="353"/>
      <c r="F697" s="354"/>
      <c r="G697" s="354"/>
      <c r="H697" s="355"/>
      <c r="I697" s="353"/>
      <c r="J697" s="356"/>
      <c r="K697" s="356"/>
    </row>
    <row r="698" spans="1:11">
      <c r="A698" s="352">
        <v>693</v>
      </c>
      <c r="B698" s="353"/>
      <c r="C698" s="353"/>
      <c r="D698" s="353"/>
      <c r="E698" s="353"/>
      <c r="F698" s="354"/>
      <c r="G698" s="354"/>
      <c r="H698" s="355"/>
      <c r="I698" s="353"/>
      <c r="J698" s="356"/>
      <c r="K698" s="356"/>
    </row>
    <row r="699" spans="1:11">
      <c r="A699" s="352">
        <v>694</v>
      </c>
      <c r="B699" s="353"/>
      <c r="C699" s="353"/>
      <c r="D699" s="353"/>
      <c r="E699" s="353"/>
      <c r="F699" s="354"/>
      <c r="G699" s="354"/>
      <c r="H699" s="355"/>
      <c r="I699" s="353"/>
      <c r="J699" s="356"/>
      <c r="K699" s="356"/>
    </row>
    <row r="700" spans="1:11">
      <c r="A700" s="352">
        <v>695</v>
      </c>
      <c r="B700" s="353"/>
      <c r="C700" s="353"/>
      <c r="D700" s="353"/>
      <c r="E700" s="353"/>
      <c r="F700" s="354"/>
      <c r="G700" s="354"/>
      <c r="H700" s="355"/>
      <c r="I700" s="353"/>
      <c r="J700" s="356"/>
      <c r="K700" s="356"/>
    </row>
    <row r="701" spans="1:11">
      <c r="A701" s="352">
        <v>696</v>
      </c>
      <c r="B701" s="353"/>
      <c r="C701" s="353"/>
      <c r="D701" s="353"/>
      <c r="E701" s="353"/>
      <c r="F701" s="354"/>
      <c r="G701" s="354"/>
      <c r="H701" s="355"/>
      <c r="I701" s="353"/>
      <c r="J701" s="356"/>
      <c r="K701" s="356"/>
    </row>
    <row r="702" spans="1:11">
      <c r="A702" s="352">
        <v>697</v>
      </c>
      <c r="B702" s="353"/>
      <c r="C702" s="353"/>
      <c r="D702" s="353"/>
      <c r="E702" s="353"/>
      <c r="F702" s="354"/>
      <c r="G702" s="354"/>
      <c r="H702" s="355"/>
      <c r="I702" s="353"/>
      <c r="J702" s="356"/>
      <c r="K702" s="356"/>
    </row>
    <row r="703" spans="1:11">
      <c r="A703" s="352">
        <v>698</v>
      </c>
      <c r="B703" s="353"/>
      <c r="C703" s="353"/>
      <c r="D703" s="353"/>
      <c r="E703" s="353"/>
      <c r="F703" s="354"/>
      <c r="G703" s="354"/>
      <c r="H703" s="355"/>
      <c r="I703" s="353"/>
      <c r="J703" s="356"/>
      <c r="K703" s="356"/>
    </row>
    <row r="704" spans="1:11">
      <c r="A704" s="352">
        <v>699</v>
      </c>
      <c r="B704" s="353"/>
      <c r="C704" s="353"/>
      <c r="D704" s="353"/>
      <c r="E704" s="353"/>
      <c r="F704" s="354"/>
      <c r="G704" s="354"/>
      <c r="H704" s="355"/>
      <c r="I704" s="353"/>
      <c r="J704" s="356"/>
      <c r="K704" s="356"/>
    </row>
    <row r="705" spans="1:11">
      <c r="A705" s="352">
        <v>700</v>
      </c>
      <c r="B705" s="353"/>
      <c r="C705" s="353"/>
      <c r="D705" s="353"/>
      <c r="E705" s="353"/>
      <c r="F705" s="354"/>
      <c r="G705" s="354"/>
      <c r="H705" s="355"/>
      <c r="I705" s="353"/>
      <c r="J705" s="356"/>
      <c r="K705" s="356"/>
    </row>
    <row r="706" spans="1:11">
      <c r="A706" s="352">
        <v>701</v>
      </c>
      <c r="B706" s="353"/>
      <c r="C706" s="353"/>
      <c r="D706" s="353"/>
      <c r="E706" s="353"/>
      <c r="F706" s="354"/>
      <c r="G706" s="354"/>
      <c r="H706" s="355"/>
      <c r="I706" s="353"/>
      <c r="J706" s="356"/>
      <c r="K706" s="356"/>
    </row>
    <row r="707" spans="1:11">
      <c r="A707" s="352">
        <v>702</v>
      </c>
      <c r="B707" s="353"/>
      <c r="C707" s="353"/>
      <c r="D707" s="353"/>
      <c r="E707" s="353"/>
      <c r="F707" s="354"/>
      <c r="G707" s="354"/>
      <c r="H707" s="355"/>
      <c r="I707" s="353"/>
      <c r="J707" s="356"/>
      <c r="K707" s="356"/>
    </row>
    <row r="708" spans="1:11">
      <c r="A708" s="352">
        <v>703</v>
      </c>
      <c r="B708" s="353"/>
      <c r="C708" s="353"/>
      <c r="D708" s="353"/>
      <c r="E708" s="353"/>
      <c r="F708" s="354"/>
      <c r="G708" s="354"/>
      <c r="H708" s="355"/>
      <c r="I708" s="353"/>
      <c r="J708" s="356"/>
      <c r="K708" s="356"/>
    </row>
    <row r="709" spans="1:11">
      <c r="A709" s="352">
        <v>704</v>
      </c>
      <c r="B709" s="353"/>
      <c r="C709" s="353"/>
      <c r="D709" s="353"/>
      <c r="E709" s="353"/>
      <c r="F709" s="354"/>
      <c r="G709" s="354"/>
      <c r="H709" s="355"/>
      <c r="I709" s="353"/>
      <c r="J709" s="356"/>
      <c r="K709" s="356"/>
    </row>
    <row r="710" spans="1:11">
      <c r="A710" s="352">
        <v>705</v>
      </c>
      <c r="B710" s="353"/>
      <c r="C710" s="353"/>
      <c r="D710" s="353"/>
      <c r="E710" s="353"/>
      <c r="F710" s="354"/>
      <c r="G710" s="354"/>
      <c r="H710" s="355"/>
      <c r="I710" s="353"/>
      <c r="J710" s="356"/>
      <c r="K710" s="356"/>
    </row>
    <row r="711" spans="1:11">
      <c r="A711" s="352">
        <v>706</v>
      </c>
      <c r="B711" s="353"/>
      <c r="C711" s="353"/>
      <c r="D711" s="353"/>
      <c r="E711" s="353"/>
      <c r="F711" s="354"/>
      <c r="G711" s="354"/>
      <c r="H711" s="355"/>
      <c r="I711" s="353"/>
      <c r="J711" s="356"/>
      <c r="K711" s="356"/>
    </row>
    <row r="712" spans="1:11">
      <c r="A712" s="352">
        <v>707</v>
      </c>
      <c r="B712" s="353"/>
      <c r="C712" s="353"/>
      <c r="D712" s="353"/>
      <c r="E712" s="353"/>
      <c r="F712" s="354"/>
      <c r="G712" s="354"/>
      <c r="H712" s="355"/>
      <c r="I712" s="353"/>
      <c r="J712" s="356"/>
      <c r="K712" s="356"/>
    </row>
    <row r="713" spans="1:11">
      <c r="A713" s="352">
        <v>708</v>
      </c>
      <c r="B713" s="353"/>
      <c r="C713" s="353"/>
      <c r="D713" s="353"/>
      <c r="E713" s="353"/>
      <c r="F713" s="354"/>
      <c r="G713" s="354"/>
      <c r="H713" s="355"/>
      <c r="I713" s="353"/>
      <c r="J713" s="356"/>
      <c r="K713" s="356"/>
    </row>
    <row r="714" spans="1:11">
      <c r="A714" s="352">
        <v>709</v>
      </c>
      <c r="B714" s="353"/>
      <c r="C714" s="353"/>
      <c r="D714" s="353"/>
      <c r="E714" s="353"/>
      <c r="F714" s="354"/>
      <c r="G714" s="354"/>
      <c r="H714" s="355"/>
      <c r="I714" s="353"/>
      <c r="J714" s="356"/>
      <c r="K714" s="356"/>
    </row>
    <row r="715" spans="1:11">
      <c r="A715" s="352">
        <v>710</v>
      </c>
      <c r="B715" s="353"/>
      <c r="C715" s="353"/>
      <c r="D715" s="353"/>
      <c r="E715" s="353"/>
      <c r="F715" s="354"/>
      <c r="G715" s="354"/>
      <c r="H715" s="355"/>
      <c r="I715" s="353"/>
      <c r="J715" s="356"/>
      <c r="K715" s="356"/>
    </row>
    <row r="716" spans="1:11">
      <c r="A716" s="352">
        <v>711</v>
      </c>
      <c r="B716" s="353"/>
      <c r="C716" s="353"/>
      <c r="D716" s="353"/>
      <c r="E716" s="353"/>
      <c r="F716" s="354"/>
      <c r="G716" s="354"/>
      <c r="H716" s="355"/>
      <c r="I716" s="353"/>
      <c r="J716" s="356"/>
      <c r="K716" s="356"/>
    </row>
    <row r="717" spans="1:11">
      <c r="A717" s="352">
        <v>712</v>
      </c>
      <c r="B717" s="353"/>
      <c r="C717" s="353"/>
      <c r="D717" s="353"/>
      <c r="E717" s="353"/>
      <c r="F717" s="354"/>
      <c r="G717" s="354"/>
      <c r="H717" s="355"/>
      <c r="I717" s="353"/>
      <c r="J717" s="356"/>
      <c r="K717" s="356"/>
    </row>
    <row r="718" spans="1:11">
      <c r="A718" s="352">
        <v>713</v>
      </c>
      <c r="B718" s="353"/>
      <c r="C718" s="353"/>
      <c r="D718" s="353"/>
      <c r="E718" s="353"/>
      <c r="F718" s="354"/>
      <c r="G718" s="354"/>
      <c r="H718" s="355"/>
      <c r="I718" s="353"/>
      <c r="J718" s="356"/>
      <c r="K718" s="356"/>
    </row>
    <row r="719" spans="1:11">
      <c r="A719" s="352">
        <v>714</v>
      </c>
      <c r="B719" s="353"/>
      <c r="C719" s="353"/>
      <c r="D719" s="353"/>
      <c r="E719" s="353"/>
      <c r="F719" s="354"/>
      <c r="G719" s="354"/>
      <c r="H719" s="355"/>
      <c r="I719" s="353"/>
      <c r="J719" s="356"/>
      <c r="K719" s="356"/>
    </row>
    <row r="720" spans="1:11">
      <c r="A720" s="352">
        <v>715</v>
      </c>
      <c r="B720" s="353"/>
      <c r="C720" s="353"/>
      <c r="D720" s="353"/>
      <c r="E720" s="353"/>
      <c r="F720" s="354"/>
      <c r="G720" s="354"/>
      <c r="H720" s="355"/>
      <c r="I720" s="353"/>
      <c r="J720" s="356"/>
      <c r="K720" s="356"/>
    </row>
    <row r="721" spans="1:11">
      <c r="A721" s="352">
        <v>716</v>
      </c>
      <c r="B721" s="353"/>
      <c r="C721" s="353"/>
      <c r="D721" s="353"/>
      <c r="E721" s="353"/>
      <c r="F721" s="354"/>
      <c r="G721" s="354"/>
      <c r="H721" s="355"/>
      <c r="I721" s="353"/>
      <c r="J721" s="356"/>
      <c r="K721" s="356"/>
    </row>
    <row r="722" spans="1:11">
      <c r="A722" s="352">
        <v>717</v>
      </c>
      <c r="B722" s="353"/>
      <c r="C722" s="353"/>
      <c r="D722" s="353"/>
      <c r="E722" s="353"/>
      <c r="F722" s="354"/>
      <c r="G722" s="354"/>
      <c r="H722" s="355"/>
      <c r="I722" s="353"/>
      <c r="J722" s="356"/>
      <c r="K722" s="356"/>
    </row>
    <row r="723" spans="1:11">
      <c r="A723" s="352">
        <v>718</v>
      </c>
      <c r="B723" s="353"/>
      <c r="C723" s="353"/>
      <c r="D723" s="353"/>
      <c r="E723" s="353"/>
      <c r="F723" s="354"/>
      <c r="G723" s="354"/>
      <c r="H723" s="355"/>
      <c r="I723" s="353"/>
      <c r="J723" s="356"/>
      <c r="K723" s="356"/>
    </row>
    <row r="724" spans="1:11">
      <c r="A724" s="352">
        <v>719</v>
      </c>
      <c r="B724" s="353"/>
      <c r="C724" s="353"/>
      <c r="D724" s="353"/>
      <c r="E724" s="353"/>
      <c r="F724" s="354"/>
      <c r="G724" s="354"/>
      <c r="H724" s="355"/>
      <c r="I724" s="353"/>
      <c r="J724" s="356"/>
      <c r="K724" s="356"/>
    </row>
    <row r="725" spans="1:11">
      <c r="A725" s="352">
        <v>720</v>
      </c>
      <c r="B725" s="353"/>
      <c r="C725" s="353"/>
      <c r="D725" s="353"/>
      <c r="E725" s="353"/>
      <c r="F725" s="354"/>
      <c r="G725" s="354"/>
      <c r="H725" s="355"/>
      <c r="I725" s="353"/>
      <c r="J725" s="356"/>
      <c r="K725" s="356"/>
    </row>
    <row r="726" spans="1:11">
      <c r="A726" s="352">
        <v>721</v>
      </c>
      <c r="B726" s="353"/>
      <c r="C726" s="353"/>
      <c r="D726" s="353"/>
      <c r="E726" s="353"/>
      <c r="F726" s="354"/>
      <c r="G726" s="354"/>
      <c r="H726" s="355"/>
      <c r="I726" s="353"/>
      <c r="J726" s="356"/>
      <c r="K726" s="356"/>
    </row>
    <row r="727" spans="1:11">
      <c r="A727" s="352">
        <v>722</v>
      </c>
      <c r="B727" s="353"/>
      <c r="C727" s="353"/>
      <c r="D727" s="353"/>
      <c r="E727" s="353"/>
      <c r="F727" s="354"/>
      <c r="G727" s="354"/>
      <c r="H727" s="355"/>
      <c r="I727" s="353"/>
      <c r="J727" s="356"/>
      <c r="K727" s="356"/>
    </row>
    <row r="728" spans="1:11">
      <c r="A728" s="352">
        <v>723</v>
      </c>
      <c r="B728" s="353"/>
      <c r="C728" s="353"/>
      <c r="D728" s="353"/>
      <c r="E728" s="353"/>
      <c r="F728" s="354"/>
      <c r="G728" s="354"/>
      <c r="H728" s="355"/>
      <c r="I728" s="353"/>
      <c r="J728" s="356"/>
      <c r="K728" s="356"/>
    </row>
    <row r="729" spans="1:11">
      <c r="A729" s="352">
        <v>724</v>
      </c>
      <c r="B729" s="353"/>
      <c r="C729" s="353"/>
      <c r="D729" s="353"/>
      <c r="E729" s="353"/>
      <c r="F729" s="354"/>
      <c r="G729" s="354"/>
      <c r="H729" s="355"/>
      <c r="I729" s="353"/>
      <c r="J729" s="356"/>
      <c r="K729" s="356"/>
    </row>
    <row r="730" spans="1:11">
      <c r="A730" s="352">
        <v>725</v>
      </c>
      <c r="B730" s="353"/>
      <c r="C730" s="353"/>
      <c r="D730" s="353"/>
      <c r="E730" s="353"/>
      <c r="F730" s="354"/>
      <c r="G730" s="354"/>
      <c r="H730" s="355"/>
      <c r="I730" s="353"/>
      <c r="J730" s="356"/>
      <c r="K730" s="356"/>
    </row>
    <row r="731" spans="1:11">
      <c r="A731" s="352">
        <v>726</v>
      </c>
      <c r="B731" s="353"/>
      <c r="C731" s="353"/>
      <c r="D731" s="353"/>
      <c r="E731" s="353"/>
      <c r="F731" s="354"/>
      <c r="G731" s="354"/>
      <c r="H731" s="355"/>
      <c r="I731" s="353"/>
      <c r="J731" s="356"/>
      <c r="K731" s="356"/>
    </row>
    <row r="732" spans="1:11">
      <c r="A732" s="352">
        <v>727</v>
      </c>
      <c r="B732" s="353"/>
      <c r="C732" s="353"/>
      <c r="D732" s="353"/>
      <c r="E732" s="353"/>
      <c r="F732" s="354"/>
      <c r="G732" s="354"/>
      <c r="H732" s="355"/>
      <c r="I732" s="353"/>
      <c r="J732" s="356"/>
      <c r="K732" s="356"/>
    </row>
    <row r="733" spans="1:11">
      <c r="A733" s="352">
        <v>728</v>
      </c>
      <c r="B733" s="353"/>
      <c r="C733" s="353"/>
      <c r="D733" s="353"/>
      <c r="E733" s="353"/>
      <c r="F733" s="354"/>
      <c r="G733" s="354"/>
      <c r="H733" s="355"/>
      <c r="I733" s="353"/>
      <c r="J733" s="356"/>
      <c r="K733" s="356"/>
    </row>
    <row r="734" spans="1:11">
      <c r="A734" s="352">
        <v>729</v>
      </c>
      <c r="B734" s="353"/>
      <c r="C734" s="353"/>
      <c r="D734" s="353"/>
      <c r="E734" s="353"/>
      <c r="F734" s="354"/>
      <c r="G734" s="354"/>
      <c r="H734" s="355"/>
      <c r="I734" s="353"/>
      <c r="J734" s="356"/>
      <c r="K734" s="356"/>
    </row>
    <row r="735" spans="1:11">
      <c r="A735" s="352">
        <v>730</v>
      </c>
      <c r="B735" s="353"/>
      <c r="C735" s="353"/>
      <c r="D735" s="353"/>
      <c r="E735" s="353"/>
      <c r="F735" s="354"/>
      <c r="G735" s="354"/>
      <c r="H735" s="355"/>
      <c r="I735" s="353"/>
      <c r="J735" s="356"/>
      <c r="K735" s="356"/>
    </row>
    <row r="736" spans="1:11">
      <c r="A736" s="352">
        <v>731</v>
      </c>
      <c r="B736" s="353"/>
      <c r="C736" s="353"/>
      <c r="D736" s="353"/>
      <c r="E736" s="353"/>
      <c r="F736" s="354"/>
      <c r="G736" s="354"/>
      <c r="H736" s="355"/>
      <c r="I736" s="353"/>
      <c r="J736" s="356"/>
      <c r="K736" s="356"/>
    </row>
    <row r="737" spans="1:11">
      <c r="A737" s="352">
        <v>732</v>
      </c>
      <c r="B737" s="353"/>
      <c r="C737" s="353"/>
      <c r="D737" s="353"/>
      <c r="E737" s="353"/>
      <c r="F737" s="354"/>
      <c r="G737" s="354"/>
      <c r="H737" s="355"/>
      <c r="I737" s="353"/>
      <c r="J737" s="356"/>
      <c r="K737" s="356"/>
    </row>
    <row r="738" spans="1:11">
      <c r="A738" s="352">
        <v>733</v>
      </c>
      <c r="B738" s="353"/>
      <c r="C738" s="353"/>
      <c r="D738" s="353"/>
      <c r="E738" s="353"/>
      <c r="F738" s="354"/>
      <c r="G738" s="354"/>
      <c r="H738" s="355"/>
      <c r="I738" s="353"/>
      <c r="J738" s="356"/>
      <c r="K738" s="356"/>
    </row>
    <row r="739" spans="1:11">
      <c r="A739" s="352">
        <v>734</v>
      </c>
      <c r="B739" s="353"/>
      <c r="C739" s="353"/>
      <c r="D739" s="353"/>
      <c r="E739" s="353"/>
      <c r="F739" s="354"/>
      <c r="G739" s="354"/>
      <c r="H739" s="355"/>
      <c r="I739" s="353"/>
      <c r="J739" s="356"/>
      <c r="K739" s="356"/>
    </row>
    <row r="740" spans="1:11">
      <c r="A740" s="352">
        <v>735</v>
      </c>
      <c r="B740" s="353"/>
      <c r="C740" s="353"/>
      <c r="D740" s="353"/>
      <c r="E740" s="353"/>
      <c r="F740" s="354"/>
      <c r="G740" s="354"/>
      <c r="H740" s="355"/>
      <c r="I740" s="353"/>
      <c r="J740" s="356"/>
      <c r="K740" s="356"/>
    </row>
    <row r="741" spans="1:11">
      <c r="A741" s="352">
        <v>736</v>
      </c>
      <c r="B741" s="353"/>
      <c r="C741" s="353"/>
      <c r="D741" s="353"/>
      <c r="E741" s="353"/>
      <c r="F741" s="354"/>
      <c r="G741" s="354"/>
      <c r="H741" s="355"/>
      <c r="I741" s="353"/>
      <c r="J741" s="356"/>
      <c r="K741" s="356"/>
    </row>
    <row r="742" spans="1:11">
      <c r="A742" s="352">
        <v>737</v>
      </c>
      <c r="B742" s="353"/>
      <c r="C742" s="353"/>
      <c r="D742" s="353"/>
      <c r="E742" s="353"/>
      <c r="F742" s="354"/>
      <c r="G742" s="354"/>
      <c r="H742" s="355"/>
      <c r="I742" s="353"/>
      <c r="J742" s="356"/>
      <c r="K742" s="356"/>
    </row>
    <row r="743" spans="1:11">
      <c r="A743" s="352">
        <v>738</v>
      </c>
      <c r="B743" s="353"/>
      <c r="C743" s="353"/>
      <c r="D743" s="353"/>
      <c r="E743" s="353"/>
      <c r="F743" s="354"/>
      <c r="G743" s="354"/>
      <c r="H743" s="355"/>
      <c r="I743" s="353"/>
      <c r="J743" s="356"/>
      <c r="K743" s="356"/>
    </row>
    <row r="744" spans="1:11">
      <c r="A744" s="352">
        <v>739</v>
      </c>
      <c r="B744" s="353"/>
      <c r="C744" s="353"/>
      <c r="D744" s="353"/>
      <c r="E744" s="353"/>
      <c r="F744" s="354"/>
      <c r="G744" s="354"/>
      <c r="H744" s="355"/>
      <c r="I744" s="353"/>
      <c r="J744" s="356"/>
      <c r="K744" s="356"/>
    </row>
    <row r="745" spans="1:11">
      <c r="A745" s="352">
        <v>740</v>
      </c>
      <c r="B745" s="353"/>
      <c r="C745" s="353"/>
      <c r="D745" s="353"/>
      <c r="E745" s="353"/>
      <c r="F745" s="354"/>
      <c r="G745" s="354"/>
      <c r="H745" s="355"/>
      <c r="I745" s="353"/>
      <c r="J745" s="356"/>
      <c r="K745" s="356"/>
    </row>
    <row r="746" spans="1:11">
      <c r="A746" s="352">
        <v>741</v>
      </c>
      <c r="B746" s="353"/>
      <c r="C746" s="353"/>
      <c r="D746" s="353"/>
      <c r="E746" s="353"/>
      <c r="F746" s="354"/>
      <c r="G746" s="354"/>
      <c r="H746" s="355"/>
      <c r="I746" s="353"/>
      <c r="J746" s="356"/>
      <c r="K746" s="356"/>
    </row>
    <row r="747" spans="1:11">
      <c r="A747" s="352">
        <v>742</v>
      </c>
      <c r="B747" s="353"/>
      <c r="C747" s="353"/>
      <c r="D747" s="353"/>
      <c r="E747" s="353"/>
      <c r="F747" s="354"/>
      <c r="G747" s="354"/>
      <c r="H747" s="355"/>
      <c r="I747" s="353"/>
      <c r="J747" s="356"/>
      <c r="K747" s="356"/>
    </row>
    <row r="748" spans="1:11">
      <c r="A748" s="352">
        <v>743</v>
      </c>
      <c r="B748" s="353"/>
      <c r="C748" s="353"/>
      <c r="D748" s="353"/>
      <c r="E748" s="353"/>
      <c r="F748" s="354"/>
      <c r="G748" s="354"/>
      <c r="H748" s="355"/>
      <c r="I748" s="353"/>
      <c r="J748" s="356"/>
      <c r="K748" s="356"/>
    </row>
    <row r="749" spans="1:11">
      <c r="A749" s="352">
        <v>744</v>
      </c>
      <c r="B749" s="353"/>
      <c r="C749" s="353"/>
      <c r="D749" s="353"/>
      <c r="E749" s="353"/>
      <c r="F749" s="354"/>
      <c r="G749" s="354"/>
      <c r="H749" s="355"/>
      <c r="I749" s="353"/>
      <c r="J749" s="356"/>
      <c r="K749" s="356"/>
    </row>
    <row r="750" spans="1:11">
      <c r="A750" s="352">
        <v>745</v>
      </c>
      <c r="B750" s="353"/>
      <c r="C750" s="353"/>
      <c r="D750" s="353"/>
      <c r="E750" s="353"/>
      <c r="F750" s="354"/>
      <c r="G750" s="354"/>
      <c r="H750" s="355"/>
      <c r="I750" s="353"/>
      <c r="J750" s="356"/>
      <c r="K750" s="356"/>
    </row>
    <row r="751" spans="1:11">
      <c r="A751" s="352">
        <v>746</v>
      </c>
      <c r="B751" s="353"/>
      <c r="C751" s="353"/>
      <c r="D751" s="353"/>
      <c r="E751" s="353"/>
      <c r="F751" s="354"/>
      <c r="G751" s="354"/>
      <c r="H751" s="355"/>
      <c r="I751" s="353"/>
      <c r="J751" s="356"/>
      <c r="K751" s="356"/>
    </row>
    <row r="752" spans="1:11">
      <c r="A752" s="352">
        <v>747</v>
      </c>
      <c r="B752" s="353"/>
      <c r="C752" s="353"/>
      <c r="D752" s="353"/>
      <c r="E752" s="353"/>
      <c r="F752" s="354"/>
      <c r="G752" s="354"/>
      <c r="H752" s="355"/>
      <c r="I752" s="353"/>
      <c r="J752" s="356"/>
      <c r="K752" s="356"/>
    </row>
    <row r="753" spans="1:11">
      <c r="A753" s="352">
        <v>748</v>
      </c>
      <c r="B753" s="353"/>
      <c r="C753" s="353"/>
      <c r="D753" s="353"/>
      <c r="E753" s="353"/>
      <c r="F753" s="354"/>
      <c r="G753" s="354"/>
      <c r="H753" s="355"/>
      <c r="I753" s="353"/>
      <c r="J753" s="356"/>
      <c r="K753" s="356"/>
    </row>
    <row r="754" spans="1:11">
      <c r="A754" s="352">
        <v>749</v>
      </c>
      <c r="B754" s="353"/>
      <c r="C754" s="353"/>
      <c r="D754" s="353"/>
      <c r="E754" s="353"/>
      <c r="F754" s="354"/>
      <c r="G754" s="354"/>
      <c r="H754" s="355"/>
      <c r="I754" s="353"/>
      <c r="J754" s="356"/>
      <c r="K754" s="356"/>
    </row>
    <row r="755" spans="1:11">
      <c r="A755" s="352">
        <v>750</v>
      </c>
      <c r="B755" s="353"/>
      <c r="C755" s="353"/>
      <c r="D755" s="353"/>
      <c r="E755" s="353"/>
      <c r="F755" s="354"/>
      <c r="G755" s="354"/>
      <c r="H755" s="355"/>
      <c r="I755" s="353"/>
      <c r="J755" s="356"/>
      <c r="K755" s="356"/>
    </row>
    <row r="756" spans="1:11">
      <c r="A756" s="352">
        <v>751</v>
      </c>
      <c r="B756" s="353"/>
      <c r="C756" s="353"/>
      <c r="D756" s="353"/>
      <c r="E756" s="353"/>
      <c r="F756" s="354"/>
      <c r="G756" s="354"/>
      <c r="H756" s="355"/>
      <c r="I756" s="353"/>
      <c r="J756" s="356"/>
      <c r="K756" s="356"/>
    </row>
    <row r="757" spans="1:11">
      <c r="A757" s="352">
        <v>752</v>
      </c>
      <c r="B757" s="353"/>
      <c r="C757" s="353"/>
      <c r="D757" s="353"/>
      <c r="E757" s="353"/>
      <c r="F757" s="354"/>
      <c r="G757" s="354"/>
      <c r="H757" s="355"/>
      <c r="I757" s="353"/>
      <c r="J757" s="356"/>
      <c r="K757" s="356"/>
    </row>
    <row r="758" spans="1:11">
      <c r="A758" s="352">
        <v>753</v>
      </c>
      <c r="B758" s="353"/>
      <c r="C758" s="353"/>
      <c r="D758" s="353"/>
      <c r="E758" s="353"/>
      <c r="F758" s="354"/>
      <c r="G758" s="354"/>
      <c r="H758" s="355"/>
      <c r="I758" s="353"/>
      <c r="J758" s="356"/>
      <c r="K758" s="356"/>
    </row>
    <row r="759" spans="1:11">
      <c r="A759" s="352">
        <v>754</v>
      </c>
      <c r="B759" s="353"/>
      <c r="C759" s="353"/>
      <c r="D759" s="353"/>
      <c r="E759" s="353"/>
      <c r="F759" s="354"/>
      <c r="G759" s="354"/>
      <c r="H759" s="355"/>
      <c r="I759" s="353"/>
      <c r="J759" s="356"/>
      <c r="K759" s="356"/>
    </row>
    <row r="760" spans="1:11">
      <c r="A760" s="352">
        <v>755</v>
      </c>
      <c r="B760" s="353"/>
      <c r="C760" s="353"/>
      <c r="D760" s="353"/>
      <c r="E760" s="353"/>
      <c r="F760" s="354"/>
      <c r="G760" s="354"/>
      <c r="H760" s="355"/>
      <c r="I760" s="353"/>
      <c r="J760" s="356"/>
      <c r="K760" s="356"/>
    </row>
    <row r="761" spans="1:11">
      <c r="A761" s="352">
        <v>756</v>
      </c>
      <c r="B761" s="353"/>
      <c r="C761" s="353"/>
      <c r="D761" s="353"/>
      <c r="E761" s="353"/>
      <c r="F761" s="354"/>
      <c r="G761" s="354"/>
      <c r="H761" s="355"/>
      <c r="I761" s="353"/>
      <c r="J761" s="356"/>
      <c r="K761" s="356"/>
    </row>
    <row r="762" spans="1:11">
      <c r="A762" s="352">
        <v>757</v>
      </c>
      <c r="B762" s="353"/>
      <c r="C762" s="353"/>
      <c r="D762" s="353"/>
      <c r="E762" s="353"/>
      <c r="F762" s="354"/>
      <c r="G762" s="354"/>
      <c r="H762" s="355"/>
      <c r="I762" s="353"/>
      <c r="J762" s="356"/>
      <c r="K762" s="356"/>
    </row>
    <row r="763" spans="1:11">
      <c r="A763" s="352">
        <v>758</v>
      </c>
      <c r="B763" s="353"/>
      <c r="C763" s="353"/>
      <c r="D763" s="353"/>
      <c r="E763" s="353"/>
      <c r="F763" s="354"/>
      <c r="G763" s="354"/>
      <c r="H763" s="355"/>
      <c r="I763" s="353"/>
      <c r="J763" s="356"/>
      <c r="K763" s="356"/>
    </row>
    <row r="764" spans="1:11">
      <c r="A764" s="352">
        <v>759</v>
      </c>
      <c r="B764" s="353"/>
      <c r="C764" s="353"/>
      <c r="D764" s="353"/>
      <c r="E764" s="353"/>
      <c r="F764" s="354"/>
      <c r="G764" s="354"/>
      <c r="H764" s="355"/>
      <c r="I764" s="353"/>
      <c r="J764" s="356"/>
      <c r="K764" s="356"/>
    </row>
    <row r="765" spans="1:11">
      <c r="A765" s="352">
        <v>760</v>
      </c>
      <c r="B765" s="353"/>
      <c r="C765" s="353"/>
      <c r="D765" s="353"/>
      <c r="E765" s="353"/>
      <c r="F765" s="354"/>
      <c r="G765" s="354"/>
      <c r="H765" s="355"/>
      <c r="I765" s="353"/>
      <c r="J765" s="356"/>
      <c r="K765" s="356"/>
    </row>
    <row r="766" spans="1:11">
      <c r="A766" s="352">
        <v>761</v>
      </c>
      <c r="B766" s="353"/>
      <c r="C766" s="353"/>
      <c r="D766" s="353"/>
      <c r="E766" s="353"/>
      <c r="F766" s="354"/>
      <c r="G766" s="354"/>
      <c r="H766" s="355"/>
      <c r="I766" s="353"/>
      <c r="J766" s="356"/>
      <c r="K766" s="356"/>
    </row>
    <row r="767" spans="1:11">
      <c r="A767" s="352">
        <v>762</v>
      </c>
      <c r="B767" s="353"/>
      <c r="C767" s="353"/>
      <c r="D767" s="353"/>
      <c r="E767" s="353"/>
      <c r="F767" s="354"/>
      <c r="G767" s="354"/>
      <c r="H767" s="355"/>
      <c r="I767" s="353"/>
      <c r="J767" s="356"/>
      <c r="K767" s="356"/>
    </row>
    <row r="768" spans="1:11">
      <c r="A768" s="352">
        <v>763</v>
      </c>
      <c r="B768" s="353"/>
      <c r="C768" s="353"/>
      <c r="D768" s="353"/>
      <c r="E768" s="353"/>
      <c r="F768" s="354"/>
      <c r="G768" s="354"/>
      <c r="H768" s="355"/>
      <c r="I768" s="353"/>
      <c r="J768" s="356"/>
      <c r="K768" s="356"/>
    </row>
    <row r="769" spans="1:11">
      <c r="A769" s="352">
        <v>764</v>
      </c>
      <c r="B769" s="353"/>
      <c r="C769" s="353"/>
      <c r="D769" s="353"/>
      <c r="E769" s="353"/>
      <c r="F769" s="354"/>
      <c r="G769" s="354"/>
      <c r="H769" s="355"/>
      <c r="I769" s="353"/>
      <c r="J769" s="356"/>
      <c r="K769" s="356"/>
    </row>
    <row r="770" spans="1:11">
      <c r="A770" s="352">
        <v>765</v>
      </c>
      <c r="B770" s="353"/>
      <c r="C770" s="353"/>
      <c r="D770" s="353"/>
      <c r="E770" s="353"/>
      <c r="F770" s="354"/>
      <c r="G770" s="354"/>
      <c r="H770" s="355"/>
      <c r="I770" s="353"/>
      <c r="J770" s="356"/>
      <c r="K770" s="356"/>
    </row>
    <row r="771" spans="1:11">
      <c r="A771" s="352">
        <v>766</v>
      </c>
      <c r="B771" s="353"/>
      <c r="C771" s="353"/>
      <c r="D771" s="353"/>
      <c r="E771" s="353"/>
      <c r="F771" s="354"/>
      <c r="G771" s="354"/>
      <c r="H771" s="355"/>
      <c r="I771" s="353"/>
      <c r="J771" s="356"/>
      <c r="K771" s="356"/>
    </row>
    <row r="772" spans="1:11">
      <c r="A772" s="352">
        <v>767</v>
      </c>
      <c r="B772" s="353"/>
      <c r="C772" s="353"/>
      <c r="D772" s="353"/>
      <c r="E772" s="353"/>
      <c r="F772" s="354"/>
      <c r="G772" s="354"/>
      <c r="H772" s="355"/>
      <c r="I772" s="353"/>
      <c r="J772" s="356"/>
      <c r="K772" s="356"/>
    </row>
    <row r="773" spans="1:11">
      <c r="A773" s="352">
        <v>768</v>
      </c>
      <c r="B773" s="353"/>
      <c r="C773" s="353"/>
      <c r="D773" s="353"/>
      <c r="E773" s="353"/>
      <c r="F773" s="354"/>
      <c r="G773" s="354"/>
      <c r="H773" s="355"/>
      <c r="I773" s="353"/>
      <c r="J773" s="356"/>
      <c r="K773" s="356"/>
    </row>
    <row r="774" spans="1:11">
      <c r="A774" s="352">
        <v>769</v>
      </c>
      <c r="B774" s="353"/>
      <c r="C774" s="353"/>
      <c r="D774" s="353"/>
      <c r="E774" s="353"/>
      <c r="F774" s="354"/>
      <c r="G774" s="354"/>
      <c r="H774" s="355"/>
      <c r="I774" s="353"/>
      <c r="J774" s="356"/>
      <c r="K774" s="356"/>
    </row>
    <row r="775" spans="1:11">
      <c r="A775" s="352">
        <v>770</v>
      </c>
      <c r="B775" s="353"/>
      <c r="C775" s="353"/>
      <c r="D775" s="353"/>
      <c r="E775" s="353"/>
      <c r="F775" s="354"/>
      <c r="G775" s="354"/>
      <c r="H775" s="355"/>
      <c r="I775" s="353"/>
      <c r="J775" s="356"/>
      <c r="K775" s="356"/>
    </row>
    <row r="776" spans="1:11">
      <c r="A776" s="352">
        <v>771</v>
      </c>
      <c r="B776" s="353"/>
      <c r="C776" s="353"/>
      <c r="D776" s="353"/>
      <c r="E776" s="353"/>
      <c r="F776" s="354"/>
      <c r="G776" s="354"/>
      <c r="H776" s="355"/>
      <c r="I776" s="353"/>
      <c r="J776" s="356"/>
      <c r="K776" s="356"/>
    </row>
    <row r="777" spans="1:11">
      <c r="A777" s="352">
        <v>772</v>
      </c>
      <c r="B777" s="353"/>
      <c r="C777" s="353"/>
      <c r="D777" s="353"/>
      <c r="E777" s="353"/>
      <c r="F777" s="354"/>
      <c r="G777" s="354"/>
      <c r="H777" s="355"/>
      <c r="I777" s="353"/>
      <c r="J777" s="356"/>
      <c r="K777" s="356"/>
    </row>
    <row r="778" spans="1:11">
      <c r="A778" s="352">
        <v>773</v>
      </c>
      <c r="B778" s="353"/>
      <c r="C778" s="353"/>
      <c r="D778" s="353"/>
      <c r="E778" s="353"/>
      <c r="F778" s="354"/>
      <c r="G778" s="354"/>
      <c r="H778" s="355"/>
      <c r="I778" s="353"/>
      <c r="J778" s="356"/>
      <c r="K778" s="356"/>
    </row>
    <row r="779" spans="1:11">
      <c r="A779" s="352">
        <v>774</v>
      </c>
      <c r="B779" s="353"/>
      <c r="C779" s="353"/>
      <c r="D779" s="353"/>
      <c r="E779" s="353"/>
      <c r="F779" s="354"/>
      <c r="G779" s="354"/>
      <c r="H779" s="355"/>
      <c r="I779" s="353"/>
      <c r="J779" s="356"/>
      <c r="K779" s="356"/>
    </row>
    <row r="780" spans="1:11">
      <c r="A780" s="352">
        <v>775</v>
      </c>
      <c r="B780" s="353"/>
      <c r="C780" s="353"/>
      <c r="D780" s="353"/>
      <c r="E780" s="353"/>
      <c r="F780" s="354"/>
      <c r="G780" s="354"/>
      <c r="H780" s="355"/>
      <c r="I780" s="353"/>
      <c r="J780" s="356"/>
      <c r="K780" s="356"/>
    </row>
    <row r="781" spans="1:11">
      <c r="A781" s="352">
        <v>776</v>
      </c>
      <c r="B781" s="353"/>
      <c r="C781" s="353"/>
      <c r="D781" s="353"/>
      <c r="E781" s="353"/>
      <c r="F781" s="354"/>
      <c r="G781" s="354"/>
      <c r="H781" s="355"/>
      <c r="I781" s="353"/>
      <c r="J781" s="356"/>
      <c r="K781" s="356"/>
    </row>
    <row r="782" spans="1:11">
      <c r="A782" s="352">
        <v>777</v>
      </c>
      <c r="B782" s="353"/>
      <c r="C782" s="353"/>
      <c r="D782" s="353"/>
      <c r="E782" s="353"/>
      <c r="F782" s="354"/>
      <c r="G782" s="354"/>
      <c r="H782" s="355"/>
      <c r="I782" s="353"/>
      <c r="J782" s="356"/>
      <c r="K782" s="356"/>
    </row>
    <row r="783" spans="1:11">
      <c r="A783" s="352">
        <v>778</v>
      </c>
      <c r="B783" s="353"/>
      <c r="C783" s="353"/>
      <c r="D783" s="353"/>
      <c r="E783" s="353"/>
      <c r="F783" s="354"/>
      <c r="G783" s="354"/>
      <c r="H783" s="355"/>
      <c r="I783" s="353"/>
      <c r="J783" s="356"/>
      <c r="K783" s="356"/>
    </row>
    <row r="784" spans="1:11">
      <c r="A784" s="352">
        <v>779</v>
      </c>
      <c r="B784" s="353"/>
      <c r="C784" s="353"/>
      <c r="D784" s="353"/>
      <c r="E784" s="353"/>
      <c r="F784" s="354"/>
      <c r="G784" s="354"/>
      <c r="H784" s="355"/>
      <c r="I784" s="353"/>
      <c r="J784" s="356"/>
      <c r="K784" s="356"/>
    </row>
    <row r="785" spans="1:11">
      <c r="A785" s="352">
        <v>780</v>
      </c>
      <c r="B785" s="353"/>
      <c r="C785" s="353"/>
      <c r="D785" s="353"/>
      <c r="E785" s="353"/>
      <c r="F785" s="354"/>
      <c r="G785" s="354"/>
      <c r="H785" s="355"/>
      <c r="I785" s="353"/>
      <c r="J785" s="356"/>
      <c r="K785" s="356"/>
    </row>
    <row r="786" spans="1:11">
      <c r="A786" s="352">
        <v>781</v>
      </c>
      <c r="B786" s="353"/>
      <c r="C786" s="353"/>
      <c r="D786" s="353"/>
      <c r="E786" s="353"/>
      <c r="F786" s="354"/>
      <c r="G786" s="354"/>
      <c r="H786" s="355"/>
      <c r="I786" s="353"/>
      <c r="J786" s="356"/>
      <c r="K786" s="356"/>
    </row>
    <row r="787" spans="1:11">
      <c r="A787" s="352">
        <v>782</v>
      </c>
      <c r="B787" s="353"/>
      <c r="C787" s="353"/>
      <c r="D787" s="353"/>
      <c r="E787" s="353"/>
      <c r="F787" s="354"/>
      <c r="G787" s="354"/>
      <c r="H787" s="355"/>
      <c r="I787" s="353"/>
      <c r="J787" s="356"/>
      <c r="K787" s="356"/>
    </row>
    <row r="788" spans="1:11">
      <c r="A788" s="352">
        <v>783</v>
      </c>
      <c r="B788" s="353"/>
      <c r="C788" s="353"/>
      <c r="D788" s="353"/>
      <c r="E788" s="353"/>
      <c r="F788" s="354"/>
      <c r="G788" s="354"/>
      <c r="H788" s="355"/>
      <c r="I788" s="353"/>
      <c r="J788" s="356"/>
      <c r="K788" s="356"/>
    </row>
    <row r="789" spans="1:11">
      <c r="A789" s="352">
        <v>784</v>
      </c>
      <c r="B789" s="353"/>
      <c r="C789" s="353"/>
      <c r="D789" s="353"/>
      <c r="E789" s="353"/>
      <c r="F789" s="354"/>
      <c r="G789" s="354"/>
      <c r="H789" s="355"/>
      <c r="I789" s="353"/>
      <c r="J789" s="356"/>
      <c r="K789" s="356"/>
    </row>
    <row r="790" spans="1:11">
      <c r="A790" s="352">
        <v>785</v>
      </c>
      <c r="B790" s="353"/>
      <c r="C790" s="353"/>
      <c r="D790" s="353"/>
      <c r="E790" s="353"/>
      <c r="F790" s="354"/>
      <c r="G790" s="354"/>
      <c r="H790" s="355"/>
      <c r="I790" s="353"/>
      <c r="J790" s="356"/>
      <c r="K790" s="356"/>
    </row>
    <row r="791" spans="1:11">
      <c r="A791" s="352">
        <v>786</v>
      </c>
      <c r="B791" s="353"/>
      <c r="C791" s="353"/>
      <c r="D791" s="353"/>
      <c r="E791" s="353"/>
      <c r="F791" s="354"/>
      <c r="G791" s="354"/>
      <c r="H791" s="355"/>
      <c r="I791" s="353"/>
      <c r="J791" s="356"/>
      <c r="K791" s="356"/>
    </row>
    <row r="792" spans="1:11">
      <c r="A792" s="352">
        <v>787</v>
      </c>
      <c r="B792" s="353"/>
      <c r="C792" s="353"/>
      <c r="D792" s="353"/>
      <c r="E792" s="353"/>
      <c r="F792" s="354"/>
      <c r="G792" s="354"/>
      <c r="H792" s="355"/>
      <c r="I792" s="353"/>
      <c r="J792" s="356"/>
      <c r="K792" s="356"/>
    </row>
    <row r="793" spans="1:11">
      <c r="A793" s="352">
        <v>788</v>
      </c>
      <c r="B793" s="353"/>
      <c r="C793" s="353"/>
      <c r="D793" s="353"/>
      <c r="E793" s="353"/>
      <c r="F793" s="354"/>
      <c r="G793" s="354"/>
      <c r="H793" s="355"/>
      <c r="I793" s="353"/>
      <c r="J793" s="356"/>
      <c r="K793" s="356"/>
    </row>
    <row r="794" spans="1:11">
      <c r="A794" s="352">
        <v>789</v>
      </c>
      <c r="B794" s="353"/>
      <c r="C794" s="353"/>
      <c r="D794" s="353"/>
      <c r="E794" s="353"/>
      <c r="F794" s="354"/>
      <c r="G794" s="354"/>
      <c r="H794" s="355"/>
      <c r="I794" s="353"/>
      <c r="J794" s="356"/>
      <c r="K794" s="356"/>
    </row>
    <row r="795" spans="1:11">
      <c r="A795" s="352">
        <v>790</v>
      </c>
      <c r="B795" s="353"/>
      <c r="C795" s="353"/>
      <c r="D795" s="353"/>
      <c r="E795" s="353"/>
      <c r="F795" s="354"/>
      <c r="G795" s="354"/>
      <c r="H795" s="355"/>
      <c r="I795" s="353"/>
      <c r="J795" s="356"/>
      <c r="K795" s="356"/>
    </row>
    <row r="796" spans="1:11">
      <c r="A796" s="352">
        <v>791</v>
      </c>
      <c r="B796" s="353"/>
      <c r="C796" s="353"/>
      <c r="D796" s="353"/>
      <c r="E796" s="353"/>
      <c r="F796" s="354"/>
      <c r="G796" s="354"/>
      <c r="H796" s="355"/>
      <c r="I796" s="353"/>
      <c r="J796" s="356"/>
      <c r="K796" s="356"/>
    </row>
    <row r="797" spans="1:11">
      <c r="A797" s="352">
        <v>792</v>
      </c>
      <c r="B797" s="353"/>
      <c r="C797" s="353"/>
      <c r="D797" s="353"/>
      <c r="E797" s="353"/>
      <c r="F797" s="354"/>
      <c r="G797" s="354"/>
      <c r="H797" s="355"/>
      <c r="I797" s="353"/>
      <c r="J797" s="356"/>
      <c r="K797" s="356"/>
    </row>
    <row r="798" spans="1:11">
      <c r="A798" s="352">
        <v>793</v>
      </c>
      <c r="B798" s="353"/>
      <c r="C798" s="353"/>
      <c r="D798" s="353"/>
      <c r="E798" s="353"/>
      <c r="F798" s="354"/>
      <c r="G798" s="354"/>
      <c r="H798" s="355"/>
      <c r="I798" s="353"/>
      <c r="J798" s="356"/>
      <c r="K798" s="356"/>
    </row>
    <row r="799" spans="1:11">
      <c r="A799" s="352">
        <v>794</v>
      </c>
      <c r="B799" s="353"/>
      <c r="C799" s="353"/>
      <c r="D799" s="353"/>
      <c r="E799" s="353"/>
      <c r="F799" s="354"/>
      <c r="G799" s="354"/>
      <c r="H799" s="355"/>
      <c r="I799" s="353"/>
      <c r="J799" s="356"/>
      <c r="K799" s="356"/>
    </row>
    <row r="800" spans="1:11">
      <c r="A800" s="352">
        <v>795</v>
      </c>
      <c r="B800" s="353"/>
      <c r="C800" s="353"/>
      <c r="D800" s="353"/>
      <c r="E800" s="353"/>
      <c r="F800" s="354"/>
      <c r="G800" s="354"/>
      <c r="H800" s="355"/>
      <c r="I800" s="353"/>
      <c r="J800" s="356"/>
      <c r="K800" s="356"/>
    </row>
    <row r="801" spans="1:11">
      <c r="A801" s="352">
        <v>796</v>
      </c>
      <c r="B801" s="353"/>
      <c r="C801" s="353"/>
      <c r="D801" s="353"/>
      <c r="E801" s="353"/>
      <c r="F801" s="354"/>
      <c r="G801" s="354"/>
      <c r="H801" s="355"/>
      <c r="I801" s="353"/>
      <c r="J801" s="356"/>
      <c r="K801" s="356"/>
    </row>
    <row r="802" spans="1:11">
      <c r="A802" s="352">
        <v>797</v>
      </c>
      <c r="B802" s="353"/>
      <c r="C802" s="353"/>
      <c r="D802" s="353"/>
      <c r="E802" s="353"/>
      <c r="F802" s="354"/>
      <c r="G802" s="354"/>
      <c r="H802" s="355"/>
      <c r="I802" s="353"/>
      <c r="J802" s="356"/>
      <c r="K802" s="356"/>
    </row>
    <row r="803" spans="1:11">
      <c r="A803" s="352">
        <v>798</v>
      </c>
      <c r="B803" s="353"/>
      <c r="C803" s="353"/>
      <c r="D803" s="353"/>
      <c r="E803" s="353"/>
      <c r="F803" s="354"/>
      <c r="G803" s="354"/>
      <c r="H803" s="355"/>
      <c r="I803" s="353"/>
      <c r="J803" s="356"/>
      <c r="K803" s="356"/>
    </row>
    <row r="804" spans="1:11">
      <c r="A804" s="352">
        <v>799</v>
      </c>
      <c r="B804" s="353"/>
      <c r="C804" s="353"/>
      <c r="D804" s="353"/>
      <c r="E804" s="353"/>
      <c r="F804" s="354"/>
      <c r="G804" s="354"/>
      <c r="H804" s="355"/>
      <c r="I804" s="353"/>
      <c r="J804" s="356"/>
      <c r="K804" s="356"/>
    </row>
    <row r="805" spans="1:11">
      <c r="A805" s="352">
        <v>800</v>
      </c>
      <c r="B805" s="353"/>
      <c r="C805" s="353"/>
      <c r="D805" s="353"/>
      <c r="E805" s="353"/>
      <c r="F805" s="354"/>
      <c r="G805" s="354"/>
      <c r="H805" s="355"/>
      <c r="I805" s="353"/>
      <c r="J805" s="356"/>
      <c r="K805" s="356"/>
    </row>
    <row r="806" spans="1:11">
      <c r="A806" s="352">
        <v>801</v>
      </c>
      <c r="B806" s="353"/>
      <c r="C806" s="353"/>
      <c r="D806" s="353"/>
      <c r="E806" s="353"/>
      <c r="F806" s="354"/>
      <c r="G806" s="354"/>
      <c r="H806" s="355"/>
      <c r="I806" s="353"/>
      <c r="J806" s="356"/>
      <c r="K806" s="356"/>
    </row>
    <row r="807" spans="1:11">
      <c r="A807" s="352">
        <v>802</v>
      </c>
      <c r="B807" s="353"/>
      <c r="C807" s="353"/>
      <c r="D807" s="353"/>
      <c r="E807" s="353"/>
      <c r="F807" s="354"/>
      <c r="G807" s="354"/>
      <c r="H807" s="355"/>
      <c r="I807" s="353"/>
      <c r="J807" s="356"/>
      <c r="K807" s="356"/>
    </row>
    <row r="808" spans="1:11">
      <c r="A808" s="352">
        <v>803</v>
      </c>
      <c r="B808" s="353"/>
      <c r="C808" s="353"/>
      <c r="D808" s="353"/>
      <c r="E808" s="353"/>
      <c r="F808" s="354"/>
      <c r="G808" s="354"/>
      <c r="H808" s="355"/>
      <c r="I808" s="353"/>
      <c r="J808" s="356"/>
      <c r="K808" s="356"/>
    </row>
    <row r="809" spans="1:11">
      <c r="A809" s="352">
        <v>804</v>
      </c>
      <c r="B809" s="353"/>
      <c r="C809" s="353"/>
      <c r="D809" s="353"/>
      <c r="E809" s="353"/>
      <c r="F809" s="354"/>
      <c r="G809" s="354"/>
      <c r="H809" s="355"/>
      <c r="I809" s="353"/>
      <c r="J809" s="356"/>
      <c r="K809" s="356"/>
    </row>
    <row r="810" spans="1:11">
      <c r="A810" s="352">
        <v>805</v>
      </c>
      <c r="B810" s="353"/>
      <c r="C810" s="353"/>
      <c r="D810" s="353"/>
      <c r="E810" s="353"/>
      <c r="F810" s="354"/>
      <c r="G810" s="354"/>
      <c r="H810" s="355"/>
      <c r="I810" s="353"/>
      <c r="J810" s="356"/>
      <c r="K810" s="356"/>
    </row>
    <row r="811" spans="1:11">
      <c r="A811" s="352">
        <v>806</v>
      </c>
      <c r="B811" s="353"/>
      <c r="C811" s="353"/>
      <c r="D811" s="353"/>
      <c r="E811" s="353"/>
      <c r="F811" s="354"/>
      <c r="G811" s="354"/>
      <c r="H811" s="355"/>
      <c r="I811" s="353"/>
      <c r="J811" s="356"/>
      <c r="K811" s="356"/>
    </row>
    <row r="812" spans="1:11">
      <c r="A812" s="352">
        <v>807</v>
      </c>
      <c r="B812" s="353"/>
      <c r="C812" s="353"/>
      <c r="D812" s="353"/>
      <c r="E812" s="353"/>
      <c r="F812" s="354"/>
      <c r="G812" s="354"/>
      <c r="H812" s="355"/>
      <c r="I812" s="353"/>
      <c r="J812" s="356"/>
      <c r="K812" s="356"/>
    </row>
    <row r="813" spans="1:11">
      <c r="A813" s="352">
        <v>808</v>
      </c>
      <c r="B813" s="353"/>
      <c r="C813" s="353"/>
      <c r="D813" s="353"/>
      <c r="E813" s="353"/>
      <c r="F813" s="354"/>
      <c r="G813" s="354"/>
      <c r="H813" s="355"/>
      <c r="I813" s="353"/>
      <c r="J813" s="356"/>
      <c r="K813" s="356"/>
    </row>
    <row r="814" spans="1:11">
      <c r="A814" s="352">
        <v>809</v>
      </c>
      <c r="B814" s="353"/>
      <c r="C814" s="353"/>
      <c r="D814" s="353"/>
      <c r="E814" s="353"/>
      <c r="F814" s="354"/>
      <c r="G814" s="354"/>
      <c r="H814" s="355"/>
      <c r="I814" s="353"/>
      <c r="J814" s="356"/>
      <c r="K814" s="356"/>
    </row>
    <row r="815" spans="1:11">
      <c r="A815" s="352">
        <v>810</v>
      </c>
      <c r="B815" s="353"/>
      <c r="C815" s="353"/>
      <c r="D815" s="353"/>
      <c r="E815" s="353"/>
      <c r="F815" s="354"/>
      <c r="G815" s="354"/>
      <c r="H815" s="355"/>
      <c r="I815" s="353"/>
      <c r="J815" s="356"/>
      <c r="K815" s="356"/>
    </row>
    <row r="816" spans="1:11">
      <c r="A816" s="352">
        <v>811</v>
      </c>
      <c r="B816" s="353"/>
      <c r="C816" s="353"/>
      <c r="D816" s="353"/>
      <c r="E816" s="353"/>
      <c r="F816" s="354"/>
      <c r="G816" s="354"/>
      <c r="H816" s="355"/>
      <c r="I816" s="353"/>
      <c r="J816" s="356"/>
      <c r="K816" s="356"/>
    </row>
    <row r="817" spans="1:11">
      <c r="A817" s="352">
        <v>812</v>
      </c>
      <c r="B817" s="353"/>
      <c r="C817" s="353"/>
      <c r="D817" s="353"/>
      <c r="E817" s="353"/>
      <c r="F817" s="354"/>
      <c r="G817" s="354"/>
      <c r="H817" s="355"/>
      <c r="I817" s="353"/>
      <c r="J817" s="356"/>
      <c r="K817" s="356"/>
    </row>
    <row r="818" spans="1:11">
      <c r="A818" s="352">
        <v>813</v>
      </c>
      <c r="B818" s="353"/>
      <c r="C818" s="353"/>
      <c r="D818" s="353"/>
      <c r="E818" s="353"/>
      <c r="F818" s="354"/>
      <c r="G818" s="354"/>
      <c r="H818" s="355"/>
      <c r="I818" s="353"/>
      <c r="J818" s="356"/>
      <c r="K818" s="356"/>
    </row>
    <row r="819" spans="1:11">
      <c r="A819" s="352">
        <v>814</v>
      </c>
      <c r="B819" s="353"/>
      <c r="C819" s="353"/>
      <c r="D819" s="353"/>
      <c r="E819" s="353"/>
      <c r="F819" s="354"/>
      <c r="G819" s="354"/>
      <c r="H819" s="355"/>
      <c r="I819" s="353"/>
      <c r="J819" s="356"/>
      <c r="K819" s="356"/>
    </row>
    <row r="820" spans="1:11">
      <c r="A820" s="352">
        <v>815</v>
      </c>
      <c r="B820" s="353"/>
      <c r="C820" s="353"/>
      <c r="D820" s="353"/>
      <c r="E820" s="353"/>
      <c r="F820" s="354"/>
      <c r="G820" s="354"/>
      <c r="H820" s="355"/>
      <c r="I820" s="353"/>
      <c r="J820" s="356"/>
      <c r="K820" s="356"/>
    </row>
    <row r="821" spans="1:11">
      <c r="A821" s="352">
        <v>816</v>
      </c>
      <c r="B821" s="353"/>
      <c r="C821" s="353"/>
      <c r="D821" s="353"/>
      <c r="E821" s="353"/>
      <c r="F821" s="354"/>
      <c r="G821" s="354"/>
      <c r="H821" s="355"/>
      <c r="I821" s="353"/>
      <c r="J821" s="356"/>
      <c r="K821" s="356"/>
    </row>
    <row r="822" spans="1:11">
      <c r="A822" s="352">
        <v>817</v>
      </c>
      <c r="B822" s="353"/>
      <c r="C822" s="353"/>
      <c r="D822" s="353"/>
      <c r="E822" s="353"/>
      <c r="F822" s="354"/>
      <c r="G822" s="354"/>
      <c r="H822" s="355"/>
      <c r="I822" s="353"/>
      <c r="J822" s="356"/>
      <c r="K822" s="356"/>
    </row>
    <row r="823" spans="1:11">
      <c r="A823" s="352">
        <v>818</v>
      </c>
      <c r="B823" s="353"/>
      <c r="C823" s="353"/>
      <c r="D823" s="353"/>
      <c r="E823" s="353"/>
      <c r="F823" s="354"/>
      <c r="G823" s="354"/>
      <c r="H823" s="355"/>
      <c r="I823" s="353"/>
      <c r="J823" s="356"/>
      <c r="K823" s="356"/>
    </row>
    <row r="824" spans="1:11">
      <c r="A824" s="352">
        <v>819</v>
      </c>
      <c r="B824" s="353"/>
      <c r="C824" s="353"/>
      <c r="D824" s="353"/>
      <c r="E824" s="353"/>
      <c r="F824" s="354"/>
      <c r="G824" s="354"/>
      <c r="H824" s="355"/>
      <c r="I824" s="353"/>
      <c r="J824" s="356"/>
      <c r="K824" s="356"/>
    </row>
    <row r="825" spans="1:11">
      <c r="A825" s="352">
        <v>820</v>
      </c>
      <c r="B825" s="353"/>
      <c r="C825" s="353"/>
      <c r="D825" s="353"/>
      <c r="E825" s="353"/>
      <c r="F825" s="354"/>
      <c r="G825" s="354"/>
      <c r="H825" s="355"/>
      <c r="I825" s="353"/>
      <c r="J825" s="356"/>
      <c r="K825" s="356"/>
    </row>
    <row r="826" spans="1:11">
      <c r="A826" s="352">
        <v>821</v>
      </c>
      <c r="B826" s="353"/>
      <c r="C826" s="353"/>
      <c r="D826" s="353"/>
      <c r="E826" s="353"/>
      <c r="F826" s="354"/>
      <c r="G826" s="354"/>
      <c r="H826" s="355"/>
      <c r="I826" s="353"/>
      <c r="J826" s="356"/>
      <c r="K826" s="356"/>
    </row>
    <row r="827" spans="1:11">
      <c r="A827" s="352">
        <v>822</v>
      </c>
      <c r="B827" s="353"/>
      <c r="C827" s="353"/>
      <c r="D827" s="353"/>
      <c r="E827" s="353"/>
      <c r="F827" s="354"/>
      <c r="G827" s="354"/>
      <c r="H827" s="355"/>
      <c r="I827" s="353"/>
      <c r="J827" s="356"/>
      <c r="K827" s="356"/>
    </row>
    <row r="828" spans="1:11">
      <c r="A828" s="352">
        <v>823</v>
      </c>
      <c r="B828" s="353"/>
      <c r="C828" s="353"/>
      <c r="D828" s="353"/>
      <c r="E828" s="353"/>
      <c r="F828" s="354"/>
      <c r="G828" s="354"/>
      <c r="H828" s="355"/>
      <c r="I828" s="353"/>
      <c r="J828" s="356"/>
      <c r="K828" s="356"/>
    </row>
    <row r="829" spans="1:11">
      <c r="A829" s="352">
        <v>824</v>
      </c>
      <c r="B829" s="353"/>
      <c r="C829" s="353"/>
      <c r="D829" s="353"/>
      <c r="E829" s="353"/>
      <c r="F829" s="354"/>
      <c r="G829" s="354"/>
      <c r="H829" s="355"/>
      <c r="I829" s="353"/>
      <c r="J829" s="356"/>
      <c r="K829" s="356"/>
    </row>
    <row r="830" spans="1:11">
      <c r="A830" s="352">
        <v>825</v>
      </c>
      <c r="B830" s="353"/>
      <c r="C830" s="353"/>
      <c r="D830" s="353"/>
      <c r="E830" s="353"/>
      <c r="F830" s="354"/>
      <c r="G830" s="354"/>
      <c r="H830" s="355"/>
      <c r="I830" s="353"/>
      <c r="J830" s="356"/>
      <c r="K830" s="356"/>
    </row>
    <row r="831" spans="1:11">
      <c r="A831" s="352">
        <v>826</v>
      </c>
      <c r="B831" s="353"/>
      <c r="C831" s="353"/>
      <c r="D831" s="353"/>
      <c r="E831" s="353"/>
      <c r="F831" s="354"/>
      <c r="G831" s="354"/>
      <c r="H831" s="355"/>
      <c r="I831" s="353"/>
      <c r="J831" s="356"/>
      <c r="K831" s="356"/>
    </row>
    <row r="832" spans="1:11">
      <c r="A832" s="352">
        <v>827</v>
      </c>
      <c r="B832" s="353"/>
      <c r="C832" s="353"/>
      <c r="D832" s="353"/>
      <c r="E832" s="353"/>
      <c r="F832" s="354"/>
      <c r="G832" s="354"/>
      <c r="H832" s="355"/>
      <c r="I832" s="353"/>
      <c r="J832" s="356"/>
      <c r="K832" s="356"/>
    </row>
    <row r="833" spans="1:11">
      <c r="A833" s="352">
        <v>828</v>
      </c>
      <c r="B833" s="353"/>
      <c r="C833" s="353"/>
      <c r="D833" s="353"/>
      <c r="E833" s="353"/>
      <c r="F833" s="354"/>
      <c r="G833" s="354"/>
      <c r="H833" s="355"/>
      <c r="I833" s="353"/>
      <c r="J833" s="356"/>
      <c r="K833" s="356"/>
    </row>
    <row r="834" spans="1:11">
      <c r="A834" s="352">
        <v>829</v>
      </c>
      <c r="B834" s="353"/>
      <c r="C834" s="353"/>
      <c r="D834" s="353"/>
      <c r="E834" s="353"/>
      <c r="F834" s="354"/>
      <c r="G834" s="354"/>
      <c r="H834" s="355"/>
      <c r="I834" s="353"/>
      <c r="J834" s="356"/>
      <c r="K834" s="356"/>
    </row>
    <row r="835" spans="1:11">
      <c r="A835" s="352">
        <v>830</v>
      </c>
      <c r="B835" s="353"/>
      <c r="C835" s="353"/>
      <c r="D835" s="353"/>
      <c r="E835" s="353"/>
      <c r="F835" s="354"/>
      <c r="G835" s="354"/>
      <c r="H835" s="355"/>
      <c r="I835" s="353"/>
      <c r="J835" s="356"/>
      <c r="K835" s="356"/>
    </row>
    <row r="836" spans="1:11">
      <c r="A836" s="352">
        <v>831</v>
      </c>
      <c r="B836" s="353"/>
      <c r="C836" s="353"/>
      <c r="D836" s="353"/>
      <c r="E836" s="353"/>
      <c r="F836" s="354"/>
      <c r="G836" s="354"/>
      <c r="H836" s="355"/>
      <c r="I836" s="353"/>
      <c r="J836" s="356"/>
      <c r="K836" s="356"/>
    </row>
    <row r="837" spans="1:11">
      <c r="A837" s="352">
        <v>832</v>
      </c>
      <c r="B837" s="353"/>
      <c r="C837" s="353"/>
      <c r="D837" s="353"/>
      <c r="E837" s="353"/>
      <c r="F837" s="354"/>
      <c r="G837" s="354"/>
      <c r="H837" s="355"/>
      <c r="I837" s="353"/>
      <c r="J837" s="356"/>
      <c r="K837" s="356"/>
    </row>
    <row r="838" spans="1:11">
      <c r="A838" s="352">
        <v>833</v>
      </c>
      <c r="B838" s="353"/>
      <c r="C838" s="353"/>
      <c r="D838" s="353"/>
      <c r="E838" s="353"/>
      <c r="F838" s="354"/>
      <c r="G838" s="354"/>
      <c r="H838" s="355"/>
      <c r="I838" s="353"/>
      <c r="J838" s="356"/>
      <c r="K838" s="356"/>
    </row>
    <row r="839" spans="1:11">
      <c r="A839" s="352">
        <v>834</v>
      </c>
      <c r="B839" s="353"/>
      <c r="C839" s="353"/>
      <c r="D839" s="353"/>
      <c r="E839" s="353"/>
      <c r="F839" s="354"/>
      <c r="G839" s="354"/>
      <c r="H839" s="355"/>
      <c r="I839" s="353"/>
      <c r="J839" s="356"/>
      <c r="K839" s="356"/>
    </row>
    <row r="840" spans="1:11">
      <c r="A840" s="352">
        <v>835</v>
      </c>
      <c r="B840" s="353"/>
      <c r="C840" s="353"/>
      <c r="D840" s="353"/>
      <c r="E840" s="353"/>
      <c r="F840" s="354"/>
      <c r="G840" s="354"/>
      <c r="H840" s="355"/>
      <c r="I840" s="353"/>
      <c r="J840" s="356"/>
      <c r="K840" s="356"/>
    </row>
    <row r="841" spans="1:11">
      <c r="A841" s="352">
        <v>836</v>
      </c>
      <c r="B841" s="353"/>
      <c r="C841" s="353"/>
      <c r="D841" s="353"/>
      <c r="E841" s="353"/>
      <c r="F841" s="354"/>
      <c r="G841" s="354"/>
      <c r="H841" s="355"/>
      <c r="I841" s="353"/>
      <c r="J841" s="356"/>
      <c r="K841" s="356"/>
    </row>
    <row r="842" spans="1:11">
      <c r="A842" s="352">
        <v>837</v>
      </c>
      <c r="B842" s="353"/>
      <c r="C842" s="353"/>
      <c r="D842" s="353"/>
      <c r="E842" s="353"/>
      <c r="F842" s="354"/>
      <c r="G842" s="354"/>
      <c r="H842" s="355"/>
      <c r="I842" s="353"/>
      <c r="J842" s="356"/>
      <c r="K842" s="356"/>
    </row>
    <row r="843" spans="1:11">
      <c r="A843" s="352">
        <v>838</v>
      </c>
      <c r="B843" s="353"/>
      <c r="C843" s="353"/>
      <c r="D843" s="353"/>
      <c r="E843" s="353"/>
      <c r="F843" s="354"/>
      <c r="G843" s="354"/>
      <c r="H843" s="355"/>
      <c r="I843" s="353"/>
      <c r="J843" s="356"/>
      <c r="K843" s="356"/>
    </row>
    <row r="844" spans="1:11">
      <c r="A844" s="352">
        <v>839</v>
      </c>
      <c r="B844" s="353"/>
      <c r="C844" s="353"/>
      <c r="D844" s="353"/>
      <c r="E844" s="353"/>
      <c r="F844" s="354"/>
      <c r="G844" s="354"/>
      <c r="H844" s="355"/>
      <c r="I844" s="353"/>
      <c r="J844" s="356"/>
      <c r="K844" s="356"/>
    </row>
    <row r="845" spans="1:11">
      <c r="A845" s="352">
        <v>840</v>
      </c>
      <c r="B845" s="353"/>
      <c r="C845" s="353"/>
      <c r="D845" s="353"/>
      <c r="E845" s="353"/>
      <c r="F845" s="354"/>
      <c r="G845" s="354"/>
      <c r="H845" s="355"/>
      <c r="I845" s="353"/>
      <c r="J845" s="356"/>
      <c r="K845" s="356"/>
    </row>
    <row r="846" spans="1:11">
      <c r="A846" s="352">
        <v>841</v>
      </c>
      <c r="B846" s="353"/>
      <c r="C846" s="353"/>
      <c r="D846" s="353"/>
      <c r="E846" s="353"/>
      <c r="F846" s="354"/>
      <c r="G846" s="354"/>
      <c r="H846" s="355"/>
      <c r="I846" s="353"/>
      <c r="J846" s="356"/>
      <c r="K846" s="356"/>
    </row>
    <row r="847" spans="1:11">
      <c r="A847" s="352">
        <v>842</v>
      </c>
      <c r="B847" s="353"/>
      <c r="C847" s="353"/>
      <c r="D847" s="353"/>
      <c r="E847" s="353"/>
      <c r="F847" s="354"/>
      <c r="G847" s="354"/>
      <c r="H847" s="355"/>
      <c r="I847" s="353"/>
      <c r="J847" s="356"/>
      <c r="K847" s="356"/>
    </row>
    <row r="848" spans="1:11">
      <c r="A848" s="352">
        <v>843</v>
      </c>
      <c r="B848" s="353"/>
      <c r="C848" s="353"/>
      <c r="D848" s="353"/>
      <c r="E848" s="353"/>
      <c r="F848" s="354"/>
      <c r="G848" s="354"/>
      <c r="H848" s="355"/>
      <c r="I848" s="353"/>
      <c r="J848" s="356"/>
      <c r="K848" s="356"/>
    </row>
    <row r="849" spans="1:11">
      <c r="A849" s="352">
        <v>844</v>
      </c>
      <c r="B849" s="353"/>
      <c r="C849" s="353"/>
      <c r="D849" s="353"/>
      <c r="E849" s="353"/>
      <c r="F849" s="354"/>
      <c r="G849" s="354"/>
      <c r="H849" s="355"/>
      <c r="I849" s="353"/>
      <c r="J849" s="356"/>
      <c r="K849" s="356"/>
    </row>
    <row r="850" spans="1:11">
      <c r="A850" s="352">
        <v>845</v>
      </c>
      <c r="B850" s="353"/>
      <c r="C850" s="353"/>
      <c r="D850" s="353"/>
      <c r="E850" s="353"/>
      <c r="F850" s="354"/>
      <c r="G850" s="354"/>
      <c r="H850" s="355"/>
      <c r="I850" s="353"/>
      <c r="J850" s="356"/>
      <c r="K850" s="356"/>
    </row>
    <row r="851" spans="1:11">
      <c r="A851" s="352">
        <v>846</v>
      </c>
      <c r="B851" s="353"/>
      <c r="C851" s="353"/>
      <c r="D851" s="353"/>
      <c r="E851" s="353"/>
      <c r="F851" s="354"/>
      <c r="G851" s="354"/>
      <c r="H851" s="355"/>
      <c r="I851" s="353"/>
      <c r="J851" s="356"/>
      <c r="K851" s="356"/>
    </row>
    <row r="852" spans="1:11">
      <c r="A852" s="352">
        <v>847</v>
      </c>
      <c r="B852" s="353"/>
      <c r="C852" s="353"/>
      <c r="D852" s="353"/>
      <c r="E852" s="353"/>
      <c r="F852" s="354"/>
      <c r="G852" s="354"/>
      <c r="H852" s="355"/>
      <c r="I852" s="353"/>
      <c r="J852" s="356"/>
      <c r="K852" s="356"/>
    </row>
    <row r="853" spans="1:11">
      <c r="A853" s="352">
        <v>848</v>
      </c>
      <c r="B853" s="353"/>
      <c r="C853" s="353"/>
      <c r="D853" s="353"/>
      <c r="E853" s="353"/>
      <c r="F853" s="354"/>
      <c r="G853" s="354"/>
      <c r="H853" s="355"/>
      <c r="I853" s="353"/>
      <c r="J853" s="356"/>
      <c r="K853" s="356"/>
    </row>
    <row r="854" spans="1:11">
      <c r="A854" s="352">
        <v>849</v>
      </c>
      <c r="B854" s="353"/>
      <c r="C854" s="353"/>
      <c r="D854" s="353"/>
      <c r="E854" s="353"/>
      <c r="F854" s="354"/>
      <c r="G854" s="354"/>
      <c r="H854" s="355"/>
      <c r="I854" s="353"/>
      <c r="J854" s="356"/>
      <c r="K854" s="356"/>
    </row>
    <row r="855" spans="1:11">
      <c r="A855" s="352">
        <v>850</v>
      </c>
      <c r="B855" s="353"/>
      <c r="C855" s="353"/>
      <c r="D855" s="353"/>
      <c r="E855" s="353"/>
      <c r="F855" s="354"/>
      <c r="G855" s="354"/>
      <c r="H855" s="355"/>
      <c r="I855" s="353"/>
      <c r="J855" s="356"/>
      <c r="K855" s="356"/>
    </row>
    <row r="856" spans="1:11">
      <c r="A856" s="352">
        <v>851</v>
      </c>
      <c r="B856" s="353"/>
      <c r="C856" s="353"/>
      <c r="D856" s="353"/>
      <c r="E856" s="353"/>
      <c r="F856" s="354"/>
      <c r="G856" s="354"/>
      <c r="H856" s="355"/>
      <c r="I856" s="353"/>
      <c r="J856" s="356"/>
      <c r="K856" s="356"/>
    </row>
    <row r="857" spans="1:11">
      <c r="A857" s="352">
        <v>852</v>
      </c>
      <c r="B857" s="353"/>
      <c r="C857" s="353"/>
      <c r="D857" s="353"/>
      <c r="E857" s="353"/>
      <c r="F857" s="354"/>
      <c r="G857" s="354"/>
      <c r="H857" s="355"/>
      <c r="I857" s="353"/>
      <c r="J857" s="356"/>
      <c r="K857" s="356"/>
    </row>
    <row r="858" spans="1:11">
      <c r="A858" s="352">
        <v>853</v>
      </c>
      <c r="B858" s="353"/>
      <c r="C858" s="353"/>
      <c r="D858" s="353"/>
      <c r="E858" s="353"/>
      <c r="F858" s="354"/>
      <c r="G858" s="354"/>
      <c r="H858" s="355"/>
      <c r="I858" s="353"/>
      <c r="J858" s="356"/>
      <c r="K858" s="356"/>
    </row>
    <row r="859" spans="1:11">
      <c r="A859" s="352">
        <v>854</v>
      </c>
      <c r="B859" s="353"/>
      <c r="C859" s="353"/>
      <c r="D859" s="353"/>
      <c r="E859" s="353"/>
      <c r="F859" s="354"/>
      <c r="G859" s="354"/>
      <c r="H859" s="355"/>
      <c r="I859" s="353"/>
      <c r="J859" s="356"/>
      <c r="K859" s="356"/>
    </row>
    <row r="860" spans="1:11">
      <c r="A860" s="352">
        <v>855</v>
      </c>
      <c r="B860" s="353"/>
      <c r="C860" s="353"/>
      <c r="D860" s="353"/>
      <c r="E860" s="353"/>
      <c r="F860" s="354"/>
      <c r="G860" s="354"/>
      <c r="H860" s="355"/>
      <c r="I860" s="353"/>
      <c r="J860" s="356"/>
      <c r="K860" s="356"/>
    </row>
    <row r="861" spans="1:11">
      <c r="A861" s="352">
        <v>856</v>
      </c>
      <c r="B861" s="353"/>
      <c r="C861" s="353"/>
      <c r="D861" s="353"/>
      <c r="E861" s="353"/>
      <c r="F861" s="354"/>
      <c r="G861" s="354"/>
      <c r="H861" s="355"/>
      <c r="I861" s="353"/>
      <c r="J861" s="356"/>
      <c r="K861" s="356"/>
    </row>
    <row r="862" spans="1:11">
      <c r="A862" s="352">
        <v>857</v>
      </c>
      <c r="B862" s="353"/>
      <c r="C862" s="353"/>
      <c r="D862" s="353"/>
      <c r="E862" s="353"/>
      <c r="F862" s="354"/>
      <c r="G862" s="354"/>
      <c r="H862" s="355"/>
      <c r="I862" s="353"/>
      <c r="J862" s="356"/>
      <c r="K862" s="356"/>
    </row>
    <row r="863" spans="1:11">
      <c r="A863" s="352">
        <v>858</v>
      </c>
      <c r="B863" s="353"/>
      <c r="C863" s="353"/>
      <c r="D863" s="353"/>
      <c r="E863" s="353"/>
      <c r="F863" s="354"/>
      <c r="G863" s="354"/>
      <c r="H863" s="355"/>
      <c r="I863" s="353"/>
      <c r="J863" s="356"/>
      <c r="K863" s="356"/>
    </row>
    <row r="864" spans="1:11">
      <c r="A864" s="352">
        <v>859</v>
      </c>
      <c r="B864" s="353"/>
      <c r="C864" s="353"/>
      <c r="D864" s="353"/>
      <c r="E864" s="353"/>
      <c r="F864" s="354"/>
      <c r="G864" s="354"/>
      <c r="H864" s="355"/>
      <c r="I864" s="353"/>
      <c r="J864" s="356"/>
      <c r="K864" s="356"/>
    </row>
    <row r="865" spans="1:11">
      <c r="A865" s="352">
        <v>860</v>
      </c>
      <c r="B865" s="353"/>
      <c r="C865" s="353"/>
      <c r="D865" s="353"/>
      <c r="E865" s="353"/>
      <c r="F865" s="354"/>
      <c r="G865" s="354"/>
      <c r="H865" s="355"/>
      <c r="I865" s="353"/>
      <c r="J865" s="356"/>
      <c r="K865" s="356"/>
    </row>
    <row r="866" spans="1:11">
      <c r="A866" s="352">
        <v>861</v>
      </c>
      <c r="B866" s="353"/>
      <c r="C866" s="353"/>
      <c r="D866" s="353"/>
      <c r="E866" s="353"/>
      <c r="F866" s="354"/>
      <c r="G866" s="354"/>
      <c r="H866" s="355"/>
      <c r="I866" s="353"/>
      <c r="J866" s="356"/>
      <c r="K866" s="356"/>
    </row>
    <row r="867" spans="1:11">
      <c r="A867" s="352">
        <v>862</v>
      </c>
      <c r="B867" s="353"/>
      <c r="C867" s="353"/>
      <c r="D867" s="353"/>
      <c r="E867" s="353"/>
      <c r="F867" s="354"/>
      <c r="G867" s="354"/>
      <c r="H867" s="355"/>
      <c r="I867" s="353"/>
      <c r="J867" s="356"/>
      <c r="K867" s="356"/>
    </row>
    <row r="868" spans="1:11">
      <c r="A868" s="352">
        <v>863</v>
      </c>
      <c r="B868" s="353"/>
      <c r="C868" s="353"/>
      <c r="D868" s="353"/>
      <c r="E868" s="353"/>
      <c r="F868" s="354"/>
      <c r="G868" s="354"/>
      <c r="H868" s="355"/>
      <c r="I868" s="353"/>
      <c r="J868" s="356"/>
      <c r="K868" s="356"/>
    </row>
    <row r="869" spans="1:11">
      <c r="A869" s="352">
        <v>864</v>
      </c>
      <c r="B869" s="353"/>
      <c r="C869" s="353"/>
      <c r="D869" s="353"/>
      <c r="E869" s="353"/>
      <c r="F869" s="354"/>
      <c r="G869" s="354"/>
      <c r="H869" s="355"/>
      <c r="I869" s="353"/>
      <c r="J869" s="356"/>
      <c r="K869" s="356"/>
    </row>
    <row r="870" spans="1:11">
      <c r="A870" s="352">
        <v>865</v>
      </c>
      <c r="B870" s="353"/>
      <c r="C870" s="353"/>
      <c r="D870" s="353"/>
      <c r="E870" s="353"/>
      <c r="F870" s="354"/>
      <c r="G870" s="354"/>
      <c r="H870" s="355"/>
      <c r="I870" s="353"/>
      <c r="J870" s="356"/>
      <c r="K870" s="356"/>
    </row>
    <row r="871" spans="1:11">
      <c r="A871" s="352">
        <v>866</v>
      </c>
      <c r="B871" s="353"/>
      <c r="C871" s="353"/>
      <c r="D871" s="353"/>
      <c r="E871" s="353"/>
      <c r="F871" s="354"/>
      <c r="G871" s="354"/>
      <c r="H871" s="355"/>
      <c r="I871" s="353"/>
      <c r="J871" s="356"/>
      <c r="K871" s="356"/>
    </row>
    <row r="872" spans="1:11">
      <c r="A872" s="352">
        <v>867</v>
      </c>
      <c r="B872" s="353"/>
      <c r="C872" s="353"/>
      <c r="D872" s="353"/>
      <c r="E872" s="353"/>
      <c r="F872" s="354"/>
      <c r="G872" s="354"/>
      <c r="H872" s="355"/>
      <c r="I872" s="353"/>
      <c r="J872" s="356"/>
      <c r="K872" s="356"/>
    </row>
    <row r="873" spans="1:11">
      <c r="A873" s="352">
        <v>868</v>
      </c>
      <c r="B873" s="353"/>
      <c r="C873" s="353"/>
      <c r="D873" s="353"/>
      <c r="E873" s="353"/>
      <c r="F873" s="354"/>
      <c r="G873" s="354"/>
      <c r="H873" s="355"/>
      <c r="I873" s="353"/>
      <c r="J873" s="356"/>
      <c r="K873" s="356"/>
    </row>
    <row r="874" spans="1:11">
      <c r="A874" s="352">
        <v>869</v>
      </c>
      <c r="B874" s="353"/>
      <c r="C874" s="353"/>
      <c r="D874" s="353"/>
      <c r="E874" s="353"/>
      <c r="F874" s="354"/>
      <c r="G874" s="354"/>
      <c r="H874" s="355"/>
      <c r="I874" s="353"/>
      <c r="J874" s="356"/>
      <c r="K874" s="356"/>
    </row>
    <row r="875" spans="1:11">
      <c r="A875" s="352">
        <v>870</v>
      </c>
      <c r="B875" s="353"/>
      <c r="C875" s="353"/>
      <c r="D875" s="353"/>
      <c r="E875" s="353"/>
      <c r="F875" s="354"/>
      <c r="G875" s="354"/>
      <c r="H875" s="355"/>
      <c r="I875" s="353"/>
      <c r="J875" s="356"/>
      <c r="K875" s="356"/>
    </row>
    <row r="876" spans="1:11">
      <c r="A876" s="352">
        <v>871</v>
      </c>
      <c r="B876" s="353"/>
      <c r="C876" s="353"/>
      <c r="D876" s="353"/>
      <c r="E876" s="353"/>
      <c r="F876" s="354"/>
      <c r="G876" s="354"/>
      <c r="H876" s="355"/>
      <c r="I876" s="353"/>
      <c r="J876" s="356"/>
      <c r="K876" s="356"/>
    </row>
    <row r="877" spans="1:11">
      <c r="A877" s="352">
        <v>872</v>
      </c>
      <c r="B877" s="353"/>
      <c r="C877" s="353"/>
      <c r="D877" s="353"/>
      <c r="E877" s="353"/>
      <c r="F877" s="354"/>
      <c r="G877" s="354"/>
      <c r="H877" s="355"/>
      <c r="I877" s="353"/>
      <c r="J877" s="356"/>
      <c r="K877" s="356"/>
    </row>
    <row r="878" spans="1:11">
      <c r="A878" s="352">
        <v>873</v>
      </c>
      <c r="B878" s="353"/>
      <c r="C878" s="353"/>
      <c r="D878" s="353"/>
      <c r="E878" s="353"/>
      <c r="F878" s="354"/>
      <c r="G878" s="354"/>
      <c r="H878" s="355"/>
      <c r="I878" s="353"/>
      <c r="J878" s="356"/>
      <c r="K878" s="356"/>
    </row>
    <row r="879" spans="1:11">
      <c r="A879" s="352">
        <v>874</v>
      </c>
      <c r="B879" s="353"/>
      <c r="C879" s="353"/>
      <c r="D879" s="353"/>
      <c r="E879" s="353"/>
      <c r="F879" s="354"/>
      <c r="G879" s="354"/>
      <c r="H879" s="355"/>
      <c r="I879" s="353"/>
      <c r="J879" s="356"/>
      <c r="K879" s="356"/>
    </row>
    <row r="880" spans="1:11">
      <c r="A880" s="352">
        <v>875</v>
      </c>
      <c r="B880" s="353"/>
      <c r="C880" s="353"/>
      <c r="D880" s="353"/>
      <c r="E880" s="353"/>
      <c r="F880" s="354"/>
      <c r="G880" s="354"/>
      <c r="H880" s="355"/>
      <c r="I880" s="353"/>
      <c r="J880" s="356"/>
      <c r="K880" s="356"/>
    </row>
    <row r="881" spans="1:11">
      <c r="A881" s="352">
        <v>876</v>
      </c>
      <c r="B881" s="353"/>
      <c r="C881" s="353"/>
      <c r="D881" s="353"/>
      <c r="E881" s="353"/>
      <c r="F881" s="354"/>
      <c r="G881" s="354"/>
      <c r="H881" s="355"/>
      <c r="I881" s="353"/>
      <c r="J881" s="356"/>
      <c r="K881" s="356"/>
    </row>
    <row r="882" spans="1:11">
      <c r="A882" s="352">
        <v>877</v>
      </c>
      <c r="B882" s="353"/>
      <c r="C882" s="353"/>
      <c r="D882" s="353"/>
      <c r="E882" s="353"/>
      <c r="F882" s="354"/>
      <c r="G882" s="354"/>
      <c r="H882" s="355"/>
      <c r="I882" s="353"/>
      <c r="J882" s="356"/>
      <c r="K882" s="356"/>
    </row>
    <row r="883" spans="1:11">
      <c r="A883" s="352">
        <v>878</v>
      </c>
      <c r="B883" s="353"/>
      <c r="C883" s="353"/>
      <c r="D883" s="353"/>
      <c r="E883" s="353"/>
      <c r="F883" s="354"/>
      <c r="G883" s="354"/>
      <c r="H883" s="355"/>
      <c r="I883" s="353"/>
      <c r="J883" s="356"/>
      <c r="K883" s="356"/>
    </row>
    <row r="884" spans="1:11">
      <c r="A884" s="352">
        <v>879</v>
      </c>
      <c r="B884" s="353"/>
      <c r="C884" s="353"/>
      <c r="D884" s="353"/>
      <c r="E884" s="353"/>
      <c r="F884" s="354"/>
      <c r="G884" s="354"/>
      <c r="H884" s="355"/>
      <c r="I884" s="353"/>
      <c r="J884" s="356"/>
      <c r="K884" s="356"/>
    </row>
    <row r="885" spans="1:11">
      <c r="A885" s="352">
        <v>880</v>
      </c>
      <c r="B885" s="353"/>
      <c r="C885" s="353"/>
      <c r="D885" s="353"/>
      <c r="E885" s="353"/>
      <c r="F885" s="354"/>
      <c r="G885" s="354"/>
      <c r="H885" s="355"/>
      <c r="I885" s="353"/>
      <c r="J885" s="356"/>
      <c r="K885" s="356"/>
    </row>
    <row r="886" spans="1:11">
      <c r="A886" s="352">
        <v>881</v>
      </c>
      <c r="B886" s="353"/>
      <c r="C886" s="353"/>
      <c r="D886" s="353"/>
      <c r="E886" s="353"/>
      <c r="F886" s="354"/>
      <c r="G886" s="354"/>
      <c r="H886" s="355"/>
      <c r="I886" s="353"/>
      <c r="J886" s="356"/>
      <c r="K886" s="356"/>
    </row>
    <row r="887" spans="1:11">
      <c r="A887" s="352">
        <v>882</v>
      </c>
      <c r="B887" s="353"/>
      <c r="C887" s="353"/>
      <c r="D887" s="353"/>
      <c r="E887" s="353"/>
      <c r="F887" s="354"/>
      <c r="G887" s="354"/>
      <c r="H887" s="355"/>
      <c r="I887" s="353"/>
      <c r="J887" s="356"/>
      <c r="K887" s="356"/>
    </row>
    <row r="888" spans="1:11">
      <c r="A888" s="352">
        <v>883</v>
      </c>
      <c r="B888" s="353"/>
      <c r="C888" s="353"/>
      <c r="D888" s="353"/>
      <c r="E888" s="353"/>
      <c r="F888" s="354"/>
      <c r="G888" s="354"/>
      <c r="H888" s="355"/>
      <c r="I888" s="353"/>
      <c r="J888" s="356"/>
      <c r="K888" s="356"/>
    </row>
    <row r="889" spans="1:11">
      <c r="A889" s="352">
        <v>884</v>
      </c>
      <c r="B889" s="353"/>
      <c r="C889" s="353"/>
      <c r="D889" s="353"/>
      <c r="E889" s="353"/>
      <c r="F889" s="354"/>
      <c r="G889" s="354"/>
      <c r="H889" s="355"/>
      <c r="I889" s="353"/>
      <c r="J889" s="356"/>
      <c r="K889" s="356"/>
    </row>
    <row r="890" spans="1:11">
      <c r="A890" s="352">
        <v>885</v>
      </c>
      <c r="B890" s="353"/>
      <c r="C890" s="353"/>
      <c r="D890" s="353"/>
      <c r="E890" s="353"/>
      <c r="F890" s="354"/>
      <c r="G890" s="354"/>
      <c r="H890" s="355"/>
      <c r="I890" s="353"/>
      <c r="J890" s="356"/>
      <c r="K890" s="356"/>
    </row>
    <row r="891" spans="1:11">
      <c r="A891" s="352">
        <v>886</v>
      </c>
      <c r="B891" s="353"/>
      <c r="C891" s="353"/>
      <c r="D891" s="353"/>
      <c r="E891" s="353"/>
      <c r="F891" s="354"/>
      <c r="G891" s="354"/>
      <c r="H891" s="355"/>
      <c r="I891" s="353"/>
      <c r="J891" s="356"/>
      <c r="K891" s="356"/>
    </row>
    <row r="892" spans="1:11">
      <c r="A892" s="352">
        <v>887</v>
      </c>
      <c r="B892" s="353"/>
      <c r="C892" s="353"/>
      <c r="D892" s="353"/>
      <c r="E892" s="353"/>
      <c r="F892" s="354"/>
      <c r="G892" s="354"/>
      <c r="H892" s="355"/>
      <c r="I892" s="353"/>
      <c r="J892" s="356"/>
      <c r="K892" s="356"/>
    </row>
    <row r="893" spans="1:11">
      <c r="A893" s="352">
        <v>888</v>
      </c>
      <c r="B893" s="353"/>
      <c r="C893" s="353"/>
      <c r="D893" s="353"/>
      <c r="E893" s="353"/>
      <c r="F893" s="354"/>
      <c r="G893" s="354"/>
      <c r="H893" s="355"/>
      <c r="I893" s="353"/>
      <c r="J893" s="356"/>
      <c r="K893" s="356"/>
    </row>
    <row r="894" spans="1:11">
      <c r="A894" s="352">
        <v>889</v>
      </c>
      <c r="B894" s="353"/>
      <c r="C894" s="353"/>
      <c r="D894" s="353"/>
      <c r="E894" s="353"/>
      <c r="F894" s="354"/>
      <c r="G894" s="354"/>
      <c r="H894" s="355"/>
      <c r="I894" s="353"/>
      <c r="J894" s="356"/>
      <c r="K894" s="356"/>
    </row>
    <row r="895" spans="1:11">
      <c r="A895" s="352">
        <v>890</v>
      </c>
      <c r="B895" s="353"/>
      <c r="C895" s="353"/>
      <c r="D895" s="353"/>
      <c r="E895" s="353"/>
      <c r="F895" s="354"/>
      <c r="G895" s="354"/>
      <c r="H895" s="355"/>
      <c r="I895" s="353"/>
      <c r="J895" s="356"/>
      <c r="K895" s="356"/>
    </row>
    <row r="896" spans="1:11">
      <c r="A896" s="352">
        <v>891</v>
      </c>
      <c r="B896" s="353"/>
      <c r="C896" s="353"/>
      <c r="D896" s="353"/>
      <c r="E896" s="353"/>
      <c r="F896" s="354"/>
      <c r="G896" s="354"/>
      <c r="H896" s="355"/>
      <c r="I896" s="353"/>
      <c r="J896" s="356"/>
      <c r="K896" s="356"/>
    </row>
    <row r="897" spans="1:11">
      <c r="A897" s="352">
        <v>892</v>
      </c>
      <c r="B897" s="353"/>
      <c r="C897" s="353"/>
      <c r="D897" s="353"/>
      <c r="E897" s="353"/>
      <c r="F897" s="354"/>
      <c r="G897" s="354"/>
      <c r="H897" s="355"/>
      <c r="I897" s="353"/>
      <c r="J897" s="356"/>
      <c r="K897" s="356"/>
    </row>
    <row r="898" spans="1:11">
      <c r="A898" s="352">
        <v>893</v>
      </c>
      <c r="B898" s="353"/>
      <c r="C898" s="353"/>
      <c r="D898" s="353"/>
      <c r="E898" s="353"/>
      <c r="F898" s="354"/>
      <c r="G898" s="354"/>
      <c r="H898" s="355"/>
      <c r="I898" s="353"/>
      <c r="J898" s="356"/>
      <c r="K898" s="356"/>
    </row>
    <row r="899" spans="1:11">
      <c r="A899" s="352">
        <v>894</v>
      </c>
      <c r="B899" s="353"/>
      <c r="C899" s="353"/>
      <c r="D899" s="353"/>
      <c r="E899" s="353"/>
      <c r="F899" s="354"/>
      <c r="G899" s="354"/>
      <c r="H899" s="355"/>
      <c r="I899" s="353"/>
      <c r="J899" s="356"/>
      <c r="K899" s="356"/>
    </row>
    <row r="900" spans="1:11">
      <c r="A900" s="352">
        <v>895</v>
      </c>
      <c r="B900" s="353"/>
      <c r="C900" s="353"/>
      <c r="D900" s="353"/>
      <c r="E900" s="353"/>
      <c r="F900" s="354"/>
      <c r="G900" s="354"/>
      <c r="H900" s="355"/>
      <c r="I900" s="353"/>
      <c r="J900" s="356"/>
      <c r="K900" s="356"/>
    </row>
    <row r="901" spans="1:11">
      <c r="A901" s="352">
        <v>896</v>
      </c>
      <c r="B901" s="353"/>
      <c r="C901" s="353"/>
      <c r="D901" s="353"/>
      <c r="E901" s="353"/>
      <c r="F901" s="354"/>
      <c r="G901" s="354"/>
      <c r="H901" s="355"/>
      <c r="I901" s="353"/>
      <c r="J901" s="356"/>
      <c r="K901" s="356"/>
    </row>
    <row r="902" spans="1:11">
      <c r="A902" s="352">
        <v>897</v>
      </c>
      <c r="B902" s="353"/>
      <c r="C902" s="353"/>
      <c r="D902" s="353"/>
      <c r="E902" s="353"/>
      <c r="F902" s="354"/>
      <c r="G902" s="354"/>
      <c r="H902" s="355"/>
      <c r="I902" s="353"/>
      <c r="J902" s="356"/>
      <c r="K902" s="356"/>
    </row>
    <row r="903" spans="1:11">
      <c r="A903" s="352">
        <v>898</v>
      </c>
      <c r="B903" s="353"/>
      <c r="C903" s="353"/>
      <c r="D903" s="353"/>
      <c r="E903" s="353"/>
      <c r="F903" s="354"/>
      <c r="G903" s="354"/>
      <c r="H903" s="355"/>
      <c r="I903" s="353"/>
      <c r="J903" s="356"/>
      <c r="K903" s="356"/>
    </row>
    <row r="904" spans="1:11">
      <c r="A904" s="352">
        <v>899</v>
      </c>
      <c r="B904" s="353"/>
      <c r="C904" s="353"/>
      <c r="D904" s="353"/>
      <c r="E904" s="353"/>
      <c r="F904" s="354"/>
      <c r="G904" s="354"/>
      <c r="H904" s="355"/>
      <c r="I904" s="353"/>
      <c r="J904" s="356"/>
      <c r="K904" s="356"/>
    </row>
    <row r="905" spans="1:11">
      <c r="A905" s="352">
        <v>900</v>
      </c>
      <c r="B905" s="353"/>
      <c r="C905" s="353"/>
      <c r="D905" s="353"/>
      <c r="E905" s="353"/>
      <c r="F905" s="354"/>
      <c r="G905" s="354"/>
      <c r="H905" s="355"/>
      <c r="I905" s="353"/>
      <c r="J905" s="356"/>
      <c r="K905" s="356"/>
    </row>
    <row r="906" spans="1:11">
      <c r="A906" s="352">
        <v>901</v>
      </c>
      <c r="B906" s="353"/>
      <c r="C906" s="353"/>
      <c r="D906" s="353"/>
      <c r="E906" s="353"/>
      <c r="F906" s="354"/>
      <c r="G906" s="354"/>
      <c r="H906" s="355"/>
      <c r="I906" s="353"/>
      <c r="J906" s="356"/>
      <c r="K906" s="356"/>
    </row>
    <row r="907" spans="1:11">
      <c r="A907" s="352">
        <v>902</v>
      </c>
      <c r="B907" s="353"/>
      <c r="C907" s="353"/>
      <c r="D907" s="353"/>
      <c r="E907" s="353"/>
      <c r="F907" s="354"/>
      <c r="G907" s="354"/>
      <c r="H907" s="355"/>
      <c r="I907" s="353"/>
      <c r="J907" s="356"/>
      <c r="K907" s="356"/>
    </row>
    <row r="908" spans="1:11">
      <c r="A908" s="352">
        <v>903</v>
      </c>
      <c r="B908" s="353"/>
      <c r="C908" s="353"/>
      <c r="D908" s="353"/>
      <c r="E908" s="353"/>
      <c r="F908" s="354"/>
      <c r="G908" s="354"/>
      <c r="H908" s="355"/>
      <c r="I908" s="353"/>
      <c r="J908" s="356"/>
      <c r="K908" s="356"/>
    </row>
    <row r="909" spans="1:11">
      <c r="A909" s="352">
        <v>904</v>
      </c>
      <c r="B909" s="353"/>
      <c r="C909" s="353"/>
      <c r="D909" s="353"/>
      <c r="E909" s="353"/>
      <c r="F909" s="354"/>
      <c r="G909" s="354"/>
      <c r="H909" s="355"/>
      <c r="I909" s="353"/>
      <c r="J909" s="356"/>
      <c r="K909" s="356"/>
    </row>
    <row r="910" spans="1:11">
      <c r="A910" s="352">
        <v>905</v>
      </c>
      <c r="B910" s="353"/>
      <c r="C910" s="353"/>
      <c r="D910" s="353"/>
      <c r="E910" s="353"/>
      <c r="F910" s="354"/>
      <c r="G910" s="354"/>
      <c r="H910" s="355"/>
      <c r="I910" s="353"/>
      <c r="J910" s="356"/>
      <c r="K910" s="356"/>
    </row>
    <row r="911" spans="1:11">
      <c r="A911" s="352">
        <v>906</v>
      </c>
      <c r="B911" s="353"/>
      <c r="C911" s="353"/>
      <c r="D911" s="353"/>
      <c r="E911" s="353"/>
      <c r="F911" s="354"/>
      <c r="G911" s="354"/>
      <c r="H911" s="355"/>
      <c r="I911" s="353"/>
      <c r="J911" s="356"/>
      <c r="K911" s="356"/>
    </row>
    <row r="912" spans="1:11">
      <c r="A912" s="352">
        <v>907</v>
      </c>
      <c r="B912" s="353"/>
      <c r="C912" s="353"/>
      <c r="D912" s="353"/>
      <c r="E912" s="353"/>
      <c r="F912" s="354"/>
      <c r="G912" s="354"/>
      <c r="H912" s="355"/>
      <c r="I912" s="353"/>
      <c r="J912" s="356"/>
      <c r="K912" s="356"/>
    </row>
    <row r="913" spans="1:11">
      <c r="A913" s="352">
        <v>908</v>
      </c>
      <c r="B913" s="353"/>
      <c r="C913" s="353"/>
      <c r="D913" s="353"/>
      <c r="E913" s="353"/>
      <c r="F913" s="354"/>
      <c r="G913" s="354"/>
      <c r="H913" s="355"/>
      <c r="I913" s="353"/>
      <c r="J913" s="356"/>
      <c r="K913" s="356"/>
    </row>
    <row r="914" spans="1:11">
      <c r="A914" s="352">
        <v>909</v>
      </c>
      <c r="B914" s="353"/>
      <c r="C914" s="353"/>
      <c r="D914" s="353"/>
      <c r="E914" s="353"/>
      <c r="F914" s="354"/>
      <c r="G914" s="354"/>
      <c r="H914" s="355"/>
      <c r="I914" s="353"/>
      <c r="J914" s="356"/>
      <c r="K914" s="356"/>
    </row>
    <row r="915" spans="1:11">
      <c r="A915" s="352">
        <v>910</v>
      </c>
      <c r="B915" s="353"/>
      <c r="C915" s="353"/>
      <c r="D915" s="353"/>
      <c r="E915" s="353"/>
      <c r="F915" s="354"/>
      <c r="G915" s="354"/>
      <c r="H915" s="355"/>
      <c r="I915" s="353"/>
      <c r="J915" s="356"/>
      <c r="K915" s="356"/>
    </row>
    <row r="916" spans="1:11">
      <c r="A916" s="352">
        <v>911</v>
      </c>
      <c r="B916" s="353"/>
      <c r="C916" s="353"/>
      <c r="D916" s="353"/>
      <c r="E916" s="353"/>
      <c r="F916" s="354"/>
      <c r="G916" s="354"/>
      <c r="H916" s="355"/>
      <c r="I916" s="353"/>
      <c r="J916" s="356"/>
      <c r="K916" s="356"/>
    </row>
    <row r="917" spans="1:11">
      <c r="A917" s="352">
        <v>912</v>
      </c>
      <c r="B917" s="353"/>
      <c r="C917" s="353"/>
      <c r="D917" s="353"/>
      <c r="E917" s="353"/>
      <c r="F917" s="354"/>
      <c r="G917" s="354"/>
      <c r="H917" s="355"/>
      <c r="I917" s="353"/>
      <c r="J917" s="356"/>
      <c r="K917" s="356"/>
    </row>
    <row r="918" spans="1:11">
      <c r="A918" s="352">
        <v>913</v>
      </c>
      <c r="B918" s="353"/>
      <c r="C918" s="353"/>
      <c r="D918" s="353"/>
      <c r="E918" s="353"/>
      <c r="F918" s="354"/>
      <c r="G918" s="354"/>
      <c r="H918" s="355"/>
      <c r="I918" s="353"/>
      <c r="J918" s="356"/>
      <c r="K918" s="356"/>
    </row>
    <row r="919" spans="1:11">
      <c r="A919" s="352">
        <v>914</v>
      </c>
      <c r="B919" s="353"/>
      <c r="C919" s="353"/>
      <c r="D919" s="353"/>
      <c r="E919" s="353"/>
      <c r="F919" s="354"/>
      <c r="G919" s="354"/>
      <c r="H919" s="355"/>
      <c r="I919" s="353"/>
      <c r="J919" s="356"/>
      <c r="K919" s="356"/>
    </row>
    <row r="920" spans="1:11">
      <c r="A920" s="352">
        <v>915</v>
      </c>
      <c r="B920" s="353"/>
      <c r="C920" s="353"/>
      <c r="D920" s="353"/>
      <c r="E920" s="353"/>
      <c r="F920" s="354"/>
      <c r="G920" s="354"/>
      <c r="H920" s="355"/>
      <c r="I920" s="353"/>
      <c r="J920" s="356"/>
      <c r="K920" s="356"/>
    </row>
    <row r="921" spans="1:11">
      <c r="A921" s="352">
        <v>916</v>
      </c>
      <c r="B921" s="353"/>
      <c r="C921" s="353"/>
      <c r="D921" s="353"/>
      <c r="E921" s="353"/>
      <c r="F921" s="354"/>
      <c r="G921" s="354"/>
      <c r="H921" s="355"/>
      <c r="I921" s="353"/>
      <c r="J921" s="356"/>
      <c r="K921" s="356"/>
    </row>
    <row r="922" spans="1:11">
      <c r="A922" s="352">
        <v>917</v>
      </c>
      <c r="B922" s="353"/>
      <c r="C922" s="353"/>
      <c r="D922" s="353"/>
      <c r="E922" s="353"/>
      <c r="F922" s="354"/>
      <c r="G922" s="354"/>
      <c r="H922" s="355"/>
      <c r="I922" s="353"/>
      <c r="J922" s="356"/>
      <c r="K922" s="356"/>
    </row>
    <row r="923" spans="1:11">
      <c r="A923" s="352">
        <v>918</v>
      </c>
      <c r="B923" s="353"/>
      <c r="C923" s="353"/>
      <c r="D923" s="353"/>
      <c r="E923" s="353"/>
      <c r="F923" s="354"/>
      <c r="G923" s="354"/>
      <c r="H923" s="355"/>
      <c r="I923" s="353"/>
      <c r="J923" s="356"/>
      <c r="K923" s="356"/>
    </row>
    <row r="924" spans="1:11">
      <c r="A924" s="352">
        <v>919</v>
      </c>
      <c r="B924" s="353"/>
      <c r="C924" s="353"/>
      <c r="D924" s="353"/>
      <c r="E924" s="353"/>
      <c r="F924" s="354"/>
      <c r="G924" s="354"/>
      <c r="H924" s="355"/>
      <c r="I924" s="353"/>
      <c r="J924" s="356"/>
      <c r="K924" s="356"/>
    </row>
    <row r="925" spans="1:11">
      <c r="A925" s="352">
        <v>920</v>
      </c>
      <c r="B925" s="353"/>
      <c r="C925" s="353"/>
      <c r="D925" s="353"/>
      <c r="E925" s="353"/>
      <c r="F925" s="354"/>
      <c r="G925" s="354"/>
      <c r="H925" s="355"/>
      <c r="I925" s="353"/>
      <c r="J925" s="356"/>
      <c r="K925" s="356"/>
    </row>
    <row r="926" spans="1:11">
      <c r="A926" s="352">
        <v>921</v>
      </c>
      <c r="B926" s="353"/>
      <c r="C926" s="353"/>
      <c r="D926" s="353"/>
      <c r="E926" s="353"/>
      <c r="F926" s="354"/>
      <c r="G926" s="354"/>
      <c r="H926" s="355"/>
      <c r="I926" s="353"/>
      <c r="J926" s="356"/>
      <c r="K926" s="356"/>
    </row>
    <row r="927" spans="1:11">
      <c r="A927" s="352">
        <v>922</v>
      </c>
      <c r="B927" s="353"/>
      <c r="C927" s="353"/>
      <c r="D927" s="353"/>
      <c r="E927" s="353"/>
      <c r="F927" s="354"/>
      <c r="G927" s="354"/>
      <c r="H927" s="355"/>
      <c r="I927" s="353"/>
      <c r="J927" s="356"/>
      <c r="K927" s="356"/>
    </row>
    <row r="928" spans="1:11">
      <c r="A928" s="352">
        <v>923</v>
      </c>
      <c r="B928" s="353"/>
      <c r="C928" s="353"/>
      <c r="D928" s="353"/>
      <c r="E928" s="353"/>
      <c r="F928" s="354"/>
      <c r="G928" s="354"/>
      <c r="H928" s="355"/>
      <c r="I928" s="353"/>
      <c r="J928" s="356"/>
      <c r="K928" s="356"/>
    </row>
    <row r="929" spans="1:11">
      <c r="A929" s="352">
        <v>924</v>
      </c>
      <c r="B929" s="353"/>
      <c r="C929" s="353"/>
      <c r="D929" s="353"/>
      <c r="E929" s="353"/>
      <c r="F929" s="354"/>
      <c r="G929" s="354"/>
      <c r="H929" s="355"/>
      <c r="I929" s="353"/>
      <c r="J929" s="356"/>
      <c r="K929" s="356"/>
    </row>
    <row r="930" spans="1:11">
      <c r="A930" s="352">
        <v>925</v>
      </c>
      <c r="B930" s="353"/>
      <c r="C930" s="353"/>
      <c r="D930" s="353"/>
      <c r="E930" s="353"/>
      <c r="F930" s="354"/>
      <c r="G930" s="354"/>
      <c r="H930" s="355"/>
      <c r="I930" s="353"/>
      <c r="J930" s="356"/>
      <c r="K930" s="356"/>
    </row>
    <row r="931" spans="1:11">
      <c r="A931" s="352">
        <v>926</v>
      </c>
      <c r="B931" s="353"/>
      <c r="C931" s="353"/>
      <c r="D931" s="353"/>
      <c r="E931" s="353"/>
      <c r="F931" s="354"/>
      <c r="G931" s="354"/>
      <c r="H931" s="355"/>
      <c r="I931" s="353"/>
      <c r="J931" s="356"/>
      <c r="K931" s="356"/>
    </row>
    <row r="932" spans="1:11">
      <c r="A932" s="352">
        <v>927</v>
      </c>
      <c r="B932" s="353"/>
      <c r="C932" s="353"/>
      <c r="D932" s="353"/>
      <c r="E932" s="353"/>
      <c r="F932" s="354"/>
      <c r="G932" s="354"/>
      <c r="H932" s="355"/>
      <c r="I932" s="353"/>
      <c r="J932" s="356"/>
      <c r="K932" s="356"/>
    </row>
    <row r="933" spans="1:11">
      <c r="A933" s="352">
        <v>928</v>
      </c>
      <c r="B933" s="353"/>
      <c r="C933" s="353"/>
      <c r="D933" s="353"/>
      <c r="E933" s="353"/>
      <c r="F933" s="354"/>
      <c r="G933" s="354"/>
      <c r="H933" s="355"/>
      <c r="I933" s="353"/>
      <c r="J933" s="356"/>
      <c r="K933" s="356"/>
    </row>
    <row r="934" spans="1:11">
      <c r="A934" s="352">
        <v>929</v>
      </c>
      <c r="B934" s="353"/>
      <c r="C934" s="353"/>
      <c r="D934" s="353"/>
      <c r="E934" s="353"/>
      <c r="F934" s="354"/>
      <c r="G934" s="354"/>
      <c r="H934" s="355"/>
      <c r="I934" s="353"/>
      <c r="J934" s="356"/>
      <c r="K934" s="356"/>
    </row>
    <row r="935" spans="1:11">
      <c r="A935" s="352">
        <v>930</v>
      </c>
      <c r="B935" s="353"/>
      <c r="C935" s="353"/>
      <c r="D935" s="353"/>
      <c r="E935" s="353"/>
      <c r="F935" s="354"/>
      <c r="G935" s="354"/>
      <c r="H935" s="355"/>
      <c r="I935" s="353"/>
      <c r="J935" s="356"/>
      <c r="K935" s="356"/>
    </row>
    <row r="936" spans="1:11">
      <c r="A936" s="352">
        <v>931</v>
      </c>
      <c r="B936" s="353"/>
      <c r="C936" s="353"/>
      <c r="D936" s="353"/>
      <c r="E936" s="353"/>
      <c r="F936" s="354"/>
      <c r="G936" s="354"/>
      <c r="H936" s="355"/>
      <c r="I936" s="353"/>
      <c r="J936" s="356"/>
      <c r="K936" s="356"/>
    </row>
    <row r="937" spans="1:11">
      <c r="A937" s="352">
        <v>932</v>
      </c>
      <c r="B937" s="353"/>
      <c r="C937" s="353"/>
      <c r="D937" s="353"/>
      <c r="E937" s="353"/>
      <c r="F937" s="354"/>
      <c r="G937" s="354"/>
      <c r="H937" s="355"/>
      <c r="I937" s="353"/>
      <c r="J937" s="356"/>
      <c r="K937" s="356"/>
    </row>
    <row r="938" spans="1:11">
      <c r="A938" s="352">
        <v>933</v>
      </c>
      <c r="B938" s="353"/>
      <c r="C938" s="353"/>
      <c r="D938" s="353"/>
      <c r="E938" s="353"/>
      <c r="F938" s="354"/>
      <c r="G938" s="354"/>
      <c r="H938" s="355"/>
      <c r="I938" s="353"/>
      <c r="J938" s="356"/>
      <c r="K938" s="356"/>
    </row>
    <row r="939" spans="1:11">
      <c r="A939" s="352">
        <v>934</v>
      </c>
      <c r="B939" s="353"/>
      <c r="C939" s="353"/>
      <c r="D939" s="353"/>
      <c r="E939" s="353"/>
      <c r="F939" s="354"/>
      <c r="G939" s="354"/>
      <c r="H939" s="355"/>
      <c r="I939" s="353"/>
      <c r="J939" s="356"/>
      <c r="K939" s="356"/>
    </row>
    <row r="940" spans="1:11">
      <c r="A940" s="352">
        <v>935</v>
      </c>
      <c r="B940" s="353"/>
      <c r="C940" s="353"/>
      <c r="D940" s="353"/>
      <c r="E940" s="353"/>
      <c r="F940" s="354"/>
      <c r="G940" s="354"/>
      <c r="H940" s="355"/>
      <c r="I940" s="353"/>
      <c r="J940" s="356"/>
      <c r="K940" s="356"/>
    </row>
    <row r="941" spans="1:11">
      <c r="A941" s="352">
        <v>936</v>
      </c>
      <c r="B941" s="353"/>
      <c r="C941" s="353"/>
      <c r="D941" s="353"/>
      <c r="E941" s="353"/>
      <c r="F941" s="354"/>
      <c r="G941" s="354"/>
      <c r="H941" s="355"/>
      <c r="I941" s="353"/>
      <c r="J941" s="356"/>
      <c r="K941" s="356"/>
    </row>
    <row r="942" spans="1:11">
      <c r="A942" s="352">
        <v>937</v>
      </c>
      <c r="B942" s="353"/>
      <c r="C942" s="353"/>
      <c r="D942" s="353"/>
      <c r="E942" s="353"/>
      <c r="F942" s="354"/>
      <c r="G942" s="354"/>
      <c r="H942" s="355"/>
      <c r="I942" s="353"/>
      <c r="J942" s="356"/>
      <c r="K942" s="356"/>
    </row>
    <row r="943" spans="1:11">
      <c r="A943" s="352">
        <v>938</v>
      </c>
      <c r="B943" s="353"/>
      <c r="C943" s="353"/>
      <c r="D943" s="353"/>
      <c r="E943" s="353"/>
      <c r="F943" s="354"/>
      <c r="G943" s="354"/>
      <c r="H943" s="355"/>
      <c r="I943" s="353"/>
      <c r="J943" s="356"/>
      <c r="K943" s="356"/>
    </row>
    <row r="944" spans="1:11">
      <c r="A944" s="352">
        <v>939</v>
      </c>
      <c r="B944" s="353"/>
      <c r="C944" s="353"/>
      <c r="D944" s="353"/>
      <c r="E944" s="353"/>
      <c r="F944" s="354"/>
      <c r="G944" s="354"/>
      <c r="H944" s="355"/>
      <c r="I944" s="353"/>
      <c r="J944" s="356"/>
      <c r="K944" s="356"/>
    </row>
    <row r="945" spans="1:11">
      <c r="A945" s="352">
        <v>940</v>
      </c>
      <c r="B945" s="353"/>
      <c r="C945" s="353"/>
      <c r="D945" s="353"/>
      <c r="E945" s="353"/>
      <c r="F945" s="354"/>
      <c r="G945" s="354"/>
      <c r="H945" s="355"/>
      <c r="I945" s="353"/>
      <c r="J945" s="356"/>
      <c r="K945" s="356"/>
    </row>
    <row r="946" spans="1:11">
      <c r="A946" s="352">
        <v>941</v>
      </c>
      <c r="B946" s="353"/>
      <c r="C946" s="353"/>
      <c r="D946" s="353"/>
      <c r="E946" s="353"/>
      <c r="F946" s="354"/>
      <c r="G946" s="354"/>
      <c r="H946" s="355"/>
      <c r="I946" s="353"/>
      <c r="J946" s="356"/>
      <c r="K946" s="356"/>
    </row>
    <row r="947" spans="1:11">
      <c r="A947" s="352">
        <v>942</v>
      </c>
      <c r="B947" s="353"/>
      <c r="C947" s="353"/>
      <c r="D947" s="353"/>
      <c r="E947" s="353"/>
      <c r="F947" s="354"/>
      <c r="G947" s="354"/>
      <c r="H947" s="355"/>
      <c r="I947" s="353"/>
      <c r="J947" s="356"/>
      <c r="K947" s="356"/>
    </row>
    <row r="948" spans="1:11">
      <c r="A948" s="352">
        <v>943</v>
      </c>
      <c r="B948" s="353"/>
      <c r="C948" s="353"/>
      <c r="D948" s="353"/>
      <c r="E948" s="353"/>
      <c r="F948" s="354"/>
      <c r="G948" s="354"/>
      <c r="H948" s="355"/>
      <c r="I948" s="353"/>
      <c r="J948" s="356"/>
      <c r="K948" s="356"/>
    </row>
    <row r="949" spans="1:11">
      <c r="A949" s="352">
        <v>944</v>
      </c>
      <c r="B949" s="353"/>
      <c r="C949" s="353"/>
      <c r="D949" s="353"/>
      <c r="E949" s="353"/>
      <c r="F949" s="354"/>
      <c r="G949" s="354"/>
      <c r="H949" s="355"/>
      <c r="I949" s="353"/>
      <c r="J949" s="356"/>
      <c r="K949" s="356"/>
    </row>
    <row r="950" spans="1:11">
      <c r="A950" s="352">
        <v>945</v>
      </c>
      <c r="B950" s="353"/>
      <c r="C950" s="353"/>
      <c r="D950" s="353"/>
      <c r="E950" s="353"/>
      <c r="F950" s="354"/>
      <c r="G950" s="354"/>
      <c r="H950" s="355"/>
      <c r="I950" s="353"/>
      <c r="J950" s="356"/>
      <c r="K950" s="356"/>
    </row>
    <row r="951" spans="1:11">
      <c r="A951" s="352">
        <v>946</v>
      </c>
      <c r="B951" s="353"/>
      <c r="C951" s="353"/>
      <c r="D951" s="353"/>
      <c r="E951" s="353"/>
      <c r="F951" s="354"/>
      <c r="G951" s="354"/>
      <c r="H951" s="355"/>
      <c r="I951" s="353"/>
      <c r="J951" s="356"/>
      <c r="K951" s="356"/>
    </row>
    <row r="952" spans="1:11">
      <c r="A952" s="352">
        <v>947</v>
      </c>
      <c r="B952" s="353"/>
      <c r="C952" s="353"/>
      <c r="D952" s="353"/>
      <c r="E952" s="353"/>
      <c r="F952" s="354"/>
      <c r="G952" s="354"/>
      <c r="H952" s="355"/>
      <c r="I952" s="353"/>
      <c r="J952" s="356"/>
      <c r="K952" s="356"/>
    </row>
    <row r="953" spans="1:11">
      <c r="A953" s="352">
        <v>948</v>
      </c>
      <c r="B953" s="353"/>
      <c r="C953" s="353"/>
      <c r="D953" s="353"/>
      <c r="E953" s="353"/>
      <c r="F953" s="354"/>
      <c r="G953" s="354"/>
      <c r="H953" s="355"/>
      <c r="I953" s="353"/>
      <c r="J953" s="356"/>
      <c r="K953" s="356"/>
    </row>
    <row r="954" spans="1:11">
      <c r="A954" s="352">
        <v>949</v>
      </c>
      <c r="B954" s="353"/>
      <c r="C954" s="353"/>
      <c r="D954" s="353"/>
      <c r="E954" s="353"/>
      <c r="F954" s="354"/>
      <c r="G954" s="354"/>
      <c r="H954" s="355"/>
      <c r="I954" s="353"/>
      <c r="J954" s="356"/>
      <c r="K954" s="356"/>
    </row>
    <row r="955" spans="1:11">
      <c r="A955" s="352">
        <v>950</v>
      </c>
      <c r="B955" s="353"/>
      <c r="C955" s="353"/>
      <c r="D955" s="353"/>
      <c r="E955" s="353"/>
      <c r="F955" s="354"/>
      <c r="G955" s="354"/>
      <c r="H955" s="355"/>
      <c r="I955" s="353"/>
      <c r="J955" s="356"/>
      <c r="K955" s="356"/>
    </row>
    <row r="956" spans="1:11">
      <c r="A956" s="352">
        <v>951</v>
      </c>
      <c r="B956" s="353"/>
      <c r="C956" s="353"/>
      <c r="D956" s="353"/>
      <c r="E956" s="353"/>
      <c r="F956" s="354"/>
      <c r="G956" s="354"/>
      <c r="H956" s="355"/>
      <c r="I956" s="353"/>
      <c r="J956" s="356"/>
      <c r="K956" s="356"/>
    </row>
    <row r="957" spans="1:11">
      <c r="A957" s="352">
        <v>952</v>
      </c>
      <c r="B957" s="353"/>
      <c r="C957" s="353"/>
      <c r="D957" s="353"/>
      <c r="E957" s="353"/>
      <c r="F957" s="354"/>
      <c r="G957" s="354"/>
      <c r="H957" s="355"/>
      <c r="I957" s="353"/>
      <c r="J957" s="356"/>
      <c r="K957" s="356"/>
    </row>
    <row r="958" spans="1:11">
      <c r="A958" s="352">
        <v>953</v>
      </c>
      <c r="B958" s="353"/>
      <c r="C958" s="353"/>
      <c r="D958" s="353"/>
      <c r="E958" s="353"/>
      <c r="F958" s="354"/>
      <c r="G958" s="354"/>
      <c r="H958" s="355"/>
      <c r="I958" s="353"/>
      <c r="J958" s="356"/>
      <c r="K958" s="356"/>
    </row>
    <row r="959" spans="1:11">
      <c r="A959" s="352">
        <v>954</v>
      </c>
      <c r="B959" s="353"/>
      <c r="C959" s="353"/>
      <c r="D959" s="353"/>
      <c r="E959" s="353"/>
      <c r="F959" s="354"/>
      <c r="G959" s="354"/>
      <c r="H959" s="355"/>
      <c r="I959" s="353"/>
      <c r="J959" s="356"/>
      <c r="K959" s="356"/>
    </row>
    <row r="960" spans="1:11">
      <c r="A960" s="352">
        <v>955</v>
      </c>
      <c r="B960" s="353"/>
      <c r="C960" s="353"/>
      <c r="D960" s="353"/>
      <c r="E960" s="353"/>
      <c r="F960" s="354"/>
      <c r="G960" s="354"/>
      <c r="H960" s="355"/>
      <c r="I960" s="353"/>
      <c r="J960" s="356"/>
      <c r="K960" s="356"/>
    </row>
    <row r="961" spans="1:11">
      <c r="A961" s="352">
        <v>956</v>
      </c>
      <c r="B961" s="353"/>
      <c r="C961" s="353"/>
      <c r="D961" s="353"/>
      <c r="E961" s="353"/>
      <c r="F961" s="354"/>
      <c r="G961" s="354"/>
      <c r="H961" s="355"/>
      <c r="I961" s="353"/>
      <c r="J961" s="356"/>
      <c r="K961" s="356"/>
    </row>
    <row r="962" spans="1:11">
      <c r="A962" s="352">
        <v>957</v>
      </c>
      <c r="B962" s="353"/>
      <c r="C962" s="353"/>
      <c r="D962" s="353"/>
      <c r="E962" s="353"/>
      <c r="F962" s="354"/>
      <c r="G962" s="354"/>
      <c r="H962" s="355"/>
      <c r="I962" s="353"/>
      <c r="J962" s="356"/>
      <c r="K962" s="356"/>
    </row>
    <row r="963" spans="1:11">
      <c r="A963" s="352">
        <v>958</v>
      </c>
      <c r="B963" s="353"/>
      <c r="C963" s="353"/>
      <c r="D963" s="353"/>
      <c r="E963" s="353"/>
      <c r="F963" s="354"/>
      <c r="G963" s="354"/>
      <c r="H963" s="355"/>
      <c r="I963" s="353"/>
      <c r="J963" s="356"/>
      <c r="K963" s="356"/>
    </row>
    <row r="964" spans="1:11">
      <c r="A964" s="352">
        <v>959</v>
      </c>
      <c r="B964" s="353"/>
      <c r="C964" s="353"/>
      <c r="D964" s="353"/>
      <c r="E964" s="353"/>
      <c r="F964" s="354"/>
      <c r="G964" s="354"/>
      <c r="H964" s="355"/>
      <c r="I964" s="353"/>
      <c r="J964" s="356"/>
      <c r="K964" s="356"/>
    </row>
    <row r="965" spans="1:11">
      <c r="A965" s="352">
        <v>960</v>
      </c>
      <c r="B965" s="353"/>
      <c r="C965" s="353"/>
      <c r="D965" s="353"/>
      <c r="E965" s="353"/>
      <c r="F965" s="354"/>
      <c r="G965" s="354"/>
      <c r="H965" s="355"/>
      <c r="I965" s="353"/>
      <c r="J965" s="356"/>
      <c r="K965" s="356"/>
    </row>
    <row r="966" spans="1:11">
      <c r="A966" s="352">
        <v>961</v>
      </c>
      <c r="B966" s="353"/>
      <c r="C966" s="353"/>
      <c r="D966" s="353"/>
      <c r="E966" s="353"/>
      <c r="F966" s="354"/>
      <c r="G966" s="354"/>
      <c r="H966" s="355"/>
      <c r="I966" s="353"/>
      <c r="J966" s="356"/>
      <c r="K966" s="356"/>
    </row>
    <row r="967" spans="1:11">
      <c r="A967" s="352">
        <v>962</v>
      </c>
      <c r="B967" s="353"/>
      <c r="C967" s="353"/>
      <c r="D967" s="353"/>
      <c r="E967" s="353"/>
      <c r="F967" s="354"/>
      <c r="G967" s="354"/>
      <c r="H967" s="355"/>
      <c r="I967" s="353"/>
      <c r="J967" s="356"/>
      <c r="K967" s="356"/>
    </row>
    <row r="968" spans="1:11">
      <c r="A968" s="352">
        <v>963</v>
      </c>
      <c r="B968" s="353"/>
      <c r="C968" s="353"/>
      <c r="D968" s="353"/>
      <c r="E968" s="353"/>
      <c r="F968" s="354"/>
      <c r="G968" s="354"/>
      <c r="H968" s="355"/>
      <c r="I968" s="353"/>
      <c r="J968" s="356"/>
      <c r="K968" s="356"/>
    </row>
    <row r="969" spans="1:11">
      <c r="A969" s="352">
        <v>964</v>
      </c>
      <c r="B969" s="353"/>
      <c r="C969" s="353"/>
      <c r="D969" s="353"/>
      <c r="E969" s="353"/>
      <c r="F969" s="354"/>
      <c r="G969" s="354"/>
      <c r="H969" s="355"/>
      <c r="I969" s="353"/>
      <c r="J969" s="356"/>
      <c r="K969" s="356"/>
    </row>
    <row r="970" spans="1:11">
      <c r="A970" s="352">
        <v>965</v>
      </c>
      <c r="B970" s="353"/>
      <c r="C970" s="353"/>
      <c r="D970" s="353"/>
      <c r="E970" s="353"/>
      <c r="F970" s="354"/>
      <c r="G970" s="354"/>
      <c r="H970" s="355"/>
      <c r="I970" s="353"/>
      <c r="J970" s="356"/>
      <c r="K970" s="356"/>
    </row>
    <row r="971" spans="1:11">
      <c r="A971" s="352">
        <v>966</v>
      </c>
      <c r="B971" s="353"/>
      <c r="C971" s="353"/>
      <c r="D971" s="353"/>
      <c r="E971" s="353"/>
      <c r="F971" s="354"/>
      <c r="G971" s="354"/>
      <c r="H971" s="355"/>
      <c r="I971" s="353"/>
      <c r="J971" s="356"/>
      <c r="K971" s="356"/>
    </row>
    <row r="972" spans="1:11">
      <c r="A972" s="352">
        <v>967</v>
      </c>
      <c r="B972" s="353"/>
      <c r="C972" s="353"/>
      <c r="D972" s="353"/>
      <c r="E972" s="353"/>
      <c r="F972" s="354"/>
      <c r="G972" s="354"/>
      <c r="H972" s="355"/>
      <c r="I972" s="353"/>
      <c r="J972" s="356"/>
      <c r="K972" s="356"/>
    </row>
    <row r="973" spans="1:11">
      <c r="A973" s="352">
        <v>968</v>
      </c>
      <c r="B973" s="353"/>
      <c r="C973" s="353"/>
      <c r="D973" s="353"/>
      <c r="E973" s="353"/>
      <c r="F973" s="354"/>
      <c r="G973" s="354"/>
      <c r="H973" s="355"/>
      <c r="I973" s="353"/>
      <c r="J973" s="356"/>
      <c r="K973" s="356"/>
    </row>
    <row r="974" spans="1:11">
      <c r="A974" s="352">
        <v>969</v>
      </c>
      <c r="B974" s="353"/>
      <c r="C974" s="353"/>
      <c r="D974" s="353"/>
      <c r="E974" s="353"/>
      <c r="F974" s="354"/>
      <c r="G974" s="354"/>
      <c r="H974" s="355"/>
      <c r="I974" s="353"/>
      <c r="J974" s="356"/>
      <c r="K974" s="356"/>
    </row>
    <row r="975" spans="1:11">
      <c r="A975" s="352">
        <v>970</v>
      </c>
      <c r="B975" s="353"/>
      <c r="C975" s="353"/>
      <c r="D975" s="353"/>
      <c r="E975" s="353"/>
      <c r="F975" s="354"/>
      <c r="G975" s="354"/>
      <c r="H975" s="355"/>
      <c r="I975" s="353"/>
      <c r="J975" s="356"/>
      <c r="K975" s="356"/>
    </row>
    <row r="976" spans="1:11">
      <c r="A976" s="352">
        <v>971</v>
      </c>
      <c r="B976" s="353"/>
      <c r="C976" s="353"/>
      <c r="D976" s="353"/>
      <c r="E976" s="353"/>
      <c r="F976" s="354"/>
      <c r="G976" s="354"/>
      <c r="H976" s="355"/>
      <c r="I976" s="353"/>
      <c r="J976" s="356"/>
      <c r="K976" s="356"/>
    </row>
    <row r="977" spans="1:11">
      <c r="A977" s="352">
        <v>972</v>
      </c>
      <c r="B977" s="353"/>
      <c r="C977" s="353"/>
      <c r="D977" s="353"/>
      <c r="E977" s="353"/>
      <c r="F977" s="354"/>
      <c r="G977" s="354"/>
      <c r="H977" s="355"/>
      <c r="I977" s="353"/>
      <c r="J977" s="356"/>
      <c r="K977" s="356"/>
    </row>
    <row r="978" spans="1:11">
      <c r="A978" s="352">
        <v>973</v>
      </c>
      <c r="B978" s="353"/>
      <c r="C978" s="353"/>
      <c r="D978" s="353"/>
      <c r="E978" s="353"/>
      <c r="F978" s="354"/>
      <c r="G978" s="354"/>
      <c r="H978" s="355"/>
      <c r="I978" s="353"/>
      <c r="J978" s="356"/>
      <c r="K978" s="356"/>
    </row>
    <row r="979" spans="1:11">
      <c r="A979" s="352">
        <v>974</v>
      </c>
      <c r="B979" s="353"/>
      <c r="C979" s="353"/>
      <c r="D979" s="353"/>
      <c r="E979" s="353"/>
      <c r="F979" s="354"/>
      <c r="G979" s="354"/>
      <c r="H979" s="355"/>
      <c r="I979" s="353"/>
      <c r="J979" s="356"/>
      <c r="K979" s="356"/>
    </row>
    <row r="980" spans="1:11">
      <c r="A980" s="352">
        <v>975</v>
      </c>
      <c r="B980" s="353"/>
      <c r="C980" s="353"/>
      <c r="D980" s="353"/>
      <c r="E980" s="353"/>
      <c r="F980" s="354"/>
      <c r="G980" s="354"/>
      <c r="H980" s="355"/>
      <c r="I980" s="353"/>
      <c r="J980" s="356"/>
      <c r="K980" s="356"/>
    </row>
    <row r="981" spans="1:11">
      <c r="A981" s="352">
        <v>976</v>
      </c>
      <c r="B981" s="353"/>
      <c r="C981" s="353"/>
      <c r="D981" s="353"/>
      <c r="E981" s="353"/>
      <c r="F981" s="354"/>
      <c r="G981" s="354"/>
      <c r="H981" s="355"/>
      <c r="I981" s="353"/>
      <c r="J981" s="356"/>
      <c r="K981" s="356"/>
    </row>
    <row r="982" spans="1:11">
      <c r="A982" s="352">
        <v>977</v>
      </c>
      <c r="B982" s="353"/>
      <c r="C982" s="353"/>
      <c r="D982" s="353"/>
      <c r="E982" s="353"/>
      <c r="F982" s="354"/>
      <c r="G982" s="354"/>
      <c r="H982" s="355"/>
      <c r="I982" s="353"/>
      <c r="J982" s="356"/>
      <c r="K982" s="356"/>
    </row>
    <row r="983" spans="1:11">
      <c r="A983" s="352">
        <v>978</v>
      </c>
      <c r="B983" s="353"/>
      <c r="C983" s="353"/>
      <c r="D983" s="353"/>
      <c r="E983" s="353"/>
      <c r="F983" s="354"/>
      <c r="G983" s="354"/>
      <c r="H983" s="355"/>
      <c r="I983" s="353"/>
      <c r="J983" s="356"/>
      <c r="K983" s="356"/>
    </row>
    <row r="984" spans="1:11">
      <c r="A984" s="352">
        <v>979</v>
      </c>
      <c r="B984" s="353"/>
      <c r="C984" s="353"/>
      <c r="D984" s="353"/>
      <c r="E984" s="353"/>
      <c r="F984" s="354"/>
      <c r="G984" s="354"/>
      <c r="H984" s="355"/>
      <c r="I984" s="353"/>
      <c r="J984" s="356"/>
      <c r="K984" s="356"/>
    </row>
    <row r="985" spans="1:11">
      <c r="A985" s="352">
        <v>980</v>
      </c>
      <c r="B985" s="353"/>
      <c r="C985" s="353"/>
      <c r="D985" s="353"/>
      <c r="E985" s="353"/>
      <c r="F985" s="354"/>
      <c r="G985" s="354"/>
      <c r="H985" s="355"/>
      <c r="I985" s="353"/>
      <c r="J985" s="356"/>
      <c r="K985" s="356"/>
    </row>
    <row r="986" spans="1:11">
      <c r="A986" s="352">
        <v>981</v>
      </c>
      <c r="B986" s="353"/>
      <c r="C986" s="353"/>
      <c r="D986" s="353"/>
      <c r="E986" s="353"/>
      <c r="F986" s="354"/>
      <c r="G986" s="354"/>
      <c r="H986" s="355"/>
      <c r="I986" s="353"/>
      <c r="J986" s="356"/>
      <c r="K986" s="356"/>
    </row>
    <row r="987" spans="1:11">
      <c r="A987" s="352">
        <v>982</v>
      </c>
      <c r="B987" s="353"/>
      <c r="C987" s="353"/>
      <c r="D987" s="353"/>
      <c r="E987" s="353"/>
      <c r="F987" s="354"/>
      <c r="G987" s="354"/>
      <c r="H987" s="355"/>
      <c r="I987" s="353"/>
      <c r="J987" s="356"/>
      <c r="K987" s="356"/>
    </row>
    <row r="988" spans="1:11">
      <c r="A988" s="352">
        <v>983</v>
      </c>
      <c r="B988" s="353"/>
      <c r="C988" s="353"/>
      <c r="D988" s="353"/>
      <c r="E988" s="353"/>
      <c r="F988" s="354"/>
      <c r="G988" s="354"/>
      <c r="H988" s="355"/>
      <c r="I988" s="353"/>
      <c r="J988" s="356"/>
      <c r="K988" s="356"/>
    </row>
    <row r="989" spans="1:11">
      <c r="A989" s="352">
        <v>984</v>
      </c>
      <c r="B989" s="353"/>
      <c r="C989" s="353"/>
      <c r="D989" s="353"/>
      <c r="E989" s="353"/>
      <c r="F989" s="354"/>
      <c r="G989" s="354"/>
      <c r="H989" s="355"/>
      <c r="I989" s="353"/>
      <c r="J989" s="356"/>
      <c r="K989" s="356"/>
    </row>
    <row r="990" spans="1:11">
      <c r="A990" s="352">
        <v>985</v>
      </c>
      <c r="B990" s="353"/>
      <c r="C990" s="353"/>
      <c r="D990" s="353"/>
      <c r="E990" s="353"/>
      <c r="F990" s="354"/>
      <c r="G990" s="354"/>
      <c r="H990" s="355"/>
      <c r="I990" s="353"/>
      <c r="J990" s="356"/>
      <c r="K990" s="356"/>
    </row>
    <row r="991" spans="1:11">
      <c r="A991" s="352">
        <v>986</v>
      </c>
      <c r="B991" s="353"/>
      <c r="C991" s="353"/>
      <c r="D991" s="353"/>
      <c r="E991" s="353"/>
      <c r="F991" s="354"/>
      <c r="G991" s="354"/>
      <c r="H991" s="355"/>
      <c r="I991" s="353"/>
      <c r="J991" s="356"/>
      <c r="K991" s="356"/>
    </row>
    <row r="992" spans="1:11">
      <c r="A992" s="352">
        <v>987</v>
      </c>
      <c r="B992" s="353"/>
      <c r="C992" s="353"/>
      <c r="D992" s="353"/>
      <c r="E992" s="353"/>
      <c r="F992" s="354"/>
      <c r="G992" s="354"/>
      <c r="H992" s="355"/>
      <c r="I992" s="353"/>
      <c r="J992" s="356"/>
      <c r="K992" s="356"/>
    </row>
    <row r="993" spans="1:11">
      <c r="A993" s="352">
        <v>988</v>
      </c>
      <c r="B993" s="353"/>
      <c r="C993" s="353"/>
      <c r="D993" s="353"/>
      <c r="E993" s="353"/>
      <c r="F993" s="354"/>
      <c r="G993" s="354"/>
      <c r="H993" s="355"/>
      <c r="I993" s="353"/>
      <c r="J993" s="356"/>
      <c r="K993" s="356"/>
    </row>
    <row r="994" spans="1:11">
      <c r="A994" s="352">
        <v>989</v>
      </c>
      <c r="B994" s="353"/>
      <c r="C994" s="353"/>
      <c r="D994" s="353"/>
      <c r="E994" s="353"/>
      <c r="F994" s="354"/>
      <c r="G994" s="354"/>
      <c r="H994" s="355"/>
      <c r="I994" s="353"/>
      <c r="J994" s="356"/>
      <c r="K994" s="356"/>
    </row>
    <row r="995" spans="1:11">
      <c r="A995" s="352">
        <v>990</v>
      </c>
      <c r="B995" s="353"/>
      <c r="C995" s="353"/>
      <c r="D995" s="353"/>
      <c r="E995" s="353"/>
      <c r="F995" s="354"/>
      <c r="G995" s="354"/>
      <c r="H995" s="355"/>
      <c r="I995" s="353"/>
      <c r="J995" s="356"/>
      <c r="K995" s="356"/>
    </row>
    <row r="996" spans="1:11">
      <c r="A996" s="352">
        <v>991</v>
      </c>
      <c r="B996" s="353"/>
      <c r="C996" s="353"/>
      <c r="D996" s="353"/>
      <c r="E996" s="353"/>
      <c r="F996" s="354"/>
      <c r="G996" s="354"/>
      <c r="H996" s="355"/>
      <c r="I996" s="353"/>
      <c r="J996" s="356"/>
      <c r="K996" s="356"/>
    </row>
    <row r="997" spans="1:11">
      <c r="A997" s="352">
        <v>992</v>
      </c>
      <c r="B997" s="353"/>
      <c r="C997" s="353"/>
      <c r="D997" s="353"/>
      <c r="E997" s="353"/>
      <c r="F997" s="354"/>
      <c r="G997" s="354"/>
      <c r="H997" s="355"/>
      <c r="I997" s="353"/>
      <c r="J997" s="356"/>
      <c r="K997" s="356"/>
    </row>
    <row r="998" spans="1:11">
      <c r="A998" s="352">
        <v>993</v>
      </c>
      <c r="B998" s="353"/>
      <c r="C998" s="353"/>
      <c r="D998" s="353"/>
      <c r="E998" s="353"/>
      <c r="F998" s="354"/>
      <c r="G998" s="354"/>
      <c r="H998" s="355"/>
      <c r="I998" s="353"/>
      <c r="J998" s="356"/>
      <c r="K998" s="356"/>
    </row>
    <row r="999" spans="1:11">
      <c r="A999" s="352">
        <v>994</v>
      </c>
      <c r="B999" s="353"/>
      <c r="C999" s="353"/>
      <c r="D999" s="353"/>
      <c r="E999" s="353"/>
      <c r="F999" s="354"/>
      <c r="G999" s="354"/>
      <c r="H999" s="355"/>
      <c r="I999" s="353"/>
      <c r="J999" s="356"/>
      <c r="K999" s="356"/>
    </row>
    <row r="1000" spans="1:11">
      <c r="A1000" s="352">
        <v>995</v>
      </c>
      <c r="B1000" s="353"/>
      <c r="C1000" s="353"/>
      <c r="D1000" s="353"/>
      <c r="E1000" s="353"/>
      <c r="F1000" s="354"/>
      <c r="G1000" s="354"/>
      <c r="H1000" s="355"/>
      <c r="I1000" s="353"/>
      <c r="J1000" s="356"/>
      <c r="K1000" s="356"/>
    </row>
    <row r="1001" spans="1:11">
      <c r="A1001" s="352">
        <v>996</v>
      </c>
      <c r="B1001" s="353"/>
      <c r="C1001" s="353"/>
      <c r="D1001" s="353"/>
      <c r="E1001" s="353"/>
      <c r="F1001" s="354"/>
      <c r="G1001" s="354"/>
      <c r="H1001" s="355"/>
      <c r="I1001" s="353"/>
      <c r="J1001" s="356"/>
      <c r="K1001" s="356"/>
    </row>
    <row r="1002" spans="1:11">
      <c r="A1002" s="352">
        <v>997</v>
      </c>
      <c r="B1002" s="353"/>
      <c r="C1002" s="353"/>
      <c r="D1002" s="353"/>
      <c r="E1002" s="353"/>
      <c r="F1002" s="354"/>
      <c r="G1002" s="354"/>
      <c r="H1002" s="355"/>
      <c r="I1002" s="353"/>
      <c r="J1002" s="356"/>
      <c r="K1002" s="356"/>
    </row>
    <row r="1003" spans="1:11">
      <c r="A1003" s="352">
        <v>998</v>
      </c>
      <c r="B1003" s="353"/>
      <c r="C1003" s="353"/>
      <c r="D1003" s="353"/>
      <c r="E1003" s="353"/>
      <c r="F1003" s="354"/>
      <c r="G1003" s="354"/>
      <c r="H1003" s="355"/>
      <c r="I1003" s="353"/>
      <c r="J1003" s="356"/>
      <c r="K1003" s="356"/>
    </row>
    <row r="1004" spans="1:11">
      <c r="A1004" s="352">
        <v>999</v>
      </c>
      <c r="B1004" s="353"/>
      <c r="C1004" s="353"/>
      <c r="D1004" s="353"/>
      <c r="E1004" s="353"/>
      <c r="F1004" s="354"/>
      <c r="G1004" s="354"/>
      <c r="H1004" s="355"/>
      <c r="I1004" s="353"/>
      <c r="J1004" s="356"/>
      <c r="K1004" s="356"/>
    </row>
  </sheetData>
  <mergeCells count="4">
    <mergeCell ref="A2:K2"/>
    <mergeCell ref="A3:K3"/>
    <mergeCell ref="A4:K4"/>
    <mergeCell ref="A1:K1"/>
  </mergeCells>
  <dataValidations count="1">
    <dataValidation type="list" allowBlank="1" showInputMessage="1" showErrorMessage="1" sqref="E6:E1004" xr:uid="{00000000-0002-0000-0F00-000000000000}">
      <formula1>$N$4:$O$4</formula1>
    </dataValidation>
  </dataValidations>
  <pageMargins left="0.511811024" right="0.511811024" top="0.78740157499999996" bottom="0.78740157499999996" header="0.31496062000000002" footer="0.31496062000000002"/>
  <pageSetup paperSize="9" scale="53" fitToHeight="0" orientation="portrait" horizontalDpi="4294967294" vertic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A12"/>
  <sheetViews>
    <sheetView showGridLines="0" zoomScaleSheetLayoutView="100" workbookViewId="0">
      <selection activeCell="D4" sqref="D4"/>
    </sheetView>
  </sheetViews>
  <sheetFormatPr defaultRowHeight="12.75"/>
  <cols>
    <col min="1" max="1" width="135.28515625" customWidth="1"/>
  </cols>
  <sheetData>
    <row r="1" spans="1:1" s="1" customFormat="1" ht="18">
      <c r="A1" s="38" t="s">
        <v>334</v>
      </c>
    </row>
    <row r="2" spans="1:1" s="1" customFormat="1" ht="39" customHeight="1">
      <c r="A2" s="4"/>
    </row>
    <row r="3" spans="1:1" s="1" customFormat="1" ht="28.5">
      <c r="A3" s="292" t="str">
        <f>"Declaro, para todos os fins, que são verídicas todas as informações contidas neste relatório do "&amp;Capa!A1</f>
        <v>Declaro, para todos os fins, que são verídicas todas as informações contidas neste relatório do III Termo de Aditivo ao Contrato de Gestão nº 05/20 celebrado entre a Fundação Clóvis Salgado e a Associação Pró-Cultura e Promoção das Artes</v>
      </c>
    </row>
    <row r="4" spans="1:1" s="1" customFormat="1" ht="71.25" customHeight="1">
      <c r="A4" s="53" t="s">
        <v>21</v>
      </c>
    </row>
    <row r="5" spans="1:1" s="1" customFormat="1" ht="14.25">
      <c r="A5" s="515" t="s">
        <v>760</v>
      </c>
    </row>
    <row r="6" spans="1:1" s="1" customFormat="1" ht="14.25">
      <c r="A6" s="515" t="s">
        <v>761</v>
      </c>
    </row>
    <row r="7" spans="1:1" s="1" customFormat="1" ht="14.25">
      <c r="A7" s="515" t="s">
        <v>762</v>
      </c>
    </row>
    <row r="8" spans="1:1" s="1" customFormat="1" ht="14.25">
      <c r="A8" s="291"/>
    </row>
    <row r="9" spans="1:1" s="1" customFormat="1" ht="14.25">
      <c r="A9" s="53" t="s">
        <v>2133</v>
      </c>
    </row>
    <row r="10" spans="1:1" s="1" customFormat="1" ht="48.75" customHeight="1">
      <c r="A10" s="6"/>
    </row>
    <row r="11" spans="1:1" s="1" customFormat="1">
      <c r="A11" s="2"/>
    </row>
    <row r="12" spans="1:1" s="1" customFormat="1" ht="9.75" customHeight="1">
      <c r="A12" s="2"/>
    </row>
  </sheetData>
  <sheetProtection formatCells="0" formatRows="0"/>
  <pageMargins left="0.511811024" right="0.511811024" top="0.78740157499999996" bottom="0.78740157499999996" header="0.31496062000000002" footer="0.31496062000000002"/>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1" tint="4.9989318521683403E-2"/>
    <pageSetUpPr fitToPage="1"/>
  </sheetPr>
  <dimension ref="A1:S91"/>
  <sheetViews>
    <sheetView zoomScaleSheetLayoutView="100" workbookViewId="0"/>
  </sheetViews>
  <sheetFormatPr defaultColWidth="9.140625" defaultRowHeight="12.75"/>
  <cols>
    <col min="1" max="1" width="47.85546875" style="202" customWidth="1"/>
    <col min="2" max="2" width="26.28515625" style="202" customWidth="1"/>
    <col min="3" max="3" width="29.5703125" style="202" customWidth="1"/>
    <col min="4" max="4" width="31.42578125" style="202" customWidth="1"/>
    <col min="5" max="6" width="31" style="202" customWidth="1"/>
    <col min="7" max="7" width="3.85546875" style="202" customWidth="1"/>
    <col min="8" max="8" width="10.140625" style="202" customWidth="1"/>
    <col min="9" max="9" width="15.140625" style="202" customWidth="1"/>
    <col min="10" max="10" width="2.7109375" style="202" customWidth="1"/>
    <col min="11" max="11" width="9.140625" style="202"/>
    <col min="12" max="14" width="13.28515625" style="202" customWidth="1"/>
    <col min="15" max="15" width="0.7109375" style="202" customWidth="1"/>
    <col min="16" max="16" width="10.28515625" style="202" bestFit="1" customWidth="1"/>
    <col min="17" max="17" width="13.28515625" style="202" customWidth="1"/>
    <col min="18" max="18" width="5.85546875" style="202" customWidth="1"/>
    <col min="19" max="19" width="9.140625" style="202"/>
    <col min="20" max="22" width="13.28515625" style="202" customWidth="1"/>
    <col min="23" max="23" width="1.85546875" style="202" customWidth="1"/>
    <col min="24" max="24" width="9.140625" style="202"/>
    <col min="25" max="25" width="13.28515625" style="202" customWidth="1"/>
    <col min="26" max="16384" width="9.140625" style="202"/>
  </cols>
  <sheetData>
    <row r="1" spans="1:19" s="201" customFormat="1" ht="35.25" customHeight="1">
      <c r="A1" s="196" t="s">
        <v>34</v>
      </c>
      <c r="B1" s="196" t="s">
        <v>295</v>
      </c>
      <c r="C1" s="196" t="s">
        <v>182</v>
      </c>
      <c r="D1" s="196" t="s">
        <v>271</v>
      </c>
      <c r="E1" s="196" t="s">
        <v>144</v>
      </c>
      <c r="F1" s="196" t="s">
        <v>315</v>
      </c>
      <c r="H1" s="202"/>
      <c r="I1" s="202"/>
      <c r="K1" s="202"/>
      <c r="L1" s="202"/>
      <c r="M1" s="202"/>
      <c r="N1" s="202"/>
      <c r="O1" s="202"/>
      <c r="P1" s="202"/>
      <c r="Q1" s="202"/>
      <c r="R1" s="202"/>
      <c r="S1" s="202"/>
    </row>
    <row r="2" spans="1:19" ht="42.75">
      <c r="A2" s="197" t="s">
        <v>330</v>
      </c>
      <c r="B2" s="203"/>
      <c r="C2" s="197" t="s">
        <v>1</v>
      </c>
      <c r="D2" s="198" t="s">
        <v>2</v>
      </c>
      <c r="E2" s="197" t="s">
        <v>231</v>
      </c>
      <c r="F2" s="197" t="s">
        <v>324</v>
      </c>
    </row>
    <row r="3" spans="1:19" ht="28.5">
      <c r="A3" s="197" t="s">
        <v>331</v>
      </c>
      <c r="B3" s="203"/>
      <c r="C3" s="197" t="s">
        <v>169</v>
      </c>
      <c r="D3" s="198" t="s">
        <v>155</v>
      </c>
      <c r="E3" s="197" t="s">
        <v>225</v>
      </c>
      <c r="F3" s="197" t="s">
        <v>320</v>
      </c>
    </row>
    <row r="4" spans="1:19" ht="14.25">
      <c r="A4" s="197" t="s">
        <v>167</v>
      </c>
      <c r="B4" s="203"/>
      <c r="C4" s="197" t="s">
        <v>173</v>
      </c>
      <c r="D4" s="198" t="s">
        <v>3</v>
      </c>
      <c r="E4" s="197" t="s">
        <v>226</v>
      </c>
    </row>
    <row r="5" spans="1:19" ht="28.5" customHeight="1">
      <c r="A5" s="203"/>
      <c r="C5" s="197" t="s">
        <v>174</v>
      </c>
      <c r="D5" s="198" t="s">
        <v>65</v>
      </c>
      <c r="E5" s="197" t="s">
        <v>228</v>
      </c>
      <c r="F5" s="281"/>
    </row>
    <row r="6" spans="1:19" ht="42.75">
      <c r="A6" s="203"/>
      <c r="B6" s="203"/>
      <c r="C6" s="197" t="s">
        <v>94</v>
      </c>
      <c r="D6" s="198" t="s">
        <v>85</v>
      </c>
      <c r="E6" s="197" t="s">
        <v>230</v>
      </c>
      <c r="F6" s="281"/>
    </row>
    <row r="7" spans="1:19" ht="14.25">
      <c r="A7" s="203"/>
      <c r="B7" s="203"/>
      <c r="C7" s="197" t="s">
        <v>249</v>
      </c>
      <c r="D7" s="198" t="s">
        <v>84</v>
      </c>
      <c r="E7" s="197" t="s">
        <v>233</v>
      </c>
      <c r="F7" s="281"/>
    </row>
    <row r="8" spans="1:19" ht="14.25">
      <c r="A8" s="203"/>
      <c r="B8" s="203"/>
      <c r="C8" s="197" t="s">
        <v>251</v>
      </c>
      <c r="D8" s="198" t="s">
        <v>163</v>
      </c>
      <c r="E8" s="197" t="s">
        <v>234</v>
      </c>
      <c r="F8" s="281"/>
    </row>
    <row r="9" spans="1:19" ht="14.25">
      <c r="A9" s="203"/>
      <c r="B9" s="203"/>
      <c r="C9" s="197" t="s">
        <v>252</v>
      </c>
      <c r="D9" s="198" t="s">
        <v>164</v>
      </c>
      <c r="E9" s="197" t="s">
        <v>72</v>
      </c>
      <c r="F9" s="281"/>
    </row>
    <row r="10" spans="1:19" ht="28.5">
      <c r="A10" s="203"/>
      <c r="B10" s="203"/>
      <c r="C10" s="197" t="s">
        <v>267</v>
      </c>
      <c r="D10" s="198" t="s">
        <v>183</v>
      </c>
      <c r="E10" s="197" t="s">
        <v>224</v>
      </c>
      <c r="F10" s="281"/>
    </row>
    <row r="11" spans="1:19" ht="42.75">
      <c r="A11" s="203"/>
      <c r="B11" s="203"/>
      <c r="C11" s="197" t="s">
        <v>4</v>
      </c>
      <c r="D11" s="198" t="s">
        <v>180</v>
      </c>
      <c r="E11" s="197" t="s">
        <v>229</v>
      </c>
      <c r="F11" s="281"/>
    </row>
    <row r="12" spans="1:19" ht="28.5">
      <c r="A12" s="203"/>
      <c r="B12" s="203"/>
      <c r="C12" s="197" t="s">
        <v>10</v>
      </c>
      <c r="D12" s="198" t="s">
        <v>59</v>
      </c>
      <c r="E12" s="197" t="s">
        <v>227</v>
      </c>
      <c r="F12" s="281"/>
    </row>
    <row r="13" spans="1:19" ht="14.25">
      <c r="A13" s="203"/>
      <c r="B13" s="203"/>
      <c r="C13" s="197" t="s">
        <v>268</v>
      </c>
      <c r="D13" s="198" t="s">
        <v>9</v>
      </c>
      <c r="E13" s="197" t="s">
        <v>232</v>
      </c>
      <c r="F13" s="281"/>
    </row>
    <row r="14" spans="1:19" ht="14.25">
      <c r="A14" s="203"/>
      <c r="B14" s="203"/>
      <c r="C14" s="197" t="s">
        <v>287</v>
      </c>
      <c r="D14" s="198" t="s">
        <v>326</v>
      </c>
      <c r="E14" s="197" t="s">
        <v>235</v>
      </c>
      <c r="F14" s="281"/>
    </row>
    <row r="15" spans="1:19" ht="14.25">
      <c r="A15" s="203"/>
      <c r="B15" s="203"/>
      <c r="C15" s="197" t="s">
        <v>269</v>
      </c>
      <c r="D15" s="198" t="s">
        <v>177</v>
      </c>
      <c r="E15" s="203"/>
      <c r="F15" s="281"/>
    </row>
    <row r="16" spans="1:19" ht="28.5">
      <c r="A16" s="203"/>
      <c r="B16" s="203"/>
      <c r="C16" s="197" t="s">
        <v>175</v>
      </c>
      <c r="D16" s="198" t="s">
        <v>184</v>
      </c>
      <c r="E16" s="203"/>
      <c r="F16" s="203"/>
    </row>
    <row r="17" spans="1:6" ht="28.5">
      <c r="A17" s="203"/>
      <c r="B17" s="203"/>
      <c r="C17" s="197" t="s">
        <v>179</v>
      </c>
      <c r="D17" s="199" t="s">
        <v>222</v>
      </c>
      <c r="E17" s="203"/>
      <c r="F17" s="203"/>
    </row>
    <row r="18" spans="1:6" ht="28.5">
      <c r="A18" s="203"/>
      <c r="B18" s="203"/>
      <c r="C18" s="197" t="s">
        <v>286</v>
      </c>
      <c r="D18" s="198" t="s">
        <v>66</v>
      </c>
      <c r="E18" s="203"/>
      <c r="F18" s="203"/>
    </row>
    <row r="19" spans="1:6" ht="28.5">
      <c r="A19" s="203"/>
      <c r="B19" s="203"/>
      <c r="C19" s="197" t="s">
        <v>176</v>
      </c>
      <c r="D19" s="198" t="s">
        <v>185</v>
      </c>
      <c r="E19" s="203"/>
      <c r="F19" s="203"/>
    </row>
    <row r="20" spans="1:6" ht="28.5">
      <c r="A20" s="203"/>
      <c r="B20" s="203"/>
      <c r="C20" s="197" t="s">
        <v>296</v>
      </c>
      <c r="D20" s="198" t="s">
        <v>186</v>
      </c>
      <c r="E20" s="203"/>
      <c r="F20" s="203"/>
    </row>
    <row r="21" spans="1:6" ht="28.5">
      <c r="A21" s="203"/>
      <c r="B21" s="203"/>
      <c r="C21" s="197" t="s">
        <v>161</v>
      </c>
      <c r="D21" s="199" t="s">
        <v>187</v>
      </c>
      <c r="E21" s="203"/>
      <c r="F21" s="203"/>
    </row>
    <row r="22" spans="1:6" ht="42.75">
      <c r="A22" s="203"/>
      <c r="B22" s="203"/>
      <c r="C22" s="197" t="s">
        <v>6</v>
      </c>
      <c r="D22" s="199" t="s">
        <v>188</v>
      </c>
      <c r="E22" s="203"/>
      <c r="F22" s="203"/>
    </row>
    <row r="23" spans="1:6" ht="28.5">
      <c r="A23" s="203"/>
      <c r="B23" s="203"/>
      <c r="C23" s="197" t="s">
        <v>325</v>
      </c>
      <c r="D23" s="199" t="s">
        <v>189</v>
      </c>
      <c r="E23" s="203"/>
      <c r="F23" s="203"/>
    </row>
    <row r="24" spans="1:6" ht="28.5">
      <c r="A24" s="203"/>
      <c r="B24" s="203"/>
      <c r="C24" s="197" t="s">
        <v>8</v>
      </c>
      <c r="D24" s="199" t="s">
        <v>253</v>
      </c>
      <c r="E24" s="203"/>
      <c r="F24" s="203"/>
    </row>
    <row r="25" spans="1:6" ht="28.5">
      <c r="A25" s="203"/>
      <c r="B25" s="203"/>
      <c r="C25" s="197" t="s">
        <v>57</v>
      </c>
      <c r="D25" s="199" t="s">
        <v>92</v>
      </c>
      <c r="E25" s="203"/>
      <c r="F25" s="203"/>
    </row>
    <row r="26" spans="1:6" ht="28.5">
      <c r="A26" s="203"/>
      <c r="B26" s="203"/>
      <c r="C26" s="197" t="s">
        <v>58</v>
      </c>
      <c r="D26" s="199" t="s">
        <v>327</v>
      </c>
      <c r="E26" s="203"/>
      <c r="F26" s="203"/>
    </row>
    <row r="27" spans="1:6" ht="14.25">
      <c r="A27" s="203"/>
      <c r="B27" s="203"/>
      <c r="C27" s="197" t="s">
        <v>338</v>
      </c>
      <c r="D27" s="199" t="s">
        <v>82</v>
      </c>
      <c r="E27" s="203"/>
      <c r="F27" s="203"/>
    </row>
    <row r="28" spans="1:6" ht="28.5">
      <c r="A28" s="203"/>
      <c r="B28" s="203"/>
      <c r="C28" s="197" t="s">
        <v>77</v>
      </c>
      <c r="D28" s="199" t="s">
        <v>190</v>
      </c>
      <c r="E28" s="203"/>
      <c r="F28" s="203"/>
    </row>
    <row r="29" spans="1:6" ht="28.5">
      <c r="A29" s="203"/>
      <c r="B29" s="203"/>
      <c r="C29" s="203"/>
      <c r="D29" s="199" t="s">
        <v>90</v>
      </c>
      <c r="E29" s="203"/>
      <c r="F29" s="203"/>
    </row>
    <row r="30" spans="1:6" ht="14.25">
      <c r="A30" s="203"/>
      <c r="B30" s="203"/>
      <c r="C30" s="203"/>
      <c r="D30" s="199" t="s">
        <v>86</v>
      </c>
      <c r="E30" s="203"/>
      <c r="F30" s="203"/>
    </row>
    <row r="31" spans="1:6" ht="14.25">
      <c r="A31" s="203"/>
      <c r="B31" s="203"/>
      <c r="C31" s="203"/>
      <c r="D31" s="199" t="s">
        <v>178</v>
      </c>
      <c r="E31" s="203"/>
      <c r="F31" s="203"/>
    </row>
    <row r="32" spans="1:6" ht="14.25">
      <c r="A32" s="203"/>
      <c r="B32" s="203"/>
      <c r="C32" s="203"/>
      <c r="D32" s="199" t="s">
        <v>61</v>
      </c>
      <c r="E32" s="203"/>
      <c r="F32" s="203"/>
    </row>
    <row r="33" spans="1:6" ht="14.25">
      <c r="A33" s="203"/>
      <c r="B33" s="203"/>
      <c r="C33" s="203"/>
      <c r="D33" s="199" t="s">
        <v>60</v>
      </c>
      <c r="E33" s="203"/>
      <c r="F33" s="203"/>
    </row>
    <row r="34" spans="1:6" ht="14.25">
      <c r="A34" s="203"/>
      <c r="B34" s="203"/>
      <c r="C34" s="203"/>
      <c r="D34" s="199" t="s">
        <v>71</v>
      </c>
      <c r="E34" s="203"/>
      <c r="F34" s="203"/>
    </row>
    <row r="35" spans="1:6" ht="14.25">
      <c r="A35" s="203"/>
      <c r="B35" s="203"/>
      <c r="C35" s="203"/>
      <c r="D35" s="199" t="s">
        <v>69</v>
      </c>
      <c r="E35" s="203"/>
      <c r="F35" s="203"/>
    </row>
    <row r="36" spans="1:6" ht="28.5">
      <c r="A36" s="203"/>
      <c r="B36" s="203"/>
      <c r="C36" s="203"/>
      <c r="D36" s="199" t="s">
        <v>67</v>
      </c>
      <c r="E36" s="203"/>
      <c r="F36" s="203"/>
    </row>
    <row r="37" spans="1:6" ht="14.25">
      <c r="A37" s="203"/>
      <c r="B37" s="203"/>
      <c r="C37" s="203"/>
      <c r="D37" s="199" t="s">
        <v>68</v>
      </c>
      <c r="E37" s="203"/>
      <c r="F37" s="203"/>
    </row>
    <row r="38" spans="1:6" ht="14.25">
      <c r="A38" s="203"/>
      <c r="B38" s="203"/>
      <c r="C38" s="203"/>
      <c r="D38" s="199" t="s">
        <v>78</v>
      </c>
      <c r="E38" s="203"/>
      <c r="F38" s="203"/>
    </row>
    <row r="39" spans="1:6" ht="14.25">
      <c r="A39" s="203"/>
      <c r="B39" s="203"/>
      <c r="C39" s="203"/>
      <c r="D39" s="199" t="s">
        <v>70</v>
      </c>
      <c r="E39" s="203"/>
      <c r="F39" s="203"/>
    </row>
    <row r="40" spans="1:6" ht="14.25">
      <c r="A40" s="203"/>
      <c r="B40" s="203"/>
      <c r="C40" s="203"/>
      <c r="D40" s="199" t="s">
        <v>141</v>
      </c>
      <c r="E40" s="203"/>
      <c r="F40" s="203"/>
    </row>
    <row r="41" spans="1:6" ht="14.25">
      <c r="A41" s="203"/>
      <c r="B41" s="203"/>
      <c r="C41" s="203"/>
      <c r="D41" s="199" t="s">
        <v>139</v>
      </c>
      <c r="E41" s="203"/>
      <c r="F41" s="203"/>
    </row>
    <row r="42" spans="1:6" ht="14.25">
      <c r="A42" s="203"/>
      <c r="B42" s="203"/>
      <c r="C42" s="203"/>
      <c r="D42" s="199" t="s">
        <v>62</v>
      </c>
      <c r="E42" s="203"/>
      <c r="F42" s="203"/>
    </row>
    <row r="43" spans="1:6" ht="14.25">
      <c r="A43" s="203"/>
      <c r="B43" s="203"/>
      <c r="C43" s="203"/>
      <c r="D43" s="199" t="s">
        <v>88</v>
      </c>
      <c r="E43" s="203"/>
      <c r="F43" s="203"/>
    </row>
    <row r="44" spans="1:6" ht="14.25">
      <c r="A44" s="203"/>
      <c r="B44" s="203"/>
      <c r="C44" s="203"/>
      <c r="D44" s="199" t="s">
        <v>254</v>
      </c>
      <c r="E44" s="203"/>
      <c r="F44" s="203"/>
    </row>
    <row r="45" spans="1:6" ht="14.25">
      <c r="A45" s="203"/>
      <c r="B45" s="203"/>
      <c r="C45" s="203"/>
      <c r="D45" s="199" t="s">
        <v>0</v>
      </c>
      <c r="E45" s="203"/>
      <c r="F45" s="203"/>
    </row>
    <row r="46" spans="1:6" ht="14.25">
      <c r="A46" s="203"/>
      <c r="B46" s="203"/>
      <c r="C46" s="203"/>
      <c r="D46" s="199" t="s">
        <v>89</v>
      </c>
      <c r="E46" s="203"/>
      <c r="F46" s="203"/>
    </row>
    <row r="47" spans="1:6" ht="14.25">
      <c r="A47" s="203"/>
      <c r="B47" s="203"/>
      <c r="C47" s="203"/>
      <c r="D47" s="200" t="s">
        <v>223</v>
      </c>
      <c r="E47" s="203"/>
      <c r="F47" s="203"/>
    </row>
    <row r="48" spans="1:6" ht="14.25">
      <c r="A48" s="203"/>
      <c r="B48" s="203"/>
      <c r="C48" s="203"/>
      <c r="D48" s="199" t="s">
        <v>264</v>
      </c>
      <c r="E48" s="203"/>
      <c r="F48" s="203"/>
    </row>
    <row r="49" spans="1:6" ht="14.25">
      <c r="A49" s="203"/>
      <c r="B49" s="203"/>
      <c r="C49" s="203"/>
      <c r="D49" s="199" t="s">
        <v>98</v>
      </c>
      <c r="E49" s="203"/>
      <c r="F49" s="203"/>
    </row>
    <row r="50" spans="1:6" ht="14.25">
      <c r="A50" s="203"/>
      <c r="B50" s="203"/>
      <c r="C50" s="203"/>
      <c r="D50" s="199" t="s">
        <v>99</v>
      </c>
      <c r="E50" s="203"/>
      <c r="F50" s="203"/>
    </row>
    <row r="51" spans="1:6" ht="14.25">
      <c r="A51" s="203"/>
      <c r="B51" s="203"/>
      <c r="C51" s="203"/>
      <c r="D51" s="199" t="s">
        <v>64</v>
      </c>
      <c r="E51" s="203"/>
      <c r="F51" s="203"/>
    </row>
    <row r="52" spans="1:6" ht="14.25">
      <c r="A52" s="203"/>
      <c r="B52" s="203"/>
      <c r="C52" s="203"/>
      <c r="D52" s="199" t="s">
        <v>87</v>
      </c>
      <c r="E52" s="203"/>
      <c r="F52" s="203"/>
    </row>
    <row r="53" spans="1:6" ht="28.5">
      <c r="A53" s="203"/>
      <c r="B53" s="203"/>
      <c r="C53" s="203"/>
      <c r="D53" s="199" t="s">
        <v>205</v>
      </c>
      <c r="E53" s="203"/>
      <c r="F53" s="203"/>
    </row>
    <row r="54" spans="1:6" ht="14.25">
      <c r="A54" s="203"/>
      <c r="B54" s="203"/>
      <c r="C54" s="203"/>
      <c r="D54" s="199" t="s">
        <v>91</v>
      </c>
      <c r="E54" s="203"/>
      <c r="F54" s="203"/>
    </row>
    <row r="55" spans="1:6" ht="14.25">
      <c r="A55" s="203"/>
      <c r="B55" s="203"/>
      <c r="C55" s="203"/>
      <c r="D55" s="199" t="s">
        <v>83</v>
      </c>
      <c r="E55" s="203"/>
      <c r="F55" s="203"/>
    </row>
    <row r="56" spans="1:6" ht="14.25">
      <c r="A56" s="203"/>
      <c r="B56" s="203"/>
      <c r="C56" s="203"/>
      <c r="D56" s="199" t="s">
        <v>63</v>
      </c>
      <c r="E56" s="203"/>
      <c r="F56" s="203"/>
    </row>
    <row r="57" spans="1:6" ht="28.5">
      <c r="A57" s="203"/>
      <c r="B57" s="203"/>
      <c r="C57" s="203"/>
      <c r="D57" s="199" t="s">
        <v>210</v>
      </c>
      <c r="E57" s="203"/>
      <c r="F57" s="203"/>
    </row>
    <row r="58" spans="1:6" ht="14.25">
      <c r="A58" s="203"/>
      <c r="B58" s="203"/>
      <c r="C58" s="203"/>
      <c r="D58" s="199" t="s">
        <v>212</v>
      </c>
      <c r="E58" s="203"/>
      <c r="F58" s="203"/>
    </row>
    <row r="59" spans="1:6" ht="14.25">
      <c r="A59" s="203"/>
      <c r="B59" s="203"/>
      <c r="C59" s="203"/>
      <c r="D59" s="199" t="s">
        <v>214</v>
      </c>
      <c r="E59" s="203"/>
      <c r="F59" s="203"/>
    </row>
    <row r="60" spans="1:6" ht="28.5">
      <c r="A60" s="203"/>
      <c r="B60" s="203"/>
      <c r="C60" s="203"/>
      <c r="D60" s="199" t="s">
        <v>328</v>
      </c>
      <c r="E60" s="203"/>
      <c r="F60" s="203"/>
    </row>
    <row r="61" spans="1:6" ht="28.5">
      <c r="A61" s="203"/>
      <c r="B61" s="203"/>
      <c r="C61" s="203"/>
      <c r="D61" s="199" t="s">
        <v>217</v>
      </c>
      <c r="E61" s="203"/>
      <c r="F61" s="203"/>
    </row>
    <row r="62" spans="1:6" ht="14.25">
      <c r="A62" s="203"/>
      <c r="B62" s="203"/>
      <c r="C62" s="203"/>
      <c r="D62" s="199" t="s">
        <v>300</v>
      </c>
      <c r="E62" s="203"/>
      <c r="F62" s="203"/>
    </row>
    <row r="63" spans="1:6" ht="14.25">
      <c r="A63" s="203"/>
      <c r="B63" s="203"/>
      <c r="C63" s="203"/>
      <c r="D63" s="199" t="s">
        <v>297</v>
      </c>
      <c r="E63" s="203"/>
      <c r="F63" s="203"/>
    </row>
    <row r="64" spans="1:6" ht="14.25">
      <c r="A64" s="203"/>
      <c r="B64" s="203"/>
      <c r="C64" s="203"/>
      <c r="D64" s="199" t="s">
        <v>432</v>
      </c>
      <c r="E64" s="203"/>
      <c r="F64" s="203"/>
    </row>
    <row r="65" spans="1:6" ht="14.25">
      <c r="A65" s="203"/>
      <c r="B65" s="203"/>
      <c r="C65" s="203"/>
      <c r="D65" s="199" t="s">
        <v>433</v>
      </c>
      <c r="E65" s="203"/>
      <c r="F65" s="203"/>
    </row>
    <row r="66" spans="1:6" ht="28.5">
      <c r="A66" s="203"/>
      <c r="B66" s="203"/>
      <c r="C66" s="203"/>
      <c r="D66" s="199" t="s">
        <v>434</v>
      </c>
      <c r="E66" s="203"/>
      <c r="F66" s="203"/>
    </row>
    <row r="67" spans="1:6" ht="14.25">
      <c r="A67" s="203"/>
      <c r="B67" s="203"/>
      <c r="C67" s="203"/>
      <c r="D67" s="199" t="s">
        <v>435</v>
      </c>
      <c r="E67" s="203"/>
      <c r="F67" s="203"/>
    </row>
    <row r="68" spans="1:6" ht="14.25">
      <c r="A68" s="203"/>
      <c r="B68" s="203"/>
      <c r="C68" s="203"/>
      <c r="D68" s="199" t="s">
        <v>436</v>
      </c>
      <c r="E68" s="203"/>
      <c r="F68" s="203"/>
    </row>
    <row r="69" spans="1:6" ht="14.25">
      <c r="A69" s="203"/>
      <c r="B69" s="203"/>
      <c r="C69" s="203"/>
      <c r="D69" s="199" t="s">
        <v>437</v>
      </c>
      <c r="E69" s="203"/>
      <c r="F69" s="203"/>
    </row>
    <row r="70" spans="1:6" ht="28.5">
      <c r="A70" s="203"/>
      <c r="B70" s="203"/>
      <c r="C70" s="203"/>
      <c r="D70" s="199" t="s">
        <v>438</v>
      </c>
      <c r="E70" s="203"/>
      <c r="F70" s="203"/>
    </row>
    <row r="71" spans="1:6" ht="28.5">
      <c r="A71" s="203"/>
      <c r="B71" s="203"/>
      <c r="C71" s="203"/>
      <c r="D71" s="199" t="s">
        <v>439</v>
      </c>
      <c r="E71" s="203"/>
      <c r="F71" s="203"/>
    </row>
    <row r="72" spans="1:6" ht="14.25">
      <c r="A72" s="203"/>
      <c r="B72" s="203"/>
      <c r="C72" s="203"/>
      <c r="D72" s="199" t="s">
        <v>440</v>
      </c>
      <c r="E72" s="203"/>
      <c r="F72" s="203"/>
    </row>
    <row r="73" spans="1:6" ht="14.25">
      <c r="A73" s="203"/>
      <c r="B73" s="203"/>
      <c r="C73" s="203"/>
      <c r="D73" s="199" t="s">
        <v>441</v>
      </c>
      <c r="E73" s="203"/>
      <c r="F73" s="203"/>
    </row>
    <row r="74" spans="1:6" ht="28.5">
      <c r="A74" s="203"/>
      <c r="B74" s="203"/>
      <c r="C74" s="203"/>
      <c r="D74" s="199" t="s">
        <v>442</v>
      </c>
      <c r="E74" s="203"/>
      <c r="F74" s="203"/>
    </row>
    <row r="75" spans="1:6" ht="14.25">
      <c r="A75" s="203"/>
      <c r="B75" s="203"/>
      <c r="C75" s="203"/>
      <c r="D75" s="199" t="s">
        <v>443</v>
      </c>
      <c r="E75" s="203"/>
      <c r="F75" s="203"/>
    </row>
    <row r="76" spans="1:6" ht="14.25">
      <c r="A76" s="203"/>
      <c r="B76" s="203"/>
      <c r="C76" s="203"/>
      <c r="D76" s="199" t="s">
        <v>444</v>
      </c>
      <c r="E76" s="203"/>
      <c r="F76" s="203"/>
    </row>
    <row r="77" spans="1:6" ht="28.5">
      <c r="A77" s="203"/>
      <c r="B77" s="203"/>
      <c r="C77" s="203"/>
      <c r="D77" s="199" t="s">
        <v>445</v>
      </c>
      <c r="E77" s="203"/>
      <c r="F77" s="203"/>
    </row>
    <row r="78" spans="1:6" ht="28.5">
      <c r="A78" s="203"/>
      <c r="B78" s="203"/>
      <c r="C78" s="203"/>
      <c r="D78" s="199" t="s">
        <v>446</v>
      </c>
      <c r="E78" s="203"/>
      <c r="F78" s="203"/>
    </row>
    <row r="79" spans="1:6" ht="14.25">
      <c r="A79" s="203"/>
      <c r="B79" s="203"/>
      <c r="C79" s="203"/>
      <c r="D79" s="199" t="s">
        <v>447</v>
      </c>
      <c r="E79" s="203"/>
      <c r="F79" s="203"/>
    </row>
    <row r="80" spans="1:6" ht="28.5">
      <c r="A80" s="203"/>
      <c r="B80" s="203"/>
      <c r="C80" s="203"/>
      <c r="D80" s="199" t="s">
        <v>448</v>
      </c>
      <c r="E80" s="203"/>
      <c r="F80" s="203"/>
    </row>
    <row r="81" spans="1:6" ht="28.5">
      <c r="A81" s="203"/>
      <c r="B81" s="203"/>
      <c r="C81" s="203"/>
      <c r="D81" s="199" t="s">
        <v>449</v>
      </c>
      <c r="E81" s="203"/>
      <c r="F81" s="203"/>
    </row>
    <row r="82" spans="1:6" ht="14.25">
      <c r="A82" s="203"/>
      <c r="B82" s="203"/>
      <c r="C82" s="203"/>
      <c r="D82" s="199" t="s">
        <v>450</v>
      </c>
      <c r="E82" s="203"/>
      <c r="F82" s="203"/>
    </row>
    <row r="83" spans="1:6" ht="14.25">
      <c r="A83" s="203"/>
      <c r="B83" s="203"/>
      <c r="C83" s="203"/>
      <c r="D83" s="199" t="s">
        <v>451</v>
      </c>
      <c r="E83" s="203"/>
      <c r="F83" s="203"/>
    </row>
    <row r="84" spans="1:6" ht="28.5">
      <c r="A84" s="203"/>
      <c r="B84" s="203"/>
      <c r="C84" s="203"/>
      <c r="D84" s="199" t="s">
        <v>452</v>
      </c>
      <c r="E84" s="203"/>
      <c r="F84" s="203"/>
    </row>
    <row r="85" spans="1:6" ht="42.75">
      <c r="A85" s="203"/>
      <c r="B85" s="203"/>
      <c r="C85" s="203"/>
      <c r="D85" s="199" t="s">
        <v>453</v>
      </c>
      <c r="E85" s="203"/>
      <c r="F85" s="203"/>
    </row>
    <row r="86" spans="1:6" ht="28.5">
      <c r="A86" s="203"/>
      <c r="B86" s="203"/>
      <c r="C86" s="203"/>
      <c r="D86" s="199" t="s">
        <v>454</v>
      </c>
      <c r="E86" s="203"/>
      <c r="F86" s="203"/>
    </row>
    <row r="87" spans="1:6" ht="42.75">
      <c r="A87" s="203"/>
      <c r="B87" s="203"/>
      <c r="C87" s="203"/>
      <c r="D87" s="199" t="s">
        <v>455</v>
      </c>
      <c r="E87" s="203"/>
      <c r="F87" s="203"/>
    </row>
    <row r="88" spans="1:6" ht="28.5">
      <c r="A88" s="203"/>
      <c r="B88" s="203"/>
      <c r="C88" s="203"/>
      <c r="D88" s="199" t="s">
        <v>456</v>
      </c>
      <c r="E88" s="203"/>
      <c r="F88" s="203"/>
    </row>
    <row r="89" spans="1:6" ht="28.5">
      <c r="A89" s="203"/>
      <c r="B89" s="203"/>
      <c r="C89" s="203"/>
      <c r="D89" s="199" t="s">
        <v>457</v>
      </c>
      <c r="E89" s="203"/>
      <c r="F89" s="203"/>
    </row>
    <row r="90" spans="1:6" ht="28.5">
      <c r="A90" s="203"/>
      <c r="B90" s="203"/>
      <c r="C90" s="203"/>
      <c r="D90" s="199" t="s">
        <v>458</v>
      </c>
      <c r="E90" s="203"/>
      <c r="F90" s="203"/>
    </row>
    <row r="91" spans="1:6" ht="14.25">
      <c r="A91" s="203"/>
      <c r="B91" s="203"/>
      <c r="C91" s="203"/>
      <c r="D91" s="199" t="s">
        <v>459</v>
      </c>
      <c r="E91" s="203"/>
      <c r="F91" s="203"/>
    </row>
  </sheetData>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H62"/>
  <sheetViews>
    <sheetView view="pageLayout" workbookViewId="0">
      <selection activeCell="A5" sqref="A5"/>
    </sheetView>
  </sheetViews>
  <sheetFormatPr defaultColWidth="0" defaultRowHeight="12.75"/>
  <cols>
    <col min="1" max="1" width="95.28515625" style="290" customWidth="1"/>
    <col min="2" max="2" width="18.28515625" hidden="1" customWidth="1"/>
    <col min="3" max="16384" width="9.140625" hidden="1"/>
  </cols>
  <sheetData>
    <row r="1" spans="1:8" s="1" customFormat="1" ht="31.5">
      <c r="A1" s="287" t="str">
        <f>Capa!A1</f>
        <v>III Termo de Aditivo ao Contrato de Gestão nº 05/20 celebrado entre a Fundação Clóvis Salgado e a Associação Pró-Cultura e Promoção das Artes</v>
      </c>
      <c r="B1" s="621" t="str">
        <f>Capa!A1</f>
        <v>III Termo de Aditivo ao Contrato de Gestão nº 05/20 celebrado entre a Fundação Clóvis Salgado e a Associação Pró-Cultura e Promoção das Artes</v>
      </c>
      <c r="C1" s="621"/>
      <c r="D1" s="621"/>
      <c r="E1" s="621"/>
      <c r="F1" s="621"/>
      <c r="G1" s="621"/>
      <c r="H1" s="621"/>
    </row>
    <row r="2" spans="1:8" s="1" customFormat="1" ht="15.75">
      <c r="A2" s="288" t="str">
        <f>Capa!A3</f>
        <v>3º Relatório Gerencial Financeiro</v>
      </c>
      <c r="B2" s="622" t="str">
        <f>Capa!A3</f>
        <v>3º Relatório Gerencial Financeiro</v>
      </c>
      <c r="C2" s="622"/>
      <c r="D2" s="622"/>
      <c r="E2" s="622"/>
      <c r="F2" s="622"/>
      <c r="G2" s="622"/>
      <c r="H2" s="622"/>
    </row>
    <row r="3" spans="1:8" s="1" customFormat="1" ht="15.75">
      <c r="A3" s="288" t="s">
        <v>390</v>
      </c>
      <c r="B3" s="288"/>
      <c r="C3" s="288"/>
      <c r="D3" s="288"/>
      <c r="E3" s="288"/>
      <c r="F3" s="288"/>
      <c r="G3" s="288"/>
      <c r="H3" s="288"/>
    </row>
    <row r="4" spans="1:8" ht="95.45" customHeight="1">
      <c r="A4" s="583" t="s">
        <v>1637</v>
      </c>
    </row>
    <row r="5" spans="1:8" ht="83.45" customHeight="1">
      <c r="A5" s="289" t="s">
        <v>764</v>
      </c>
    </row>
    <row r="6" spans="1:8" ht="42.6" customHeight="1">
      <c r="A6" s="289" t="s">
        <v>769</v>
      </c>
    </row>
    <row r="7" spans="1:8" ht="72.75" customHeight="1">
      <c r="A7" s="583" t="s">
        <v>2129</v>
      </c>
    </row>
    <row r="8" spans="1:8" ht="70.5" customHeight="1">
      <c r="A8" s="289" t="s">
        <v>2130</v>
      </c>
    </row>
    <row r="9" spans="1:8" ht="51" customHeight="1">
      <c r="A9" s="289" t="s">
        <v>2134</v>
      </c>
    </row>
    <row r="10" spans="1:8" ht="0.75" customHeight="1">
      <c r="A10" s="289"/>
    </row>
    <row r="11" spans="1:8" ht="117" customHeight="1">
      <c r="A11" s="289"/>
    </row>
    <row r="12" spans="1:8" ht="131.25" customHeight="1">
      <c r="A12" s="289"/>
    </row>
    <row r="13" spans="1:8" ht="75" customHeight="1">
      <c r="A13" s="289"/>
    </row>
    <row r="14" spans="1:8" ht="189" customHeight="1">
      <c r="A14" s="289"/>
    </row>
    <row r="15" spans="1:8" ht="81.75" customHeight="1">
      <c r="A15" s="289"/>
    </row>
    <row r="16" spans="1:8" ht="84" customHeight="1">
      <c r="A16" s="289"/>
    </row>
    <row r="17" spans="1:1" ht="48.75" customHeight="1">
      <c r="A17" s="289"/>
    </row>
    <row r="18" spans="1:1" ht="102.75" customHeight="1">
      <c r="A18" s="289"/>
    </row>
    <row r="19" spans="1:1" ht="129" customHeight="1">
      <c r="A19" s="289"/>
    </row>
    <row r="20" spans="1:1" ht="101.25" customHeight="1">
      <c r="A20" s="289"/>
    </row>
    <row r="21" spans="1:1" ht="91.5" customHeight="1">
      <c r="A21" s="289"/>
    </row>
    <row r="22" spans="1:1" ht="0.75" customHeight="1">
      <c r="A22" s="289"/>
    </row>
    <row r="23" spans="1:1" ht="81.75" customHeight="1">
      <c r="A23" s="289"/>
    </row>
    <row r="24" spans="1:1" ht="83.25" customHeight="1">
      <c r="A24" s="289"/>
    </row>
    <row r="25" spans="1:1" ht="77.25" customHeight="1">
      <c r="A25" s="289"/>
    </row>
    <row r="26" spans="1:1" ht="34.5" customHeight="1">
      <c r="A26" s="289"/>
    </row>
    <row r="27" spans="1:1" ht="109.5" customHeight="1">
      <c r="A27" s="289"/>
    </row>
    <row r="28" spans="1:1" ht="61.5" customHeight="1">
      <c r="A28" s="339"/>
    </row>
    <row r="29" spans="1:1" ht="49.5" customHeight="1">
      <c r="A29" s="339"/>
    </row>
    <row r="30" spans="1:1" ht="320.25" customHeight="1">
      <c r="A30" s="289"/>
    </row>
    <row r="31" spans="1:1" ht="115.5" customHeight="1">
      <c r="A31" s="289"/>
    </row>
    <row r="32" spans="1:1" ht="72" hidden="1" customHeight="1">
      <c r="A32" s="289"/>
    </row>
    <row r="33" spans="1:1" ht="87" customHeight="1">
      <c r="A33" s="289"/>
    </row>
    <row r="34" spans="1:1" ht="129.75" customHeight="1">
      <c r="A34" s="289"/>
    </row>
    <row r="35" spans="1:1" ht="105.75" hidden="1" customHeight="1">
      <c r="A35" s="289"/>
    </row>
    <row r="36" spans="1:1" ht="117.75" customHeight="1">
      <c r="A36" s="289"/>
    </row>
    <row r="37" spans="1:1" ht="1.5" customHeight="1">
      <c r="A37" s="289"/>
    </row>
    <row r="38" spans="1:1" ht="131.25" customHeight="1">
      <c r="A38" s="289"/>
    </row>
    <row r="39" spans="1:1" ht="99" customHeight="1">
      <c r="A39" s="289"/>
    </row>
    <row r="40" spans="1:1" ht="79.5" hidden="1" customHeight="1">
      <c r="A40" s="289"/>
    </row>
    <row r="41" spans="1:1" ht="100.5" customHeight="1">
      <c r="A41" s="289"/>
    </row>
    <row r="42" spans="1:1" ht="154.5" customHeight="1">
      <c r="A42" s="289"/>
    </row>
    <row r="43" spans="1:1" ht="135" customHeight="1">
      <c r="A43" s="289"/>
    </row>
    <row r="44" spans="1:1" ht="139.5" customHeight="1">
      <c r="A44" s="289"/>
    </row>
    <row r="45" spans="1:1" ht="105.75" customHeight="1">
      <c r="A45" s="289"/>
    </row>
    <row r="46" spans="1:1" ht="172.5" customHeight="1">
      <c r="A46" s="289"/>
    </row>
    <row r="47" spans="1:1" ht="123" customHeight="1">
      <c r="A47" s="289"/>
    </row>
    <row r="48" spans="1:1" ht="121.5" customHeight="1">
      <c r="A48" s="289"/>
    </row>
    <row r="49" spans="1:1" ht="83.25" customHeight="1">
      <c r="A49" s="289"/>
    </row>
    <row r="50" spans="1:1" ht="84.75" customHeight="1">
      <c r="A50" s="289"/>
    </row>
    <row r="51" spans="1:1" ht="94.5" customHeight="1">
      <c r="A51" s="289"/>
    </row>
    <row r="52" spans="1:1" ht="106.5" customHeight="1">
      <c r="A52" s="289"/>
    </row>
    <row r="53" spans="1:1" ht="82.5" customHeight="1">
      <c r="A53" s="289"/>
    </row>
    <row r="54" spans="1:1" ht="96" customHeight="1">
      <c r="A54" s="289"/>
    </row>
    <row r="55" spans="1:1" ht="81.75" customHeight="1">
      <c r="A55" s="289"/>
    </row>
    <row r="56" spans="1:1" ht="90.75" customHeight="1">
      <c r="A56" s="289"/>
    </row>
    <row r="57" spans="1:1" ht="99" customHeight="1">
      <c r="A57" s="289"/>
    </row>
    <row r="58" spans="1:1" ht="81.75" customHeight="1">
      <c r="A58" s="289"/>
    </row>
    <row r="59" spans="1:1" ht="115.5" customHeight="1">
      <c r="A59" s="289"/>
    </row>
    <row r="60" spans="1:1" ht="66.75" customHeight="1">
      <c r="A60" s="289"/>
    </row>
    <row r="61" spans="1:1" ht="81" customHeight="1">
      <c r="A61" s="289"/>
    </row>
    <row r="62" spans="1:1" ht="60.75" customHeight="1">
      <c r="A62" s="289"/>
    </row>
  </sheetData>
  <sheetProtection formatRows="0"/>
  <mergeCells count="2">
    <mergeCell ref="B1:H1"/>
    <mergeCell ref="B2:H2"/>
  </mergeCells>
  <printOptions horizontalCentered="1"/>
  <pageMargins left="0.13541666666666666" right="3.937007874015748E-2" top="0.78740157480314965" bottom="0.78740157480314965" header="0.31496062992125984" footer="0.31496062992125984"/>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tabColor theme="0"/>
    <pageSetUpPr fitToPage="1"/>
  </sheetPr>
  <dimension ref="A1:O71"/>
  <sheetViews>
    <sheetView view="pageBreakPreview" zoomScale="85" zoomScaleNormal="85" zoomScaleSheetLayoutView="85" workbookViewId="0">
      <selection activeCell="A43" sqref="A43:XFD50"/>
    </sheetView>
  </sheetViews>
  <sheetFormatPr defaultColWidth="9.140625" defaultRowHeight="12.75"/>
  <cols>
    <col min="1" max="1" width="4.7109375" style="1" customWidth="1"/>
    <col min="2" max="2" width="45.7109375" style="1" customWidth="1"/>
    <col min="3" max="3" width="18" style="1" customWidth="1"/>
    <col min="4" max="14" width="15.42578125" style="1" customWidth="1"/>
    <col min="15" max="15" width="4" style="1" customWidth="1"/>
    <col min="16" max="16384" width="9.140625" style="1"/>
  </cols>
  <sheetData>
    <row r="1" spans="1:14" ht="32.25" customHeight="1">
      <c r="A1" s="621" t="str">
        <f>Capa!A1</f>
        <v>III Termo de Aditivo ao Contrato de Gestão nº 05/20 celebrado entre a Fundação Clóvis Salgado e a Associação Pró-Cultura e Promoção das Artes</v>
      </c>
      <c r="B1" s="621"/>
      <c r="C1" s="621"/>
      <c r="D1" s="621"/>
      <c r="E1" s="621"/>
      <c r="F1" s="621"/>
      <c r="G1" s="621"/>
      <c r="H1" s="621"/>
      <c r="I1" s="621"/>
      <c r="J1" s="621"/>
      <c r="K1" s="621"/>
      <c r="L1" s="621"/>
      <c r="M1" s="621"/>
      <c r="N1" s="621"/>
    </row>
    <row r="2" spans="1:14" ht="24" customHeight="1">
      <c r="A2" s="622" t="str">
        <f>Capa!A3</f>
        <v>3º Relatório Gerencial Financeiro</v>
      </c>
      <c r="B2" s="622"/>
      <c r="C2" s="622"/>
      <c r="D2" s="622"/>
      <c r="E2" s="622"/>
      <c r="F2" s="622"/>
      <c r="G2" s="622"/>
      <c r="H2" s="622"/>
      <c r="I2" s="622"/>
      <c r="J2" s="622"/>
      <c r="K2" s="622"/>
      <c r="L2" s="622"/>
      <c r="M2" s="622"/>
      <c r="N2" s="622"/>
    </row>
    <row r="3" spans="1:14" ht="25.5" customHeight="1" thickBot="1">
      <c r="A3" s="629" t="s">
        <v>290</v>
      </c>
      <c r="B3" s="629"/>
      <c r="C3" s="629"/>
      <c r="D3" s="629"/>
      <c r="E3" s="629"/>
      <c r="F3" s="629"/>
      <c r="G3" s="629"/>
      <c r="H3" s="629"/>
      <c r="I3" s="629"/>
      <c r="J3" s="629"/>
      <c r="K3" s="629"/>
      <c r="L3" s="629"/>
      <c r="M3" s="629"/>
      <c r="N3" s="629"/>
    </row>
    <row r="4" spans="1:14" ht="24" customHeight="1" thickTop="1">
      <c r="A4" s="5"/>
      <c r="B4" s="628"/>
      <c r="C4" s="361" t="str">
        <f>VLOOKUP(MONTH(C5),Capa!$C$16:$D$27,2,FALSE)</f>
        <v>Janeiro</v>
      </c>
      <c r="D4" s="361" t="str">
        <f>VLOOKUP(MONTH(D5),Capa!$C$16:$D$27,2,FALSE)</f>
        <v>Fevereiro</v>
      </c>
      <c r="E4" s="361" t="str">
        <f>VLOOKUP(MONTH(E5),Capa!$C$16:$D$27,2,FALSE)</f>
        <v>Março</v>
      </c>
      <c r="F4" s="361" t="str">
        <f>VLOOKUP(MONTH(F5),Capa!$C$16:$D$27,2,FALSE)</f>
        <v>Abril</v>
      </c>
      <c r="G4" s="361" t="str">
        <f>VLOOKUP(MONTH(G5),Capa!$C$16:$D$27,2,FALSE)</f>
        <v>Maio</v>
      </c>
      <c r="H4" s="361" t="str">
        <f>VLOOKUP(MONTH(H5),Capa!$C$16:$D$27,2,FALSE)</f>
        <v>Junho</v>
      </c>
      <c r="I4" s="361" t="str">
        <f>VLOOKUP(MONTH(I5),Capa!$C$16:$D$27,2,FALSE)</f>
        <v>Julho</v>
      </c>
      <c r="J4" s="361" t="str">
        <f>VLOOKUP(MONTH(J5),Capa!$C$16:$D$27,2,FALSE)</f>
        <v>Agosto</v>
      </c>
      <c r="K4" s="361" t="str">
        <f>VLOOKUP(MONTH(K5),Capa!$C$16:$D$27,2,FALSE)</f>
        <v>Setembro</v>
      </c>
      <c r="L4" s="361" t="str">
        <f>VLOOKUP(MONTH(L5),Capa!$C$16:$D$27,2,FALSE)</f>
        <v>Outubro</v>
      </c>
      <c r="M4" s="361" t="str">
        <f>VLOOKUP(MONTH(M5),Capa!$C$16:$D$27,2,FALSE)</f>
        <v>Novembro</v>
      </c>
      <c r="N4" s="361" t="str">
        <f>VLOOKUP(MONTH(N5),Capa!$C$16:$D$27,2,FALSE)</f>
        <v>Dezembro</v>
      </c>
    </row>
    <row r="5" spans="1:14" ht="15">
      <c r="A5" s="5"/>
      <c r="B5" s="629"/>
      <c r="C5" s="301">
        <v>44562</v>
      </c>
      <c r="D5" s="362">
        <f>DATE(YEAR(C5),MONTH(C5)+1,1)</f>
        <v>44593</v>
      </c>
      <c r="E5" s="362">
        <f t="shared" ref="E5:N5" si="0">DATE(YEAR(D5),MONTH(D5)+1,1)</f>
        <v>44621</v>
      </c>
      <c r="F5" s="362">
        <f t="shared" si="0"/>
        <v>44652</v>
      </c>
      <c r="G5" s="362">
        <f t="shared" si="0"/>
        <v>44682</v>
      </c>
      <c r="H5" s="362">
        <f t="shared" si="0"/>
        <v>44713</v>
      </c>
      <c r="I5" s="362">
        <f t="shared" si="0"/>
        <v>44743</v>
      </c>
      <c r="J5" s="362">
        <f t="shared" si="0"/>
        <v>44774</v>
      </c>
      <c r="K5" s="362">
        <f t="shared" si="0"/>
        <v>44805</v>
      </c>
      <c r="L5" s="362">
        <f t="shared" si="0"/>
        <v>44835</v>
      </c>
      <c r="M5" s="362">
        <f t="shared" si="0"/>
        <v>44866</v>
      </c>
      <c r="N5" s="362">
        <f t="shared" si="0"/>
        <v>44896</v>
      </c>
    </row>
    <row r="6" spans="1:14" ht="15">
      <c r="A6" s="5"/>
      <c r="B6" s="629"/>
      <c r="C6" s="312" t="s">
        <v>335</v>
      </c>
      <c r="D6" s="312" t="s">
        <v>335</v>
      </c>
      <c r="E6" s="312" t="s">
        <v>335</v>
      </c>
      <c r="F6" s="312" t="s">
        <v>335</v>
      </c>
      <c r="G6" s="312" t="s">
        <v>335</v>
      </c>
      <c r="H6" s="312" t="s">
        <v>335</v>
      </c>
      <c r="I6" s="312" t="s">
        <v>335</v>
      </c>
      <c r="J6" s="312" t="s">
        <v>335</v>
      </c>
      <c r="K6" s="312" t="s">
        <v>335</v>
      </c>
      <c r="L6" s="312" t="s">
        <v>335</v>
      </c>
      <c r="M6" s="312" t="s">
        <v>335</v>
      </c>
      <c r="N6" s="312" t="s">
        <v>335</v>
      </c>
    </row>
    <row r="7" spans="1:14" ht="15.75" thickBot="1">
      <c r="A7" s="5"/>
      <c r="B7" s="627"/>
      <c r="C7" s="360">
        <f>EOMONTH(C5,0)</f>
        <v>44592</v>
      </c>
      <c r="D7" s="360">
        <f t="shared" ref="D7:N7" si="1">EOMONTH(D5,0)</f>
        <v>44620</v>
      </c>
      <c r="E7" s="360">
        <f t="shared" si="1"/>
        <v>44651</v>
      </c>
      <c r="F7" s="360">
        <f t="shared" si="1"/>
        <v>44681</v>
      </c>
      <c r="G7" s="360">
        <f t="shared" si="1"/>
        <v>44712</v>
      </c>
      <c r="H7" s="360">
        <f t="shared" si="1"/>
        <v>44742</v>
      </c>
      <c r="I7" s="360">
        <f t="shared" si="1"/>
        <v>44773</v>
      </c>
      <c r="J7" s="360">
        <f t="shared" si="1"/>
        <v>44804</v>
      </c>
      <c r="K7" s="360">
        <f t="shared" si="1"/>
        <v>44834</v>
      </c>
      <c r="L7" s="360">
        <f t="shared" si="1"/>
        <v>44865</v>
      </c>
      <c r="M7" s="360">
        <f t="shared" si="1"/>
        <v>44895</v>
      </c>
      <c r="N7" s="360">
        <f t="shared" si="1"/>
        <v>44926</v>
      </c>
    </row>
    <row r="8" spans="1:14" ht="24" customHeight="1" thickTop="1" thickBot="1">
      <c r="A8" s="11" t="s">
        <v>48</v>
      </c>
      <c r="B8" s="87" t="s">
        <v>166</v>
      </c>
      <c r="C8" s="81">
        <v>0</v>
      </c>
      <c r="D8" s="77">
        <f>'Analítico Cx.'!D10</f>
        <v>822312.55</v>
      </c>
      <c r="E8" s="77">
        <f>'Analítico Cx.'!E10</f>
        <v>825505.24</v>
      </c>
      <c r="F8" s="77">
        <f>'Analítico Cx.'!F10</f>
        <v>637308.22</v>
      </c>
      <c r="G8" s="77">
        <f>'Analítico Cx.'!G10</f>
        <v>217493.3</v>
      </c>
      <c r="H8" s="77">
        <f>'Analítico Cx.'!H10</f>
        <v>778647.42</v>
      </c>
      <c r="I8" s="77">
        <f>'Analítico Cx.'!I10</f>
        <v>549955.54</v>
      </c>
      <c r="J8" s="77">
        <f>'Analítico Cx.'!J10</f>
        <v>357393.36</v>
      </c>
      <c r="K8" s="77">
        <f>'Analítico Cx.'!K10</f>
        <v>795831.98</v>
      </c>
      <c r="L8" s="77">
        <f>'Analítico Cx.'!L10</f>
        <v>667566.5</v>
      </c>
      <c r="M8" s="77">
        <f>'Analítico Cx.'!M10</f>
        <v>409899.58999999991</v>
      </c>
      <c r="N8" s="77">
        <f>'Analítico Cx.'!N10</f>
        <v>424612.0199999999</v>
      </c>
    </row>
    <row r="9" spans="1:14" ht="16.5" thickTop="1" thickBot="1">
      <c r="A9" s="11"/>
      <c r="B9" s="88"/>
      <c r="C9" s="78"/>
      <c r="D9" s="78"/>
      <c r="E9" s="78"/>
      <c r="F9" s="78"/>
      <c r="G9" s="78"/>
      <c r="H9" s="78"/>
      <c r="I9" s="78"/>
      <c r="J9" s="78"/>
      <c r="K9" s="78"/>
      <c r="L9" s="78"/>
      <c r="M9" s="78"/>
      <c r="N9" s="78"/>
    </row>
    <row r="10" spans="1:14" ht="24" customHeight="1" thickTop="1">
      <c r="A10" s="11" t="s">
        <v>50</v>
      </c>
      <c r="B10" s="89" t="s">
        <v>298</v>
      </c>
      <c r="C10" s="79">
        <f>'Analítico Cx.'!C18</f>
        <v>822312.55</v>
      </c>
      <c r="D10" s="79">
        <f>'Analítico Cx.'!D18</f>
        <v>5713.69</v>
      </c>
      <c r="E10" s="79">
        <f>'Analítico Cx.'!E18</f>
        <v>6213.98</v>
      </c>
      <c r="F10" s="79">
        <f>'Analítico Cx.'!F18</f>
        <v>2850.22</v>
      </c>
      <c r="G10" s="79">
        <f>'Analítico Cx.'!G18</f>
        <v>817513.24</v>
      </c>
      <c r="H10" s="79">
        <f>'Analítico Cx.'!H18</f>
        <v>6152.09</v>
      </c>
      <c r="I10" s="79">
        <f>'Analítico Cx.'!I18</f>
        <v>4422.95</v>
      </c>
      <c r="J10" s="79">
        <f>'Analítico Cx.'!J18</f>
        <v>589594.5</v>
      </c>
      <c r="K10" s="79">
        <f>'Analítico Cx.'!K18</f>
        <v>7069.52</v>
      </c>
      <c r="L10" s="79">
        <f>'Analítico Cx.'!L18</f>
        <v>4887.47</v>
      </c>
      <c r="M10" s="79">
        <f>'Analítico Cx.'!M18</f>
        <v>254255.77</v>
      </c>
      <c r="N10" s="79">
        <f>'Analítico Cx.'!N18</f>
        <v>0</v>
      </c>
    </row>
    <row r="11" spans="1:14" ht="24" customHeight="1" thickBot="1">
      <c r="A11" s="11" t="s">
        <v>236</v>
      </c>
      <c r="B11" s="90" t="s">
        <v>299</v>
      </c>
      <c r="C11" s="80">
        <f>'Analítico Cx.'!C166</f>
        <v>0</v>
      </c>
      <c r="D11" s="80">
        <f>'Analítico Cx.'!D166</f>
        <v>2521.0000000000005</v>
      </c>
      <c r="E11" s="80">
        <f>'Analítico Cx.'!E166</f>
        <v>194410.99999999997</v>
      </c>
      <c r="F11" s="80">
        <f>'Analítico Cx.'!F166</f>
        <v>422665.13999999996</v>
      </c>
      <c r="G11" s="80">
        <f>'Analítico Cx.'!G166</f>
        <v>256359.12</v>
      </c>
      <c r="H11" s="80">
        <f>'Analítico Cx.'!H166</f>
        <v>234843.96999999997</v>
      </c>
      <c r="I11" s="80">
        <f>'Analítico Cx.'!I166</f>
        <v>196985.13</v>
      </c>
      <c r="J11" s="80">
        <f>'Analítico Cx.'!J166</f>
        <v>151155.88</v>
      </c>
      <c r="K11" s="80">
        <f>'Analítico Cx.'!K166</f>
        <v>135335</v>
      </c>
      <c r="L11" s="80">
        <f>'Analítico Cx.'!L166</f>
        <v>262554.38000000006</v>
      </c>
      <c r="M11" s="80">
        <f>'Analítico Cx.'!M166</f>
        <v>239543.33999999997</v>
      </c>
      <c r="N11" s="80">
        <f>'Analítico Cx.'!N166</f>
        <v>0</v>
      </c>
    </row>
    <row r="12" spans="1:14" ht="16.5" thickTop="1" thickBot="1">
      <c r="A12" s="11"/>
      <c r="B12" s="3"/>
      <c r="C12" s="10"/>
      <c r="D12" s="10"/>
      <c r="E12" s="10"/>
      <c r="F12" s="10"/>
      <c r="G12" s="10"/>
      <c r="H12" s="10"/>
      <c r="I12" s="10"/>
      <c r="J12" s="10"/>
      <c r="K12" s="10"/>
      <c r="L12" s="10"/>
      <c r="M12" s="10"/>
      <c r="N12" s="10"/>
    </row>
    <row r="13" spans="1:14" ht="24" customHeight="1" thickTop="1" thickBot="1">
      <c r="A13" s="11" t="s">
        <v>237</v>
      </c>
      <c r="B13" s="87" t="s">
        <v>257</v>
      </c>
      <c r="C13" s="77">
        <f t="shared" ref="C13:H13" si="2">C8+C10-C11</f>
        <v>822312.55</v>
      </c>
      <c r="D13" s="77">
        <f t="shared" si="2"/>
        <v>825505.24</v>
      </c>
      <c r="E13" s="77">
        <f t="shared" si="2"/>
        <v>637308.22</v>
      </c>
      <c r="F13" s="77">
        <f t="shared" si="2"/>
        <v>217493.3</v>
      </c>
      <c r="G13" s="77">
        <f t="shared" si="2"/>
        <v>778647.42</v>
      </c>
      <c r="H13" s="77">
        <f t="shared" si="2"/>
        <v>549955.54</v>
      </c>
      <c r="I13" s="77">
        <f t="shared" ref="I13:N13" si="3">I8+I10-I11</f>
        <v>357393.36</v>
      </c>
      <c r="J13" s="77">
        <f t="shared" si="3"/>
        <v>795831.98</v>
      </c>
      <c r="K13" s="77">
        <f t="shared" si="3"/>
        <v>667566.5</v>
      </c>
      <c r="L13" s="77">
        <f t="shared" si="3"/>
        <v>409899.58999999991</v>
      </c>
      <c r="M13" s="77">
        <f t="shared" si="3"/>
        <v>424612.0199999999</v>
      </c>
      <c r="N13" s="77">
        <f t="shared" si="3"/>
        <v>424612.0199999999</v>
      </c>
    </row>
    <row r="14" spans="1:14" ht="16.5" thickTop="1" thickBot="1">
      <c r="A14" s="11"/>
      <c r="B14" s="3"/>
      <c r="C14" s="10"/>
      <c r="D14" s="10"/>
      <c r="E14" s="10"/>
      <c r="F14" s="10"/>
      <c r="G14" s="10"/>
      <c r="H14" s="10"/>
    </row>
    <row r="15" spans="1:14" ht="24" customHeight="1" thickTop="1" thickBot="1">
      <c r="A15" s="11" t="s">
        <v>49</v>
      </c>
      <c r="B15" s="87" t="s">
        <v>336</v>
      </c>
      <c r="C15" s="81">
        <v>0</v>
      </c>
      <c r="D15" s="10"/>
      <c r="E15" s="10"/>
      <c r="F15" s="10"/>
      <c r="G15" s="10"/>
      <c r="H15" s="10"/>
    </row>
    <row r="16" spans="1:14" ht="24" customHeight="1" thickTop="1" thickBot="1">
      <c r="A16" s="11" t="s">
        <v>279</v>
      </c>
      <c r="B16" s="87" t="s">
        <v>278</v>
      </c>
      <c r="C16" s="77">
        <f>'Prov. Pessoal'!N39</f>
        <v>0</v>
      </c>
      <c r="D16" s="10"/>
      <c r="E16" s="10"/>
      <c r="F16" s="10"/>
      <c r="G16" s="10"/>
      <c r="H16" s="10"/>
    </row>
    <row r="17" spans="1:8" ht="24" customHeight="1" thickTop="1" thickBot="1">
      <c r="A17" s="11" t="s">
        <v>51</v>
      </c>
      <c r="B17" s="87" t="s">
        <v>260</v>
      </c>
      <c r="C17" s="77">
        <f>SUM('Comp.'!E5:E152)</f>
        <v>222700.45</v>
      </c>
      <c r="D17" s="10"/>
      <c r="E17" s="10"/>
      <c r="F17" s="10"/>
      <c r="G17" s="10"/>
      <c r="H17" s="10"/>
    </row>
    <row r="18" spans="1:8" ht="24" customHeight="1" thickTop="1" thickBot="1">
      <c r="A18" s="11" t="s">
        <v>394</v>
      </c>
      <c r="B18" s="424" t="s">
        <v>393</v>
      </c>
      <c r="C18" s="81">
        <v>0</v>
      </c>
      <c r="D18" s="10"/>
      <c r="E18" s="10"/>
      <c r="F18" s="10"/>
      <c r="G18" s="10"/>
      <c r="H18" s="10"/>
    </row>
    <row r="19" spans="1:8" ht="24" customHeight="1" thickTop="1" thickBot="1">
      <c r="A19" s="11" t="s">
        <v>238</v>
      </c>
      <c r="B19" s="87" t="s">
        <v>395</v>
      </c>
      <c r="C19" s="77">
        <f>N13-C15-C16-C17-C18</f>
        <v>201911.56999999989</v>
      </c>
      <c r="D19" s="10"/>
      <c r="E19" s="10"/>
      <c r="F19" s="10"/>
      <c r="G19" s="10"/>
      <c r="H19" s="10"/>
    </row>
    <row r="20" spans="1:8" ht="15" thickTop="1">
      <c r="A20" s="5"/>
      <c r="B20" s="7"/>
      <c r="C20" s="82"/>
      <c r="D20" s="82"/>
      <c r="E20" s="82"/>
      <c r="F20" s="82"/>
      <c r="G20" s="82"/>
      <c r="H20" s="82"/>
    </row>
    <row r="21" spans="1:8">
      <c r="B21" s="7"/>
      <c r="C21" s="7"/>
      <c r="D21" s="7"/>
      <c r="E21" s="7"/>
      <c r="F21" s="7"/>
      <c r="G21" s="7"/>
      <c r="H21" s="7"/>
    </row>
    <row r="22" spans="1:8" ht="24" customHeight="1">
      <c r="B22" s="629" t="s">
        <v>270</v>
      </c>
      <c r="C22" s="629"/>
      <c r="D22" s="629"/>
      <c r="E22" s="629"/>
      <c r="F22" s="629"/>
      <c r="G22" s="8"/>
      <c r="H22" s="8"/>
    </row>
    <row r="23" spans="1:8" ht="24" customHeight="1">
      <c r="B23" s="11"/>
      <c r="C23" s="11" t="str">
        <f>LEFT(Capa!$A$14,1)+COLUMN()-3&amp;"º PA"</f>
        <v>1º PA</v>
      </c>
      <c r="D23" s="11" t="str">
        <f>LEFT(Capa!$A$14,1)+COLUMN()-3&amp;"º PA"</f>
        <v>2º PA</v>
      </c>
      <c r="E23" s="11" t="str">
        <f>LEFT(Capa!$A$14,1)+COLUMN()-3&amp;"º PA"</f>
        <v>3º PA</v>
      </c>
      <c r="F23" s="11" t="str">
        <f>LEFT(Capa!$A$14,1)+COLUMN()-3&amp;"º PA"</f>
        <v>4º PA</v>
      </c>
      <c r="G23" s="8"/>
      <c r="H23" s="8"/>
    </row>
    <row r="24" spans="1:8" ht="24" customHeight="1">
      <c r="B24" s="85" t="s">
        <v>79</v>
      </c>
      <c r="C24" s="75">
        <f>C42</f>
        <v>637308.22</v>
      </c>
      <c r="D24" s="75">
        <f>F51</f>
        <v>549955.54</v>
      </c>
      <c r="E24" s="75">
        <f>J42</f>
        <v>658231.94999999995</v>
      </c>
      <c r="F24" s="75">
        <f>M42</f>
        <v>271179.78999999998</v>
      </c>
      <c r="G24" s="9"/>
      <c r="H24" s="9"/>
    </row>
    <row r="25" spans="1:8" ht="24" customHeight="1">
      <c r="B25" s="85" t="s">
        <v>80</v>
      </c>
      <c r="C25" s="75">
        <v>0</v>
      </c>
      <c r="D25" s="75">
        <v>0</v>
      </c>
      <c r="E25" s="75">
        <v>0</v>
      </c>
      <c r="F25" s="75">
        <v>0</v>
      </c>
      <c r="G25" s="9"/>
      <c r="H25" s="9"/>
    </row>
    <row r="26" spans="1:8" ht="24" customHeight="1">
      <c r="B26" s="85" t="s">
        <v>289</v>
      </c>
      <c r="C26" s="75">
        <v>0</v>
      </c>
      <c r="D26" s="75">
        <v>0</v>
      </c>
      <c r="E26" s="75">
        <v>0</v>
      </c>
      <c r="F26" s="75">
        <v>0</v>
      </c>
      <c r="G26" s="9"/>
      <c r="H26" s="9"/>
    </row>
    <row r="27" spans="1:8" ht="24" customHeight="1" thickBot="1">
      <c r="A27" s="11" t="s">
        <v>258</v>
      </c>
      <c r="B27" s="86" t="s">
        <v>81</v>
      </c>
      <c r="C27" s="76">
        <f>SUM(C24:C26)</f>
        <v>637308.22</v>
      </c>
      <c r="D27" s="76">
        <f>SUM(D24:D26)</f>
        <v>549955.54</v>
      </c>
      <c r="E27" s="76">
        <f>SUM(E24:E26)</f>
        <v>658231.94999999995</v>
      </c>
      <c r="F27" s="76">
        <f>SUM(F24:F26)</f>
        <v>271179.78999999998</v>
      </c>
      <c r="G27" s="9"/>
      <c r="H27" s="9"/>
    </row>
    <row r="28" spans="1:8" ht="13.5" thickTop="1">
      <c r="B28" s="3"/>
      <c r="C28" s="83"/>
      <c r="D28" s="83"/>
      <c r="E28" s="83"/>
      <c r="F28" s="83"/>
      <c r="G28" s="9"/>
      <c r="H28" s="9"/>
    </row>
    <row r="29" spans="1:8" ht="24" customHeight="1" thickBot="1">
      <c r="A29" s="11" t="s">
        <v>96</v>
      </c>
      <c r="B29" s="86" t="s">
        <v>259</v>
      </c>
      <c r="C29" s="84">
        <f>E13-C27</f>
        <v>0</v>
      </c>
      <c r="D29" s="84">
        <f>H13-D27</f>
        <v>0</v>
      </c>
      <c r="E29" s="84">
        <f>K13-E27</f>
        <v>9334.5500000000466</v>
      </c>
      <c r="F29" s="84">
        <f>N13-F27</f>
        <v>153432.22999999992</v>
      </c>
      <c r="G29" s="9"/>
      <c r="H29" s="9"/>
    </row>
    <row r="30" spans="1:8" ht="13.5" thickTop="1"/>
    <row r="32" spans="1:8" ht="24.75" customHeight="1" thickBot="1">
      <c r="B32" s="627" t="s">
        <v>322</v>
      </c>
      <c r="C32" s="627"/>
    </row>
    <row r="33" spans="1:15" ht="24.75" customHeight="1" thickTop="1">
      <c r="B33" s="89" t="s">
        <v>323</v>
      </c>
      <c r="C33" s="283">
        <v>0</v>
      </c>
    </row>
    <row r="34" spans="1:15" ht="24.75" customHeight="1">
      <c r="B34" s="282" t="s">
        <v>315</v>
      </c>
      <c r="C34" s="284">
        <f>SUMPRODUCT(-(Reserva!$C$4:$C$1004=Resumo!$B34),-(Reserva!$D$4:$D$1004))</f>
        <v>0</v>
      </c>
    </row>
    <row r="35" spans="1:15" ht="25.5">
      <c r="B35" s="286" t="s">
        <v>324</v>
      </c>
      <c r="C35" s="284">
        <f>SUMPRODUCT(-(Reserva!$C$4:$C$1004=Resumo!$B35),-(Reserva!$D$4:$D$1004))</f>
        <v>0</v>
      </c>
    </row>
    <row r="36" spans="1:15" ht="24.75" customHeight="1">
      <c r="B36" s="282" t="s">
        <v>320</v>
      </c>
      <c r="C36" s="284">
        <f>SUMPRODUCT(-(Reserva!$C$4:$C$1004=Resumo!$B36),-(Reserva!$D$4:$D$1004))</f>
        <v>0</v>
      </c>
    </row>
    <row r="37" spans="1:15" ht="24.75" customHeight="1" thickBot="1">
      <c r="B37" s="90" t="s">
        <v>321</v>
      </c>
      <c r="C37" s="285">
        <f>C33+C34+C35-C36</f>
        <v>0</v>
      </c>
    </row>
    <row r="38" spans="1:15" ht="27" customHeight="1" thickTop="1"/>
    <row r="39" spans="1:15" ht="15">
      <c r="A39" s="48"/>
      <c r="B39" s="623" t="s">
        <v>396</v>
      </c>
      <c r="C39" s="624"/>
      <c r="D39" s="624"/>
      <c r="E39" s="624"/>
      <c r="F39" s="624"/>
      <c r="G39" s="624"/>
      <c r="H39" s="624"/>
      <c r="I39" s="624"/>
      <c r="J39" s="624"/>
      <c r="K39" s="624"/>
      <c r="L39" s="624"/>
      <c r="M39" s="624"/>
      <c r="N39" s="624"/>
      <c r="O39" s="624"/>
    </row>
    <row r="40" spans="1:15" ht="15.75" thickBot="1">
      <c r="A40" s="48"/>
      <c r="B40" s="426"/>
      <c r="C40" s="625" t="str">
        <f>C23</f>
        <v>1º PA</v>
      </c>
      <c r="D40" s="626"/>
      <c r="E40" s="626"/>
      <c r="F40" s="625" t="str">
        <f>D23</f>
        <v>2º PA</v>
      </c>
      <c r="G40" s="626"/>
      <c r="H40" s="626"/>
      <c r="I40" s="625" t="str">
        <f>E23</f>
        <v>3º PA</v>
      </c>
      <c r="J40" s="626"/>
      <c r="K40" s="626"/>
      <c r="L40" s="625" t="str">
        <f>F23</f>
        <v>4º PA</v>
      </c>
      <c r="M40" s="626"/>
      <c r="N40" s="626"/>
      <c r="O40" s="427"/>
    </row>
    <row r="41" spans="1:15" ht="18" customHeight="1" thickTop="1" thickBot="1">
      <c r="A41" s="48"/>
      <c r="B41" s="428" t="s">
        <v>397</v>
      </c>
      <c r="C41" s="429" t="s">
        <v>398</v>
      </c>
      <c r="D41" s="430" t="s">
        <v>399</v>
      </c>
      <c r="E41" s="430" t="s">
        <v>400</v>
      </c>
      <c r="F41" s="430" t="s">
        <v>398</v>
      </c>
      <c r="G41" s="430" t="s">
        <v>399</v>
      </c>
      <c r="H41" s="430" t="s">
        <v>400</v>
      </c>
      <c r="I41" s="430" t="s">
        <v>398</v>
      </c>
      <c r="J41" s="430" t="s">
        <v>399</v>
      </c>
      <c r="K41" s="430" t="s">
        <v>400</v>
      </c>
      <c r="L41" s="429" t="s">
        <v>398</v>
      </c>
      <c r="M41" s="430" t="s">
        <v>399</v>
      </c>
      <c r="N41" s="431" t="s">
        <v>400</v>
      </c>
      <c r="O41" s="427"/>
    </row>
    <row r="42" spans="1:15" ht="18" customHeight="1" thickTop="1">
      <c r="A42" s="48"/>
      <c r="B42" s="432" t="s">
        <v>478</v>
      </c>
      <c r="C42" s="433">
        <f>637308.22</f>
        <v>637308.22</v>
      </c>
      <c r="D42" s="434">
        <v>0</v>
      </c>
      <c r="E42" s="434">
        <v>0</v>
      </c>
      <c r="F42" s="433">
        <f>549955.54</f>
        <v>549955.54</v>
      </c>
      <c r="G42" s="433">
        <v>0</v>
      </c>
      <c r="H42" s="434">
        <v>0</v>
      </c>
      <c r="I42" s="435">
        <v>0</v>
      </c>
      <c r="J42" s="433">
        <f>658231.95</f>
        <v>658231.94999999995</v>
      </c>
      <c r="K42" s="434">
        <v>0</v>
      </c>
      <c r="L42" s="435">
        <v>0</v>
      </c>
      <c r="M42" s="425">
        <f>271179.79-144.81+144.81</f>
        <v>271179.78999999998</v>
      </c>
      <c r="N42" s="434">
        <v>0</v>
      </c>
      <c r="O42" s="427"/>
    </row>
    <row r="43" spans="1:15" ht="18" customHeight="1">
      <c r="A43" s="48"/>
      <c r="B43" s="436"/>
      <c r="C43" s="425">
        <v>0</v>
      </c>
      <c r="D43" s="433">
        <v>0</v>
      </c>
      <c r="E43" s="434">
        <v>0</v>
      </c>
      <c r="F43" s="435">
        <v>0</v>
      </c>
      <c r="G43" s="433">
        <v>0</v>
      </c>
      <c r="H43" s="434">
        <v>0</v>
      </c>
      <c r="I43" s="435">
        <v>0</v>
      </c>
      <c r="J43" s="425">
        <v>0</v>
      </c>
      <c r="K43" s="434">
        <v>0</v>
      </c>
      <c r="L43" s="435">
        <v>0</v>
      </c>
      <c r="M43" s="425">
        <v>0</v>
      </c>
      <c r="N43" s="434">
        <v>0</v>
      </c>
      <c r="O43" s="427"/>
    </row>
    <row r="44" spans="1:15" ht="18" customHeight="1">
      <c r="A44" s="48"/>
      <c r="B44" s="436"/>
      <c r="C44" s="425">
        <v>0</v>
      </c>
      <c r="D44" s="433">
        <v>0</v>
      </c>
      <c r="E44" s="434">
        <v>0</v>
      </c>
      <c r="F44" s="435">
        <v>0</v>
      </c>
      <c r="G44" s="433">
        <v>0</v>
      </c>
      <c r="H44" s="434">
        <v>0</v>
      </c>
      <c r="I44" s="435">
        <v>0</v>
      </c>
      <c r="J44" s="425">
        <v>0</v>
      </c>
      <c r="K44" s="434">
        <v>0</v>
      </c>
      <c r="L44" s="435">
        <v>0</v>
      </c>
      <c r="M44" s="425">
        <v>0</v>
      </c>
      <c r="N44" s="434">
        <v>0</v>
      </c>
      <c r="O44" s="427"/>
    </row>
    <row r="45" spans="1:15" ht="18" customHeight="1">
      <c r="A45" s="48"/>
      <c r="B45" s="437"/>
      <c r="C45" s="425">
        <v>0</v>
      </c>
      <c r="D45" s="433">
        <v>0</v>
      </c>
      <c r="E45" s="434">
        <v>0</v>
      </c>
      <c r="F45" s="435">
        <v>0</v>
      </c>
      <c r="G45" s="433">
        <v>0</v>
      </c>
      <c r="H45" s="434">
        <v>0</v>
      </c>
      <c r="I45" s="435">
        <v>0</v>
      </c>
      <c r="J45" s="425">
        <v>0</v>
      </c>
      <c r="K45" s="434">
        <v>0</v>
      </c>
      <c r="L45" s="435">
        <v>0</v>
      </c>
      <c r="M45" s="425">
        <v>0</v>
      </c>
      <c r="N45" s="434">
        <v>0</v>
      </c>
      <c r="O45" s="427"/>
    </row>
    <row r="46" spans="1:15" ht="18" customHeight="1">
      <c r="A46" s="48"/>
      <c r="B46" s="437"/>
      <c r="C46" s="425">
        <v>0</v>
      </c>
      <c r="D46" s="433">
        <v>0</v>
      </c>
      <c r="E46" s="434">
        <v>0</v>
      </c>
      <c r="F46" s="435">
        <v>0</v>
      </c>
      <c r="G46" s="433">
        <v>0</v>
      </c>
      <c r="H46" s="434">
        <v>0</v>
      </c>
      <c r="I46" s="435">
        <v>0</v>
      </c>
      <c r="J46" s="425">
        <v>0</v>
      </c>
      <c r="K46" s="434">
        <v>0</v>
      </c>
      <c r="L46" s="435">
        <v>0</v>
      </c>
      <c r="M46" s="425">
        <v>0</v>
      </c>
      <c r="N46" s="434">
        <v>0</v>
      </c>
      <c r="O46" s="427"/>
    </row>
    <row r="47" spans="1:15" ht="18" customHeight="1">
      <c r="A47" s="48"/>
      <c r="B47" s="437"/>
      <c r="C47" s="425">
        <v>0</v>
      </c>
      <c r="D47" s="433">
        <v>0</v>
      </c>
      <c r="E47" s="434">
        <v>0</v>
      </c>
      <c r="F47" s="435">
        <v>0</v>
      </c>
      <c r="G47" s="433">
        <v>0</v>
      </c>
      <c r="H47" s="434">
        <v>0</v>
      </c>
      <c r="I47" s="435">
        <v>0</v>
      </c>
      <c r="J47" s="425">
        <v>0</v>
      </c>
      <c r="K47" s="434">
        <v>0</v>
      </c>
      <c r="L47" s="435">
        <v>0</v>
      </c>
      <c r="M47" s="425">
        <v>0</v>
      </c>
      <c r="N47" s="434">
        <v>0</v>
      </c>
      <c r="O47" s="427"/>
    </row>
    <row r="48" spans="1:15" ht="18" customHeight="1">
      <c r="A48" s="48"/>
      <c r="B48" s="437"/>
      <c r="C48" s="425">
        <v>0</v>
      </c>
      <c r="D48" s="433">
        <v>0</v>
      </c>
      <c r="E48" s="434">
        <v>0</v>
      </c>
      <c r="F48" s="435">
        <v>0</v>
      </c>
      <c r="G48" s="433">
        <v>0</v>
      </c>
      <c r="H48" s="434">
        <v>0</v>
      </c>
      <c r="I48" s="435">
        <v>0</v>
      </c>
      <c r="J48" s="425">
        <v>0</v>
      </c>
      <c r="K48" s="434">
        <v>0</v>
      </c>
      <c r="L48" s="435">
        <v>0</v>
      </c>
      <c r="M48" s="425">
        <v>0</v>
      </c>
      <c r="N48" s="434">
        <v>0</v>
      </c>
      <c r="O48" s="427"/>
    </row>
    <row r="49" spans="1:15" ht="18" customHeight="1">
      <c r="A49" s="48"/>
      <c r="B49" s="437"/>
      <c r="C49" s="425">
        <v>0</v>
      </c>
      <c r="D49" s="433">
        <v>0</v>
      </c>
      <c r="E49" s="434">
        <v>0</v>
      </c>
      <c r="F49" s="435">
        <v>0</v>
      </c>
      <c r="G49" s="433">
        <v>0</v>
      </c>
      <c r="H49" s="434">
        <v>0</v>
      </c>
      <c r="I49" s="435">
        <v>0</v>
      </c>
      <c r="J49" s="425">
        <v>0</v>
      </c>
      <c r="K49" s="434">
        <v>0</v>
      </c>
      <c r="L49" s="435">
        <v>0</v>
      </c>
      <c r="M49" s="425">
        <v>0</v>
      </c>
      <c r="N49" s="434">
        <v>0</v>
      </c>
      <c r="O49" s="427"/>
    </row>
    <row r="50" spans="1:15" ht="18" customHeight="1" thickBot="1">
      <c r="A50" s="48"/>
      <c r="B50" s="437"/>
      <c r="C50" s="425">
        <v>0</v>
      </c>
      <c r="D50" s="433">
        <v>0</v>
      </c>
      <c r="E50" s="434">
        <v>0</v>
      </c>
      <c r="F50" s="435">
        <v>0</v>
      </c>
      <c r="G50" s="433">
        <v>0</v>
      </c>
      <c r="H50" s="434">
        <v>0</v>
      </c>
      <c r="I50" s="435">
        <v>0</v>
      </c>
      <c r="J50" s="425">
        <v>0</v>
      </c>
      <c r="K50" s="434">
        <v>0</v>
      </c>
      <c r="L50" s="435">
        <v>0</v>
      </c>
      <c r="M50" s="425">
        <v>0</v>
      </c>
      <c r="N50" s="434">
        <v>0</v>
      </c>
      <c r="O50" s="427"/>
    </row>
    <row r="51" spans="1:15" ht="18" customHeight="1" thickTop="1" thickBot="1">
      <c r="A51" s="48"/>
      <c r="B51" s="438" t="s">
        <v>273</v>
      </c>
      <c r="C51" s="439">
        <f t="shared" ref="C51:N51" si="4">SUM(C42:C50)</f>
        <v>637308.22</v>
      </c>
      <c r="D51" s="439">
        <f t="shared" si="4"/>
        <v>0</v>
      </c>
      <c r="E51" s="439">
        <f t="shared" si="4"/>
        <v>0</v>
      </c>
      <c r="F51" s="439">
        <f t="shared" si="4"/>
        <v>549955.54</v>
      </c>
      <c r="G51" s="439">
        <f t="shared" si="4"/>
        <v>0</v>
      </c>
      <c r="H51" s="439">
        <f t="shared" si="4"/>
        <v>0</v>
      </c>
      <c r="I51" s="439">
        <f t="shared" si="4"/>
        <v>0</v>
      </c>
      <c r="J51" s="439">
        <f t="shared" si="4"/>
        <v>658231.94999999995</v>
      </c>
      <c r="K51" s="439">
        <f t="shared" si="4"/>
        <v>0</v>
      </c>
      <c r="L51" s="439">
        <f t="shared" si="4"/>
        <v>0</v>
      </c>
      <c r="M51" s="439">
        <f t="shared" si="4"/>
        <v>271179.78999999998</v>
      </c>
      <c r="N51" s="439">
        <f t="shared" si="4"/>
        <v>0</v>
      </c>
      <c r="O51" s="427"/>
    </row>
    <row r="52" spans="1:15" ht="23.25" customHeight="1" thickTop="1">
      <c r="A52" s="48"/>
      <c r="B52" s="48"/>
      <c r="C52" s="48"/>
      <c r="D52" s="48"/>
      <c r="E52" s="48"/>
      <c r="F52" s="48"/>
      <c r="G52" s="48"/>
      <c r="H52" s="48"/>
      <c r="I52" s="48"/>
      <c r="J52" s="48"/>
      <c r="K52" s="48"/>
      <c r="L52" s="48"/>
      <c r="M52" s="48"/>
      <c r="N52" s="48"/>
      <c r="O52" s="48"/>
    </row>
    <row r="53" spans="1:15" ht="23.25" customHeight="1" thickBot="1">
      <c r="A53" s="48"/>
      <c r="B53" s="48"/>
      <c r="C53" s="48"/>
      <c r="D53" s="48"/>
      <c r="E53" s="48"/>
      <c r="F53" s="48"/>
      <c r="G53" s="48"/>
      <c r="H53" s="48"/>
      <c r="I53" s="48"/>
      <c r="J53" s="48"/>
      <c r="K53" s="48"/>
      <c r="L53" s="48"/>
      <c r="M53" s="48"/>
      <c r="N53" s="48"/>
      <c r="O53" s="48"/>
    </row>
    <row r="54" spans="1:15" ht="30" customHeight="1" thickTop="1" thickBot="1">
      <c r="A54" s="48"/>
      <c r="B54" s="430" t="s">
        <v>397</v>
      </c>
      <c r="C54" s="430" t="s">
        <v>399</v>
      </c>
      <c r="D54" s="430" t="s">
        <v>402</v>
      </c>
      <c r="E54" s="440" t="s">
        <v>403</v>
      </c>
      <c r="F54" s="48"/>
      <c r="G54" s="48"/>
      <c r="H54" s="48"/>
      <c r="I54" s="48"/>
      <c r="J54" s="48"/>
      <c r="K54" s="48"/>
      <c r="L54" s="48"/>
      <c r="M54" s="48"/>
      <c r="N54" s="48"/>
      <c r="O54" s="48"/>
    </row>
    <row r="55" spans="1:15" ht="18" customHeight="1" thickTop="1">
      <c r="A55" s="48"/>
      <c r="B55" s="432" t="s">
        <v>478</v>
      </c>
      <c r="C55" s="425">
        <f t="shared" ref="C55:C62" si="5">D42</f>
        <v>0</v>
      </c>
      <c r="D55" s="425">
        <f>SUMIF('Comp.'!$K$5:$K$148,B55,'Comp.'!$E$5:$E$148)</f>
        <v>222700.45</v>
      </c>
      <c r="E55" s="425">
        <f>C55-D55</f>
        <v>-222700.45</v>
      </c>
      <c r="F55" s="48"/>
      <c r="G55" s="48"/>
      <c r="H55" s="48"/>
      <c r="I55" s="48"/>
      <c r="J55" s="48"/>
      <c r="K55" s="48"/>
      <c r="L55" s="48"/>
      <c r="M55" s="48"/>
      <c r="N55" s="48"/>
      <c r="O55" s="48"/>
    </row>
    <row r="56" spans="1:15" ht="18" customHeight="1">
      <c r="A56" s="48"/>
      <c r="B56" s="436"/>
      <c r="C56" s="425">
        <f t="shared" si="5"/>
        <v>0</v>
      </c>
      <c r="D56" s="425">
        <f>SUMIF('Comp.'!$K$5:$K$148,B56,'Comp.'!$E$5:$E$148)</f>
        <v>0</v>
      </c>
      <c r="E56" s="425">
        <f t="shared" ref="E56:E62" si="6">C56-D56</f>
        <v>0</v>
      </c>
      <c r="F56" s="48"/>
      <c r="G56" s="48"/>
      <c r="H56" s="48"/>
      <c r="I56" s="48"/>
      <c r="J56" s="48"/>
      <c r="K56" s="48"/>
      <c r="L56" s="48"/>
      <c r="M56" s="48"/>
      <c r="N56" s="48"/>
      <c r="O56" s="48"/>
    </row>
    <row r="57" spans="1:15" ht="18" customHeight="1">
      <c r="A57" s="48"/>
      <c r="B57" s="437"/>
      <c r="C57" s="425">
        <f t="shared" si="5"/>
        <v>0</v>
      </c>
      <c r="D57" s="425">
        <f>SUMIF('Comp.'!$K$5:$K$148,B57,'Comp.'!$E$5:$E$148)</f>
        <v>0</v>
      </c>
      <c r="E57" s="425">
        <f t="shared" si="6"/>
        <v>0</v>
      </c>
      <c r="F57" s="48"/>
      <c r="G57" s="48"/>
      <c r="H57" s="48"/>
      <c r="I57" s="48"/>
      <c r="J57" s="48"/>
      <c r="K57" s="48"/>
      <c r="L57" s="48"/>
      <c r="M57" s="48"/>
      <c r="N57" s="48"/>
      <c r="O57" s="48"/>
    </row>
    <row r="58" spans="1:15" ht="18" customHeight="1">
      <c r="A58" s="48"/>
      <c r="B58" s="437"/>
      <c r="C58" s="425">
        <f t="shared" si="5"/>
        <v>0</v>
      </c>
      <c r="D58" s="425">
        <f>SUMIF('Comp.'!$K$5:$K$148,B58,'Comp.'!$E$5:$E$148)</f>
        <v>0</v>
      </c>
      <c r="E58" s="425">
        <f t="shared" si="6"/>
        <v>0</v>
      </c>
      <c r="F58" s="48"/>
      <c r="G58" s="48"/>
      <c r="H58" s="48"/>
      <c r="I58" s="48"/>
      <c r="J58" s="48"/>
      <c r="K58" s="48"/>
      <c r="L58" s="48"/>
      <c r="M58" s="48"/>
      <c r="N58" s="48"/>
      <c r="O58" s="48"/>
    </row>
    <row r="59" spans="1:15" ht="18" customHeight="1">
      <c r="A59" s="48"/>
      <c r="B59" s="437"/>
      <c r="C59" s="425">
        <f t="shared" si="5"/>
        <v>0</v>
      </c>
      <c r="D59" s="425">
        <f>SUMIF('Comp.'!$K$5:$K$148,B59,'Comp.'!$E$5:$E$148)</f>
        <v>0</v>
      </c>
      <c r="E59" s="425">
        <f t="shared" si="6"/>
        <v>0</v>
      </c>
      <c r="F59" s="48"/>
      <c r="G59" s="48"/>
      <c r="H59" s="48"/>
      <c r="I59" s="48"/>
      <c r="J59" s="48"/>
      <c r="K59" s="48"/>
      <c r="L59" s="48"/>
      <c r="M59" s="48"/>
      <c r="N59" s="48"/>
      <c r="O59" s="48"/>
    </row>
    <row r="60" spans="1:15" ht="18" customHeight="1">
      <c r="A60" s="48"/>
      <c r="B60" s="437"/>
      <c r="C60" s="425">
        <f t="shared" si="5"/>
        <v>0</v>
      </c>
      <c r="D60" s="425">
        <f>SUMIF('Comp.'!$K$5:$K$148,B60,'Comp.'!$E$5:$E$148)</f>
        <v>0</v>
      </c>
      <c r="E60" s="425">
        <f t="shared" si="6"/>
        <v>0</v>
      </c>
      <c r="F60" s="48"/>
      <c r="G60" s="48"/>
      <c r="H60" s="48"/>
      <c r="I60" s="48"/>
      <c r="J60" s="48"/>
      <c r="K60" s="48"/>
      <c r="L60" s="48"/>
      <c r="M60" s="48"/>
      <c r="N60" s="48"/>
      <c r="O60" s="48"/>
    </row>
    <row r="61" spans="1:15" ht="18" customHeight="1">
      <c r="A61" s="48"/>
      <c r="B61" s="437"/>
      <c r="C61" s="425">
        <f t="shared" si="5"/>
        <v>0</v>
      </c>
      <c r="D61" s="425">
        <f>SUMIF('Comp.'!$K$5:$K$148,B61,'Comp.'!$E$5:$E$148)</f>
        <v>0</v>
      </c>
      <c r="E61" s="425">
        <f t="shared" si="6"/>
        <v>0</v>
      </c>
      <c r="F61" s="48"/>
      <c r="G61" s="48"/>
      <c r="H61" s="48"/>
      <c r="I61" s="48"/>
      <c r="J61" s="48"/>
      <c r="K61" s="48"/>
      <c r="L61" s="48"/>
      <c r="M61" s="48"/>
      <c r="N61" s="48"/>
      <c r="O61" s="48"/>
    </row>
    <row r="62" spans="1:15" ht="18" customHeight="1" thickBot="1">
      <c r="A62" s="48"/>
      <c r="B62" s="437"/>
      <c r="C62" s="425">
        <f t="shared" si="5"/>
        <v>0</v>
      </c>
      <c r="D62" s="425">
        <f>SUMIF('Comp.'!$K$5:$K$148,B62,'Comp.'!$E$5:$E$148)</f>
        <v>0</v>
      </c>
      <c r="E62" s="425">
        <f t="shared" si="6"/>
        <v>0</v>
      </c>
      <c r="F62" s="48"/>
      <c r="G62" s="48"/>
      <c r="H62" s="48"/>
      <c r="I62" s="48"/>
      <c r="J62" s="48"/>
      <c r="K62" s="48"/>
      <c r="L62" s="48"/>
      <c r="M62" s="48"/>
      <c r="N62" s="48"/>
      <c r="O62" s="48"/>
    </row>
    <row r="63" spans="1:15" ht="18" customHeight="1" thickTop="1" thickBot="1">
      <c r="A63" s="48"/>
      <c r="B63" s="438" t="s">
        <v>273</v>
      </c>
      <c r="C63" s="439">
        <f>SUM(C55:C62)</f>
        <v>0</v>
      </c>
      <c r="D63" s="439">
        <f>SUM(D55:D62)</f>
        <v>222700.45</v>
      </c>
      <c r="E63" s="439">
        <f>SUM(E55:E62)</f>
        <v>-222700.45</v>
      </c>
      <c r="F63" s="48"/>
      <c r="G63" s="48"/>
      <c r="H63" s="48"/>
      <c r="I63" s="48"/>
      <c r="J63" s="48"/>
      <c r="K63" s="48"/>
      <c r="L63" s="48"/>
      <c r="M63" s="48"/>
      <c r="N63" s="48"/>
      <c r="O63" s="48"/>
    </row>
    <row r="64" spans="1:15" ht="13.5" thickTop="1">
      <c r="A64" s="48"/>
      <c r="B64" s="48"/>
      <c r="C64" s="48"/>
      <c r="D64" s="48"/>
      <c r="E64" s="48"/>
      <c r="F64" s="48"/>
      <c r="G64" s="48"/>
      <c r="H64" s="48"/>
      <c r="I64" s="48"/>
      <c r="J64" s="48"/>
      <c r="K64" s="48"/>
      <c r="L64" s="48"/>
      <c r="M64" s="48"/>
      <c r="N64" s="48"/>
      <c r="O64" s="48"/>
    </row>
    <row r="65" spans="1:15">
      <c r="A65" s="48"/>
      <c r="B65" s="48"/>
      <c r="C65" s="48"/>
      <c r="D65" s="48"/>
      <c r="E65" s="48"/>
      <c r="F65" s="48"/>
      <c r="G65" s="48"/>
      <c r="H65" s="48"/>
      <c r="I65" s="48"/>
      <c r="J65" s="48"/>
      <c r="K65" s="48"/>
      <c r="L65" s="48"/>
      <c r="M65" s="48"/>
      <c r="N65" s="48"/>
      <c r="O65" s="48"/>
    </row>
    <row r="66" spans="1:15">
      <c r="A66" s="48"/>
      <c r="B66" s="48"/>
      <c r="C66" s="48"/>
      <c r="D66" s="48"/>
      <c r="E66" s="48"/>
      <c r="F66" s="48"/>
      <c r="G66" s="48"/>
      <c r="H66" s="48"/>
      <c r="I66" s="48"/>
      <c r="J66" s="48"/>
      <c r="K66" s="48"/>
      <c r="L66" s="48"/>
      <c r="M66" s="48"/>
      <c r="N66" s="48"/>
      <c r="O66" s="48"/>
    </row>
    <row r="67" spans="1:15">
      <c r="A67" s="48"/>
      <c r="B67" s="48"/>
      <c r="C67" s="48"/>
      <c r="D67" s="48"/>
      <c r="E67" s="48"/>
      <c r="F67" s="48"/>
      <c r="G67" s="48"/>
      <c r="H67" s="48"/>
      <c r="I67" s="48"/>
      <c r="J67" s="48"/>
      <c r="K67" s="48"/>
      <c r="L67" s="48"/>
      <c r="M67" s="48"/>
      <c r="N67" s="48"/>
      <c r="O67" s="48"/>
    </row>
    <row r="68" spans="1:15">
      <c r="A68" s="48"/>
      <c r="B68" s="48"/>
      <c r="C68" s="48"/>
      <c r="D68" s="48"/>
      <c r="E68" s="48"/>
      <c r="F68" s="48"/>
      <c r="G68" s="48"/>
      <c r="H68" s="48"/>
      <c r="I68" s="48"/>
      <c r="J68" s="48"/>
      <c r="K68" s="48"/>
      <c r="L68" s="48"/>
      <c r="M68" s="48"/>
      <c r="N68" s="48"/>
      <c r="O68" s="48"/>
    </row>
    <row r="69" spans="1:15">
      <c r="A69" s="48"/>
      <c r="B69" s="48"/>
      <c r="C69" s="48"/>
      <c r="D69" s="48"/>
      <c r="E69" s="48"/>
      <c r="F69" s="48"/>
      <c r="G69" s="48"/>
      <c r="H69" s="48"/>
      <c r="I69" s="48"/>
      <c r="J69" s="48"/>
      <c r="K69" s="48"/>
      <c r="L69" s="48"/>
      <c r="M69" s="48"/>
      <c r="N69" s="48"/>
      <c r="O69" s="48"/>
    </row>
    <row r="70" spans="1:15">
      <c r="A70" s="48"/>
      <c r="B70" s="48"/>
      <c r="C70" s="48"/>
      <c r="D70" s="48"/>
      <c r="E70" s="48"/>
      <c r="F70" s="48"/>
      <c r="G70" s="48"/>
      <c r="H70" s="48"/>
      <c r="I70" s="48"/>
      <c r="J70" s="48"/>
      <c r="K70" s="48"/>
      <c r="L70" s="48"/>
      <c r="M70" s="48"/>
      <c r="N70" s="48"/>
      <c r="O70" s="48"/>
    </row>
    <row r="71" spans="1:15">
      <c r="A71" s="48"/>
      <c r="B71" s="48"/>
      <c r="C71" s="48"/>
      <c r="D71" s="48"/>
      <c r="E71" s="48"/>
      <c r="F71" s="48"/>
      <c r="G71" s="48"/>
      <c r="H71" s="48"/>
      <c r="I71" s="48"/>
      <c r="J71" s="48"/>
      <c r="K71" s="48"/>
      <c r="L71" s="48"/>
      <c r="M71" s="48"/>
      <c r="N71" s="48"/>
      <c r="O71" s="48"/>
    </row>
  </sheetData>
  <sheetProtection sheet="1" formatColumns="0"/>
  <mergeCells count="11">
    <mergeCell ref="B32:C32"/>
    <mergeCell ref="B4:B7"/>
    <mergeCell ref="A3:N3"/>
    <mergeCell ref="A1:N1"/>
    <mergeCell ref="A2:N2"/>
    <mergeCell ref="B22:F22"/>
    <mergeCell ref="B39:O39"/>
    <mergeCell ref="C40:E40"/>
    <mergeCell ref="F40:H40"/>
    <mergeCell ref="I40:K40"/>
    <mergeCell ref="L40:N40"/>
  </mergeCells>
  <phoneticPr fontId="0" type="noConversion"/>
  <printOptions horizontalCentered="1"/>
  <pageMargins left="0.19685039370078741" right="0.19685039370078741" top="0.59055118110236227" bottom="0.59055118110236227" header="0" footer="0"/>
  <pageSetup paperSize="9" scale="42" pageOrder="overThenDown" orientation="portrait"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A1:Z57"/>
  <sheetViews>
    <sheetView showGridLines="0" zoomScaleSheetLayoutView="100" workbookViewId="0">
      <selection activeCell="E41" sqref="E41"/>
    </sheetView>
  </sheetViews>
  <sheetFormatPr defaultColWidth="17" defaultRowHeight="30" customHeight="1"/>
  <cols>
    <col min="1" max="1" width="3.42578125" style="251" customWidth="1"/>
    <col min="2" max="2" width="15" style="251" customWidth="1"/>
    <col min="3" max="13" width="12.5703125" style="251" customWidth="1"/>
    <col min="14" max="14" width="13.42578125" style="251" customWidth="1"/>
    <col min="15" max="15" width="13.7109375" style="256" bestFit="1" customWidth="1"/>
    <col min="16" max="16" width="2.42578125" style="256" customWidth="1"/>
    <col min="17" max="17" width="12.5703125" style="251" customWidth="1"/>
    <col min="18" max="18" width="14.140625" style="251" bestFit="1" customWidth="1"/>
    <col min="19" max="19" width="12.5703125" style="251" customWidth="1"/>
    <col min="20" max="20" width="12.5703125" style="257" customWidth="1"/>
    <col min="21" max="22" width="12.5703125" style="251" customWidth="1"/>
    <col min="23" max="23" width="12" style="251" customWidth="1"/>
    <col min="24" max="24" width="2.28515625" style="251" customWidth="1"/>
    <col min="25" max="25" width="10.7109375" style="251" customWidth="1"/>
    <col min="26" max="26" width="13" style="251" bestFit="1" customWidth="1"/>
    <col min="27" max="16384" width="17" style="251"/>
  </cols>
  <sheetData>
    <row r="1" spans="1:26" s="253" customFormat="1" ht="30.75" customHeight="1">
      <c r="A1" s="630" t="str">
        <f>Capa!A1</f>
        <v>III Termo de Aditivo ao Contrato de Gestão nº 05/20 celebrado entre a Fundação Clóvis Salgado e a Associação Pró-Cultura e Promoção das Artes</v>
      </c>
      <c r="B1" s="630"/>
      <c r="C1" s="630"/>
      <c r="D1" s="630"/>
      <c r="E1" s="630"/>
      <c r="F1" s="630"/>
      <c r="G1" s="630"/>
      <c r="H1" s="630"/>
      <c r="I1" s="630"/>
      <c r="J1" s="630"/>
      <c r="K1" s="630"/>
      <c r="L1" s="630"/>
      <c r="M1" s="630"/>
      <c r="N1" s="630"/>
      <c r="O1" s="630"/>
      <c r="P1" s="297"/>
      <c r="Q1" s="297"/>
      <c r="R1" s="297"/>
      <c r="S1" s="297"/>
      <c r="T1" s="297"/>
      <c r="U1" s="297"/>
      <c r="V1" s="297"/>
      <c r="W1" s="297"/>
      <c r="X1" s="297"/>
      <c r="Y1" s="297"/>
      <c r="Z1" s="297"/>
    </row>
    <row r="2" spans="1:26" s="253" customFormat="1" ht="18" customHeight="1">
      <c r="A2" s="630" t="str">
        <f>Capa!A3</f>
        <v>3º Relatório Gerencial Financeiro</v>
      </c>
      <c r="B2" s="630"/>
      <c r="C2" s="630"/>
      <c r="D2" s="630"/>
      <c r="E2" s="630"/>
      <c r="F2" s="630"/>
      <c r="G2" s="630"/>
      <c r="H2" s="630"/>
      <c r="I2" s="630"/>
      <c r="J2" s="630"/>
      <c r="K2" s="630"/>
      <c r="L2" s="630"/>
      <c r="M2" s="630"/>
      <c r="N2" s="630"/>
      <c r="O2" s="630"/>
      <c r="P2" s="297"/>
      <c r="Q2" s="297"/>
      <c r="R2" s="297"/>
      <c r="S2" s="297"/>
      <c r="T2" s="297"/>
      <c r="U2" s="297"/>
      <c r="V2" s="297"/>
      <c r="W2" s="297"/>
      <c r="X2" s="297"/>
      <c r="Y2" s="297"/>
      <c r="Z2" s="297"/>
    </row>
    <row r="3" spans="1:26" s="253" customFormat="1" ht="18" customHeight="1" thickBot="1">
      <c r="A3" s="636" t="s">
        <v>294</v>
      </c>
      <c r="B3" s="636"/>
      <c r="C3" s="636"/>
      <c r="D3" s="636"/>
      <c r="E3" s="636"/>
      <c r="F3" s="636"/>
      <c r="G3" s="636"/>
      <c r="H3" s="636"/>
      <c r="I3" s="636"/>
      <c r="J3" s="636"/>
      <c r="K3" s="636"/>
      <c r="L3" s="636"/>
      <c r="M3" s="636"/>
      <c r="N3" s="636"/>
      <c r="O3" s="636"/>
      <c r="P3" s="298"/>
      <c r="Q3" s="298"/>
      <c r="R3" s="298"/>
      <c r="S3" s="298"/>
      <c r="T3" s="298"/>
      <c r="U3" s="298"/>
      <c r="V3" s="298"/>
      <c r="W3" s="298"/>
      <c r="X3" s="298"/>
      <c r="Y3" s="298"/>
      <c r="Z3" s="298"/>
    </row>
    <row r="4" spans="1:26" s="253" customFormat="1" ht="16.5" customHeight="1" thickBot="1">
      <c r="A4" s="111"/>
      <c r="B4" s="111"/>
      <c r="C4" s="646" t="s">
        <v>159</v>
      </c>
      <c r="D4" s="646"/>
      <c r="E4" s="646"/>
      <c r="F4" s="646"/>
      <c r="G4" s="646"/>
      <c r="H4" s="646"/>
      <c r="I4" s="646"/>
      <c r="J4" s="646"/>
      <c r="K4" s="646"/>
      <c r="L4" s="646"/>
      <c r="M4" s="646"/>
      <c r="N4" s="646"/>
      <c r="O4" s="646"/>
    </row>
    <row r="5" spans="1:26" s="253" customFormat="1" ht="11.25">
      <c r="A5" s="637">
        <v>1</v>
      </c>
      <c r="B5" s="639" t="s">
        <v>156</v>
      </c>
      <c r="C5" s="112" t="str">
        <f>Resumo!C4</f>
        <v>Janeiro</v>
      </c>
      <c r="D5" s="112" t="str">
        <f>Resumo!D4</f>
        <v>Fevereiro</v>
      </c>
      <c r="E5" s="112" t="str">
        <f>Resumo!E4</f>
        <v>Março</v>
      </c>
      <c r="F5" s="112" t="str">
        <f>Resumo!F4</f>
        <v>Abril</v>
      </c>
      <c r="G5" s="112" t="str">
        <f>Resumo!G4</f>
        <v>Maio</v>
      </c>
      <c r="H5" s="112" t="str">
        <f>Resumo!H4</f>
        <v>Junho</v>
      </c>
      <c r="I5" s="112" t="str">
        <f>Resumo!I4</f>
        <v>Julho</v>
      </c>
      <c r="J5" s="112" t="str">
        <f>Resumo!J4</f>
        <v>Agosto</v>
      </c>
      <c r="K5" s="112" t="str">
        <f>Resumo!K4</f>
        <v>Setembro</v>
      </c>
      <c r="L5" s="112" t="str">
        <f>Resumo!L4</f>
        <v>Outubro</v>
      </c>
      <c r="M5" s="112" t="str">
        <f>Resumo!M4</f>
        <v>Novembro</v>
      </c>
      <c r="N5" s="112" t="str">
        <f>Resumo!N4</f>
        <v>Dezembro</v>
      </c>
      <c r="O5" s="644" t="s">
        <v>5</v>
      </c>
    </row>
    <row r="6" spans="1:26" s="253" customFormat="1" ht="11.25">
      <c r="A6" s="637"/>
      <c r="B6" s="640"/>
      <c r="C6" s="302">
        <f>Resumo!C5</f>
        <v>44562</v>
      </c>
      <c r="D6" s="302">
        <f>Resumo!D5</f>
        <v>44593</v>
      </c>
      <c r="E6" s="302">
        <f>Resumo!E5</f>
        <v>44621</v>
      </c>
      <c r="F6" s="302">
        <f>Resumo!F5</f>
        <v>44652</v>
      </c>
      <c r="G6" s="302">
        <f>Resumo!G5</f>
        <v>44682</v>
      </c>
      <c r="H6" s="302">
        <f>Resumo!H5</f>
        <v>44713</v>
      </c>
      <c r="I6" s="302">
        <f>Resumo!I5</f>
        <v>44743</v>
      </c>
      <c r="J6" s="302">
        <f>Resumo!J5</f>
        <v>44774</v>
      </c>
      <c r="K6" s="302">
        <f>Resumo!K5</f>
        <v>44805</v>
      </c>
      <c r="L6" s="302">
        <f>Resumo!L5</f>
        <v>44835</v>
      </c>
      <c r="M6" s="302">
        <f>Resumo!M5</f>
        <v>44866</v>
      </c>
      <c r="N6" s="302">
        <f>Resumo!N5</f>
        <v>44896</v>
      </c>
      <c r="O6" s="644"/>
    </row>
    <row r="7" spans="1:26" s="253" customFormat="1" ht="11.25">
      <c r="A7" s="637"/>
      <c r="B7" s="640"/>
      <c r="C7" s="307" t="str">
        <f>Resumo!C6</f>
        <v>a</v>
      </c>
      <c r="D7" s="307" t="str">
        <f>Resumo!D6</f>
        <v>a</v>
      </c>
      <c r="E7" s="307" t="str">
        <f>Resumo!E6</f>
        <v>a</v>
      </c>
      <c r="F7" s="307" t="str">
        <f>Resumo!F6</f>
        <v>a</v>
      </c>
      <c r="G7" s="307" t="str">
        <f>Resumo!G6</f>
        <v>a</v>
      </c>
      <c r="H7" s="307" t="str">
        <f>Resumo!H6</f>
        <v>a</v>
      </c>
      <c r="I7" s="307" t="str">
        <f>Resumo!I6</f>
        <v>a</v>
      </c>
      <c r="J7" s="307" t="str">
        <f>Resumo!J6</f>
        <v>a</v>
      </c>
      <c r="K7" s="307" t="str">
        <f>Resumo!K6</f>
        <v>a</v>
      </c>
      <c r="L7" s="307" t="str">
        <f>Resumo!L6</f>
        <v>a</v>
      </c>
      <c r="M7" s="307" t="str">
        <f>Resumo!M6</f>
        <v>a</v>
      </c>
      <c r="N7" s="307" t="str">
        <f>Resumo!N6</f>
        <v>a</v>
      </c>
      <c r="O7" s="644"/>
    </row>
    <row r="8" spans="1:26" ht="12" thickBot="1">
      <c r="A8" s="638"/>
      <c r="B8" s="641"/>
      <c r="C8" s="303">
        <f>Resumo!C7</f>
        <v>44592</v>
      </c>
      <c r="D8" s="303">
        <f>Resumo!D7</f>
        <v>44620</v>
      </c>
      <c r="E8" s="303">
        <f>Resumo!E7</f>
        <v>44651</v>
      </c>
      <c r="F8" s="303">
        <f>Resumo!F7</f>
        <v>44681</v>
      </c>
      <c r="G8" s="303">
        <f>Resumo!G7</f>
        <v>44712</v>
      </c>
      <c r="H8" s="303">
        <f>Resumo!H7</f>
        <v>44742</v>
      </c>
      <c r="I8" s="303">
        <f>Resumo!I7</f>
        <v>44773</v>
      </c>
      <c r="J8" s="303">
        <f>Resumo!J7</f>
        <v>44804</v>
      </c>
      <c r="K8" s="303">
        <f>Resumo!K7</f>
        <v>44834</v>
      </c>
      <c r="L8" s="303">
        <f>Resumo!L7</f>
        <v>44865</v>
      </c>
      <c r="M8" s="303">
        <f>Resumo!M7</f>
        <v>44895</v>
      </c>
      <c r="N8" s="303">
        <f>Resumo!N7</f>
        <v>44926</v>
      </c>
      <c r="O8" s="645"/>
    </row>
    <row r="9" spans="1:26" ht="11.25">
      <c r="A9" s="116" t="s">
        <v>15</v>
      </c>
      <c r="B9" s="117" t="s">
        <v>34</v>
      </c>
      <c r="C9" s="118"/>
      <c r="D9" s="118"/>
      <c r="E9" s="118"/>
      <c r="F9" s="118"/>
      <c r="G9" s="118"/>
      <c r="H9" s="118"/>
      <c r="I9" s="118"/>
      <c r="J9" s="118"/>
      <c r="K9" s="118"/>
      <c r="L9" s="118"/>
      <c r="M9" s="118"/>
      <c r="N9" s="118"/>
      <c r="O9" s="113"/>
    </row>
    <row r="10" spans="1:26" ht="22.5">
      <c r="A10" s="119" t="s">
        <v>42</v>
      </c>
      <c r="B10" s="62" t="s">
        <v>330</v>
      </c>
      <c r="C10" s="443">
        <v>820980</v>
      </c>
      <c r="D10" s="443">
        <v>0</v>
      </c>
      <c r="E10" s="443">
        <v>0</v>
      </c>
      <c r="F10" s="443">
        <v>0</v>
      </c>
      <c r="G10" s="443">
        <v>813520</v>
      </c>
      <c r="H10" s="134">
        <v>0</v>
      </c>
      <c r="I10" s="134">
        <v>0</v>
      </c>
      <c r="J10" s="134">
        <v>583750</v>
      </c>
      <c r="K10" s="134"/>
      <c r="L10" s="134"/>
      <c r="M10" s="134">
        <v>251750</v>
      </c>
      <c r="N10" s="134"/>
      <c r="O10" s="120">
        <f>SUM(C10:N10)</f>
        <v>2470000</v>
      </c>
    </row>
    <row r="11" spans="1:26" ht="22.5">
      <c r="A11" s="119" t="s">
        <v>43</v>
      </c>
      <c r="B11" s="62" t="s">
        <v>331</v>
      </c>
      <c r="C11" s="134">
        <v>0</v>
      </c>
      <c r="D11" s="134">
        <v>0</v>
      </c>
      <c r="E11" s="134">
        <v>0</v>
      </c>
      <c r="F11" s="134">
        <v>0</v>
      </c>
      <c r="G11" s="134">
        <v>0</v>
      </c>
      <c r="H11" s="134">
        <v>0</v>
      </c>
      <c r="I11" s="134">
        <v>0</v>
      </c>
      <c r="J11" s="134">
        <v>0</v>
      </c>
      <c r="K11" s="134">
        <v>0</v>
      </c>
      <c r="L11" s="134">
        <v>0</v>
      </c>
      <c r="M11" s="134">
        <v>0</v>
      </c>
      <c r="N11" s="134">
        <v>0</v>
      </c>
      <c r="O11" s="120">
        <f>SUM(C11:N11)</f>
        <v>0</v>
      </c>
    </row>
    <row r="12" spans="1:26" ht="11.25">
      <c r="A12" s="119" t="s">
        <v>45</v>
      </c>
      <c r="B12" s="62" t="s">
        <v>167</v>
      </c>
      <c r="C12" s="135">
        <v>0</v>
      </c>
      <c r="D12" s="135">
        <v>0</v>
      </c>
      <c r="E12" s="135">
        <v>0</v>
      </c>
      <c r="F12" s="135">
        <v>0</v>
      </c>
      <c r="G12" s="135">
        <v>0</v>
      </c>
      <c r="H12" s="135">
        <v>0</v>
      </c>
      <c r="I12" s="135">
        <v>0</v>
      </c>
      <c r="J12" s="135">
        <v>0</v>
      </c>
      <c r="K12" s="135">
        <v>0</v>
      </c>
      <c r="L12" s="135">
        <v>0</v>
      </c>
      <c r="M12" s="135">
        <v>0</v>
      </c>
      <c r="N12" s="135">
        <v>0</v>
      </c>
      <c r="O12" s="120">
        <f>SUM(C12:N12)</f>
        <v>0</v>
      </c>
    </row>
    <row r="13" spans="1:26" ht="23.25" thickBot="1">
      <c r="A13" s="271" t="s">
        <v>39</v>
      </c>
      <c r="B13" s="272" t="s">
        <v>295</v>
      </c>
      <c r="C13" s="134">
        <v>0</v>
      </c>
      <c r="D13" s="134">
        <v>0</v>
      </c>
      <c r="E13" s="134">
        <v>0</v>
      </c>
      <c r="F13" s="134">
        <v>0</v>
      </c>
      <c r="G13" s="134">
        <v>0</v>
      </c>
      <c r="H13" s="134">
        <v>0</v>
      </c>
      <c r="I13" s="134">
        <v>0</v>
      </c>
      <c r="J13" s="134">
        <v>0</v>
      </c>
      <c r="K13" s="134">
        <v>0</v>
      </c>
      <c r="L13" s="134">
        <v>0</v>
      </c>
      <c r="M13" s="134">
        <v>0</v>
      </c>
      <c r="N13" s="134">
        <v>0</v>
      </c>
      <c r="O13" s="268">
        <f>SUM(C13:N13)</f>
        <v>0</v>
      </c>
    </row>
    <row r="14" spans="1:26" ht="12" thickBot="1">
      <c r="A14" s="634" t="s">
        <v>256</v>
      </c>
      <c r="B14" s="634"/>
      <c r="C14" s="122">
        <f t="shared" ref="C14:H14" si="0">SUM(C10:C13)</f>
        <v>820980</v>
      </c>
      <c r="D14" s="122">
        <f t="shared" si="0"/>
        <v>0</v>
      </c>
      <c r="E14" s="122">
        <f t="shared" si="0"/>
        <v>0</v>
      </c>
      <c r="F14" s="122">
        <f t="shared" si="0"/>
        <v>0</v>
      </c>
      <c r="G14" s="122">
        <f t="shared" si="0"/>
        <v>813520</v>
      </c>
      <c r="H14" s="122">
        <f t="shared" si="0"/>
        <v>0</v>
      </c>
      <c r="I14" s="122">
        <f t="shared" ref="I14:N14" si="1">SUM(I10:I13)</f>
        <v>0</v>
      </c>
      <c r="J14" s="122">
        <f t="shared" si="1"/>
        <v>583750</v>
      </c>
      <c r="K14" s="122">
        <f t="shared" si="1"/>
        <v>0</v>
      </c>
      <c r="L14" s="122">
        <f t="shared" si="1"/>
        <v>0</v>
      </c>
      <c r="M14" s="122">
        <f t="shared" si="1"/>
        <v>251750</v>
      </c>
      <c r="N14" s="122">
        <f t="shared" si="1"/>
        <v>0</v>
      </c>
      <c r="O14" s="120">
        <f>SUM(C14:N14)</f>
        <v>2470000</v>
      </c>
    </row>
    <row r="15" spans="1:26" s="253" customFormat="1" ht="12" customHeight="1" thickBot="1">
      <c r="A15" s="123"/>
      <c r="B15" s="124"/>
      <c r="C15" s="180"/>
      <c r="D15" s="180"/>
      <c r="E15" s="180"/>
      <c r="F15" s="180"/>
      <c r="G15" s="180"/>
      <c r="H15" s="180"/>
      <c r="I15" s="180"/>
      <c r="J15" s="180"/>
      <c r="K15" s="180"/>
      <c r="L15" s="180"/>
      <c r="M15" s="180"/>
      <c r="N15" s="180"/>
      <c r="O15" s="180"/>
    </row>
    <row r="16" spans="1:26" ht="24" customHeight="1" thickBot="1">
      <c r="A16" s="114">
        <v>2</v>
      </c>
      <c r="B16" s="115" t="s">
        <v>157</v>
      </c>
      <c r="C16" s="126" t="str">
        <f t="shared" ref="C16:H16" si="2">C5</f>
        <v>Janeiro</v>
      </c>
      <c r="D16" s="126" t="str">
        <f t="shared" si="2"/>
        <v>Fevereiro</v>
      </c>
      <c r="E16" s="126" t="str">
        <f t="shared" si="2"/>
        <v>Março</v>
      </c>
      <c r="F16" s="126" t="str">
        <f t="shared" si="2"/>
        <v>Abril</v>
      </c>
      <c r="G16" s="126" t="str">
        <f t="shared" si="2"/>
        <v>Maio</v>
      </c>
      <c r="H16" s="126" t="str">
        <f t="shared" si="2"/>
        <v>Junho</v>
      </c>
      <c r="I16" s="126" t="str">
        <f t="shared" ref="I16:N16" si="3">I5</f>
        <v>Julho</v>
      </c>
      <c r="J16" s="126" t="str">
        <f t="shared" si="3"/>
        <v>Agosto</v>
      </c>
      <c r="K16" s="126" t="str">
        <f t="shared" si="3"/>
        <v>Setembro</v>
      </c>
      <c r="L16" s="126" t="str">
        <f t="shared" si="3"/>
        <v>Outubro</v>
      </c>
      <c r="M16" s="126" t="str">
        <f t="shared" si="3"/>
        <v>Novembro</v>
      </c>
      <c r="N16" s="126" t="str">
        <f t="shared" si="3"/>
        <v>Dezembro</v>
      </c>
      <c r="O16" s="127" t="str">
        <f>O5</f>
        <v>TOTAL</v>
      </c>
    </row>
    <row r="17" spans="1:26" ht="22.5">
      <c r="A17" s="116" t="s">
        <v>39</v>
      </c>
      <c r="B17" s="117" t="s">
        <v>182</v>
      </c>
      <c r="C17" s="181"/>
      <c r="D17" s="181"/>
      <c r="E17" s="181"/>
      <c r="F17" s="181"/>
      <c r="G17" s="181"/>
      <c r="H17" s="181"/>
      <c r="I17" s="181"/>
      <c r="J17" s="181"/>
      <c r="K17" s="181"/>
      <c r="L17" s="181"/>
      <c r="M17" s="181"/>
      <c r="N17" s="181"/>
      <c r="O17" s="181"/>
    </row>
    <row r="18" spans="1:26" ht="11.25">
      <c r="A18" s="129" t="s">
        <v>11</v>
      </c>
      <c r="B18" s="117" t="s">
        <v>1</v>
      </c>
      <c r="C18" s="54">
        <v>0</v>
      </c>
      <c r="D18" s="54">
        <v>0</v>
      </c>
      <c r="E18" s="54">
        <v>0</v>
      </c>
      <c r="F18" s="54">
        <v>0</v>
      </c>
      <c r="G18" s="54">
        <v>0</v>
      </c>
      <c r="H18" s="54">
        <v>0</v>
      </c>
      <c r="I18" s="54">
        <v>0</v>
      </c>
      <c r="J18" s="54">
        <v>0</v>
      </c>
      <c r="K18" s="54">
        <v>0</v>
      </c>
      <c r="L18" s="54">
        <v>0</v>
      </c>
      <c r="M18" s="54">
        <v>0</v>
      </c>
      <c r="N18" s="54">
        <v>0</v>
      </c>
      <c r="O18" s="120">
        <f>SUM(C18:N18)</f>
        <v>0</v>
      </c>
    </row>
    <row r="19" spans="1:26" ht="11.25">
      <c r="A19" s="129" t="s">
        <v>12</v>
      </c>
      <c r="B19" s="117" t="s">
        <v>7</v>
      </c>
      <c r="C19" s="54">
        <v>0</v>
      </c>
      <c r="D19" s="54">
        <v>0</v>
      </c>
      <c r="E19" s="54">
        <v>0</v>
      </c>
      <c r="F19" s="54">
        <v>0</v>
      </c>
      <c r="G19" s="54">
        <v>0</v>
      </c>
      <c r="H19" s="54">
        <v>0</v>
      </c>
      <c r="I19" s="54">
        <v>0</v>
      </c>
      <c r="J19" s="54">
        <v>0</v>
      </c>
      <c r="K19" s="54">
        <v>0</v>
      </c>
      <c r="L19" s="54">
        <v>0</v>
      </c>
      <c r="M19" s="54">
        <v>0</v>
      </c>
      <c r="N19" s="54">
        <v>0</v>
      </c>
      <c r="O19" s="120">
        <f t="shared" ref="O19:O26" si="4">SUM(C19:N19)</f>
        <v>0</v>
      </c>
    </row>
    <row r="20" spans="1:26" ht="11.25">
      <c r="A20" s="129" t="s">
        <v>13</v>
      </c>
      <c r="B20" s="117" t="s">
        <v>37</v>
      </c>
      <c r="C20" s="54">
        <v>0</v>
      </c>
      <c r="D20" s="54">
        <v>0</v>
      </c>
      <c r="E20" s="54">
        <v>0</v>
      </c>
      <c r="F20" s="54">
        <v>0</v>
      </c>
      <c r="G20" s="54">
        <v>0</v>
      </c>
      <c r="H20" s="54">
        <v>0</v>
      </c>
      <c r="I20" s="54">
        <v>0</v>
      </c>
      <c r="J20" s="54">
        <v>0</v>
      </c>
      <c r="K20" s="54">
        <v>0</v>
      </c>
      <c r="L20" s="54">
        <v>0</v>
      </c>
      <c r="M20" s="54">
        <v>0</v>
      </c>
      <c r="N20" s="54">
        <v>0</v>
      </c>
      <c r="O20" s="120">
        <f t="shared" si="4"/>
        <v>0</v>
      </c>
    </row>
    <row r="21" spans="1:26" ht="11.25">
      <c r="A21" s="129" t="s">
        <v>14</v>
      </c>
      <c r="B21" s="117" t="s">
        <v>38</v>
      </c>
      <c r="C21" s="54">
        <v>0</v>
      </c>
      <c r="D21" s="54">
        <v>0</v>
      </c>
      <c r="E21" s="54">
        <v>0</v>
      </c>
      <c r="F21" s="54">
        <v>0</v>
      </c>
      <c r="G21" s="54">
        <v>0</v>
      </c>
      <c r="H21" s="54">
        <v>0</v>
      </c>
      <c r="I21" s="54">
        <v>0</v>
      </c>
      <c r="J21" s="54">
        <v>0</v>
      </c>
      <c r="K21" s="54">
        <v>0</v>
      </c>
      <c r="L21" s="54">
        <v>0</v>
      </c>
      <c r="M21" s="54">
        <v>0</v>
      </c>
      <c r="N21" s="54">
        <v>0</v>
      </c>
      <c r="O21" s="120">
        <f t="shared" si="4"/>
        <v>0</v>
      </c>
    </row>
    <row r="22" spans="1:26" ht="12.75" customHeight="1">
      <c r="A22" s="635" t="s">
        <v>53</v>
      </c>
      <c r="B22" s="635"/>
      <c r="C22" s="130">
        <f t="shared" ref="C22:H22" si="5">SUM(C18:C21)</f>
        <v>0</v>
      </c>
      <c r="D22" s="130">
        <f t="shared" si="5"/>
        <v>0</v>
      </c>
      <c r="E22" s="130">
        <f t="shared" si="5"/>
        <v>0</v>
      </c>
      <c r="F22" s="130">
        <f t="shared" si="5"/>
        <v>0</v>
      </c>
      <c r="G22" s="130">
        <f t="shared" si="5"/>
        <v>0</v>
      </c>
      <c r="H22" s="130">
        <f t="shared" si="5"/>
        <v>0</v>
      </c>
      <c r="I22" s="130">
        <f t="shared" ref="I22:N22" si="6">SUM(I18:I21)</f>
        <v>0</v>
      </c>
      <c r="J22" s="130">
        <f t="shared" si="6"/>
        <v>0</v>
      </c>
      <c r="K22" s="130">
        <f t="shared" si="6"/>
        <v>0</v>
      </c>
      <c r="L22" s="130">
        <f t="shared" si="6"/>
        <v>0</v>
      </c>
      <c r="M22" s="130">
        <f t="shared" si="6"/>
        <v>0</v>
      </c>
      <c r="N22" s="130">
        <f t="shared" si="6"/>
        <v>0</v>
      </c>
      <c r="O22" s="130">
        <f t="shared" si="4"/>
        <v>0</v>
      </c>
    </row>
    <row r="23" spans="1:26" ht="11.25">
      <c r="A23" s="116" t="s">
        <v>40</v>
      </c>
      <c r="B23" s="117" t="s">
        <v>271</v>
      </c>
      <c r="C23" s="54">
        <v>0</v>
      </c>
      <c r="D23" s="54">
        <v>435805</v>
      </c>
      <c r="E23" s="54">
        <v>385175</v>
      </c>
      <c r="F23" s="54">
        <v>0</v>
      </c>
      <c r="G23" s="54">
        <v>762495</v>
      </c>
      <c r="H23" s="54">
        <v>51025</v>
      </c>
      <c r="I23" s="54">
        <v>0</v>
      </c>
      <c r="J23" s="54">
        <v>517650</v>
      </c>
      <c r="K23" s="54">
        <v>66100</v>
      </c>
      <c r="L23" s="54">
        <v>0</v>
      </c>
      <c r="M23" s="54">
        <v>200800</v>
      </c>
      <c r="N23" s="54">
        <v>50950</v>
      </c>
      <c r="O23" s="120">
        <f t="shared" si="4"/>
        <v>2470000</v>
      </c>
    </row>
    <row r="24" spans="1:26" ht="22.5">
      <c r="A24" s="116" t="s">
        <v>41</v>
      </c>
      <c r="B24" s="117" t="s">
        <v>144</v>
      </c>
      <c r="C24" s="54">
        <v>0</v>
      </c>
      <c r="D24" s="54">
        <v>0</v>
      </c>
      <c r="E24" s="54">
        <v>0</v>
      </c>
      <c r="F24" s="54">
        <v>0</v>
      </c>
      <c r="G24" s="54">
        <v>0</v>
      </c>
      <c r="H24" s="54">
        <v>0</v>
      </c>
      <c r="I24" s="54">
        <v>0</v>
      </c>
      <c r="J24" s="54"/>
      <c r="K24" s="54"/>
      <c r="L24" s="54"/>
      <c r="M24" s="54"/>
      <c r="N24" s="54"/>
      <c r="O24" s="120">
        <f t="shared" si="4"/>
        <v>0</v>
      </c>
    </row>
    <row r="25" spans="1:26" ht="34.5" thickBot="1">
      <c r="A25" s="264" t="s">
        <v>318</v>
      </c>
      <c r="B25" s="265" t="s">
        <v>315</v>
      </c>
      <c r="C25" s="266">
        <v>0</v>
      </c>
      <c r="D25" s="266">
        <v>0</v>
      </c>
      <c r="E25" s="266">
        <v>0</v>
      </c>
      <c r="F25" s="266">
        <v>0</v>
      </c>
      <c r="G25" s="266">
        <v>0</v>
      </c>
      <c r="H25" s="266">
        <v>0</v>
      </c>
      <c r="I25" s="266">
        <v>0</v>
      </c>
      <c r="J25" s="266"/>
      <c r="K25" s="266"/>
      <c r="L25" s="266"/>
      <c r="M25" s="266"/>
      <c r="N25" s="266"/>
      <c r="O25" s="268">
        <f t="shared" si="4"/>
        <v>0</v>
      </c>
    </row>
    <row r="26" spans="1:26" ht="12" thickBot="1">
      <c r="A26" s="132" t="s">
        <v>255</v>
      </c>
      <c r="B26" s="133"/>
      <c r="C26" s="122">
        <f t="shared" ref="C26:H26" si="7">SUM(C22:C25)</f>
        <v>0</v>
      </c>
      <c r="D26" s="122">
        <f t="shared" si="7"/>
        <v>435805</v>
      </c>
      <c r="E26" s="122">
        <f t="shared" si="7"/>
        <v>385175</v>
      </c>
      <c r="F26" s="122">
        <f t="shared" si="7"/>
        <v>0</v>
      </c>
      <c r="G26" s="122">
        <f t="shared" si="7"/>
        <v>762495</v>
      </c>
      <c r="H26" s="122">
        <f t="shared" si="7"/>
        <v>51025</v>
      </c>
      <c r="I26" s="122">
        <f t="shared" ref="I26:N26" si="8">SUM(I22:I25)</f>
        <v>0</v>
      </c>
      <c r="J26" s="122">
        <f t="shared" si="8"/>
        <v>517650</v>
      </c>
      <c r="K26" s="122">
        <f t="shared" si="8"/>
        <v>66100</v>
      </c>
      <c r="L26" s="122">
        <f t="shared" si="8"/>
        <v>0</v>
      </c>
      <c r="M26" s="122">
        <f t="shared" si="8"/>
        <v>200800</v>
      </c>
      <c r="N26" s="122">
        <f t="shared" si="8"/>
        <v>50950</v>
      </c>
      <c r="O26" s="122">
        <f t="shared" si="4"/>
        <v>2470000</v>
      </c>
    </row>
    <row r="27" spans="1:26" ht="12.75" customHeight="1" thickBot="1">
      <c r="A27" s="248"/>
      <c r="B27" s="249"/>
      <c r="C27" s="230"/>
      <c r="D27" s="230"/>
      <c r="E27" s="230"/>
      <c r="F27" s="230"/>
      <c r="G27" s="230"/>
      <c r="H27" s="230"/>
      <c r="I27" s="230"/>
      <c r="J27" s="230"/>
      <c r="K27" s="230"/>
      <c r="L27" s="230"/>
      <c r="M27" s="230"/>
      <c r="N27" s="230"/>
      <c r="O27" s="230"/>
      <c r="P27" s="230"/>
      <c r="Q27" s="230"/>
      <c r="R27" s="230"/>
      <c r="S27" s="230"/>
      <c r="T27" s="230"/>
      <c r="U27" s="230"/>
      <c r="V27" s="230"/>
      <c r="W27" s="230"/>
      <c r="X27" s="230"/>
      <c r="Y27" s="250"/>
      <c r="Z27" s="230"/>
    </row>
    <row r="28" spans="1:26" ht="12.75" customHeight="1" thickBot="1">
      <c r="A28" s="248"/>
      <c r="B28" s="249"/>
      <c r="C28" s="646" t="s">
        <v>160</v>
      </c>
      <c r="D28" s="646"/>
      <c r="E28" s="646"/>
      <c r="F28" s="646"/>
      <c r="G28" s="646"/>
      <c r="H28" s="646"/>
      <c r="I28" s="646"/>
      <c r="J28" s="646"/>
      <c r="K28" s="646"/>
      <c r="L28" s="646"/>
      <c r="M28" s="646"/>
      <c r="N28" s="646"/>
      <c r="O28" s="646"/>
      <c r="P28" s="137"/>
      <c r="Q28" s="643" t="s">
        <v>292</v>
      </c>
      <c r="R28" s="643" t="s">
        <v>158</v>
      </c>
      <c r="S28" s="230"/>
      <c r="T28" s="230"/>
      <c r="U28" s="230"/>
      <c r="V28" s="230"/>
      <c r="W28" s="230"/>
      <c r="X28" s="230"/>
      <c r="Y28" s="250"/>
      <c r="Z28" s="230"/>
    </row>
    <row r="29" spans="1:26" ht="12.75" customHeight="1">
      <c r="A29" s="642">
        <v>1</v>
      </c>
      <c r="B29" s="631" t="s">
        <v>156</v>
      </c>
      <c r="C29" s="112" t="str">
        <f>Resumo!C4</f>
        <v>Janeiro</v>
      </c>
      <c r="D29" s="112" t="str">
        <f>Resumo!D4</f>
        <v>Fevereiro</v>
      </c>
      <c r="E29" s="112" t="str">
        <f>Resumo!E4</f>
        <v>Março</v>
      </c>
      <c r="F29" s="112" t="str">
        <f>Resumo!F4</f>
        <v>Abril</v>
      </c>
      <c r="G29" s="112" t="str">
        <f>Resumo!G4</f>
        <v>Maio</v>
      </c>
      <c r="H29" s="112" t="str">
        <f>Resumo!H4</f>
        <v>Junho</v>
      </c>
      <c r="I29" s="112" t="str">
        <f>Resumo!I4</f>
        <v>Julho</v>
      </c>
      <c r="J29" s="112" t="str">
        <f>Resumo!J4</f>
        <v>Agosto</v>
      </c>
      <c r="K29" s="112" t="str">
        <f>Resumo!K4</f>
        <v>Setembro</v>
      </c>
      <c r="L29" s="112" t="str">
        <f>Resumo!L4</f>
        <v>Outubro</v>
      </c>
      <c r="M29" s="112" t="str">
        <f>Resumo!M4</f>
        <v>Novembro</v>
      </c>
      <c r="N29" s="112" t="str">
        <f>Resumo!N4</f>
        <v>Dezembro</v>
      </c>
      <c r="O29" s="644" t="s">
        <v>5</v>
      </c>
      <c r="P29" s="113"/>
      <c r="Q29" s="644"/>
      <c r="R29" s="644"/>
      <c r="T29" s="251"/>
    </row>
    <row r="30" spans="1:26" ht="12.75" customHeight="1">
      <c r="A30" s="637"/>
      <c r="B30" s="632"/>
      <c r="C30" s="302">
        <f>Resumo!C5</f>
        <v>44562</v>
      </c>
      <c r="D30" s="302">
        <f>Resumo!D5</f>
        <v>44593</v>
      </c>
      <c r="E30" s="302">
        <f>Resumo!E5</f>
        <v>44621</v>
      </c>
      <c r="F30" s="302">
        <f>Resumo!F5</f>
        <v>44652</v>
      </c>
      <c r="G30" s="302">
        <f>Resumo!G5</f>
        <v>44682</v>
      </c>
      <c r="H30" s="302">
        <f>Resumo!H5</f>
        <v>44713</v>
      </c>
      <c r="I30" s="302">
        <f>Resumo!I5</f>
        <v>44743</v>
      </c>
      <c r="J30" s="302">
        <f>Resumo!J5</f>
        <v>44774</v>
      </c>
      <c r="K30" s="302">
        <f>Resumo!K5</f>
        <v>44805</v>
      </c>
      <c r="L30" s="302">
        <f>Resumo!L5</f>
        <v>44835</v>
      </c>
      <c r="M30" s="302">
        <f>Resumo!M5</f>
        <v>44866</v>
      </c>
      <c r="N30" s="302">
        <f>Resumo!N5</f>
        <v>44896</v>
      </c>
      <c r="O30" s="644"/>
      <c r="P30" s="113"/>
      <c r="Q30" s="644"/>
      <c r="R30" s="644"/>
      <c r="T30" s="251"/>
    </row>
    <row r="31" spans="1:26" ht="12.75" customHeight="1">
      <c r="A31" s="637"/>
      <c r="B31" s="632"/>
      <c r="C31" s="307" t="str">
        <f>Resumo!C6</f>
        <v>a</v>
      </c>
      <c r="D31" s="307" t="str">
        <f>Resumo!D6</f>
        <v>a</v>
      </c>
      <c r="E31" s="307" t="str">
        <f>Resumo!E6</f>
        <v>a</v>
      </c>
      <c r="F31" s="307" t="str">
        <f>Resumo!F6</f>
        <v>a</v>
      </c>
      <c r="G31" s="307" t="str">
        <f>Resumo!G6</f>
        <v>a</v>
      </c>
      <c r="H31" s="307" t="str">
        <f>Resumo!H6</f>
        <v>a</v>
      </c>
      <c r="I31" s="307" t="str">
        <f>Resumo!I6</f>
        <v>a</v>
      </c>
      <c r="J31" s="307" t="str">
        <f>Resumo!J6</f>
        <v>a</v>
      </c>
      <c r="K31" s="307" t="str">
        <f>Resumo!K6</f>
        <v>a</v>
      </c>
      <c r="L31" s="307" t="str">
        <f>Resumo!L6</f>
        <v>a</v>
      </c>
      <c r="M31" s="307" t="str">
        <f>Resumo!M6</f>
        <v>a</v>
      </c>
      <c r="N31" s="307" t="str">
        <f>Resumo!N6</f>
        <v>a</v>
      </c>
      <c r="O31" s="644"/>
      <c r="P31" s="113"/>
      <c r="Q31" s="644"/>
      <c r="R31" s="644"/>
      <c r="T31" s="251"/>
    </row>
    <row r="32" spans="1:26" s="253" customFormat="1" ht="15.75" thickBot="1">
      <c r="A32" s="638"/>
      <c r="B32" s="633"/>
      <c r="C32" s="303">
        <f>Resumo!C7</f>
        <v>44592</v>
      </c>
      <c r="D32" s="303">
        <f>Resumo!D7</f>
        <v>44620</v>
      </c>
      <c r="E32" s="303">
        <f>Resumo!E7</f>
        <v>44651</v>
      </c>
      <c r="F32" s="303">
        <f>Resumo!F7</f>
        <v>44681</v>
      </c>
      <c r="G32" s="303">
        <f>Resumo!G7</f>
        <v>44712</v>
      </c>
      <c r="H32" s="303">
        <f>Resumo!H7</f>
        <v>44742</v>
      </c>
      <c r="I32" s="303">
        <f>Resumo!I7</f>
        <v>44773</v>
      </c>
      <c r="J32" s="303">
        <f>Resumo!J7</f>
        <v>44804</v>
      </c>
      <c r="K32" s="303">
        <f>Resumo!K7</f>
        <v>44834</v>
      </c>
      <c r="L32" s="303">
        <f>Resumo!L7</f>
        <v>44865</v>
      </c>
      <c r="M32" s="303">
        <f>Resumo!M7</f>
        <v>44895</v>
      </c>
      <c r="N32" s="303">
        <f>Resumo!N7</f>
        <v>44926</v>
      </c>
      <c r="O32" s="645"/>
      <c r="P32" s="113"/>
      <c r="Q32" s="645"/>
      <c r="R32" s="645"/>
      <c r="S32" s="254"/>
      <c r="T32" s="255"/>
    </row>
    <row r="33" spans="1:20" ht="39" customHeight="1">
      <c r="A33" s="116" t="s">
        <v>15</v>
      </c>
      <c r="B33" s="117" t="s">
        <v>34</v>
      </c>
      <c r="C33" s="118"/>
      <c r="D33" s="118"/>
      <c r="E33" s="118"/>
      <c r="F33" s="118"/>
      <c r="G33" s="118"/>
      <c r="H33" s="118"/>
      <c r="I33" s="118"/>
      <c r="J33" s="118"/>
      <c r="K33" s="118"/>
      <c r="L33" s="118"/>
      <c r="M33" s="118"/>
      <c r="N33" s="118"/>
      <c r="O33" s="118"/>
      <c r="P33" s="118"/>
      <c r="Q33" s="113"/>
      <c r="R33" s="113"/>
    </row>
    <row r="34" spans="1:20" ht="22.5">
      <c r="A34" s="119" t="s">
        <v>42</v>
      </c>
      <c r="B34" s="62" t="s">
        <v>330</v>
      </c>
      <c r="C34" s="118">
        <f>'Analítico Cp.'!C11</f>
        <v>820980</v>
      </c>
      <c r="D34" s="118">
        <f>'Analítico Cp.'!D11</f>
        <v>0</v>
      </c>
      <c r="E34" s="118">
        <f>'Analítico Cp.'!E11</f>
        <v>0</v>
      </c>
      <c r="F34" s="118">
        <f>'Analítico Cp.'!F11</f>
        <v>0</v>
      </c>
      <c r="G34" s="118">
        <f>'Analítico Cp.'!G11</f>
        <v>813520</v>
      </c>
      <c r="H34" s="118">
        <f>'Analítico Cp.'!H11</f>
        <v>0</v>
      </c>
      <c r="I34" s="118">
        <f>'Analítico Cp.'!I11</f>
        <v>0</v>
      </c>
      <c r="J34" s="118">
        <f>'Analítico Cp.'!J11</f>
        <v>583750</v>
      </c>
      <c r="K34" s="118">
        <f>'Analítico Cp.'!K11</f>
        <v>0</v>
      </c>
      <c r="L34" s="118">
        <f>'Analítico Cp.'!L11</f>
        <v>0</v>
      </c>
      <c r="M34" s="118">
        <f>'Analítico Cp.'!M11</f>
        <v>251750</v>
      </c>
      <c r="N34" s="118">
        <f>'Analítico Cp.'!N11</f>
        <v>0</v>
      </c>
      <c r="O34" s="120">
        <f>SUM(C34:N34)</f>
        <v>2470000</v>
      </c>
      <c r="P34" s="118"/>
      <c r="Q34" s="147">
        <f>IF(O10=0,"-",O34/O10)</f>
        <v>1</v>
      </c>
      <c r="R34" s="118">
        <f>O10-O34</f>
        <v>0</v>
      </c>
      <c r="S34" s="258"/>
    </row>
    <row r="35" spans="1:20" ht="22.5">
      <c r="A35" s="119" t="s">
        <v>43</v>
      </c>
      <c r="B35" s="62" t="s">
        <v>331</v>
      </c>
      <c r="C35" s="118">
        <f>'Analítico Cp.'!C12</f>
        <v>0</v>
      </c>
      <c r="D35" s="118">
        <f>'Analítico Cp.'!D12</f>
        <v>0</v>
      </c>
      <c r="E35" s="118">
        <f>'Analítico Cp.'!E12</f>
        <v>0</v>
      </c>
      <c r="F35" s="118">
        <f>'Analítico Cp.'!F12</f>
        <v>0</v>
      </c>
      <c r="G35" s="118">
        <f>'Analítico Cp.'!G12</f>
        <v>0</v>
      </c>
      <c r="H35" s="118">
        <f>'Analítico Cp.'!H12</f>
        <v>0</v>
      </c>
      <c r="I35" s="118">
        <f>'Analítico Cp.'!I12</f>
        <v>0</v>
      </c>
      <c r="J35" s="118">
        <f>'Analítico Cp.'!J12</f>
        <v>0</v>
      </c>
      <c r="K35" s="118">
        <f>'Analítico Cp.'!K12</f>
        <v>0</v>
      </c>
      <c r="L35" s="118">
        <f>'Analítico Cp.'!L12</f>
        <v>0</v>
      </c>
      <c r="M35" s="118">
        <f>'Analítico Cp.'!M12</f>
        <v>0</v>
      </c>
      <c r="N35" s="118">
        <f>'Analítico Cp.'!N12</f>
        <v>0</v>
      </c>
      <c r="O35" s="120">
        <f>SUM(C35:N35)</f>
        <v>0</v>
      </c>
      <c r="P35" s="118"/>
      <c r="Q35" s="147" t="str">
        <f>IF(O11=0,"-",O35/O11)</f>
        <v>-</v>
      </c>
      <c r="R35" s="118">
        <f>O11-O35</f>
        <v>0</v>
      </c>
      <c r="S35" s="258"/>
    </row>
    <row r="36" spans="1:20" ht="11.25">
      <c r="A36" s="119" t="s">
        <v>45</v>
      </c>
      <c r="B36" s="62" t="s">
        <v>167</v>
      </c>
      <c r="C36" s="121">
        <f>'Analítico Cp.'!C13</f>
        <v>0</v>
      </c>
      <c r="D36" s="121">
        <f>'Analítico Cp.'!D13</f>
        <v>0</v>
      </c>
      <c r="E36" s="121">
        <f>'Analítico Cp.'!E13</f>
        <v>0</v>
      </c>
      <c r="F36" s="121">
        <f>'Analítico Cp.'!F13</f>
        <v>0</v>
      </c>
      <c r="G36" s="121">
        <f>'Analítico Cp.'!G13</f>
        <v>0</v>
      </c>
      <c r="H36" s="121">
        <f>'Analítico Cp.'!H13</f>
        <v>0</v>
      </c>
      <c r="I36" s="121">
        <f>'Analítico Cp.'!I13</f>
        <v>0</v>
      </c>
      <c r="J36" s="121">
        <f>'Analítico Cp.'!J13</f>
        <v>0</v>
      </c>
      <c r="K36" s="121">
        <f>'Analítico Cp.'!K13</f>
        <v>0</v>
      </c>
      <c r="L36" s="121">
        <f>'Analítico Cp.'!L13</f>
        <v>0</v>
      </c>
      <c r="M36" s="121">
        <f>'Analítico Cp.'!M13</f>
        <v>0</v>
      </c>
      <c r="N36" s="121">
        <f>'Analítico Cp.'!N13</f>
        <v>0</v>
      </c>
      <c r="O36" s="165">
        <f>SUM(C36:N36)</f>
        <v>0</v>
      </c>
      <c r="P36" s="118"/>
      <c r="Q36" s="148" t="str">
        <f>IF(O12=0,"-",O36/O12)</f>
        <v>-</v>
      </c>
      <c r="R36" s="121">
        <f>O12-O36</f>
        <v>0</v>
      </c>
    </row>
    <row r="37" spans="1:20" ht="23.25" thickBot="1">
      <c r="A37" s="271" t="s">
        <v>39</v>
      </c>
      <c r="B37" s="272" t="s">
        <v>295</v>
      </c>
      <c r="C37" s="118">
        <f>'Analítico Cp.'!C14</f>
        <v>1332.55</v>
      </c>
      <c r="D37" s="118">
        <f>'Analítico Cp.'!D14</f>
        <v>5713.69</v>
      </c>
      <c r="E37" s="118">
        <f>'Analítico Cp.'!E14</f>
        <v>6213.98</v>
      </c>
      <c r="F37" s="118">
        <f>'Analítico Cp.'!F14</f>
        <v>2850.22</v>
      </c>
      <c r="G37" s="118">
        <f>'Analítico Cp.'!G14</f>
        <v>3993.24</v>
      </c>
      <c r="H37" s="118">
        <f>'Analítico Cp.'!H14</f>
        <v>6152.09</v>
      </c>
      <c r="I37" s="118">
        <f>'Analítico Cp.'!I14</f>
        <v>4422.95</v>
      </c>
      <c r="J37" s="118">
        <f>'Analítico Cp.'!J14</f>
        <v>5844.5</v>
      </c>
      <c r="K37" s="118">
        <f>'Analítico Cp.'!K14</f>
        <v>7069.52</v>
      </c>
      <c r="L37" s="118">
        <f>'Analítico Cp.'!L14</f>
        <v>4887.47</v>
      </c>
      <c r="M37" s="118">
        <f>'Analítico Cp.'!M14</f>
        <v>2505.77</v>
      </c>
      <c r="N37" s="118">
        <f>'Analítico Cp.'!N14</f>
        <v>0</v>
      </c>
      <c r="O37" s="120">
        <f>SUM(C37:N37)</f>
        <v>50985.98</v>
      </c>
      <c r="P37" s="118"/>
      <c r="Q37" s="147" t="str">
        <f>IF(O13=0,"-",O37/O13)</f>
        <v>-</v>
      </c>
      <c r="R37" s="118">
        <f>O13-O37</f>
        <v>-50985.98</v>
      </c>
    </row>
    <row r="38" spans="1:20" ht="12" thickBot="1">
      <c r="A38" s="634" t="s">
        <v>256</v>
      </c>
      <c r="B38" s="634"/>
      <c r="C38" s="122">
        <f t="shared" ref="C38:H38" si="9">SUM(C34:C37)</f>
        <v>822312.55</v>
      </c>
      <c r="D38" s="122">
        <f t="shared" si="9"/>
        <v>5713.69</v>
      </c>
      <c r="E38" s="122">
        <f t="shared" si="9"/>
        <v>6213.98</v>
      </c>
      <c r="F38" s="122">
        <f t="shared" si="9"/>
        <v>2850.22</v>
      </c>
      <c r="G38" s="122">
        <f t="shared" si="9"/>
        <v>817513.24</v>
      </c>
      <c r="H38" s="122">
        <f t="shared" si="9"/>
        <v>6152.09</v>
      </c>
      <c r="I38" s="122">
        <f t="shared" ref="I38:N38" si="10">SUM(I34:I37)</f>
        <v>4422.95</v>
      </c>
      <c r="J38" s="122">
        <f t="shared" si="10"/>
        <v>589594.5</v>
      </c>
      <c r="K38" s="122">
        <f t="shared" si="10"/>
        <v>7069.52</v>
      </c>
      <c r="L38" s="122">
        <f t="shared" si="10"/>
        <v>4887.47</v>
      </c>
      <c r="M38" s="122">
        <f t="shared" si="10"/>
        <v>254255.77</v>
      </c>
      <c r="N38" s="122">
        <f t="shared" si="10"/>
        <v>0</v>
      </c>
      <c r="O38" s="122">
        <f>SUM(C38:N38)</f>
        <v>2520985.98</v>
      </c>
      <c r="P38" s="120"/>
      <c r="Q38" s="146">
        <f>IF(O14=0,"-",O38/O14)</f>
        <v>1.020642097165992</v>
      </c>
      <c r="R38" s="122">
        <f>O14-O38</f>
        <v>-50985.979999999981</v>
      </c>
    </row>
    <row r="39" spans="1:20" ht="12" customHeight="1" thickBot="1">
      <c r="A39" s="123"/>
      <c r="B39" s="124"/>
      <c r="C39" s="125"/>
      <c r="D39" s="125"/>
      <c r="E39" s="125"/>
      <c r="F39" s="125"/>
      <c r="G39" s="125"/>
      <c r="H39" s="125"/>
      <c r="I39" s="125"/>
      <c r="J39" s="125"/>
      <c r="K39" s="125"/>
      <c r="L39" s="125"/>
      <c r="M39" s="125"/>
      <c r="N39" s="125"/>
      <c r="O39" s="125"/>
      <c r="P39" s="138"/>
      <c r="Q39" s="125"/>
      <c r="R39" s="125"/>
    </row>
    <row r="40" spans="1:20" s="253" customFormat="1" ht="23.25" thickBot="1">
      <c r="A40" s="114">
        <v>2</v>
      </c>
      <c r="B40" s="115" t="s">
        <v>157</v>
      </c>
      <c r="C40" s="126" t="str">
        <f t="shared" ref="C40:H40" si="11">C29</f>
        <v>Janeiro</v>
      </c>
      <c r="D40" s="126" t="str">
        <f t="shared" si="11"/>
        <v>Fevereiro</v>
      </c>
      <c r="E40" s="126" t="str">
        <f t="shared" si="11"/>
        <v>Março</v>
      </c>
      <c r="F40" s="126" t="str">
        <f t="shared" si="11"/>
        <v>Abril</v>
      </c>
      <c r="G40" s="126" t="str">
        <f t="shared" si="11"/>
        <v>Maio</v>
      </c>
      <c r="H40" s="126" t="str">
        <f t="shared" si="11"/>
        <v>Junho</v>
      </c>
      <c r="I40" s="126" t="str">
        <f t="shared" ref="I40:N40" si="12">I29</f>
        <v>Julho</v>
      </c>
      <c r="J40" s="126" t="str">
        <f t="shared" si="12"/>
        <v>Agosto</v>
      </c>
      <c r="K40" s="126" t="str">
        <f t="shared" si="12"/>
        <v>Setembro</v>
      </c>
      <c r="L40" s="126" t="str">
        <f t="shared" si="12"/>
        <v>Outubro</v>
      </c>
      <c r="M40" s="126" t="str">
        <f t="shared" si="12"/>
        <v>Novembro</v>
      </c>
      <c r="N40" s="126" t="str">
        <f t="shared" si="12"/>
        <v>Dezembro</v>
      </c>
      <c r="O40" s="126" t="str">
        <f>O29</f>
        <v>TOTAL</v>
      </c>
      <c r="P40" s="112"/>
      <c r="Q40" s="127" t="str">
        <f>Q28</f>
        <v>Realizado
(/) Previsto</v>
      </c>
      <c r="R40" s="127" t="str">
        <f>R28</f>
        <v>Previsto
(-) Realizado</v>
      </c>
      <c r="T40" s="259"/>
    </row>
    <row r="41" spans="1:20" ht="21" customHeight="1">
      <c r="A41" s="116" t="s">
        <v>39</v>
      </c>
      <c r="B41" s="117" t="s">
        <v>182</v>
      </c>
      <c r="C41" s="128"/>
      <c r="D41" s="128"/>
      <c r="E41" s="128"/>
      <c r="F41" s="128"/>
      <c r="G41" s="128"/>
      <c r="H41" s="128"/>
      <c r="I41" s="128"/>
      <c r="J41" s="128"/>
      <c r="K41" s="128"/>
      <c r="L41" s="128"/>
      <c r="M41" s="128"/>
      <c r="N41" s="128"/>
      <c r="O41" s="128"/>
      <c r="P41" s="128"/>
      <c r="Q41" s="128"/>
      <c r="R41" s="128"/>
    </row>
    <row r="42" spans="1:20" ht="11.25">
      <c r="A42" s="129" t="s">
        <v>11</v>
      </c>
      <c r="B42" s="117" t="s">
        <v>1</v>
      </c>
      <c r="C42" s="118">
        <f>'Analítico Cp.'!C25</f>
        <v>0</v>
      </c>
      <c r="D42" s="118">
        <f>'Analítico Cp.'!D25</f>
        <v>0</v>
      </c>
      <c r="E42" s="118">
        <f>'Analítico Cp.'!E25</f>
        <v>0</v>
      </c>
      <c r="F42" s="118">
        <f>'Analítico Cp.'!F25</f>
        <v>0</v>
      </c>
      <c r="G42" s="118">
        <f>'Analítico Cp.'!G25</f>
        <v>0</v>
      </c>
      <c r="H42" s="118">
        <f>'Analítico Cp.'!H25</f>
        <v>0</v>
      </c>
      <c r="I42" s="118">
        <f>'Analítico Cp.'!I25</f>
        <v>0</v>
      </c>
      <c r="J42" s="118">
        <f>'Analítico Cp.'!J25</f>
        <v>0</v>
      </c>
      <c r="K42" s="118">
        <f>'Analítico Cp.'!K25</f>
        <v>0</v>
      </c>
      <c r="L42" s="118">
        <f>'Analítico Cp.'!L25</f>
        <v>0</v>
      </c>
      <c r="M42" s="118">
        <f>'Analítico Cp.'!M25</f>
        <v>0</v>
      </c>
      <c r="N42" s="118">
        <f>'Analítico Cp.'!N25</f>
        <v>0</v>
      </c>
      <c r="O42" s="120">
        <f>SUM(C42:N42)</f>
        <v>0</v>
      </c>
      <c r="P42" s="118"/>
      <c r="Q42" s="149" t="str">
        <f t="shared" ref="Q42:Q50" si="13">IF(O18=0,"-",O42/O18)</f>
        <v>-</v>
      </c>
      <c r="R42" s="118">
        <f t="shared" ref="R42:R50" si="14">O18-O42</f>
        <v>0</v>
      </c>
    </row>
    <row r="43" spans="1:20" ht="11.25">
      <c r="A43" s="129" t="s">
        <v>12</v>
      </c>
      <c r="B43" s="117" t="s">
        <v>7</v>
      </c>
      <c r="C43" s="118">
        <f>'Analítico Cp.'!C29</f>
        <v>0</v>
      </c>
      <c r="D43" s="118">
        <f>'Analítico Cp.'!D29</f>
        <v>0</v>
      </c>
      <c r="E43" s="118">
        <f>'Analítico Cp.'!E29</f>
        <v>0</v>
      </c>
      <c r="F43" s="118">
        <f>'Analítico Cp.'!F29</f>
        <v>0</v>
      </c>
      <c r="G43" s="118">
        <f>'Analítico Cp.'!G29</f>
        <v>0</v>
      </c>
      <c r="H43" s="118">
        <f>'Analítico Cp.'!H29</f>
        <v>0</v>
      </c>
      <c r="I43" s="118">
        <f>'Analítico Cp.'!I29</f>
        <v>0</v>
      </c>
      <c r="J43" s="118">
        <f>'Analítico Cp.'!J29</f>
        <v>0</v>
      </c>
      <c r="K43" s="118">
        <f>'Analítico Cp.'!K29</f>
        <v>0</v>
      </c>
      <c r="L43" s="118">
        <f>'Analítico Cp.'!L29</f>
        <v>0</v>
      </c>
      <c r="M43" s="118">
        <f>'Analítico Cp.'!M29</f>
        <v>0</v>
      </c>
      <c r="N43" s="118">
        <f>'Analítico Cp.'!N29</f>
        <v>0</v>
      </c>
      <c r="O43" s="120">
        <f t="shared" ref="O43:O49" si="15">SUM(C43:N43)</f>
        <v>0</v>
      </c>
      <c r="P43" s="118"/>
      <c r="Q43" s="149" t="str">
        <f t="shared" si="13"/>
        <v>-</v>
      </c>
      <c r="R43" s="118">
        <f t="shared" si="14"/>
        <v>0</v>
      </c>
    </row>
    <row r="44" spans="1:20" ht="11.25">
      <c r="A44" s="129" t="s">
        <v>13</v>
      </c>
      <c r="B44" s="117" t="s">
        <v>37</v>
      </c>
      <c r="C44" s="118">
        <f>'Analítico Cp.'!C43</f>
        <v>0</v>
      </c>
      <c r="D44" s="118">
        <f>'Analítico Cp.'!D43</f>
        <v>0</v>
      </c>
      <c r="E44" s="118">
        <f>'Analítico Cp.'!E43</f>
        <v>0</v>
      </c>
      <c r="F44" s="118">
        <f>'Analítico Cp.'!F43</f>
        <v>0</v>
      </c>
      <c r="G44" s="118">
        <f>'Analítico Cp.'!G43</f>
        <v>0</v>
      </c>
      <c r="H44" s="118">
        <f>'Analítico Cp.'!H43</f>
        <v>0</v>
      </c>
      <c r="I44" s="118">
        <f>'Analítico Cp.'!I43</f>
        <v>0</v>
      </c>
      <c r="J44" s="118">
        <f>'Analítico Cp.'!J43</f>
        <v>0</v>
      </c>
      <c r="K44" s="118">
        <f>'Analítico Cp.'!K43</f>
        <v>0</v>
      </c>
      <c r="L44" s="118">
        <f>'Analítico Cp.'!L43</f>
        <v>0</v>
      </c>
      <c r="M44" s="118">
        <f>'Analítico Cp.'!M43</f>
        <v>0</v>
      </c>
      <c r="N44" s="118">
        <f>'Analítico Cp.'!N43</f>
        <v>0</v>
      </c>
      <c r="O44" s="120">
        <f t="shared" si="15"/>
        <v>0</v>
      </c>
      <c r="P44" s="118"/>
      <c r="Q44" s="149" t="str">
        <f t="shared" si="13"/>
        <v>-</v>
      </c>
      <c r="R44" s="118">
        <f t="shared" si="14"/>
        <v>0</v>
      </c>
    </row>
    <row r="45" spans="1:20" ht="11.25">
      <c r="A45" s="129" t="s">
        <v>14</v>
      </c>
      <c r="B45" s="117" t="s">
        <v>38</v>
      </c>
      <c r="C45" s="118">
        <f>'Analítico Cp.'!C53</f>
        <v>0</v>
      </c>
      <c r="D45" s="118">
        <f>'Analítico Cp.'!D53</f>
        <v>0</v>
      </c>
      <c r="E45" s="118">
        <f>'Analítico Cp.'!E53</f>
        <v>0</v>
      </c>
      <c r="F45" s="118">
        <f>'Analítico Cp.'!F53</f>
        <v>0</v>
      </c>
      <c r="G45" s="118">
        <f>'Analítico Cp.'!G53</f>
        <v>0</v>
      </c>
      <c r="H45" s="118">
        <f>'Analítico Cp.'!H53</f>
        <v>0</v>
      </c>
      <c r="I45" s="118">
        <f>'Analítico Cp.'!I53</f>
        <v>0</v>
      </c>
      <c r="J45" s="118">
        <f>'Analítico Cp.'!J53</f>
        <v>0</v>
      </c>
      <c r="K45" s="118">
        <f>'Analítico Cp.'!K53</f>
        <v>0</v>
      </c>
      <c r="L45" s="118">
        <f>'Analítico Cp.'!L53</f>
        <v>0</v>
      </c>
      <c r="M45" s="118">
        <f>'Analítico Cp.'!M53</f>
        <v>0</v>
      </c>
      <c r="N45" s="118">
        <f>'Analítico Cp.'!N53</f>
        <v>0</v>
      </c>
      <c r="O45" s="120">
        <f t="shared" si="15"/>
        <v>0</v>
      </c>
      <c r="P45" s="118"/>
      <c r="Q45" s="149" t="str">
        <f t="shared" si="13"/>
        <v>-</v>
      </c>
      <c r="R45" s="118">
        <f t="shared" si="14"/>
        <v>0</v>
      </c>
    </row>
    <row r="46" spans="1:20" ht="11.25">
      <c r="A46" s="635" t="s">
        <v>53</v>
      </c>
      <c r="B46" s="635"/>
      <c r="C46" s="130">
        <f t="shared" ref="C46:H46" si="16">SUM(C42:C45)</f>
        <v>0</v>
      </c>
      <c r="D46" s="130">
        <f t="shared" si="16"/>
        <v>0</v>
      </c>
      <c r="E46" s="130">
        <f t="shared" si="16"/>
        <v>0</v>
      </c>
      <c r="F46" s="130">
        <f t="shared" si="16"/>
        <v>0</v>
      </c>
      <c r="G46" s="130">
        <f t="shared" si="16"/>
        <v>0</v>
      </c>
      <c r="H46" s="130">
        <f t="shared" si="16"/>
        <v>0</v>
      </c>
      <c r="I46" s="130">
        <f t="shared" ref="I46:N46" si="17">SUM(I42:I45)</f>
        <v>0</v>
      </c>
      <c r="J46" s="130">
        <f t="shared" si="17"/>
        <v>0</v>
      </c>
      <c r="K46" s="130">
        <f t="shared" si="17"/>
        <v>0</v>
      </c>
      <c r="L46" s="130">
        <f t="shared" si="17"/>
        <v>0</v>
      </c>
      <c r="M46" s="130">
        <f t="shared" si="17"/>
        <v>0</v>
      </c>
      <c r="N46" s="130">
        <f t="shared" si="17"/>
        <v>0</v>
      </c>
      <c r="O46" s="130">
        <f t="shared" si="15"/>
        <v>0</v>
      </c>
      <c r="P46" s="120"/>
      <c r="Q46" s="145" t="str">
        <f t="shared" si="13"/>
        <v>-</v>
      </c>
      <c r="R46" s="131">
        <f t="shared" si="14"/>
        <v>0</v>
      </c>
    </row>
    <row r="47" spans="1:20" ht="11.25">
      <c r="A47" s="116" t="s">
        <v>40</v>
      </c>
      <c r="B47" s="117" t="s">
        <v>271</v>
      </c>
      <c r="C47" s="118">
        <f>'Analítico Cp.'!C146</f>
        <v>13553.3</v>
      </c>
      <c r="D47" s="118">
        <f>'Analítico Cp.'!D146</f>
        <v>199080.64</v>
      </c>
      <c r="E47" s="118">
        <f>'Analítico Cp.'!E146</f>
        <v>619626.6</v>
      </c>
      <c r="F47" s="118">
        <f>'Analítico Cp.'!F146</f>
        <v>168887.31</v>
      </c>
      <c r="G47" s="118">
        <f>'Analítico Cp.'!G146</f>
        <v>204108.12</v>
      </c>
      <c r="H47" s="118">
        <f>'Analítico Cp.'!H146</f>
        <v>202019.77999999997</v>
      </c>
      <c r="I47" s="118">
        <f>'Analítico Cp.'!I146</f>
        <v>136517.44</v>
      </c>
      <c r="J47" s="118">
        <f>'Analítico Cp.'!J146</f>
        <v>134602.93</v>
      </c>
      <c r="K47" s="118">
        <f>'Analítico Cp.'!K146</f>
        <v>147930.33000000002</v>
      </c>
      <c r="L47" s="118">
        <f>'Analítico Cp.'!L146</f>
        <v>243636.87</v>
      </c>
      <c r="M47" s="118">
        <f>'Analítico Cp.'!M146</f>
        <v>87447.079999999987</v>
      </c>
      <c r="N47" s="118">
        <f>'Analítico Cp.'!N146</f>
        <v>38150</v>
      </c>
      <c r="O47" s="120">
        <f t="shared" si="15"/>
        <v>2195560.4000000004</v>
      </c>
      <c r="P47" s="118"/>
      <c r="Q47" s="149">
        <f t="shared" si="13"/>
        <v>0.88889085020242931</v>
      </c>
      <c r="R47" s="118">
        <f t="shared" si="14"/>
        <v>274439.59999999963</v>
      </c>
    </row>
    <row r="48" spans="1:20" ht="22.5">
      <c r="A48" s="116" t="s">
        <v>41</v>
      </c>
      <c r="B48" s="117" t="s">
        <v>144</v>
      </c>
      <c r="C48" s="263">
        <f>'Analítico Cp.'!C161</f>
        <v>0</v>
      </c>
      <c r="D48" s="263">
        <f>'Analítico Cp.'!D161</f>
        <v>0</v>
      </c>
      <c r="E48" s="263">
        <f>'Analítico Cp.'!E161</f>
        <v>0</v>
      </c>
      <c r="F48" s="263">
        <f>'Analítico Cp.'!F161</f>
        <v>0</v>
      </c>
      <c r="G48" s="263">
        <f>'Analítico Cp.'!G161</f>
        <v>0</v>
      </c>
      <c r="H48" s="263">
        <f>'Analítico Cp.'!H161</f>
        <v>0</v>
      </c>
      <c r="I48" s="263">
        <f>'Analítico Cp.'!I161</f>
        <v>0</v>
      </c>
      <c r="J48" s="263">
        <f>'Analítico Cp.'!J161</f>
        <v>0</v>
      </c>
      <c r="K48" s="263">
        <f>'Analítico Cp.'!K161</f>
        <v>0</v>
      </c>
      <c r="L48" s="263">
        <f>'Analítico Cp.'!L161</f>
        <v>0</v>
      </c>
      <c r="M48" s="263">
        <f>'Analítico Cp.'!M161</f>
        <v>0</v>
      </c>
      <c r="N48" s="263">
        <f>'Analítico Cp.'!N161</f>
        <v>0</v>
      </c>
      <c r="O48" s="120">
        <f t="shared" si="15"/>
        <v>0</v>
      </c>
      <c r="P48" s="118"/>
      <c r="Q48" s="149" t="str">
        <f t="shared" si="13"/>
        <v>-</v>
      </c>
      <c r="R48" s="118">
        <f t="shared" si="14"/>
        <v>0</v>
      </c>
    </row>
    <row r="49" spans="1:20" ht="34.5" thickBot="1">
      <c r="A49" s="264" t="s">
        <v>318</v>
      </c>
      <c r="B49" s="265" t="s">
        <v>315</v>
      </c>
      <c r="C49" s="267">
        <f>'Analítico Cp.'!C162</f>
        <v>1279.25</v>
      </c>
      <c r="D49" s="267">
        <f>'Analítico Cp.'!D162</f>
        <v>5479.99</v>
      </c>
      <c r="E49" s="267">
        <f>'Analítico Cp.'!E162</f>
        <v>5064.8599999999997</v>
      </c>
      <c r="F49" s="267">
        <f>'Analítico Cp.'!F162</f>
        <v>842.29</v>
      </c>
      <c r="G49" s="267">
        <f>'Analítico Cp.'!G162</f>
        <v>2131.87</v>
      </c>
      <c r="H49" s="267">
        <f>'Analítico Cp.'!H162</f>
        <v>5354.81</v>
      </c>
      <c r="I49" s="267">
        <f>'Analítico Cp.'!I162</f>
        <v>3503.17</v>
      </c>
      <c r="J49" s="267">
        <f>'Analítico Cp.'!J162</f>
        <v>4685.47</v>
      </c>
      <c r="K49" s="267">
        <f>'Analítico Cp.'!K162</f>
        <v>5640.9</v>
      </c>
      <c r="L49" s="267">
        <f>'Analítico Cp.'!L162</f>
        <v>3038.53</v>
      </c>
      <c r="M49" s="267">
        <f>'Analítico Cp.'!M162</f>
        <v>44.57</v>
      </c>
      <c r="N49" s="267">
        <f>'Analítico Cp.'!N162</f>
        <v>0</v>
      </c>
      <c r="O49" s="268">
        <f t="shared" si="15"/>
        <v>37065.71</v>
      </c>
      <c r="P49" s="118"/>
      <c r="Q49" s="269" t="str">
        <f t="shared" si="13"/>
        <v>-</v>
      </c>
      <c r="R49" s="270">
        <f t="shared" si="14"/>
        <v>-37065.71</v>
      </c>
      <c r="T49" s="251"/>
    </row>
    <row r="50" spans="1:20" ht="12" thickBot="1">
      <c r="A50" s="132" t="s">
        <v>255</v>
      </c>
      <c r="B50" s="133"/>
      <c r="C50" s="122">
        <f t="shared" ref="C50:H50" si="18">SUM(C46:C49)</f>
        <v>14832.55</v>
      </c>
      <c r="D50" s="122">
        <f t="shared" si="18"/>
        <v>204560.63</v>
      </c>
      <c r="E50" s="122">
        <f t="shared" si="18"/>
        <v>624691.46</v>
      </c>
      <c r="F50" s="122">
        <f t="shared" si="18"/>
        <v>169729.6</v>
      </c>
      <c r="G50" s="122">
        <f t="shared" si="18"/>
        <v>206239.99</v>
      </c>
      <c r="H50" s="122">
        <f t="shared" si="18"/>
        <v>207374.58999999997</v>
      </c>
      <c r="I50" s="122">
        <f t="shared" ref="I50:N50" si="19">SUM(I46:I49)</f>
        <v>140020.61000000002</v>
      </c>
      <c r="J50" s="122">
        <f t="shared" si="19"/>
        <v>139288.4</v>
      </c>
      <c r="K50" s="122">
        <f t="shared" si="19"/>
        <v>153571.23000000001</v>
      </c>
      <c r="L50" s="122">
        <f t="shared" si="19"/>
        <v>246675.4</v>
      </c>
      <c r="M50" s="122">
        <f t="shared" si="19"/>
        <v>87491.65</v>
      </c>
      <c r="N50" s="122">
        <f t="shared" si="19"/>
        <v>38150</v>
      </c>
      <c r="O50" s="122">
        <f>SUM(C50:N50)</f>
        <v>2232626.11</v>
      </c>
      <c r="P50" s="120"/>
      <c r="Q50" s="146">
        <f t="shared" si="13"/>
        <v>0.90389721052631578</v>
      </c>
      <c r="R50" s="122">
        <f t="shared" si="14"/>
        <v>237373.89000000013</v>
      </c>
      <c r="T50" s="251"/>
    </row>
    <row r="51" spans="1:20" ht="15.75">
      <c r="A51" s="260"/>
      <c r="B51" s="260"/>
      <c r="C51" s="260"/>
      <c r="D51" s="260"/>
      <c r="E51" s="260"/>
      <c r="F51" s="260"/>
      <c r="G51" s="260"/>
      <c r="H51" s="260"/>
      <c r="I51" s="260"/>
      <c r="J51" s="260"/>
      <c r="K51" s="260"/>
      <c r="L51" s="260"/>
      <c r="M51" s="260"/>
      <c r="N51" s="260"/>
      <c r="O51" s="252"/>
      <c r="P51" s="252"/>
      <c r="T51" s="251"/>
    </row>
    <row r="52" spans="1:20" ht="63.75" customHeight="1">
      <c r="A52" s="260"/>
      <c r="B52" s="260"/>
      <c r="C52" s="260"/>
      <c r="D52" s="260"/>
      <c r="E52" s="260"/>
      <c r="F52" s="260"/>
      <c r="G52" s="260"/>
      <c r="H52" s="260"/>
      <c r="I52" s="260"/>
      <c r="J52" s="260"/>
      <c r="K52" s="260"/>
      <c r="L52" s="260"/>
      <c r="M52" s="260"/>
      <c r="N52" s="260"/>
      <c r="O52" s="260"/>
      <c r="P52" s="260"/>
      <c r="T52" s="251"/>
    </row>
    <row r="53" spans="1:20" ht="30" customHeight="1">
      <c r="A53" s="260"/>
      <c r="B53" s="260"/>
      <c r="C53" s="260"/>
      <c r="D53" s="260"/>
      <c r="E53" s="260"/>
      <c r="F53" s="260"/>
      <c r="G53" s="260"/>
      <c r="H53" s="260"/>
      <c r="I53" s="260"/>
      <c r="J53" s="260"/>
      <c r="K53" s="260"/>
      <c r="L53" s="260"/>
      <c r="M53" s="260"/>
      <c r="N53" s="260"/>
      <c r="O53" s="260"/>
      <c r="P53" s="260"/>
      <c r="T53" s="251"/>
    </row>
    <row r="54" spans="1:20" ht="46.5" customHeight="1">
      <c r="A54" s="260"/>
      <c r="B54" s="260"/>
      <c r="C54" s="260"/>
      <c r="D54" s="260"/>
      <c r="E54" s="260"/>
      <c r="F54" s="260"/>
      <c r="G54" s="260"/>
      <c r="H54" s="260"/>
      <c r="I54" s="260"/>
      <c r="J54" s="260"/>
      <c r="K54" s="260"/>
      <c r="L54" s="260"/>
      <c r="M54" s="260"/>
      <c r="N54" s="260"/>
      <c r="O54" s="260"/>
      <c r="P54" s="260"/>
      <c r="T54" s="251"/>
    </row>
    <row r="55" spans="1:20" ht="30" customHeight="1">
      <c r="A55" s="260"/>
      <c r="B55" s="260"/>
      <c r="C55" s="260"/>
      <c r="D55" s="260"/>
      <c r="E55" s="260"/>
      <c r="F55" s="260"/>
      <c r="G55" s="260"/>
      <c r="H55" s="260"/>
      <c r="I55" s="260"/>
      <c r="J55" s="260"/>
      <c r="K55" s="260"/>
      <c r="L55" s="260"/>
      <c r="M55" s="260"/>
      <c r="N55" s="260"/>
      <c r="O55" s="260"/>
      <c r="P55" s="260"/>
      <c r="T55" s="251"/>
    </row>
    <row r="56" spans="1:20" ht="30" customHeight="1">
      <c r="A56" s="260"/>
      <c r="B56" s="260"/>
      <c r="C56" s="260"/>
      <c r="D56" s="260"/>
      <c r="E56" s="260"/>
      <c r="F56" s="260"/>
      <c r="G56" s="260"/>
      <c r="H56" s="260"/>
      <c r="I56" s="260"/>
      <c r="J56" s="260"/>
      <c r="K56" s="260"/>
      <c r="L56" s="260"/>
      <c r="M56" s="260"/>
      <c r="N56" s="260"/>
      <c r="O56" s="260"/>
      <c r="P56" s="260"/>
      <c r="T56" s="251"/>
    </row>
    <row r="57" spans="1:20" ht="30" customHeight="1">
      <c r="O57" s="260"/>
      <c r="P57" s="260"/>
      <c r="T57" s="251"/>
    </row>
  </sheetData>
  <sheetProtection sheet="1" formatColumns="0"/>
  <mergeCells count="17">
    <mergeCell ref="R28:R32"/>
    <mergeCell ref="C4:O4"/>
    <mergeCell ref="C28:O28"/>
    <mergeCell ref="O5:O8"/>
    <mergeCell ref="O29:O32"/>
    <mergeCell ref="Q28:Q32"/>
    <mergeCell ref="A1:O1"/>
    <mergeCell ref="B29:B32"/>
    <mergeCell ref="A38:B38"/>
    <mergeCell ref="A46:B46"/>
    <mergeCell ref="A3:O3"/>
    <mergeCell ref="A2:O2"/>
    <mergeCell ref="A22:B22"/>
    <mergeCell ref="A5:A8"/>
    <mergeCell ref="B5:B8"/>
    <mergeCell ref="A14:B14"/>
    <mergeCell ref="A29:A32"/>
  </mergeCells>
  <phoneticPr fontId="0" type="noConversion"/>
  <printOptions horizontalCentered="1"/>
  <pageMargins left="0.19685039370078741" right="0.19685039370078741" top="0.59055118110236227" bottom="0.59055118110236227" header="0" footer="0"/>
  <pageSetup paperSize="9" scale="74" pageOrder="overThenDown" orientation="portrait" r:id="rId1"/>
  <headerFooter>
    <oddFooter>Página &amp;P de &amp;N</oddFooter>
  </headerFooter>
  <rowBreaks count="1" manualBreakCount="1">
    <brk id="28" max="1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pageSetUpPr fitToPage="1"/>
  </sheetPr>
  <dimension ref="A1:E46"/>
  <sheetViews>
    <sheetView view="pageBreakPreview" zoomScaleSheetLayoutView="100" workbookViewId="0">
      <pane xSplit="1" ySplit="5" topLeftCell="B6" activePane="bottomRight" state="frozen"/>
      <selection activeCell="G29" sqref="G29"/>
      <selection pane="topRight" activeCell="G29" sqref="G29"/>
      <selection pane="bottomLeft" activeCell="G29" sqref="G29"/>
      <selection pane="bottomRight" activeCell="H19" sqref="H19"/>
    </sheetView>
  </sheetViews>
  <sheetFormatPr defaultColWidth="9.140625" defaultRowHeight="12.75"/>
  <cols>
    <col min="1" max="1" width="4.7109375" style="214" customWidth="1"/>
    <col min="2" max="2" width="49.42578125" style="214" customWidth="1"/>
    <col min="3" max="5" width="14.85546875" style="214" customWidth="1"/>
    <col min="6" max="16384" width="9.140625" style="214"/>
  </cols>
  <sheetData>
    <row r="1" spans="1:5" ht="27" customHeight="1">
      <c r="A1" s="648" t="str">
        <f>Capa!A1</f>
        <v>III Termo de Aditivo ao Contrato de Gestão nº 05/20 celebrado entre a Fundação Clóvis Salgado e a Associação Pró-Cultura e Promoção das Artes</v>
      </c>
      <c r="B1" s="648"/>
      <c r="C1" s="648"/>
      <c r="D1" s="648"/>
      <c r="E1" s="648"/>
    </row>
    <row r="2" spans="1:5" ht="15" customHeight="1">
      <c r="A2" s="648" t="str">
        <f>Capa!A3</f>
        <v>3º Relatório Gerencial Financeiro</v>
      </c>
      <c r="B2" s="648"/>
      <c r="C2" s="648"/>
      <c r="D2" s="648"/>
      <c r="E2" s="648"/>
    </row>
    <row r="3" spans="1:5" ht="17.25" customHeight="1" thickBot="1">
      <c r="A3" s="648" t="s">
        <v>332</v>
      </c>
      <c r="B3" s="648"/>
      <c r="C3" s="648"/>
      <c r="D3" s="648"/>
      <c r="E3" s="648"/>
    </row>
    <row r="4" spans="1:5" ht="33" customHeight="1" thickBot="1">
      <c r="A4" s="410" t="s">
        <v>308</v>
      </c>
      <c r="B4" s="411" t="s">
        <v>333</v>
      </c>
      <c r="C4" s="359" t="s">
        <v>159</v>
      </c>
      <c r="D4" s="414" t="s">
        <v>160</v>
      </c>
      <c r="E4" s="423" t="s">
        <v>392</v>
      </c>
    </row>
    <row r="5" spans="1:5" ht="13.5" hidden="1" thickBot="1">
      <c r="A5" s="410"/>
      <c r="B5" s="412" t="s">
        <v>310</v>
      </c>
      <c r="C5" s="215"/>
      <c r="D5" s="415"/>
      <c r="E5" s="416"/>
    </row>
    <row r="6" spans="1:5">
      <c r="A6" s="237">
        <v>1</v>
      </c>
      <c r="B6" s="261" t="s">
        <v>309</v>
      </c>
      <c r="C6" s="317">
        <v>75000</v>
      </c>
      <c r="D6" s="417">
        <f t="array" ref="D6">SUMPRODUCT(-('Diário 1º PA'!$H$4:$H$2000='Gasto das Atividades'!B6),-('Diário 1º PA'!$P$4:$P$2000&gt;=1),('Diário 1º PA'!$F$4:$F$2000))+SUMPRODUCT(-('Diário 2º PA'!$H$4:$H$1998='Gasto das Atividades'!B6),-('Diário 2º PA'!$P$4:$P$1998&gt;=1),('Diário 2º PA'!$F$4:$F$1998))+SUMPRODUCT(-('Diário 3º PA'!$H$4:$H$1991='Gasto das Atividades'!B6),-('Diário 3º PA'!$P$4:$P$1991&gt;=1),('Diário 3º PA'!$F$4:$F$1991))+SUMPRODUCT(-('Diário 4º PA'!$H$4:$H$2000='Gasto das Atividades'!B6),-('Diário 4º PA'!$P$4:$P$2000&gt;=1),('Diário 4º PA'!$F$4:$F$2000))+SUMPRODUCT(-('Comp.'!$F$5:$F$152='Gasto das Atividades'!B6),-('Comp.'!$J$5:'Comp.'!$J$152&gt;=1),('Comp.'!$E$5:$E$152))</f>
        <v>71787</v>
      </c>
      <c r="E6" s="418">
        <f t="shared" ref="E6:E35" si="0">IF(OR(D6=0,C6=0),"-",D6/C6)</f>
        <v>0.95716000000000001</v>
      </c>
    </row>
    <row r="7" spans="1:5">
      <c r="A7" s="238">
        <v>2</v>
      </c>
      <c r="B7" s="444" t="s">
        <v>461</v>
      </c>
      <c r="C7" s="318">
        <v>225000</v>
      </c>
      <c r="D7" s="419">
        <f t="array" ref="D7">SUMPRODUCT(-('Diário 1º PA'!$H$4:$H$2000='Gasto das Atividades'!B7),-('Diário 1º PA'!$P$4:$P$2000&gt;=1),('Diário 1º PA'!$F$4:$F$2000))+SUMPRODUCT(-('Diário 2º PA'!$H$4:$H$1998='Gasto das Atividades'!B7),-('Diário 2º PA'!$P$4:$P$1998&gt;=1),('Diário 2º PA'!$F$4:$F$1998))+SUMPRODUCT(-('Diário 3º PA'!$H$4:$H$1991='Gasto das Atividades'!B7),-('Diário 3º PA'!$P$4:$P$1991&gt;=1),('Diário 3º PA'!$F$4:$F$1991))+SUMPRODUCT(-('Diário 4º PA'!$H$4:$H$2000='Gasto das Atividades'!B7),-('Diário 4º PA'!$P$4:$P$2000&gt;=1),('Diário 4º PA'!$F$4:$F$2000))+SUMPRODUCT(-('Comp.'!$F$5:$F$152='Gasto das Atividades'!B7),-('Comp.'!$J$5:'Comp.'!$J$152&gt;=1),('Comp.'!$E$5:$E$152))</f>
        <v>184590.49999999991</v>
      </c>
      <c r="E7" s="420">
        <f t="shared" si="0"/>
        <v>0.82040222222222181</v>
      </c>
    </row>
    <row r="8" spans="1:5">
      <c r="A8" s="238">
        <v>3</v>
      </c>
      <c r="B8" s="445" t="s">
        <v>462</v>
      </c>
      <c r="C8" s="318">
        <v>90000</v>
      </c>
      <c r="D8" s="419">
        <f t="array" ref="D8">SUMPRODUCT(-('Diário 1º PA'!$H$4:$H$2000='Gasto das Atividades'!B8),-('Diário 1º PA'!$P$4:$P$2000&gt;=1),('Diário 1º PA'!$F$4:$F$2000))+SUMPRODUCT(-('Diário 2º PA'!$H$4:$H$1998='Gasto das Atividades'!B8),-('Diário 2º PA'!$P$4:$P$1998&gt;=1),('Diário 2º PA'!$F$4:$F$1998))+SUMPRODUCT(-('Diário 3º PA'!$H$4:$H$1991='Gasto das Atividades'!B8),-('Diário 3º PA'!$P$4:$P$1991&gt;=1),('Diário 3º PA'!$F$4:$F$1991))+SUMPRODUCT(-('Diário 4º PA'!$H$4:$H$2000='Gasto das Atividades'!B8),-('Diário 4º PA'!$P$4:$P$2000&gt;=1),('Diário 4º PA'!$F$4:$F$2000))+SUMPRODUCT(-('Comp.'!$F$5:$F$152='Gasto das Atividades'!B8),-('Comp.'!$J$5:'Comp.'!$J$152&gt;=1),('Comp.'!$E$5:$E$152))</f>
        <v>89759.85</v>
      </c>
      <c r="E8" s="420">
        <f t="shared" si="0"/>
        <v>0.99733166666666673</v>
      </c>
    </row>
    <row r="9" spans="1:5">
      <c r="A9" s="238">
        <v>4</v>
      </c>
      <c r="B9" s="445" t="s">
        <v>463</v>
      </c>
      <c r="C9" s="318">
        <v>200000</v>
      </c>
      <c r="D9" s="419">
        <f t="array" ref="D9">SUMPRODUCT(-('Diário 1º PA'!$H$4:$H$2000='Gasto das Atividades'!B9),-('Diário 1º PA'!$P$4:$P$2000&gt;=1),('Diário 1º PA'!$F$4:$F$2000))+SUMPRODUCT(-('Diário 2º PA'!$H$4:$H$1998='Gasto das Atividades'!B9),-('Diário 2º PA'!$P$4:$P$1998&gt;=1),('Diário 2º PA'!$F$4:$F$1998))+SUMPRODUCT(-('Diário 3º PA'!$H$4:$H$1991='Gasto das Atividades'!B9),-('Diário 3º PA'!$P$4:$P$1991&gt;=1),('Diário 3º PA'!$F$4:$F$1991))+SUMPRODUCT(-('Diário 4º PA'!$H$4:$H$2000='Gasto das Atividades'!B9),-('Diário 4º PA'!$P$4:$P$2000&gt;=1),('Diário 4º PA'!$F$4:$F$2000))+SUMPRODUCT(-('Comp.'!$F$5:$F$152='Gasto das Atividades'!B9),-('Comp.'!$J$5:'Comp.'!$J$152&gt;=1),('Comp.'!$E$5:$E$152))</f>
        <v>196534.27</v>
      </c>
      <c r="E9" s="420">
        <f t="shared" si="0"/>
        <v>0.98267134999999994</v>
      </c>
    </row>
    <row r="10" spans="1:5">
      <c r="A10" s="238">
        <v>5</v>
      </c>
      <c r="B10" s="446" t="s">
        <v>464</v>
      </c>
      <c r="C10" s="318">
        <v>112000</v>
      </c>
      <c r="D10" s="419">
        <f t="array" ref="D10">SUMPRODUCT(-('Diário 1º PA'!$H$4:$H$2000='Gasto das Atividades'!B10),-('Diário 1º PA'!$P$4:$P$2000&gt;=1),('Diário 1º PA'!$F$4:$F$2000))+SUMPRODUCT(-('Diário 2º PA'!$H$4:$H$1998='Gasto das Atividades'!B10),-('Diário 2º PA'!$P$4:$P$1998&gt;=1),('Diário 2º PA'!$F$4:$F$1998))+SUMPRODUCT(-('Diário 3º PA'!$H$4:$H$1991='Gasto das Atividades'!B10),-('Diário 3º PA'!$P$4:$P$1991&gt;=1),('Diário 3º PA'!$F$4:$F$1991))+SUMPRODUCT(-('Diário 4º PA'!$H$4:$H$2000='Gasto das Atividades'!B10),-('Diário 4º PA'!$P$4:$P$2000&gt;=1),('Diário 4º PA'!$F$4:$F$2000))+SUMPRODUCT(-('Comp.'!$F$5:$F$152='Gasto das Atividades'!B10),-('Comp.'!$J$5:'Comp.'!$J$152&gt;=1),('Comp.'!$E$5:$E$152))</f>
        <v>98178.23</v>
      </c>
      <c r="E10" s="420">
        <f t="shared" si="0"/>
        <v>0.8765913392857142</v>
      </c>
    </row>
    <row r="11" spans="1:5">
      <c r="A11" s="238">
        <v>6</v>
      </c>
      <c r="B11" s="446" t="s">
        <v>465</v>
      </c>
      <c r="C11" s="318">
        <v>756000</v>
      </c>
      <c r="D11" s="419">
        <f t="array" ref="D11">SUMPRODUCT(-('Diário 1º PA'!$H$4:$H$2000='Gasto das Atividades'!B11),-('Diário 1º PA'!$P$4:$P$2000&gt;=1),('Diário 1º PA'!$F$4:$F$2000))+SUMPRODUCT(-('Diário 2º PA'!$H$4:$H$1998='Gasto das Atividades'!B11),-('Diário 2º PA'!$P$4:$P$1998&gt;=1),('Diário 2º PA'!$F$4:$F$1998))+SUMPRODUCT(-('Diário 3º PA'!$H$4:$H$1991='Gasto das Atividades'!B11),-('Diário 3º PA'!$P$4:$P$1991&gt;=1),('Diário 3º PA'!$F$4:$F$1991))+SUMPRODUCT(-('Diário 4º PA'!$H$4:$H$2000='Gasto das Atividades'!B11),-('Diário 4º PA'!$P$4:$P$2000&gt;=1),('Diário 4º PA'!$F$4:$F$2000))+SUMPRODUCT(-('Comp.'!$F$5:$F$152='Gasto das Atividades'!B11),-('Comp.'!$J$5:'Comp.'!$J$152&gt;=1),('Comp.'!$E$5:$E$152))</f>
        <v>755470.82000000007</v>
      </c>
      <c r="E11" s="420">
        <f t="shared" si="0"/>
        <v>0.99930002645502658</v>
      </c>
    </row>
    <row r="12" spans="1:5">
      <c r="A12" s="238">
        <v>7</v>
      </c>
      <c r="B12" s="446" t="s">
        <v>466</v>
      </c>
      <c r="C12" s="318">
        <v>0</v>
      </c>
      <c r="D12" s="419">
        <f t="array" ref="D12">SUMPRODUCT(-('Diário 1º PA'!$H$4:$H$2000='Gasto das Atividades'!B12),-('Diário 1º PA'!$P$4:$P$2000&gt;=1),('Diário 1º PA'!$F$4:$F$2000))+SUMPRODUCT(-('Diário 2º PA'!$H$4:$H$1998='Gasto das Atividades'!B12),-('Diário 2º PA'!$P$4:$P$1998&gt;=1),('Diário 2º PA'!$F$4:$F$1998))+SUMPRODUCT(-('Diário 3º PA'!$H$4:$H$1991='Gasto das Atividades'!B12),-('Diário 3º PA'!$P$4:$P$1991&gt;=1),('Diário 3º PA'!$F$4:$F$1991))+SUMPRODUCT(-('Diário 4º PA'!$H$4:$H$2000='Gasto das Atividades'!B12),-('Diário 4º PA'!$P$4:$P$2000&gt;=1),('Diário 4º PA'!$F$4:$F$2000))+SUMPRODUCT(-('Comp.'!$F$5:$F$152='Gasto das Atividades'!B12),-('Comp.'!$J$5:'Comp.'!$J$152&gt;=1),('Comp.'!$E$5:$E$152))</f>
        <v>0</v>
      </c>
      <c r="E12" s="420" t="str">
        <f t="shared" si="0"/>
        <v>-</v>
      </c>
    </row>
    <row r="13" spans="1:5" ht="12" customHeight="1">
      <c r="A13" s="238">
        <v>8</v>
      </c>
      <c r="B13" s="446" t="s">
        <v>467</v>
      </c>
      <c r="C13" s="318">
        <v>36000</v>
      </c>
      <c r="D13" s="419">
        <f t="array" ref="D13">SUMPRODUCT(-('Diário 1º PA'!$H$4:$H$2000='Gasto das Atividades'!B13),-('Diário 1º PA'!$P$4:$P$2000&gt;=1),('Diário 1º PA'!$F$4:$F$2000))+SUMPRODUCT(-('Diário 2º PA'!$H$4:$H$1998='Gasto das Atividades'!B13),-('Diário 2º PA'!$P$4:$P$1998&gt;=1),('Diário 2º PA'!$F$4:$F$1998))+SUMPRODUCT(-('Diário 3º PA'!$H$4:$H$1991='Gasto das Atividades'!B13),-('Diário 3º PA'!$P$4:$P$1991&gt;=1),('Diário 3º PA'!$F$4:$F$1991))+SUMPRODUCT(-('Diário 4º PA'!$H$4:$H$2000='Gasto das Atividades'!B13),-('Diário 4º PA'!$P$4:$P$2000&gt;=1),('Diário 4º PA'!$F$4:$F$2000))+SUMPRODUCT(-('Comp.'!$F$5:$F$152='Gasto das Atividades'!B13),-('Comp.'!$J$5:'Comp.'!$J$152&gt;=1),('Comp.'!$E$5:$E$152))</f>
        <v>33383.089999999997</v>
      </c>
      <c r="E13" s="420">
        <f t="shared" si="0"/>
        <v>0.92730805555555551</v>
      </c>
    </row>
    <row r="14" spans="1:5">
      <c r="A14" s="238">
        <v>9</v>
      </c>
      <c r="B14" s="446" t="s">
        <v>468</v>
      </c>
      <c r="C14" s="318">
        <v>97000</v>
      </c>
      <c r="D14" s="419">
        <f t="array" ref="D14">SUMPRODUCT(-('Diário 1º PA'!$H$4:$H$2000='Gasto das Atividades'!B14),-('Diário 1º PA'!$P$4:$P$2000&gt;=1),('Diário 1º PA'!$F$4:$F$2000))+SUMPRODUCT(-('Diário 2º PA'!$H$4:$H$1998='Gasto das Atividades'!B14),-('Diário 2º PA'!$P$4:$P$1998&gt;=1),('Diário 2º PA'!$F$4:$F$1998))+SUMPRODUCT(-('Diário 3º PA'!$H$4:$H$1991='Gasto das Atividades'!B14),-('Diário 3º PA'!$P$4:$P$1991&gt;=1),('Diário 3º PA'!$F$4:$F$1991))+SUMPRODUCT(-('Diário 4º PA'!$H$4:$H$2000='Gasto das Atividades'!B14),-('Diário 4º PA'!$P$4:$P$2000&gt;=1),('Diário 4º PA'!$F$4:$F$2000))+SUMPRODUCT(-('Comp.'!$F$5:$F$152='Gasto das Atividades'!B14),-('Comp.'!$J$5:'Comp.'!$J$152&gt;=1),('Comp.'!$E$5:$E$152))</f>
        <v>150305.18</v>
      </c>
      <c r="E14" s="420">
        <f t="shared" si="0"/>
        <v>1.5495379381443297</v>
      </c>
    </row>
    <row r="15" spans="1:5" ht="14.45" customHeight="1">
      <c r="A15" s="238">
        <v>10</v>
      </c>
      <c r="B15" s="446" t="s">
        <v>469</v>
      </c>
      <c r="C15" s="318">
        <v>52000</v>
      </c>
      <c r="D15" s="419">
        <f t="array" ref="D15">SUMPRODUCT(-('Diário 1º PA'!$H$4:$H$2000='Gasto das Atividades'!B15),-('Diário 1º PA'!$P$4:$P$2000&gt;=1),('Diário 1º PA'!$F$4:$F$2000))+SUMPRODUCT(-('Diário 2º PA'!$H$4:$H$1998='Gasto das Atividades'!B15),-('Diário 2º PA'!$P$4:$P$1998&gt;=1),('Diário 2º PA'!$F$4:$F$1998))+SUMPRODUCT(-('Diário 3º PA'!$H$4:$H$1991='Gasto das Atividades'!B15),-('Diário 3º PA'!$P$4:$P$1991&gt;=1),('Diário 3º PA'!$F$4:$F$1991))+SUMPRODUCT(-('Diário 4º PA'!$H$4:$H$2000='Gasto das Atividades'!B15),-('Diário 4º PA'!$P$4:$P$2000&gt;=1),('Diário 4º PA'!$F$4:$F$2000))+SUMPRODUCT(-('Comp.'!$F$5:$F$152='Gasto das Atividades'!B15),-('Comp.'!$J$5:'Comp.'!$J$152&gt;=1),('Comp.'!$E$5:$E$152))</f>
        <v>50505.21</v>
      </c>
      <c r="E15" s="420">
        <f t="shared" si="0"/>
        <v>0.97125403846153846</v>
      </c>
    </row>
    <row r="16" spans="1:5" ht="25.5">
      <c r="A16" s="238">
        <v>11</v>
      </c>
      <c r="B16" s="446" t="s">
        <v>470</v>
      </c>
      <c r="C16" s="318">
        <v>175000</v>
      </c>
      <c r="D16" s="419">
        <f t="array" ref="D16">SUMPRODUCT(-('Diário 1º PA'!$H$4:$H$2000='Gasto das Atividades'!B16),-('Diário 1º PA'!$P$4:$P$2000&gt;=1),('Diário 1º PA'!$F$4:$F$2000))+SUMPRODUCT(-('Diário 2º PA'!$H$4:$H$1998='Gasto das Atividades'!B16),-('Diário 2º PA'!$P$4:$P$1998&gt;=1),('Diário 2º PA'!$F$4:$F$1998))+SUMPRODUCT(-('Diário 3º PA'!$H$4:$H$1991='Gasto das Atividades'!B16),-('Diário 3º PA'!$P$4:$P$1991&gt;=1),('Diário 3º PA'!$F$4:$F$1991))+SUMPRODUCT(-('Diário 4º PA'!$H$4:$H$2000='Gasto das Atividades'!B16),-('Diário 4º PA'!$P$4:$P$2000&gt;=1),('Diário 4º PA'!$F$4:$F$2000))+SUMPRODUCT(-('Comp.'!$F$5:$F$152='Gasto das Atividades'!B16),-('Comp.'!$J$5:'Comp.'!$J$152&gt;=1),('Comp.'!$E$5:$E$152))</f>
        <v>174330.9</v>
      </c>
      <c r="E16" s="420">
        <f t="shared" si="0"/>
        <v>0.99617657142857141</v>
      </c>
    </row>
    <row r="17" spans="1:5">
      <c r="A17" s="238">
        <v>12</v>
      </c>
      <c r="B17" s="446" t="s">
        <v>2131</v>
      </c>
      <c r="C17" s="240">
        <v>170000</v>
      </c>
      <c r="D17" s="419">
        <f t="array" ref="D17">SUMPRODUCT(-('Diário 1º PA'!$H$4:$H$2000='Gasto das Atividades'!B17),-('Diário 1º PA'!$P$4:$P$2000&gt;=1),('Diário 1º PA'!$F$4:$F$2000))+SUMPRODUCT(-('Diário 2º PA'!$H$4:$H$1998='Gasto das Atividades'!B17),-('Diário 2º PA'!$P$4:$P$1998&gt;=1),('Diário 2º PA'!$F$4:$F$1998))+SUMPRODUCT(-('Diário 3º PA'!$H$4:$H$1991='Gasto das Atividades'!B17),-('Diário 3º PA'!$P$4:$P$1991&gt;=1),('Diário 3º PA'!$F$4:$F$1991))+SUMPRODUCT(-('Diário 4º PA'!$H$4:$H$2000='Gasto das Atividades'!B17),-('Diário 4º PA'!$P$4:$P$2000&gt;=1),('Diário 4º PA'!$F$4:$F$2000))+SUMPRODUCT(-('Comp.'!$F$5:$F$152='Gasto das Atividades'!B17),-('Comp.'!$J$5:'Comp.'!$J$152&gt;=1),('Comp.'!$E$5:$E$152))</f>
        <v>157262</v>
      </c>
      <c r="E17" s="420">
        <f t="shared" si="0"/>
        <v>0.92507058823529409</v>
      </c>
    </row>
    <row r="18" spans="1:5">
      <c r="A18" s="238">
        <v>13</v>
      </c>
      <c r="B18" s="446" t="s">
        <v>471</v>
      </c>
      <c r="C18" s="240">
        <v>32250</v>
      </c>
      <c r="D18" s="419">
        <f t="array" ref="D18">SUMPRODUCT(-('Diário 1º PA'!$H$4:$H$2000='Gasto das Atividades'!B18),-('Diário 1º PA'!$P$4:$P$2000&gt;=1),('Diário 1º PA'!$F$4:$F$2000))+SUMPRODUCT(-('Diário 2º PA'!$H$4:$H$1998='Gasto das Atividades'!B18),-('Diário 2º PA'!$P$4:$P$1998&gt;=1),('Diário 2º PA'!$F$4:$F$1998))+SUMPRODUCT(-('Diário 3º PA'!$H$4:$H$1991='Gasto das Atividades'!B18),-('Diário 3º PA'!$P$4:$P$1991&gt;=1),('Diário 3º PA'!$F$4:$F$1991))+SUMPRODUCT(-('Diário 4º PA'!$H$4:$H$2000='Gasto das Atividades'!B18),-('Diário 4º PA'!$P$4:$P$2000&gt;=1),('Diário 4º PA'!$F$4:$F$2000))+SUMPRODUCT(-('Comp.'!$F$5:$F$152='Gasto das Atividades'!B18),-('Comp.'!$J$5:'Comp.'!$J$152&gt;=1),('Comp.'!$E$5:$E$152))</f>
        <v>32085.930000000004</v>
      </c>
      <c r="E18" s="420">
        <f t="shared" si="0"/>
        <v>0.99491255813953505</v>
      </c>
    </row>
    <row r="19" spans="1:5">
      <c r="A19" s="238">
        <v>14</v>
      </c>
      <c r="B19" s="446" t="s">
        <v>472</v>
      </c>
      <c r="C19" s="240">
        <v>51000</v>
      </c>
      <c r="D19" s="419">
        <f t="array" ref="D19">SUMPRODUCT(-('Diário 1º PA'!$H$4:$H$2000='Gasto das Atividades'!B19),-('Diário 1º PA'!$P$4:$P$2000&gt;=1),('Diário 1º PA'!$F$4:$F$2000))+SUMPRODUCT(-('Diário 2º PA'!$H$4:$H$1998='Gasto das Atividades'!B19),-('Diário 2º PA'!$P$4:$P$1998&gt;=1),('Diário 2º PA'!$F$4:$F$1998))+SUMPRODUCT(-('Diário 3º PA'!$H$4:$H$1991='Gasto das Atividades'!B19),-('Diário 3º PA'!$P$4:$P$1991&gt;=1),('Diário 3º PA'!$F$4:$F$1991))+SUMPRODUCT(-('Diário 4º PA'!$H$4:$H$2000='Gasto das Atividades'!B19),-('Diário 4º PA'!$P$4:$P$2000&gt;=1),('Diário 4º PA'!$F$4:$F$2000))+SUMPRODUCT(-('Comp.'!$F$5:$F$152='Gasto das Atividades'!B19),-('Comp.'!$J$5:'Comp.'!$J$152&gt;=1),('Comp.'!$E$5:$E$152))</f>
        <v>45979.99</v>
      </c>
      <c r="E19" s="420">
        <f t="shared" si="0"/>
        <v>0.90156843137254894</v>
      </c>
    </row>
    <row r="20" spans="1:5">
      <c r="A20" s="238">
        <v>15</v>
      </c>
      <c r="B20" s="446" t="s">
        <v>9</v>
      </c>
      <c r="C20" s="240">
        <v>30000</v>
      </c>
      <c r="D20" s="419">
        <f t="array" ref="D20">SUMPRODUCT(-('Diário 1º PA'!$H$4:$H$2000='Gasto das Atividades'!B20),-('Diário 1º PA'!$P$4:$P$2000&gt;=1),('Diário 1º PA'!$F$4:$F$2000))+SUMPRODUCT(-('Diário 2º PA'!$H$4:$H$1998='Gasto das Atividades'!B20),-('Diário 2º PA'!$P$4:$P$1998&gt;=1),('Diário 2º PA'!$F$4:$F$1998))+SUMPRODUCT(-('Diário 3º PA'!$H$4:$H$1991='Gasto das Atividades'!B20),-('Diário 3º PA'!$P$4:$P$1991&gt;=1),('Diário 3º PA'!$F$4:$F$1991))+SUMPRODUCT(-('Diário 4º PA'!$H$4:$H$2000='Gasto das Atividades'!B20),-('Diário 4º PA'!$P$4:$P$2000&gt;=1),('Diário 4º PA'!$F$4:$F$2000))+SUMPRODUCT(-('Comp.'!$F$5:$F$152='Gasto das Atividades'!B20),-('Comp.'!$J$5:'Comp.'!$J$152&gt;=1),('Comp.'!$E$5:$E$152))</f>
        <v>29937.449999999997</v>
      </c>
      <c r="E20" s="420">
        <f t="shared" si="0"/>
        <v>0.99791499999999989</v>
      </c>
    </row>
    <row r="21" spans="1:5">
      <c r="A21" s="238">
        <v>16</v>
      </c>
      <c r="B21" s="446" t="s">
        <v>473</v>
      </c>
      <c r="C21" s="240">
        <v>72000</v>
      </c>
      <c r="D21" s="419">
        <f t="array" ref="D21">SUMPRODUCT(-('Diário 1º PA'!$H$4:$H$2000='Gasto das Atividades'!B21),-('Diário 1º PA'!$P$4:$P$2000&gt;=1),('Diário 1º PA'!$F$4:$F$2000))+SUMPRODUCT(-('Diário 2º PA'!$H$4:$H$1998='Gasto das Atividades'!B21),-('Diário 2º PA'!$P$4:$P$1998&gt;=1),('Diário 2º PA'!$F$4:$F$1998))+SUMPRODUCT(-('Diário 3º PA'!$H$4:$H$1991='Gasto das Atividades'!B21),-('Diário 3º PA'!$P$4:$P$1991&gt;=1),('Diário 3º PA'!$F$4:$F$1991))+SUMPRODUCT(-('Diário 4º PA'!$H$4:$H$2000='Gasto das Atividades'!B21),-('Diário 4º PA'!$P$4:$P$2000&gt;=1),('Diário 4º PA'!$F$4:$F$2000))+SUMPRODUCT(-('Comp.'!$F$5:$F$152='Gasto das Atividades'!B21),-('Comp.'!$J$5:'Comp.'!$J$152&gt;=1),('Comp.'!$E$5:$E$152))</f>
        <v>71872.209999999992</v>
      </c>
      <c r="E21" s="420">
        <f t="shared" si="0"/>
        <v>0.99822513888888875</v>
      </c>
    </row>
    <row r="22" spans="1:5" ht="13.5" thickBot="1">
      <c r="A22" s="238">
        <v>17</v>
      </c>
      <c r="B22" s="446" t="s">
        <v>474</v>
      </c>
      <c r="C22" s="240">
        <v>45000</v>
      </c>
      <c r="D22" s="419">
        <f t="array" ref="D22">SUMPRODUCT(-('Diário 1º PA'!$H$4:$H$2000='Gasto das Atividades'!B22),-('Diário 1º PA'!$P$4:$P$2000&gt;=1),('Diário 1º PA'!$F$4:$F$2000))+SUMPRODUCT(-('Diário 2º PA'!$H$4:$H$1998='Gasto das Atividades'!B22),-('Diário 2º PA'!$P$4:$P$1998&gt;=1),('Diário 2º PA'!$F$4:$F$1998))+SUMPRODUCT(-('Diário 3º PA'!$H$4:$H$1991='Gasto das Atividades'!B22),-('Diário 3º PA'!$P$4:$P$1991&gt;=1),('Diário 3º PA'!$F$4:$F$1991))+SUMPRODUCT(-('Diário 4º PA'!$H$4:$H$2000='Gasto das Atividades'!B22),-('Diário 4º PA'!$P$4:$P$2000&gt;=1),('Diário 4º PA'!$F$4:$F$2000))+SUMPRODUCT(-('Comp.'!$F$5:$F$152='Gasto das Atividades'!B22),-('Comp.'!$J$5:'Comp.'!$J$152&gt;=1),('Comp.'!$E$5:$E$152))</f>
        <v>40000</v>
      </c>
      <c r="E22" s="420">
        <f t="shared" si="0"/>
        <v>0.88888888888888884</v>
      </c>
    </row>
    <row r="23" spans="1:5" ht="13.5" hidden="1" thickBot="1">
      <c r="A23" s="238">
        <v>18</v>
      </c>
      <c r="B23" s="446"/>
      <c r="C23" s="240">
        <v>0</v>
      </c>
      <c r="D23" s="419">
        <f t="array" ref="D23">SUMPRODUCT(-('Diário 1º PA'!$H$4:$H$2000='Gasto das Atividades'!B23),-('Diário 1º PA'!$P$4:$P$2000&gt;=1),('Diário 1º PA'!$F$4:$F$2000))+SUMPRODUCT(-('Diário 2º PA'!$H$4:$H$1998='Gasto das Atividades'!B23),-('Diário 2º PA'!$P$4:$P$1998&gt;=1),('Diário 2º PA'!$F$4:$F$1998))+SUMPRODUCT(-('Diário 3º PA'!$H$4:$H$1991='Gasto das Atividades'!B23),-('Diário 3º PA'!$P$4:$P$1991&gt;=1),('Diário 3º PA'!$F$4:$F$1991))+SUMPRODUCT(-('Diário 4º PA'!$H$4:$H$2000='Gasto das Atividades'!B23),-('Diário 4º PA'!$P$4:$P$2000&gt;=1),('Diário 4º PA'!$F$4:$F$2000))+SUMPRODUCT(-('Comp.'!$F$5:$F$152='Gasto das Atividades'!B23),-('Comp.'!$J$5:'Comp.'!$J$152&gt;=1),('Comp.'!$E$5:$E$152))</f>
        <v>0</v>
      </c>
      <c r="E23" s="420" t="str">
        <f t="shared" si="0"/>
        <v>-</v>
      </c>
    </row>
    <row r="24" spans="1:5" hidden="1">
      <c r="A24" s="238">
        <v>19</v>
      </c>
      <c r="B24" s="262"/>
      <c r="C24" s="240">
        <v>0</v>
      </c>
      <c r="D24" s="419">
        <f t="array" ref="D24">SUMPRODUCT(-('Diário 1º PA'!$H$4:$H$2000='Gasto das Atividades'!B24),-('Diário 1º PA'!$P$4:$P$2000&gt;=1),('Diário 1º PA'!$F$4:$F$2000))+SUMPRODUCT(-('Diário 2º PA'!$H$4:$H$1998='Gasto das Atividades'!B24),-('Diário 2º PA'!$P$4:$P$1998&gt;=1),('Diário 2º PA'!$F$4:$F$1998))+SUMPRODUCT(-('Diário 3º PA'!$H$4:$H$1991='Gasto das Atividades'!B24),-('Diário 3º PA'!$P$4:$P$1991&gt;=1),('Diário 3º PA'!$F$4:$F$1991))+SUMPRODUCT(-('Diário 4º PA'!$H$4:$H$2000='Gasto das Atividades'!B24),-('Diário 4º PA'!$P$4:$P$2000&gt;=1),('Diário 4º PA'!$F$4:$F$2000))+SUMPRODUCT(-('Comp.'!$F$5:$F$152='Gasto das Atividades'!B24),-('Comp.'!$J$5:'Comp.'!$J$152&gt;=1),('Comp.'!$E$5:$E$152))</f>
        <v>0</v>
      </c>
      <c r="E24" s="420" t="str">
        <f t="shared" si="0"/>
        <v>-</v>
      </c>
    </row>
    <row r="25" spans="1:5" hidden="1">
      <c r="A25" s="238">
        <v>20</v>
      </c>
      <c r="B25" s="262"/>
      <c r="C25" s="240">
        <v>0</v>
      </c>
      <c r="D25" s="419">
        <f t="array" ref="D25">SUMPRODUCT(-('Diário 1º PA'!$H$4:$H$2000='Gasto das Atividades'!B25),-('Diário 1º PA'!$P$4:$P$2000&gt;=1),('Diário 1º PA'!$F$4:$F$2000))+SUMPRODUCT(-('Diário 2º PA'!$H$4:$H$1998='Gasto das Atividades'!B25),-('Diário 2º PA'!$P$4:$P$1998&gt;=1),('Diário 2º PA'!$F$4:$F$1998))+SUMPRODUCT(-('Diário 3º PA'!$H$4:$H$1991='Gasto das Atividades'!B25),-('Diário 3º PA'!$P$4:$P$1991&gt;=1),('Diário 3º PA'!$F$4:$F$1991))+SUMPRODUCT(-('Diário 4º PA'!$H$4:$H$2000='Gasto das Atividades'!B25),-('Diário 4º PA'!$P$4:$P$2000&gt;=1),('Diário 4º PA'!$F$4:$F$2000))+SUMPRODUCT(-('Comp.'!$F$5:$F$152='Gasto das Atividades'!B25),-('Comp.'!$J$5:'Comp.'!$J$152&gt;=1),('Comp.'!$E$5:$E$152))</f>
        <v>0</v>
      </c>
      <c r="E25" s="420" t="str">
        <f t="shared" si="0"/>
        <v>-</v>
      </c>
    </row>
    <row r="26" spans="1:5" hidden="1">
      <c r="A26" s="238">
        <v>21</v>
      </c>
      <c r="B26" s="262"/>
      <c r="C26" s="240">
        <v>0</v>
      </c>
      <c r="D26" s="419">
        <f t="array" ref="D26">SUMPRODUCT(-('Diário 1º PA'!$H$4:$H$2000='Gasto das Atividades'!B26),-('Diário 1º PA'!$P$4:$P$2000&gt;=1),('Diário 1º PA'!$F$4:$F$2000))+SUMPRODUCT(-('Diário 2º PA'!$H$4:$H$1998='Gasto das Atividades'!B26),-('Diário 2º PA'!$P$4:$P$1998&gt;=1),('Diário 2º PA'!$F$4:$F$1998))+SUMPRODUCT(-('Diário 3º PA'!$H$4:$H$1991='Gasto das Atividades'!B26),-('Diário 3º PA'!$P$4:$P$1991&gt;=1),('Diário 3º PA'!$F$4:$F$1991))+SUMPRODUCT(-('Diário 4º PA'!$H$4:$H$2000='Gasto das Atividades'!B26),-('Diário 4º PA'!$P$4:$P$2000&gt;=1),('Diário 4º PA'!$F$4:$F$2000))+SUMPRODUCT(-('Comp.'!$F$5:$F$152='Gasto das Atividades'!B26),-('Comp.'!$J$5:'Comp.'!$J$152&gt;=1),('Comp.'!$E$5:$E$152))</f>
        <v>0</v>
      </c>
      <c r="E26" s="420" t="str">
        <f t="shared" si="0"/>
        <v>-</v>
      </c>
    </row>
    <row r="27" spans="1:5" hidden="1">
      <c r="A27" s="238">
        <v>22</v>
      </c>
      <c r="B27" s="262"/>
      <c r="C27" s="240">
        <v>0</v>
      </c>
      <c r="D27" s="419">
        <f t="array" ref="D27">SUMPRODUCT(-('Diário 1º PA'!$H$4:$H$2000='Gasto das Atividades'!B27),-('Diário 1º PA'!$P$4:$P$2000&gt;=1),('Diário 1º PA'!$F$4:$F$2000))+SUMPRODUCT(-('Diário 2º PA'!$H$4:$H$1998='Gasto das Atividades'!B27),-('Diário 2º PA'!$P$4:$P$1998&gt;=1),('Diário 2º PA'!$F$4:$F$1998))+SUMPRODUCT(-('Diário 3º PA'!$H$4:$H$1991='Gasto das Atividades'!B27),-('Diário 3º PA'!$P$4:$P$1991&gt;=1),('Diário 3º PA'!$F$4:$F$1991))+SUMPRODUCT(-('Diário 4º PA'!$H$4:$H$2000='Gasto das Atividades'!B27),-('Diário 4º PA'!$P$4:$P$2000&gt;=1),('Diário 4º PA'!$F$4:$F$2000))+SUMPRODUCT(-('Comp.'!$F$5:$F$152='Gasto das Atividades'!B27),-('Comp.'!$J$5:'Comp.'!$J$152&gt;=1),('Comp.'!$E$5:$E$152))</f>
        <v>0</v>
      </c>
      <c r="E27" s="420" t="str">
        <f t="shared" si="0"/>
        <v>-</v>
      </c>
    </row>
    <row r="28" spans="1:5" hidden="1">
      <c r="A28" s="238">
        <v>23</v>
      </c>
      <c r="B28" s="262"/>
      <c r="C28" s="240">
        <v>0</v>
      </c>
      <c r="D28" s="419">
        <f t="array" ref="D28">SUMPRODUCT(-('Diário 1º PA'!$H$4:$H$2000='Gasto das Atividades'!B28),-('Diário 1º PA'!$P$4:$P$2000&gt;=1),('Diário 1º PA'!$F$4:$F$2000))+SUMPRODUCT(-('Diário 2º PA'!$H$4:$H$1998='Gasto das Atividades'!B28),-('Diário 2º PA'!$P$4:$P$1998&gt;=1),('Diário 2º PA'!$F$4:$F$1998))+SUMPRODUCT(-('Diário 3º PA'!$H$4:$H$1991='Gasto das Atividades'!B28),-('Diário 3º PA'!$P$4:$P$1991&gt;=1),('Diário 3º PA'!$F$4:$F$1991))+SUMPRODUCT(-('Diário 4º PA'!$H$4:$H$2000='Gasto das Atividades'!B28),-('Diário 4º PA'!$P$4:$P$2000&gt;=1),('Diário 4º PA'!$F$4:$F$2000))+SUMPRODUCT(-('Comp.'!$F$5:$F$152='Gasto das Atividades'!B28),-('Comp.'!$J$5:'Comp.'!$J$152&gt;=1),('Comp.'!$E$5:$E$152))</f>
        <v>0</v>
      </c>
      <c r="E28" s="420" t="str">
        <f t="shared" si="0"/>
        <v>-</v>
      </c>
    </row>
    <row r="29" spans="1:5" hidden="1">
      <c r="A29" s="238">
        <v>24</v>
      </c>
      <c r="B29" s="262"/>
      <c r="C29" s="240">
        <v>0</v>
      </c>
      <c r="D29" s="419">
        <f t="array" ref="D29">SUMPRODUCT(-('Diário 1º PA'!$H$4:$H$2000='Gasto das Atividades'!B29),-('Diário 1º PA'!$P$4:$P$2000&gt;=1),('Diário 1º PA'!$F$4:$F$2000))+SUMPRODUCT(-('Diário 2º PA'!$H$4:$H$1998='Gasto das Atividades'!B29),-('Diário 2º PA'!$P$4:$P$1998&gt;=1),('Diário 2º PA'!$F$4:$F$1998))+SUMPRODUCT(-('Diário 3º PA'!$H$4:$H$1991='Gasto das Atividades'!B29),-('Diário 3º PA'!$P$4:$P$1991&gt;=1),('Diário 3º PA'!$F$4:$F$1991))+SUMPRODUCT(-('Diário 4º PA'!$H$4:$H$2000='Gasto das Atividades'!B29),-('Diário 4º PA'!$P$4:$P$2000&gt;=1),('Diário 4º PA'!$F$4:$F$2000))+SUMPRODUCT(-('Comp.'!$F$5:$F$152='Gasto das Atividades'!B29),-('Comp.'!$J$5:'Comp.'!$J$152&gt;=1),('Comp.'!$E$5:$E$152))</f>
        <v>0</v>
      </c>
      <c r="E29" s="420" t="str">
        <f t="shared" si="0"/>
        <v>-</v>
      </c>
    </row>
    <row r="30" spans="1:5" hidden="1">
      <c r="A30" s="238">
        <v>25</v>
      </c>
      <c r="B30" s="262"/>
      <c r="C30" s="240">
        <v>0</v>
      </c>
      <c r="D30" s="419">
        <f t="array" ref="D30">SUMPRODUCT(-('Diário 1º PA'!$H$4:$H$2000='Gasto das Atividades'!B30),-('Diário 1º PA'!$P$4:$P$2000&gt;=1),('Diário 1º PA'!$F$4:$F$2000))+SUMPRODUCT(-('Diário 2º PA'!$H$4:$H$1998='Gasto das Atividades'!B30),-('Diário 2º PA'!$P$4:$P$1998&gt;=1),('Diário 2º PA'!$F$4:$F$1998))+SUMPRODUCT(-('Diário 3º PA'!$H$4:$H$1991='Gasto das Atividades'!B30),-('Diário 3º PA'!$P$4:$P$1991&gt;=1),('Diário 3º PA'!$F$4:$F$1991))+SUMPRODUCT(-('Diário 4º PA'!$H$4:$H$2000='Gasto das Atividades'!B30),-('Diário 4º PA'!$P$4:$P$2000&gt;=1),('Diário 4º PA'!$F$4:$F$2000))+SUMPRODUCT(-('Comp.'!$F$5:$F$152='Gasto das Atividades'!B30),-('Comp.'!$J$5:'Comp.'!$J$152&gt;=1),('Comp.'!$E$5:$E$152))</f>
        <v>0</v>
      </c>
      <c r="E30" s="420" t="str">
        <f t="shared" si="0"/>
        <v>-</v>
      </c>
    </row>
    <row r="31" spans="1:5" hidden="1">
      <c r="A31" s="238">
        <v>26</v>
      </c>
      <c r="B31" s="262"/>
      <c r="C31" s="240">
        <v>0</v>
      </c>
      <c r="D31" s="419">
        <f t="array" ref="D31">SUMPRODUCT(-('Diário 1º PA'!$H$4:$H$2000='Gasto das Atividades'!B31),-('Diário 1º PA'!$P$4:$P$2000&gt;=1),('Diário 1º PA'!$F$4:$F$2000))+SUMPRODUCT(-('Diário 2º PA'!$H$4:$H$1998='Gasto das Atividades'!B31),-('Diário 2º PA'!$P$4:$P$1998&gt;=1),('Diário 2º PA'!$F$4:$F$1998))+SUMPRODUCT(-('Diário 3º PA'!$H$4:$H$1991='Gasto das Atividades'!B31),-('Diário 3º PA'!$P$4:$P$1991&gt;=1),('Diário 3º PA'!$F$4:$F$1991))+SUMPRODUCT(-('Diário 4º PA'!$H$4:$H$2000='Gasto das Atividades'!B31),-('Diário 4º PA'!$P$4:$P$2000&gt;=1),('Diário 4º PA'!$F$4:$F$2000))+SUMPRODUCT(-('Comp.'!$F$5:$F$152='Gasto das Atividades'!B31),-('Comp.'!$J$5:'Comp.'!$J$152&gt;=1),('Comp.'!$E$5:$E$152))</f>
        <v>0</v>
      </c>
      <c r="E31" s="420" t="str">
        <f t="shared" si="0"/>
        <v>-</v>
      </c>
    </row>
    <row r="32" spans="1:5" hidden="1">
      <c r="A32" s="238">
        <v>27</v>
      </c>
      <c r="B32" s="262"/>
      <c r="C32" s="240">
        <v>0</v>
      </c>
      <c r="D32" s="419">
        <f t="array" ref="D32">SUMPRODUCT(-('Diário 1º PA'!$H$4:$H$2000='Gasto das Atividades'!B32),-('Diário 1º PA'!$P$4:$P$2000&gt;=1),('Diário 1º PA'!$F$4:$F$2000))+SUMPRODUCT(-('Diário 2º PA'!$H$4:$H$1998='Gasto das Atividades'!B32),-('Diário 2º PA'!$P$4:$P$1998&gt;=1),('Diário 2º PA'!$F$4:$F$1998))+SUMPRODUCT(-('Diário 3º PA'!$H$4:$H$1991='Gasto das Atividades'!B32),-('Diário 3º PA'!$P$4:$P$1991&gt;=1),('Diário 3º PA'!$F$4:$F$1991))+SUMPRODUCT(-('Diário 4º PA'!$H$4:$H$2000='Gasto das Atividades'!B32),-('Diário 4º PA'!$P$4:$P$2000&gt;=1),('Diário 4º PA'!$F$4:$F$2000))+SUMPRODUCT(-('Comp.'!$F$5:$F$152='Gasto das Atividades'!B32),-('Comp.'!$J$5:'Comp.'!$J$152&gt;=1),('Comp.'!$E$5:$E$152))</f>
        <v>0</v>
      </c>
      <c r="E32" s="420" t="str">
        <f t="shared" si="0"/>
        <v>-</v>
      </c>
    </row>
    <row r="33" spans="1:5" hidden="1">
      <c r="A33" s="238">
        <v>28</v>
      </c>
      <c r="B33" s="262"/>
      <c r="C33" s="240">
        <v>0</v>
      </c>
      <c r="D33" s="419">
        <f t="array" ref="D33">SUMPRODUCT(-('Diário 1º PA'!$H$4:$H$2000='Gasto das Atividades'!B33),-('Diário 1º PA'!$P$4:$P$2000&gt;=1),('Diário 1º PA'!$F$4:$F$2000))+SUMPRODUCT(-('Diário 2º PA'!$H$4:$H$1998='Gasto das Atividades'!B33),-('Diário 2º PA'!$P$4:$P$1998&gt;=1),('Diário 2º PA'!$F$4:$F$1998))+SUMPRODUCT(-('Diário 3º PA'!$H$4:$H$1991='Gasto das Atividades'!B33),-('Diário 3º PA'!$P$4:$P$1991&gt;=1),('Diário 3º PA'!$F$4:$F$1991))+SUMPRODUCT(-('Diário 4º PA'!$H$4:$H$2000='Gasto das Atividades'!B33),-('Diário 4º PA'!$P$4:$P$2000&gt;=1),('Diário 4º PA'!$F$4:$F$2000))+SUMPRODUCT(-('Comp.'!$F$5:$F$152='Gasto das Atividades'!B33),-('Comp.'!$J$5:'Comp.'!$J$152&gt;=1),('Comp.'!$E$5:$E$152))</f>
        <v>0</v>
      </c>
      <c r="E33" s="420" t="str">
        <f t="shared" si="0"/>
        <v>-</v>
      </c>
    </row>
    <row r="34" spans="1:5" hidden="1">
      <c r="A34" s="238">
        <v>29</v>
      </c>
      <c r="B34" s="262"/>
      <c r="C34" s="240">
        <v>0</v>
      </c>
      <c r="D34" s="419">
        <f t="array" ref="D34">SUMPRODUCT(-('Diário 1º PA'!$H$4:$H$2000='Gasto das Atividades'!B34),-('Diário 1º PA'!$P$4:$P$2000&gt;=1),('Diário 1º PA'!$F$4:$F$2000))+SUMPRODUCT(-('Diário 2º PA'!$H$4:$H$1998='Gasto das Atividades'!B34),-('Diário 2º PA'!$P$4:$P$1998&gt;=1),('Diário 2º PA'!$F$4:$F$1998))+SUMPRODUCT(-('Diário 3º PA'!$H$4:$H$1991='Gasto das Atividades'!B34),-('Diário 3º PA'!$P$4:$P$1991&gt;=1),('Diário 3º PA'!$F$4:$F$1991))+SUMPRODUCT(-('Diário 4º PA'!$H$4:$H$2000='Gasto das Atividades'!B34),-('Diário 4º PA'!$P$4:$P$2000&gt;=1),('Diário 4º PA'!$F$4:$F$2000))+SUMPRODUCT(-('Comp.'!$F$5:$F$152='Gasto das Atividades'!B34),-('Comp.'!$J$5:'Comp.'!$J$152&gt;=1),('Comp.'!$E$5:$E$152))</f>
        <v>0</v>
      </c>
      <c r="E34" s="420" t="str">
        <f t="shared" si="0"/>
        <v>-</v>
      </c>
    </row>
    <row r="35" spans="1:5" ht="13.5" hidden="1" thickBot="1">
      <c r="A35" s="239">
        <v>30</v>
      </c>
      <c r="B35" s="262"/>
      <c r="C35" s="241">
        <v>0</v>
      </c>
      <c r="D35" s="421">
        <f t="array" ref="D35">SUMPRODUCT(-('Diário 1º PA'!$H$4:$H$2000='Gasto das Atividades'!B35),-('Diário 1º PA'!$P$4:$P$2000&gt;=1),('Diário 1º PA'!$F$4:$F$2000))+SUMPRODUCT(-('Diário 2º PA'!$H$4:$H$1998='Gasto das Atividades'!B35),-('Diário 2º PA'!$P$4:$P$1998&gt;=1),('Diário 2º PA'!$F$4:$F$1998))+SUMPRODUCT(-('Diário 3º PA'!$H$4:$H$1991='Gasto das Atividades'!B35),-('Diário 3º PA'!$P$4:$P$1991&gt;=1),('Diário 3º PA'!$F$4:$F$1991))+SUMPRODUCT(-('Diário 4º PA'!$H$4:$H$2000='Gasto das Atividades'!B35),-('Diário 4º PA'!$P$4:$P$2000&gt;=1),('Diário 4º PA'!$F$4:$F$2000))+SUMPRODUCT(-('Comp.'!$F$5:$F$152='Gasto das Atividades'!B35),-('Comp.'!$J$5:'Comp.'!$J$152&gt;=1),('Comp.'!$E$5:$E$152))</f>
        <v>0</v>
      </c>
      <c r="E35" s="422" t="str">
        <f t="shared" si="0"/>
        <v>-</v>
      </c>
    </row>
    <row r="36" spans="1:5" ht="13.5" thickBot="1">
      <c r="A36" s="293"/>
      <c r="B36" s="295" t="s">
        <v>273</v>
      </c>
      <c r="C36" s="296">
        <f>SUM(C6:C35)</f>
        <v>2218250</v>
      </c>
      <c r="D36" s="294">
        <f>SUM(D6:D35)</f>
        <v>2181982.63</v>
      </c>
      <c r="E36" s="204"/>
    </row>
    <row r="37" spans="1:5">
      <c r="A37" s="242"/>
      <c r="B37" s="242"/>
      <c r="C37" s="204"/>
      <c r="D37" s="204"/>
      <c r="E37" s="204"/>
    </row>
    <row r="38" spans="1:5" ht="13.5" hidden="1" customHeight="1" thickBot="1">
      <c r="A38" s="204"/>
      <c r="B38" s="647" t="s">
        <v>313</v>
      </c>
      <c r="C38" s="647"/>
      <c r="D38" s="204"/>
      <c r="E38" s="204"/>
    </row>
    <row r="39" spans="1:5" hidden="1">
      <c r="A39" s="204"/>
      <c r="B39" s="231" t="s">
        <v>312</v>
      </c>
      <c r="C39" s="243" t="s">
        <v>314</v>
      </c>
      <c r="D39" s="204"/>
      <c r="E39" s="204"/>
    </row>
    <row r="40" spans="1:5" hidden="1">
      <c r="A40" s="204"/>
      <c r="B40" s="244" t="s">
        <v>307</v>
      </c>
      <c r="C40" s="232">
        <v>9.9500000000000005E-2</v>
      </c>
      <c r="D40" s="204"/>
      <c r="E40" s="204"/>
    </row>
    <row r="41" spans="1:5" ht="13.5" hidden="1" customHeight="1" thickBot="1">
      <c r="A41" s="204"/>
      <c r="B41" s="246" t="s">
        <v>306</v>
      </c>
      <c r="C41" s="233">
        <v>0.90049999999999997</v>
      </c>
      <c r="D41" s="204"/>
      <c r="E41" s="204"/>
    </row>
    <row r="42" spans="1:5" ht="12.75" hidden="1" customHeight="1">
      <c r="A42" s="204"/>
      <c r="B42" s="204"/>
      <c r="C42" s="204"/>
      <c r="D42" s="204"/>
      <c r="E42" s="204"/>
    </row>
    <row r="43" spans="1:5" ht="15.75" hidden="1" thickBot="1">
      <c r="A43" s="204"/>
      <c r="B43" s="647" t="s">
        <v>311</v>
      </c>
      <c r="C43" s="647"/>
      <c r="D43" s="204"/>
      <c r="E43" s="204"/>
    </row>
    <row r="44" spans="1:5" hidden="1">
      <c r="A44" s="204"/>
      <c r="B44" s="231" t="s">
        <v>312</v>
      </c>
      <c r="C44" s="243" t="s">
        <v>162</v>
      </c>
      <c r="D44" s="204"/>
      <c r="E44" s="204"/>
    </row>
    <row r="45" spans="1:5" hidden="1">
      <c r="A45" s="204"/>
      <c r="B45" s="244" t="s">
        <v>307</v>
      </c>
      <c r="C45" s="245" t="e">
        <f>#REF!+D6</f>
        <v>#REF!</v>
      </c>
      <c r="D45" s="204"/>
      <c r="E45" s="204"/>
    </row>
    <row r="46" spans="1:5" ht="13.5" hidden="1" thickBot="1">
      <c r="A46" s="204"/>
      <c r="B46" s="246" t="s">
        <v>306</v>
      </c>
      <c r="C46" s="247" t="e">
        <f>#REF!+SUM(D7:D35)</f>
        <v>#REF!</v>
      </c>
      <c r="D46" s="204"/>
      <c r="E46" s="204"/>
    </row>
  </sheetData>
  <sheetProtection sheet="1" objects="1" scenarios="1" formatRows="0"/>
  <mergeCells count="5">
    <mergeCell ref="B38:C38"/>
    <mergeCell ref="B43:C43"/>
    <mergeCell ref="A1:E1"/>
    <mergeCell ref="A2:E2"/>
    <mergeCell ref="A3:E3"/>
  </mergeCells>
  <printOptions horizontalCentered="1"/>
  <pageMargins left="0.19685039370078741" right="0.19685039370078741" top="0.59055118110236227" bottom="0.59055118110236227" header="0" footer="0"/>
  <pageSetup paperSize="9" orientation="portrait"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pageSetUpPr fitToPage="1"/>
  </sheetPr>
  <dimension ref="A1:K154"/>
  <sheetViews>
    <sheetView showGridLines="0" view="pageBreakPreview" zoomScaleSheetLayoutView="100" workbookViewId="0">
      <pane ySplit="4" topLeftCell="A5" activePane="bottomLeft" state="frozen"/>
      <selection activeCell="G29" sqref="G29"/>
      <selection pane="bottomLeft" activeCell="E109" sqref="E109"/>
    </sheetView>
  </sheetViews>
  <sheetFormatPr defaultColWidth="9.140625" defaultRowHeight="12.75"/>
  <cols>
    <col min="1" max="1" width="4" style="228" customWidth="1"/>
    <col min="2" max="2" width="7.7109375" style="60" customWidth="1"/>
    <col min="3" max="3" width="15.42578125" style="228" customWidth="1"/>
    <col min="4" max="4" width="23.5703125" style="60" customWidth="1"/>
    <col min="5" max="5" width="13.140625" style="229" bestFit="1" customWidth="1"/>
    <col min="6" max="6" width="27.7109375" style="229" bestFit="1" customWidth="1"/>
    <col min="7" max="7" width="28.5703125" style="60" customWidth="1"/>
    <col min="8" max="8" width="24.28515625" style="60" customWidth="1"/>
    <col min="9" max="10" width="9.140625" style="228" customWidth="1"/>
    <col min="11" max="11" width="18" style="228" customWidth="1"/>
    <col min="12" max="16384" width="9.140625" style="228"/>
  </cols>
  <sheetData>
    <row r="1" spans="1:11" ht="15.75">
      <c r="A1" s="630" t="str">
        <f>Capa!A1</f>
        <v>III Termo de Aditivo ao Contrato de Gestão nº 05/20 celebrado entre a Fundação Clóvis Salgado e a Associação Pró-Cultura e Promoção das Artes</v>
      </c>
      <c r="B1" s="630"/>
      <c r="C1" s="630"/>
      <c r="D1" s="630"/>
      <c r="E1" s="630"/>
      <c r="F1" s="630"/>
      <c r="G1" s="630"/>
      <c r="H1" s="649"/>
      <c r="I1" s="234"/>
      <c r="J1" s="234"/>
    </row>
    <row r="2" spans="1:11" ht="15.75">
      <c r="A2" s="630" t="str">
        <f>Capa!A3</f>
        <v>3º Relatório Gerencial Financeiro</v>
      </c>
      <c r="B2" s="630"/>
      <c r="C2" s="630"/>
      <c r="D2" s="630"/>
      <c r="E2" s="630"/>
      <c r="F2" s="630"/>
      <c r="G2" s="630"/>
      <c r="H2" s="649"/>
      <c r="I2" s="234"/>
      <c r="J2" s="234"/>
    </row>
    <row r="3" spans="1:11" ht="15.75" thickBot="1">
      <c r="A3" s="650" t="s">
        <v>362</v>
      </c>
      <c r="B3" s="650"/>
      <c r="C3" s="650"/>
      <c r="D3" s="650"/>
      <c r="E3" s="650"/>
      <c r="F3" s="650"/>
      <c r="G3" s="650"/>
      <c r="H3" s="651"/>
      <c r="I3" s="235"/>
      <c r="J3" s="235"/>
    </row>
    <row r="4" spans="1:11" ht="26.25" thickBot="1">
      <c r="A4" s="470" t="s">
        <v>284</v>
      </c>
      <c r="B4" s="471" t="s">
        <v>285</v>
      </c>
      <c r="C4" s="471" t="s">
        <v>35</v>
      </c>
      <c r="D4" s="471" t="s">
        <v>44</v>
      </c>
      <c r="E4" s="472" t="s">
        <v>162</v>
      </c>
      <c r="F4" s="473" t="s">
        <v>305</v>
      </c>
      <c r="G4" s="471" t="s">
        <v>54</v>
      </c>
      <c r="H4" s="474" t="s">
        <v>55</v>
      </c>
      <c r="I4" s="513" t="s">
        <v>35</v>
      </c>
      <c r="J4" s="514" t="s">
        <v>283</v>
      </c>
      <c r="K4" s="332" t="s">
        <v>401</v>
      </c>
    </row>
    <row r="5" spans="1:11" ht="3" customHeight="1">
      <c r="A5" s="546"/>
      <c r="B5" s="547"/>
      <c r="C5" s="548"/>
      <c r="D5" s="548"/>
      <c r="E5" s="549"/>
      <c r="F5" s="548"/>
      <c r="G5" s="548"/>
      <c r="H5" s="550"/>
      <c r="I5" s="236" t="str">
        <f t="shared" ref="I5" si="0">SUBSTITUTE(C5," ","_")</f>
        <v/>
      </c>
      <c r="J5" s="227" t="str">
        <f>IF(B5="","",IF(YEAR(B5)='Diário 1º PA'!$P$1,MONTH(B5)-'Diário 1º PA'!$O$1+1,(YEAR(B5)-'Diário 1º PA'!$P$1)*12-'Diário 1º PA'!$O$1+1+MONTH(B5)))</f>
        <v/>
      </c>
      <c r="K5" s="450"/>
    </row>
    <row r="6" spans="1:11" ht="72">
      <c r="A6" s="475">
        <v>1</v>
      </c>
      <c r="B6" s="547">
        <v>44866</v>
      </c>
      <c r="C6" s="548" t="s">
        <v>271</v>
      </c>
      <c r="D6" s="548" t="s">
        <v>90</v>
      </c>
      <c r="E6" s="549">
        <v>2500</v>
      </c>
      <c r="F6" s="548" t="s">
        <v>309</v>
      </c>
      <c r="G6" s="548" t="s">
        <v>483</v>
      </c>
      <c r="H6" s="619" t="s">
        <v>482</v>
      </c>
      <c r="I6" s="584"/>
      <c r="J6" s="585"/>
      <c r="K6" s="586" t="s">
        <v>478</v>
      </c>
    </row>
    <row r="7" spans="1:11" ht="72">
      <c r="A7" s="475">
        <v>2</v>
      </c>
      <c r="B7" s="547">
        <v>44896</v>
      </c>
      <c r="C7" s="548" t="s">
        <v>271</v>
      </c>
      <c r="D7" s="548" t="s">
        <v>90</v>
      </c>
      <c r="E7" s="549">
        <v>2500</v>
      </c>
      <c r="F7" s="548" t="s">
        <v>309</v>
      </c>
      <c r="G7" s="548" t="s">
        <v>483</v>
      </c>
      <c r="H7" s="619" t="s">
        <v>482</v>
      </c>
      <c r="I7" s="584"/>
      <c r="J7" s="585"/>
      <c r="K7" s="586" t="s">
        <v>478</v>
      </c>
    </row>
    <row r="8" spans="1:11" ht="36">
      <c r="A8" s="475">
        <v>3</v>
      </c>
      <c r="B8" s="547">
        <v>44835</v>
      </c>
      <c r="C8" s="548" t="s">
        <v>271</v>
      </c>
      <c r="D8" s="548" t="s">
        <v>9</v>
      </c>
      <c r="E8" s="549">
        <v>150</v>
      </c>
      <c r="F8" s="548" t="s">
        <v>9</v>
      </c>
      <c r="G8" s="548" t="s">
        <v>502</v>
      </c>
      <c r="H8" s="548" t="s">
        <v>1943</v>
      </c>
      <c r="I8" s="584"/>
      <c r="J8" s="585"/>
      <c r="K8" s="586" t="s">
        <v>478</v>
      </c>
    </row>
    <row r="9" spans="1:11" ht="25.5">
      <c r="A9" s="475">
        <v>4</v>
      </c>
      <c r="B9" s="547">
        <v>44835</v>
      </c>
      <c r="C9" s="548" t="s">
        <v>271</v>
      </c>
      <c r="D9" s="548" t="s">
        <v>9</v>
      </c>
      <c r="E9" s="549">
        <v>57.45</v>
      </c>
      <c r="F9" s="548" t="s">
        <v>9</v>
      </c>
      <c r="G9" s="548" t="s">
        <v>621</v>
      </c>
      <c r="H9" s="548" t="s">
        <v>1944</v>
      </c>
      <c r="I9" s="584"/>
      <c r="J9" s="585"/>
      <c r="K9" s="586" t="s">
        <v>478</v>
      </c>
    </row>
    <row r="10" spans="1:11" ht="36">
      <c r="A10" s="475">
        <v>5</v>
      </c>
      <c r="B10" s="547">
        <v>44835</v>
      </c>
      <c r="C10" s="548" t="s">
        <v>271</v>
      </c>
      <c r="D10" s="548" t="s">
        <v>9</v>
      </c>
      <c r="E10" s="549">
        <v>930</v>
      </c>
      <c r="F10" s="548" t="s">
        <v>9</v>
      </c>
      <c r="G10" s="548" t="s">
        <v>621</v>
      </c>
      <c r="H10" s="548" t="s">
        <v>1945</v>
      </c>
      <c r="I10" s="584"/>
      <c r="J10" s="585"/>
      <c r="K10" s="586" t="s">
        <v>478</v>
      </c>
    </row>
    <row r="11" spans="1:11" ht="108">
      <c r="A11" s="475">
        <v>6</v>
      </c>
      <c r="B11" s="547">
        <v>44866</v>
      </c>
      <c r="C11" s="548" t="s">
        <v>271</v>
      </c>
      <c r="D11" s="548" t="s">
        <v>9</v>
      </c>
      <c r="E11" s="549">
        <v>3600</v>
      </c>
      <c r="F11" s="548" t="s">
        <v>9</v>
      </c>
      <c r="G11" s="548" t="s">
        <v>484</v>
      </c>
      <c r="H11" s="619" t="s">
        <v>485</v>
      </c>
      <c r="I11" s="584"/>
      <c r="J11" s="585"/>
      <c r="K11" s="586" t="s">
        <v>478</v>
      </c>
    </row>
    <row r="12" spans="1:11" ht="36">
      <c r="A12" s="475">
        <v>7</v>
      </c>
      <c r="B12" s="476">
        <v>44835</v>
      </c>
      <c r="C12" s="448" t="s">
        <v>271</v>
      </c>
      <c r="D12" s="448" t="s">
        <v>442</v>
      </c>
      <c r="E12" s="477">
        <v>70.349999999999994</v>
      </c>
      <c r="F12" s="448" t="s">
        <v>309</v>
      </c>
      <c r="G12" s="448" t="s">
        <v>502</v>
      </c>
      <c r="H12" s="448" t="s">
        <v>2014</v>
      </c>
      <c r="I12" s="584" t="str">
        <f t="shared" ref="I12:I27" si="1">SUBSTITUTE(C12," ","_")</f>
        <v>Gastos_Gerais</v>
      </c>
      <c r="J12" s="585">
        <f>IF(B12="","",IF(YEAR(B12)='Diário 1º PA'!$P$1,MONTH(B12)-'Diário 1º PA'!$O$1+1,(YEAR(B12)-'Diário 1º PA'!$P$1)*12-'Diário 1º PA'!$O$1+1+MONTH(B12)))</f>
        <v>10</v>
      </c>
      <c r="K12" s="586" t="s">
        <v>478</v>
      </c>
    </row>
    <row r="13" spans="1:11" ht="168">
      <c r="A13" s="475">
        <v>8</v>
      </c>
      <c r="B13" s="547">
        <v>44866</v>
      </c>
      <c r="C13" s="548" t="s">
        <v>271</v>
      </c>
      <c r="D13" s="548" t="s">
        <v>442</v>
      </c>
      <c r="E13" s="549">
        <v>3500</v>
      </c>
      <c r="F13" s="548" t="s">
        <v>309</v>
      </c>
      <c r="G13" s="548" t="s">
        <v>592</v>
      </c>
      <c r="H13" s="619" t="s">
        <v>765</v>
      </c>
      <c r="I13" s="584"/>
      <c r="J13" s="585"/>
      <c r="K13" s="586" t="s">
        <v>478</v>
      </c>
    </row>
    <row r="14" spans="1:11" ht="228">
      <c r="A14" s="475">
        <v>9</v>
      </c>
      <c r="B14" s="476">
        <v>44743</v>
      </c>
      <c r="C14" s="448" t="s">
        <v>271</v>
      </c>
      <c r="D14" s="448" t="s">
        <v>449</v>
      </c>
      <c r="E14" s="477">
        <v>9000</v>
      </c>
      <c r="F14" s="448" t="s">
        <v>465</v>
      </c>
      <c r="G14" s="448" t="s">
        <v>526</v>
      </c>
      <c r="H14" s="571" t="s">
        <v>525</v>
      </c>
      <c r="I14" s="584" t="str">
        <f t="shared" si="1"/>
        <v>Gastos_Gerais</v>
      </c>
      <c r="J14" s="585">
        <f>IF(B14="","",IF(YEAR(B14)='Diário 1º PA'!$P$1,MONTH(B14)-'Diário 1º PA'!$O$1+1,(YEAR(B14)-'Diário 1º PA'!$P$1)*12-'Diário 1º PA'!$O$1+1+MONTH(B14)))</f>
        <v>7</v>
      </c>
      <c r="K14" s="586" t="s">
        <v>478</v>
      </c>
    </row>
    <row r="15" spans="1:11" ht="36">
      <c r="A15" s="475">
        <v>10</v>
      </c>
      <c r="B15" s="476">
        <v>44682</v>
      </c>
      <c r="C15" s="448" t="s">
        <v>271</v>
      </c>
      <c r="D15" s="448" t="s">
        <v>448</v>
      </c>
      <c r="E15" s="477">
        <v>264</v>
      </c>
      <c r="F15" s="448" t="s">
        <v>465</v>
      </c>
      <c r="G15" s="448" t="s">
        <v>502</v>
      </c>
      <c r="H15" s="448" t="s">
        <v>2092</v>
      </c>
      <c r="I15" s="584" t="str">
        <f t="shared" si="1"/>
        <v>Gastos_Gerais</v>
      </c>
      <c r="J15" s="585">
        <f>IF(B15="","",IF(YEAR(B15)='Diário 1º PA'!$P$1,MONTH(B15)-'Diário 1º PA'!$O$1+1,(YEAR(B15)-'Diário 1º PA'!$P$1)*12-'Diário 1º PA'!$O$1+1+MONTH(B15)))</f>
        <v>5</v>
      </c>
      <c r="K15" s="586" t="s">
        <v>478</v>
      </c>
    </row>
    <row r="16" spans="1:11" ht="36">
      <c r="A16" s="475">
        <v>11</v>
      </c>
      <c r="B16" s="476">
        <v>44713</v>
      </c>
      <c r="C16" s="448" t="s">
        <v>271</v>
      </c>
      <c r="D16" s="448" t="s">
        <v>448</v>
      </c>
      <c r="E16" s="477">
        <v>242</v>
      </c>
      <c r="F16" s="448" t="s">
        <v>465</v>
      </c>
      <c r="G16" s="448" t="s">
        <v>502</v>
      </c>
      <c r="H16" s="448" t="s">
        <v>2093</v>
      </c>
      <c r="I16" s="584" t="str">
        <f t="shared" si="1"/>
        <v>Gastos_Gerais</v>
      </c>
      <c r="J16" s="585">
        <f>IF(B16="","",IF(YEAR(B16)='Diário 1º PA'!$P$1,MONTH(B16)-'Diário 1º PA'!$O$1+1,(YEAR(B16)-'Diário 1º PA'!$P$1)*12-'Diário 1º PA'!$O$1+1+MONTH(B16)))</f>
        <v>6</v>
      </c>
      <c r="K16" s="586" t="s">
        <v>478</v>
      </c>
    </row>
    <row r="17" spans="1:11" ht="144">
      <c r="A17" s="475">
        <v>12</v>
      </c>
      <c r="B17" s="476">
        <v>44621</v>
      </c>
      <c r="C17" s="448" t="s">
        <v>271</v>
      </c>
      <c r="D17" s="448" t="s">
        <v>300</v>
      </c>
      <c r="E17" s="477">
        <v>1470</v>
      </c>
      <c r="F17" s="448" t="s">
        <v>465</v>
      </c>
      <c r="G17" s="448" t="s">
        <v>611</v>
      </c>
      <c r="H17" s="571" t="s">
        <v>612</v>
      </c>
      <c r="I17" s="584" t="str">
        <f t="shared" si="1"/>
        <v>Gastos_Gerais</v>
      </c>
      <c r="J17" s="585">
        <f>IF(B17="","",IF(YEAR(B17)='Diário 1º PA'!$P$1,MONTH(B17)-'Diário 1º PA'!$O$1+1,(YEAR(B17)-'Diário 1º PA'!$P$1)*12-'Diário 1º PA'!$O$1+1+MONTH(B17)))</f>
        <v>3</v>
      </c>
      <c r="K17" s="586" t="s">
        <v>478</v>
      </c>
    </row>
    <row r="18" spans="1:11" ht="36">
      <c r="A18" s="475">
        <v>13</v>
      </c>
      <c r="B18" s="547">
        <v>44866</v>
      </c>
      <c r="C18" s="548" t="s">
        <v>271</v>
      </c>
      <c r="D18" s="548" t="s">
        <v>448</v>
      </c>
      <c r="E18" s="549">
        <v>110</v>
      </c>
      <c r="F18" s="548" t="s">
        <v>474</v>
      </c>
      <c r="G18" s="548" t="s">
        <v>502</v>
      </c>
      <c r="H18" s="548" t="s">
        <v>2015</v>
      </c>
      <c r="I18" s="584"/>
      <c r="J18" s="585"/>
      <c r="K18" s="586" t="s">
        <v>478</v>
      </c>
    </row>
    <row r="19" spans="1:11" ht="252">
      <c r="A19" s="475">
        <v>14</v>
      </c>
      <c r="B19" s="547">
        <v>44896</v>
      </c>
      <c r="C19" s="548" t="s">
        <v>271</v>
      </c>
      <c r="D19" s="548" t="s">
        <v>448</v>
      </c>
      <c r="E19" s="549">
        <v>10000</v>
      </c>
      <c r="F19" s="548" t="s">
        <v>474</v>
      </c>
      <c r="G19" s="548" t="s">
        <v>1108</v>
      </c>
      <c r="H19" s="619" t="s">
        <v>1109</v>
      </c>
      <c r="I19" s="584"/>
      <c r="J19" s="585"/>
      <c r="K19" s="586" t="s">
        <v>478</v>
      </c>
    </row>
    <row r="20" spans="1:11" ht="36">
      <c r="A20" s="475">
        <v>15</v>
      </c>
      <c r="B20" s="547">
        <v>44805</v>
      </c>
      <c r="C20" s="548" t="s">
        <v>271</v>
      </c>
      <c r="D20" s="548" t="s">
        <v>448</v>
      </c>
      <c r="E20" s="549">
        <v>165</v>
      </c>
      <c r="F20" s="548" t="s">
        <v>473</v>
      </c>
      <c r="G20" s="548" t="s">
        <v>502</v>
      </c>
      <c r="H20" s="548" t="s">
        <v>1933</v>
      </c>
      <c r="I20" s="584" t="str">
        <f t="shared" ref="I20" si="2">SUBSTITUTE(C20," ","_")</f>
        <v>Gastos_Gerais</v>
      </c>
      <c r="J20" s="585">
        <f>IF(B20="","",IF(YEAR(B20)='Diário 1º PA'!$P$1,MONTH(B20)-'Diário 1º PA'!$O$1+1,(YEAR(B20)-'Diário 1º PA'!$P$1)*12-'Diário 1º PA'!$O$1+1+MONTH(B20)))</f>
        <v>9</v>
      </c>
      <c r="K20" s="586" t="s">
        <v>478</v>
      </c>
    </row>
    <row r="21" spans="1:11" ht="384">
      <c r="A21" s="475">
        <v>16</v>
      </c>
      <c r="B21" s="547">
        <v>44866</v>
      </c>
      <c r="C21" s="548" t="s">
        <v>271</v>
      </c>
      <c r="D21" s="548" t="s">
        <v>448</v>
      </c>
      <c r="E21" s="549">
        <v>15000</v>
      </c>
      <c r="F21" s="548" t="s">
        <v>473</v>
      </c>
      <c r="G21" s="548" t="s">
        <v>1040</v>
      </c>
      <c r="H21" s="619" t="s">
        <v>687</v>
      </c>
      <c r="I21" s="584"/>
      <c r="J21" s="585"/>
      <c r="K21" s="586" t="s">
        <v>478</v>
      </c>
    </row>
    <row r="22" spans="1:11" ht="36">
      <c r="A22" s="475">
        <v>17</v>
      </c>
      <c r="B22" s="547">
        <v>44866</v>
      </c>
      <c r="C22" s="548" t="s">
        <v>271</v>
      </c>
      <c r="D22" s="548" t="s">
        <v>442</v>
      </c>
      <c r="E22" s="549">
        <v>120</v>
      </c>
      <c r="F22" s="548" t="s">
        <v>472</v>
      </c>
      <c r="G22" s="548" t="s">
        <v>502</v>
      </c>
      <c r="H22" s="548" t="s">
        <v>1974</v>
      </c>
      <c r="I22" s="584"/>
      <c r="J22" s="585"/>
      <c r="K22" s="586" t="s">
        <v>478</v>
      </c>
    </row>
    <row r="23" spans="1:11" ht="36">
      <c r="A23" s="475">
        <v>18</v>
      </c>
      <c r="B23" s="547">
        <v>44866</v>
      </c>
      <c r="C23" s="548" t="s">
        <v>271</v>
      </c>
      <c r="D23" s="548" t="s">
        <v>442</v>
      </c>
      <c r="E23" s="549">
        <v>60</v>
      </c>
      <c r="F23" s="548" t="s">
        <v>472</v>
      </c>
      <c r="G23" s="548" t="s">
        <v>621</v>
      </c>
      <c r="H23" s="548" t="s">
        <v>1975</v>
      </c>
      <c r="I23" s="584"/>
      <c r="J23" s="585"/>
      <c r="K23" s="586" t="s">
        <v>478</v>
      </c>
    </row>
    <row r="24" spans="1:11" ht="36">
      <c r="A24" s="475">
        <v>19</v>
      </c>
      <c r="B24" s="547">
        <v>44866</v>
      </c>
      <c r="C24" s="548" t="s">
        <v>271</v>
      </c>
      <c r="D24" s="548" t="s">
        <v>442</v>
      </c>
      <c r="E24" s="549">
        <v>186</v>
      </c>
      <c r="F24" s="548" t="s">
        <v>472</v>
      </c>
      <c r="G24" s="548" t="s">
        <v>621</v>
      </c>
      <c r="H24" s="548" t="s">
        <v>1976</v>
      </c>
      <c r="I24" s="584"/>
      <c r="J24" s="585"/>
      <c r="K24" s="586" t="s">
        <v>478</v>
      </c>
    </row>
    <row r="25" spans="1:11" ht="120">
      <c r="A25" s="475">
        <v>20</v>
      </c>
      <c r="B25" s="547">
        <v>44896</v>
      </c>
      <c r="C25" s="548" t="s">
        <v>271</v>
      </c>
      <c r="D25" s="548" t="s">
        <v>442</v>
      </c>
      <c r="E25" s="549">
        <v>3000</v>
      </c>
      <c r="F25" s="548" t="s">
        <v>472</v>
      </c>
      <c r="G25" s="548" t="s">
        <v>741</v>
      </c>
      <c r="H25" s="619" t="s">
        <v>742</v>
      </c>
      <c r="I25" s="584"/>
      <c r="J25" s="585"/>
      <c r="K25" s="586" t="s">
        <v>478</v>
      </c>
    </row>
    <row r="26" spans="1:11" ht="108">
      <c r="A26" s="475">
        <v>21</v>
      </c>
      <c r="B26" s="476">
        <v>44896</v>
      </c>
      <c r="C26" s="448" t="s">
        <v>271</v>
      </c>
      <c r="D26" s="448" t="s">
        <v>442</v>
      </c>
      <c r="E26" s="477">
        <v>15000</v>
      </c>
      <c r="F26" s="448" t="s">
        <v>464</v>
      </c>
      <c r="G26" s="448" t="s">
        <v>758</v>
      </c>
      <c r="H26" s="571" t="s">
        <v>759</v>
      </c>
      <c r="I26" s="584" t="str">
        <f t="shared" si="1"/>
        <v>Gastos_Gerais</v>
      </c>
      <c r="J26" s="585">
        <f>IF(B26="","",IF(YEAR(B26)='Diário 1º PA'!$P$1,MONTH(B26)-'Diário 1º PA'!$O$1+1,(YEAR(B26)-'Diário 1º PA'!$P$1)*12-'Diário 1º PA'!$O$1+1+MONTH(B26)))</f>
        <v>12</v>
      </c>
      <c r="K26" s="586" t="s">
        <v>478</v>
      </c>
    </row>
    <row r="27" spans="1:11" ht="36">
      <c r="A27" s="475">
        <v>22</v>
      </c>
      <c r="B27" s="476">
        <v>44713</v>
      </c>
      <c r="C27" s="448" t="s">
        <v>271</v>
      </c>
      <c r="D27" s="448" t="s">
        <v>448</v>
      </c>
      <c r="E27" s="477">
        <v>991.8</v>
      </c>
      <c r="F27" s="448" t="s">
        <v>465</v>
      </c>
      <c r="G27" s="448" t="s">
        <v>502</v>
      </c>
      <c r="H27" s="448" t="s">
        <v>2112</v>
      </c>
      <c r="I27" s="584" t="str">
        <f t="shared" si="1"/>
        <v>Gastos_Gerais</v>
      </c>
      <c r="J27" s="585">
        <f>IF(B27="","",IF(YEAR(B27)='Diário 1º PA'!$P$1,MONTH(B27)-'Diário 1º PA'!$O$1+1,(YEAR(B27)-'Diário 1º PA'!$P$1)*12-'Diário 1º PA'!$O$1+1+MONTH(B27)))</f>
        <v>6</v>
      </c>
      <c r="K27" s="586" t="s">
        <v>478</v>
      </c>
    </row>
    <row r="28" spans="1:11" ht="36">
      <c r="A28" s="475">
        <v>23</v>
      </c>
      <c r="B28" s="547">
        <v>44835</v>
      </c>
      <c r="C28" s="548" t="s">
        <v>271</v>
      </c>
      <c r="D28" s="548" t="s">
        <v>434</v>
      </c>
      <c r="E28" s="549">
        <v>38.4</v>
      </c>
      <c r="F28" s="548" t="s">
        <v>466</v>
      </c>
      <c r="G28" s="548" t="s">
        <v>502</v>
      </c>
      <c r="H28" s="548" t="s">
        <v>1936</v>
      </c>
      <c r="I28" s="584"/>
      <c r="J28" s="585"/>
      <c r="K28" s="586" t="s">
        <v>478</v>
      </c>
    </row>
    <row r="29" spans="1:11" ht="36">
      <c r="A29" s="475">
        <v>24</v>
      </c>
      <c r="B29" s="547">
        <v>44835</v>
      </c>
      <c r="C29" s="548" t="s">
        <v>271</v>
      </c>
      <c r="D29" s="548" t="s">
        <v>434</v>
      </c>
      <c r="E29" s="549">
        <v>396.8</v>
      </c>
      <c r="F29" s="548" t="s">
        <v>466</v>
      </c>
      <c r="G29" s="548" t="s">
        <v>621</v>
      </c>
      <c r="H29" s="548" t="s">
        <v>1937</v>
      </c>
      <c r="I29" s="584"/>
      <c r="J29" s="585"/>
      <c r="K29" s="586" t="s">
        <v>478</v>
      </c>
    </row>
    <row r="30" spans="1:11" ht="72">
      <c r="A30" s="475">
        <v>25</v>
      </c>
      <c r="B30" s="547">
        <v>44866</v>
      </c>
      <c r="C30" s="548" t="s">
        <v>271</v>
      </c>
      <c r="D30" s="548" t="s">
        <v>434</v>
      </c>
      <c r="E30" s="549">
        <v>1536</v>
      </c>
      <c r="F30" s="548" t="s">
        <v>463</v>
      </c>
      <c r="G30" s="548" t="s">
        <v>1698</v>
      </c>
      <c r="H30" s="612" t="s">
        <v>1699</v>
      </c>
      <c r="I30" s="584"/>
      <c r="J30" s="585"/>
      <c r="K30" s="586" t="s">
        <v>478</v>
      </c>
    </row>
    <row r="31" spans="1:11" ht="36">
      <c r="A31" s="475">
        <v>26</v>
      </c>
      <c r="B31" s="547">
        <v>44835</v>
      </c>
      <c r="C31" s="548" t="s">
        <v>271</v>
      </c>
      <c r="D31" s="548" t="s">
        <v>434</v>
      </c>
      <c r="E31" s="549">
        <v>62.7</v>
      </c>
      <c r="F31" s="548" t="s">
        <v>466</v>
      </c>
      <c r="G31" s="548" t="s">
        <v>502</v>
      </c>
      <c r="H31" s="548" t="s">
        <v>1970</v>
      </c>
      <c r="I31" s="584"/>
      <c r="J31" s="585"/>
      <c r="K31" s="586" t="s">
        <v>478</v>
      </c>
    </row>
    <row r="32" spans="1:11" ht="132">
      <c r="A32" s="475">
        <v>27</v>
      </c>
      <c r="B32" s="547">
        <v>44866</v>
      </c>
      <c r="C32" s="548" t="s">
        <v>271</v>
      </c>
      <c r="D32" s="548" t="s">
        <v>434</v>
      </c>
      <c r="E32" s="549">
        <v>3000</v>
      </c>
      <c r="F32" s="548" t="s">
        <v>466</v>
      </c>
      <c r="G32" s="548" t="s">
        <v>1700</v>
      </c>
      <c r="H32" s="612" t="s">
        <v>1701</v>
      </c>
      <c r="I32" s="584"/>
      <c r="J32" s="585"/>
      <c r="K32" s="586" t="s">
        <v>478</v>
      </c>
    </row>
    <row r="33" spans="1:11" ht="36">
      <c r="A33" s="475">
        <v>28</v>
      </c>
      <c r="B33" s="547">
        <v>44835</v>
      </c>
      <c r="C33" s="548" t="s">
        <v>271</v>
      </c>
      <c r="D33" s="548" t="s">
        <v>434</v>
      </c>
      <c r="E33" s="549">
        <v>545.6</v>
      </c>
      <c r="F33" s="548" t="s">
        <v>466</v>
      </c>
      <c r="G33" s="548" t="s">
        <v>621</v>
      </c>
      <c r="H33" s="548" t="s">
        <v>1957</v>
      </c>
      <c r="I33" s="584"/>
      <c r="J33" s="585"/>
      <c r="K33" s="586" t="s">
        <v>478</v>
      </c>
    </row>
    <row r="34" spans="1:11" ht="72">
      <c r="A34" s="475">
        <v>29</v>
      </c>
      <c r="B34" s="547">
        <v>44866</v>
      </c>
      <c r="C34" s="548" t="s">
        <v>271</v>
      </c>
      <c r="D34" s="548" t="s">
        <v>434</v>
      </c>
      <c r="E34" s="549">
        <v>2112</v>
      </c>
      <c r="F34" s="548" t="s">
        <v>466</v>
      </c>
      <c r="G34" s="548" t="s">
        <v>1702</v>
      </c>
      <c r="H34" s="612" t="s">
        <v>1703</v>
      </c>
      <c r="I34" s="584"/>
      <c r="J34" s="585"/>
      <c r="K34" s="586" t="s">
        <v>478</v>
      </c>
    </row>
    <row r="35" spans="1:11" ht="84">
      <c r="A35" s="475">
        <v>30</v>
      </c>
      <c r="B35" s="476">
        <v>44866</v>
      </c>
      <c r="C35" s="448" t="s">
        <v>271</v>
      </c>
      <c r="D35" s="448" t="s">
        <v>448</v>
      </c>
      <c r="E35" s="477">
        <v>2000</v>
      </c>
      <c r="F35" s="448" t="s">
        <v>464</v>
      </c>
      <c r="G35" s="448" t="s">
        <v>1705</v>
      </c>
      <c r="H35" s="573" t="s">
        <v>1706</v>
      </c>
      <c r="I35" s="584" t="str">
        <f t="shared" ref="I35:I42" si="3">SUBSTITUTE(C35," ","_")</f>
        <v>Gastos_Gerais</v>
      </c>
      <c r="J35" s="585">
        <f>IF(B35="","",IF(YEAR(B35)='Diário 1º PA'!$P$1,MONTH(B35)-'Diário 1º PA'!$O$1+1,(YEAR(B35)-'Diário 1º PA'!$P$1)*12-'Diário 1º PA'!$O$1+1+MONTH(B35)))</f>
        <v>11</v>
      </c>
      <c r="K35" s="586" t="s">
        <v>478</v>
      </c>
    </row>
    <row r="36" spans="1:11" ht="84">
      <c r="A36" s="475">
        <v>31</v>
      </c>
      <c r="B36" s="476">
        <v>44896</v>
      </c>
      <c r="C36" s="448" t="s">
        <v>271</v>
      </c>
      <c r="D36" s="448" t="s">
        <v>448</v>
      </c>
      <c r="E36" s="477">
        <v>2000</v>
      </c>
      <c r="F36" s="448" t="s">
        <v>464</v>
      </c>
      <c r="G36" s="448" t="s">
        <v>1705</v>
      </c>
      <c r="H36" s="573" t="s">
        <v>1706</v>
      </c>
      <c r="I36" s="584" t="str">
        <f t="shared" si="3"/>
        <v>Gastos_Gerais</v>
      </c>
      <c r="J36" s="585">
        <f>IF(B36="","",IF(YEAR(B36)='Diário 1º PA'!$P$1,MONTH(B36)-'Diário 1º PA'!$O$1+1,(YEAR(B36)-'Diário 1º PA'!$P$1)*12-'Diário 1º PA'!$O$1+1+MONTH(B36)))</f>
        <v>12</v>
      </c>
      <c r="K36" s="586" t="s">
        <v>478</v>
      </c>
    </row>
    <row r="37" spans="1:11" ht="120">
      <c r="A37" s="475">
        <v>32</v>
      </c>
      <c r="B37" s="547">
        <v>44866</v>
      </c>
      <c r="C37" s="548" t="s">
        <v>271</v>
      </c>
      <c r="D37" s="548" t="s">
        <v>434</v>
      </c>
      <c r="E37" s="549">
        <v>3000</v>
      </c>
      <c r="F37" s="548" t="s">
        <v>466</v>
      </c>
      <c r="G37" s="548" t="s">
        <v>1707</v>
      </c>
      <c r="H37" s="612" t="s">
        <v>1708</v>
      </c>
      <c r="I37" s="584"/>
      <c r="J37" s="585"/>
      <c r="K37" s="586" t="s">
        <v>478</v>
      </c>
    </row>
    <row r="38" spans="1:11" ht="48">
      <c r="A38" s="475">
        <v>33</v>
      </c>
      <c r="B38" s="476">
        <v>44805</v>
      </c>
      <c r="C38" s="448" t="s">
        <v>271</v>
      </c>
      <c r="D38" s="448" t="s">
        <v>184</v>
      </c>
      <c r="E38" s="477">
        <v>125</v>
      </c>
      <c r="F38" s="548" t="s">
        <v>465</v>
      </c>
      <c r="G38" s="448" t="s">
        <v>502</v>
      </c>
      <c r="H38" s="448" t="s">
        <v>2118</v>
      </c>
      <c r="I38" s="584" t="str">
        <f t="shared" si="3"/>
        <v>Gastos_Gerais</v>
      </c>
      <c r="J38" s="585">
        <f>IF(B38="","",IF(YEAR(B38)='Diário 1º PA'!$P$1,MONTH(B38)-'Diário 1º PA'!$O$1+1,(YEAR(B38)-'Diário 1º PA'!$P$1)*12-'Diário 1º PA'!$O$1+1+MONTH(B38)))</f>
        <v>9</v>
      </c>
      <c r="K38" s="586" t="s">
        <v>478</v>
      </c>
    </row>
    <row r="39" spans="1:11" ht="60">
      <c r="A39" s="475">
        <v>34</v>
      </c>
      <c r="B39" s="476">
        <v>44835</v>
      </c>
      <c r="C39" s="448" t="s">
        <v>271</v>
      </c>
      <c r="D39" s="448" t="s">
        <v>184</v>
      </c>
      <c r="E39" s="477">
        <v>2500</v>
      </c>
      <c r="F39" s="448" t="s">
        <v>471</v>
      </c>
      <c r="G39" s="448" t="s">
        <v>2027</v>
      </c>
      <c r="H39" s="573" t="s">
        <v>1747</v>
      </c>
      <c r="I39" s="584" t="str">
        <f t="shared" si="3"/>
        <v>Gastos_Gerais</v>
      </c>
      <c r="J39" s="585">
        <f>IF(B39="","",IF(YEAR(B39)='Diário 1º PA'!$P$1,MONTH(B39)-'Diário 1º PA'!$O$1+1,(YEAR(B39)-'Diário 1º PA'!$P$1)*12-'Diário 1º PA'!$O$1+1+MONTH(B39)))</f>
        <v>10</v>
      </c>
      <c r="K39" s="586" t="s">
        <v>478</v>
      </c>
    </row>
    <row r="40" spans="1:11" ht="84">
      <c r="A40" s="475">
        <v>35</v>
      </c>
      <c r="B40" s="476">
        <v>44805</v>
      </c>
      <c r="C40" s="448" t="s">
        <v>271</v>
      </c>
      <c r="D40" s="448" t="s">
        <v>457</v>
      </c>
      <c r="E40" s="477">
        <v>415</v>
      </c>
      <c r="F40" s="448" t="s">
        <v>2131</v>
      </c>
      <c r="G40" s="448" t="s">
        <v>1757</v>
      </c>
      <c r="H40" s="573" t="s">
        <v>1756</v>
      </c>
      <c r="I40" s="584" t="str">
        <f t="shared" si="3"/>
        <v>Gastos_Gerais</v>
      </c>
      <c r="J40" s="585">
        <f>IF(B40="","",IF(YEAR(B40)='Diário 1º PA'!$P$1,MONTH(B40)-'Diário 1º PA'!$O$1+1,(YEAR(B40)-'Diário 1º PA'!$P$1)*12-'Diário 1º PA'!$O$1+1+MONTH(B40)))</f>
        <v>9</v>
      </c>
      <c r="K40" s="586" t="s">
        <v>478</v>
      </c>
    </row>
    <row r="41" spans="1:11" ht="252">
      <c r="A41" s="475">
        <v>36</v>
      </c>
      <c r="B41" s="476">
        <v>44835</v>
      </c>
      <c r="C41" s="448" t="s">
        <v>271</v>
      </c>
      <c r="D41" s="448" t="s">
        <v>448</v>
      </c>
      <c r="E41" s="477">
        <v>1875</v>
      </c>
      <c r="F41" s="448" t="s">
        <v>2131</v>
      </c>
      <c r="G41" s="448" t="s">
        <v>1770</v>
      </c>
      <c r="H41" s="573" t="s">
        <v>1771</v>
      </c>
      <c r="I41" s="584" t="str">
        <f t="shared" si="3"/>
        <v>Gastos_Gerais</v>
      </c>
      <c r="J41" s="585">
        <f>IF(B41="","",IF(YEAR(B41)='Diário 1º PA'!$P$1,MONTH(B41)-'Diário 1º PA'!$O$1+1,(YEAR(B41)-'Diário 1º PA'!$P$1)*12-'Diário 1º PA'!$O$1+1+MONTH(B41)))</f>
        <v>10</v>
      </c>
      <c r="K41" s="586" t="s">
        <v>478</v>
      </c>
    </row>
    <row r="42" spans="1:11" ht="36">
      <c r="A42" s="475">
        <v>37</v>
      </c>
      <c r="B42" s="476">
        <v>44835</v>
      </c>
      <c r="C42" s="448" t="s">
        <v>271</v>
      </c>
      <c r="D42" s="448" t="s">
        <v>59</v>
      </c>
      <c r="E42" s="477">
        <v>395.25</v>
      </c>
      <c r="F42" s="448" t="s">
        <v>309</v>
      </c>
      <c r="G42" s="448" t="s">
        <v>621</v>
      </c>
      <c r="H42" s="448" t="s">
        <v>1968</v>
      </c>
      <c r="I42" s="584" t="str">
        <f t="shared" si="3"/>
        <v>Gastos_Gerais</v>
      </c>
      <c r="J42" s="585">
        <f>IF(B42="","",IF(YEAR(B42)='Diário 1º PA'!$P$1,MONTH(B42)-'Diário 1º PA'!$O$1+1,(YEAR(B42)-'Diário 1º PA'!$P$1)*12-'Diário 1º PA'!$O$1+1+MONTH(B42)))</f>
        <v>10</v>
      </c>
      <c r="K42" s="586" t="s">
        <v>478</v>
      </c>
    </row>
    <row r="43" spans="1:11" ht="144">
      <c r="A43" s="475">
        <v>38</v>
      </c>
      <c r="B43" s="547">
        <v>44866</v>
      </c>
      <c r="C43" s="548" t="s">
        <v>271</v>
      </c>
      <c r="D43" s="548" t="s">
        <v>59</v>
      </c>
      <c r="E43" s="549">
        <v>8500</v>
      </c>
      <c r="F43" s="548" t="s">
        <v>309</v>
      </c>
      <c r="G43" s="548" t="s">
        <v>1779</v>
      </c>
      <c r="H43" s="612" t="s">
        <v>1778</v>
      </c>
      <c r="I43" s="584"/>
      <c r="J43" s="585"/>
      <c r="K43" s="586" t="s">
        <v>478</v>
      </c>
    </row>
    <row r="44" spans="1:11" ht="144">
      <c r="A44" s="475">
        <v>39</v>
      </c>
      <c r="B44" s="547">
        <v>44896</v>
      </c>
      <c r="C44" s="548" t="s">
        <v>271</v>
      </c>
      <c r="D44" s="548" t="s">
        <v>59</v>
      </c>
      <c r="E44" s="549">
        <v>8500</v>
      </c>
      <c r="F44" s="548" t="s">
        <v>309</v>
      </c>
      <c r="G44" s="548" t="s">
        <v>1779</v>
      </c>
      <c r="H44" s="612" t="s">
        <v>1778</v>
      </c>
      <c r="I44" s="584"/>
      <c r="J44" s="585"/>
      <c r="K44" s="586" t="s">
        <v>478</v>
      </c>
    </row>
    <row r="45" spans="1:11" ht="25.5">
      <c r="A45" s="475">
        <v>40</v>
      </c>
      <c r="B45" s="476">
        <v>44805</v>
      </c>
      <c r="C45" s="448" t="s">
        <v>271</v>
      </c>
      <c r="D45" s="448" t="s">
        <v>90</v>
      </c>
      <c r="E45" s="477">
        <v>65</v>
      </c>
      <c r="F45" s="448" t="s">
        <v>309</v>
      </c>
      <c r="G45" s="448" t="s">
        <v>502</v>
      </c>
      <c r="H45" s="448" t="s">
        <v>2004</v>
      </c>
      <c r="I45" s="584" t="str">
        <f t="shared" ref="I45:I72" si="4">SUBSTITUTE(C45," ","_")</f>
        <v>Gastos_Gerais</v>
      </c>
      <c r="J45" s="585">
        <f>IF(B45="","",IF(YEAR(B45)='Diário 1º PA'!$P$1,MONTH(B45)-'Diário 1º PA'!$O$1+1,(YEAR(B45)-'Diário 1º PA'!$P$1)*12-'Diário 1º PA'!$O$1+1+MONTH(B45)))</f>
        <v>9</v>
      </c>
      <c r="K45" s="586" t="s">
        <v>478</v>
      </c>
    </row>
    <row r="46" spans="1:11" ht="60">
      <c r="A46" s="475">
        <v>41</v>
      </c>
      <c r="B46" s="476">
        <v>44835</v>
      </c>
      <c r="C46" s="448" t="s">
        <v>271</v>
      </c>
      <c r="D46" s="448" t="s">
        <v>90</v>
      </c>
      <c r="E46" s="477">
        <v>1300</v>
      </c>
      <c r="F46" s="448" t="s">
        <v>309</v>
      </c>
      <c r="G46" s="448" t="s">
        <v>1780</v>
      </c>
      <c r="H46" s="573" t="s">
        <v>1781</v>
      </c>
      <c r="I46" s="584" t="str">
        <f t="shared" si="4"/>
        <v>Gastos_Gerais</v>
      </c>
      <c r="J46" s="585">
        <f>IF(B46="","",IF(YEAR(B46)='Diário 1º PA'!$P$1,MONTH(B46)-'Diário 1º PA'!$O$1+1,(YEAR(B46)-'Diário 1º PA'!$P$1)*12-'Diário 1º PA'!$O$1+1+MONTH(B46)))</f>
        <v>10</v>
      </c>
      <c r="K46" s="586" t="s">
        <v>478</v>
      </c>
    </row>
    <row r="47" spans="1:11" ht="60">
      <c r="A47" s="475">
        <v>42</v>
      </c>
      <c r="B47" s="547">
        <v>44896</v>
      </c>
      <c r="C47" s="548" t="s">
        <v>271</v>
      </c>
      <c r="D47" s="548" t="s">
        <v>90</v>
      </c>
      <c r="E47" s="549">
        <v>1300</v>
      </c>
      <c r="F47" s="548" t="s">
        <v>309</v>
      </c>
      <c r="G47" s="548" t="s">
        <v>1780</v>
      </c>
      <c r="H47" s="612" t="s">
        <v>1781</v>
      </c>
      <c r="I47" s="584"/>
      <c r="J47" s="585"/>
      <c r="K47" s="586" t="s">
        <v>478</v>
      </c>
    </row>
    <row r="48" spans="1:11" ht="36">
      <c r="A48" s="475">
        <v>43</v>
      </c>
      <c r="B48" s="547">
        <v>44835</v>
      </c>
      <c r="C48" s="548" t="s">
        <v>271</v>
      </c>
      <c r="D48" s="548" t="s">
        <v>445</v>
      </c>
      <c r="E48" s="549">
        <v>313.5</v>
      </c>
      <c r="F48" s="548" t="s">
        <v>466</v>
      </c>
      <c r="G48" s="548" t="s">
        <v>502</v>
      </c>
      <c r="H48" s="548" t="s">
        <v>2096</v>
      </c>
      <c r="I48" s="584"/>
      <c r="J48" s="585"/>
      <c r="K48" s="586" t="s">
        <v>478</v>
      </c>
    </row>
    <row r="49" spans="1:11" ht="48">
      <c r="A49" s="475">
        <v>44</v>
      </c>
      <c r="B49" s="476">
        <v>44835</v>
      </c>
      <c r="C49" s="448" t="s">
        <v>271</v>
      </c>
      <c r="D49" s="448" t="s">
        <v>222</v>
      </c>
      <c r="E49" s="477">
        <v>1098.24</v>
      </c>
      <c r="F49" s="448" t="s">
        <v>465</v>
      </c>
      <c r="G49" s="448" t="s">
        <v>502</v>
      </c>
      <c r="H49" s="448" t="s">
        <v>1935</v>
      </c>
      <c r="I49" s="584" t="str">
        <f t="shared" si="4"/>
        <v>Gastos_Gerais</v>
      </c>
      <c r="J49" s="585">
        <f>IF(B49="","",IF(YEAR(B49)='Diário 1º PA'!$P$1,MONTH(B49)-'Diário 1º PA'!$O$1+1,(YEAR(B49)-'Diário 1º PA'!$P$1)*12-'Diário 1º PA'!$O$1+1+MONTH(B49)))</f>
        <v>10</v>
      </c>
      <c r="K49" s="586" t="s">
        <v>478</v>
      </c>
    </row>
    <row r="50" spans="1:11" ht="36">
      <c r="A50" s="475">
        <v>45</v>
      </c>
      <c r="B50" s="547">
        <v>44835</v>
      </c>
      <c r="C50" s="548" t="s">
        <v>271</v>
      </c>
      <c r="D50" s="548" t="s">
        <v>443</v>
      </c>
      <c r="E50" s="549">
        <v>180</v>
      </c>
      <c r="F50" s="548" t="s">
        <v>466</v>
      </c>
      <c r="G50" s="548" t="s">
        <v>502</v>
      </c>
      <c r="H50" s="548" t="s">
        <v>1946</v>
      </c>
      <c r="I50" s="584"/>
      <c r="J50" s="585"/>
      <c r="K50" s="586" t="s">
        <v>478</v>
      </c>
    </row>
    <row r="51" spans="1:11" ht="36">
      <c r="A51" s="475">
        <v>46</v>
      </c>
      <c r="B51" s="547">
        <v>44835</v>
      </c>
      <c r="C51" s="548" t="s">
        <v>271</v>
      </c>
      <c r="D51" s="548" t="s">
        <v>443</v>
      </c>
      <c r="E51" s="549">
        <v>125.8</v>
      </c>
      <c r="F51" s="548" t="s">
        <v>466</v>
      </c>
      <c r="G51" s="548" t="s">
        <v>621</v>
      </c>
      <c r="H51" s="548" t="s">
        <v>1947</v>
      </c>
      <c r="I51" s="584"/>
      <c r="J51" s="585"/>
      <c r="K51" s="586" t="s">
        <v>478</v>
      </c>
    </row>
    <row r="52" spans="1:11" ht="48">
      <c r="A52" s="475">
        <v>47</v>
      </c>
      <c r="B52" s="547">
        <v>44835</v>
      </c>
      <c r="C52" s="548" t="s">
        <v>271</v>
      </c>
      <c r="D52" s="548" t="s">
        <v>443</v>
      </c>
      <c r="E52" s="549">
        <v>1116</v>
      </c>
      <c r="F52" s="548" t="s">
        <v>466</v>
      </c>
      <c r="G52" s="548" t="s">
        <v>621</v>
      </c>
      <c r="H52" s="548" t="s">
        <v>1948</v>
      </c>
      <c r="I52" s="584"/>
      <c r="J52" s="585"/>
      <c r="K52" s="586" t="s">
        <v>478</v>
      </c>
    </row>
    <row r="53" spans="1:11" ht="36">
      <c r="A53" s="475">
        <v>48</v>
      </c>
      <c r="B53" s="547">
        <v>44866</v>
      </c>
      <c r="C53" s="548" t="s">
        <v>271</v>
      </c>
      <c r="D53" s="548" t="s">
        <v>443</v>
      </c>
      <c r="E53" s="549">
        <v>420</v>
      </c>
      <c r="F53" s="548" t="s">
        <v>466</v>
      </c>
      <c r="G53" s="548" t="s">
        <v>502</v>
      </c>
      <c r="H53" s="548" t="s">
        <v>2008</v>
      </c>
      <c r="I53" s="584"/>
      <c r="J53" s="585"/>
      <c r="K53" s="586" t="s">
        <v>478</v>
      </c>
    </row>
    <row r="54" spans="1:11" ht="36">
      <c r="A54" s="475">
        <v>49</v>
      </c>
      <c r="B54" s="547">
        <v>44866</v>
      </c>
      <c r="C54" s="548" t="s">
        <v>271</v>
      </c>
      <c r="D54" s="548" t="s">
        <v>443</v>
      </c>
      <c r="E54" s="549">
        <v>2090.4499999999998</v>
      </c>
      <c r="F54" s="548" t="s">
        <v>466</v>
      </c>
      <c r="G54" s="548" t="s">
        <v>621</v>
      </c>
      <c r="H54" s="548" t="s">
        <v>2009</v>
      </c>
      <c r="I54" s="584"/>
      <c r="J54" s="585"/>
      <c r="K54" s="586" t="s">
        <v>478</v>
      </c>
    </row>
    <row r="55" spans="1:11" ht="48">
      <c r="A55" s="475">
        <v>50</v>
      </c>
      <c r="B55" s="547">
        <v>44866</v>
      </c>
      <c r="C55" s="548" t="s">
        <v>271</v>
      </c>
      <c r="D55" s="548" t="s">
        <v>443</v>
      </c>
      <c r="E55" s="549">
        <v>2063.59</v>
      </c>
      <c r="F55" s="548" t="s">
        <v>466</v>
      </c>
      <c r="G55" s="548" t="s">
        <v>621</v>
      </c>
      <c r="H55" s="548" t="s">
        <v>2010</v>
      </c>
      <c r="I55" s="584"/>
      <c r="J55" s="585"/>
      <c r="K55" s="586" t="s">
        <v>478</v>
      </c>
    </row>
    <row r="56" spans="1:11" ht="60">
      <c r="A56" s="475">
        <v>51</v>
      </c>
      <c r="B56" s="476">
        <v>44835</v>
      </c>
      <c r="C56" s="448" t="s">
        <v>271</v>
      </c>
      <c r="D56" s="448" t="s">
        <v>459</v>
      </c>
      <c r="E56" s="477">
        <f>9000+300</f>
        <v>9300</v>
      </c>
      <c r="F56" s="448" t="s">
        <v>2131</v>
      </c>
      <c r="G56" s="448" t="s">
        <v>1810</v>
      </c>
      <c r="H56" s="573" t="s">
        <v>1811</v>
      </c>
      <c r="I56" s="584" t="str">
        <f t="shared" si="4"/>
        <v>Gastos_Gerais</v>
      </c>
      <c r="J56" s="585">
        <f>IF(B56="","",IF(YEAR(B56)='Diário 1º PA'!$P$1,MONTH(B56)-'Diário 1º PA'!$O$1+1,(YEAR(B56)-'Diário 1º PA'!$P$1)*12-'Diário 1º PA'!$O$1+1+MONTH(B56)))</f>
        <v>10</v>
      </c>
      <c r="K56" s="586" t="s">
        <v>478</v>
      </c>
    </row>
    <row r="57" spans="1:11" ht="36">
      <c r="A57" s="475">
        <v>52</v>
      </c>
      <c r="B57" s="547">
        <v>44835</v>
      </c>
      <c r="C57" s="548" t="s">
        <v>271</v>
      </c>
      <c r="D57" s="548" t="s">
        <v>444</v>
      </c>
      <c r="E57" s="549">
        <v>600</v>
      </c>
      <c r="F57" s="548" t="s">
        <v>466</v>
      </c>
      <c r="G57" s="548" t="s">
        <v>502</v>
      </c>
      <c r="H57" s="548" t="s">
        <v>2074</v>
      </c>
      <c r="I57" s="584"/>
      <c r="J57" s="585"/>
      <c r="K57" s="586" t="s">
        <v>478</v>
      </c>
    </row>
    <row r="58" spans="1:11" ht="36">
      <c r="A58" s="475">
        <v>53</v>
      </c>
      <c r="B58" s="547">
        <v>44866</v>
      </c>
      <c r="C58" s="548" t="s">
        <v>271</v>
      </c>
      <c r="D58" s="548" t="s">
        <v>184</v>
      </c>
      <c r="E58" s="549">
        <v>163</v>
      </c>
      <c r="F58" s="548" t="s">
        <v>472</v>
      </c>
      <c r="G58" s="548" t="s">
        <v>502</v>
      </c>
      <c r="H58" s="548" t="s">
        <v>1992</v>
      </c>
      <c r="I58" s="584"/>
      <c r="J58" s="585"/>
      <c r="K58" s="586" t="s">
        <v>478</v>
      </c>
    </row>
    <row r="59" spans="1:11" ht="84">
      <c r="A59" s="475">
        <v>54</v>
      </c>
      <c r="B59" s="547">
        <v>44896</v>
      </c>
      <c r="C59" s="548" t="s">
        <v>271</v>
      </c>
      <c r="D59" s="548" t="s">
        <v>184</v>
      </c>
      <c r="E59" s="549">
        <v>5000</v>
      </c>
      <c r="F59" s="548" t="s">
        <v>472</v>
      </c>
      <c r="G59" s="548" t="s">
        <v>1862</v>
      </c>
      <c r="H59" s="612" t="s">
        <v>1863</v>
      </c>
      <c r="I59" s="584"/>
      <c r="J59" s="585"/>
      <c r="K59" s="586" t="s">
        <v>478</v>
      </c>
    </row>
    <row r="60" spans="1:11" ht="36">
      <c r="A60" s="475">
        <v>55</v>
      </c>
      <c r="B60" s="547">
        <v>44835</v>
      </c>
      <c r="C60" s="548" t="s">
        <v>271</v>
      </c>
      <c r="D60" s="548" t="s">
        <v>253</v>
      </c>
      <c r="E60" s="549">
        <v>20.399999999999999</v>
      </c>
      <c r="F60" s="548" t="s">
        <v>466</v>
      </c>
      <c r="G60" s="548" t="s">
        <v>502</v>
      </c>
      <c r="H60" s="548" t="s">
        <v>2047</v>
      </c>
      <c r="I60" s="584"/>
      <c r="J60" s="585"/>
      <c r="K60" s="586" t="s">
        <v>478</v>
      </c>
    </row>
    <row r="61" spans="1:11" ht="48">
      <c r="A61" s="475">
        <v>56</v>
      </c>
      <c r="B61" s="476">
        <v>44835</v>
      </c>
      <c r="C61" s="448" t="s">
        <v>271</v>
      </c>
      <c r="D61" s="448" t="s">
        <v>436</v>
      </c>
      <c r="E61" s="477">
        <v>80.400000000000006</v>
      </c>
      <c r="F61" s="448" t="s">
        <v>2131</v>
      </c>
      <c r="G61" s="448" t="s">
        <v>502</v>
      </c>
      <c r="H61" s="448" t="s">
        <v>1998</v>
      </c>
      <c r="I61" s="584" t="str">
        <f t="shared" ref="I61" si="5">SUBSTITUTE(C61," ","_")</f>
        <v>Gastos_Gerais</v>
      </c>
      <c r="J61" s="585">
        <f>IF(B61="","",IF(YEAR(B61)='Diário 1º PA'!$P$1,MONTH(B61)-'Diário 1º PA'!$O$1+1,(YEAR(B61)-'Diário 1º PA'!$P$1)*12-'Diário 1º PA'!$O$1+1+MONTH(B61)))</f>
        <v>10</v>
      </c>
      <c r="K61" s="586" t="s">
        <v>478</v>
      </c>
    </row>
    <row r="62" spans="1:11" ht="144">
      <c r="A62" s="475">
        <v>57</v>
      </c>
      <c r="B62" s="476">
        <v>44866</v>
      </c>
      <c r="C62" s="448" t="s">
        <v>271</v>
      </c>
      <c r="D62" s="448" t="s">
        <v>436</v>
      </c>
      <c r="E62" s="477">
        <v>4000</v>
      </c>
      <c r="F62" s="448" t="s">
        <v>2131</v>
      </c>
      <c r="G62" s="448" t="s">
        <v>1894</v>
      </c>
      <c r="H62" s="573" t="s">
        <v>1895</v>
      </c>
      <c r="I62" s="584" t="str">
        <f t="shared" si="4"/>
        <v>Gastos_Gerais</v>
      </c>
      <c r="J62" s="585">
        <f>IF(B62="","",IF(YEAR(B62)='Diário 1º PA'!$P$1,MONTH(B62)-'Diário 1º PA'!$O$1+1,(YEAR(B62)-'Diário 1º PA'!$P$1)*12-'Diário 1º PA'!$O$1+1+MONTH(B62)))</f>
        <v>11</v>
      </c>
      <c r="K62" s="586" t="s">
        <v>478</v>
      </c>
    </row>
    <row r="63" spans="1:11" ht="180">
      <c r="A63" s="475">
        <v>58</v>
      </c>
      <c r="B63" s="476">
        <v>44835</v>
      </c>
      <c r="C63" s="448" t="s">
        <v>271</v>
      </c>
      <c r="D63" s="448" t="s">
        <v>449</v>
      </c>
      <c r="E63" s="477">
        <v>8000</v>
      </c>
      <c r="F63" s="448" t="s">
        <v>465</v>
      </c>
      <c r="G63" s="448" t="s">
        <v>1901</v>
      </c>
      <c r="H63" s="573" t="s">
        <v>1902</v>
      </c>
      <c r="I63" s="584" t="str">
        <f t="shared" si="4"/>
        <v>Gastos_Gerais</v>
      </c>
      <c r="J63" s="585">
        <f>IF(B63="","",IF(YEAR(B63)='Diário 1º PA'!$P$1,MONTH(B63)-'Diário 1º PA'!$O$1+1,(YEAR(B63)-'Diário 1º PA'!$P$1)*12-'Diário 1º PA'!$O$1+1+MONTH(B63)))</f>
        <v>10</v>
      </c>
      <c r="K63" s="586" t="s">
        <v>478</v>
      </c>
    </row>
    <row r="64" spans="1:11" ht="25.5">
      <c r="A64" s="475">
        <v>59</v>
      </c>
      <c r="B64" s="476">
        <v>44866</v>
      </c>
      <c r="C64" s="448" t="s">
        <v>271</v>
      </c>
      <c r="D64" s="448" t="s">
        <v>446</v>
      </c>
      <c r="E64" s="477">
        <v>80.400000000000006</v>
      </c>
      <c r="F64" s="448" t="s">
        <v>2131</v>
      </c>
      <c r="G64" s="448" t="s">
        <v>502</v>
      </c>
      <c r="H64" s="448" t="s">
        <v>1969</v>
      </c>
      <c r="I64" s="584" t="str">
        <f t="shared" si="4"/>
        <v>Gastos_Gerais</v>
      </c>
      <c r="J64" s="585">
        <f>IF(B64="","",IF(YEAR(B64)='Diário 1º PA'!$P$1,MONTH(B64)-'Diário 1º PA'!$O$1+1,(YEAR(B64)-'Diário 1º PA'!$P$1)*12-'Diário 1º PA'!$O$1+1+MONTH(B64)))</f>
        <v>11</v>
      </c>
      <c r="K64" s="586" t="s">
        <v>478</v>
      </c>
    </row>
    <row r="65" spans="1:11" ht="228">
      <c r="A65" s="475">
        <v>60</v>
      </c>
      <c r="B65" s="476">
        <v>44835</v>
      </c>
      <c r="C65" s="448" t="s">
        <v>271</v>
      </c>
      <c r="D65" s="448" t="s">
        <v>448</v>
      </c>
      <c r="E65" s="477">
        <v>9240</v>
      </c>
      <c r="F65" s="448" t="s">
        <v>2131</v>
      </c>
      <c r="G65" s="448" t="s">
        <v>1904</v>
      </c>
      <c r="H65" s="573" t="s">
        <v>1905</v>
      </c>
      <c r="I65" s="584" t="str">
        <f t="shared" si="4"/>
        <v>Gastos_Gerais</v>
      </c>
      <c r="J65" s="585">
        <f>IF(B65="","",IF(YEAR(B65)='Diário 1º PA'!$P$1,MONTH(B65)-'Diário 1º PA'!$O$1+1,(YEAR(B65)-'Diário 1º PA'!$P$1)*12-'Diário 1º PA'!$O$1+1+MONTH(B65)))</f>
        <v>10</v>
      </c>
      <c r="K65" s="586" t="s">
        <v>478</v>
      </c>
    </row>
    <row r="66" spans="1:11" ht="156">
      <c r="A66" s="475">
        <v>61</v>
      </c>
      <c r="B66" s="476">
        <v>44835</v>
      </c>
      <c r="C66" s="448" t="s">
        <v>271</v>
      </c>
      <c r="D66" s="448" t="s">
        <v>442</v>
      </c>
      <c r="E66" s="477">
        <v>3360</v>
      </c>
      <c r="F66" s="448" t="s">
        <v>2131</v>
      </c>
      <c r="G66" s="448" t="s">
        <v>1906</v>
      </c>
      <c r="H66" s="573" t="s">
        <v>1907</v>
      </c>
      <c r="I66" s="584" t="str">
        <f t="shared" si="4"/>
        <v>Gastos_Gerais</v>
      </c>
      <c r="J66" s="585">
        <f>IF(B66="","",IF(YEAR(B66)='Diário 1º PA'!$P$1,MONTH(B66)-'Diário 1º PA'!$O$1+1,(YEAR(B66)-'Diário 1º PA'!$P$1)*12-'Diário 1º PA'!$O$1+1+MONTH(B66)))</f>
        <v>10</v>
      </c>
      <c r="K66" s="586" t="s">
        <v>478</v>
      </c>
    </row>
    <row r="67" spans="1:11" ht="192">
      <c r="A67" s="475">
        <v>62</v>
      </c>
      <c r="B67" s="476">
        <v>44866</v>
      </c>
      <c r="C67" s="448" t="s">
        <v>271</v>
      </c>
      <c r="D67" s="448" t="s">
        <v>456</v>
      </c>
      <c r="E67" s="477">
        <v>2920</v>
      </c>
      <c r="F67" s="448" t="s">
        <v>2131</v>
      </c>
      <c r="G67" s="448" t="s">
        <v>1909</v>
      </c>
      <c r="H67" s="573" t="s">
        <v>1908</v>
      </c>
      <c r="I67" s="584" t="str">
        <f t="shared" si="4"/>
        <v>Gastos_Gerais</v>
      </c>
      <c r="J67" s="585">
        <f>IF(B67="","",IF(YEAR(B67)='Diário 1º PA'!$P$1,MONTH(B67)-'Diário 1º PA'!$O$1+1,(YEAR(B67)-'Diário 1º PA'!$P$1)*12-'Diário 1º PA'!$O$1+1+MONTH(B67)))</f>
        <v>11</v>
      </c>
      <c r="K67" s="586" t="s">
        <v>478</v>
      </c>
    </row>
    <row r="68" spans="1:11" ht="252">
      <c r="A68" s="475">
        <v>63</v>
      </c>
      <c r="B68" s="476">
        <v>44835</v>
      </c>
      <c r="C68" s="448" t="s">
        <v>271</v>
      </c>
      <c r="D68" s="448" t="s">
        <v>444</v>
      </c>
      <c r="E68" s="477">
        <v>3600</v>
      </c>
      <c r="F68" s="448" t="s">
        <v>2131</v>
      </c>
      <c r="G68" s="448" t="s">
        <v>1910</v>
      </c>
      <c r="H68" s="573" t="s">
        <v>1911</v>
      </c>
      <c r="I68" s="584" t="str">
        <f t="shared" si="4"/>
        <v>Gastos_Gerais</v>
      </c>
      <c r="J68" s="585">
        <f>IF(B68="","",IF(YEAR(B68)='Diário 1º PA'!$P$1,MONTH(B68)-'Diário 1º PA'!$O$1+1,(YEAR(B68)-'Diário 1º PA'!$P$1)*12-'Diário 1º PA'!$O$1+1+MONTH(B68)))</f>
        <v>10</v>
      </c>
      <c r="K68" s="586" t="s">
        <v>478</v>
      </c>
    </row>
    <row r="69" spans="1:11" ht="36">
      <c r="A69" s="475">
        <v>64</v>
      </c>
      <c r="B69" s="547">
        <v>44835</v>
      </c>
      <c r="C69" s="548" t="s">
        <v>271</v>
      </c>
      <c r="D69" s="548" t="s">
        <v>436</v>
      </c>
      <c r="E69" s="549">
        <v>250</v>
      </c>
      <c r="F69" s="548" t="s">
        <v>466</v>
      </c>
      <c r="G69" s="548" t="s">
        <v>502</v>
      </c>
      <c r="H69" s="548" t="s">
        <v>2050</v>
      </c>
      <c r="I69" s="584"/>
      <c r="J69" s="585"/>
      <c r="K69" s="586" t="s">
        <v>478</v>
      </c>
    </row>
    <row r="70" spans="1:11" ht="25.5">
      <c r="A70" s="475">
        <v>65</v>
      </c>
      <c r="B70" s="547">
        <v>44835</v>
      </c>
      <c r="C70" s="548" t="s">
        <v>271</v>
      </c>
      <c r="D70" s="548" t="s">
        <v>436</v>
      </c>
      <c r="E70" s="549">
        <v>365.12</v>
      </c>
      <c r="F70" s="548" t="s">
        <v>466</v>
      </c>
      <c r="G70" s="548" t="s">
        <v>621</v>
      </c>
      <c r="H70" s="548" t="s">
        <v>2051</v>
      </c>
      <c r="I70" s="584"/>
      <c r="J70" s="585"/>
      <c r="K70" s="586" t="s">
        <v>478</v>
      </c>
    </row>
    <row r="71" spans="1:11" ht="36">
      <c r="A71" s="475">
        <v>66</v>
      </c>
      <c r="B71" s="547">
        <v>44835</v>
      </c>
      <c r="C71" s="548" t="s">
        <v>271</v>
      </c>
      <c r="D71" s="548" t="s">
        <v>436</v>
      </c>
      <c r="E71" s="549">
        <v>1550</v>
      </c>
      <c r="F71" s="548" t="s">
        <v>466</v>
      </c>
      <c r="G71" s="548" t="s">
        <v>621</v>
      </c>
      <c r="H71" s="548" t="s">
        <v>2052</v>
      </c>
      <c r="I71" s="584"/>
      <c r="J71" s="585"/>
      <c r="K71" s="586" t="s">
        <v>478</v>
      </c>
    </row>
    <row r="72" spans="1:11" ht="108">
      <c r="A72" s="475">
        <v>67</v>
      </c>
      <c r="B72" s="476">
        <v>44835</v>
      </c>
      <c r="C72" s="448" t="s">
        <v>271</v>
      </c>
      <c r="D72" s="448" t="s">
        <v>448</v>
      </c>
      <c r="E72" s="477">
        <v>2000</v>
      </c>
      <c r="F72" s="448" t="s">
        <v>2131</v>
      </c>
      <c r="G72" s="448" t="s">
        <v>1913</v>
      </c>
      <c r="H72" s="573" t="s">
        <v>1914</v>
      </c>
      <c r="I72" s="584" t="str">
        <f t="shared" si="4"/>
        <v>Gastos_Gerais</v>
      </c>
      <c r="J72" s="585">
        <f>IF(B72="","",IF(YEAR(B72)='Diário 1º PA'!$P$1,MONTH(B72)-'Diário 1º PA'!$O$1+1,(YEAR(B72)-'Diário 1º PA'!$P$1)*12-'Diário 1º PA'!$O$1+1+MONTH(B72)))</f>
        <v>10</v>
      </c>
      <c r="K72" s="586" t="s">
        <v>478</v>
      </c>
    </row>
    <row r="73" spans="1:11" ht="36">
      <c r="A73" s="475">
        <v>68</v>
      </c>
      <c r="B73" s="547">
        <v>44835</v>
      </c>
      <c r="C73" s="548" t="s">
        <v>271</v>
      </c>
      <c r="D73" s="548" t="s">
        <v>439</v>
      </c>
      <c r="E73" s="549">
        <v>30</v>
      </c>
      <c r="F73" s="548" t="s">
        <v>466</v>
      </c>
      <c r="G73" s="548" t="s">
        <v>502</v>
      </c>
      <c r="H73" s="548" t="s">
        <v>2033</v>
      </c>
      <c r="I73" s="584"/>
      <c r="J73" s="585"/>
      <c r="K73" s="586" t="s">
        <v>478</v>
      </c>
    </row>
    <row r="74" spans="1:11" ht="48">
      <c r="A74" s="475">
        <v>69</v>
      </c>
      <c r="B74" s="547">
        <v>44835</v>
      </c>
      <c r="C74" s="548" t="s">
        <v>271</v>
      </c>
      <c r="D74" s="548" t="s">
        <v>439</v>
      </c>
      <c r="E74" s="549">
        <v>186</v>
      </c>
      <c r="F74" s="548" t="s">
        <v>466</v>
      </c>
      <c r="G74" s="548" t="s">
        <v>621</v>
      </c>
      <c r="H74" s="548" t="s">
        <v>2034</v>
      </c>
      <c r="I74" s="584"/>
      <c r="J74" s="585"/>
      <c r="K74" s="586" t="s">
        <v>478</v>
      </c>
    </row>
    <row r="75" spans="1:11" ht="36">
      <c r="A75" s="475">
        <v>70</v>
      </c>
      <c r="B75" s="547">
        <v>44866</v>
      </c>
      <c r="C75" s="548" t="s">
        <v>271</v>
      </c>
      <c r="D75" s="548" t="s">
        <v>435</v>
      </c>
      <c r="E75" s="549">
        <v>37.5</v>
      </c>
      <c r="F75" s="548" t="s">
        <v>466</v>
      </c>
      <c r="G75" s="548" t="s">
        <v>502</v>
      </c>
      <c r="H75" s="548" t="s">
        <v>2043</v>
      </c>
      <c r="I75" s="584"/>
      <c r="J75" s="585"/>
      <c r="K75" s="586" t="s">
        <v>478</v>
      </c>
    </row>
    <row r="76" spans="1:11" ht="48">
      <c r="A76" s="475">
        <v>71</v>
      </c>
      <c r="B76" s="547">
        <v>44866</v>
      </c>
      <c r="C76" s="548" t="s">
        <v>271</v>
      </c>
      <c r="D76" s="548" t="s">
        <v>435</v>
      </c>
      <c r="E76" s="549">
        <v>232.5</v>
      </c>
      <c r="F76" s="548" t="s">
        <v>466</v>
      </c>
      <c r="G76" s="548" t="s">
        <v>621</v>
      </c>
      <c r="H76" s="548" t="s">
        <v>2044</v>
      </c>
      <c r="I76" s="584"/>
      <c r="J76" s="585"/>
      <c r="K76" s="586" t="s">
        <v>478</v>
      </c>
    </row>
    <row r="77" spans="1:11" ht="96">
      <c r="A77" s="475">
        <v>72</v>
      </c>
      <c r="B77" s="476">
        <v>44866</v>
      </c>
      <c r="C77" s="448" t="s">
        <v>271</v>
      </c>
      <c r="D77" s="448" t="s">
        <v>448</v>
      </c>
      <c r="E77" s="477">
        <v>2400</v>
      </c>
      <c r="F77" s="448" t="s">
        <v>2131</v>
      </c>
      <c r="G77" s="448" t="s">
        <v>1923</v>
      </c>
      <c r="H77" s="448" t="s">
        <v>1924</v>
      </c>
      <c r="I77" s="584" t="str">
        <f t="shared" ref="I77" si="6">SUBSTITUTE(C77," ","_")</f>
        <v>Gastos_Gerais</v>
      </c>
      <c r="J77" s="585">
        <f>IF(B77="","",IF(YEAR(B77)='Diário 1º PA'!$P$1,MONTH(B77)-'Diário 1º PA'!$O$1+1,(YEAR(B77)-'Diário 1º PA'!$P$1)*12-'Diário 1º PA'!$O$1+1+MONTH(B77)))</f>
        <v>11</v>
      </c>
      <c r="K77" s="586" t="s">
        <v>478</v>
      </c>
    </row>
    <row r="78" spans="1:11" ht="36">
      <c r="A78" s="475">
        <v>73</v>
      </c>
      <c r="B78" s="547">
        <v>44866</v>
      </c>
      <c r="C78" s="548" t="s">
        <v>271</v>
      </c>
      <c r="D78" s="548" t="s">
        <v>459</v>
      </c>
      <c r="E78" s="549">
        <v>972.4</v>
      </c>
      <c r="F78" s="548" t="s">
        <v>466</v>
      </c>
      <c r="G78" s="548" t="s">
        <v>502</v>
      </c>
      <c r="H78" s="548" t="s">
        <v>2055</v>
      </c>
      <c r="I78" s="584"/>
      <c r="J78" s="585"/>
      <c r="K78" s="586" t="s">
        <v>478</v>
      </c>
    </row>
    <row r="79" spans="1:11" ht="48">
      <c r="A79" s="475">
        <v>74</v>
      </c>
      <c r="B79" s="476">
        <v>44835</v>
      </c>
      <c r="C79" s="448" t="s">
        <v>271</v>
      </c>
      <c r="D79" s="448" t="s">
        <v>90</v>
      </c>
      <c r="E79" s="477">
        <v>70.349999999999994</v>
      </c>
      <c r="F79" s="448" t="s">
        <v>1531</v>
      </c>
      <c r="G79" s="448" t="s">
        <v>502</v>
      </c>
      <c r="H79" s="448" t="s">
        <v>2053</v>
      </c>
      <c r="I79" s="584" t="str">
        <f t="shared" ref="I79" si="7">SUBSTITUTE(C79," ","_")</f>
        <v>Gastos_Gerais</v>
      </c>
      <c r="J79" s="585">
        <f>IF(B79="","",IF(YEAR(B79)='Diário 1º PA'!$P$1,MONTH(B79)-'Diário 1º PA'!$O$1+1,(YEAR(B79)-'Diário 1º PA'!$P$1)*12-'Diário 1º PA'!$O$1+1+MONTH(B79)))</f>
        <v>10</v>
      </c>
      <c r="K79" s="586" t="s">
        <v>478</v>
      </c>
    </row>
    <row r="80" spans="1:11" ht="36">
      <c r="A80" s="475">
        <v>75</v>
      </c>
      <c r="B80" s="547">
        <v>44835</v>
      </c>
      <c r="C80" s="548" t="s">
        <v>271</v>
      </c>
      <c r="D80" s="548" t="s">
        <v>448</v>
      </c>
      <c r="E80" s="549">
        <v>27.09</v>
      </c>
      <c r="F80" s="548" t="s">
        <v>466</v>
      </c>
      <c r="G80" s="548" t="s">
        <v>502</v>
      </c>
      <c r="H80" s="548" t="s">
        <v>2076</v>
      </c>
      <c r="I80" s="584"/>
      <c r="J80" s="585"/>
      <c r="K80" s="586" t="s">
        <v>478</v>
      </c>
    </row>
    <row r="81" spans="1:11" ht="96">
      <c r="A81" s="475">
        <v>76</v>
      </c>
      <c r="B81" s="476">
        <v>44866</v>
      </c>
      <c r="C81" s="448" t="s">
        <v>271</v>
      </c>
      <c r="D81" s="448" t="s">
        <v>448</v>
      </c>
      <c r="E81" s="477">
        <v>1000</v>
      </c>
      <c r="F81" s="448" t="s">
        <v>465</v>
      </c>
      <c r="G81" s="448" t="s">
        <v>1931</v>
      </c>
      <c r="H81" s="448" t="s">
        <v>1930</v>
      </c>
      <c r="I81" s="584" t="str">
        <f t="shared" ref="I81" si="8">SUBSTITUTE(C81," ","_")</f>
        <v>Gastos_Gerais</v>
      </c>
      <c r="J81" s="585">
        <f>IF(B81="","",IF(YEAR(B81)='Diário 1º PA'!$P$1,MONTH(B81)-'Diário 1º PA'!$O$1+1,(YEAR(B81)-'Diário 1º PA'!$P$1)*12-'Diário 1º PA'!$O$1+1+MONTH(B81)))</f>
        <v>11</v>
      </c>
      <c r="K81" s="586" t="s">
        <v>478</v>
      </c>
    </row>
    <row r="82" spans="1:11" ht="48">
      <c r="A82" s="475">
        <v>77</v>
      </c>
      <c r="B82" s="476">
        <v>44835</v>
      </c>
      <c r="C82" s="448" t="s">
        <v>271</v>
      </c>
      <c r="D82" s="448" t="s">
        <v>442</v>
      </c>
      <c r="E82" s="477">
        <v>99.88</v>
      </c>
      <c r="F82" s="448" t="s">
        <v>2131</v>
      </c>
      <c r="G82" s="448" t="s">
        <v>502</v>
      </c>
      <c r="H82" s="448" t="s">
        <v>1978</v>
      </c>
      <c r="I82" s="584" t="str">
        <f t="shared" ref="I82" si="9">SUBSTITUTE(C82," ","_")</f>
        <v>Gastos_Gerais</v>
      </c>
      <c r="J82" s="585">
        <f>IF(B82="","",IF(YEAR(B82)='Diário 1º PA'!$P$1,MONTH(B82)-'Diário 1º PA'!$O$1+1,(YEAR(B82)-'Diário 1º PA'!$P$1)*12-'Diário 1º PA'!$O$1+1+MONTH(B82)))</f>
        <v>10</v>
      </c>
      <c r="K82" s="586" t="s">
        <v>478</v>
      </c>
    </row>
    <row r="83" spans="1:11" ht="84">
      <c r="A83" s="475">
        <v>78</v>
      </c>
      <c r="B83" s="476">
        <v>44866</v>
      </c>
      <c r="C83" s="448" t="s">
        <v>271</v>
      </c>
      <c r="D83" s="448" t="s">
        <v>442</v>
      </c>
      <c r="E83" s="477">
        <v>4250</v>
      </c>
      <c r="F83" s="448" t="s">
        <v>2131</v>
      </c>
      <c r="G83" s="448" t="s">
        <v>1941</v>
      </c>
      <c r="H83" s="448" t="s">
        <v>1942</v>
      </c>
      <c r="I83" s="584" t="str">
        <f t="shared" ref="I83:I89" si="10">SUBSTITUTE(C83," ","_")</f>
        <v>Gastos_Gerais</v>
      </c>
      <c r="J83" s="585">
        <f>IF(B83="","",IF(YEAR(B83)='Diário 1º PA'!$P$1,MONTH(B83)-'Diário 1º PA'!$O$1+1,(YEAR(B83)-'Diário 1º PA'!$P$1)*12-'Diário 1º PA'!$O$1+1+MONTH(B83)))</f>
        <v>11</v>
      </c>
      <c r="K83" s="586" t="s">
        <v>478</v>
      </c>
    </row>
    <row r="84" spans="1:11" ht="60">
      <c r="A84" s="475">
        <v>79</v>
      </c>
      <c r="B84" s="476">
        <v>44866</v>
      </c>
      <c r="C84" s="448" t="s">
        <v>271</v>
      </c>
      <c r="D84" s="448" t="s">
        <v>448</v>
      </c>
      <c r="E84" s="477">
        <v>2400</v>
      </c>
      <c r="F84" s="448" t="s">
        <v>2131</v>
      </c>
      <c r="G84" s="448" t="s">
        <v>1953</v>
      </c>
      <c r="H84" s="448" t="s">
        <v>1954</v>
      </c>
      <c r="I84" s="584" t="str">
        <f t="shared" si="10"/>
        <v>Gastos_Gerais</v>
      </c>
      <c r="J84" s="585">
        <f>IF(B84="","",IF(YEAR(B84)='Diário 1º PA'!$P$1,MONTH(B84)-'Diário 1º PA'!$O$1+1,(YEAR(B84)-'Diário 1º PA'!$P$1)*12-'Diário 1º PA'!$O$1+1+MONTH(B84)))</f>
        <v>11</v>
      </c>
      <c r="K84" s="586" t="s">
        <v>478</v>
      </c>
    </row>
    <row r="85" spans="1:11" ht="36">
      <c r="A85" s="475">
        <v>80</v>
      </c>
      <c r="B85" s="476">
        <v>44866</v>
      </c>
      <c r="C85" s="448" t="s">
        <v>271</v>
      </c>
      <c r="D85" s="448" t="s">
        <v>448</v>
      </c>
      <c r="E85" s="477">
        <v>140</v>
      </c>
      <c r="F85" s="448" t="s">
        <v>2131</v>
      </c>
      <c r="G85" s="448" t="s">
        <v>502</v>
      </c>
      <c r="H85" s="448" t="s">
        <v>2037</v>
      </c>
      <c r="I85" s="584" t="str">
        <f t="shared" ref="I85:I86" si="11">SUBSTITUTE(C85," ","_")</f>
        <v>Gastos_Gerais</v>
      </c>
      <c r="J85" s="585">
        <f>IF(B85="","",IF(YEAR(B85)='Diário 1º PA'!$P$1,MONTH(B85)-'Diário 1º PA'!$O$1+1,(YEAR(B85)-'Diário 1º PA'!$P$1)*12-'Diário 1º PA'!$O$1+1+MONTH(B85)))</f>
        <v>11</v>
      </c>
      <c r="K85" s="586" t="s">
        <v>478</v>
      </c>
    </row>
    <row r="86" spans="1:11" ht="36">
      <c r="A86" s="475">
        <v>81</v>
      </c>
      <c r="B86" s="476">
        <v>44866</v>
      </c>
      <c r="C86" s="448" t="s">
        <v>271</v>
      </c>
      <c r="D86" s="448" t="s">
        <v>448</v>
      </c>
      <c r="E86" s="477">
        <v>44.1</v>
      </c>
      <c r="F86" s="448" t="s">
        <v>2131</v>
      </c>
      <c r="G86" s="448" t="s">
        <v>621</v>
      </c>
      <c r="H86" s="448" t="s">
        <v>2038</v>
      </c>
      <c r="I86" s="584" t="str">
        <f t="shared" si="11"/>
        <v>Gastos_Gerais</v>
      </c>
      <c r="J86" s="585">
        <f>IF(B86="","",IF(YEAR(B86)='Diário 1º PA'!$P$1,MONTH(B86)-'Diário 1º PA'!$O$1+1,(YEAR(B86)-'Diário 1º PA'!$P$1)*12-'Diário 1º PA'!$O$1+1+MONTH(B86)))</f>
        <v>11</v>
      </c>
      <c r="K86" s="586" t="s">
        <v>478</v>
      </c>
    </row>
    <row r="87" spans="1:11" ht="48">
      <c r="A87" s="475">
        <v>82</v>
      </c>
      <c r="B87" s="476">
        <v>44866</v>
      </c>
      <c r="C87" s="448" t="s">
        <v>271</v>
      </c>
      <c r="D87" s="448" t="s">
        <v>448</v>
      </c>
      <c r="E87" s="477">
        <v>868</v>
      </c>
      <c r="F87" s="448" t="s">
        <v>2131</v>
      </c>
      <c r="G87" s="448" t="s">
        <v>621</v>
      </c>
      <c r="H87" s="448" t="s">
        <v>2039</v>
      </c>
      <c r="I87" s="584" t="str">
        <f t="shared" si="10"/>
        <v>Gastos_Gerais</v>
      </c>
      <c r="J87" s="585">
        <f>IF(B87="","",IF(YEAR(B87)='Diário 1º PA'!$P$1,MONTH(B87)-'Diário 1º PA'!$O$1+1,(YEAR(B87)-'Diário 1º PA'!$P$1)*12-'Diário 1º PA'!$O$1+1+MONTH(B87)))</f>
        <v>11</v>
      </c>
      <c r="K87" s="586" t="s">
        <v>478</v>
      </c>
    </row>
    <row r="88" spans="1:11" ht="108">
      <c r="A88" s="475">
        <v>83</v>
      </c>
      <c r="B88" s="476">
        <v>44866</v>
      </c>
      <c r="C88" s="448" t="s">
        <v>271</v>
      </c>
      <c r="D88" s="448" t="s">
        <v>442</v>
      </c>
      <c r="E88" s="477">
        <v>4200</v>
      </c>
      <c r="F88" s="448" t="s">
        <v>2131</v>
      </c>
      <c r="G88" s="448" t="s">
        <v>1960</v>
      </c>
      <c r="H88" s="448" t="s">
        <v>1961</v>
      </c>
      <c r="I88" s="584" t="str">
        <f t="shared" si="10"/>
        <v>Gastos_Gerais</v>
      </c>
      <c r="J88" s="585">
        <f>IF(B88="","",IF(YEAR(B88)='Diário 1º PA'!$P$1,MONTH(B88)-'Diário 1º PA'!$O$1+1,(YEAR(B88)-'Diário 1º PA'!$P$1)*12-'Diário 1º PA'!$O$1+1+MONTH(B88)))</f>
        <v>11</v>
      </c>
      <c r="K88" s="586" t="s">
        <v>478</v>
      </c>
    </row>
    <row r="89" spans="1:11" ht="108">
      <c r="A89" s="475">
        <v>84</v>
      </c>
      <c r="B89" s="476">
        <v>44866</v>
      </c>
      <c r="C89" s="448" t="s">
        <v>271</v>
      </c>
      <c r="D89" s="448" t="s">
        <v>448</v>
      </c>
      <c r="E89" s="477">
        <v>2800</v>
      </c>
      <c r="F89" s="448" t="s">
        <v>2131</v>
      </c>
      <c r="G89" s="448" t="s">
        <v>1963</v>
      </c>
      <c r="H89" s="448" t="s">
        <v>1962</v>
      </c>
      <c r="I89" s="584" t="str">
        <f t="shared" si="10"/>
        <v>Gastos_Gerais</v>
      </c>
      <c r="J89" s="585">
        <f>IF(B89="","",IF(YEAR(B89)='Diário 1º PA'!$P$1,MONTH(B89)-'Diário 1º PA'!$O$1+1,(YEAR(B89)-'Diário 1º PA'!$P$1)*12-'Diário 1º PA'!$O$1+1+MONTH(B89)))</f>
        <v>11</v>
      </c>
      <c r="K89" s="586" t="s">
        <v>478</v>
      </c>
    </row>
    <row r="90" spans="1:11" ht="96.75" customHeight="1">
      <c r="A90" s="475">
        <v>85</v>
      </c>
      <c r="B90" s="476">
        <v>44896</v>
      </c>
      <c r="C90" s="448" t="s">
        <v>271</v>
      </c>
      <c r="D90" s="448" t="s">
        <v>448</v>
      </c>
      <c r="E90" s="477">
        <v>1000</v>
      </c>
      <c r="F90" s="448" t="s">
        <v>2131</v>
      </c>
      <c r="G90" s="448" t="s">
        <v>1984</v>
      </c>
      <c r="H90" s="448" t="s">
        <v>1985</v>
      </c>
      <c r="I90" s="584" t="str">
        <f t="shared" ref="I90" si="12">SUBSTITUTE(C90," ","_")</f>
        <v>Gastos_Gerais</v>
      </c>
      <c r="J90" s="585">
        <f>IF(B90="","",IF(YEAR(B90)='Diário 1º PA'!$P$1,MONTH(B90)-'Diário 1º PA'!$O$1+1,(YEAR(B90)-'Diário 1º PA'!$P$1)*12-'Diário 1º PA'!$O$1+1+MONTH(B90)))</f>
        <v>12</v>
      </c>
      <c r="K90" s="586" t="s">
        <v>478</v>
      </c>
    </row>
    <row r="91" spans="1:11" ht="153.75" customHeight="1">
      <c r="A91" s="475">
        <v>86</v>
      </c>
      <c r="B91" s="476">
        <v>44896</v>
      </c>
      <c r="C91" s="448" t="s">
        <v>271</v>
      </c>
      <c r="D91" s="448" t="s">
        <v>448</v>
      </c>
      <c r="E91" s="477">
        <v>1500</v>
      </c>
      <c r="F91" s="448" t="s">
        <v>2131</v>
      </c>
      <c r="G91" s="448" t="s">
        <v>1986</v>
      </c>
      <c r="H91" s="448" t="s">
        <v>1987</v>
      </c>
      <c r="I91" s="584" t="str">
        <f t="shared" ref="I91" si="13">SUBSTITUTE(C91," ","_")</f>
        <v>Gastos_Gerais</v>
      </c>
      <c r="J91" s="585">
        <f>IF(B91="","",IF(YEAR(B91)='Diário 1º PA'!$P$1,MONTH(B91)-'Diário 1º PA'!$O$1+1,(YEAR(B91)-'Diário 1º PA'!$P$1)*12-'Diário 1º PA'!$O$1+1+MONTH(B91)))</f>
        <v>12</v>
      </c>
      <c r="K91" s="586" t="s">
        <v>478</v>
      </c>
    </row>
    <row r="92" spans="1:11" ht="153.75" customHeight="1">
      <c r="A92" s="475">
        <v>87</v>
      </c>
      <c r="B92" s="476">
        <v>44896</v>
      </c>
      <c r="C92" s="448" t="s">
        <v>271</v>
      </c>
      <c r="D92" s="448" t="s">
        <v>445</v>
      </c>
      <c r="E92" s="477">
        <v>1000</v>
      </c>
      <c r="F92" s="448" t="s">
        <v>2131</v>
      </c>
      <c r="G92" s="448" t="s">
        <v>1988</v>
      </c>
      <c r="H92" s="448" t="s">
        <v>1989</v>
      </c>
      <c r="I92" s="584" t="str">
        <f t="shared" ref="I92:I95" si="14">SUBSTITUTE(C92," ","_")</f>
        <v>Gastos_Gerais</v>
      </c>
      <c r="J92" s="585">
        <f>IF(B92="","",IF(YEAR(B92)='Diário 1º PA'!$P$1,MONTH(B92)-'Diário 1º PA'!$O$1+1,(YEAR(B92)-'Diário 1º PA'!$P$1)*12-'Diário 1º PA'!$O$1+1+MONTH(B92)))</f>
        <v>12</v>
      </c>
      <c r="K92" s="586" t="s">
        <v>478</v>
      </c>
    </row>
    <row r="93" spans="1:11" ht="153.75" customHeight="1">
      <c r="A93" s="475">
        <v>88</v>
      </c>
      <c r="B93" s="476">
        <v>44866</v>
      </c>
      <c r="C93" s="448" t="s">
        <v>271</v>
      </c>
      <c r="D93" s="448" t="s">
        <v>448</v>
      </c>
      <c r="E93" s="477">
        <v>1000</v>
      </c>
      <c r="F93" s="448" t="s">
        <v>2131</v>
      </c>
      <c r="G93" s="448" t="s">
        <v>2006</v>
      </c>
      <c r="H93" s="448" t="s">
        <v>2007</v>
      </c>
      <c r="I93" s="584" t="str">
        <f t="shared" si="14"/>
        <v>Gastos_Gerais</v>
      </c>
      <c r="J93" s="585">
        <f>IF(B93="","",IF(YEAR(B93)='Diário 1º PA'!$P$1,MONTH(B93)-'Diário 1º PA'!$O$1+1,(YEAR(B93)-'Diário 1º PA'!$P$1)*12-'Diário 1º PA'!$O$1+1+MONTH(B93)))</f>
        <v>11</v>
      </c>
      <c r="K93" s="586" t="s">
        <v>478</v>
      </c>
    </row>
    <row r="94" spans="1:11" ht="153.75" customHeight="1">
      <c r="A94" s="475">
        <v>89</v>
      </c>
      <c r="B94" s="476">
        <v>44866</v>
      </c>
      <c r="C94" s="448" t="s">
        <v>271</v>
      </c>
      <c r="D94" s="448" t="s">
        <v>448</v>
      </c>
      <c r="E94" s="477">
        <v>1500</v>
      </c>
      <c r="F94" s="448" t="s">
        <v>2131</v>
      </c>
      <c r="G94" s="448" t="s">
        <v>2023</v>
      </c>
      <c r="H94" s="448" t="s">
        <v>2022</v>
      </c>
      <c r="I94" s="584" t="str">
        <f t="shared" si="14"/>
        <v>Gastos_Gerais</v>
      </c>
      <c r="J94" s="585">
        <f>IF(B94="","",IF(YEAR(B94)='Diário 1º PA'!$P$1,MONTH(B94)-'Diário 1º PA'!$O$1+1,(YEAR(B94)-'Diário 1º PA'!$P$1)*12-'Diário 1º PA'!$O$1+1+MONTH(B94)))</f>
        <v>11</v>
      </c>
      <c r="K94" s="586" t="s">
        <v>478</v>
      </c>
    </row>
    <row r="95" spans="1:11" ht="112.5" customHeight="1">
      <c r="A95" s="475">
        <v>90</v>
      </c>
      <c r="B95" s="476">
        <v>44896</v>
      </c>
      <c r="C95" s="448" t="s">
        <v>271</v>
      </c>
      <c r="D95" s="448" t="s">
        <v>448</v>
      </c>
      <c r="E95" s="477">
        <v>1000</v>
      </c>
      <c r="F95" s="448" t="s">
        <v>2131</v>
      </c>
      <c r="G95" s="448" t="s">
        <v>2025</v>
      </c>
      <c r="H95" s="448" t="s">
        <v>2026</v>
      </c>
      <c r="I95" s="584" t="str">
        <f t="shared" si="14"/>
        <v>Gastos_Gerais</v>
      </c>
      <c r="J95" s="585">
        <f>IF(B95="","",IF(YEAR(B95)='Diário 1º PA'!$P$1,MONTH(B95)-'Diário 1º PA'!$O$1+1,(YEAR(B95)-'Diário 1º PA'!$P$1)*12-'Diário 1º PA'!$O$1+1+MONTH(B95)))</f>
        <v>12</v>
      </c>
      <c r="K95" s="586" t="s">
        <v>478</v>
      </c>
    </row>
    <row r="96" spans="1:11" ht="112.5" customHeight="1">
      <c r="A96" s="475">
        <v>91</v>
      </c>
      <c r="B96" s="476">
        <v>44896</v>
      </c>
      <c r="C96" s="448" t="s">
        <v>271</v>
      </c>
      <c r="D96" s="448" t="s">
        <v>445</v>
      </c>
      <c r="E96" s="477">
        <v>5000</v>
      </c>
      <c r="F96" s="448" t="s">
        <v>2131</v>
      </c>
      <c r="G96" s="448" t="s">
        <v>2028</v>
      </c>
      <c r="H96" s="448" t="s">
        <v>2029</v>
      </c>
      <c r="I96" s="584" t="str">
        <f t="shared" ref="I96:I99" si="15">SUBSTITUTE(C96," ","_")</f>
        <v>Gastos_Gerais</v>
      </c>
      <c r="J96" s="585">
        <f>IF(B96="","",IF(YEAR(B96)='Diário 1º PA'!$P$1,MONTH(B96)-'Diário 1º PA'!$O$1+1,(YEAR(B96)-'Diário 1º PA'!$P$1)*12-'Diário 1º PA'!$O$1+1+MONTH(B96)))</f>
        <v>12</v>
      </c>
      <c r="K96" s="586" t="s">
        <v>478</v>
      </c>
    </row>
    <row r="97" spans="1:11" ht="112.5" customHeight="1">
      <c r="A97" s="475">
        <v>92</v>
      </c>
      <c r="B97" s="476">
        <v>44866</v>
      </c>
      <c r="C97" s="448" t="s">
        <v>271</v>
      </c>
      <c r="D97" s="448" t="s">
        <v>436</v>
      </c>
      <c r="E97" s="477">
        <v>227.57</v>
      </c>
      <c r="F97" s="448" t="s">
        <v>2131</v>
      </c>
      <c r="G97" s="448" t="s">
        <v>502</v>
      </c>
      <c r="H97" s="448" t="s">
        <v>2111</v>
      </c>
      <c r="I97" s="584" t="str">
        <f t="shared" ref="I97" si="16">SUBSTITUTE(C97," ","_")</f>
        <v>Gastos_Gerais</v>
      </c>
      <c r="J97" s="585">
        <f>IF(B97="","",IF(YEAR(B97)='Diário 1º PA'!$P$1,MONTH(B97)-'Diário 1º PA'!$O$1+1,(YEAR(B97)-'Diário 1º PA'!$P$1)*12-'Diário 1º PA'!$O$1+1+MONTH(B97)))</f>
        <v>11</v>
      </c>
      <c r="K97" s="586" t="s">
        <v>478</v>
      </c>
    </row>
    <row r="98" spans="1:11" ht="112.5" customHeight="1">
      <c r="A98" s="475">
        <v>93</v>
      </c>
      <c r="B98" s="476">
        <v>44896</v>
      </c>
      <c r="C98" s="448" t="s">
        <v>271</v>
      </c>
      <c r="D98" s="448" t="s">
        <v>436</v>
      </c>
      <c r="E98" s="477">
        <v>5850</v>
      </c>
      <c r="F98" s="448" t="s">
        <v>2131</v>
      </c>
      <c r="G98" s="448" t="s">
        <v>2060</v>
      </c>
      <c r="H98" s="448" t="s">
        <v>2061</v>
      </c>
      <c r="I98" s="584" t="str">
        <f t="shared" si="15"/>
        <v>Gastos_Gerais</v>
      </c>
      <c r="J98" s="585">
        <f>IF(B98="","",IF(YEAR(B98)='Diário 1º PA'!$P$1,MONTH(B98)-'Diário 1º PA'!$O$1+1,(YEAR(B98)-'Diário 1º PA'!$P$1)*12-'Diário 1º PA'!$O$1+1+MONTH(B98)))</f>
        <v>12</v>
      </c>
      <c r="K98" s="586" t="s">
        <v>478</v>
      </c>
    </row>
    <row r="99" spans="1:11" ht="112.5" customHeight="1">
      <c r="A99" s="475">
        <v>94</v>
      </c>
      <c r="B99" s="476">
        <v>44866</v>
      </c>
      <c r="C99" s="448" t="s">
        <v>271</v>
      </c>
      <c r="D99" s="448" t="s">
        <v>447</v>
      </c>
      <c r="E99" s="477">
        <v>5000</v>
      </c>
      <c r="F99" s="448" t="s">
        <v>463</v>
      </c>
      <c r="G99" s="448" t="s">
        <v>2069</v>
      </c>
      <c r="H99" s="448" t="s">
        <v>2070</v>
      </c>
      <c r="I99" s="584" t="str">
        <f t="shared" si="15"/>
        <v>Gastos_Gerais</v>
      </c>
      <c r="J99" s="585">
        <f>IF(B99="","",IF(YEAR(B99)='Diário 1º PA'!$P$1,MONTH(B99)-'Diário 1º PA'!$O$1+1,(YEAR(B99)-'Diário 1º PA'!$P$1)*12-'Diário 1º PA'!$O$1+1+MONTH(B99)))</f>
        <v>11</v>
      </c>
      <c r="K99" s="586" t="s">
        <v>478</v>
      </c>
    </row>
    <row r="100" spans="1:11" ht="46.5" customHeight="1">
      <c r="A100" s="475">
        <v>95</v>
      </c>
      <c r="B100" s="476">
        <v>44866</v>
      </c>
      <c r="C100" s="448" t="s">
        <v>271</v>
      </c>
      <c r="D100" s="448" t="s">
        <v>448</v>
      </c>
      <c r="E100" s="477">
        <v>3200</v>
      </c>
      <c r="F100" s="448" t="s">
        <v>2131</v>
      </c>
      <c r="G100" s="448" t="s">
        <v>2103</v>
      </c>
      <c r="H100" s="448" t="s">
        <v>2102</v>
      </c>
      <c r="I100" s="584" t="str">
        <f t="shared" ref="I100:I101" si="17">SUBSTITUTE(C100," ","_")</f>
        <v>Gastos_Gerais</v>
      </c>
      <c r="J100" s="585">
        <f>IF(B100="","",IF(YEAR(B100)='Diário 1º PA'!$P$1,MONTH(B100)-'Diário 1º PA'!$O$1+1,(YEAR(B100)-'Diário 1º PA'!$P$1)*12-'Diário 1º PA'!$O$1+1+MONTH(B100)))</f>
        <v>11</v>
      </c>
      <c r="K100" s="586" t="s">
        <v>478</v>
      </c>
    </row>
    <row r="101" spans="1:11" ht="105.75" customHeight="1">
      <c r="A101" s="475">
        <v>96</v>
      </c>
      <c r="B101" s="476">
        <v>44866</v>
      </c>
      <c r="C101" s="448" t="s">
        <v>271</v>
      </c>
      <c r="D101" s="448" t="s">
        <v>91</v>
      </c>
      <c r="E101" s="477">
        <v>700</v>
      </c>
      <c r="F101" s="448" t="s">
        <v>2131</v>
      </c>
      <c r="G101" s="448" t="s">
        <v>2105</v>
      </c>
      <c r="H101" s="448" t="s">
        <v>2106</v>
      </c>
      <c r="I101" s="584" t="str">
        <f t="shared" si="17"/>
        <v>Gastos_Gerais</v>
      </c>
      <c r="J101" s="585">
        <f>IF(B101="","",IF(YEAR(B101)='Diário 1º PA'!$P$1,MONTH(B101)-'Diário 1º PA'!$O$1+1,(YEAR(B101)-'Diário 1º PA'!$P$1)*12-'Diário 1º PA'!$O$1+1+MONTH(B101)))</f>
        <v>11</v>
      </c>
      <c r="K101" s="586" t="s">
        <v>478</v>
      </c>
    </row>
    <row r="102" spans="1:11" ht="114.75" customHeight="1">
      <c r="A102" s="475">
        <v>97</v>
      </c>
      <c r="B102" s="476">
        <v>44866</v>
      </c>
      <c r="C102" s="448" t="s">
        <v>271</v>
      </c>
      <c r="D102" s="448" t="s">
        <v>439</v>
      </c>
      <c r="E102" s="477">
        <v>3500</v>
      </c>
      <c r="F102" s="448" t="s">
        <v>2131</v>
      </c>
      <c r="G102" s="448" t="s">
        <v>2107</v>
      </c>
      <c r="H102" s="448" t="s">
        <v>2108</v>
      </c>
      <c r="I102" s="584" t="str">
        <f t="shared" ref="I102:I118" si="18">SUBSTITUTE(C102," ","_")</f>
        <v>Gastos_Gerais</v>
      </c>
      <c r="J102" s="585">
        <f>IF(B102="","",IF(YEAR(B102)='Diário 1º PA'!$P$1,MONTH(B102)-'Diário 1º PA'!$O$1+1,(YEAR(B102)-'Diário 1º PA'!$P$1)*12-'Diário 1º PA'!$O$1+1+MONTH(B102)))</f>
        <v>11</v>
      </c>
      <c r="K102" s="586" t="s">
        <v>478</v>
      </c>
    </row>
    <row r="103" spans="1:11" ht="81" customHeight="1">
      <c r="A103" s="475">
        <v>98</v>
      </c>
      <c r="B103" s="476">
        <v>44896</v>
      </c>
      <c r="C103" s="448" t="s">
        <v>271</v>
      </c>
      <c r="D103" s="448" t="s">
        <v>434</v>
      </c>
      <c r="E103" s="477">
        <v>4800</v>
      </c>
      <c r="F103" s="448" t="s">
        <v>2131</v>
      </c>
      <c r="G103" s="448" t="s">
        <v>2120</v>
      </c>
      <c r="H103" s="448" t="s">
        <v>2121</v>
      </c>
      <c r="I103" s="584" t="str">
        <f t="shared" si="18"/>
        <v>Gastos_Gerais</v>
      </c>
      <c r="J103" s="585">
        <f>IF(B103="","",IF(YEAR(B103)='Diário 1º PA'!$P$1,MONTH(B103)-'Diário 1º PA'!$O$1+1,(YEAR(B103)-'Diário 1º PA'!$P$1)*12-'Diário 1º PA'!$O$1+1+MONTH(B103)))</f>
        <v>12</v>
      </c>
      <c r="K103" s="586" t="s">
        <v>478</v>
      </c>
    </row>
    <row r="104" spans="1:11" ht="37.5" customHeight="1">
      <c r="A104" s="475">
        <v>99</v>
      </c>
      <c r="B104" s="476">
        <v>44866</v>
      </c>
      <c r="C104" s="448" t="s">
        <v>271</v>
      </c>
      <c r="D104" s="448" t="s">
        <v>67</v>
      </c>
      <c r="E104" s="477">
        <v>100.24</v>
      </c>
      <c r="F104" s="448" t="s">
        <v>310</v>
      </c>
      <c r="G104" s="448" t="s">
        <v>621</v>
      </c>
      <c r="H104" s="448" t="s">
        <v>2124</v>
      </c>
      <c r="I104" s="584" t="str">
        <f t="shared" si="18"/>
        <v>Gastos_Gerais</v>
      </c>
      <c r="J104" s="585">
        <f>IF(B104="","",IF(YEAR(B104)='Diário 1º PA'!$P$1,MONTH(B104)-'Diário 1º PA'!$O$1+1,(YEAR(B104)-'Diário 1º PA'!$P$1)*12-'Diário 1º PA'!$O$1+1+MONTH(B104)))</f>
        <v>11</v>
      </c>
      <c r="K104" s="586" t="s">
        <v>478</v>
      </c>
    </row>
    <row r="105" spans="1:11" ht="33.75" customHeight="1">
      <c r="A105" s="475">
        <v>100</v>
      </c>
      <c r="B105" s="476">
        <v>44866</v>
      </c>
      <c r="C105" s="448" t="s">
        <v>315</v>
      </c>
      <c r="D105" s="448" t="s">
        <v>315</v>
      </c>
      <c r="E105" s="477">
        <v>44.57</v>
      </c>
      <c r="F105" s="448" t="s">
        <v>310</v>
      </c>
      <c r="G105" s="448" t="s">
        <v>2125</v>
      </c>
      <c r="H105" s="448" t="s">
        <v>2126</v>
      </c>
      <c r="I105" s="584" t="str">
        <f t="shared" si="18"/>
        <v>Transferência_para_Reserva_de_Recursos</v>
      </c>
      <c r="J105" s="585">
        <f>IF(B105="","",IF(YEAR(B105)='Diário 1º PA'!$P$1,MONTH(B105)-'Diário 1º PA'!$O$1+1,(YEAR(B105)-'Diário 1º PA'!$P$1)*12-'Diário 1º PA'!$O$1+1+MONTH(B105)))</f>
        <v>11</v>
      </c>
      <c r="K105" s="586" t="s">
        <v>478</v>
      </c>
    </row>
    <row r="106" spans="1:11" ht="114.75" customHeight="1">
      <c r="A106" s="475">
        <v>101</v>
      </c>
      <c r="B106" s="476">
        <v>44896</v>
      </c>
      <c r="C106" s="448" t="s">
        <v>271</v>
      </c>
      <c r="D106" s="448" t="s">
        <v>448</v>
      </c>
      <c r="E106" s="477">
        <v>1000</v>
      </c>
      <c r="F106" s="448" t="s">
        <v>2131</v>
      </c>
      <c r="G106" s="448" t="s">
        <v>2128</v>
      </c>
      <c r="H106" s="448" t="s">
        <v>2127</v>
      </c>
      <c r="I106" s="584" t="str">
        <f t="shared" si="18"/>
        <v>Gastos_Gerais</v>
      </c>
      <c r="J106" s="585">
        <f>IF(B106="","",IF(YEAR(B106)='Diário 1º PA'!$P$1,MONTH(B106)-'Diário 1º PA'!$O$1+1,(YEAR(B106)-'Diário 1º PA'!$P$1)*12-'Diário 1º PA'!$O$1+1+MONTH(B106)))</f>
        <v>12</v>
      </c>
      <c r="K106" s="586" t="s">
        <v>478</v>
      </c>
    </row>
    <row r="107" spans="1:11" ht="12.75" customHeight="1">
      <c r="A107" s="475">
        <v>102</v>
      </c>
      <c r="B107" s="608"/>
      <c r="C107" s="448"/>
      <c r="D107" s="448"/>
      <c r="E107" s="477"/>
      <c r="F107" s="448"/>
      <c r="G107" s="448"/>
      <c r="H107" s="448"/>
      <c r="I107" s="584" t="str">
        <f t="shared" si="18"/>
        <v/>
      </c>
      <c r="J107" s="585" t="str">
        <f>IF(B107="","",IF(YEAR(B107)='Diário 1º PA'!$P$1,MONTH(B107)-'Diário 1º PA'!$O$1+1,(YEAR(B107)-'Diário 1º PA'!$P$1)*12-'Diário 1º PA'!$O$1+1+MONTH(B107)))</f>
        <v/>
      </c>
      <c r="K107" s="586" t="s">
        <v>478</v>
      </c>
    </row>
    <row r="108" spans="1:11" ht="12.75" customHeight="1">
      <c r="A108" s="475">
        <v>103</v>
      </c>
      <c r="B108" s="608"/>
      <c r="C108" s="448"/>
      <c r="D108" s="448"/>
      <c r="E108" s="477"/>
      <c r="F108" s="448"/>
      <c r="G108" s="448"/>
      <c r="H108" s="448"/>
      <c r="I108" s="584" t="str">
        <f t="shared" si="18"/>
        <v/>
      </c>
      <c r="J108" s="585" t="str">
        <f>IF(B108="","",IF(YEAR(B108)='Diário 1º PA'!$P$1,MONTH(B108)-'Diário 1º PA'!$O$1+1,(YEAR(B108)-'Diário 1º PA'!$P$1)*12-'Diário 1º PA'!$O$1+1+MONTH(B108)))</f>
        <v/>
      </c>
      <c r="K108" s="586" t="s">
        <v>478</v>
      </c>
    </row>
    <row r="109" spans="1:11" ht="12.75" customHeight="1">
      <c r="A109" s="475">
        <v>104</v>
      </c>
      <c r="B109" s="608"/>
      <c r="C109" s="448"/>
      <c r="D109" s="448"/>
      <c r="E109" s="477"/>
      <c r="F109" s="448"/>
      <c r="G109" s="448"/>
      <c r="H109" s="448"/>
      <c r="I109" s="584" t="str">
        <f t="shared" si="18"/>
        <v/>
      </c>
      <c r="J109" s="585" t="str">
        <f>IF(B109="","",IF(YEAR(B109)='Diário 1º PA'!$P$1,MONTH(B109)-'Diário 1º PA'!$O$1+1,(YEAR(B109)-'Diário 1º PA'!$P$1)*12-'Diário 1º PA'!$O$1+1+MONTH(B109)))</f>
        <v/>
      </c>
      <c r="K109" s="586" t="s">
        <v>478</v>
      </c>
    </row>
    <row r="110" spans="1:11" ht="12.75" customHeight="1">
      <c r="A110" s="475">
        <v>105</v>
      </c>
      <c r="B110" s="608"/>
      <c r="C110" s="448"/>
      <c r="D110" s="448"/>
      <c r="E110" s="477"/>
      <c r="F110" s="448"/>
      <c r="G110" s="448"/>
      <c r="H110" s="448"/>
      <c r="I110" s="584" t="str">
        <f t="shared" si="18"/>
        <v/>
      </c>
      <c r="J110" s="585" t="str">
        <f>IF(B110="","",IF(YEAR(B110)='Diário 1º PA'!$P$1,MONTH(B110)-'Diário 1º PA'!$O$1+1,(YEAR(B110)-'Diário 1º PA'!$P$1)*12-'Diário 1º PA'!$O$1+1+MONTH(B110)))</f>
        <v/>
      </c>
      <c r="K110" s="586" t="s">
        <v>478</v>
      </c>
    </row>
    <row r="111" spans="1:11" ht="12.75" customHeight="1">
      <c r="A111" s="475">
        <v>106</v>
      </c>
      <c r="B111" s="608"/>
      <c r="C111" s="448"/>
      <c r="D111" s="448"/>
      <c r="E111" s="477"/>
      <c r="F111" s="448"/>
      <c r="G111" s="448"/>
      <c r="H111" s="448"/>
      <c r="I111" s="584" t="str">
        <f t="shared" si="18"/>
        <v/>
      </c>
      <c r="J111" s="585" t="str">
        <f>IF(B111="","",IF(YEAR(B111)='Diário 1º PA'!$P$1,MONTH(B111)-'Diário 1º PA'!$O$1+1,(YEAR(B111)-'Diário 1º PA'!$P$1)*12-'Diário 1º PA'!$O$1+1+MONTH(B111)))</f>
        <v/>
      </c>
      <c r="K111" s="586" t="s">
        <v>478</v>
      </c>
    </row>
    <row r="112" spans="1:11" ht="12.75" customHeight="1">
      <c r="A112" s="475">
        <v>107</v>
      </c>
      <c r="B112" s="608"/>
      <c r="C112" s="448"/>
      <c r="D112" s="448"/>
      <c r="E112" s="477"/>
      <c r="F112" s="448"/>
      <c r="G112" s="448"/>
      <c r="H112" s="448"/>
      <c r="I112" s="584" t="str">
        <f t="shared" si="18"/>
        <v/>
      </c>
      <c r="J112" s="585" t="str">
        <f>IF(B112="","",IF(YEAR(B112)='Diário 1º PA'!$P$1,MONTH(B112)-'Diário 1º PA'!$O$1+1,(YEAR(B112)-'Diário 1º PA'!$P$1)*12-'Diário 1º PA'!$O$1+1+MONTH(B112)))</f>
        <v/>
      </c>
      <c r="K112" s="586" t="s">
        <v>478</v>
      </c>
    </row>
    <row r="113" spans="1:11" ht="12.75" customHeight="1">
      <c r="A113" s="475">
        <v>108</v>
      </c>
      <c r="B113" s="608"/>
      <c r="C113" s="448"/>
      <c r="D113" s="448"/>
      <c r="E113" s="477"/>
      <c r="F113" s="448"/>
      <c r="G113" s="448"/>
      <c r="H113" s="448"/>
      <c r="I113" s="584" t="str">
        <f t="shared" si="18"/>
        <v/>
      </c>
      <c r="J113" s="585" t="str">
        <f>IF(B113="","",IF(YEAR(B113)='Diário 1º PA'!$P$1,MONTH(B113)-'Diário 1º PA'!$O$1+1,(YEAR(B113)-'Diário 1º PA'!$P$1)*12-'Diário 1º PA'!$O$1+1+MONTH(B113)))</f>
        <v/>
      </c>
      <c r="K113" s="586" t="s">
        <v>478</v>
      </c>
    </row>
    <row r="114" spans="1:11" ht="12.75" customHeight="1">
      <c r="A114" s="475">
        <v>109</v>
      </c>
      <c r="B114" s="608"/>
      <c r="C114" s="448"/>
      <c r="D114" s="448"/>
      <c r="E114" s="477"/>
      <c r="F114" s="448"/>
      <c r="G114" s="448"/>
      <c r="H114" s="448"/>
      <c r="I114" s="584" t="str">
        <f t="shared" si="18"/>
        <v/>
      </c>
      <c r="J114" s="585" t="str">
        <f>IF(B114="","",IF(YEAR(B114)='Diário 1º PA'!$P$1,MONTH(B114)-'Diário 1º PA'!$O$1+1,(YEAR(B114)-'Diário 1º PA'!$P$1)*12-'Diário 1º PA'!$O$1+1+MONTH(B114)))</f>
        <v/>
      </c>
      <c r="K114" s="586" t="s">
        <v>478</v>
      </c>
    </row>
    <row r="115" spans="1:11" ht="12.75" customHeight="1">
      <c r="A115" s="475">
        <v>110</v>
      </c>
      <c r="B115" s="608"/>
      <c r="C115" s="448"/>
      <c r="D115" s="448"/>
      <c r="E115" s="477"/>
      <c r="F115" s="448"/>
      <c r="G115" s="448"/>
      <c r="H115" s="448"/>
      <c r="I115" s="584" t="str">
        <f t="shared" si="18"/>
        <v/>
      </c>
      <c r="J115" s="585" t="str">
        <f>IF(B115="","",IF(YEAR(B115)='Diário 1º PA'!$P$1,MONTH(B115)-'Diário 1º PA'!$O$1+1,(YEAR(B115)-'Diário 1º PA'!$P$1)*12-'Diário 1º PA'!$O$1+1+MONTH(B115)))</f>
        <v/>
      </c>
      <c r="K115" s="586" t="s">
        <v>478</v>
      </c>
    </row>
    <row r="116" spans="1:11" ht="12.75" customHeight="1">
      <c r="A116" s="475">
        <v>111</v>
      </c>
      <c r="B116" s="608"/>
      <c r="C116" s="448"/>
      <c r="D116" s="448"/>
      <c r="E116" s="477"/>
      <c r="F116" s="448"/>
      <c r="G116" s="448"/>
      <c r="H116" s="448"/>
      <c r="I116" s="584" t="str">
        <f t="shared" si="18"/>
        <v/>
      </c>
      <c r="J116" s="585" t="str">
        <f>IF(B116="","",IF(YEAR(B116)='Diário 1º PA'!$P$1,MONTH(B116)-'Diário 1º PA'!$O$1+1,(YEAR(B116)-'Diário 1º PA'!$P$1)*12-'Diário 1º PA'!$O$1+1+MONTH(B116)))</f>
        <v/>
      </c>
      <c r="K116" s="586" t="s">
        <v>478</v>
      </c>
    </row>
    <row r="117" spans="1:11" ht="12.75" customHeight="1">
      <c r="A117" s="475">
        <v>112</v>
      </c>
      <c r="B117" s="608"/>
      <c r="C117" s="448"/>
      <c r="D117" s="448"/>
      <c r="E117" s="477"/>
      <c r="F117" s="448"/>
      <c r="G117" s="448"/>
      <c r="H117" s="448"/>
      <c r="I117" s="584" t="str">
        <f t="shared" si="18"/>
        <v/>
      </c>
      <c r="J117" s="585" t="str">
        <f>IF(B117="","",IF(YEAR(B117)='Diário 1º PA'!$P$1,MONTH(B117)-'Diário 1º PA'!$O$1+1,(YEAR(B117)-'Diário 1º PA'!$P$1)*12-'Diário 1º PA'!$O$1+1+MONTH(B117)))</f>
        <v/>
      </c>
      <c r="K117" s="586" t="s">
        <v>478</v>
      </c>
    </row>
    <row r="118" spans="1:11" ht="12.75" customHeight="1">
      <c r="A118" s="475">
        <v>113</v>
      </c>
      <c r="B118" s="608"/>
      <c r="C118" s="448"/>
      <c r="D118" s="448"/>
      <c r="E118" s="477"/>
      <c r="F118" s="448"/>
      <c r="G118" s="448"/>
      <c r="H118" s="448"/>
      <c r="I118" s="584" t="str">
        <f t="shared" si="18"/>
        <v/>
      </c>
      <c r="J118" s="585" t="str">
        <f>IF(B118="","",IF(YEAR(B118)='Diário 1º PA'!$P$1,MONTH(B118)-'Diário 1º PA'!$O$1+1,(YEAR(B118)-'Diário 1º PA'!$P$1)*12-'Diário 1º PA'!$O$1+1+MONTH(B118)))</f>
        <v/>
      </c>
      <c r="K118" s="586" t="s">
        <v>478</v>
      </c>
    </row>
    <row r="119" spans="1:11" ht="12.75" customHeight="1">
      <c r="A119" s="475">
        <v>114</v>
      </c>
      <c r="B119" s="608"/>
      <c r="C119" s="448"/>
      <c r="D119" s="448"/>
      <c r="E119" s="477"/>
      <c r="F119" s="448"/>
      <c r="G119" s="448"/>
      <c r="H119" s="448"/>
      <c r="I119" s="236"/>
      <c r="J119" s="227"/>
      <c r="K119" s="609"/>
    </row>
    <row r="120" spans="1:11" ht="12.75" customHeight="1">
      <c r="A120" s="475">
        <v>115</v>
      </c>
      <c r="B120" s="608"/>
      <c r="C120" s="448"/>
      <c r="D120" s="448"/>
      <c r="E120" s="477"/>
      <c r="F120" s="448"/>
      <c r="G120" s="448"/>
      <c r="H120" s="448"/>
      <c r="I120" s="236"/>
      <c r="J120" s="227"/>
      <c r="K120" s="609"/>
    </row>
    <row r="121" spans="1:11" ht="12.75" customHeight="1">
      <c r="A121" s="475">
        <v>116</v>
      </c>
      <c r="B121" s="608"/>
      <c r="C121" s="448"/>
      <c r="D121" s="448"/>
      <c r="E121" s="477"/>
      <c r="F121" s="448"/>
      <c r="G121" s="448"/>
      <c r="H121" s="448"/>
      <c r="I121" s="236"/>
      <c r="J121" s="227"/>
      <c r="K121" s="609"/>
    </row>
    <row r="122" spans="1:11" ht="12.75" customHeight="1">
      <c r="A122" s="475">
        <v>117</v>
      </c>
      <c r="B122" s="608"/>
      <c r="C122" s="448"/>
      <c r="D122" s="448"/>
      <c r="E122" s="477"/>
      <c r="F122" s="448"/>
      <c r="G122" s="448"/>
      <c r="H122" s="448"/>
      <c r="I122" s="236"/>
      <c r="J122" s="227"/>
      <c r="K122" s="609"/>
    </row>
    <row r="123" spans="1:11" ht="12.75" customHeight="1">
      <c r="A123" s="475">
        <v>118</v>
      </c>
      <c r="B123" s="608"/>
      <c r="C123" s="448"/>
      <c r="D123" s="448"/>
      <c r="E123" s="477"/>
      <c r="F123" s="448"/>
      <c r="G123" s="448"/>
      <c r="H123" s="448"/>
      <c r="I123" s="236"/>
      <c r="J123" s="227"/>
      <c r="K123" s="609"/>
    </row>
    <row r="124" spans="1:11" ht="12.75" customHeight="1">
      <c r="A124" s="475">
        <v>119</v>
      </c>
      <c r="B124" s="608"/>
      <c r="C124" s="448"/>
      <c r="D124" s="448"/>
      <c r="E124" s="477"/>
      <c r="F124" s="448"/>
      <c r="G124" s="448"/>
      <c r="H124" s="448"/>
      <c r="I124" s="236"/>
      <c r="J124" s="227"/>
      <c r="K124" s="609"/>
    </row>
    <row r="125" spans="1:11" ht="12.75" customHeight="1">
      <c r="A125" s="475">
        <v>120</v>
      </c>
      <c r="B125" s="608"/>
      <c r="C125" s="448"/>
      <c r="D125" s="448"/>
      <c r="E125" s="477"/>
      <c r="F125" s="448"/>
      <c r="G125" s="448"/>
      <c r="H125" s="448"/>
      <c r="I125" s="236"/>
      <c r="J125" s="227"/>
      <c r="K125" s="609"/>
    </row>
    <row r="126" spans="1:11" ht="12.75" customHeight="1">
      <c r="A126" s="475">
        <v>121</v>
      </c>
      <c r="B126" s="608"/>
      <c r="C126" s="448"/>
      <c r="D126" s="448"/>
      <c r="E126" s="477"/>
      <c r="F126" s="448"/>
      <c r="G126" s="448"/>
      <c r="H126" s="448"/>
      <c r="I126" s="236"/>
      <c r="J126" s="227"/>
      <c r="K126" s="609"/>
    </row>
    <row r="127" spans="1:11" ht="12.75" customHeight="1">
      <c r="A127" s="475">
        <v>122</v>
      </c>
      <c r="B127" s="608"/>
      <c r="C127" s="448"/>
      <c r="D127" s="448"/>
      <c r="E127" s="477"/>
      <c r="F127" s="448"/>
      <c r="G127" s="448"/>
      <c r="H127" s="448"/>
      <c r="I127" s="236"/>
      <c r="J127" s="227"/>
      <c r="K127" s="609"/>
    </row>
    <row r="128" spans="1:11" ht="12.75" customHeight="1">
      <c r="A128" s="475">
        <v>123</v>
      </c>
      <c r="B128" s="608"/>
      <c r="C128" s="448"/>
      <c r="D128" s="448"/>
      <c r="E128" s="477"/>
      <c r="F128" s="448"/>
      <c r="G128" s="448"/>
      <c r="H128" s="448"/>
      <c r="I128" s="236"/>
      <c r="J128" s="227"/>
      <c r="K128" s="609"/>
    </row>
    <row r="129" spans="1:11" ht="12.75" customHeight="1">
      <c r="A129" s="475">
        <v>124</v>
      </c>
      <c r="B129" s="608"/>
      <c r="C129" s="448"/>
      <c r="D129" s="448"/>
      <c r="E129" s="477"/>
      <c r="F129" s="448"/>
      <c r="G129" s="448"/>
      <c r="H129" s="448"/>
      <c r="I129" s="236"/>
      <c r="J129" s="227"/>
      <c r="K129" s="609"/>
    </row>
    <row r="130" spans="1:11" ht="12.75" customHeight="1">
      <c r="A130" s="475">
        <v>125</v>
      </c>
      <c r="B130" s="608"/>
      <c r="C130" s="448"/>
      <c r="D130" s="448"/>
      <c r="E130" s="477"/>
      <c r="F130" s="448"/>
      <c r="G130" s="448"/>
      <c r="H130" s="448"/>
      <c r="I130" s="236"/>
      <c r="J130" s="227"/>
      <c r="K130" s="609"/>
    </row>
    <row r="131" spans="1:11" ht="12.75" customHeight="1">
      <c r="A131" s="475">
        <v>126</v>
      </c>
      <c r="B131" s="608"/>
      <c r="C131" s="448"/>
      <c r="D131" s="448"/>
      <c r="E131" s="477"/>
      <c r="F131" s="448"/>
      <c r="G131" s="448"/>
      <c r="H131" s="448"/>
      <c r="I131" s="236"/>
      <c r="J131" s="227"/>
      <c r="K131" s="609"/>
    </row>
    <row r="132" spans="1:11" ht="12.75" customHeight="1">
      <c r="A132" s="475">
        <v>127</v>
      </c>
      <c r="B132" s="608"/>
      <c r="C132" s="448"/>
      <c r="D132" s="448"/>
      <c r="E132" s="477"/>
      <c r="F132" s="448"/>
      <c r="G132" s="448"/>
      <c r="H132" s="448"/>
      <c r="I132" s="236"/>
      <c r="J132" s="227"/>
      <c r="K132" s="609"/>
    </row>
    <row r="133" spans="1:11" ht="12.75" customHeight="1">
      <c r="A133" s="475">
        <v>128</v>
      </c>
      <c r="B133" s="608"/>
      <c r="C133" s="448"/>
      <c r="D133" s="448"/>
      <c r="E133" s="477"/>
      <c r="F133" s="448"/>
      <c r="G133" s="448"/>
      <c r="H133" s="448"/>
      <c r="I133" s="236"/>
      <c r="J133" s="227"/>
      <c r="K133" s="609"/>
    </row>
    <row r="134" spans="1:11" ht="12.75" customHeight="1">
      <c r="A134" s="475">
        <v>129</v>
      </c>
      <c r="B134" s="608"/>
      <c r="C134" s="448"/>
      <c r="D134" s="448"/>
      <c r="E134" s="477"/>
      <c r="F134" s="448"/>
      <c r="G134" s="448"/>
      <c r="H134" s="448"/>
      <c r="I134" s="236"/>
      <c r="J134" s="227"/>
      <c r="K134" s="609"/>
    </row>
    <row r="135" spans="1:11" ht="12.75" customHeight="1">
      <c r="A135" s="475">
        <v>130</v>
      </c>
      <c r="B135" s="608"/>
      <c r="C135" s="448"/>
      <c r="D135" s="448"/>
      <c r="E135" s="477"/>
      <c r="F135" s="448"/>
      <c r="G135" s="448"/>
      <c r="H135" s="448"/>
      <c r="I135" s="236"/>
      <c r="J135" s="227"/>
      <c r="K135" s="609"/>
    </row>
    <row r="136" spans="1:11" ht="12.75" customHeight="1">
      <c r="A136" s="475">
        <v>131</v>
      </c>
      <c r="B136" s="608"/>
      <c r="C136" s="448"/>
      <c r="D136" s="448"/>
      <c r="E136" s="477"/>
      <c r="F136" s="448"/>
      <c r="G136" s="448"/>
      <c r="H136" s="448"/>
      <c r="I136" s="236"/>
      <c r="J136" s="227"/>
      <c r="K136" s="609"/>
    </row>
    <row r="137" spans="1:11" ht="12.75" customHeight="1">
      <c r="A137" s="475">
        <v>132</v>
      </c>
      <c r="B137" s="608"/>
      <c r="C137" s="448"/>
      <c r="D137" s="448"/>
      <c r="E137" s="477"/>
      <c r="F137" s="448"/>
      <c r="G137" s="448"/>
      <c r="H137" s="448"/>
      <c r="I137" s="236"/>
      <c r="J137" s="227"/>
      <c r="K137" s="609"/>
    </row>
    <row r="138" spans="1:11" ht="12.75" customHeight="1">
      <c r="A138" s="475">
        <v>133</v>
      </c>
      <c r="B138" s="608"/>
      <c r="C138" s="448"/>
      <c r="D138" s="448"/>
      <c r="E138" s="477"/>
      <c r="F138" s="448"/>
      <c r="G138" s="448"/>
      <c r="H138" s="448"/>
      <c r="I138" s="236"/>
      <c r="J138" s="227"/>
      <c r="K138" s="609"/>
    </row>
    <row r="139" spans="1:11" ht="12.75" customHeight="1">
      <c r="A139" s="475">
        <v>134</v>
      </c>
      <c r="B139" s="608"/>
      <c r="C139" s="448"/>
      <c r="D139" s="448"/>
      <c r="E139" s="477"/>
      <c r="F139" s="448"/>
      <c r="G139" s="448"/>
      <c r="H139" s="448"/>
      <c r="I139" s="236"/>
      <c r="J139" s="227"/>
      <c r="K139" s="609"/>
    </row>
    <row r="140" spans="1:11" ht="12.75" customHeight="1">
      <c r="A140" s="475">
        <v>135</v>
      </c>
      <c r="B140" s="608"/>
      <c r="C140" s="448"/>
      <c r="D140" s="448"/>
      <c r="E140" s="477"/>
      <c r="F140" s="448"/>
      <c r="G140" s="448"/>
      <c r="H140" s="448"/>
      <c r="I140" s="236"/>
      <c r="J140" s="227"/>
      <c r="K140" s="609"/>
    </row>
    <row r="141" spans="1:11" ht="12.75" customHeight="1">
      <c r="A141" s="475">
        <v>136</v>
      </c>
      <c r="B141" s="608"/>
      <c r="C141" s="448"/>
      <c r="D141" s="448"/>
      <c r="E141" s="477"/>
      <c r="F141" s="448"/>
      <c r="G141" s="448"/>
      <c r="H141" s="448"/>
      <c r="I141" s="236"/>
      <c r="J141" s="227"/>
      <c r="K141" s="609"/>
    </row>
    <row r="142" spans="1:11" ht="12.75" customHeight="1">
      <c r="A142" s="475">
        <v>137</v>
      </c>
      <c r="B142" s="608"/>
      <c r="C142" s="448"/>
      <c r="D142" s="448"/>
      <c r="E142" s="477"/>
      <c r="F142" s="448"/>
      <c r="G142" s="448"/>
      <c r="H142" s="448"/>
      <c r="I142" s="236"/>
      <c r="J142" s="227"/>
      <c r="K142" s="609"/>
    </row>
    <row r="143" spans="1:11" ht="12.75" customHeight="1">
      <c r="A143" s="475">
        <v>138</v>
      </c>
      <c r="B143" s="608"/>
      <c r="C143" s="448"/>
      <c r="D143" s="448"/>
      <c r="E143" s="477"/>
      <c r="F143" s="448"/>
      <c r="G143" s="448"/>
      <c r="H143" s="448"/>
      <c r="I143" s="236"/>
      <c r="J143" s="227"/>
      <c r="K143" s="609"/>
    </row>
    <row r="144" spans="1:11" ht="12.75" customHeight="1">
      <c r="A144" s="475">
        <v>139</v>
      </c>
      <c r="B144" s="608"/>
      <c r="C144" s="448"/>
      <c r="D144" s="448"/>
      <c r="E144" s="477"/>
      <c r="F144" s="448"/>
      <c r="G144" s="448"/>
      <c r="H144" s="448"/>
      <c r="I144" s="236"/>
      <c r="J144" s="227"/>
      <c r="K144" s="609"/>
    </row>
    <row r="145" spans="1:11" ht="12.75" customHeight="1">
      <c r="A145" s="475">
        <v>140</v>
      </c>
      <c r="B145" s="608"/>
      <c r="C145" s="448"/>
      <c r="D145" s="448"/>
      <c r="E145" s="477"/>
      <c r="F145" s="448"/>
      <c r="G145" s="448"/>
      <c r="H145" s="448"/>
      <c r="I145" s="236"/>
      <c r="J145" s="227"/>
      <c r="K145" s="609"/>
    </row>
    <row r="146" spans="1:11" ht="12.75" customHeight="1">
      <c r="A146" s="475">
        <v>141</v>
      </c>
      <c r="B146" s="608"/>
      <c r="C146" s="448"/>
      <c r="D146" s="448"/>
      <c r="E146" s="477"/>
      <c r="F146" s="448"/>
      <c r="G146" s="448"/>
      <c r="H146" s="448"/>
      <c r="I146" s="236"/>
      <c r="J146" s="227"/>
      <c r="K146" s="609"/>
    </row>
    <row r="147" spans="1:11" ht="12.75" customHeight="1">
      <c r="A147" s="475"/>
      <c r="B147" s="608"/>
      <c r="C147" s="448"/>
      <c r="D147" s="448"/>
      <c r="E147" s="477"/>
      <c r="F147" s="448"/>
      <c r="G147" s="448"/>
      <c r="H147" s="448"/>
      <c r="I147" s="236"/>
      <c r="J147" s="227"/>
      <c r="K147" s="609"/>
    </row>
    <row r="148" spans="1:11" ht="12.75" customHeight="1">
      <c r="A148" s="475"/>
      <c r="B148" s="608"/>
      <c r="C148" s="448"/>
      <c r="D148" s="448"/>
      <c r="E148" s="477"/>
      <c r="F148" s="448"/>
      <c r="G148" s="448"/>
      <c r="H148" s="448"/>
      <c r="I148" s="236"/>
      <c r="J148" s="227"/>
      <c r="K148" s="609"/>
    </row>
    <row r="149" spans="1:11" ht="12.75" customHeight="1">
      <c r="A149" s="475"/>
      <c r="B149" s="608"/>
      <c r="C149" s="448"/>
      <c r="D149" s="448"/>
      <c r="E149" s="477"/>
      <c r="F149" s="448"/>
      <c r="G149" s="448"/>
      <c r="H149" s="448"/>
      <c r="I149" s="236"/>
      <c r="J149" s="227"/>
      <c r="K149" s="609"/>
    </row>
    <row r="150" spans="1:11" ht="12.75" customHeight="1">
      <c r="A150" s="475"/>
      <c r="B150" s="608"/>
      <c r="C150" s="448"/>
      <c r="D150" s="448"/>
      <c r="E150" s="477"/>
      <c r="F150" s="448"/>
      <c r="G150" s="448"/>
      <c r="H150" s="448"/>
      <c r="I150" s="236"/>
      <c r="J150" s="227"/>
      <c r="K150" s="609"/>
    </row>
    <row r="151" spans="1:11" ht="12.75" customHeight="1">
      <c r="A151" s="475"/>
      <c r="B151" s="608"/>
      <c r="C151" s="448"/>
      <c r="D151" s="448"/>
      <c r="E151" s="477"/>
      <c r="F151" s="448"/>
      <c r="G151" s="448"/>
      <c r="H151" s="448"/>
      <c r="I151" s="236"/>
      <c r="J151" s="227"/>
      <c r="K151" s="609"/>
    </row>
    <row r="152" spans="1:11" ht="12.75" customHeight="1">
      <c r="A152" s="475"/>
      <c r="B152" s="608"/>
      <c r="C152" s="448"/>
      <c r="D152" s="448"/>
      <c r="E152" s="477"/>
      <c r="F152" s="448"/>
      <c r="G152" s="448"/>
      <c r="H152" s="448"/>
      <c r="I152" s="236"/>
      <c r="J152" s="227"/>
      <c r="K152" s="609"/>
    </row>
    <row r="153" spans="1:11">
      <c r="A153" s="610"/>
      <c r="B153" s="609"/>
      <c r="C153" s="610"/>
      <c r="D153" s="609"/>
      <c r="E153" s="611"/>
      <c r="F153" s="610"/>
      <c r="G153" s="610"/>
      <c r="H153" s="610"/>
      <c r="I153" s="610"/>
      <c r="J153" s="610"/>
      <c r="K153" s="610"/>
    </row>
    <row r="154" spans="1:11">
      <c r="A154" s="610"/>
      <c r="B154" s="609"/>
      <c r="C154" s="610"/>
      <c r="D154" s="609"/>
      <c r="E154" s="611"/>
      <c r="F154" s="610"/>
      <c r="G154" s="610"/>
      <c r="H154" s="610"/>
      <c r="I154" s="610"/>
      <c r="J154" s="610"/>
      <c r="K154" s="610"/>
    </row>
  </sheetData>
  <sheetProtection formatRows="0" insertRows="0"/>
  <autoFilter ref="A4:H152" xr:uid="{00000000-0009-0000-0000-000009000000}"/>
  <mergeCells count="3">
    <mergeCell ref="A1:H1"/>
    <mergeCell ref="A2:H2"/>
    <mergeCell ref="A3:H3"/>
  </mergeCells>
  <dataValidations count="4">
    <dataValidation type="list" allowBlank="1" showInputMessage="1" showErrorMessage="1" sqref="D5:D152" xr:uid="{7E9A8B3B-F343-479C-BA3F-38CA7894A474}">
      <formula1>INDIRECT($I5)</formula1>
    </dataValidation>
    <dataValidation type="list" allowBlank="1" showInputMessage="1" showErrorMessage="1" sqref="C28:C152" xr:uid="{9DB714C0-9EA6-493E-A43A-97B7FAC74E9E}">
      <formula1>Categorias</formula1>
    </dataValidation>
    <dataValidation type="list" allowBlank="1" showInputMessage="1" showErrorMessage="1" sqref="F5:F152" xr:uid="{9FFE9451-E029-46E9-A795-FF9A48B7A75E}">
      <formula1>VinculoPT</formula1>
    </dataValidation>
    <dataValidation type="list" allowBlank="1" showInputMessage="1" showErrorMessage="1" sqref="K5:K152" xr:uid="{E2C9FF1C-D189-4171-ADE1-E61D1E7DBE27}">
      <formula1>Conta</formula1>
    </dataValidation>
  </dataValidations>
  <printOptions horizontalCentered="1"/>
  <pageMargins left="0.19685039370078741" right="0.19685039370078741" top="0.59055118110236227" bottom="0.59055118110236227" header="0" footer="0"/>
  <pageSetup paperSize="9" scale="70" fitToHeight="0" pageOrder="overThenDown" orientation="portrait" r:id="rId1"/>
  <headerFooter>
    <oddFooter>Página &amp;P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8BF6A9D1-0566-433E-A6F9-E7A5A87BEE9A}">
          <x14:formula1>
            <xm:f>Plano!$C$1:$F$1</xm:f>
          </x14:formula1>
          <xm:sqref>C5:C27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pageSetUpPr fitToPage="1"/>
  </sheetPr>
  <dimension ref="A1:P167"/>
  <sheetViews>
    <sheetView showGridLines="0" topLeftCell="A2" zoomScaleSheetLayoutView="85" workbookViewId="0">
      <pane xSplit="2" ySplit="7" topLeftCell="C124" activePane="bottomRight" state="frozen"/>
      <selection activeCell="G29" sqref="G29"/>
      <selection pane="topRight" activeCell="G29" sqref="G29"/>
      <selection pane="bottomLeft" activeCell="G29" sqref="G29"/>
      <selection pane="bottomRight" activeCell="A128" sqref="A128"/>
    </sheetView>
  </sheetViews>
  <sheetFormatPr defaultColWidth="9.140625" defaultRowHeight="12.75"/>
  <cols>
    <col min="1" max="1" width="7.28515625" style="19" customWidth="1"/>
    <col min="2" max="2" width="25" style="19" bestFit="1" customWidth="1"/>
    <col min="3" max="5" width="12.42578125" style="19" bestFit="1" customWidth="1"/>
    <col min="6" max="14" width="12.42578125" style="19" customWidth="1"/>
    <col min="15" max="15" width="12" style="19" customWidth="1"/>
    <col min="16" max="16" width="12" style="19" bestFit="1" customWidth="1"/>
    <col min="17" max="16384" width="9.140625" style="19"/>
  </cols>
  <sheetData>
    <row r="1" spans="1:16" ht="15.75" hidden="1">
      <c r="A1" s="39"/>
      <c r="B1" s="40" t="s">
        <v>145</v>
      </c>
      <c r="C1" s="41">
        <v>1</v>
      </c>
      <c r="D1" s="41">
        <v>2</v>
      </c>
      <c r="E1" s="41">
        <v>3</v>
      </c>
      <c r="F1" s="41">
        <v>4</v>
      </c>
      <c r="G1" s="41">
        <v>5</v>
      </c>
      <c r="H1" s="41">
        <v>6</v>
      </c>
      <c r="I1" s="41">
        <v>7</v>
      </c>
      <c r="J1" s="41">
        <v>8</v>
      </c>
      <c r="K1" s="41">
        <v>9</v>
      </c>
      <c r="L1" s="41">
        <v>10</v>
      </c>
      <c r="M1" s="41">
        <v>11</v>
      </c>
      <c r="N1" s="41">
        <v>12</v>
      </c>
      <c r="O1" s="39"/>
    </row>
    <row r="2" spans="1:16" ht="27.75" customHeight="1">
      <c r="A2" s="621" t="str">
        <f>Capa!A1</f>
        <v>III Termo de Aditivo ao Contrato de Gestão nº 05/20 celebrado entre a Fundação Clóvis Salgado e a Associação Pró-Cultura e Promoção das Artes</v>
      </c>
      <c r="B2" s="621"/>
      <c r="C2" s="621"/>
      <c r="D2" s="621"/>
      <c r="E2" s="621"/>
      <c r="F2" s="621"/>
      <c r="G2" s="621"/>
      <c r="H2" s="621"/>
      <c r="I2" s="621"/>
      <c r="J2" s="621"/>
      <c r="K2" s="621"/>
      <c r="L2" s="621"/>
      <c r="M2" s="621"/>
      <c r="N2" s="621"/>
      <c r="O2" s="621"/>
      <c r="P2" s="621"/>
    </row>
    <row r="3" spans="1:16" ht="19.5" customHeight="1">
      <c r="A3" s="621" t="str">
        <f>Capa!A3</f>
        <v>3º Relatório Gerencial Financeiro</v>
      </c>
      <c r="B3" s="621"/>
      <c r="C3" s="621"/>
      <c r="D3" s="621"/>
      <c r="E3" s="621"/>
      <c r="F3" s="621"/>
      <c r="G3" s="621"/>
      <c r="H3" s="621"/>
      <c r="I3" s="621"/>
      <c r="J3" s="621"/>
      <c r="K3" s="621"/>
      <c r="L3" s="621"/>
      <c r="M3" s="621"/>
      <c r="N3" s="621"/>
      <c r="O3" s="621"/>
      <c r="P3" s="621"/>
    </row>
    <row r="4" spans="1:16" ht="19.5" customHeight="1" thickBot="1">
      <c r="A4" s="658" t="s">
        <v>316</v>
      </c>
      <c r="B4" s="658"/>
      <c r="C4" s="658"/>
      <c r="D4" s="658"/>
      <c r="E4" s="658"/>
      <c r="F4" s="658"/>
      <c r="G4" s="658"/>
      <c r="H4" s="658"/>
      <c r="I4" s="658"/>
      <c r="J4" s="658"/>
      <c r="K4" s="658"/>
      <c r="L4" s="658"/>
      <c r="M4" s="658"/>
      <c r="N4" s="658"/>
      <c r="O4" s="658"/>
      <c r="P4" s="658"/>
    </row>
    <row r="5" spans="1:16" ht="15">
      <c r="A5" s="43"/>
      <c r="B5" s="43"/>
      <c r="C5" s="44" t="str">
        <f>Resumo!C4</f>
        <v>Janeiro</v>
      </c>
      <c r="D5" s="44" t="str">
        <f>Resumo!D4</f>
        <v>Fevereiro</v>
      </c>
      <c r="E5" s="44" t="str">
        <f>Resumo!E4</f>
        <v>Março</v>
      </c>
      <c r="F5" s="44" t="str">
        <f>Resumo!F4</f>
        <v>Abril</v>
      </c>
      <c r="G5" s="44" t="str">
        <f>Resumo!G4</f>
        <v>Maio</v>
      </c>
      <c r="H5" s="44" t="str">
        <f>Resumo!H4</f>
        <v>Junho</v>
      </c>
      <c r="I5" s="44" t="str">
        <f>Resumo!I4</f>
        <v>Julho</v>
      </c>
      <c r="J5" s="44" t="str">
        <f>Resumo!J4</f>
        <v>Agosto</v>
      </c>
      <c r="K5" s="44" t="str">
        <f>Resumo!K4</f>
        <v>Setembro</v>
      </c>
      <c r="L5" s="44" t="str">
        <f>Resumo!L4</f>
        <v>Outubro</v>
      </c>
      <c r="M5" s="44" t="str">
        <f>Resumo!M4</f>
        <v>Novembro</v>
      </c>
      <c r="N5" s="44" t="str">
        <f>Resumo!N4</f>
        <v>Dezembro</v>
      </c>
      <c r="O5" s="652" t="s">
        <v>5</v>
      </c>
      <c r="P5" s="655" t="s">
        <v>293</v>
      </c>
    </row>
    <row r="6" spans="1:16" ht="15">
      <c r="A6" s="11"/>
      <c r="B6" s="11"/>
      <c r="C6" s="304">
        <f>Resumo!C5</f>
        <v>44562</v>
      </c>
      <c r="D6" s="304">
        <f>Resumo!D5</f>
        <v>44593</v>
      </c>
      <c r="E6" s="304">
        <f>Resumo!E5</f>
        <v>44621</v>
      </c>
      <c r="F6" s="304">
        <f>Resumo!F5</f>
        <v>44652</v>
      </c>
      <c r="G6" s="304">
        <f>Resumo!G5</f>
        <v>44682</v>
      </c>
      <c r="H6" s="304">
        <f>Resumo!H5</f>
        <v>44713</v>
      </c>
      <c r="I6" s="304">
        <f>Resumo!I5</f>
        <v>44743</v>
      </c>
      <c r="J6" s="304">
        <f>Resumo!J5</f>
        <v>44774</v>
      </c>
      <c r="K6" s="304">
        <f>Resumo!K5</f>
        <v>44805</v>
      </c>
      <c r="L6" s="304">
        <f>Resumo!L5</f>
        <v>44835</v>
      </c>
      <c r="M6" s="304">
        <f>Resumo!M5</f>
        <v>44866</v>
      </c>
      <c r="N6" s="304">
        <f>Resumo!N5</f>
        <v>44896</v>
      </c>
      <c r="O6" s="653"/>
      <c r="P6" s="656"/>
    </row>
    <row r="7" spans="1:16" ht="15">
      <c r="A7" s="11"/>
      <c r="B7" s="11"/>
      <c r="C7" s="306" t="str">
        <f>Resumo!C6</f>
        <v>a</v>
      </c>
      <c r="D7" s="306" t="str">
        <f>Resumo!D6</f>
        <v>a</v>
      </c>
      <c r="E7" s="306" t="str">
        <f>Resumo!E6</f>
        <v>a</v>
      </c>
      <c r="F7" s="306" t="str">
        <f>Resumo!F6</f>
        <v>a</v>
      </c>
      <c r="G7" s="306" t="str">
        <f>Resumo!G6</f>
        <v>a</v>
      </c>
      <c r="H7" s="306" t="str">
        <f>Resumo!H6</f>
        <v>a</v>
      </c>
      <c r="I7" s="306" t="str">
        <f>Resumo!I6</f>
        <v>a</v>
      </c>
      <c r="J7" s="306" t="str">
        <f>Resumo!J6</f>
        <v>a</v>
      </c>
      <c r="K7" s="306" t="str">
        <f>Resumo!K6</f>
        <v>a</v>
      </c>
      <c r="L7" s="306" t="str">
        <f>Resumo!L6</f>
        <v>a</v>
      </c>
      <c r="M7" s="306" t="str">
        <f>Resumo!M6</f>
        <v>a</v>
      </c>
      <c r="N7" s="306" t="str">
        <f>Resumo!N6</f>
        <v>a</v>
      </c>
      <c r="O7" s="653"/>
      <c r="P7" s="656"/>
    </row>
    <row r="8" spans="1:16" ht="15.75" thickBot="1">
      <c r="A8" s="42"/>
      <c r="B8" s="42"/>
      <c r="C8" s="305">
        <f>Resumo!C7</f>
        <v>44592</v>
      </c>
      <c r="D8" s="305">
        <f>Resumo!D7</f>
        <v>44620</v>
      </c>
      <c r="E8" s="305">
        <f>Resumo!E7</f>
        <v>44651</v>
      </c>
      <c r="F8" s="305">
        <f>Resumo!F7</f>
        <v>44681</v>
      </c>
      <c r="G8" s="305">
        <f>Resumo!G7</f>
        <v>44712</v>
      </c>
      <c r="H8" s="305">
        <f>Resumo!H7</f>
        <v>44742</v>
      </c>
      <c r="I8" s="305">
        <f>Resumo!I7</f>
        <v>44773</v>
      </c>
      <c r="J8" s="305">
        <f>Resumo!J7</f>
        <v>44804</v>
      </c>
      <c r="K8" s="305">
        <f>Resumo!K7</f>
        <v>44834</v>
      </c>
      <c r="L8" s="305">
        <f>Resumo!L7</f>
        <v>44865</v>
      </c>
      <c r="M8" s="305">
        <f>Resumo!M7</f>
        <v>44895</v>
      </c>
      <c r="N8" s="305">
        <f>Resumo!N7</f>
        <v>44926</v>
      </c>
      <c r="O8" s="654"/>
      <c r="P8" s="657"/>
    </row>
    <row r="9" spans="1:16" ht="23.25" customHeight="1" thickBot="1">
      <c r="A9" s="182"/>
      <c r="B9" s="27"/>
      <c r="C9" s="183"/>
      <c r="D9" s="183"/>
      <c r="E9" s="183"/>
      <c r="F9" s="183"/>
      <c r="G9" s="183"/>
      <c r="H9" s="183"/>
      <c r="I9" s="69"/>
      <c r="J9" s="69"/>
      <c r="K9" s="69"/>
      <c r="L9" s="69"/>
      <c r="M9" s="69"/>
      <c r="N9" s="69"/>
      <c r="O9" s="69"/>
    </row>
    <row r="10" spans="1:16" ht="23.25" customHeight="1" thickBot="1">
      <c r="A10" s="132" t="s">
        <v>47</v>
      </c>
      <c r="B10" s="184" t="s">
        <v>291</v>
      </c>
      <c r="C10" s="166">
        <f>Resumo!C8</f>
        <v>0</v>
      </c>
      <c r="D10" s="166">
        <f t="shared" ref="D10:N10" si="0">C10+C18-C166</f>
        <v>822312.55</v>
      </c>
      <c r="E10" s="166">
        <f t="shared" si="0"/>
        <v>825505.24</v>
      </c>
      <c r="F10" s="166">
        <f t="shared" si="0"/>
        <v>637308.22</v>
      </c>
      <c r="G10" s="166">
        <f t="shared" si="0"/>
        <v>217493.3</v>
      </c>
      <c r="H10" s="166">
        <f t="shared" si="0"/>
        <v>778647.42</v>
      </c>
      <c r="I10" s="166">
        <f t="shared" si="0"/>
        <v>549955.54</v>
      </c>
      <c r="J10" s="166">
        <f t="shared" si="0"/>
        <v>357393.36</v>
      </c>
      <c r="K10" s="166">
        <f t="shared" si="0"/>
        <v>795831.98</v>
      </c>
      <c r="L10" s="166">
        <f t="shared" si="0"/>
        <v>667566.5</v>
      </c>
      <c r="M10" s="166">
        <f t="shared" si="0"/>
        <v>409899.58999999991</v>
      </c>
      <c r="N10" s="166">
        <f t="shared" si="0"/>
        <v>424612.0199999999</v>
      </c>
      <c r="O10" s="299">
        <f>SUM(C10:N10)</f>
        <v>6486525.7199999988</v>
      </c>
      <c r="P10" s="300">
        <f>IF($O$18=0,0,O10/$O$18)</f>
        <v>2.5730114215073892</v>
      </c>
    </row>
    <row r="11" spans="1:16" ht="23.25" customHeight="1" thickBot="1">
      <c r="A11" s="11"/>
      <c r="B11" s="11"/>
      <c r="C11" s="186"/>
      <c r="D11" s="186"/>
      <c r="E11" s="186"/>
      <c r="F11" s="186"/>
      <c r="G11" s="186"/>
      <c r="H11" s="186"/>
      <c r="I11" s="186"/>
      <c r="J11" s="186"/>
      <c r="K11" s="186"/>
      <c r="L11" s="186"/>
      <c r="M11" s="186"/>
      <c r="N11" s="186"/>
      <c r="O11" s="185"/>
    </row>
    <row r="12" spans="1:16" ht="23.25" customHeight="1" thickBot="1">
      <c r="A12" s="37">
        <v>1</v>
      </c>
      <c r="B12" s="37" t="s">
        <v>156</v>
      </c>
      <c r="C12" s="70"/>
      <c r="D12" s="70"/>
      <c r="E12" s="70"/>
      <c r="F12" s="70"/>
      <c r="G12" s="70"/>
      <c r="H12" s="70"/>
      <c r="I12" s="70"/>
      <c r="J12" s="70"/>
      <c r="K12" s="70"/>
      <c r="L12" s="70"/>
      <c r="M12" s="70"/>
      <c r="N12" s="70"/>
      <c r="O12" s="70"/>
      <c r="P12" s="170"/>
    </row>
    <row r="13" spans="1:16" ht="23.25" customHeight="1">
      <c r="A13" s="21" t="s">
        <v>15</v>
      </c>
      <c r="B13" s="21" t="s">
        <v>34</v>
      </c>
      <c r="C13" s="187"/>
      <c r="D13" s="187"/>
      <c r="E13" s="187"/>
      <c r="F13" s="187"/>
      <c r="G13" s="187"/>
      <c r="H13" s="187"/>
      <c r="I13" s="187"/>
      <c r="J13" s="187"/>
      <c r="K13" s="187"/>
      <c r="L13" s="187"/>
      <c r="M13" s="187"/>
      <c r="N13" s="187"/>
      <c r="O13" s="187"/>
      <c r="P13" s="171"/>
    </row>
    <row r="14" spans="1:16" ht="23.25" customHeight="1">
      <c r="A14" s="22" t="s">
        <v>42</v>
      </c>
      <c r="B14" s="62" t="s">
        <v>330</v>
      </c>
      <c r="C14" s="188">
        <f>SUMPRODUCT(-('Diário 1º PA'!$E$4:$E$2000='Analítico Cx.'!$B14),-('Diário 1º PA'!$O$4:$O$2000=C$1),('Diário 1º PA'!$F$4:$F$2000))+SUMPRODUCT(-('Diário 2º PA'!$E$4:$E$1998='Analítico Cx.'!$B14),-('Diário 2º PA'!$O$4:$O$1998=C$1),('Diário 2º PA'!$F$4:$F$1998))+SUMPRODUCT(-('Diário 3º PA'!$E$4:$E$1991='Analítico Cx.'!$B14),-('Diário 3º PA'!$O$4:$O$1991=C$1),('Diário 3º PA'!$F$4:$F$1991))+SUMPRODUCT(-('Diário 4º PA'!$E$4:$E$2000='Analítico Cx.'!$B14),-('Diário 4º PA'!$O$4:$O$2000=C$1),('Diário 4º PA'!$F$4:$F$2000))</f>
        <v>820980</v>
      </c>
      <c r="D14" s="188">
        <f>SUMPRODUCT(-('Diário 1º PA'!$E$4:$E$2000='Analítico Cx.'!$B14),-('Diário 1º PA'!$O$4:$O$2000=D$1),('Diário 1º PA'!$F$4:$F$2000))+SUMPRODUCT(-('Diário 2º PA'!$E$4:$E$1998='Analítico Cx.'!$B14),-('Diário 2º PA'!$O$4:$O$1998=D$1),('Diário 2º PA'!$F$4:$F$1998))+SUMPRODUCT(-('Diário 3º PA'!$E$4:$E$1991='Analítico Cx.'!$B14),-('Diário 3º PA'!$O$4:$O$1991=D$1),('Diário 3º PA'!$F$4:$F$1991))+SUMPRODUCT(-('Diário 4º PA'!$E$4:$E$2000='Analítico Cx.'!$B14),-('Diário 4º PA'!$O$4:$O$2000=D$1),('Diário 4º PA'!$F$4:$F$2000))</f>
        <v>0</v>
      </c>
      <c r="E14" s="188">
        <f>SUMPRODUCT(-('Diário 1º PA'!$E$4:$E$2000='Analítico Cx.'!$B14),-('Diário 1º PA'!$O$4:$O$2000=E$1),('Diário 1º PA'!$F$4:$F$2000))+SUMPRODUCT(-('Diário 2º PA'!$E$4:$E$1998='Analítico Cx.'!$B14),-('Diário 2º PA'!$O$4:$O$1998=E$1),('Diário 2º PA'!$F$4:$F$1998))+SUMPRODUCT(-('Diário 3º PA'!$E$4:$E$1991='Analítico Cx.'!$B14),-('Diário 3º PA'!$O$4:$O$1991=E$1),('Diário 3º PA'!$F$4:$F$1991))+SUMPRODUCT(-('Diário 4º PA'!$E$4:$E$2000='Analítico Cx.'!$B14),-('Diário 4º PA'!$O$4:$O$2000=E$1),('Diário 4º PA'!$F$4:$F$2000))</f>
        <v>0</v>
      </c>
      <c r="F14" s="188">
        <f>SUMPRODUCT(-('Diário 1º PA'!$E$4:$E$2000='Analítico Cx.'!$B14),-('Diário 1º PA'!$O$4:$O$2000=F$1),('Diário 1º PA'!$F$4:$F$2000))+SUMPRODUCT(-('Diário 2º PA'!$E$4:$E$1998='Analítico Cx.'!$B14),-('Diário 2º PA'!$O$4:$O$1998=F$1),('Diário 2º PA'!$F$4:$F$1998))+SUMPRODUCT(-('Diário 3º PA'!$E$4:$E$1991='Analítico Cx.'!$B14),-('Diário 3º PA'!$O$4:$O$1991=F$1),('Diário 3º PA'!$F$4:$F$1991))+SUMPRODUCT(-('Diário 4º PA'!$E$4:$E$2000='Analítico Cx.'!$B14),-('Diário 4º PA'!$O$4:$O$2000=F$1),('Diário 4º PA'!$F$4:$F$2000))</f>
        <v>0</v>
      </c>
      <c r="G14" s="188">
        <f>SUMPRODUCT(-('Diário 1º PA'!$E$4:$E$2000='Analítico Cx.'!$B14),-('Diário 1º PA'!$O$4:$O$2000=G$1),('Diário 1º PA'!$F$4:$F$2000))+SUMPRODUCT(-('Diário 2º PA'!$E$4:$E$1998='Analítico Cx.'!$B14),-('Diário 2º PA'!$O$4:$O$1998=G$1),('Diário 2º PA'!$F$4:$F$1998))+SUMPRODUCT(-('Diário 3º PA'!$E$4:$E$1991='Analítico Cx.'!$B14),-('Diário 3º PA'!$O$4:$O$1991=G$1),('Diário 3º PA'!$F$4:$F$1991))+SUMPRODUCT(-('Diário 4º PA'!$E$4:$E$2000='Analítico Cx.'!$B14),-('Diário 4º PA'!$O$4:$O$2000=G$1),('Diário 4º PA'!$F$4:$F$2000))</f>
        <v>813520</v>
      </c>
      <c r="H14" s="188">
        <f>SUMPRODUCT(-('Diário 1º PA'!$E$4:$E$2000='Analítico Cx.'!$B14),-('Diário 1º PA'!$O$4:$O$2000=H$1),('Diário 1º PA'!$F$4:$F$2000))+SUMPRODUCT(-('Diário 2º PA'!$E$4:$E$1998='Analítico Cx.'!$B14),-('Diário 2º PA'!$O$4:$O$1998=H$1),('Diário 2º PA'!$F$4:$F$1998))+SUMPRODUCT(-('Diário 3º PA'!$E$4:$E$1991='Analítico Cx.'!$B14),-('Diário 3º PA'!$O$4:$O$1991=H$1),('Diário 3º PA'!$F$4:$F$1991))+SUMPRODUCT(-('Diário 4º PA'!$E$4:$E$2000='Analítico Cx.'!$B14),-('Diário 4º PA'!$O$4:$O$2000=H$1),('Diário 4º PA'!$F$4:$F$2000))</f>
        <v>0</v>
      </c>
      <c r="I14" s="188">
        <f>SUMPRODUCT(-('Diário 1º PA'!$E$4:$E$2000='Analítico Cx.'!$B14),-('Diário 1º PA'!$O$4:$O$2000=I$1),('Diário 1º PA'!$F$4:$F$2000))+SUMPRODUCT(-('Diário 2º PA'!$E$4:$E$1998='Analítico Cx.'!$B14),-('Diário 2º PA'!$O$4:$O$1998=I$1),('Diário 2º PA'!$F$4:$F$1998))+SUMPRODUCT(-('Diário 3º PA'!$E$4:$E$1991='Analítico Cx.'!$B14),-('Diário 3º PA'!$O$4:$O$1991=I$1),('Diário 3º PA'!$F$4:$F$1991))+SUMPRODUCT(-('Diário 4º PA'!$E$4:$E$2000='Analítico Cx.'!$B14),-('Diário 4º PA'!$O$4:$O$2000=I$1),('Diário 4º PA'!$F$4:$F$2000))</f>
        <v>0</v>
      </c>
      <c r="J14" s="188">
        <f>SUMPRODUCT(-('Diário 1º PA'!$E$4:$E$2000='Analítico Cx.'!$B14),-('Diário 1º PA'!$O$4:$O$2000=J$1),('Diário 1º PA'!$F$4:$F$2000))+SUMPRODUCT(-('Diário 2º PA'!$E$4:$E$1998='Analítico Cx.'!$B14),-('Diário 2º PA'!$O$4:$O$1998=J$1),('Diário 2º PA'!$F$4:$F$1998))+SUMPRODUCT(-('Diário 3º PA'!$E$4:$E$1991='Analítico Cx.'!$B14),-('Diário 3º PA'!$O$4:$O$1991=J$1),('Diário 3º PA'!$F$4:$F$1991))+SUMPRODUCT(-('Diário 4º PA'!$E$4:$E$2000='Analítico Cx.'!$B14),-('Diário 4º PA'!$O$4:$O$2000=J$1),('Diário 4º PA'!$F$4:$F$2000))</f>
        <v>583750</v>
      </c>
      <c r="K14" s="188">
        <f>SUMPRODUCT(-('Diário 1º PA'!$E$4:$E$2000='Analítico Cx.'!$B14),-('Diário 1º PA'!$O$4:$O$2000=K$1),('Diário 1º PA'!$F$4:$F$2000))+SUMPRODUCT(-('Diário 2º PA'!$E$4:$E$1998='Analítico Cx.'!$B14),-('Diário 2º PA'!$O$4:$O$1998=K$1),('Diário 2º PA'!$F$4:$F$1998))+SUMPRODUCT(-('Diário 3º PA'!$E$4:$E$1991='Analítico Cx.'!$B14),-('Diário 3º PA'!$O$4:$O$1991=K$1),('Diário 3º PA'!$F$4:$F$1991))+SUMPRODUCT(-('Diário 4º PA'!$E$4:$E$2000='Analítico Cx.'!$B14),-('Diário 4º PA'!$O$4:$O$2000=K$1),('Diário 4º PA'!$F$4:$F$2000))</f>
        <v>0</v>
      </c>
      <c r="L14" s="188">
        <f>SUMPRODUCT(-('Diário 1º PA'!$E$4:$E$2000='Analítico Cx.'!$B14),-('Diário 1º PA'!$O$4:$O$2000=L$1),('Diário 1º PA'!$F$4:$F$2000))+SUMPRODUCT(-('Diário 2º PA'!$E$4:$E$1998='Analítico Cx.'!$B14),-('Diário 2º PA'!$O$4:$O$1998=L$1),('Diário 2º PA'!$F$4:$F$1998))+SUMPRODUCT(-('Diário 3º PA'!$E$4:$E$1991='Analítico Cx.'!$B14),-('Diário 3º PA'!$O$4:$O$1991=L$1),('Diário 3º PA'!$F$4:$F$1991))+SUMPRODUCT(-('Diário 4º PA'!$E$4:$E$2000='Analítico Cx.'!$B14),-('Diário 4º PA'!$O$4:$O$2000=L$1),('Diário 4º PA'!$F$4:$F$2000))</f>
        <v>0</v>
      </c>
      <c r="M14" s="188">
        <f>SUMPRODUCT(-('Diário 1º PA'!$E$4:$E$2000='Analítico Cx.'!$B14),-('Diário 1º PA'!$O$4:$O$2000=M$1),('Diário 1º PA'!$F$4:$F$2000))+SUMPRODUCT(-('Diário 2º PA'!$E$4:$E$1998='Analítico Cx.'!$B14),-('Diário 2º PA'!$O$4:$O$1998=M$1),('Diário 2º PA'!$F$4:$F$1998))+SUMPRODUCT(-('Diário 3º PA'!$E$4:$E$1991='Analítico Cx.'!$B14),-('Diário 3º PA'!$O$4:$O$1991=M$1),('Diário 3º PA'!$F$4:$F$1991))+SUMPRODUCT(-('Diário 4º PA'!$E$4:$E$2000='Analítico Cx.'!$B14),-('Diário 4º PA'!$O$4:$O$2000=M$1),('Diário 4º PA'!$F$4:$F$2000))</f>
        <v>251750</v>
      </c>
      <c r="N14" s="188">
        <f>SUMPRODUCT(-('Diário 1º PA'!$E$4:$E$2000='Analítico Cx.'!$B14),-('Diário 1º PA'!$O$4:$O$2000=N$1),('Diário 1º PA'!$F$4:$F$2000))+SUMPRODUCT(-('Diário 2º PA'!$E$4:$E$1998='Analítico Cx.'!$B14),-('Diário 2º PA'!$O$4:$O$1998=N$1),('Diário 2º PA'!$F$4:$F$1998))+SUMPRODUCT(-('Diário 3º PA'!$E$4:$E$1991='Analítico Cx.'!$B14),-('Diário 3º PA'!$O$4:$O$1991=N$1),('Diário 3º PA'!$F$4:$F$1991))+SUMPRODUCT(-('Diário 4º PA'!$E$4:$E$2000='Analítico Cx.'!$B14),-('Diário 4º PA'!$O$4:$O$2000=N$1),('Diário 4º PA'!$F$4:$F$2000))</f>
        <v>0</v>
      </c>
      <c r="O14" s="189">
        <f>SUM(C14:N14)</f>
        <v>2470000</v>
      </c>
      <c r="P14" s="172">
        <f>IF($O$18=0,0,O14/$O$18)</f>
        <v>0.97977538137677389</v>
      </c>
    </row>
    <row r="15" spans="1:16" ht="23.25" customHeight="1">
      <c r="A15" s="22" t="s">
        <v>43</v>
      </c>
      <c r="B15" s="62" t="s">
        <v>331</v>
      </c>
      <c r="C15" s="188">
        <f>SUMPRODUCT(-('Diário 1º PA'!$E$4:$E$2000='Analítico Cx.'!$B15),-('Diário 1º PA'!$O$4:$O$2000=C$1),('Diário 1º PA'!$F$4:$F$2000))+SUMPRODUCT(-('Diário 2º PA'!$E$4:$E$1998='Analítico Cx.'!$B15),-('Diário 2º PA'!$O$4:$O$1998=C$1),('Diário 2º PA'!$F$4:$F$1998))+SUMPRODUCT(-('Diário 3º PA'!$E$4:$E$1991='Analítico Cx.'!$B15),-('Diário 3º PA'!$O$4:$O$1991=C$1),('Diário 3º PA'!$F$4:$F$1991))+SUMPRODUCT(-('Diário 4º PA'!$E$4:$E$2000='Analítico Cx.'!$B15),-('Diário 4º PA'!$O$4:$O$2000=C$1),('Diário 4º PA'!$F$4:$F$2000))</f>
        <v>0</v>
      </c>
      <c r="D15" s="188">
        <f>SUMPRODUCT(-('Diário 1º PA'!$E$4:$E$2000='Analítico Cx.'!$B15),-('Diário 1º PA'!$O$4:$O$2000=D$1),('Diário 1º PA'!$F$4:$F$2000))+SUMPRODUCT(-('Diário 2º PA'!$E$4:$E$1998='Analítico Cx.'!$B15),-('Diário 2º PA'!$O$4:$O$1998=D$1),('Diário 2º PA'!$F$4:$F$1998))+SUMPRODUCT(-('Diário 3º PA'!$E$4:$E$1991='Analítico Cx.'!$B15),-('Diário 3º PA'!$O$4:$O$1991=D$1),('Diário 3º PA'!$F$4:$F$1991))+SUMPRODUCT(-('Diário 4º PA'!$E$4:$E$2000='Analítico Cx.'!$B15),-('Diário 4º PA'!$O$4:$O$2000=D$1),('Diário 4º PA'!$F$4:$F$2000))</f>
        <v>0</v>
      </c>
      <c r="E15" s="188">
        <f>SUMPRODUCT(-('Diário 1º PA'!$E$4:$E$2000='Analítico Cx.'!$B15),-('Diário 1º PA'!$O$4:$O$2000=E$1),('Diário 1º PA'!$F$4:$F$2000))+SUMPRODUCT(-('Diário 2º PA'!$E$4:$E$1998='Analítico Cx.'!$B15),-('Diário 2º PA'!$O$4:$O$1998=E$1),('Diário 2º PA'!$F$4:$F$1998))+SUMPRODUCT(-('Diário 3º PA'!$E$4:$E$1991='Analítico Cx.'!$B15),-('Diário 3º PA'!$O$4:$O$1991=E$1),('Diário 3º PA'!$F$4:$F$1991))+SUMPRODUCT(-('Diário 4º PA'!$E$4:$E$2000='Analítico Cx.'!$B15),-('Diário 4º PA'!$O$4:$O$2000=E$1),('Diário 4º PA'!$F$4:$F$2000))</f>
        <v>0</v>
      </c>
      <c r="F15" s="188">
        <f>SUMPRODUCT(-('Diário 1º PA'!$E$4:$E$2000='Analítico Cx.'!$B15),-('Diário 1º PA'!$O$4:$O$2000=F$1),('Diário 1º PA'!$F$4:$F$2000))+SUMPRODUCT(-('Diário 2º PA'!$E$4:$E$1998='Analítico Cx.'!$B15),-('Diário 2º PA'!$O$4:$O$1998=F$1),('Diário 2º PA'!$F$4:$F$1998))+SUMPRODUCT(-('Diário 3º PA'!$E$4:$E$1991='Analítico Cx.'!$B15),-('Diário 3º PA'!$O$4:$O$1991=F$1),('Diário 3º PA'!$F$4:$F$1991))+SUMPRODUCT(-('Diário 4º PA'!$E$4:$E$2000='Analítico Cx.'!$B15),-('Diário 4º PA'!$O$4:$O$2000=F$1),('Diário 4º PA'!$F$4:$F$2000))</f>
        <v>0</v>
      </c>
      <c r="G15" s="188">
        <f>SUMPRODUCT(-('Diário 1º PA'!$E$4:$E$2000='Analítico Cx.'!$B15),-('Diário 1º PA'!$O$4:$O$2000=G$1),('Diário 1º PA'!$F$4:$F$2000))+SUMPRODUCT(-('Diário 2º PA'!$E$4:$E$1998='Analítico Cx.'!$B15),-('Diário 2º PA'!$O$4:$O$1998=G$1),('Diário 2º PA'!$F$4:$F$1998))+SUMPRODUCT(-('Diário 3º PA'!$E$4:$E$1991='Analítico Cx.'!$B15),-('Diário 3º PA'!$O$4:$O$1991=G$1),('Diário 3º PA'!$F$4:$F$1991))+SUMPRODUCT(-('Diário 4º PA'!$E$4:$E$2000='Analítico Cx.'!$B15),-('Diário 4º PA'!$O$4:$O$2000=G$1),('Diário 4º PA'!$F$4:$F$2000))</f>
        <v>0</v>
      </c>
      <c r="H15" s="188">
        <f>SUMPRODUCT(-('Diário 1º PA'!$E$4:$E$2000='Analítico Cx.'!$B15),-('Diário 1º PA'!$O$4:$O$2000=H$1),('Diário 1º PA'!$F$4:$F$2000))+SUMPRODUCT(-('Diário 2º PA'!$E$4:$E$1998='Analítico Cx.'!$B15),-('Diário 2º PA'!$O$4:$O$1998=H$1),('Diário 2º PA'!$F$4:$F$1998))+SUMPRODUCT(-('Diário 3º PA'!$E$4:$E$1991='Analítico Cx.'!$B15),-('Diário 3º PA'!$O$4:$O$1991=H$1),('Diário 3º PA'!$F$4:$F$1991))+SUMPRODUCT(-('Diário 4º PA'!$E$4:$E$2000='Analítico Cx.'!$B15),-('Diário 4º PA'!$O$4:$O$2000=H$1),('Diário 4º PA'!$F$4:$F$2000))</f>
        <v>0</v>
      </c>
      <c r="I15" s="188">
        <f>SUMPRODUCT(-('Diário 1º PA'!$E$4:$E$2000='Analítico Cx.'!$B15),-('Diário 1º PA'!$O$4:$O$2000=I$1),('Diário 1º PA'!$F$4:$F$2000))+SUMPRODUCT(-('Diário 2º PA'!$E$4:$E$1998='Analítico Cx.'!$B15),-('Diário 2º PA'!$O$4:$O$1998=I$1),('Diário 2º PA'!$F$4:$F$1998))+SUMPRODUCT(-('Diário 3º PA'!$E$4:$E$1991='Analítico Cx.'!$B15),-('Diário 3º PA'!$O$4:$O$1991=I$1),('Diário 3º PA'!$F$4:$F$1991))+SUMPRODUCT(-('Diário 4º PA'!$E$4:$E$2000='Analítico Cx.'!$B15),-('Diário 4º PA'!$O$4:$O$2000=I$1),('Diário 4º PA'!$F$4:$F$2000))</f>
        <v>0</v>
      </c>
      <c r="J15" s="188">
        <f>SUMPRODUCT(-('Diário 1º PA'!$E$4:$E$2000='Analítico Cx.'!$B15),-('Diário 1º PA'!$O$4:$O$2000=J$1),('Diário 1º PA'!$F$4:$F$2000))+SUMPRODUCT(-('Diário 2º PA'!$E$4:$E$1998='Analítico Cx.'!$B15),-('Diário 2º PA'!$O$4:$O$1998=J$1),('Diário 2º PA'!$F$4:$F$1998))+SUMPRODUCT(-('Diário 3º PA'!$E$4:$E$1991='Analítico Cx.'!$B15),-('Diário 3º PA'!$O$4:$O$1991=J$1),('Diário 3º PA'!$F$4:$F$1991))+SUMPRODUCT(-('Diário 4º PA'!$E$4:$E$2000='Analítico Cx.'!$B15),-('Diário 4º PA'!$O$4:$O$2000=J$1),('Diário 4º PA'!$F$4:$F$2000))</f>
        <v>0</v>
      </c>
      <c r="K15" s="188">
        <f>SUMPRODUCT(-('Diário 1º PA'!$E$4:$E$2000='Analítico Cx.'!$B15),-('Diário 1º PA'!$O$4:$O$2000=K$1),('Diário 1º PA'!$F$4:$F$2000))+SUMPRODUCT(-('Diário 2º PA'!$E$4:$E$1998='Analítico Cx.'!$B15),-('Diário 2º PA'!$O$4:$O$1998=K$1),('Diário 2º PA'!$F$4:$F$1998))+SUMPRODUCT(-('Diário 3º PA'!$E$4:$E$1991='Analítico Cx.'!$B15),-('Diário 3º PA'!$O$4:$O$1991=K$1),('Diário 3º PA'!$F$4:$F$1991))+SUMPRODUCT(-('Diário 4º PA'!$E$4:$E$2000='Analítico Cx.'!$B15),-('Diário 4º PA'!$O$4:$O$2000=K$1),('Diário 4º PA'!$F$4:$F$2000))</f>
        <v>0</v>
      </c>
      <c r="L15" s="188">
        <f>SUMPRODUCT(-('Diário 1º PA'!$E$4:$E$2000='Analítico Cx.'!$B15),-('Diário 1º PA'!$O$4:$O$2000=L$1),('Diário 1º PA'!$F$4:$F$2000))+SUMPRODUCT(-('Diário 2º PA'!$E$4:$E$1998='Analítico Cx.'!$B15),-('Diário 2º PA'!$O$4:$O$1998=L$1),('Diário 2º PA'!$F$4:$F$1998))+SUMPRODUCT(-('Diário 3º PA'!$E$4:$E$1991='Analítico Cx.'!$B15),-('Diário 3º PA'!$O$4:$O$1991=L$1),('Diário 3º PA'!$F$4:$F$1991))+SUMPRODUCT(-('Diário 4º PA'!$E$4:$E$2000='Analítico Cx.'!$B15),-('Diário 4º PA'!$O$4:$O$2000=L$1),('Diário 4º PA'!$F$4:$F$2000))</f>
        <v>0</v>
      </c>
      <c r="M15" s="188">
        <f>SUMPRODUCT(-('Diário 1º PA'!$E$4:$E$2000='Analítico Cx.'!$B15),-('Diário 1º PA'!$O$4:$O$2000=M$1),('Diário 1º PA'!$F$4:$F$2000))+SUMPRODUCT(-('Diário 2º PA'!$E$4:$E$1998='Analítico Cx.'!$B15),-('Diário 2º PA'!$O$4:$O$1998=M$1),('Diário 2º PA'!$F$4:$F$1998))+SUMPRODUCT(-('Diário 3º PA'!$E$4:$E$1991='Analítico Cx.'!$B15),-('Diário 3º PA'!$O$4:$O$1991=M$1),('Diário 3º PA'!$F$4:$F$1991))+SUMPRODUCT(-('Diário 4º PA'!$E$4:$E$2000='Analítico Cx.'!$B15),-('Diário 4º PA'!$O$4:$O$2000=M$1),('Diário 4º PA'!$F$4:$F$2000))</f>
        <v>0</v>
      </c>
      <c r="N15" s="188">
        <f>SUMPRODUCT(-('Diário 1º PA'!$E$4:$E$2000='Analítico Cx.'!$B15),-('Diário 1º PA'!$O$4:$O$2000=N$1),('Diário 1º PA'!$F$4:$F$2000))+SUMPRODUCT(-('Diário 2º PA'!$E$4:$E$1998='Analítico Cx.'!$B15),-('Diário 2º PA'!$O$4:$O$1998=N$1),('Diário 2º PA'!$F$4:$F$1998))+SUMPRODUCT(-('Diário 3º PA'!$E$4:$E$1991='Analítico Cx.'!$B15),-('Diário 3º PA'!$O$4:$O$1991=N$1),('Diário 3º PA'!$F$4:$F$1991))+SUMPRODUCT(-('Diário 4º PA'!$E$4:$E$2000='Analítico Cx.'!$B15),-('Diário 4º PA'!$O$4:$O$2000=N$1),('Diário 4º PA'!$F$4:$F$2000))</f>
        <v>0</v>
      </c>
      <c r="O15" s="189">
        <f>SUM(C15:N15)</f>
        <v>0</v>
      </c>
      <c r="P15" s="172">
        <f>IF($O$18=0,0,O15/$O$18)</f>
        <v>0</v>
      </c>
    </row>
    <row r="16" spans="1:16" ht="23.25" customHeight="1">
      <c r="A16" s="22" t="s">
        <v>45</v>
      </c>
      <c r="B16" s="62" t="s">
        <v>167</v>
      </c>
      <c r="C16" s="188">
        <f>SUMPRODUCT(-('Diário 1º PA'!$E$4:$E$2000='Analítico Cx.'!$B16),-('Diário 1º PA'!$O$4:$O$2000=C$1),('Diário 1º PA'!$F$4:$F$2000))+SUMPRODUCT(-('Diário 2º PA'!$E$4:$E$1998='Analítico Cx.'!$B16),-('Diário 2º PA'!$O$4:$O$1998=C$1),('Diário 2º PA'!$F$4:$F$1998))+SUMPRODUCT(-('Diário 3º PA'!$E$4:$E$1991='Analítico Cx.'!$B16),-('Diário 3º PA'!$O$4:$O$1991=C$1),('Diário 3º PA'!$F$4:$F$1991))+SUMPRODUCT(-('Diário 4º PA'!$E$4:$E$2000='Analítico Cx.'!$B16),-('Diário 4º PA'!$O$4:$O$2000=C$1),('Diário 4º PA'!$F$4:$F$2000))</f>
        <v>0</v>
      </c>
      <c r="D16" s="188">
        <f>SUMPRODUCT(-('Diário 1º PA'!$E$4:$E$2000='Analítico Cx.'!$B16),-('Diário 1º PA'!$O$4:$O$2000=D$1),('Diário 1º PA'!$F$4:$F$2000))+SUMPRODUCT(-('Diário 2º PA'!$E$4:$E$1998='Analítico Cx.'!$B16),-('Diário 2º PA'!$O$4:$O$1998=D$1),('Diário 2º PA'!$F$4:$F$1998))+SUMPRODUCT(-('Diário 3º PA'!$E$4:$E$1991='Analítico Cx.'!$B16),-('Diário 3º PA'!$O$4:$O$1991=D$1),('Diário 3º PA'!$F$4:$F$1991))+SUMPRODUCT(-('Diário 4º PA'!$E$4:$E$2000='Analítico Cx.'!$B16),-('Diário 4º PA'!$O$4:$O$2000=D$1),('Diário 4º PA'!$F$4:$F$2000))</f>
        <v>0</v>
      </c>
      <c r="E16" s="188">
        <f>SUMPRODUCT(-('Diário 1º PA'!$E$4:$E$2000='Analítico Cx.'!$B16),-('Diário 1º PA'!$O$4:$O$2000=E$1),('Diário 1º PA'!$F$4:$F$2000))+SUMPRODUCT(-('Diário 2º PA'!$E$4:$E$1998='Analítico Cx.'!$B16),-('Diário 2º PA'!$O$4:$O$1998=E$1),('Diário 2º PA'!$F$4:$F$1998))+SUMPRODUCT(-('Diário 3º PA'!$E$4:$E$1991='Analítico Cx.'!$B16),-('Diário 3º PA'!$O$4:$O$1991=E$1),('Diário 3º PA'!$F$4:$F$1991))+SUMPRODUCT(-('Diário 4º PA'!$E$4:$E$2000='Analítico Cx.'!$B16),-('Diário 4º PA'!$O$4:$O$2000=E$1),('Diário 4º PA'!$F$4:$F$2000))</f>
        <v>0</v>
      </c>
      <c r="F16" s="188">
        <f>SUMPRODUCT(-('Diário 1º PA'!$E$4:$E$2000='Analítico Cx.'!$B16),-('Diário 1º PA'!$O$4:$O$2000=F$1),('Diário 1º PA'!$F$4:$F$2000))+SUMPRODUCT(-('Diário 2º PA'!$E$4:$E$1998='Analítico Cx.'!$B16),-('Diário 2º PA'!$O$4:$O$1998=F$1),('Diário 2º PA'!$F$4:$F$1998))+SUMPRODUCT(-('Diário 3º PA'!$E$4:$E$1991='Analítico Cx.'!$B16),-('Diário 3º PA'!$O$4:$O$1991=F$1),('Diário 3º PA'!$F$4:$F$1991))+SUMPRODUCT(-('Diário 4º PA'!$E$4:$E$2000='Analítico Cx.'!$B16),-('Diário 4º PA'!$O$4:$O$2000=F$1),('Diário 4º PA'!$F$4:$F$2000))</f>
        <v>0</v>
      </c>
      <c r="G16" s="188">
        <f>SUMPRODUCT(-('Diário 1º PA'!$E$4:$E$2000='Analítico Cx.'!$B16),-('Diário 1º PA'!$O$4:$O$2000=G$1),('Diário 1º PA'!$F$4:$F$2000))+SUMPRODUCT(-('Diário 2º PA'!$E$4:$E$1998='Analítico Cx.'!$B16),-('Diário 2º PA'!$O$4:$O$1998=G$1),('Diário 2º PA'!$F$4:$F$1998))+SUMPRODUCT(-('Diário 3º PA'!$E$4:$E$1991='Analítico Cx.'!$B16),-('Diário 3º PA'!$O$4:$O$1991=G$1),('Diário 3º PA'!$F$4:$F$1991))+SUMPRODUCT(-('Diário 4º PA'!$E$4:$E$2000='Analítico Cx.'!$B16),-('Diário 4º PA'!$O$4:$O$2000=G$1),('Diário 4º PA'!$F$4:$F$2000))</f>
        <v>0</v>
      </c>
      <c r="H16" s="188">
        <f>SUMPRODUCT(-('Diário 1º PA'!$E$4:$E$2000='Analítico Cx.'!$B16),-('Diário 1º PA'!$O$4:$O$2000=H$1),('Diário 1º PA'!$F$4:$F$2000))+SUMPRODUCT(-('Diário 2º PA'!$E$4:$E$1998='Analítico Cx.'!$B16),-('Diário 2º PA'!$O$4:$O$1998=H$1),('Diário 2º PA'!$F$4:$F$1998))+SUMPRODUCT(-('Diário 3º PA'!$E$4:$E$1991='Analítico Cx.'!$B16),-('Diário 3º PA'!$O$4:$O$1991=H$1),('Diário 3º PA'!$F$4:$F$1991))+SUMPRODUCT(-('Diário 4º PA'!$E$4:$E$2000='Analítico Cx.'!$B16),-('Diário 4º PA'!$O$4:$O$2000=H$1),('Diário 4º PA'!$F$4:$F$2000))</f>
        <v>0</v>
      </c>
      <c r="I16" s="188">
        <f>SUMPRODUCT(-('Diário 1º PA'!$E$4:$E$2000='Analítico Cx.'!$B16),-('Diário 1º PA'!$O$4:$O$2000=I$1),('Diário 1º PA'!$F$4:$F$2000))+SUMPRODUCT(-('Diário 2º PA'!$E$4:$E$1998='Analítico Cx.'!$B16),-('Diário 2º PA'!$O$4:$O$1998=I$1),('Diário 2º PA'!$F$4:$F$1998))+SUMPRODUCT(-('Diário 3º PA'!$E$4:$E$1991='Analítico Cx.'!$B16),-('Diário 3º PA'!$O$4:$O$1991=I$1),('Diário 3º PA'!$F$4:$F$1991))+SUMPRODUCT(-('Diário 4º PA'!$E$4:$E$2000='Analítico Cx.'!$B16),-('Diário 4º PA'!$O$4:$O$2000=I$1),('Diário 4º PA'!$F$4:$F$2000))</f>
        <v>0</v>
      </c>
      <c r="J16" s="188">
        <f>SUMPRODUCT(-('Diário 1º PA'!$E$4:$E$2000='Analítico Cx.'!$B16),-('Diário 1º PA'!$O$4:$O$2000=J$1),('Diário 1º PA'!$F$4:$F$2000))+SUMPRODUCT(-('Diário 2º PA'!$E$4:$E$1998='Analítico Cx.'!$B16),-('Diário 2º PA'!$O$4:$O$1998=J$1),('Diário 2º PA'!$F$4:$F$1998))+SUMPRODUCT(-('Diário 3º PA'!$E$4:$E$1991='Analítico Cx.'!$B16),-('Diário 3º PA'!$O$4:$O$1991=J$1),('Diário 3º PA'!$F$4:$F$1991))+SUMPRODUCT(-('Diário 4º PA'!$E$4:$E$2000='Analítico Cx.'!$B16),-('Diário 4º PA'!$O$4:$O$2000=J$1),('Diário 4º PA'!$F$4:$F$2000))</f>
        <v>0</v>
      </c>
      <c r="K16" s="188">
        <f>SUMPRODUCT(-('Diário 1º PA'!$E$4:$E$2000='Analítico Cx.'!$B16),-('Diário 1º PA'!$O$4:$O$2000=K$1),('Diário 1º PA'!$F$4:$F$2000))+SUMPRODUCT(-('Diário 2º PA'!$E$4:$E$1998='Analítico Cx.'!$B16),-('Diário 2º PA'!$O$4:$O$1998=K$1),('Diário 2º PA'!$F$4:$F$1998))+SUMPRODUCT(-('Diário 3º PA'!$E$4:$E$1991='Analítico Cx.'!$B16),-('Diário 3º PA'!$O$4:$O$1991=K$1),('Diário 3º PA'!$F$4:$F$1991))+SUMPRODUCT(-('Diário 4º PA'!$E$4:$E$2000='Analítico Cx.'!$B16),-('Diário 4º PA'!$O$4:$O$2000=K$1),('Diário 4º PA'!$F$4:$F$2000))</f>
        <v>0</v>
      </c>
      <c r="L16" s="188">
        <f>SUMPRODUCT(-('Diário 1º PA'!$E$4:$E$2000='Analítico Cx.'!$B16),-('Diário 1º PA'!$O$4:$O$2000=L$1),('Diário 1º PA'!$F$4:$F$2000))+SUMPRODUCT(-('Diário 2º PA'!$E$4:$E$1998='Analítico Cx.'!$B16),-('Diário 2º PA'!$O$4:$O$1998=L$1),('Diário 2º PA'!$F$4:$F$1998))+SUMPRODUCT(-('Diário 3º PA'!$E$4:$E$1991='Analítico Cx.'!$B16),-('Diário 3º PA'!$O$4:$O$1991=L$1),('Diário 3º PA'!$F$4:$F$1991))+SUMPRODUCT(-('Diário 4º PA'!$E$4:$E$2000='Analítico Cx.'!$B16),-('Diário 4º PA'!$O$4:$O$2000=L$1),('Diário 4º PA'!$F$4:$F$2000))</f>
        <v>0</v>
      </c>
      <c r="M16" s="188">
        <f>SUMPRODUCT(-('Diário 1º PA'!$E$4:$E$2000='Analítico Cx.'!$B16),-('Diário 1º PA'!$O$4:$O$2000=M$1),('Diário 1º PA'!$F$4:$F$2000))+SUMPRODUCT(-('Diário 2º PA'!$E$4:$E$1998='Analítico Cx.'!$B16),-('Diário 2º PA'!$O$4:$O$1998=M$1),('Diário 2º PA'!$F$4:$F$1998))+SUMPRODUCT(-('Diário 3º PA'!$E$4:$E$1991='Analítico Cx.'!$B16),-('Diário 3º PA'!$O$4:$O$1991=M$1),('Diário 3º PA'!$F$4:$F$1991))+SUMPRODUCT(-('Diário 4º PA'!$E$4:$E$2000='Analítico Cx.'!$B16),-('Diário 4º PA'!$O$4:$O$2000=M$1),('Diário 4º PA'!$F$4:$F$2000))</f>
        <v>0</v>
      </c>
      <c r="N16" s="188">
        <f>SUMPRODUCT(-('Diário 1º PA'!$E$4:$E$2000='Analítico Cx.'!$B16),-('Diário 1º PA'!$O$4:$O$2000=N$1),('Diário 1º PA'!$F$4:$F$2000))+SUMPRODUCT(-('Diário 2º PA'!$E$4:$E$1998='Analítico Cx.'!$B16),-('Diário 2º PA'!$O$4:$O$1998=N$1),('Diário 2º PA'!$F$4:$F$1998))+SUMPRODUCT(-('Diário 3º PA'!$E$4:$E$1991='Analítico Cx.'!$B16),-('Diário 3º PA'!$O$4:$O$1991=N$1),('Diário 3º PA'!$F$4:$F$1991))+SUMPRODUCT(-('Diário 4º PA'!$E$4:$E$2000='Analítico Cx.'!$B16),-('Diário 4º PA'!$O$4:$O$2000=N$1),('Diário 4º PA'!$F$4:$F$2000))</f>
        <v>0</v>
      </c>
      <c r="O16" s="189">
        <f>SUM(C16:N16)</f>
        <v>0</v>
      </c>
      <c r="P16" s="172">
        <f>IF($O$18=0,0,O16/$O$18)</f>
        <v>0</v>
      </c>
    </row>
    <row r="17" spans="1:16" ht="23.25" customHeight="1" thickBot="1">
      <c r="A17" s="276" t="s">
        <v>319</v>
      </c>
      <c r="B17" s="277" t="s">
        <v>295</v>
      </c>
      <c r="C17" s="273">
        <f>SUMPRODUCT(-('Diário 1º PA'!$E$4:$E$2000='Analítico Cx.'!$B17),-('Diário 1º PA'!$O$4:$O$2000=C$1),('Diário 1º PA'!$F$4:$F$2000))+SUMPRODUCT(-('Diário 2º PA'!$E$4:$E$1998='Analítico Cx.'!$B17),-('Diário 2º PA'!$O$4:$O$1998=C$1),('Diário 2º PA'!$F$4:$F$1998))+SUMPRODUCT(-('Diário 3º PA'!$E$4:$E$1991='Analítico Cx.'!$B17),-('Diário 3º PA'!$O$4:$O$1991=C$1),('Diário 3º PA'!$F$4:$F$1991))+SUMPRODUCT(-('Diário 4º PA'!$E$4:$E$2000='Analítico Cx.'!$B17),-('Diário 4º PA'!$O$4:$O$2000=C$1),('Diário 4º PA'!$F$4:$F$2000))</f>
        <v>1332.55</v>
      </c>
      <c r="D17" s="273">
        <f>SUMPRODUCT(-('Diário 1º PA'!$E$4:$E$2000='Analítico Cx.'!$B17),-('Diário 1º PA'!$O$4:$O$2000=D$1),('Diário 1º PA'!$F$4:$F$2000))+SUMPRODUCT(-('Diário 2º PA'!$E$4:$E$1998='Analítico Cx.'!$B17),-('Diário 2º PA'!$O$4:$O$1998=D$1),('Diário 2º PA'!$F$4:$F$1998))+SUMPRODUCT(-('Diário 3º PA'!$E$4:$E$1991='Analítico Cx.'!$B17),-('Diário 3º PA'!$O$4:$O$1991=D$1),('Diário 3º PA'!$F$4:$F$1991))+SUMPRODUCT(-('Diário 4º PA'!$E$4:$E$2000='Analítico Cx.'!$B17),-('Diário 4º PA'!$O$4:$O$2000=D$1),('Diário 4º PA'!$F$4:$F$2000))</f>
        <v>5713.69</v>
      </c>
      <c r="E17" s="273">
        <f>SUMPRODUCT(-('Diário 1º PA'!$E$4:$E$2000='Analítico Cx.'!$B17),-('Diário 1º PA'!$O$4:$O$2000=E$1),('Diário 1º PA'!$F$4:$F$2000))+SUMPRODUCT(-('Diário 2º PA'!$E$4:$E$1998='Analítico Cx.'!$B17),-('Diário 2º PA'!$O$4:$O$1998=E$1),('Diário 2º PA'!$F$4:$F$1998))+SUMPRODUCT(-('Diário 3º PA'!$E$4:$E$1991='Analítico Cx.'!$B17),-('Diário 3º PA'!$O$4:$O$1991=E$1),('Diário 3º PA'!$F$4:$F$1991))+SUMPRODUCT(-('Diário 4º PA'!$E$4:$E$2000='Analítico Cx.'!$B17),-('Diário 4º PA'!$O$4:$O$2000=E$1),('Diário 4º PA'!$F$4:$F$2000))</f>
        <v>6213.98</v>
      </c>
      <c r="F17" s="273">
        <f>SUMPRODUCT(-('Diário 1º PA'!$E$4:$E$2000='Analítico Cx.'!$B17),-('Diário 1º PA'!$O$4:$O$2000=F$1),('Diário 1º PA'!$F$4:$F$2000))+SUMPRODUCT(-('Diário 2º PA'!$E$4:$E$1998='Analítico Cx.'!$B17),-('Diário 2º PA'!$O$4:$O$1998=F$1),('Diário 2º PA'!$F$4:$F$1998))+SUMPRODUCT(-('Diário 3º PA'!$E$4:$E$1991='Analítico Cx.'!$B17),-('Diário 3º PA'!$O$4:$O$1991=F$1),('Diário 3º PA'!$F$4:$F$1991))+SUMPRODUCT(-('Diário 4º PA'!$E$4:$E$2000='Analítico Cx.'!$B17),-('Diário 4º PA'!$O$4:$O$2000=F$1),('Diário 4º PA'!$F$4:$F$2000))</f>
        <v>2850.22</v>
      </c>
      <c r="G17" s="273">
        <f>SUMPRODUCT(-('Diário 1º PA'!$E$4:$E$2000='Analítico Cx.'!$B17),-('Diário 1º PA'!$O$4:$O$2000=G$1),('Diário 1º PA'!$F$4:$F$2000))+SUMPRODUCT(-('Diário 2º PA'!$E$4:$E$1998='Analítico Cx.'!$B17),-('Diário 2º PA'!$O$4:$O$1998=G$1),('Diário 2º PA'!$F$4:$F$1998))+SUMPRODUCT(-('Diário 3º PA'!$E$4:$E$1991='Analítico Cx.'!$B17),-('Diário 3º PA'!$O$4:$O$1991=G$1),('Diário 3º PA'!$F$4:$F$1991))+SUMPRODUCT(-('Diário 4º PA'!$E$4:$E$2000='Analítico Cx.'!$B17),-('Diário 4º PA'!$O$4:$O$2000=G$1),('Diário 4º PA'!$F$4:$F$2000))</f>
        <v>3993.24</v>
      </c>
      <c r="H17" s="273">
        <f>SUMPRODUCT(-('Diário 1º PA'!$E$4:$E$2000='Analítico Cx.'!$B17),-('Diário 1º PA'!$O$4:$O$2000=H$1),('Diário 1º PA'!$F$4:$F$2000))+SUMPRODUCT(-('Diário 2º PA'!$E$4:$E$1998='Analítico Cx.'!$B17),-('Diário 2º PA'!$O$4:$O$1998=H$1),('Diário 2º PA'!$F$4:$F$1998))+SUMPRODUCT(-('Diário 3º PA'!$E$4:$E$1991='Analítico Cx.'!$B17),-('Diário 3º PA'!$O$4:$O$1991=H$1),('Diário 3º PA'!$F$4:$F$1991))+SUMPRODUCT(-('Diário 4º PA'!$E$4:$E$2000='Analítico Cx.'!$B17),-('Diário 4º PA'!$O$4:$O$2000=H$1),('Diário 4º PA'!$F$4:$F$2000))</f>
        <v>6152.09</v>
      </c>
      <c r="I17" s="273">
        <f>SUMPRODUCT(-('Diário 1º PA'!$E$4:$E$2000='Analítico Cx.'!$B17),-('Diário 1º PA'!$O$4:$O$2000=I$1),('Diário 1º PA'!$F$4:$F$2000))+SUMPRODUCT(-('Diário 2º PA'!$E$4:$E$1998='Analítico Cx.'!$B17),-('Diário 2º PA'!$O$4:$O$1998=I$1),('Diário 2º PA'!$F$4:$F$1998))+SUMPRODUCT(-('Diário 3º PA'!$E$4:$E$1991='Analítico Cx.'!$B17),-('Diário 3º PA'!$O$4:$O$1991=I$1),('Diário 3º PA'!$F$4:$F$1991))+SUMPRODUCT(-('Diário 4º PA'!$E$4:$E$2000='Analítico Cx.'!$B17),-('Diário 4º PA'!$O$4:$O$2000=I$1),('Diário 4º PA'!$F$4:$F$2000))</f>
        <v>4422.95</v>
      </c>
      <c r="J17" s="273">
        <f>SUMPRODUCT(-('Diário 1º PA'!$E$4:$E$2000='Analítico Cx.'!$B17),-('Diário 1º PA'!$O$4:$O$2000=J$1),('Diário 1º PA'!$F$4:$F$2000))+SUMPRODUCT(-('Diário 2º PA'!$E$4:$E$1998='Analítico Cx.'!$B17),-('Diário 2º PA'!$O$4:$O$1998=J$1),('Diário 2º PA'!$F$4:$F$1998))+SUMPRODUCT(-('Diário 3º PA'!$E$4:$E$1991='Analítico Cx.'!$B17),-('Diário 3º PA'!$O$4:$O$1991=J$1),('Diário 3º PA'!$F$4:$F$1991))+SUMPRODUCT(-('Diário 4º PA'!$E$4:$E$2000='Analítico Cx.'!$B17),-('Diário 4º PA'!$O$4:$O$2000=J$1),('Diário 4º PA'!$F$4:$F$2000))</f>
        <v>5844.5</v>
      </c>
      <c r="K17" s="273">
        <f>SUMPRODUCT(-('Diário 1º PA'!$E$4:$E$2000='Analítico Cx.'!$B17),-('Diário 1º PA'!$O$4:$O$2000=K$1),('Diário 1º PA'!$F$4:$F$2000))+SUMPRODUCT(-('Diário 2º PA'!$E$4:$E$1998='Analítico Cx.'!$B17),-('Diário 2º PA'!$O$4:$O$1998=K$1),('Diário 2º PA'!$F$4:$F$1998))+SUMPRODUCT(-('Diário 3º PA'!$E$4:$E$1991='Analítico Cx.'!$B17),-('Diário 3º PA'!$O$4:$O$1991=K$1),('Diário 3º PA'!$F$4:$F$1991))+SUMPRODUCT(-('Diário 4º PA'!$E$4:$E$2000='Analítico Cx.'!$B17),-('Diário 4º PA'!$O$4:$O$2000=K$1),('Diário 4º PA'!$F$4:$F$2000))</f>
        <v>7069.52</v>
      </c>
      <c r="L17" s="273">
        <f>SUMPRODUCT(-('Diário 1º PA'!$E$4:$E$2000='Analítico Cx.'!$B17),-('Diário 1º PA'!$O$4:$O$2000=L$1),('Diário 1º PA'!$F$4:$F$2000))+SUMPRODUCT(-('Diário 2º PA'!$E$4:$E$1998='Analítico Cx.'!$B17),-('Diário 2º PA'!$O$4:$O$1998=L$1),('Diário 2º PA'!$F$4:$F$1998))+SUMPRODUCT(-('Diário 3º PA'!$E$4:$E$1991='Analítico Cx.'!$B17),-('Diário 3º PA'!$O$4:$O$1991=L$1),('Diário 3º PA'!$F$4:$F$1991))+SUMPRODUCT(-('Diário 4º PA'!$E$4:$E$2000='Analítico Cx.'!$B17),-('Diário 4º PA'!$O$4:$O$2000=L$1),('Diário 4º PA'!$F$4:$F$2000))</f>
        <v>4887.47</v>
      </c>
      <c r="M17" s="273">
        <f>SUMPRODUCT(-('Diário 1º PA'!$E$4:$E$2000='Analítico Cx.'!$B17),-('Diário 1º PA'!$O$4:$O$2000=M$1),('Diário 1º PA'!$F$4:$F$2000))+SUMPRODUCT(-('Diário 2º PA'!$E$4:$E$1998='Analítico Cx.'!$B17),-('Diário 2º PA'!$O$4:$O$1998=M$1),('Diário 2º PA'!$F$4:$F$1998))+SUMPRODUCT(-('Diário 3º PA'!$E$4:$E$1991='Analítico Cx.'!$B17),-('Diário 3º PA'!$O$4:$O$1991=M$1),('Diário 3º PA'!$F$4:$F$1991))+SUMPRODUCT(-('Diário 4º PA'!$E$4:$E$2000='Analítico Cx.'!$B17),-('Diário 4º PA'!$O$4:$O$2000=M$1),('Diário 4º PA'!$F$4:$F$2000))</f>
        <v>2505.77</v>
      </c>
      <c r="N17" s="273">
        <f>SUMPRODUCT(-('Diário 1º PA'!$E$4:$E$2000='Analítico Cx.'!$B17),-('Diário 1º PA'!$O$4:$O$2000=N$1),('Diário 1º PA'!$F$4:$F$2000))+SUMPRODUCT(-('Diário 2º PA'!$E$4:$E$1998='Analítico Cx.'!$B17),-('Diário 2º PA'!$O$4:$O$1998=N$1),('Diário 2º PA'!$F$4:$F$1998))+SUMPRODUCT(-('Diário 3º PA'!$E$4:$E$1991='Analítico Cx.'!$B17),-('Diário 3º PA'!$O$4:$O$1991=N$1),('Diário 3º PA'!$F$4:$F$1991))+SUMPRODUCT(-('Diário 4º PA'!$E$4:$E$2000='Analítico Cx.'!$B17),-('Diário 4º PA'!$O$4:$O$2000=N$1),('Diário 4º PA'!$F$4:$F$2000))</f>
        <v>0</v>
      </c>
      <c r="O17" s="195">
        <f>SUM(C17:N17)</f>
        <v>50985.98</v>
      </c>
      <c r="P17" s="274">
        <f>IF($O$18=0,0,O17/$O$18)</f>
        <v>2.0224618623226141E-2</v>
      </c>
    </row>
    <row r="18" spans="1:16" ht="23.25" customHeight="1" thickBot="1">
      <c r="A18" s="27" t="s">
        <v>263</v>
      </c>
      <c r="B18" s="28"/>
      <c r="C18" s="190">
        <f>SUBTOTAL(109,C14:C17)</f>
        <v>822312.55</v>
      </c>
      <c r="D18" s="190">
        <f t="shared" ref="D18:O18" si="1">SUBTOTAL(109,D14:D17)</f>
        <v>5713.69</v>
      </c>
      <c r="E18" s="190">
        <f t="shared" si="1"/>
        <v>6213.98</v>
      </c>
      <c r="F18" s="190">
        <f t="shared" si="1"/>
        <v>2850.22</v>
      </c>
      <c r="G18" s="190">
        <f t="shared" si="1"/>
        <v>817513.24</v>
      </c>
      <c r="H18" s="190">
        <f t="shared" si="1"/>
        <v>6152.09</v>
      </c>
      <c r="I18" s="190">
        <f t="shared" ref="I18:N18" si="2">SUBTOTAL(109,I14:I17)</f>
        <v>4422.95</v>
      </c>
      <c r="J18" s="190">
        <f t="shared" si="2"/>
        <v>589594.5</v>
      </c>
      <c r="K18" s="190">
        <f t="shared" si="2"/>
        <v>7069.52</v>
      </c>
      <c r="L18" s="190">
        <f t="shared" si="2"/>
        <v>4887.47</v>
      </c>
      <c r="M18" s="190">
        <f t="shared" si="2"/>
        <v>254255.77</v>
      </c>
      <c r="N18" s="190">
        <f t="shared" si="2"/>
        <v>0</v>
      </c>
      <c r="O18" s="190">
        <f t="shared" si="1"/>
        <v>2520985.98</v>
      </c>
      <c r="P18" s="169">
        <f>IF($O$18=0,0,O18/$O$18)</f>
        <v>1</v>
      </c>
    </row>
    <row r="19" spans="1:16" ht="23.25" customHeight="1" thickBot="1">
      <c r="A19" s="29"/>
      <c r="B19" s="20"/>
      <c r="C19" s="30"/>
      <c r="D19" s="30"/>
      <c r="E19" s="30"/>
      <c r="F19" s="30"/>
      <c r="G19" s="30"/>
      <c r="H19" s="30"/>
      <c r="I19" s="30"/>
      <c r="J19" s="30"/>
      <c r="K19" s="30"/>
      <c r="L19" s="30"/>
      <c r="M19" s="30"/>
      <c r="N19" s="30"/>
      <c r="O19" s="30"/>
    </row>
    <row r="20" spans="1:16" ht="23.25" customHeight="1" thickBot="1">
      <c r="A20" s="31">
        <v>2</v>
      </c>
      <c r="B20" s="20" t="s">
        <v>157</v>
      </c>
      <c r="C20" s="70"/>
      <c r="D20" s="70"/>
      <c r="E20" s="70"/>
      <c r="F20" s="70"/>
      <c r="G20" s="70"/>
      <c r="H20" s="70"/>
      <c r="I20" s="70"/>
      <c r="J20" s="70"/>
      <c r="K20" s="70"/>
      <c r="L20" s="70"/>
      <c r="M20" s="70"/>
      <c r="N20" s="70"/>
      <c r="O20" s="70"/>
      <c r="P20" s="70"/>
    </row>
    <row r="21" spans="1:16" ht="23.25" customHeight="1">
      <c r="A21" s="21" t="s">
        <v>39</v>
      </c>
      <c r="B21" s="105" t="s">
        <v>182</v>
      </c>
      <c r="C21" s="69"/>
      <c r="D21" s="69"/>
      <c r="E21" s="69"/>
      <c r="F21" s="69"/>
      <c r="G21" s="69"/>
      <c r="H21" s="69"/>
      <c r="I21" s="69"/>
      <c r="J21" s="69"/>
      <c r="K21" s="69"/>
      <c r="L21" s="69"/>
      <c r="M21" s="69"/>
      <c r="N21" s="69"/>
      <c r="O21" s="69"/>
      <c r="P21" s="174"/>
    </row>
    <row r="22" spans="1:16" ht="23.25" customHeight="1">
      <c r="A22" s="32" t="s">
        <v>11</v>
      </c>
      <c r="B22" s="33" t="s">
        <v>93</v>
      </c>
      <c r="C22" s="187"/>
      <c r="D22" s="187"/>
      <c r="E22" s="187"/>
      <c r="F22" s="187"/>
      <c r="G22" s="187"/>
      <c r="H22" s="187"/>
      <c r="I22" s="187"/>
      <c r="J22" s="187"/>
      <c r="K22" s="187"/>
      <c r="L22" s="187"/>
      <c r="M22" s="187"/>
      <c r="N22" s="187"/>
      <c r="O22" s="187"/>
      <c r="P22" s="175"/>
    </row>
    <row r="23" spans="1:16" ht="23.25" customHeight="1">
      <c r="A23" s="63" t="s">
        <v>100</v>
      </c>
      <c r="B23" s="62" t="s">
        <v>1</v>
      </c>
      <c r="C23" s="188">
        <f>SUMPRODUCT(-('Diário 1º PA'!$E$4:$E$2000='Analítico Cx.'!$B23),-('Diário 1º PA'!$O$4:$O$2000=C$1),('Diário 1º PA'!$F$4:$F$2000))+SUMPRODUCT(-('Diário 2º PA'!$E$4:$E$1998='Analítico Cx.'!$B23),-('Diário 2º PA'!$O$4:$O$1998=C$1),('Diário 2º PA'!$F$4:$F$1998))+SUMPRODUCT(-('Diário 3º PA'!$E$4:$E$1991='Analítico Cx.'!$B23),-('Diário 3º PA'!$O$4:$O$1991=C$1),('Diário 3º PA'!$F$4:$F$1991))+SUMPRODUCT(-('Diário 4º PA'!$E$4:$E$2000='Analítico Cx.'!$B23),-('Diário 4º PA'!$O$4:$O$2000=C$1),('Diário 4º PA'!$F$4:$F$2000))</f>
        <v>0</v>
      </c>
      <c r="D23" s="188">
        <f>SUMPRODUCT(-('Diário 1º PA'!$E$4:$E$2000='Analítico Cx.'!$B23),-('Diário 1º PA'!$O$4:$O$2000=D$1),('Diário 1º PA'!$F$4:$F$2000))+SUMPRODUCT(-('Diário 2º PA'!$E$4:$E$1998='Analítico Cx.'!$B23),-('Diário 2º PA'!$O$4:$O$1998=D$1),('Diário 2º PA'!$F$4:$F$1998))+SUMPRODUCT(-('Diário 3º PA'!$E$4:$E$1991='Analítico Cx.'!$B23),-('Diário 3º PA'!$O$4:$O$1991=D$1),('Diário 3º PA'!$F$4:$F$1991))+SUMPRODUCT(-('Diário 4º PA'!$E$4:$E$2000='Analítico Cx.'!$B23),-('Diário 4º PA'!$O$4:$O$2000=D$1),('Diário 4º PA'!$F$4:$F$2000))</f>
        <v>0</v>
      </c>
      <c r="E23" s="188">
        <f>SUMPRODUCT(-('Diário 1º PA'!$E$4:$E$2000='Analítico Cx.'!$B23),-('Diário 1º PA'!$O$4:$O$2000=E$1),('Diário 1º PA'!$F$4:$F$2000))+SUMPRODUCT(-('Diário 2º PA'!$E$4:$E$1998='Analítico Cx.'!$B23),-('Diário 2º PA'!$O$4:$O$1998=E$1),('Diário 2º PA'!$F$4:$F$1998))+SUMPRODUCT(-('Diário 3º PA'!$E$4:$E$1991='Analítico Cx.'!$B23),-('Diário 3º PA'!$O$4:$O$1991=E$1),('Diário 3º PA'!$F$4:$F$1991))+SUMPRODUCT(-('Diário 4º PA'!$E$4:$E$2000='Analítico Cx.'!$B23),-('Diário 4º PA'!$O$4:$O$2000=E$1),('Diário 4º PA'!$F$4:$F$2000))</f>
        <v>0</v>
      </c>
      <c r="F23" s="188">
        <f>SUMPRODUCT(-('Diário 1º PA'!$E$4:$E$2000='Analítico Cx.'!$B23),-('Diário 1º PA'!$O$4:$O$2000=F$1),('Diário 1º PA'!$F$4:$F$2000))+SUMPRODUCT(-('Diário 2º PA'!$E$4:$E$1998='Analítico Cx.'!$B23),-('Diário 2º PA'!$O$4:$O$1998=F$1),('Diário 2º PA'!$F$4:$F$1998))+SUMPRODUCT(-('Diário 3º PA'!$E$4:$E$1991='Analítico Cx.'!$B23),-('Diário 3º PA'!$O$4:$O$1991=F$1),('Diário 3º PA'!$F$4:$F$1991))+SUMPRODUCT(-('Diário 4º PA'!$E$4:$E$2000='Analítico Cx.'!$B23),-('Diário 4º PA'!$O$4:$O$2000=F$1),('Diário 4º PA'!$F$4:$F$2000))</f>
        <v>0</v>
      </c>
      <c r="G23" s="188">
        <f>SUMPRODUCT(-('Diário 1º PA'!$E$4:$E$2000='Analítico Cx.'!$B23),-('Diário 1º PA'!$O$4:$O$2000=G$1),('Diário 1º PA'!$F$4:$F$2000))+SUMPRODUCT(-('Diário 2º PA'!$E$4:$E$1998='Analítico Cx.'!$B23),-('Diário 2º PA'!$O$4:$O$1998=G$1),('Diário 2º PA'!$F$4:$F$1998))+SUMPRODUCT(-('Diário 3º PA'!$E$4:$E$1991='Analítico Cx.'!$B23),-('Diário 3º PA'!$O$4:$O$1991=G$1),('Diário 3º PA'!$F$4:$F$1991))+SUMPRODUCT(-('Diário 4º PA'!$E$4:$E$2000='Analítico Cx.'!$B23),-('Diário 4º PA'!$O$4:$O$2000=G$1),('Diário 4º PA'!$F$4:$F$2000))</f>
        <v>0</v>
      </c>
      <c r="H23" s="188">
        <f>SUMPRODUCT(-('Diário 1º PA'!$E$4:$E$2000='Analítico Cx.'!$B23),-('Diário 1º PA'!$O$4:$O$2000=H$1),('Diário 1º PA'!$F$4:$F$2000))+SUMPRODUCT(-('Diário 2º PA'!$E$4:$E$1998='Analítico Cx.'!$B23),-('Diário 2º PA'!$O$4:$O$1998=H$1),('Diário 2º PA'!$F$4:$F$1998))+SUMPRODUCT(-('Diário 3º PA'!$E$4:$E$1991='Analítico Cx.'!$B23),-('Diário 3º PA'!$O$4:$O$1991=H$1),('Diário 3º PA'!$F$4:$F$1991))+SUMPRODUCT(-('Diário 4º PA'!$E$4:$E$2000='Analítico Cx.'!$B23),-('Diário 4º PA'!$O$4:$O$2000=H$1),('Diário 4º PA'!$F$4:$F$2000))</f>
        <v>0</v>
      </c>
      <c r="I23" s="188">
        <f>SUMPRODUCT(-('Diário 1º PA'!$E$4:$E$2000='Analítico Cx.'!$B23),-('Diário 1º PA'!$O$4:$O$2000=I$1),('Diário 1º PA'!$F$4:$F$2000))+SUMPRODUCT(-('Diário 2º PA'!$E$4:$E$1998='Analítico Cx.'!$B23),-('Diário 2º PA'!$O$4:$O$1998=I$1),('Diário 2º PA'!$F$4:$F$1998))+SUMPRODUCT(-('Diário 3º PA'!$E$4:$E$1991='Analítico Cx.'!$B23),-('Diário 3º PA'!$O$4:$O$1991=I$1),('Diário 3º PA'!$F$4:$F$1991))+SUMPRODUCT(-('Diário 4º PA'!$E$4:$E$2000='Analítico Cx.'!$B23),-('Diário 4º PA'!$O$4:$O$2000=I$1),('Diário 4º PA'!$F$4:$F$2000))</f>
        <v>0</v>
      </c>
      <c r="J23" s="188">
        <f>SUMPRODUCT(-('Diário 1º PA'!$E$4:$E$2000='Analítico Cx.'!$B23),-('Diário 1º PA'!$O$4:$O$2000=J$1),('Diário 1º PA'!$F$4:$F$2000))+SUMPRODUCT(-('Diário 2º PA'!$E$4:$E$1998='Analítico Cx.'!$B23),-('Diário 2º PA'!$O$4:$O$1998=J$1),('Diário 2º PA'!$F$4:$F$1998))+SUMPRODUCT(-('Diário 3º PA'!$E$4:$E$1991='Analítico Cx.'!$B23),-('Diário 3º PA'!$O$4:$O$1991=J$1),('Diário 3º PA'!$F$4:$F$1991))+SUMPRODUCT(-('Diário 4º PA'!$E$4:$E$2000='Analítico Cx.'!$B23),-('Diário 4º PA'!$O$4:$O$2000=J$1),('Diário 4º PA'!$F$4:$F$2000))</f>
        <v>0</v>
      </c>
      <c r="K23" s="188">
        <f>SUMPRODUCT(-('Diário 1º PA'!$E$4:$E$2000='Analítico Cx.'!$B23),-('Diário 1º PA'!$O$4:$O$2000=K$1),('Diário 1º PA'!$F$4:$F$2000))+SUMPRODUCT(-('Diário 2º PA'!$E$4:$E$1998='Analítico Cx.'!$B23),-('Diário 2º PA'!$O$4:$O$1998=K$1),('Diário 2º PA'!$F$4:$F$1998))+SUMPRODUCT(-('Diário 3º PA'!$E$4:$E$1991='Analítico Cx.'!$B23),-('Diário 3º PA'!$O$4:$O$1991=K$1),('Diário 3º PA'!$F$4:$F$1991))+SUMPRODUCT(-('Diário 4º PA'!$E$4:$E$2000='Analítico Cx.'!$B23),-('Diário 4º PA'!$O$4:$O$2000=K$1),('Diário 4º PA'!$F$4:$F$2000))</f>
        <v>0</v>
      </c>
      <c r="L23" s="188">
        <f>SUMPRODUCT(-('Diário 1º PA'!$E$4:$E$2000='Analítico Cx.'!$B23),-('Diário 1º PA'!$O$4:$O$2000=L$1),('Diário 1º PA'!$F$4:$F$2000))+SUMPRODUCT(-('Diário 2º PA'!$E$4:$E$1998='Analítico Cx.'!$B23),-('Diário 2º PA'!$O$4:$O$1998=L$1),('Diário 2º PA'!$F$4:$F$1998))+SUMPRODUCT(-('Diário 3º PA'!$E$4:$E$1991='Analítico Cx.'!$B23),-('Diário 3º PA'!$O$4:$O$1991=L$1),('Diário 3º PA'!$F$4:$F$1991))+SUMPRODUCT(-('Diário 4º PA'!$E$4:$E$2000='Analítico Cx.'!$B23),-('Diário 4º PA'!$O$4:$O$2000=L$1),('Diário 4º PA'!$F$4:$F$2000))</f>
        <v>0</v>
      </c>
      <c r="M23" s="188">
        <f>SUMPRODUCT(-('Diário 1º PA'!$E$4:$E$2000='Analítico Cx.'!$B23),-('Diário 1º PA'!$O$4:$O$2000=M$1),('Diário 1º PA'!$F$4:$F$2000))+SUMPRODUCT(-('Diário 2º PA'!$E$4:$E$1998='Analítico Cx.'!$B23),-('Diário 2º PA'!$O$4:$O$1998=M$1),('Diário 2º PA'!$F$4:$F$1998))+SUMPRODUCT(-('Diário 3º PA'!$E$4:$E$1991='Analítico Cx.'!$B23),-('Diário 3º PA'!$O$4:$O$1991=M$1),('Diário 3º PA'!$F$4:$F$1991))+SUMPRODUCT(-('Diário 4º PA'!$E$4:$E$2000='Analítico Cx.'!$B23),-('Diário 4º PA'!$O$4:$O$2000=M$1),('Diário 4º PA'!$F$4:$F$2000))</f>
        <v>0</v>
      </c>
      <c r="N23" s="188">
        <f>SUMPRODUCT(-('Diário 1º PA'!$E$4:$E$2000='Analítico Cx.'!$B23),-('Diário 1º PA'!$O$4:$O$2000=N$1),('Diário 1º PA'!$F$4:$F$2000))+SUMPRODUCT(-('Diário 2º PA'!$E$4:$E$1998='Analítico Cx.'!$B23),-('Diário 2º PA'!$O$4:$O$1998=N$1),('Diário 2º PA'!$F$4:$F$1998))+SUMPRODUCT(-('Diário 3º PA'!$E$4:$E$1991='Analítico Cx.'!$B23),-('Diário 3º PA'!$O$4:$O$1991=N$1),('Diário 3º PA'!$F$4:$F$1991))+SUMPRODUCT(-('Diário 4º PA'!$E$4:$E$2000='Analítico Cx.'!$B23),-('Diário 4º PA'!$O$4:$O$2000=N$1),('Diário 4º PA'!$F$4:$F$2000))</f>
        <v>0</v>
      </c>
      <c r="O23" s="189">
        <f>SUM(C23:N23)</f>
        <v>0</v>
      </c>
      <c r="P23" s="172">
        <f t="shared" ref="P23:P28" si="3">IF($O$166=0,0,O23/$O$166)</f>
        <v>0</v>
      </c>
    </row>
    <row r="24" spans="1:16" ht="23.25" customHeight="1">
      <c r="A24" s="63" t="s">
        <v>101</v>
      </c>
      <c r="B24" s="61" t="s">
        <v>169</v>
      </c>
      <c r="C24" s="188">
        <f>SUMPRODUCT(-('Diário 1º PA'!$E$4:$E$2000='Analítico Cx.'!$B24),-('Diário 1º PA'!$O$4:$O$2000=C$1),('Diário 1º PA'!$F$4:$F$2000))+SUMPRODUCT(-('Diário 2º PA'!$E$4:$E$1998='Analítico Cx.'!$B24),-('Diário 2º PA'!$O$4:$O$1998=C$1),('Diário 2º PA'!$F$4:$F$1998))+SUMPRODUCT(-('Diário 3º PA'!$E$4:$E$1991='Analítico Cx.'!$B24),-('Diário 3º PA'!$O$4:$O$1991=C$1),('Diário 3º PA'!$F$4:$F$1991))+SUMPRODUCT(-('Diário 4º PA'!$E$4:$E$2000='Analítico Cx.'!$B24),-('Diário 4º PA'!$O$4:$O$2000=C$1),('Diário 4º PA'!$F$4:$F$2000))</f>
        <v>0</v>
      </c>
      <c r="D24" s="188">
        <f>SUMPRODUCT(-('Diário 1º PA'!$E$4:$E$2000='Analítico Cx.'!$B24),-('Diário 1º PA'!$O$4:$O$2000=D$1),('Diário 1º PA'!$F$4:$F$2000))+SUMPRODUCT(-('Diário 2º PA'!$E$4:$E$1998='Analítico Cx.'!$B24),-('Diário 2º PA'!$O$4:$O$1998=D$1),('Diário 2º PA'!$F$4:$F$1998))+SUMPRODUCT(-('Diário 3º PA'!$E$4:$E$1991='Analítico Cx.'!$B24),-('Diário 3º PA'!$O$4:$O$1991=D$1),('Diário 3º PA'!$F$4:$F$1991))+SUMPRODUCT(-('Diário 4º PA'!$E$4:$E$2000='Analítico Cx.'!$B24),-('Diário 4º PA'!$O$4:$O$2000=D$1),('Diário 4º PA'!$F$4:$F$2000))</f>
        <v>0</v>
      </c>
      <c r="E24" s="188">
        <f>SUMPRODUCT(-('Diário 1º PA'!$E$4:$E$2000='Analítico Cx.'!$B24),-('Diário 1º PA'!$O$4:$O$2000=E$1),('Diário 1º PA'!$F$4:$F$2000))+SUMPRODUCT(-('Diário 2º PA'!$E$4:$E$1998='Analítico Cx.'!$B24),-('Diário 2º PA'!$O$4:$O$1998=E$1),('Diário 2º PA'!$F$4:$F$1998))+SUMPRODUCT(-('Diário 3º PA'!$E$4:$E$1991='Analítico Cx.'!$B24),-('Diário 3º PA'!$O$4:$O$1991=E$1),('Diário 3º PA'!$F$4:$F$1991))+SUMPRODUCT(-('Diário 4º PA'!$E$4:$E$2000='Analítico Cx.'!$B24),-('Diário 4º PA'!$O$4:$O$2000=E$1),('Diário 4º PA'!$F$4:$F$2000))</f>
        <v>0</v>
      </c>
      <c r="F24" s="188">
        <f>SUMPRODUCT(-('Diário 1º PA'!$E$4:$E$2000='Analítico Cx.'!$B24),-('Diário 1º PA'!$O$4:$O$2000=F$1),('Diário 1º PA'!$F$4:$F$2000))+SUMPRODUCT(-('Diário 2º PA'!$E$4:$E$1998='Analítico Cx.'!$B24),-('Diário 2º PA'!$O$4:$O$1998=F$1),('Diário 2º PA'!$F$4:$F$1998))+SUMPRODUCT(-('Diário 3º PA'!$E$4:$E$1991='Analítico Cx.'!$B24),-('Diário 3º PA'!$O$4:$O$1991=F$1),('Diário 3º PA'!$F$4:$F$1991))+SUMPRODUCT(-('Diário 4º PA'!$E$4:$E$2000='Analítico Cx.'!$B24),-('Diário 4º PA'!$O$4:$O$2000=F$1),('Diário 4º PA'!$F$4:$F$2000))</f>
        <v>0</v>
      </c>
      <c r="G24" s="188">
        <f>SUMPRODUCT(-('Diário 1º PA'!$E$4:$E$2000='Analítico Cx.'!$B24),-('Diário 1º PA'!$O$4:$O$2000=G$1),('Diário 1º PA'!$F$4:$F$2000))+SUMPRODUCT(-('Diário 2º PA'!$E$4:$E$1998='Analítico Cx.'!$B24),-('Diário 2º PA'!$O$4:$O$1998=G$1),('Diário 2º PA'!$F$4:$F$1998))+SUMPRODUCT(-('Diário 3º PA'!$E$4:$E$1991='Analítico Cx.'!$B24),-('Diário 3º PA'!$O$4:$O$1991=G$1),('Diário 3º PA'!$F$4:$F$1991))+SUMPRODUCT(-('Diário 4º PA'!$E$4:$E$2000='Analítico Cx.'!$B24),-('Diário 4º PA'!$O$4:$O$2000=G$1),('Diário 4º PA'!$F$4:$F$2000))</f>
        <v>0</v>
      </c>
      <c r="H24" s="188">
        <f>SUMPRODUCT(-('Diário 1º PA'!$E$4:$E$2000='Analítico Cx.'!$B24),-('Diário 1º PA'!$O$4:$O$2000=H$1),('Diário 1º PA'!$F$4:$F$2000))+SUMPRODUCT(-('Diário 2º PA'!$E$4:$E$1998='Analítico Cx.'!$B24),-('Diário 2º PA'!$O$4:$O$1998=H$1),('Diário 2º PA'!$F$4:$F$1998))+SUMPRODUCT(-('Diário 3º PA'!$E$4:$E$1991='Analítico Cx.'!$B24),-('Diário 3º PA'!$O$4:$O$1991=H$1),('Diário 3º PA'!$F$4:$F$1991))+SUMPRODUCT(-('Diário 4º PA'!$E$4:$E$2000='Analítico Cx.'!$B24),-('Diário 4º PA'!$O$4:$O$2000=H$1),('Diário 4º PA'!$F$4:$F$2000))</f>
        <v>0</v>
      </c>
      <c r="I24" s="188">
        <f>SUMPRODUCT(-('Diário 1º PA'!$E$4:$E$2000='Analítico Cx.'!$B24),-('Diário 1º PA'!$O$4:$O$2000=I$1),('Diário 1º PA'!$F$4:$F$2000))+SUMPRODUCT(-('Diário 2º PA'!$E$4:$E$1998='Analítico Cx.'!$B24),-('Diário 2º PA'!$O$4:$O$1998=I$1),('Diário 2º PA'!$F$4:$F$1998))+SUMPRODUCT(-('Diário 3º PA'!$E$4:$E$1991='Analítico Cx.'!$B24),-('Diário 3º PA'!$O$4:$O$1991=I$1),('Diário 3º PA'!$F$4:$F$1991))+SUMPRODUCT(-('Diário 4º PA'!$E$4:$E$2000='Analítico Cx.'!$B24),-('Diário 4º PA'!$O$4:$O$2000=I$1),('Diário 4º PA'!$F$4:$F$2000))</f>
        <v>0</v>
      </c>
      <c r="J24" s="188">
        <f>SUMPRODUCT(-('Diário 1º PA'!$E$4:$E$2000='Analítico Cx.'!$B24),-('Diário 1º PA'!$O$4:$O$2000=J$1),('Diário 1º PA'!$F$4:$F$2000))+SUMPRODUCT(-('Diário 2º PA'!$E$4:$E$1998='Analítico Cx.'!$B24),-('Diário 2º PA'!$O$4:$O$1998=J$1),('Diário 2º PA'!$F$4:$F$1998))+SUMPRODUCT(-('Diário 3º PA'!$E$4:$E$1991='Analítico Cx.'!$B24),-('Diário 3º PA'!$O$4:$O$1991=J$1),('Diário 3º PA'!$F$4:$F$1991))+SUMPRODUCT(-('Diário 4º PA'!$E$4:$E$2000='Analítico Cx.'!$B24),-('Diário 4º PA'!$O$4:$O$2000=J$1),('Diário 4º PA'!$F$4:$F$2000))</f>
        <v>0</v>
      </c>
      <c r="K24" s="188">
        <f>SUMPRODUCT(-('Diário 1º PA'!$E$4:$E$2000='Analítico Cx.'!$B24),-('Diário 1º PA'!$O$4:$O$2000=K$1),('Diário 1º PA'!$F$4:$F$2000))+SUMPRODUCT(-('Diário 2º PA'!$E$4:$E$1998='Analítico Cx.'!$B24),-('Diário 2º PA'!$O$4:$O$1998=K$1),('Diário 2º PA'!$F$4:$F$1998))+SUMPRODUCT(-('Diário 3º PA'!$E$4:$E$1991='Analítico Cx.'!$B24),-('Diário 3º PA'!$O$4:$O$1991=K$1),('Diário 3º PA'!$F$4:$F$1991))+SUMPRODUCT(-('Diário 4º PA'!$E$4:$E$2000='Analítico Cx.'!$B24),-('Diário 4º PA'!$O$4:$O$2000=K$1),('Diário 4º PA'!$F$4:$F$2000))</f>
        <v>0</v>
      </c>
      <c r="L24" s="188">
        <f>SUMPRODUCT(-('Diário 1º PA'!$E$4:$E$2000='Analítico Cx.'!$B24),-('Diário 1º PA'!$O$4:$O$2000=L$1),('Diário 1º PA'!$F$4:$F$2000))+SUMPRODUCT(-('Diário 2º PA'!$E$4:$E$1998='Analítico Cx.'!$B24),-('Diário 2º PA'!$O$4:$O$1998=L$1),('Diário 2º PA'!$F$4:$F$1998))+SUMPRODUCT(-('Diário 3º PA'!$E$4:$E$1991='Analítico Cx.'!$B24),-('Diário 3º PA'!$O$4:$O$1991=L$1),('Diário 3º PA'!$F$4:$F$1991))+SUMPRODUCT(-('Diário 4º PA'!$E$4:$E$2000='Analítico Cx.'!$B24),-('Diário 4º PA'!$O$4:$O$2000=L$1),('Diário 4º PA'!$F$4:$F$2000))</f>
        <v>0</v>
      </c>
      <c r="M24" s="188">
        <f>SUMPRODUCT(-('Diário 1º PA'!$E$4:$E$2000='Analítico Cx.'!$B24),-('Diário 1º PA'!$O$4:$O$2000=M$1),('Diário 1º PA'!$F$4:$F$2000))+SUMPRODUCT(-('Diário 2º PA'!$E$4:$E$1998='Analítico Cx.'!$B24),-('Diário 2º PA'!$O$4:$O$1998=M$1),('Diário 2º PA'!$F$4:$F$1998))+SUMPRODUCT(-('Diário 3º PA'!$E$4:$E$1991='Analítico Cx.'!$B24),-('Diário 3º PA'!$O$4:$O$1991=M$1),('Diário 3º PA'!$F$4:$F$1991))+SUMPRODUCT(-('Diário 4º PA'!$E$4:$E$2000='Analítico Cx.'!$B24),-('Diário 4º PA'!$O$4:$O$2000=M$1),('Diário 4º PA'!$F$4:$F$2000))</f>
        <v>0</v>
      </c>
      <c r="N24" s="188">
        <f>SUMPRODUCT(-('Diário 1º PA'!$E$4:$E$2000='Analítico Cx.'!$B24),-('Diário 1º PA'!$O$4:$O$2000=N$1),('Diário 1º PA'!$F$4:$F$2000))+SUMPRODUCT(-('Diário 2º PA'!$E$4:$E$1998='Analítico Cx.'!$B24),-('Diário 2º PA'!$O$4:$O$1998=N$1),('Diário 2º PA'!$F$4:$F$1998))+SUMPRODUCT(-('Diário 3º PA'!$E$4:$E$1991='Analítico Cx.'!$B24),-('Diário 3º PA'!$O$4:$O$1991=N$1),('Diário 3º PA'!$F$4:$F$1991))+SUMPRODUCT(-('Diário 4º PA'!$E$4:$E$2000='Analítico Cx.'!$B24),-('Diário 4º PA'!$O$4:$O$2000=N$1),('Diário 4º PA'!$F$4:$F$2000))</f>
        <v>0</v>
      </c>
      <c r="O24" s="189">
        <f>SUM(C24:N24)</f>
        <v>0</v>
      </c>
      <c r="P24" s="172">
        <f t="shared" si="3"/>
        <v>0</v>
      </c>
    </row>
    <row r="25" spans="1:16" ht="23.25" customHeight="1">
      <c r="A25" s="63" t="s">
        <v>102</v>
      </c>
      <c r="B25" s="61" t="s">
        <v>173</v>
      </c>
      <c r="C25" s="188">
        <f>SUMPRODUCT(-('Diário 1º PA'!$E$4:$E$2000='Analítico Cx.'!$B25),-('Diário 1º PA'!$O$4:$O$2000=C$1),('Diário 1º PA'!$F$4:$F$2000))+SUMPRODUCT(-('Diário 2º PA'!$E$4:$E$1998='Analítico Cx.'!$B25),-('Diário 2º PA'!$O$4:$O$1998=C$1),('Diário 2º PA'!$F$4:$F$1998))+SUMPRODUCT(-('Diário 3º PA'!$E$4:$E$1991='Analítico Cx.'!$B25),-('Diário 3º PA'!$O$4:$O$1991=C$1),('Diário 3º PA'!$F$4:$F$1991))+SUMPRODUCT(-('Diário 4º PA'!$E$4:$E$2000='Analítico Cx.'!$B25),-('Diário 4º PA'!$O$4:$O$2000=C$1),('Diário 4º PA'!$F$4:$F$2000))</f>
        <v>0</v>
      </c>
      <c r="D25" s="188">
        <f>SUMPRODUCT(-('Diário 1º PA'!$E$4:$E$2000='Analítico Cx.'!$B25),-('Diário 1º PA'!$O$4:$O$2000=D$1),('Diário 1º PA'!$F$4:$F$2000))+SUMPRODUCT(-('Diário 2º PA'!$E$4:$E$1998='Analítico Cx.'!$B25),-('Diário 2º PA'!$O$4:$O$1998=D$1),('Diário 2º PA'!$F$4:$F$1998))+SUMPRODUCT(-('Diário 3º PA'!$E$4:$E$1991='Analítico Cx.'!$B25),-('Diário 3º PA'!$O$4:$O$1991=D$1),('Diário 3º PA'!$F$4:$F$1991))+SUMPRODUCT(-('Diário 4º PA'!$E$4:$E$2000='Analítico Cx.'!$B25),-('Diário 4º PA'!$O$4:$O$2000=D$1),('Diário 4º PA'!$F$4:$F$2000))</f>
        <v>0</v>
      </c>
      <c r="E25" s="188">
        <f>SUMPRODUCT(-('Diário 1º PA'!$E$4:$E$2000='Analítico Cx.'!$B25),-('Diário 1º PA'!$O$4:$O$2000=E$1),('Diário 1º PA'!$F$4:$F$2000))+SUMPRODUCT(-('Diário 2º PA'!$E$4:$E$1998='Analítico Cx.'!$B25),-('Diário 2º PA'!$O$4:$O$1998=E$1),('Diário 2º PA'!$F$4:$F$1998))+SUMPRODUCT(-('Diário 3º PA'!$E$4:$E$1991='Analítico Cx.'!$B25),-('Diário 3º PA'!$O$4:$O$1991=E$1),('Diário 3º PA'!$F$4:$F$1991))+SUMPRODUCT(-('Diário 4º PA'!$E$4:$E$2000='Analítico Cx.'!$B25),-('Diário 4º PA'!$O$4:$O$2000=E$1),('Diário 4º PA'!$F$4:$F$2000))</f>
        <v>0</v>
      </c>
      <c r="F25" s="188">
        <f>SUMPRODUCT(-('Diário 1º PA'!$E$4:$E$2000='Analítico Cx.'!$B25),-('Diário 1º PA'!$O$4:$O$2000=F$1),('Diário 1º PA'!$F$4:$F$2000))+SUMPRODUCT(-('Diário 2º PA'!$E$4:$E$1998='Analítico Cx.'!$B25),-('Diário 2º PA'!$O$4:$O$1998=F$1),('Diário 2º PA'!$F$4:$F$1998))+SUMPRODUCT(-('Diário 3º PA'!$E$4:$E$1991='Analítico Cx.'!$B25),-('Diário 3º PA'!$O$4:$O$1991=F$1),('Diário 3º PA'!$F$4:$F$1991))+SUMPRODUCT(-('Diário 4º PA'!$E$4:$E$2000='Analítico Cx.'!$B25),-('Diário 4º PA'!$O$4:$O$2000=F$1),('Diário 4º PA'!$F$4:$F$2000))</f>
        <v>0</v>
      </c>
      <c r="G25" s="188">
        <f>SUMPRODUCT(-('Diário 1º PA'!$E$4:$E$2000='Analítico Cx.'!$B25),-('Diário 1º PA'!$O$4:$O$2000=G$1),('Diário 1º PA'!$F$4:$F$2000))+SUMPRODUCT(-('Diário 2º PA'!$E$4:$E$1998='Analítico Cx.'!$B25),-('Diário 2º PA'!$O$4:$O$1998=G$1),('Diário 2º PA'!$F$4:$F$1998))+SUMPRODUCT(-('Diário 3º PA'!$E$4:$E$1991='Analítico Cx.'!$B25),-('Diário 3º PA'!$O$4:$O$1991=G$1),('Diário 3º PA'!$F$4:$F$1991))+SUMPRODUCT(-('Diário 4º PA'!$E$4:$E$2000='Analítico Cx.'!$B25),-('Diário 4º PA'!$O$4:$O$2000=G$1),('Diário 4º PA'!$F$4:$F$2000))</f>
        <v>0</v>
      </c>
      <c r="H25" s="188">
        <f>SUMPRODUCT(-('Diário 1º PA'!$E$4:$E$2000='Analítico Cx.'!$B25),-('Diário 1º PA'!$O$4:$O$2000=H$1),('Diário 1º PA'!$F$4:$F$2000))+SUMPRODUCT(-('Diário 2º PA'!$E$4:$E$1998='Analítico Cx.'!$B25),-('Diário 2º PA'!$O$4:$O$1998=H$1),('Diário 2º PA'!$F$4:$F$1998))+SUMPRODUCT(-('Diário 3º PA'!$E$4:$E$1991='Analítico Cx.'!$B25),-('Diário 3º PA'!$O$4:$O$1991=H$1),('Diário 3º PA'!$F$4:$F$1991))+SUMPRODUCT(-('Diário 4º PA'!$E$4:$E$2000='Analítico Cx.'!$B25),-('Diário 4º PA'!$O$4:$O$2000=H$1),('Diário 4º PA'!$F$4:$F$2000))</f>
        <v>0</v>
      </c>
      <c r="I25" s="188">
        <f>SUMPRODUCT(-('Diário 1º PA'!$E$4:$E$2000='Analítico Cx.'!$B25),-('Diário 1º PA'!$O$4:$O$2000=I$1),('Diário 1º PA'!$F$4:$F$2000))+SUMPRODUCT(-('Diário 2º PA'!$E$4:$E$1998='Analítico Cx.'!$B25),-('Diário 2º PA'!$O$4:$O$1998=I$1),('Diário 2º PA'!$F$4:$F$1998))+SUMPRODUCT(-('Diário 3º PA'!$E$4:$E$1991='Analítico Cx.'!$B25),-('Diário 3º PA'!$O$4:$O$1991=I$1),('Diário 3º PA'!$F$4:$F$1991))+SUMPRODUCT(-('Diário 4º PA'!$E$4:$E$2000='Analítico Cx.'!$B25),-('Diário 4º PA'!$O$4:$O$2000=I$1),('Diário 4º PA'!$F$4:$F$2000))</f>
        <v>0</v>
      </c>
      <c r="J25" s="188">
        <f>SUMPRODUCT(-('Diário 1º PA'!$E$4:$E$2000='Analítico Cx.'!$B25),-('Diário 1º PA'!$O$4:$O$2000=J$1),('Diário 1º PA'!$F$4:$F$2000))+SUMPRODUCT(-('Diário 2º PA'!$E$4:$E$1998='Analítico Cx.'!$B25),-('Diário 2º PA'!$O$4:$O$1998=J$1),('Diário 2º PA'!$F$4:$F$1998))+SUMPRODUCT(-('Diário 3º PA'!$E$4:$E$1991='Analítico Cx.'!$B25),-('Diário 3º PA'!$O$4:$O$1991=J$1),('Diário 3º PA'!$F$4:$F$1991))+SUMPRODUCT(-('Diário 4º PA'!$E$4:$E$2000='Analítico Cx.'!$B25),-('Diário 4º PA'!$O$4:$O$2000=J$1),('Diário 4º PA'!$F$4:$F$2000))</f>
        <v>0</v>
      </c>
      <c r="K25" s="188">
        <f>SUMPRODUCT(-('Diário 1º PA'!$E$4:$E$2000='Analítico Cx.'!$B25),-('Diário 1º PA'!$O$4:$O$2000=K$1),('Diário 1º PA'!$F$4:$F$2000))+SUMPRODUCT(-('Diário 2º PA'!$E$4:$E$1998='Analítico Cx.'!$B25),-('Diário 2º PA'!$O$4:$O$1998=K$1),('Diário 2º PA'!$F$4:$F$1998))+SUMPRODUCT(-('Diário 3º PA'!$E$4:$E$1991='Analítico Cx.'!$B25),-('Diário 3º PA'!$O$4:$O$1991=K$1),('Diário 3º PA'!$F$4:$F$1991))+SUMPRODUCT(-('Diário 4º PA'!$E$4:$E$2000='Analítico Cx.'!$B25),-('Diário 4º PA'!$O$4:$O$2000=K$1),('Diário 4º PA'!$F$4:$F$2000))</f>
        <v>0</v>
      </c>
      <c r="L25" s="188">
        <f>SUMPRODUCT(-('Diário 1º PA'!$E$4:$E$2000='Analítico Cx.'!$B25),-('Diário 1º PA'!$O$4:$O$2000=L$1),('Diário 1º PA'!$F$4:$F$2000))+SUMPRODUCT(-('Diário 2º PA'!$E$4:$E$1998='Analítico Cx.'!$B25),-('Diário 2º PA'!$O$4:$O$1998=L$1),('Diário 2º PA'!$F$4:$F$1998))+SUMPRODUCT(-('Diário 3º PA'!$E$4:$E$1991='Analítico Cx.'!$B25),-('Diário 3º PA'!$O$4:$O$1991=L$1),('Diário 3º PA'!$F$4:$F$1991))+SUMPRODUCT(-('Diário 4º PA'!$E$4:$E$2000='Analítico Cx.'!$B25),-('Diário 4º PA'!$O$4:$O$2000=L$1),('Diário 4º PA'!$F$4:$F$2000))</f>
        <v>0</v>
      </c>
      <c r="M25" s="188">
        <f>SUMPRODUCT(-('Diário 1º PA'!$E$4:$E$2000='Analítico Cx.'!$B25),-('Diário 1º PA'!$O$4:$O$2000=M$1),('Diário 1º PA'!$F$4:$F$2000))+SUMPRODUCT(-('Diário 2º PA'!$E$4:$E$1998='Analítico Cx.'!$B25),-('Diário 2º PA'!$O$4:$O$1998=M$1),('Diário 2º PA'!$F$4:$F$1998))+SUMPRODUCT(-('Diário 3º PA'!$E$4:$E$1991='Analítico Cx.'!$B25),-('Diário 3º PA'!$O$4:$O$1991=M$1),('Diário 3º PA'!$F$4:$F$1991))+SUMPRODUCT(-('Diário 4º PA'!$E$4:$E$2000='Analítico Cx.'!$B25),-('Diário 4º PA'!$O$4:$O$2000=M$1),('Diário 4º PA'!$F$4:$F$2000))</f>
        <v>0</v>
      </c>
      <c r="N25" s="188">
        <f>SUMPRODUCT(-('Diário 1º PA'!$E$4:$E$2000='Analítico Cx.'!$B25),-('Diário 1º PA'!$O$4:$O$2000=N$1),('Diário 1º PA'!$F$4:$F$2000))+SUMPRODUCT(-('Diário 2º PA'!$E$4:$E$1998='Analítico Cx.'!$B25),-('Diário 2º PA'!$O$4:$O$1998=N$1),('Diário 2º PA'!$F$4:$F$1998))+SUMPRODUCT(-('Diário 3º PA'!$E$4:$E$1991='Analítico Cx.'!$B25),-('Diário 3º PA'!$O$4:$O$1991=N$1),('Diário 3º PA'!$F$4:$F$1991))+SUMPRODUCT(-('Diário 4º PA'!$E$4:$E$2000='Analítico Cx.'!$B25),-('Diário 4º PA'!$O$4:$O$2000=N$1),('Diário 4º PA'!$F$4:$F$2000))</f>
        <v>0</v>
      </c>
      <c r="O25" s="189">
        <f>SUM(C25:N25)</f>
        <v>0</v>
      </c>
      <c r="P25" s="172">
        <f t="shared" si="3"/>
        <v>0</v>
      </c>
    </row>
    <row r="26" spans="1:16" ht="23.25" customHeight="1">
      <c r="A26" s="63" t="s">
        <v>103</v>
      </c>
      <c r="B26" s="61" t="s">
        <v>174</v>
      </c>
      <c r="C26" s="188">
        <f>SUMPRODUCT(-('Diário 1º PA'!$E$4:$E$2000='Analítico Cx.'!$B26),-('Diário 1º PA'!$O$4:$O$2000=C$1),('Diário 1º PA'!$F$4:$F$2000))+SUMPRODUCT(-('Diário 2º PA'!$E$4:$E$1998='Analítico Cx.'!$B26),-('Diário 2º PA'!$O$4:$O$1998=C$1),('Diário 2º PA'!$F$4:$F$1998))+SUMPRODUCT(-('Diário 3º PA'!$E$4:$E$1991='Analítico Cx.'!$B26),-('Diário 3º PA'!$O$4:$O$1991=C$1),('Diário 3º PA'!$F$4:$F$1991))+SUMPRODUCT(-('Diário 4º PA'!$E$4:$E$2000='Analítico Cx.'!$B26),-('Diário 4º PA'!$O$4:$O$2000=C$1),('Diário 4º PA'!$F$4:$F$2000))</f>
        <v>0</v>
      </c>
      <c r="D26" s="188">
        <f>SUMPRODUCT(-('Diário 1º PA'!$E$4:$E$2000='Analítico Cx.'!$B26),-('Diário 1º PA'!$O$4:$O$2000=D$1),('Diário 1º PA'!$F$4:$F$2000))+SUMPRODUCT(-('Diário 2º PA'!$E$4:$E$1998='Analítico Cx.'!$B26),-('Diário 2º PA'!$O$4:$O$1998=D$1),('Diário 2º PA'!$F$4:$F$1998))+SUMPRODUCT(-('Diário 3º PA'!$E$4:$E$1991='Analítico Cx.'!$B26),-('Diário 3º PA'!$O$4:$O$1991=D$1),('Diário 3º PA'!$F$4:$F$1991))+SUMPRODUCT(-('Diário 4º PA'!$E$4:$E$2000='Analítico Cx.'!$B26),-('Diário 4º PA'!$O$4:$O$2000=D$1),('Diário 4º PA'!$F$4:$F$2000))</f>
        <v>0</v>
      </c>
      <c r="E26" s="188">
        <f>SUMPRODUCT(-('Diário 1º PA'!$E$4:$E$2000='Analítico Cx.'!$B26),-('Diário 1º PA'!$O$4:$O$2000=E$1),('Diário 1º PA'!$F$4:$F$2000))+SUMPRODUCT(-('Diário 2º PA'!$E$4:$E$1998='Analítico Cx.'!$B26),-('Diário 2º PA'!$O$4:$O$1998=E$1),('Diário 2º PA'!$F$4:$F$1998))+SUMPRODUCT(-('Diário 3º PA'!$E$4:$E$1991='Analítico Cx.'!$B26),-('Diário 3º PA'!$O$4:$O$1991=E$1),('Diário 3º PA'!$F$4:$F$1991))+SUMPRODUCT(-('Diário 4º PA'!$E$4:$E$2000='Analítico Cx.'!$B26),-('Diário 4º PA'!$O$4:$O$2000=E$1),('Diário 4º PA'!$F$4:$F$2000))</f>
        <v>0</v>
      </c>
      <c r="F26" s="188">
        <f>SUMPRODUCT(-('Diário 1º PA'!$E$4:$E$2000='Analítico Cx.'!$B26),-('Diário 1º PA'!$O$4:$O$2000=F$1),('Diário 1º PA'!$F$4:$F$2000))+SUMPRODUCT(-('Diário 2º PA'!$E$4:$E$1998='Analítico Cx.'!$B26),-('Diário 2º PA'!$O$4:$O$1998=F$1),('Diário 2º PA'!$F$4:$F$1998))+SUMPRODUCT(-('Diário 3º PA'!$E$4:$E$1991='Analítico Cx.'!$B26),-('Diário 3º PA'!$O$4:$O$1991=F$1),('Diário 3º PA'!$F$4:$F$1991))+SUMPRODUCT(-('Diário 4º PA'!$E$4:$E$2000='Analítico Cx.'!$B26),-('Diário 4º PA'!$O$4:$O$2000=F$1),('Diário 4º PA'!$F$4:$F$2000))</f>
        <v>0</v>
      </c>
      <c r="G26" s="188">
        <f>SUMPRODUCT(-('Diário 1º PA'!$E$4:$E$2000='Analítico Cx.'!$B26),-('Diário 1º PA'!$O$4:$O$2000=G$1),('Diário 1º PA'!$F$4:$F$2000))+SUMPRODUCT(-('Diário 2º PA'!$E$4:$E$1998='Analítico Cx.'!$B26),-('Diário 2º PA'!$O$4:$O$1998=G$1),('Diário 2º PA'!$F$4:$F$1998))+SUMPRODUCT(-('Diário 3º PA'!$E$4:$E$1991='Analítico Cx.'!$B26),-('Diário 3º PA'!$O$4:$O$1991=G$1),('Diário 3º PA'!$F$4:$F$1991))+SUMPRODUCT(-('Diário 4º PA'!$E$4:$E$2000='Analítico Cx.'!$B26),-('Diário 4º PA'!$O$4:$O$2000=G$1),('Diário 4º PA'!$F$4:$F$2000))</f>
        <v>0</v>
      </c>
      <c r="H26" s="188">
        <f>SUMPRODUCT(-('Diário 1º PA'!$E$4:$E$2000='Analítico Cx.'!$B26),-('Diário 1º PA'!$O$4:$O$2000=H$1),('Diário 1º PA'!$F$4:$F$2000))+SUMPRODUCT(-('Diário 2º PA'!$E$4:$E$1998='Analítico Cx.'!$B26),-('Diário 2º PA'!$O$4:$O$1998=H$1),('Diário 2º PA'!$F$4:$F$1998))+SUMPRODUCT(-('Diário 3º PA'!$E$4:$E$1991='Analítico Cx.'!$B26),-('Diário 3º PA'!$O$4:$O$1991=H$1),('Diário 3º PA'!$F$4:$F$1991))+SUMPRODUCT(-('Diário 4º PA'!$E$4:$E$2000='Analítico Cx.'!$B26),-('Diário 4º PA'!$O$4:$O$2000=H$1),('Diário 4º PA'!$F$4:$F$2000))</f>
        <v>0</v>
      </c>
      <c r="I26" s="188">
        <f>SUMPRODUCT(-('Diário 1º PA'!$E$4:$E$2000='Analítico Cx.'!$B26),-('Diário 1º PA'!$O$4:$O$2000=I$1),('Diário 1º PA'!$F$4:$F$2000))+SUMPRODUCT(-('Diário 2º PA'!$E$4:$E$1998='Analítico Cx.'!$B26),-('Diário 2º PA'!$O$4:$O$1998=I$1),('Diário 2º PA'!$F$4:$F$1998))+SUMPRODUCT(-('Diário 3º PA'!$E$4:$E$1991='Analítico Cx.'!$B26),-('Diário 3º PA'!$O$4:$O$1991=I$1),('Diário 3º PA'!$F$4:$F$1991))+SUMPRODUCT(-('Diário 4º PA'!$E$4:$E$2000='Analítico Cx.'!$B26),-('Diário 4º PA'!$O$4:$O$2000=I$1),('Diário 4º PA'!$F$4:$F$2000))</f>
        <v>0</v>
      </c>
      <c r="J26" s="188">
        <f>SUMPRODUCT(-('Diário 1º PA'!$E$4:$E$2000='Analítico Cx.'!$B26),-('Diário 1º PA'!$O$4:$O$2000=J$1),('Diário 1º PA'!$F$4:$F$2000))+SUMPRODUCT(-('Diário 2º PA'!$E$4:$E$1998='Analítico Cx.'!$B26),-('Diário 2º PA'!$O$4:$O$1998=J$1),('Diário 2º PA'!$F$4:$F$1998))+SUMPRODUCT(-('Diário 3º PA'!$E$4:$E$1991='Analítico Cx.'!$B26),-('Diário 3º PA'!$O$4:$O$1991=J$1),('Diário 3º PA'!$F$4:$F$1991))+SUMPRODUCT(-('Diário 4º PA'!$E$4:$E$2000='Analítico Cx.'!$B26),-('Diário 4º PA'!$O$4:$O$2000=J$1),('Diário 4º PA'!$F$4:$F$2000))</f>
        <v>0</v>
      </c>
      <c r="K26" s="188">
        <f>SUMPRODUCT(-('Diário 1º PA'!$E$4:$E$2000='Analítico Cx.'!$B26),-('Diário 1º PA'!$O$4:$O$2000=K$1),('Diário 1º PA'!$F$4:$F$2000))+SUMPRODUCT(-('Diário 2º PA'!$E$4:$E$1998='Analítico Cx.'!$B26),-('Diário 2º PA'!$O$4:$O$1998=K$1),('Diário 2º PA'!$F$4:$F$1998))+SUMPRODUCT(-('Diário 3º PA'!$E$4:$E$1991='Analítico Cx.'!$B26),-('Diário 3º PA'!$O$4:$O$1991=K$1),('Diário 3º PA'!$F$4:$F$1991))+SUMPRODUCT(-('Diário 4º PA'!$E$4:$E$2000='Analítico Cx.'!$B26),-('Diário 4º PA'!$O$4:$O$2000=K$1),('Diário 4º PA'!$F$4:$F$2000))</f>
        <v>0</v>
      </c>
      <c r="L26" s="188">
        <f>SUMPRODUCT(-('Diário 1º PA'!$E$4:$E$2000='Analítico Cx.'!$B26),-('Diário 1º PA'!$O$4:$O$2000=L$1),('Diário 1º PA'!$F$4:$F$2000))+SUMPRODUCT(-('Diário 2º PA'!$E$4:$E$1998='Analítico Cx.'!$B26),-('Diário 2º PA'!$O$4:$O$1998=L$1),('Diário 2º PA'!$F$4:$F$1998))+SUMPRODUCT(-('Diário 3º PA'!$E$4:$E$1991='Analítico Cx.'!$B26),-('Diário 3º PA'!$O$4:$O$1991=L$1),('Diário 3º PA'!$F$4:$F$1991))+SUMPRODUCT(-('Diário 4º PA'!$E$4:$E$2000='Analítico Cx.'!$B26),-('Diário 4º PA'!$O$4:$O$2000=L$1),('Diário 4º PA'!$F$4:$F$2000))</f>
        <v>0</v>
      </c>
      <c r="M26" s="188">
        <f>SUMPRODUCT(-('Diário 1º PA'!$E$4:$E$2000='Analítico Cx.'!$B26),-('Diário 1º PA'!$O$4:$O$2000=M$1),('Diário 1º PA'!$F$4:$F$2000))+SUMPRODUCT(-('Diário 2º PA'!$E$4:$E$1998='Analítico Cx.'!$B26),-('Diário 2º PA'!$O$4:$O$1998=M$1),('Diário 2º PA'!$F$4:$F$1998))+SUMPRODUCT(-('Diário 3º PA'!$E$4:$E$1991='Analítico Cx.'!$B26),-('Diário 3º PA'!$O$4:$O$1991=M$1),('Diário 3º PA'!$F$4:$F$1991))+SUMPRODUCT(-('Diário 4º PA'!$E$4:$E$2000='Analítico Cx.'!$B26),-('Diário 4º PA'!$O$4:$O$2000=M$1),('Diário 4º PA'!$F$4:$F$2000))</f>
        <v>0</v>
      </c>
      <c r="N26" s="188">
        <f>SUMPRODUCT(-('Diário 1º PA'!$E$4:$E$2000='Analítico Cx.'!$B26),-('Diário 1º PA'!$O$4:$O$2000=N$1),('Diário 1º PA'!$F$4:$F$2000))+SUMPRODUCT(-('Diário 2º PA'!$E$4:$E$1998='Analítico Cx.'!$B26),-('Diário 2º PA'!$O$4:$O$1998=N$1),('Diário 2º PA'!$F$4:$F$1998))+SUMPRODUCT(-('Diário 3º PA'!$E$4:$E$1991='Analítico Cx.'!$B26),-('Diário 3º PA'!$O$4:$O$1991=N$1),('Diário 3º PA'!$F$4:$F$1991))+SUMPRODUCT(-('Diário 4º PA'!$E$4:$E$2000='Analítico Cx.'!$B26),-('Diário 4º PA'!$O$4:$O$2000=N$1),('Diário 4º PA'!$F$4:$F$2000))</f>
        <v>0</v>
      </c>
      <c r="O26" s="189">
        <f>SUM(C26:N26)</f>
        <v>0</v>
      </c>
      <c r="P26" s="172">
        <f t="shared" si="3"/>
        <v>0</v>
      </c>
    </row>
    <row r="27" spans="1:16" ht="23.25" customHeight="1">
      <c r="A27" s="63" t="s">
        <v>104</v>
      </c>
      <c r="B27" s="61" t="s">
        <v>94</v>
      </c>
      <c r="C27" s="188">
        <f>SUMPRODUCT(-('Diário 1º PA'!$E$4:$E$2000='Analítico Cx.'!$B27),-('Diário 1º PA'!$O$4:$O$2000=C$1),('Diário 1º PA'!$F$4:$F$2000))+SUMPRODUCT(-('Diário 2º PA'!$E$4:$E$1998='Analítico Cx.'!$B27),-('Diário 2º PA'!$O$4:$O$1998=C$1),('Diário 2º PA'!$F$4:$F$1998))+SUMPRODUCT(-('Diário 3º PA'!$E$4:$E$1991='Analítico Cx.'!$B27),-('Diário 3º PA'!$O$4:$O$1991=C$1),('Diário 3º PA'!$F$4:$F$1991))+SUMPRODUCT(-('Diário 4º PA'!$E$4:$E$2000='Analítico Cx.'!$B27),-('Diário 4º PA'!$O$4:$O$2000=C$1),('Diário 4º PA'!$F$4:$F$2000))</f>
        <v>0</v>
      </c>
      <c r="D27" s="188">
        <f>SUMPRODUCT(-('Diário 1º PA'!$E$4:$E$2000='Analítico Cx.'!$B27),-('Diário 1º PA'!$O$4:$O$2000=D$1),('Diário 1º PA'!$F$4:$F$2000))+SUMPRODUCT(-('Diário 2º PA'!$E$4:$E$1998='Analítico Cx.'!$B27),-('Diário 2º PA'!$O$4:$O$1998=D$1),('Diário 2º PA'!$F$4:$F$1998))+SUMPRODUCT(-('Diário 3º PA'!$E$4:$E$1991='Analítico Cx.'!$B27),-('Diário 3º PA'!$O$4:$O$1991=D$1),('Diário 3º PA'!$F$4:$F$1991))+SUMPRODUCT(-('Diário 4º PA'!$E$4:$E$2000='Analítico Cx.'!$B27),-('Diário 4º PA'!$O$4:$O$2000=D$1),('Diário 4º PA'!$F$4:$F$2000))</f>
        <v>0</v>
      </c>
      <c r="E27" s="188">
        <f>SUMPRODUCT(-('Diário 1º PA'!$E$4:$E$2000='Analítico Cx.'!$B27),-('Diário 1º PA'!$O$4:$O$2000=E$1),('Diário 1º PA'!$F$4:$F$2000))+SUMPRODUCT(-('Diário 2º PA'!$E$4:$E$1998='Analítico Cx.'!$B27),-('Diário 2º PA'!$O$4:$O$1998=E$1),('Diário 2º PA'!$F$4:$F$1998))+SUMPRODUCT(-('Diário 3º PA'!$E$4:$E$1991='Analítico Cx.'!$B27),-('Diário 3º PA'!$O$4:$O$1991=E$1),('Diário 3º PA'!$F$4:$F$1991))+SUMPRODUCT(-('Diário 4º PA'!$E$4:$E$2000='Analítico Cx.'!$B27),-('Diário 4º PA'!$O$4:$O$2000=E$1),('Diário 4º PA'!$F$4:$F$2000))</f>
        <v>0</v>
      </c>
      <c r="F27" s="188">
        <f>SUMPRODUCT(-('Diário 1º PA'!$E$4:$E$2000='Analítico Cx.'!$B27),-('Diário 1º PA'!$O$4:$O$2000=F$1),('Diário 1º PA'!$F$4:$F$2000))+SUMPRODUCT(-('Diário 2º PA'!$E$4:$E$1998='Analítico Cx.'!$B27),-('Diário 2º PA'!$O$4:$O$1998=F$1),('Diário 2º PA'!$F$4:$F$1998))+SUMPRODUCT(-('Diário 3º PA'!$E$4:$E$1991='Analítico Cx.'!$B27),-('Diário 3º PA'!$O$4:$O$1991=F$1),('Diário 3º PA'!$F$4:$F$1991))+SUMPRODUCT(-('Diário 4º PA'!$E$4:$E$2000='Analítico Cx.'!$B27),-('Diário 4º PA'!$O$4:$O$2000=F$1),('Diário 4º PA'!$F$4:$F$2000))</f>
        <v>0</v>
      </c>
      <c r="G27" s="188">
        <f>SUMPRODUCT(-('Diário 1º PA'!$E$4:$E$2000='Analítico Cx.'!$B27),-('Diário 1º PA'!$O$4:$O$2000=G$1),('Diário 1º PA'!$F$4:$F$2000))+SUMPRODUCT(-('Diário 2º PA'!$E$4:$E$1998='Analítico Cx.'!$B27),-('Diário 2º PA'!$O$4:$O$1998=G$1),('Diário 2º PA'!$F$4:$F$1998))+SUMPRODUCT(-('Diário 3º PA'!$E$4:$E$1991='Analítico Cx.'!$B27),-('Diário 3º PA'!$O$4:$O$1991=G$1),('Diário 3º PA'!$F$4:$F$1991))+SUMPRODUCT(-('Diário 4º PA'!$E$4:$E$2000='Analítico Cx.'!$B27),-('Diário 4º PA'!$O$4:$O$2000=G$1),('Diário 4º PA'!$F$4:$F$2000))</f>
        <v>0</v>
      </c>
      <c r="H27" s="188">
        <f>SUMPRODUCT(-('Diário 1º PA'!$E$4:$E$2000='Analítico Cx.'!$B27),-('Diário 1º PA'!$O$4:$O$2000=H$1),('Diário 1º PA'!$F$4:$F$2000))+SUMPRODUCT(-('Diário 2º PA'!$E$4:$E$1998='Analítico Cx.'!$B27),-('Diário 2º PA'!$O$4:$O$1998=H$1),('Diário 2º PA'!$F$4:$F$1998))+SUMPRODUCT(-('Diário 3º PA'!$E$4:$E$1991='Analítico Cx.'!$B27),-('Diário 3º PA'!$O$4:$O$1991=H$1),('Diário 3º PA'!$F$4:$F$1991))+SUMPRODUCT(-('Diário 4º PA'!$E$4:$E$2000='Analítico Cx.'!$B27),-('Diário 4º PA'!$O$4:$O$2000=H$1),('Diário 4º PA'!$F$4:$F$2000))</f>
        <v>0</v>
      </c>
      <c r="I27" s="188">
        <f>SUMPRODUCT(-('Diário 1º PA'!$E$4:$E$2000='Analítico Cx.'!$B27),-('Diário 1º PA'!$O$4:$O$2000=I$1),('Diário 1º PA'!$F$4:$F$2000))+SUMPRODUCT(-('Diário 2º PA'!$E$4:$E$1998='Analítico Cx.'!$B27),-('Diário 2º PA'!$O$4:$O$1998=I$1),('Diário 2º PA'!$F$4:$F$1998))+SUMPRODUCT(-('Diário 3º PA'!$E$4:$E$1991='Analítico Cx.'!$B27),-('Diário 3º PA'!$O$4:$O$1991=I$1),('Diário 3º PA'!$F$4:$F$1991))+SUMPRODUCT(-('Diário 4º PA'!$E$4:$E$2000='Analítico Cx.'!$B27),-('Diário 4º PA'!$O$4:$O$2000=I$1),('Diário 4º PA'!$F$4:$F$2000))</f>
        <v>0</v>
      </c>
      <c r="J27" s="188">
        <f>SUMPRODUCT(-('Diário 1º PA'!$E$4:$E$2000='Analítico Cx.'!$B27),-('Diário 1º PA'!$O$4:$O$2000=J$1),('Diário 1º PA'!$F$4:$F$2000))+SUMPRODUCT(-('Diário 2º PA'!$E$4:$E$1998='Analítico Cx.'!$B27),-('Diário 2º PA'!$O$4:$O$1998=J$1),('Diário 2º PA'!$F$4:$F$1998))+SUMPRODUCT(-('Diário 3º PA'!$E$4:$E$1991='Analítico Cx.'!$B27),-('Diário 3º PA'!$O$4:$O$1991=J$1),('Diário 3º PA'!$F$4:$F$1991))+SUMPRODUCT(-('Diário 4º PA'!$E$4:$E$2000='Analítico Cx.'!$B27),-('Diário 4º PA'!$O$4:$O$2000=J$1),('Diário 4º PA'!$F$4:$F$2000))</f>
        <v>0</v>
      </c>
      <c r="K27" s="188">
        <f>SUMPRODUCT(-('Diário 1º PA'!$E$4:$E$2000='Analítico Cx.'!$B27),-('Diário 1º PA'!$O$4:$O$2000=K$1),('Diário 1º PA'!$F$4:$F$2000))+SUMPRODUCT(-('Diário 2º PA'!$E$4:$E$1998='Analítico Cx.'!$B27),-('Diário 2º PA'!$O$4:$O$1998=K$1),('Diário 2º PA'!$F$4:$F$1998))+SUMPRODUCT(-('Diário 3º PA'!$E$4:$E$1991='Analítico Cx.'!$B27),-('Diário 3º PA'!$O$4:$O$1991=K$1),('Diário 3º PA'!$F$4:$F$1991))+SUMPRODUCT(-('Diário 4º PA'!$E$4:$E$2000='Analítico Cx.'!$B27),-('Diário 4º PA'!$O$4:$O$2000=K$1),('Diário 4º PA'!$F$4:$F$2000))</f>
        <v>0</v>
      </c>
      <c r="L27" s="188">
        <f>SUMPRODUCT(-('Diário 1º PA'!$E$4:$E$2000='Analítico Cx.'!$B27),-('Diário 1º PA'!$O$4:$O$2000=L$1),('Diário 1º PA'!$F$4:$F$2000))+SUMPRODUCT(-('Diário 2º PA'!$E$4:$E$1998='Analítico Cx.'!$B27),-('Diário 2º PA'!$O$4:$O$1998=L$1),('Diário 2º PA'!$F$4:$F$1998))+SUMPRODUCT(-('Diário 3º PA'!$E$4:$E$1991='Analítico Cx.'!$B27),-('Diário 3º PA'!$O$4:$O$1991=L$1),('Diário 3º PA'!$F$4:$F$1991))+SUMPRODUCT(-('Diário 4º PA'!$E$4:$E$2000='Analítico Cx.'!$B27),-('Diário 4º PA'!$O$4:$O$2000=L$1),('Diário 4º PA'!$F$4:$F$2000))</f>
        <v>0</v>
      </c>
      <c r="M27" s="188">
        <f>SUMPRODUCT(-('Diário 1º PA'!$E$4:$E$2000='Analítico Cx.'!$B27),-('Diário 1º PA'!$O$4:$O$2000=M$1),('Diário 1º PA'!$F$4:$F$2000))+SUMPRODUCT(-('Diário 2º PA'!$E$4:$E$1998='Analítico Cx.'!$B27),-('Diário 2º PA'!$O$4:$O$1998=M$1),('Diário 2º PA'!$F$4:$F$1998))+SUMPRODUCT(-('Diário 3º PA'!$E$4:$E$1991='Analítico Cx.'!$B27),-('Diário 3º PA'!$O$4:$O$1991=M$1),('Diário 3º PA'!$F$4:$F$1991))+SUMPRODUCT(-('Diário 4º PA'!$E$4:$E$2000='Analítico Cx.'!$B27),-('Diário 4º PA'!$O$4:$O$2000=M$1),('Diário 4º PA'!$F$4:$F$2000))</f>
        <v>0</v>
      </c>
      <c r="N27" s="188">
        <f>SUMPRODUCT(-('Diário 1º PA'!$E$4:$E$2000='Analítico Cx.'!$B27),-('Diário 1º PA'!$O$4:$O$2000=N$1),('Diário 1º PA'!$F$4:$F$2000))+SUMPRODUCT(-('Diário 2º PA'!$E$4:$E$1998='Analítico Cx.'!$B27),-('Diário 2º PA'!$O$4:$O$1998=N$1),('Diário 2º PA'!$F$4:$F$1998))+SUMPRODUCT(-('Diário 3º PA'!$E$4:$E$1991='Analítico Cx.'!$B27),-('Diário 3º PA'!$O$4:$O$1991=N$1),('Diário 3º PA'!$F$4:$F$1991))+SUMPRODUCT(-('Diário 4º PA'!$E$4:$E$2000='Analítico Cx.'!$B27),-('Diário 4º PA'!$O$4:$O$2000=N$1),('Diário 4º PA'!$F$4:$F$2000))</f>
        <v>0</v>
      </c>
      <c r="O27" s="189">
        <f>SUM(C27:N27)</f>
        <v>0</v>
      </c>
      <c r="P27" s="172">
        <f t="shared" si="3"/>
        <v>0</v>
      </c>
    </row>
    <row r="28" spans="1:16" ht="23.25" customHeight="1">
      <c r="A28" s="23"/>
      <c r="B28" s="24" t="s">
        <v>105</v>
      </c>
      <c r="C28" s="191">
        <f t="shared" ref="C28:O28" si="4">SUBTOTAL(109,C23:C27)</f>
        <v>0</v>
      </c>
      <c r="D28" s="191">
        <f t="shared" si="4"/>
        <v>0</v>
      </c>
      <c r="E28" s="191">
        <f t="shared" si="4"/>
        <v>0</v>
      </c>
      <c r="F28" s="191">
        <f t="shared" si="4"/>
        <v>0</v>
      </c>
      <c r="G28" s="191">
        <f t="shared" si="4"/>
        <v>0</v>
      </c>
      <c r="H28" s="191">
        <f t="shared" si="4"/>
        <v>0</v>
      </c>
      <c r="I28" s="191">
        <f t="shared" si="4"/>
        <v>0</v>
      </c>
      <c r="J28" s="191">
        <f t="shared" si="4"/>
        <v>0</v>
      </c>
      <c r="K28" s="191">
        <f t="shared" si="4"/>
        <v>0</v>
      </c>
      <c r="L28" s="191">
        <f t="shared" si="4"/>
        <v>0</v>
      </c>
      <c r="M28" s="191">
        <f t="shared" si="4"/>
        <v>0</v>
      </c>
      <c r="N28" s="191">
        <f t="shared" si="4"/>
        <v>0</v>
      </c>
      <c r="O28" s="191">
        <f t="shared" si="4"/>
        <v>0</v>
      </c>
      <c r="P28" s="176">
        <f t="shared" si="3"/>
        <v>0</v>
      </c>
    </row>
    <row r="29" spans="1:16" s="34" customFormat="1" ht="23.25" customHeight="1">
      <c r="A29" s="103" t="s">
        <v>12</v>
      </c>
      <c r="B29" s="104" t="s">
        <v>7</v>
      </c>
      <c r="C29" s="192"/>
      <c r="D29" s="192"/>
      <c r="E29" s="192"/>
      <c r="F29" s="192"/>
      <c r="G29" s="192"/>
      <c r="H29" s="192"/>
      <c r="I29" s="192"/>
      <c r="J29" s="192"/>
      <c r="K29" s="192"/>
      <c r="L29" s="192"/>
      <c r="M29" s="192"/>
      <c r="N29" s="192"/>
      <c r="O29" s="192"/>
      <c r="P29" s="177"/>
    </row>
    <row r="30" spans="1:16" ht="23.25" customHeight="1">
      <c r="A30" s="63" t="s">
        <v>106</v>
      </c>
      <c r="B30" s="62" t="s">
        <v>249</v>
      </c>
      <c r="C30" s="188">
        <f>SUMPRODUCT(-('Diário 1º PA'!$E$4:$E$2000='Analítico Cx.'!$B30),-('Diário 1º PA'!$O$4:$O$2000=C$1),('Diário 1º PA'!$F$4:$F$2000))+SUMPRODUCT(-('Diário 2º PA'!$E$4:$E$1998='Analítico Cx.'!$B30),-('Diário 2º PA'!$O$4:$O$1998=C$1),('Diário 2º PA'!$F$4:$F$1998))+SUMPRODUCT(-('Diário 3º PA'!$E$4:$E$1991='Analítico Cx.'!$B30),-('Diário 3º PA'!$O$4:$O$1991=C$1),('Diário 3º PA'!$F$4:$F$1991))+SUMPRODUCT(-('Diário 4º PA'!$E$4:$E$2000='Analítico Cx.'!$B30),-('Diário 4º PA'!$O$4:$O$2000=C$1),('Diário 4º PA'!$F$4:$F$2000))</f>
        <v>0</v>
      </c>
      <c r="D30" s="188">
        <f>SUMPRODUCT(-('Diário 1º PA'!$E$4:$E$2000='Analítico Cx.'!$B30),-('Diário 1º PA'!$O$4:$O$2000=D$1),('Diário 1º PA'!$F$4:$F$2000))+SUMPRODUCT(-('Diário 2º PA'!$E$4:$E$1998='Analítico Cx.'!$B30),-('Diário 2º PA'!$O$4:$O$1998=D$1),('Diário 2º PA'!$F$4:$F$1998))+SUMPRODUCT(-('Diário 3º PA'!$E$4:$E$1991='Analítico Cx.'!$B30),-('Diário 3º PA'!$O$4:$O$1991=D$1),('Diário 3º PA'!$F$4:$F$1991))+SUMPRODUCT(-('Diário 4º PA'!$E$4:$E$2000='Analítico Cx.'!$B30),-('Diário 4º PA'!$O$4:$O$2000=D$1),('Diário 4º PA'!$F$4:$F$2000))</f>
        <v>0</v>
      </c>
      <c r="E30" s="188">
        <f>SUMPRODUCT(-('Diário 1º PA'!$E$4:$E$2000='Analítico Cx.'!$B30),-('Diário 1º PA'!$O$4:$O$2000=E$1),('Diário 1º PA'!$F$4:$F$2000))+SUMPRODUCT(-('Diário 2º PA'!$E$4:$E$1998='Analítico Cx.'!$B30),-('Diário 2º PA'!$O$4:$O$1998=E$1),('Diário 2º PA'!$F$4:$F$1998))+SUMPRODUCT(-('Diário 3º PA'!$E$4:$E$1991='Analítico Cx.'!$B30),-('Diário 3º PA'!$O$4:$O$1991=E$1),('Diário 3º PA'!$F$4:$F$1991))+SUMPRODUCT(-('Diário 4º PA'!$E$4:$E$2000='Analítico Cx.'!$B30),-('Diário 4º PA'!$O$4:$O$2000=E$1),('Diário 4º PA'!$F$4:$F$2000))</f>
        <v>0</v>
      </c>
      <c r="F30" s="188">
        <f>SUMPRODUCT(-('Diário 1º PA'!$E$4:$E$2000='Analítico Cx.'!$B30),-('Diário 1º PA'!$O$4:$O$2000=F$1),('Diário 1º PA'!$F$4:$F$2000))+SUMPRODUCT(-('Diário 2º PA'!$E$4:$E$1998='Analítico Cx.'!$B30),-('Diário 2º PA'!$O$4:$O$1998=F$1),('Diário 2º PA'!$F$4:$F$1998))+SUMPRODUCT(-('Diário 3º PA'!$E$4:$E$1991='Analítico Cx.'!$B30),-('Diário 3º PA'!$O$4:$O$1991=F$1),('Diário 3º PA'!$F$4:$F$1991))+SUMPRODUCT(-('Diário 4º PA'!$E$4:$E$2000='Analítico Cx.'!$B30),-('Diário 4º PA'!$O$4:$O$2000=F$1),('Diário 4º PA'!$F$4:$F$2000))</f>
        <v>0</v>
      </c>
      <c r="G30" s="188">
        <f>SUMPRODUCT(-('Diário 1º PA'!$E$4:$E$2000='Analítico Cx.'!$B30),-('Diário 1º PA'!$O$4:$O$2000=G$1),('Diário 1º PA'!$F$4:$F$2000))+SUMPRODUCT(-('Diário 2º PA'!$E$4:$E$1998='Analítico Cx.'!$B30),-('Diário 2º PA'!$O$4:$O$1998=G$1),('Diário 2º PA'!$F$4:$F$1998))+SUMPRODUCT(-('Diário 3º PA'!$E$4:$E$1991='Analítico Cx.'!$B30),-('Diário 3º PA'!$O$4:$O$1991=G$1),('Diário 3º PA'!$F$4:$F$1991))+SUMPRODUCT(-('Diário 4º PA'!$E$4:$E$2000='Analítico Cx.'!$B30),-('Diário 4º PA'!$O$4:$O$2000=G$1),('Diário 4º PA'!$F$4:$F$2000))</f>
        <v>0</v>
      </c>
      <c r="H30" s="188">
        <f>SUMPRODUCT(-('Diário 1º PA'!$E$4:$E$2000='Analítico Cx.'!$B30),-('Diário 1º PA'!$O$4:$O$2000=H$1),('Diário 1º PA'!$F$4:$F$2000))+SUMPRODUCT(-('Diário 2º PA'!$E$4:$E$1998='Analítico Cx.'!$B30),-('Diário 2º PA'!$O$4:$O$1998=H$1),('Diário 2º PA'!$F$4:$F$1998))+SUMPRODUCT(-('Diário 3º PA'!$E$4:$E$1991='Analítico Cx.'!$B30),-('Diário 3º PA'!$O$4:$O$1991=H$1),('Diário 3º PA'!$F$4:$F$1991))+SUMPRODUCT(-('Diário 4º PA'!$E$4:$E$2000='Analítico Cx.'!$B30),-('Diário 4º PA'!$O$4:$O$2000=H$1),('Diário 4º PA'!$F$4:$F$2000))</f>
        <v>0</v>
      </c>
      <c r="I30" s="188">
        <f>SUMPRODUCT(-('Diário 1º PA'!$E$4:$E$2000='Analítico Cx.'!$B30),-('Diário 1º PA'!$O$4:$O$2000=I$1),('Diário 1º PA'!$F$4:$F$2000))+SUMPRODUCT(-('Diário 2º PA'!$E$4:$E$1998='Analítico Cx.'!$B30),-('Diário 2º PA'!$O$4:$O$1998=I$1),('Diário 2º PA'!$F$4:$F$1998))+SUMPRODUCT(-('Diário 3º PA'!$E$4:$E$1991='Analítico Cx.'!$B30),-('Diário 3º PA'!$O$4:$O$1991=I$1),('Diário 3º PA'!$F$4:$F$1991))+SUMPRODUCT(-('Diário 4º PA'!$E$4:$E$2000='Analítico Cx.'!$B30),-('Diário 4º PA'!$O$4:$O$2000=I$1),('Diário 4º PA'!$F$4:$F$2000))</f>
        <v>0</v>
      </c>
      <c r="J30" s="188">
        <f>SUMPRODUCT(-('Diário 1º PA'!$E$4:$E$2000='Analítico Cx.'!$B30),-('Diário 1º PA'!$O$4:$O$2000=J$1),('Diário 1º PA'!$F$4:$F$2000))+SUMPRODUCT(-('Diário 2º PA'!$E$4:$E$1998='Analítico Cx.'!$B30),-('Diário 2º PA'!$O$4:$O$1998=J$1),('Diário 2º PA'!$F$4:$F$1998))+SUMPRODUCT(-('Diário 3º PA'!$E$4:$E$1991='Analítico Cx.'!$B30),-('Diário 3º PA'!$O$4:$O$1991=J$1),('Diário 3º PA'!$F$4:$F$1991))+SUMPRODUCT(-('Diário 4º PA'!$E$4:$E$2000='Analítico Cx.'!$B30),-('Diário 4º PA'!$O$4:$O$2000=J$1),('Diário 4º PA'!$F$4:$F$2000))</f>
        <v>0</v>
      </c>
      <c r="K30" s="188">
        <f>SUMPRODUCT(-('Diário 1º PA'!$E$4:$E$2000='Analítico Cx.'!$B30),-('Diário 1º PA'!$O$4:$O$2000=K$1),('Diário 1º PA'!$F$4:$F$2000))+SUMPRODUCT(-('Diário 2º PA'!$E$4:$E$1998='Analítico Cx.'!$B30),-('Diário 2º PA'!$O$4:$O$1998=K$1),('Diário 2º PA'!$F$4:$F$1998))+SUMPRODUCT(-('Diário 3º PA'!$E$4:$E$1991='Analítico Cx.'!$B30),-('Diário 3º PA'!$O$4:$O$1991=K$1),('Diário 3º PA'!$F$4:$F$1991))+SUMPRODUCT(-('Diário 4º PA'!$E$4:$E$2000='Analítico Cx.'!$B30),-('Diário 4º PA'!$O$4:$O$2000=K$1),('Diário 4º PA'!$F$4:$F$2000))</f>
        <v>0</v>
      </c>
      <c r="L30" s="188">
        <f>SUMPRODUCT(-('Diário 1º PA'!$E$4:$E$2000='Analítico Cx.'!$B30),-('Diário 1º PA'!$O$4:$O$2000=L$1),('Diário 1º PA'!$F$4:$F$2000))+SUMPRODUCT(-('Diário 2º PA'!$E$4:$E$1998='Analítico Cx.'!$B30),-('Diário 2º PA'!$O$4:$O$1998=L$1),('Diário 2º PA'!$F$4:$F$1998))+SUMPRODUCT(-('Diário 3º PA'!$E$4:$E$1991='Analítico Cx.'!$B30),-('Diário 3º PA'!$O$4:$O$1991=L$1),('Diário 3º PA'!$F$4:$F$1991))+SUMPRODUCT(-('Diário 4º PA'!$E$4:$E$2000='Analítico Cx.'!$B30),-('Diário 4º PA'!$O$4:$O$2000=L$1),('Diário 4º PA'!$F$4:$F$2000))</f>
        <v>0</v>
      </c>
      <c r="M30" s="188">
        <f>SUMPRODUCT(-('Diário 1º PA'!$E$4:$E$2000='Analítico Cx.'!$B30),-('Diário 1º PA'!$O$4:$O$2000=M$1),('Diário 1º PA'!$F$4:$F$2000))+SUMPRODUCT(-('Diário 2º PA'!$E$4:$E$1998='Analítico Cx.'!$B30),-('Diário 2º PA'!$O$4:$O$1998=M$1),('Diário 2º PA'!$F$4:$F$1998))+SUMPRODUCT(-('Diário 3º PA'!$E$4:$E$1991='Analítico Cx.'!$B30),-('Diário 3º PA'!$O$4:$O$1991=M$1),('Diário 3º PA'!$F$4:$F$1991))+SUMPRODUCT(-('Diário 4º PA'!$E$4:$E$2000='Analítico Cx.'!$B30),-('Diário 4º PA'!$O$4:$O$2000=M$1),('Diário 4º PA'!$F$4:$F$2000))</f>
        <v>0</v>
      </c>
      <c r="N30" s="188">
        <f>SUMPRODUCT(-('Diário 1º PA'!$E$4:$E$2000='Analítico Cx.'!$B30),-('Diário 1º PA'!$O$4:$O$2000=N$1),('Diário 1º PA'!$F$4:$F$2000))+SUMPRODUCT(-('Diário 2º PA'!$E$4:$E$1998='Analítico Cx.'!$B30),-('Diário 2º PA'!$O$4:$O$1998=N$1),('Diário 2º PA'!$F$4:$F$1998))+SUMPRODUCT(-('Diário 3º PA'!$E$4:$E$1991='Analítico Cx.'!$B30),-('Diário 3º PA'!$O$4:$O$1991=N$1),('Diário 3º PA'!$F$4:$F$1991))+SUMPRODUCT(-('Diário 4º PA'!$E$4:$E$2000='Analítico Cx.'!$B30),-('Diário 4º PA'!$O$4:$O$2000=N$1),('Diário 4º PA'!$F$4:$F$2000))</f>
        <v>0</v>
      </c>
      <c r="O30" s="189">
        <f>SUM(C30:N30)</f>
        <v>0</v>
      </c>
      <c r="P30" s="172">
        <f>IF($O$166=0,0,O30/$O$166)</f>
        <v>0</v>
      </c>
    </row>
    <row r="31" spans="1:16" ht="23.25" customHeight="1">
      <c r="A31" s="63" t="s">
        <v>250</v>
      </c>
      <c r="B31" s="62" t="s">
        <v>251</v>
      </c>
      <c r="C31" s="188">
        <f>SUMPRODUCT(-('Diário 1º PA'!$E$4:$E$2000='Analítico Cx.'!$B31),-('Diário 1º PA'!$O$4:$O$2000=C$1),('Diário 1º PA'!$F$4:$F$2000))+SUMPRODUCT(-('Diário 2º PA'!$E$4:$E$1998='Analítico Cx.'!$B31),-('Diário 2º PA'!$O$4:$O$1998=C$1),('Diário 2º PA'!$F$4:$F$1998))+SUMPRODUCT(-('Diário 3º PA'!$E$4:$E$1991='Analítico Cx.'!$B31),-('Diário 3º PA'!$O$4:$O$1991=C$1),('Diário 3º PA'!$F$4:$F$1991))+SUMPRODUCT(-('Diário 4º PA'!$E$4:$E$2000='Analítico Cx.'!$B31),-('Diário 4º PA'!$O$4:$O$2000=C$1),('Diário 4º PA'!$F$4:$F$2000))</f>
        <v>0</v>
      </c>
      <c r="D31" s="188">
        <f>SUMPRODUCT(-('Diário 1º PA'!$E$4:$E$2000='Analítico Cx.'!$B31),-('Diário 1º PA'!$O$4:$O$2000=D$1),('Diário 1º PA'!$F$4:$F$2000))+SUMPRODUCT(-('Diário 2º PA'!$E$4:$E$1998='Analítico Cx.'!$B31),-('Diário 2º PA'!$O$4:$O$1998=D$1),('Diário 2º PA'!$F$4:$F$1998))+SUMPRODUCT(-('Diário 3º PA'!$E$4:$E$1991='Analítico Cx.'!$B31),-('Diário 3º PA'!$O$4:$O$1991=D$1),('Diário 3º PA'!$F$4:$F$1991))+SUMPRODUCT(-('Diário 4º PA'!$E$4:$E$2000='Analítico Cx.'!$B31),-('Diário 4º PA'!$O$4:$O$2000=D$1),('Diário 4º PA'!$F$4:$F$2000))</f>
        <v>0</v>
      </c>
      <c r="E31" s="188">
        <f>SUMPRODUCT(-('Diário 1º PA'!$E$4:$E$2000='Analítico Cx.'!$B31),-('Diário 1º PA'!$O$4:$O$2000=E$1),('Diário 1º PA'!$F$4:$F$2000))+SUMPRODUCT(-('Diário 2º PA'!$E$4:$E$1998='Analítico Cx.'!$B31),-('Diário 2º PA'!$O$4:$O$1998=E$1),('Diário 2º PA'!$F$4:$F$1998))+SUMPRODUCT(-('Diário 3º PA'!$E$4:$E$1991='Analítico Cx.'!$B31),-('Diário 3º PA'!$O$4:$O$1991=E$1),('Diário 3º PA'!$F$4:$F$1991))+SUMPRODUCT(-('Diário 4º PA'!$E$4:$E$2000='Analítico Cx.'!$B31),-('Diário 4º PA'!$O$4:$O$2000=E$1),('Diário 4º PA'!$F$4:$F$2000))</f>
        <v>0</v>
      </c>
      <c r="F31" s="188">
        <f>SUMPRODUCT(-('Diário 1º PA'!$E$4:$E$2000='Analítico Cx.'!$B31),-('Diário 1º PA'!$O$4:$O$2000=F$1),('Diário 1º PA'!$F$4:$F$2000))+SUMPRODUCT(-('Diário 2º PA'!$E$4:$E$1998='Analítico Cx.'!$B31),-('Diário 2º PA'!$O$4:$O$1998=F$1),('Diário 2º PA'!$F$4:$F$1998))+SUMPRODUCT(-('Diário 3º PA'!$E$4:$E$1991='Analítico Cx.'!$B31),-('Diário 3º PA'!$O$4:$O$1991=F$1),('Diário 3º PA'!$F$4:$F$1991))+SUMPRODUCT(-('Diário 4º PA'!$E$4:$E$2000='Analítico Cx.'!$B31),-('Diário 4º PA'!$O$4:$O$2000=F$1),('Diário 4º PA'!$F$4:$F$2000))</f>
        <v>0</v>
      </c>
      <c r="G31" s="188">
        <f>SUMPRODUCT(-('Diário 1º PA'!$E$4:$E$2000='Analítico Cx.'!$B31),-('Diário 1º PA'!$O$4:$O$2000=G$1),('Diário 1º PA'!$F$4:$F$2000))+SUMPRODUCT(-('Diário 2º PA'!$E$4:$E$1998='Analítico Cx.'!$B31),-('Diário 2º PA'!$O$4:$O$1998=G$1),('Diário 2º PA'!$F$4:$F$1998))+SUMPRODUCT(-('Diário 3º PA'!$E$4:$E$1991='Analítico Cx.'!$B31),-('Diário 3º PA'!$O$4:$O$1991=G$1),('Diário 3º PA'!$F$4:$F$1991))+SUMPRODUCT(-('Diário 4º PA'!$E$4:$E$2000='Analítico Cx.'!$B31),-('Diário 4º PA'!$O$4:$O$2000=G$1),('Diário 4º PA'!$F$4:$F$2000))</f>
        <v>0</v>
      </c>
      <c r="H31" s="188">
        <f>SUMPRODUCT(-('Diário 1º PA'!$E$4:$E$2000='Analítico Cx.'!$B31),-('Diário 1º PA'!$O$4:$O$2000=H$1),('Diário 1º PA'!$F$4:$F$2000))+SUMPRODUCT(-('Diário 2º PA'!$E$4:$E$1998='Analítico Cx.'!$B31),-('Diário 2º PA'!$O$4:$O$1998=H$1),('Diário 2º PA'!$F$4:$F$1998))+SUMPRODUCT(-('Diário 3º PA'!$E$4:$E$1991='Analítico Cx.'!$B31),-('Diário 3º PA'!$O$4:$O$1991=H$1),('Diário 3º PA'!$F$4:$F$1991))+SUMPRODUCT(-('Diário 4º PA'!$E$4:$E$2000='Analítico Cx.'!$B31),-('Diário 4º PA'!$O$4:$O$2000=H$1),('Diário 4º PA'!$F$4:$F$2000))</f>
        <v>0</v>
      </c>
      <c r="I31" s="188">
        <f>SUMPRODUCT(-('Diário 1º PA'!$E$4:$E$2000='Analítico Cx.'!$B31),-('Diário 1º PA'!$O$4:$O$2000=I$1),('Diário 1º PA'!$F$4:$F$2000))+SUMPRODUCT(-('Diário 2º PA'!$E$4:$E$1998='Analítico Cx.'!$B31),-('Diário 2º PA'!$O$4:$O$1998=I$1),('Diário 2º PA'!$F$4:$F$1998))+SUMPRODUCT(-('Diário 3º PA'!$E$4:$E$1991='Analítico Cx.'!$B31),-('Diário 3º PA'!$O$4:$O$1991=I$1),('Diário 3º PA'!$F$4:$F$1991))+SUMPRODUCT(-('Diário 4º PA'!$E$4:$E$2000='Analítico Cx.'!$B31),-('Diário 4º PA'!$O$4:$O$2000=I$1),('Diário 4º PA'!$F$4:$F$2000))</f>
        <v>0</v>
      </c>
      <c r="J31" s="188">
        <f>SUMPRODUCT(-('Diário 1º PA'!$E$4:$E$2000='Analítico Cx.'!$B31),-('Diário 1º PA'!$O$4:$O$2000=J$1),('Diário 1º PA'!$F$4:$F$2000))+SUMPRODUCT(-('Diário 2º PA'!$E$4:$E$1998='Analítico Cx.'!$B31),-('Diário 2º PA'!$O$4:$O$1998=J$1),('Diário 2º PA'!$F$4:$F$1998))+SUMPRODUCT(-('Diário 3º PA'!$E$4:$E$1991='Analítico Cx.'!$B31),-('Diário 3º PA'!$O$4:$O$1991=J$1),('Diário 3º PA'!$F$4:$F$1991))+SUMPRODUCT(-('Diário 4º PA'!$E$4:$E$2000='Analítico Cx.'!$B31),-('Diário 4º PA'!$O$4:$O$2000=J$1),('Diário 4º PA'!$F$4:$F$2000))</f>
        <v>0</v>
      </c>
      <c r="K31" s="188">
        <f>SUMPRODUCT(-('Diário 1º PA'!$E$4:$E$2000='Analítico Cx.'!$B31),-('Diário 1º PA'!$O$4:$O$2000=K$1),('Diário 1º PA'!$F$4:$F$2000))+SUMPRODUCT(-('Diário 2º PA'!$E$4:$E$1998='Analítico Cx.'!$B31),-('Diário 2º PA'!$O$4:$O$1998=K$1),('Diário 2º PA'!$F$4:$F$1998))+SUMPRODUCT(-('Diário 3º PA'!$E$4:$E$1991='Analítico Cx.'!$B31),-('Diário 3º PA'!$O$4:$O$1991=K$1),('Diário 3º PA'!$F$4:$F$1991))+SUMPRODUCT(-('Diário 4º PA'!$E$4:$E$2000='Analítico Cx.'!$B31),-('Diário 4º PA'!$O$4:$O$2000=K$1),('Diário 4º PA'!$F$4:$F$2000))</f>
        <v>0</v>
      </c>
      <c r="L31" s="188">
        <f>SUMPRODUCT(-('Diário 1º PA'!$E$4:$E$2000='Analítico Cx.'!$B31),-('Diário 1º PA'!$O$4:$O$2000=L$1),('Diário 1º PA'!$F$4:$F$2000))+SUMPRODUCT(-('Diário 2º PA'!$E$4:$E$1998='Analítico Cx.'!$B31),-('Diário 2º PA'!$O$4:$O$1998=L$1),('Diário 2º PA'!$F$4:$F$1998))+SUMPRODUCT(-('Diário 3º PA'!$E$4:$E$1991='Analítico Cx.'!$B31),-('Diário 3º PA'!$O$4:$O$1991=L$1),('Diário 3º PA'!$F$4:$F$1991))+SUMPRODUCT(-('Diário 4º PA'!$E$4:$E$2000='Analítico Cx.'!$B31),-('Diário 4º PA'!$O$4:$O$2000=L$1),('Diário 4º PA'!$F$4:$F$2000))</f>
        <v>0</v>
      </c>
      <c r="M31" s="188">
        <f>SUMPRODUCT(-('Diário 1º PA'!$E$4:$E$2000='Analítico Cx.'!$B31),-('Diário 1º PA'!$O$4:$O$2000=M$1),('Diário 1º PA'!$F$4:$F$2000))+SUMPRODUCT(-('Diário 2º PA'!$E$4:$E$1998='Analítico Cx.'!$B31),-('Diário 2º PA'!$O$4:$O$1998=M$1),('Diário 2º PA'!$F$4:$F$1998))+SUMPRODUCT(-('Diário 3º PA'!$E$4:$E$1991='Analítico Cx.'!$B31),-('Diário 3º PA'!$O$4:$O$1991=M$1),('Diário 3º PA'!$F$4:$F$1991))+SUMPRODUCT(-('Diário 4º PA'!$E$4:$E$2000='Analítico Cx.'!$B31),-('Diário 4º PA'!$O$4:$O$2000=M$1),('Diário 4º PA'!$F$4:$F$2000))</f>
        <v>0</v>
      </c>
      <c r="N31" s="188">
        <f>SUMPRODUCT(-('Diário 1º PA'!$E$4:$E$2000='Analítico Cx.'!$B31),-('Diário 1º PA'!$O$4:$O$2000=N$1),('Diário 1º PA'!$F$4:$F$2000))+SUMPRODUCT(-('Diário 2º PA'!$E$4:$E$1998='Analítico Cx.'!$B31),-('Diário 2º PA'!$O$4:$O$1998=N$1),('Diário 2º PA'!$F$4:$F$1998))+SUMPRODUCT(-('Diário 3º PA'!$E$4:$E$1991='Analítico Cx.'!$B31),-('Diário 3º PA'!$O$4:$O$1991=N$1),('Diário 3º PA'!$F$4:$F$1991))+SUMPRODUCT(-('Diário 4º PA'!$E$4:$E$2000='Analítico Cx.'!$B31),-('Diário 4º PA'!$O$4:$O$2000=N$1),('Diário 4º PA'!$F$4:$F$2000))</f>
        <v>0</v>
      </c>
      <c r="O31" s="189">
        <f>SUM(C31:N31)</f>
        <v>0</v>
      </c>
      <c r="P31" s="172">
        <f>IF($O$166=0,0,O31/$O$166)</f>
        <v>0</v>
      </c>
    </row>
    <row r="32" spans="1:16" ht="23.25" customHeight="1">
      <c r="A32" s="23"/>
      <c r="B32" s="24" t="s">
        <v>107</v>
      </c>
      <c r="C32" s="191">
        <f>SUBTOTAL(109,C30:C31)</f>
        <v>0</v>
      </c>
      <c r="D32" s="191">
        <f t="shared" ref="D32:O32" si="5">SUBTOTAL(109,D30:D31)</f>
        <v>0</v>
      </c>
      <c r="E32" s="191">
        <f t="shared" si="5"/>
        <v>0</v>
      </c>
      <c r="F32" s="191">
        <f t="shared" si="5"/>
        <v>0</v>
      </c>
      <c r="G32" s="191">
        <f t="shared" si="5"/>
        <v>0</v>
      </c>
      <c r="H32" s="191">
        <f t="shared" si="5"/>
        <v>0</v>
      </c>
      <c r="I32" s="191">
        <f t="shared" ref="I32:N32" si="6">SUBTOTAL(109,I30:I31)</f>
        <v>0</v>
      </c>
      <c r="J32" s="191">
        <f t="shared" si="6"/>
        <v>0</v>
      </c>
      <c r="K32" s="191">
        <f t="shared" si="6"/>
        <v>0</v>
      </c>
      <c r="L32" s="191">
        <f t="shared" si="6"/>
        <v>0</v>
      </c>
      <c r="M32" s="191">
        <f t="shared" si="6"/>
        <v>0</v>
      </c>
      <c r="N32" s="191">
        <f t="shared" si="6"/>
        <v>0</v>
      </c>
      <c r="O32" s="191">
        <f t="shared" si="5"/>
        <v>0</v>
      </c>
      <c r="P32" s="176">
        <f>IF($O$166=0,0,O32/$O$166)</f>
        <v>0</v>
      </c>
    </row>
    <row r="33" spans="1:16" ht="23.25" customHeight="1">
      <c r="A33" s="21" t="s">
        <v>13</v>
      </c>
      <c r="B33" s="33" t="s">
        <v>37</v>
      </c>
      <c r="C33" s="192"/>
      <c r="D33" s="192"/>
      <c r="E33" s="192"/>
      <c r="F33" s="192"/>
      <c r="G33" s="192"/>
      <c r="H33" s="192"/>
      <c r="I33" s="192"/>
      <c r="J33" s="192"/>
      <c r="K33" s="192"/>
      <c r="L33" s="192"/>
      <c r="M33" s="192"/>
      <c r="N33" s="192"/>
      <c r="O33" s="192"/>
      <c r="P33" s="177"/>
    </row>
    <row r="34" spans="1:16" ht="23.25" customHeight="1">
      <c r="A34" s="63" t="s">
        <v>108</v>
      </c>
      <c r="B34" s="62" t="s">
        <v>252</v>
      </c>
      <c r="C34" s="188">
        <f>SUMPRODUCT(-('Diário 1º PA'!$E$4:$E$2000='Analítico Cx.'!$B34),-('Diário 1º PA'!$O$4:$O$2000=C$1),('Diário 1º PA'!$F$4:$F$2000))+SUMPRODUCT(-('Diário 2º PA'!$E$4:$E$1998='Analítico Cx.'!$B34),-('Diário 2º PA'!$O$4:$O$1998=C$1),('Diário 2º PA'!$F$4:$F$1998))+SUMPRODUCT(-('Diário 3º PA'!$E$4:$E$1991='Analítico Cx.'!$B34),-('Diário 3º PA'!$O$4:$O$1991=C$1),('Diário 3º PA'!$F$4:$F$1991))+SUMPRODUCT(-('Diário 4º PA'!$E$4:$E$2000='Analítico Cx.'!$B34),-('Diário 4º PA'!$O$4:$O$2000=C$1),('Diário 4º PA'!$F$4:$F$2000))</f>
        <v>0</v>
      </c>
      <c r="D34" s="188">
        <f>SUMPRODUCT(-('Diário 1º PA'!$E$4:$E$2000='Analítico Cx.'!$B34),-('Diário 1º PA'!$O$4:$O$2000=D$1),('Diário 1º PA'!$F$4:$F$2000))+SUMPRODUCT(-('Diário 2º PA'!$E$4:$E$1998='Analítico Cx.'!$B34),-('Diário 2º PA'!$O$4:$O$1998=D$1),('Diário 2º PA'!$F$4:$F$1998))+SUMPRODUCT(-('Diário 3º PA'!$E$4:$E$1991='Analítico Cx.'!$B34),-('Diário 3º PA'!$O$4:$O$1991=D$1),('Diário 3º PA'!$F$4:$F$1991))+SUMPRODUCT(-('Diário 4º PA'!$E$4:$E$2000='Analítico Cx.'!$B34),-('Diário 4º PA'!$O$4:$O$2000=D$1),('Diário 4º PA'!$F$4:$F$2000))</f>
        <v>0</v>
      </c>
      <c r="E34" s="188">
        <f>SUMPRODUCT(-('Diário 1º PA'!$E$4:$E$2000='Analítico Cx.'!$B34),-('Diário 1º PA'!$O$4:$O$2000=E$1),('Diário 1º PA'!$F$4:$F$2000))+SUMPRODUCT(-('Diário 2º PA'!$E$4:$E$1998='Analítico Cx.'!$B34),-('Diário 2º PA'!$O$4:$O$1998=E$1),('Diário 2º PA'!$F$4:$F$1998))+SUMPRODUCT(-('Diário 3º PA'!$E$4:$E$1991='Analítico Cx.'!$B34),-('Diário 3º PA'!$O$4:$O$1991=E$1),('Diário 3º PA'!$F$4:$F$1991))+SUMPRODUCT(-('Diário 4º PA'!$E$4:$E$2000='Analítico Cx.'!$B34),-('Diário 4º PA'!$O$4:$O$2000=E$1),('Diário 4º PA'!$F$4:$F$2000))</f>
        <v>0</v>
      </c>
      <c r="F34" s="188">
        <f>SUMPRODUCT(-('Diário 1º PA'!$E$4:$E$2000='Analítico Cx.'!$B34),-('Diário 1º PA'!$O$4:$O$2000=F$1),('Diário 1º PA'!$F$4:$F$2000))+SUMPRODUCT(-('Diário 2º PA'!$E$4:$E$1998='Analítico Cx.'!$B34),-('Diário 2º PA'!$O$4:$O$1998=F$1),('Diário 2º PA'!$F$4:$F$1998))+SUMPRODUCT(-('Diário 3º PA'!$E$4:$E$1991='Analítico Cx.'!$B34),-('Diário 3º PA'!$O$4:$O$1991=F$1),('Diário 3º PA'!$F$4:$F$1991))+SUMPRODUCT(-('Diário 4º PA'!$E$4:$E$2000='Analítico Cx.'!$B34),-('Diário 4º PA'!$O$4:$O$2000=F$1),('Diário 4º PA'!$F$4:$F$2000))</f>
        <v>0</v>
      </c>
      <c r="G34" s="188">
        <f>SUMPRODUCT(-('Diário 1º PA'!$E$4:$E$2000='Analítico Cx.'!$B34),-('Diário 1º PA'!$O$4:$O$2000=G$1),('Diário 1º PA'!$F$4:$F$2000))+SUMPRODUCT(-('Diário 2º PA'!$E$4:$E$1998='Analítico Cx.'!$B34),-('Diário 2º PA'!$O$4:$O$1998=G$1),('Diário 2º PA'!$F$4:$F$1998))+SUMPRODUCT(-('Diário 3º PA'!$E$4:$E$1991='Analítico Cx.'!$B34),-('Diário 3º PA'!$O$4:$O$1991=G$1),('Diário 3º PA'!$F$4:$F$1991))+SUMPRODUCT(-('Diário 4º PA'!$E$4:$E$2000='Analítico Cx.'!$B34),-('Diário 4º PA'!$O$4:$O$2000=G$1),('Diário 4º PA'!$F$4:$F$2000))</f>
        <v>0</v>
      </c>
      <c r="H34" s="188">
        <f>SUMPRODUCT(-('Diário 1º PA'!$E$4:$E$2000='Analítico Cx.'!$B34),-('Diário 1º PA'!$O$4:$O$2000=H$1),('Diário 1º PA'!$F$4:$F$2000))+SUMPRODUCT(-('Diário 2º PA'!$E$4:$E$1998='Analítico Cx.'!$B34),-('Diário 2º PA'!$O$4:$O$1998=H$1),('Diário 2º PA'!$F$4:$F$1998))+SUMPRODUCT(-('Diário 3º PA'!$E$4:$E$1991='Analítico Cx.'!$B34),-('Diário 3º PA'!$O$4:$O$1991=H$1),('Diário 3º PA'!$F$4:$F$1991))+SUMPRODUCT(-('Diário 4º PA'!$E$4:$E$2000='Analítico Cx.'!$B34),-('Diário 4º PA'!$O$4:$O$2000=H$1),('Diário 4º PA'!$F$4:$F$2000))</f>
        <v>0</v>
      </c>
      <c r="I34" s="188">
        <f>SUMPRODUCT(-('Diário 1º PA'!$E$4:$E$2000='Analítico Cx.'!$B34),-('Diário 1º PA'!$O$4:$O$2000=I$1),('Diário 1º PA'!$F$4:$F$2000))+SUMPRODUCT(-('Diário 2º PA'!$E$4:$E$1998='Analítico Cx.'!$B34),-('Diário 2º PA'!$O$4:$O$1998=I$1),('Diário 2º PA'!$F$4:$F$1998))+SUMPRODUCT(-('Diário 3º PA'!$E$4:$E$1991='Analítico Cx.'!$B34),-('Diário 3º PA'!$O$4:$O$1991=I$1),('Diário 3º PA'!$F$4:$F$1991))+SUMPRODUCT(-('Diário 4º PA'!$E$4:$E$2000='Analítico Cx.'!$B34),-('Diário 4º PA'!$O$4:$O$2000=I$1),('Diário 4º PA'!$F$4:$F$2000))</f>
        <v>0</v>
      </c>
      <c r="J34" s="188">
        <f>SUMPRODUCT(-('Diário 1º PA'!$E$4:$E$2000='Analítico Cx.'!$B34),-('Diário 1º PA'!$O$4:$O$2000=J$1),('Diário 1º PA'!$F$4:$F$2000))+SUMPRODUCT(-('Diário 2º PA'!$E$4:$E$1998='Analítico Cx.'!$B34),-('Diário 2º PA'!$O$4:$O$1998=J$1),('Diário 2º PA'!$F$4:$F$1998))+SUMPRODUCT(-('Diário 3º PA'!$E$4:$E$1991='Analítico Cx.'!$B34),-('Diário 3º PA'!$O$4:$O$1991=J$1),('Diário 3º PA'!$F$4:$F$1991))+SUMPRODUCT(-('Diário 4º PA'!$E$4:$E$2000='Analítico Cx.'!$B34),-('Diário 4º PA'!$O$4:$O$2000=J$1),('Diário 4º PA'!$F$4:$F$2000))</f>
        <v>0</v>
      </c>
      <c r="K34" s="188">
        <f>SUMPRODUCT(-('Diário 1º PA'!$E$4:$E$2000='Analítico Cx.'!$B34),-('Diário 1º PA'!$O$4:$O$2000=K$1),('Diário 1º PA'!$F$4:$F$2000))+SUMPRODUCT(-('Diário 2º PA'!$E$4:$E$1998='Analítico Cx.'!$B34),-('Diário 2º PA'!$O$4:$O$1998=K$1),('Diário 2º PA'!$F$4:$F$1998))+SUMPRODUCT(-('Diário 3º PA'!$E$4:$E$1991='Analítico Cx.'!$B34),-('Diário 3º PA'!$O$4:$O$1991=K$1),('Diário 3º PA'!$F$4:$F$1991))+SUMPRODUCT(-('Diário 4º PA'!$E$4:$E$2000='Analítico Cx.'!$B34),-('Diário 4º PA'!$O$4:$O$2000=K$1),('Diário 4º PA'!$F$4:$F$2000))</f>
        <v>0</v>
      </c>
      <c r="L34" s="188">
        <f>SUMPRODUCT(-('Diário 1º PA'!$E$4:$E$2000='Analítico Cx.'!$B34),-('Diário 1º PA'!$O$4:$O$2000=L$1),('Diário 1º PA'!$F$4:$F$2000))+SUMPRODUCT(-('Diário 2º PA'!$E$4:$E$1998='Analítico Cx.'!$B34),-('Diário 2º PA'!$O$4:$O$1998=L$1),('Diário 2º PA'!$F$4:$F$1998))+SUMPRODUCT(-('Diário 3º PA'!$E$4:$E$1991='Analítico Cx.'!$B34),-('Diário 3º PA'!$O$4:$O$1991=L$1),('Diário 3º PA'!$F$4:$F$1991))+SUMPRODUCT(-('Diário 4º PA'!$E$4:$E$2000='Analítico Cx.'!$B34),-('Diário 4º PA'!$O$4:$O$2000=L$1),('Diário 4º PA'!$F$4:$F$2000))</f>
        <v>0</v>
      </c>
      <c r="M34" s="188">
        <f>SUMPRODUCT(-('Diário 1º PA'!$E$4:$E$2000='Analítico Cx.'!$B34),-('Diário 1º PA'!$O$4:$O$2000=M$1),('Diário 1º PA'!$F$4:$F$2000))+SUMPRODUCT(-('Diário 2º PA'!$E$4:$E$1998='Analítico Cx.'!$B34),-('Diário 2º PA'!$O$4:$O$1998=M$1),('Diário 2º PA'!$F$4:$F$1998))+SUMPRODUCT(-('Diário 3º PA'!$E$4:$E$1991='Analítico Cx.'!$B34),-('Diário 3º PA'!$O$4:$O$1991=M$1),('Diário 3º PA'!$F$4:$F$1991))+SUMPRODUCT(-('Diário 4º PA'!$E$4:$E$2000='Analítico Cx.'!$B34),-('Diário 4º PA'!$O$4:$O$2000=M$1),('Diário 4º PA'!$F$4:$F$2000))</f>
        <v>0</v>
      </c>
      <c r="N34" s="188">
        <f>SUMPRODUCT(-('Diário 1º PA'!$E$4:$E$2000='Analítico Cx.'!$B34),-('Diário 1º PA'!$O$4:$O$2000=N$1),('Diário 1º PA'!$F$4:$F$2000))+SUMPRODUCT(-('Diário 2º PA'!$E$4:$E$1998='Analítico Cx.'!$B34),-('Diário 2º PA'!$O$4:$O$1998=N$1),('Diário 2º PA'!$F$4:$F$1998))+SUMPRODUCT(-('Diário 3º PA'!$E$4:$E$1991='Analítico Cx.'!$B34),-('Diário 3º PA'!$O$4:$O$1991=N$1),('Diário 3º PA'!$F$4:$F$1991))+SUMPRODUCT(-('Diário 4º PA'!$E$4:$E$2000='Analítico Cx.'!$B34),-('Diário 4º PA'!$O$4:$O$2000=N$1),('Diário 4º PA'!$F$4:$F$2000))</f>
        <v>0</v>
      </c>
      <c r="O34" s="189">
        <f>SUM(C34:N34)</f>
        <v>0</v>
      </c>
      <c r="P34" s="172">
        <f t="shared" ref="P34:P57" si="7">IF($O$166=0,0,O34/$O$166)</f>
        <v>0</v>
      </c>
    </row>
    <row r="35" spans="1:16" ht="23.25" customHeight="1">
      <c r="A35" s="63" t="s">
        <v>172</v>
      </c>
      <c r="B35" s="62" t="s">
        <v>267</v>
      </c>
      <c r="C35" s="188">
        <f>SUMPRODUCT(-('Diário 1º PA'!$E$4:$E$2000='Analítico Cx.'!$B35),-('Diário 1º PA'!$O$4:$O$2000=C$1),('Diário 1º PA'!$F$4:$F$2000))+SUMPRODUCT(-('Diário 2º PA'!$E$4:$E$1998='Analítico Cx.'!$B35),-('Diário 2º PA'!$O$4:$O$1998=C$1),('Diário 2º PA'!$F$4:$F$1998))+SUMPRODUCT(-('Diário 3º PA'!$E$4:$E$1991='Analítico Cx.'!$B35),-('Diário 3º PA'!$O$4:$O$1991=C$1),('Diário 3º PA'!$F$4:$F$1991))+SUMPRODUCT(-('Diário 4º PA'!$E$4:$E$2000='Analítico Cx.'!$B35),-('Diário 4º PA'!$O$4:$O$2000=C$1),('Diário 4º PA'!$F$4:$F$2000))</f>
        <v>0</v>
      </c>
      <c r="D35" s="188">
        <f>SUMPRODUCT(-('Diário 1º PA'!$E$4:$E$2000='Analítico Cx.'!$B35),-('Diário 1º PA'!$O$4:$O$2000=D$1),('Diário 1º PA'!$F$4:$F$2000))+SUMPRODUCT(-('Diário 2º PA'!$E$4:$E$1998='Analítico Cx.'!$B35),-('Diário 2º PA'!$O$4:$O$1998=D$1),('Diário 2º PA'!$F$4:$F$1998))+SUMPRODUCT(-('Diário 3º PA'!$E$4:$E$1991='Analítico Cx.'!$B35),-('Diário 3º PA'!$O$4:$O$1991=D$1),('Diário 3º PA'!$F$4:$F$1991))+SUMPRODUCT(-('Diário 4º PA'!$E$4:$E$2000='Analítico Cx.'!$B35),-('Diário 4º PA'!$O$4:$O$2000=D$1),('Diário 4º PA'!$F$4:$F$2000))</f>
        <v>0</v>
      </c>
      <c r="E35" s="188">
        <f>SUMPRODUCT(-('Diário 1º PA'!$E$4:$E$2000='Analítico Cx.'!$B35),-('Diário 1º PA'!$O$4:$O$2000=E$1),('Diário 1º PA'!$F$4:$F$2000))+SUMPRODUCT(-('Diário 2º PA'!$E$4:$E$1998='Analítico Cx.'!$B35),-('Diário 2º PA'!$O$4:$O$1998=E$1),('Diário 2º PA'!$F$4:$F$1998))+SUMPRODUCT(-('Diário 3º PA'!$E$4:$E$1991='Analítico Cx.'!$B35),-('Diário 3º PA'!$O$4:$O$1991=E$1),('Diário 3º PA'!$F$4:$F$1991))+SUMPRODUCT(-('Diário 4º PA'!$E$4:$E$2000='Analítico Cx.'!$B35),-('Diário 4º PA'!$O$4:$O$2000=E$1),('Diário 4º PA'!$F$4:$F$2000))</f>
        <v>0</v>
      </c>
      <c r="F35" s="188">
        <f>SUMPRODUCT(-('Diário 1º PA'!$E$4:$E$2000='Analítico Cx.'!$B35),-('Diário 1º PA'!$O$4:$O$2000=F$1),('Diário 1º PA'!$F$4:$F$2000))+SUMPRODUCT(-('Diário 2º PA'!$E$4:$E$1998='Analítico Cx.'!$B35),-('Diário 2º PA'!$O$4:$O$1998=F$1),('Diário 2º PA'!$F$4:$F$1998))+SUMPRODUCT(-('Diário 3º PA'!$E$4:$E$1991='Analítico Cx.'!$B35),-('Diário 3º PA'!$O$4:$O$1991=F$1),('Diário 3º PA'!$F$4:$F$1991))+SUMPRODUCT(-('Diário 4º PA'!$E$4:$E$2000='Analítico Cx.'!$B35),-('Diário 4º PA'!$O$4:$O$2000=F$1),('Diário 4º PA'!$F$4:$F$2000))</f>
        <v>0</v>
      </c>
      <c r="G35" s="188">
        <f>SUMPRODUCT(-('Diário 1º PA'!$E$4:$E$2000='Analítico Cx.'!$B35),-('Diário 1º PA'!$O$4:$O$2000=G$1),('Diário 1º PA'!$F$4:$F$2000))+SUMPRODUCT(-('Diário 2º PA'!$E$4:$E$1998='Analítico Cx.'!$B35),-('Diário 2º PA'!$O$4:$O$1998=G$1),('Diário 2º PA'!$F$4:$F$1998))+SUMPRODUCT(-('Diário 3º PA'!$E$4:$E$1991='Analítico Cx.'!$B35),-('Diário 3º PA'!$O$4:$O$1991=G$1),('Diário 3º PA'!$F$4:$F$1991))+SUMPRODUCT(-('Diário 4º PA'!$E$4:$E$2000='Analítico Cx.'!$B35),-('Diário 4º PA'!$O$4:$O$2000=G$1),('Diário 4º PA'!$F$4:$F$2000))</f>
        <v>0</v>
      </c>
      <c r="H35" s="188">
        <f>SUMPRODUCT(-('Diário 1º PA'!$E$4:$E$2000='Analítico Cx.'!$B35),-('Diário 1º PA'!$O$4:$O$2000=H$1),('Diário 1º PA'!$F$4:$F$2000))+SUMPRODUCT(-('Diário 2º PA'!$E$4:$E$1998='Analítico Cx.'!$B35),-('Diário 2º PA'!$O$4:$O$1998=H$1),('Diário 2º PA'!$F$4:$F$1998))+SUMPRODUCT(-('Diário 3º PA'!$E$4:$E$1991='Analítico Cx.'!$B35),-('Diário 3º PA'!$O$4:$O$1991=H$1),('Diário 3º PA'!$F$4:$F$1991))+SUMPRODUCT(-('Diário 4º PA'!$E$4:$E$2000='Analítico Cx.'!$B35),-('Diário 4º PA'!$O$4:$O$2000=H$1),('Diário 4º PA'!$F$4:$F$2000))</f>
        <v>0</v>
      </c>
      <c r="I35" s="188">
        <f>SUMPRODUCT(-('Diário 1º PA'!$E$4:$E$2000='Analítico Cx.'!$B35),-('Diário 1º PA'!$O$4:$O$2000=I$1),('Diário 1º PA'!$F$4:$F$2000))+SUMPRODUCT(-('Diário 2º PA'!$E$4:$E$1998='Analítico Cx.'!$B35),-('Diário 2º PA'!$O$4:$O$1998=I$1),('Diário 2º PA'!$F$4:$F$1998))+SUMPRODUCT(-('Diário 3º PA'!$E$4:$E$1991='Analítico Cx.'!$B35),-('Diário 3º PA'!$O$4:$O$1991=I$1),('Diário 3º PA'!$F$4:$F$1991))+SUMPRODUCT(-('Diário 4º PA'!$E$4:$E$2000='Analítico Cx.'!$B35),-('Diário 4º PA'!$O$4:$O$2000=I$1),('Diário 4º PA'!$F$4:$F$2000))</f>
        <v>0</v>
      </c>
      <c r="J35" s="188">
        <f>SUMPRODUCT(-('Diário 1º PA'!$E$4:$E$2000='Analítico Cx.'!$B35),-('Diário 1º PA'!$O$4:$O$2000=J$1),('Diário 1º PA'!$F$4:$F$2000))+SUMPRODUCT(-('Diário 2º PA'!$E$4:$E$1998='Analítico Cx.'!$B35),-('Diário 2º PA'!$O$4:$O$1998=J$1),('Diário 2º PA'!$F$4:$F$1998))+SUMPRODUCT(-('Diário 3º PA'!$E$4:$E$1991='Analítico Cx.'!$B35),-('Diário 3º PA'!$O$4:$O$1991=J$1),('Diário 3º PA'!$F$4:$F$1991))+SUMPRODUCT(-('Diário 4º PA'!$E$4:$E$2000='Analítico Cx.'!$B35),-('Diário 4º PA'!$O$4:$O$2000=J$1),('Diário 4º PA'!$F$4:$F$2000))</f>
        <v>0</v>
      </c>
      <c r="K35" s="188">
        <f>SUMPRODUCT(-('Diário 1º PA'!$E$4:$E$2000='Analítico Cx.'!$B35),-('Diário 1º PA'!$O$4:$O$2000=K$1),('Diário 1º PA'!$F$4:$F$2000))+SUMPRODUCT(-('Diário 2º PA'!$E$4:$E$1998='Analítico Cx.'!$B35),-('Diário 2º PA'!$O$4:$O$1998=K$1),('Diário 2º PA'!$F$4:$F$1998))+SUMPRODUCT(-('Diário 3º PA'!$E$4:$E$1991='Analítico Cx.'!$B35),-('Diário 3º PA'!$O$4:$O$1991=K$1),('Diário 3º PA'!$F$4:$F$1991))+SUMPRODUCT(-('Diário 4º PA'!$E$4:$E$2000='Analítico Cx.'!$B35),-('Diário 4º PA'!$O$4:$O$2000=K$1),('Diário 4º PA'!$F$4:$F$2000))</f>
        <v>0</v>
      </c>
      <c r="L35" s="188">
        <f>SUMPRODUCT(-('Diário 1º PA'!$E$4:$E$2000='Analítico Cx.'!$B35),-('Diário 1º PA'!$O$4:$O$2000=L$1),('Diário 1º PA'!$F$4:$F$2000))+SUMPRODUCT(-('Diário 2º PA'!$E$4:$E$1998='Analítico Cx.'!$B35),-('Diário 2º PA'!$O$4:$O$1998=L$1),('Diário 2º PA'!$F$4:$F$1998))+SUMPRODUCT(-('Diário 3º PA'!$E$4:$E$1991='Analítico Cx.'!$B35),-('Diário 3º PA'!$O$4:$O$1991=L$1),('Diário 3º PA'!$F$4:$F$1991))+SUMPRODUCT(-('Diário 4º PA'!$E$4:$E$2000='Analítico Cx.'!$B35),-('Diário 4º PA'!$O$4:$O$2000=L$1),('Diário 4º PA'!$F$4:$F$2000))</f>
        <v>0</v>
      </c>
      <c r="M35" s="188">
        <f>SUMPRODUCT(-('Diário 1º PA'!$E$4:$E$2000='Analítico Cx.'!$B35),-('Diário 1º PA'!$O$4:$O$2000=M$1),('Diário 1º PA'!$F$4:$F$2000))+SUMPRODUCT(-('Diário 2º PA'!$E$4:$E$1998='Analítico Cx.'!$B35),-('Diário 2º PA'!$O$4:$O$1998=M$1),('Diário 2º PA'!$F$4:$F$1998))+SUMPRODUCT(-('Diário 3º PA'!$E$4:$E$1991='Analítico Cx.'!$B35),-('Diário 3º PA'!$O$4:$O$1991=M$1),('Diário 3º PA'!$F$4:$F$1991))+SUMPRODUCT(-('Diário 4º PA'!$E$4:$E$2000='Analítico Cx.'!$B35),-('Diário 4º PA'!$O$4:$O$2000=M$1),('Diário 4º PA'!$F$4:$F$2000))</f>
        <v>0</v>
      </c>
      <c r="N35" s="188">
        <f>SUMPRODUCT(-('Diário 1º PA'!$E$4:$E$2000='Analítico Cx.'!$B35),-('Diário 1º PA'!$O$4:$O$2000=N$1),('Diário 1º PA'!$F$4:$F$2000))+SUMPRODUCT(-('Diário 2º PA'!$E$4:$E$1998='Analítico Cx.'!$B35),-('Diário 2º PA'!$O$4:$O$1998=N$1),('Diário 2º PA'!$F$4:$F$1998))+SUMPRODUCT(-('Diário 3º PA'!$E$4:$E$1991='Analítico Cx.'!$B35),-('Diário 3º PA'!$O$4:$O$1991=N$1),('Diário 3º PA'!$F$4:$F$1991))+SUMPRODUCT(-('Diário 4º PA'!$E$4:$E$2000='Analítico Cx.'!$B35),-('Diário 4º PA'!$O$4:$O$2000=N$1),('Diário 4º PA'!$F$4:$F$2000))</f>
        <v>0</v>
      </c>
      <c r="O35" s="189">
        <f t="shared" ref="O35:O45" si="8">SUM(C35:N35)</f>
        <v>0</v>
      </c>
      <c r="P35" s="172">
        <f t="shared" si="7"/>
        <v>0</v>
      </c>
    </row>
    <row r="36" spans="1:16" ht="23.25" customHeight="1">
      <c r="A36" s="63" t="s">
        <v>239</v>
      </c>
      <c r="B36" s="62" t="s">
        <v>4</v>
      </c>
      <c r="C36" s="188">
        <f>SUMPRODUCT(-('Diário 1º PA'!$E$4:$E$2000='Analítico Cx.'!$B36),-('Diário 1º PA'!$O$4:$O$2000=C$1),('Diário 1º PA'!$F$4:$F$2000))+SUMPRODUCT(-('Diário 2º PA'!$E$4:$E$1998='Analítico Cx.'!$B36),-('Diário 2º PA'!$O$4:$O$1998=C$1),('Diário 2º PA'!$F$4:$F$1998))+SUMPRODUCT(-('Diário 3º PA'!$E$4:$E$1991='Analítico Cx.'!$B36),-('Diário 3º PA'!$O$4:$O$1991=C$1),('Diário 3º PA'!$F$4:$F$1991))+SUMPRODUCT(-('Diário 4º PA'!$E$4:$E$2000='Analítico Cx.'!$B36),-('Diário 4º PA'!$O$4:$O$2000=C$1),('Diário 4º PA'!$F$4:$F$2000))</f>
        <v>0</v>
      </c>
      <c r="D36" s="188">
        <f>SUMPRODUCT(-('Diário 1º PA'!$E$4:$E$2000='Analítico Cx.'!$B36),-('Diário 1º PA'!$O$4:$O$2000=D$1),('Diário 1º PA'!$F$4:$F$2000))+SUMPRODUCT(-('Diário 2º PA'!$E$4:$E$1998='Analítico Cx.'!$B36),-('Diário 2º PA'!$O$4:$O$1998=D$1),('Diário 2º PA'!$F$4:$F$1998))+SUMPRODUCT(-('Diário 3º PA'!$E$4:$E$1991='Analítico Cx.'!$B36),-('Diário 3º PA'!$O$4:$O$1991=D$1),('Diário 3º PA'!$F$4:$F$1991))+SUMPRODUCT(-('Diário 4º PA'!$E$4:$E$2000='Analítico Cx.'!$B36),-('Diário 4º PA'!$O$4:$O$2000=D$1),('Diário 4º PA'!$F$4:$F$2000))</f>
        <v>0</v>
      </c>
      <c r="E36" s="188">
        <f>SUMPRODUCT(-('Diário 1º PA'!$E$4:$E$2000='Analítico Cx.'!$B36),-('Diário 1º PA'!$O$4:$O$2000=E$1),('Diário 1º PA'!$F$4:$F$2000))+SUMPRODUCT(-('Diário 2º PA'!$E$4:$E$1998='Analítico Cx.'!$B36),-('Diário 2º PA'!$O$4:$O$1998=E$1),('Diário 2º PA'!$F$4:$F$1998))+SUMPRODUCT(-('Diário 3º PA'!$E$4:$E$1991='Analítico Cx.'!$B36),-('Diário 3º PA'!$O$4:$O$1991=E$1),('Diário 3º PA'!$F$4:$F$1991))+SUMPRODUCT(-('Diário 4º PA'!$E$4:$E$2000='Analítico Cx.'!$B36),-('Diário 4º PA'!$O$4:$O$2000=E$1),('Diário 4º PA'!$F$4:$F$2000))</f>
        <v>0</v>
      </c>
      <c r="F36" s="188">
        <f>SUMPRODUCT(-('Diário 1º PA'!$E$4:$E$2000='Analítico Cx.'!$B36),-('Diário 1º PA'!$O$4:$O$2000=F$1),('Diário 1º PA'!$F$4:$F$2000))+SUMPRODUCT(-('Diário 2º PA'!$E$4:$E$1998='Analítico Cx.'!$B36),-('Diário 2º PA'!$O$4:$O$1998=F$1),('Diário 2º PA'!$F$4:$F$1998))+SUMPRODUCT(-('Diário 3º PA'!$E$4:$E$1991='Analítico Cx.'!$B36),-('Diário 3º PA'!$O$4:$O$1991=F$1),('Diário 3º PA'!$F$4:$F$1991))+SUMPRODUCT(-('Diário 4º PA'!$E$4:$E$2000='Analítico Cx.'!$B36),-('Diário 4º PA'!$O$4:$O$2000=F$1),('Diário 4º PA'!$F$4:$F$2000))</f>
        <v>0</v>
      </c>
      <c r="G36" s="188">
        <f>SUMPRODUCT(-('Diário 1º PA'!$E$4:$E$2000='Analítico Cx.'!$B36),-('Diário 1º PA'!$O$4:$O$2000=G$1),('Diário 1º PA'!$F$4:$F$2000))+SUMPRODUCT(-('Diário 2º PA'!$E$4:$E$1998='Analítico Cx.'!$B36),-('Diário 2º PA'!$O$4:$O$1998=G$1),('Diário 2º PA'!$F$4:$F$1998))+SUMPRODUCT(-('Diário 3º PA'!$E$4:$E$1991='Analítico Cx.'!$B36),-('Diário 3º PA'!$O$4:$O$1991=G$1),('Diário 3º PA'!$F$4:$F$1991))+SUMPRODUCT(-('Diário 4º PA'!$E$4:$E$2000='Analítico Cx.'!$B36),-('Diário 4º PA'!$O$4:$O$2000=G$1),('Diário 4º PA'!$F$4:$F$2000))</f>
        <v>0</v>
      </c>
      <c r="H36" s="188">
        <f>SUMPRODUCT(-('Diário 1º PA'!$E$4:$E$2000='Analítico Cx.'!$B36),-('Diário 1º PA'!$O$4:$O$2000=H$1),('Diário 1º PA'!$F$4:$F$2000))+SUMPRODUCT(-('Diário 2º PA'!$E$4:$E$1998='Analítico Cx.'!$B36),-('Diário 2º PA'!$O$4:$O$1998=H$1),('Diário 2º PA'!$F$4:$F$1998))+SUMPRODUCT(-('Diário 3º PA'!$E$4:$E$1991='Analítico Cx.'!$B36),-('Diário 3º PA'!$O$4:$O$1991=H$1),('Diário 3º PA'!$F$4:$F$1991))+SUMPRODUCT(-('Diário 4º PA'!$E$4:$E$2000='Analítico Cx.'!$B36),-('Diário 4º PA'!$O$4:$O$2000=H$1),('Diário 4º PA'!$F$4:$F$2000))</f>
        <v>0</v>
      </c>
      <c r="I36" s="188">
        <f>SUMPRODUCT(-('Diário 1º PA'!$E$4:$E$2000='Analítico Cx.'!$B36),-('Diário 1º PA'!$O$4:$O$2000=I$1),('Diário 1º PA'!$F$4:$F$2000))+SUMPRODUCT(-('Diário 2º PA'!$E$4:$E$1998='Analítico Cx.'!$B36),-('Diário 2º PA'!$O$4:$O$1998=I$1),('Diário 2º PA'!$F$4:$F$1998))+SUMPRODUCT(-('Diário 3º PA'!$E$4:$E$1991='Analítico Cx.'!$B36),-('Diário 3º PA'!$O$4:$O$1991=I$1),('Diário 3º PA'!$F$4:$F$1991))+SUMPRODUCT(-('Diário 4º PA'!$E$4:$E$2000='Analítico Cx.'!$B36),-('Diário 4º PA'!$O$4:$O$2000=I$1),('Diário 4º PA'!$F$4:$F$2000))</f>
        <v>0</v>
      </c>
      <c r="J36" s="188">
        <f>SUMPRODUCT(-('Diário 1º PA'!$E$4:$E$2000='Analítico Cx.'!$B36),-('Diário 1º PA'!$O$4:$O$2000=J$1),('Diário 1º PA'!$F$4:$F$2000))+SUMPRODUCT(-('Diário 2º PA'!$E$4:$E$1998='Analítico Cx.'!$B36),-('Diário 2º PA'!$O$4:$O$1998=J$1),('Diário 2º PA'!$F$4:$F$1998))+SUMPRODUCT(-('Diário 3º PA'!$E$4:$E$1991='Analítico Cx.'!$B36),-('Diário 3º PA'!$O$4:$O$1991=J$1),('Diário 3º PA'!$F$4:$F$1991))+SUMPRODUCT(-('Diário 4º PA'!$E$4:$E$2000='Analítico Cx.'!$B36),-('Diário 4º PA'!$O$4:$O$2000=J$1),('Diário 4º PA'!$F$4:$F$2000))</f>
        <v>0</v>
      </c>
      <c r="K36" s="188">
        <f>SUMPRODUCT(-('Diário 1º PA'!$E$4:$E$2000='Analítico Cx.'!$B36),-('Diário 1º PA'!$O$4:$O$2000=K$1),('Diário 1º PA'!$F$4:$F$2000))+SUMPRODUCT(-('Diário 2º PA'!$E$4:$E$1998='Analítico Cx.'!$B36),-('Diário 2º PA'!$O$4:$O$1998=K$1),('Diário 2º PA'!$F$4:$F$1998))+SUMPRODUCT(-('Diário 3º PA'!$E$4:$E$1991='Analítico Cx.'!$B36),-('Diário 3º PA'!$O$4:$O$1991=K$1),('Diário 3º PA'!$F$4:$F$1991))+SUMPRODUCT(-('Diário 4º PA'!$E$4:$E$2000='Analítico Cx.'!$B36),-('Diário 4º PA'!$O$4:$O$2000=K$1),('Diário 4º PA'!$F$4:$F$2000))</f>
        <v>0</v>
      </c>
      <c r="L36" s="188">
        <f>SUMPRODUCT(-('Diário 1º PA'!$E$4:$E$2000='Analítico Cx.'!$B36),-('Diário 1º PA'!$O$4:$O$2000=L$1),('Diário 1º PA'!$F$4:$F$2000))+SUMPRODUCT(-('Diário 2º PA'!$E$4:$E$1998='Analítico Cx.'!$B36),-('Diário 2º PA'!$O$4:$O$1998=L$1),('Diário 2º PA'!$F$4:$F$1998))+SUMPRODUCT(-('Diário 3º PA'!$E$4:$E$1991='Analítico Cx.'!$B36),-('Diário 3º PA'!$O$4:$O$1991=L$1),('Diário 3º PA'!$F$4:$F$1991))+SUMPRODUCT(-('Diário 4º PA'!$E$4:$E$2000='Analítico Cx.'!$B36),-('Diário 4º PA'!$O$4:$O$2000=L$1),('Diário 4º PA'!$F$4:$F$2000))</f>
        <v>0</v>
      </c>
      <c r="M36" s="188">
        <f>SUMPRODUCT(-('Diário 1º PA'!$E$4:$E$2000='Analítico Cx.'!$B36),-('Diário 1º PA'!$O$4:$O$2000=M$1),('Diário 1º PA'!$F$4:$F$2000))+SUMPRODUCT(-('Diário 2º PA'!$E$4:$E$1998='Analítico Cx.'!$B36),-('Diário 2º PA'!$O$4:$O$1998=M$1),('Diário 2º PA'!$F$4:$F$1998))+SUMPRODUCT(-('Diário 3º PA'!$E$4:$E$1991='Analítico Cx.'!$B36),-('Diário 3º PA'!$O$4:$O$1991=M$1),('Diário 3º PA'!$F$4:$F$1991))+SUMPRODUCT(-('Diário 4º PA'!$E$4:$E$2000='Analítico Cx.'!$B36),-('Diário 4º PA'!$O$4:$O$2000=M$1),('Diário 4º PA'!$F$4:$F$2000))</f>
        <v>0</v>
      </c>
      <c r="N36" s="188">
        <f>SUMPRODUCT(-('Diário 1º PA'!$E$4:$E$2000='Analítico Cx.'!$B36),-('Diário 1º PA'!$O$4:$O$2000=N$1),('Diário 1º PA'!$F$4:$F$2000))+SUMPRODUCT(-('Diário 2º PA'!$E$4:$E$1998='Analítico Cx.'!$B36),-('Diário 2º PA'!$O$4:$O$1998=N$1),('Diário 2º PA'!$F$4:$F$1998))+SUMPRODUCT(-('Diário 3º PA'!$E$4:$E$1991='Analítico Cx.'!$B36),-('Diário 3º PA'!$O$4:$O$1991=N$1),('Diário 3º PA'!$F$4:$F$1991))+SUMPRODUCT(-('Diário 4º PA'!$E$4:$E$2000='Analítico Cx.'!$B36),-('Diário 4º PA'!$O$4:$O$2000=N$1),('Diário 4º PA'!$F$4:$F$2000))</f>
        <v>0</v>
      </c>
      <c r="O36" s="189">
        <f t="shared" si="8"/>
        <v>0</v>
      </c>
      <c r="P36" s="172">
        <f t="shared" si="7"/>
        <v>0</v>
      </c>
    </row>
    <row r="37" spans="1:16" ht="23.25" customHeight="1">
      <c r="A37" s="63" t="s">
        <v>240</v>
      </c>
      <c r="B37" s="62" t="s">
        <v>10</v>
      </c>
      <c r="C37" s="188">
        <f>SUMPRODUCT(-('Diário 1º PA'!$E$4:$E$2000='Analítico Cx.'!$B37),-('Diário 1º PA'!$O$4:$O$2000=C$1),('Diário 1º PA'!$F$4:$F$2000))+SUMPRODUCT(-('Diário 2º PA'!$E$4:$E$1998='Analítico Cx.'!$B37),-('Diário 2º PA'!$O$4:$O$1998=C$1),('Diário 2º PA'!$F$4:$F$1998))+SUMPRODUCT(-('Diário 3º PA'!$E$4:$E$1991='Analítico Cx.'!$B37),-('Diário 3º PA'!$O$4:$O$1991=C$1),('Diário 3º PA'!$F$4:$F$1991))+SUMPRODUCT(-('Diário 4º PA'!$E$4:$E$2000='Analítico Cx.'!$B37),-('Diário 4º PA'!$O$4:$O$2000=C$1),('Diário 4º PA'!$F$4:$F$2000))</f>
        <v>0</v>
      </c>
      <c r="D37" s="188">
        <f>SUMPRODUCT(-('Diário 1º PA'!$E$4:$E$2000='Analítico Cx.'!$B37),-('Diário 1º PA'!$O$4:$O$2000=D$1),('Diário 1º PA'!$F$4:$F$2000))+SUMPRODUCT(-('Diário 2º PA'!$E$4:$E$1998='Analítico Cx.'!$B37),-('Diário 2º PA'!$O$4:$O$1998=D$1),('Diário 2º PA'!$F$4:$F$1998))+SUMPRODUCT(-('Diário 3º PA'!$E$4:$E$1991='Analítico Cx.'!$B37),-('Diário 3º PA'!$O$4:$O$1991=D$1),('Diário 3º PA'!$F$4:$F$1991))+SUMPRODUCT(-('Diário 4º PA'!$E$4:$E$2000='Analítico Cx.'!$B37),-('Diário 4º PA'!$O$4:$O$2000=D$1),('Diário 4º PA'!$F$4:$F$2000))</f>
        <v>0</v>
      </c>
      <c r="E37" s="188">
        <f>SUMPRODUCT(-('Diário 1º PA'!$E$4:$E$2000='Analítico Cx.'!$B37),-('Diário 1º PA'!$O$4:$O$2000=E$1),('Diário 1º PA'!$F$4:$F$2000))+SUMPRODUCT(-('Diário 2º PA'!$E$4:$E$1998='Analítico Cx.'!$B37),-('Diário 2º PA'!$O$4:$O$1998=E$1),('Diário 2º PA'!$F$4:$F$1998))+SUMPRODUCT(-('Diário 3º PA'!$E$4:$E$1991='Analítico Cx.'!$B37),-('Diário 3º PA'!$O$4:$O$1991=E$1),('Diário 3º PA'!$F$4:$F$1991))+SUMPRODUCT(-('Diário 4º PA'!$E$4:$E$2000='Analítico Cx.'!$B37),-('Diário 4º PA'!$O$4:$O$2000=E$1),('Diário 4º PA'!$F$4:$F$2000))</f>
        <v>0</v>
      </c>
      <c r="F37" s="188">
        <f>SUMPRODUCT(-('Diário 1º PA'!$E$4:$E$2000='Analítico Cx.'!$B37),-('Diário 1º PA'!$O$4:$O$2000=F$1),('Diário 1º PA'!$F$4:$F$2000))+SUMPRODUCT(-('Diário 2º PA'!$E$4:$E$1998='Analítico Cx.'!$B37),-('Diário 2º PA'!$O$4:$O$1998=F$1),('Diário 2º PA'!$F$4:$F$1998))+SUMPRODUCT(-('Diário 3º PA'!$E$4:$E$1991='Analítico Cx.'!$B37),-('Diário 3º PA'!$O$4:$O$1991=F$1),('Diário 3º PA'!$F$4:$F$1991))+SUMPRODUCT(-('Diário 4º PA'!$E$4:$E$2000='Analítico Cx.'!$B37),-('Diário 4º PA'!$O$4:$O$2000=F$1),('Diário 4º PA'!$F$4:$F$2000))</f>
        <v>0</v>
      </c>
      <c r="G37" s="188">
        <f>SUMPRODUCT(-('Diário 1º PA'!$E$4:$E$2000='Analítico Cx.'!$B37),-('Diário 1º PA'!$O$4:$O$2000=G$1),('Diário 1º PA'!$F$4:$F$2000))+SUMPRODUCT(-('Diário 2º PA'!$E$4:$E$1998='Analítico Cx.'!$B37),-('Diário 2º PA'!$O$4:$O$1998=G$1),('Diário 2º PA'!$F$4:$F$1998))+SUMPRODUCT(-('Diário 3º PA'!$E$4:$E$1991='Analítico Cx.'!$B37),-('Diário 3º PA'!$O$4:$O$1991=G$1),('Diário 3º PA'!$F$4:$F$1991))+SUMPRODUCT(-('Diário 4º PA'!$E$4:$E$2000='Analítico Cx.'!$B37),-('Diário 4º PA'!$O$4:$O$2000=G$1),('Diário 4º PA'!$F$4:$F$2000))</f>
        <v>0</v>
      </c>
      <c r="H37" s="188">
        <f>SUMPRODUCT(-('Diário 1º PA'!$E$4:$E$2000='Analítico Cx.'!$B37),-('Diário 1º PA'!$O$4:$O$2000=H$1),('Diário 1º PA'!$F$4:$F$2000))+SUMPRODUCT(-('Diário 2º PA'!$E$4:$E$1998='Analítico Cx.'!$B37),-('Diário 2º PA'!$O$4:$O$1998=H$1),('Diário 2º PA'!$F$4:$F$1998))+SUMPRODUCT(-('Diário 3º PA'!$E$4:$E$1991='Analítico Cx.'!$B37),-('Diário 3º PA'!$O$4:$O$1991=H$1),('Diário 3º PA'!$F$4:$F$1991))+SUMPRODUCT(-('Diário 4º PA'!$E$4:$E$2000='Analítico Cx.'!$B37),-('Diário 4º PA'!$O$4:$O$2000=H$1),('Diário 4º PA'!$F$4:$F$2000))</f>
        <v>0</v>
      </c>
      <c r="I37" s="188">
        <f>SUMPRODUCT(-('Diário 1º PA'!$E$4:$E$2000='Analítico Cx.'!$B37),-('Diário 1º PA'!$O$4:$O$2000=I$1),('Diário 1º PA'!$F$4:$F$2000))+SUMPRODUCT(-('Diário 2º PA'!$E$4:$E$1998='Analítico Cx.'!$B37),-('Diário 2º PA'!$O$4:$O$1998=I$1),('Diário 2º PA'!$F$4:$F$1998))+SUMPRODUCT(-('Diário 3º PA'!$E$4:$E$1991='Analítico Cx.'!$B37),-('Diário 3º PA'!$O$4:$O$1991=I$1),('Diário 3º PA'!$F$4:$F$1991))+SUMPRODUCT(-('Diário 4º PA'!$E$4:$E$2000='Analítico Cx.'!$B37),-('Diário 4º PA'!$O$4:$O$2000=I$1),('Diário 4º PA'!$F$4:$F$2000))</f>
        <v>0</v>
      </c>
      <c r="J37" s="188">
        <f>SUMPRODUCT(-('Diário 1º PA'!$E$4:$E$2000='Analítico Cx.'!$B37),-('Diário 1º PA'!$O$4:$O$2000=J$1),('Diário 1º PA'!$F$4:$F$2000))+SUMPRODUCT(-('Diário 2º PA'!$E$4:$E$1998='Analítico Cx.'!$B37),-('Diário 2º PA'!$O$4:$O$1998=J$1),('Diário 2º PA'!$F$4:$F$1998))+SUMPRODUCT(-('Diário 3º PA'!$E$4:$E$1991='Analítico Cx.'!$B37),-('Diário 3º PA'!$O$4:$O$1991=J$1),('Diário 3º PA'!$F$4:$F$1991))+SUMPRODUCT(-('Diário 4º PA'!$E$4:$E$2000='Analítico Cx.'!$B37),-('Diário 4º PA'!$O$4:$O$2000=J$1),('Diário 4º PA'!$F$4:$F$2000))</f>
        <v>0</v>
      </c>
      <c r="K37" s="188">
        <f>SUMPRODUCT(-('Diário 1º PA'!$E$4:$E$2000='Analítico Cx.'!$B37),-('Diário 1º PA'!$O$4:$O$2000=K$1),('Diário 1º PA'!$F$4:$F$2000))+SUMPRODUCT(-('Diário 2º PA'!$E$4:$E$1998='Analítico Cx.'!$B37),-('Diário 2º PA'!$O$4:$O$1998=K$1),('Diário 2º PA'!$F$4:$F$1998))+SUMPRODUCT(-('Diário 3º PA'!$E$4:$E$1991='Analítico Cx.'!$B37),-('Diário 3º PA'!$O$4:$O$1991=K$1),('Diário 3º PA'!$F$4:$F$1991))+SUMPRODUCT(-('Diário 4º PA'!$E$4:$E$2000='Analítico Cx.'!$B37),-('Diário 4º PA'!$O$4:$O$2000=K$1),('Diário 4º PA'!$F$4:$F$2000))</f>
        <v>0</v>
      </c>
      <c r="L37" s="188">
        <f>SUMPRODUCT(-('Diário 1º PA'!$E$4:$E$2000='Analítico Cx.'!$B37),-('Diário 1º PA'!$O$4:$O$2000=L$1),('Diário 1º PA'!$F$4:$F$2000))+SUMPRODUCT(-('Diário 2º PA'!$E$4:$E$1998='Analítico Cx.'!$B37),-('Diário 2º PA'!$O$4:$O$1998=L$1),('Diário 2º PA'!$F$4:$F$1998))+SUMPRODUCT(-('Diário 3º PA'!$E$4:$E$1991='Analítico Cx.'!$B37),-('Diário 3º PA'!$O$4:$O$1991=L$1),('Diário 3º PA'!$F$4:$F$1991))+SUMPRODUCT(-('Diário 4º PA'!$E$4:$E$2000='Analítico Cx.'!$B37),-('Diário 4º PA'!$O$4:$O$2000=L$1),('Diário 4º PA'!$F$4:$F$2000))</f>
        <v>0</v>
      </c>
      <c r="M37" s="188">
        <f>SUMPRODUCT(-('Diário 1º PA'!$E$4:$E$2000='Analítico Cx.'!$B37),-('Diário 1º PA'!$O$4:$O$2000=M$1),('Diário 1º PA'!$F$4:$F$2000))+SUMPRODUCT(-('Diário 2º PA'!$E$4:$E$1998='Analítico Cx.'!$B37),-('Diário 2º PA'!$O$4:$O$1998=M$1),('Diário 2º PA'!$F$4:$F$1998))+SUMPRODUCT(-('Diário 3º PA'!$E$4:$E$1991='Analítico Cx.'!$B37),-('Diário 3º PA'!$O$4:$O$1991=M$1),('Diário 3º PA'!$F$4:$F$1991))+SUMPRODUCT(-('Diário 4º PA'!$E$4:$E$2000='Analítico Cx.'!$B37),-('Diário 4º PA'!$O$4:$O$2000=M$1),('Diário 4º PA'!$F$4:$F$2000))</f>
        <v>0</v>
      </c>
      <c r="N37" s="188">
        <f>SUMPRODUCT(-('Diário 1º PA'!$E$4:$E$2000='Analítico Cx.'!$B37),-('Diário 1º PA'!$O$4:$O$2000=N$1),('Diário 1º PA'!$F$4:$F$2000))+SUMPRODUCT(-('Diário 2º PA'!$E$4:$E$1998='Analítico Cx.'!$B37),-('Diário 2º PA'!$O$4:$O$1998=N$1),('Diário 2º PA'!$F$4:$F$1998))+SUMPRODUCT(-('Diário 3º PA'!$E$4:$E$1991='Analítico Cx.'!$B37),-('Diário 3º PA'!$O$4:$O$1991=N$1),('Diário 3º PA'!$F$4:$F$1991))+SUMPRODUCT(-('Diário 4º PA'!$E$4:$E$2000='Analítico Cx.'!$B37),-('Diário 4º PA'!$O$4:$O$2000=N$1),('Diário 4º PA'!$F$4:$F$2000))</f>
        <v>0</v>
      </c>
      <c r="O37" s="189">
        <f t="shared" si="8"/>
        <v>0</v>
      </c>
      <c r="P37" s="172">
        <f t="shared" si="7"/>
        <v>0</v>
      </c>
    </row>
    <row r="38" spans="1:16" ht="23.25" customHeight="1">
      <c r="A38" s="63" t="s">
        <v>241</v>
      </c>
      <c r="B38" s="62" t="s">
        <v>268</v>
      </c>
      <c r="C38" s="188">
        <f>SUMPRODUCT(-('Diário 1º PA'!$E$4:$E$2000='Analítico Cx.'!$B38),-('Diário 1º PA'!$O$4:$O$2000=C$1),('Diário 1º PA'!$F$4:$F$2000))+SUMPRODUCT(-('Diário 2º PA'!$E$4:$E$1998='Analítico Cx.'!$B38),-('Diário 2º PA'!$O$4:$O$1998=C$1),('Diário 2º PA'!$F$4:$F$1998))+SUMPRODUCT(-('Diário 3º PA'!$E$4:$E$1991='Analítico Cx.'!$B38),-('Diário 3º PA'!$O$4:$O$1991=C$1),('Diário 3º PA'!$F$4:$F$1991))+SUMPRODUCT(-('Diário 4º PA'!$E$4:$E$2000='Analítico Cx.'!$B38),-('Diário 4º PA'!$O$4:$O$2000=C$1),('Diário 4º PA'!$F$4:$F$2000))</f>
        <v>0</v>
      </c>
      <c r="D38" s="188">
        <f>SUMPRODUCT(-('Diário 1º PA'!$E$4:$E$2000='Analítico Cx.'!$B38),-('Diário 1º PA'!$O$4:$O$2000=D$1),('Diário 1º PA'!$F$4:$F$2000))+SUMPRODUCT(-('Diário 2º PA'!$E$4:$E$1998='Analítico Cx.'!$B38),-('Diário 2º PA'!$O$4:$O$1998=D$1),('Diário 2º PA'!$F$4:$F$1998))+SUMPRODUCT(-('Diário 3º PA'!$E$4:$E$1991='Analítico Cx.'!$B38),-('Diário 3º PA'!$O$4:$O$1991=D$1),('Diário 3º PA'!$F$4:$F$1991))+SUMPRODUCT(-('Diário 4º PA'!$E$4:$E$2000='Analítico Cx.'!$B38),-('Diário 4º PA'!$O$4:$O$2000=D$1),('Diário 4º PA'!$F$4:$F$2000))</f>
        <v>0</v>
      </c>
      <c r="E38" s="188">
        <f>SUMPRODUCT(-('Diário 1º PA'!$E$4:$E$2000='Analítico Cx.'!$B38),-('Diário 1º PA'!$O$4:$O$2000=E$1),('Diário 1º PA'!$F$4:$F$2000))+SUMPRODUCT(-('Diário 2º PA'!$E$4:$E$1998='Analítico Cx.'!$B38),-('Diário 2º PA'!$O$4:$O$1998=E$1),('Diário 2º PA'!$F$4:$F$1998))+SUMPRODUCT(-('Diário 3º PA'!$E$4:$E$1991='Analítico Cx.'!$B38),-('Diário 3º PA'!$O$4:$O$1991=E$1),('Diário 3º PA'!$F$4:$F$1991))+SUMPRODUCT(-('Diário 4º PA'!$E$4:$E$2000='Analítico Cx.'!$B38),-('Diário 4º PA'!$O$4:$O$2000=E$1),('Diário 4º PA'!$F$4:$F$2000))</f>
        <v>0</v>
      </c>
      <c r="F38" s="188">
        <f>SUMPRODUCT(-('Diário 1º PA'!$E$4:$E$2000='Analítico Cx.'!$B38),-('Diário 1º PA'!$O$4:$O$2000=F$1),('Diário 1º PA'!$F$4:$F$2000))+SUMPRODUCT(-('Diário 2º PA'!$E$4:$E$1998='Analítico Cx.'!$B38),-('Diário 2º PA'!$O$4:$O$1998=F$1),('Diário 2º PA'!$F$4:$F$1998))+SUMPRODUCT(-('Diário 3º PA'!$E$4:$E$1991='Analítico Cx.'!$B38),-('Diário 3º PA'!$O$4:$O$1991=F$1),('Diário 3º PA'!$F$4:$F$1991))+SUMPRODUCT(-('Diário 4º PA'!$E$4:$E$2000='Analítico Cx.'!$B38),-('Diário 4º PA'!$O$4:$O$2000=F$1),('Diário 4º PA'!$F$4:$F$2000))</f>
        <v>0</v>
      </c>
      <c r="G38" s="188">
        <f>SUMPRODUCT(-('Diário 1º PA'!$E$4:$E$2000='Analítico Cx.'!$B38),-('Diário 1º PA'!$O$4:$O$2000=G$1),('Diário 1º PA'!$F$4:$F$2000))+SUMPRODUCT(-('Diário 2º PA'!$E$4:$E$1998='Analítico Cx.'!$B38),-('Diário 2º PA'!$O$4:$O$1998=G$1),('Diário 2º PA'!$F$4:$F$1998))+SUMPRODUCT(-('Diário 3º PA'!$E$4:$E$1991='Analítico Cx.'!$B38),-('Diário 3º PA'!$O$4:$O$1991=G$1),('Diário 3º PA'!$F$4:$F$1991))+SUMPRODUCT(-('Diário 4º PA'!$E$4:$E$2000='Analítico Cx.'!$B38),-('Diário 4º PA'!$O$4:$O$2000=G$1),('Diário 4º PA'!$F$4:$F$2000))</f>
        <v>0</v>
      </c>
      <c r="H38" s="188">
        <f>SUMPRODUCT(-('Diário 1º PA'!$E$4:$E$2000='Analítico Cx.'!$B38),-('Diário 1º PA'!$O$4:$O$2000=H$1),('Diário 1º PA'!$F$4:$F$2000))+SUMPRODUCT(-('Diário 2º PA'!$E$4:$E$1998='Analítico Cx.'!$B38),-('Diário 2º PA'!$O$4:$O$1998=H$1),('Diário 2º PA'!$F$4:$F$1998))+SUMPRODUCT(-('Diário 3º PA'!$E$4:$E$1991='Analítico Cx.'!$B38),-('Diário 3º PA'!$O$4:$O$1991=H$1),('Diário 3º PA'!$F$4:$F$1991))+SUMPRODUCT(-('Diário 4º PA'!$E$4:$E$2000='Analítico Cx.'!$B38),-('Diário 4º PA'!$O$4:$O$2000=H$1),('Diário 4º PA'!$F$4:$F$2000))</f>
        <v>0</v>
      </c>
      <c r="I38" s="188">
        <f>SUMPRODUCT(-('Diário 1º PA'!$E$4:$E$2000='Analítico Cx.'!$B38),-('Diário 1º PA'!$O$4:$O$2000=I$1),('Diário 1º PA'!$F$4:$F$2000))+SUMPRODUCT(-('Diário 2º PA'!$E$4:$E$1998='Analítico Cx.'!$B38),-('Diário 2º PA'!$O$4:$O$1998=I$1),('Diário 2º PA'!$F$4:$F$1998))+SUMPRODUCT(-('Diário 3º PA'!$E$4:$E$1991='Analítico Cx.'!$B38),-('Diário 3º PA'!$O$4:$O$1991=I$1),('Diário 3º PA'!$F$4:$F$1991))+SUMPRODUCT(-('Diário 4º PA'!$E$4:$E$2000='Analítico Cx.'!$B38),-('Diário 4º PA'!$O$4:$O$2000=I$1),('Diário 4º PA'!$F$4:$F$2000))</f>
        <v>0</v>
      </c>
      <c r="J38" s="188">
        <f>SUMPRODUCT(-('Diário 1º PA'!$E$4:$E$2000='Analítico Cx.'!$B38),-('Diário 1º PA'!$O$4:$O$2000=J$1),('Diário 1º PA'!$F$4:$F$2000))+SUMPRODUCT(-('Diário 2º PA'!$E$4:$E$1998='Analítico Cx.'!$B38),-('Diário 2º PA'!$O$4:$O$1998=J$1),('Diário 2º PA'!$F$4:$F$1998))+SUMPRODUCT(-('Diário 3º PA'!$E$4:$E$1991='Analítico Cx.'!$B38),-('Diário 3º PA'!$O$4:$O$1991=J$1),('Diário 3º PA'!$F$4:$F$1991))+SUMPRODUCT(-('Diário 4º PA'!$E$4:$E$2000='Analítico Cx.'!$B38),-('Diário 4º PA'!$O$4:$O$2000=J$1),('Diário 4º PA'!$F$4:$F$2000))</f>
        <v>0</v>
      </c>
      <c r="K38" s="188">
        <f>SUMPRODUCT(-('Diário 1º PA'!$E$4:$E$2000='Analítico Cx.'!$B38),-('Diário 1º PA'!$O$4:$O$2000=K$1),('Diário 1º PA'!$F$4:$F$2000))+SUMPRODUCT(-('Diário 2º PA'!$E$4:$E$1998='Analítico Cx.'!$B38),-('Diário 2º PA'!$O$4:$O$1998=K$1),('Diário 2º PA'!$F$4:$F$1998))+SUMPRODUCT(-('Diário 3º PA'!$E$4:$E$1991='Analítico Cx.'!$B38),-('Diário 3º PA'!$O$4:$O$1991=K$1),('Diário 3º PA'!$F$4:$F$1991))+SUMPRODUCT(-('Diário 4º PA'!$E$4:$E$2000='Analítico Cx.'!$B38),-('Diário 4º PA'!$O$4:$O$2000=K$1),('Diário 4º PA'!$F$4:$F$2000))</f>
        <v>0</v>
      </c>
      <c r="L38" s="188">
        <f>SUMPRODUCT(-('Diário 1º PA'!$E$4:$E$2000='Analítico Cx.'!$B38),-('Diário 1º PA'!$O$4:$O$2000=L$1),('Diário 1º PA'!$F$4:$F$2000))+SUMPRODUCT(-('Diário 2º PA'!$E$4:$E$1998='Analítico Cx.'!$B38),-('Diário 2º PA'!$O$4:$O$1998=L$1),('Diário 2º PA'!$F$4:$F$1998))+SUMPRODUCT(-('Diário 3º PA'!$E$4:$E$1991='Analítico Cx.'!$B38),-('Diário 3º PA'!$O$4:$O$1991=L$1),('Diário 3º PA'!$F$4:$F$1991))+SUMPRODUCT(-('Diário 4º PA'!$E$4:$E$2000='Analítico Cx.'!$B38),-('Diário 4º PA'!$O$4:$O$2000=L$1),('Diário 4º PA'!$F$4:$F$2000))</f>
        <v>0</v>
      </c>
      <c r="M38" s="188">
        <f>SUMPRODUCT(-('Diário 1º PA'!$E$4:$E$2000='Analítico Cx.'!$B38),-('Diário 1º PA'!$O$4:$O$2000=M$1),('Diário 1º PA'!$F$4:$F$2000))+SUMPRODUCT(-('Diário 2º PA'!$E$4:$E$1998='Analítico Cx.'!$B38),-('Diário 2º PA'!$O$4:$O$1998=M$1),('Diário 2º PA'!$F$4:$F$1998))+SUMPRODUCT(-('Diário 3º PA'!$E$4:$E$1991='Analítico Cx.'!$B38),-('Diário 3º PA'!$O$4:$O$1991=M$1),('Diário 3º PA'!$F$4:$F$1991))+SUMPRODUCT(-('Diário 4º PA'!$E$4:$E$2000='Analítico Cx.'!$B38),-('Diário 4º PA'!$O$4:$O$2000=M$1),('Diário 4º PA'!$F$4:$F$2000))</f>
        <v>0</v>
      </c>
      <c r="N38" s="188">
        <f>SUMPRODUCT(-('Diário 1º PA'!$E$4:$E$2000='Analítico Cx.'!$B38),-('Diário 1º PA'!$O$4:$O$2000=N$1),('Diário 1º PA'!$F$4:$F$2000))+SUMPRODUCT(-('Diário 2º PA'!$E$4:$E$1998='Analítico Cx.'!$B38),-('Diário 2º PA'!$O$4:$O$1998=N$1),('Diário 2º PA'!$F$4:$F$1998))+SUMPRODUCT(-('Diário 3º PA'!$E$4:$E$1991='Analítico Cx.'!$B38),-('Diário 3º PA'!$O$4:$O$1991=N$1),('Diário 3º PA'!$F$4:$F$1991))+SUMPRODUCT(-('Diário 4º PA'!$E$4:$E$2000='Analítico Cx.'!$B38),-('Diário 4º PA'!$O$4:$O$2000=N$1),('Diário 4º PA'!$F$4:$F$2000))</f>
        <v>0</v>
      </c>
      <c r="O38" s="189">
        <f t="shared" si="8"/>
        <v>0</v>
      </c>
      <c r="P38" s="172">
        <f t="shared" si="7"/>
        <v>0</v>
      </c>
    </row>
    <row r="39" spans="1:16" ht="23.25" customHeight="1">
      <c r="A39" s="63" t="s">
        <v>242</v>
      </c>
      <c r="B39" s="62" t="s">
        <v>287</v>
      </c>
      <c r="C39" s="188">
        <f>SUMPRODUCT(-('Diário 1º PA'!$E$4:$E$2000='Analítico Cx.'!$B39),-('Diário 1º PA'!$O$4:$O$2000=C$1),('Diário 1º PA'!$F$4:$F$2000))+SUMPRODUCT(-('Diário 2º PA'!$E$4:$E$1998='Analítico Cx.'!$B39),-('Diário 2º PA'!$O$4:$O$1998=C$1),('Diário 2º PA'!$F$4:$F$1998))+SUMPRODUCT(-('Diário 3º PA'!$E$4:$E$1991='Analítico Cx.'!$B39),-('Diário 3º PA'!$O$4:$O$1991=C$1),('Diário 3º PA'!$F$4:$F$1991))+SUMPRODUCT(-('Diário 4º PA'!$E$4:$E$2000='Analítico Cx.'!$B39),-('Diário 4º PA'!$O$4:$O$2000=C$1),('Diário 4º PA'!$F$4:$F$2000))</f>
        <v>0</v>
      </c>
      <c r="D39" s="188">
        <f>SUMPRODUCT(-('Diário 1º PA'!$E$4:$E$2000='Analítico Cx.'!$B39),-('Diário 1º PA'!$O$4:$O$2000=D$1),('Diário 1º PA'!$F$4:$F$2000))+SUMPRODUCT(-('Diário 2º PA'!$E$4:$E$1998='Analítico Cx.'!$B39),-('Diário 2º PA'!$O$4:$O$1998=D$1),('Diário 2º PA'!$F$4:$F$1998))+SUMPRODUCT(-('Diário 3º PA'!$E$4:$E$1991='Analítico Cx.'!$B39),-('Diário 3º PA'!$O$4:$O$1991=D$1),('Diário 3º PA'!$F$4:$F$1991))+SUMPRODUCT(-('Diário 4º PA'!$E$4:$E$2000='Analítico Cx.'!$B39),-('Diário 4º PA'!$O$4:$O$2000=D$1),('Diário 4º PA'!$F$4:$F$2000))</f>
        <v>0</v>
      </c>
      <c r="E39" s="188">
        <f>SUMPRODUCT(-('Diário 1º PA'!$E$4:$E$2000='Analítico Cx.'!$B39),-('Diário 1º PA'!$O$4:$O$2000=E$1),('Diário 1º PA'!$F$4:$F$2000))+SUMPRODUCT(-('Diário 2º PA'!$E$4:$E$1998='Analítico Cx.'!$B39),-('Diário 2º PA'!$O$4:$O$1998=E$1),('Diário 2º PA'!$F$4:$F$1998))+SUMPRODUCT(-('Diário 3º PA'!$E$4:$E$1991='Analítico Cx.'!$B39),-('Diário 3º PA'!$O$4:$O$1991=E$1),('Diário 3º PA'!$F$4:$F$1991))+SUMPRODUCT(-('Diário 4º PA'!$E$4:$E$2000='Analítico Cx.'!$B39),-('Diário 4º PA'!$O$4:$O$2000=E$1),('Diário 4º PA'!$F$4:$F$2000))</f>
        <v>0</v>
      </c>
      <c r="F39" s="188">
        <f>SUMPRODUCT(-('Diário 1º PA'!$E$4:$E$2000='Analítico Cx.'!$B39),-('Diário 1º PA'!$O$4:$O$2000=F$1),('Diário 1º PA'!$F$4:$F$2000))+SUMPRODUCT(-('Diário 2º PA'!$E$4:$E$1998='Analítico Cx.'!$B39),-('Diário 2º PA'!$O$4:$O$1998=F$1),('Diário 2º PA'!$F$4:$F$1998))+SUMPRODUCT(-('Diário 3º PA'!$E$4:$E$1991='Analítico Cx.'!$B39),-('Diário 3º PA'!$O$4:$O$1991=F$1),('Diário 3º PA'!$F$4:$F$1991))+SUMPRODUCT(-('Diário 4º PA'!$E$4:$E$2000='Analítico Cx.'!$B39),-('Diário 4º PA'!$O$4:$O$2000=F$1),('Diário 4º PA'!$F$4:$F$2000))</f>
        <v>0</v>
      </c>
      <c r="G39" s="188">
        <f>SUMPRODUCT(-('Diário 1º PA'!$E$4:$E$2000='Analítico Cx.'!$B39),-('Diário 1º PA'!$O$4:$O$2000=G$1),('Diário 1º PA'!$F$4:$F$2000))+SUMPRODUCT(-('Diário 2º PA'!$E$4:$E$1998='Analítico Cx.'!$B39),-('Diário 2º PA'!$O$4:$O$1998=G$1),('Diário 2º PA'!$F$4:$F$1998))+SUMPRODUCT(-('Diário 3º PA'!$E$4:$E$1991='Analítico Cx.'!$B39),-('Diário 3º PA'!$O$4:$O$1991=G$1),('Diário 3º PA'!$F$4:$F$1991))+SUMPRODUCT(-('Diário 4º PA'!$E$4:$E$2000='Analítico Cx.'!$B39),-('Diário 4º PA'!$O$4:$O$2000=G$1),('Diário 4º PA'!$F$4:$F$2000))</f>
        <v>0</v>
      </c>
      <c r="H39" s="188">
        <f>SUMPRODUCT(-('Diário 1º PA'!$E$4:$E$2000='Analítico Cx.'!$B39),-('Diário 1º PA'!$O$4:$O$2000=H$1),('Diário 1º PA'!$F$4:$F$2000))+SUMPRODUCT(-('Diário 2º PA'!$E$4:$E$1998='Analítico Cx.'!$B39),-('Diário 2º PA'!$O$4:$O$1998=H$1),('Diário 2º PA'!$F$4:$F$1998))+SUMPRODUCT(-('Diário 3º PA'!$E$4:$E$1991='Analítico Cx.'!$B39),-('Diário 3º PA'!$O$4:$O$1991=H$1),('Diário 3º PA'!$F$4:$F$1991))+SUMPRODUCT(-('Diário 4º PA'!$E$4:$E$2000='Analítico Cx.'!$B39),-('Diário 4º PA'!$O$4:$O$2000=H$1),('Diário 4º PA'!$F$4:$F$2000))</f>
        <v>0</v>
      </c>
      <c r="I39" s="188">
        <f>SUMPRODUCT(-('Diário 1º PA'!$E$4:$E$2000='Analítico Cx.'!$B39),-('Diário 1º PA'!$O$4:$O$2000=I$1),('Diário 1º PA'!$F$4:$F$2000))+SUMPRODUCT(-('Diário 2º PA'!$E$4:$E$1998='Analítico Cx.'!$B39),-('Diário 2º PA'!$O$4:$O$1998=I$1),('Diário 2º PA'!$F$4:$F$1998))+SUMPRODUCT(-('Diário 3º PA'!$E$4:$E$1991='Analítico Cx.'!$B39),-('Diário 3º PA'!$O$4:$O$1991=I$1),('Diário 3º PA'!$F$4:$F$1991))+SUMPRODUCT(-('Diário 4º PA'!$E$4:$E$2000='Analítico Cx.'!$B39),-('Diário 4º PA'!$O$4:$O$2000=I$1),('Diário 4º PA'!$F$4:$F$2000))</f>
        <v>0</v>
      </c>
      <c r="J39" s="188">
        <f>SUMPRODUCT(-('Diário 1º PA'!$E$4:$E$2000='Analítico Cx.'!$B39),-('Diário 1º PA'!$O$4:$O$2000=J$1),('Diário 1º PA'!$F$4:$F$2000))+SUMPRODUCT(-('Diário 2º PA'!$E$4:$E$1998='Analítico Cx.'!$B39),-('Diário 2º PA'!$O$4:$O$1998=J$1),('Diário 2º PA'!$F$4:$F$1998))+SUMPRODUCT(-('Diário 3º PA'!$E$4:$E$1991='Analítico Cx.'!$B39),-('Diário 3º PA'!$O$4:$O$1991=J$1),('Diário 3º PA'!$F$4:$F$1991))+SUMPRODUCT(-('Diário 4º PA'!$E$4:$E$2000='Analítico Cx.'!$B39),-('Diário 4º PA'!$O$4:$O$2000=J$1),('Diário 4º PA'!$F$4:$F$2000))</f>
        <v>0</v>
      </c>
      <c r="K39" s="188">
        <f>SUMPRODUCT(-('Diário 1º PA'!$E$4:$E$2000='Analítico Cx.'!$B39),-('Diário 1º PA'!$O$4:$O$2000=K$1),('Diário 1º PA'!$F$4:$F$2000))+SUMPRODUCT(-('Diário 2º PA'!$E$4:$E$1998='Analítico Cx.'!$B39),-('Diário 2º PA'!$O$4:$O$1998=K$1),('Diário 2º PA'!$F$4:$F$1998))+SUMPRODUCT(-('Diário 3º PA'!$E$4:$E$1991='Analítico Cx.'!$B39),-('Diário 3º PA'!$O$4:$O$1991=K$1),('Diário 3º PA'!$F$4:$F$1991))+SUMPRODUCT(-('Diário 4º PA'!$E$4:$E$2000='Analítico Cx.'!$B39),-('Diário 4º PA'!$O$4:$O$2000=K$1),('Diário 4º PA'!$F$4:$F$2000))</f>
        <v>0</v>
      </c>
      <c r="L39" s="188">
        <f>SUMPRODUCT(-('Diário 1º PA'!$E$4:$E$2000='Analítico Cx.'!$B39),-('Diário 1º PA'!$O$4:$O$2000=L$1),('Diário 1º PA'!$F$4:$F$2000))+SUMPRODUCT(-('Diário 2º PA'!$E$4:$E$1998='Analítico Cx.'!$B39),-('Diário 2º PA'!$O$4:$O$1998=L$1),('Diário 2º PA'!$F$4:$F$1998))+SUMPRODUCT(-('Diário 3º PA'!$E$4:$E$1991='Analítico Cx.'!$B39),-('Diário 3º PA'!$O$4:$O$1991=L$1),('Diário 3º PA'!$F$4:$F$1991))+SUMPRODUCT(-('Diário 4º PA'!$E$4:$E$2000='Analítico Cx.'!$B39),-('Diário 4º PA'!$O$4:$O$2000=L$1),('Diário 4º PA'!$F$4:$F$2000))</f>
        <v>0</v>
      </c>
      <c r="M39" s="188">
        <f>SUMPRODUCT(-('Diário 1º PA'!$E$4:$E$2000='Analítico Cx.'!$B39),-('Diário 1º PA'!$O$4:$O$2000=M$1),('Diário 1º PA'!$F$4:$F$2000))+SUMPRODUCT(-('Diário 2º PA'!$E$4:$E$1998='Analítico Cx.'!$B39),-('Diário 2º PA'!$O$4:$O$1998=M$1),('Diário 2º PA'!$F$4:$F$1998))+SUMPRODUCT(-('Diário 3º PA'!$E$4:$E$1991='Analítico Cx.'!$B39),-('Diário 3º PA'!$O$4:$O$1991=M$1),('Diário 3º PA'!$F$4:$F$1991))+SUMPRODUCT(-('Diário 4º PA'!$E$4:$E$2000='Analítico Cx.'!$B39),-('Diário 4º PA'!$O$4:$O$2000=M$1),('Diário 4º PA'!$F$4:$F$2000))</f>
        <v>0</v>
      </c>
      <c r="N39" s="188">
        <f>SUMPRODUCT(-('Diário 1º PA'!$E$4:$E$2000='Analítico Cx.'!$B39),-('Diário 1º PA'!$O$4:$O$2000=N$1),('Diário 1º PA'!$F$4:$F$2000))+SUMPRODUCT(-('Diário 2º PA'!$E$4:$E$1998='Analítico Cx.'!$B39),-('Diário 2º PA'!$O$4:$O$1998=N$1),('Diário 2º PA'!$F$4:$F$1998))+SUMPRODUCT(-('Diário 3º PA'!$E$4:$E$1991='Analítico Cx.'!$B39),-('Diário 3º PA'!$O$4:$O$1991=N$1),('Diário 3º PA'!$F$4:$F$1991))+SUMPRODUCT(-('Diário 4º PA'!$E$4:$E$2000='Analítico Cx.'!$B39),-('Diário 4º PA'!$O$4:$O$2000=N$1),('Diário 4º PA'!$F$4:$F$2000))</f>
        <v>0</v>
      </c>
      <c r="O39" s="189">
        <f t="shared" si="8"/>
        <v>0</v>
      </c>
      <c r="P39" s="172">
        <f t="shared" si="7"/>
        <v>0</v>
      </c>
    </row>
    <row r="40" spans="1:16" ht="23.25" customHeight="1">
      <c r="A40" s="63" t="s">
        <v>243</v>
      </c>
      <c r="B40" s="62" t="s">
        <v>269</v>
      </c>
      <c r="C40" s="188">
        <f>SUMPRODUCT(-('Diário 1º PA'!$E$4:$E$2000='Analítico Cx.'!$B40),-('Diário 1º PA'!$O$4:$O$2000=C$1),('Diário 1º PA'!$F$4:$F$2000))+SUMPRODUCT(-('Diário 2º PA'!$E$4:$E$1998='Analítico Cx.'!$B40),-('Diário 2º PA'!$O$4:$O$1998=C$1),('Diário 2º PA'!$F$4:$F$1998))+SUMPRODUCT(-('Diário 3º PA'!$E$4:$E$1991='Analítico Cx.'!$B40),-('Diário 3º PA'!$O$4:$O$1991=C$1),('Diário 3º PA'!$F$4:$F$1991))+SUMPRODUCT(-('Diário 4º PA'!$E$4:$E$2000='Analítico Cx.'!$B40),-('Diário 4º PA'!$O$4:$O$2000=C$1),('Diário 4º PA'!$F$4:$F$2000))</f>
        <v>0</v>
      </c>
      <c r="D40" s="188">
        <f>SUMPRODUCT(-('Diário 1º PA'!$E$4:$E$2000='Analítico Cx.'!$B40),-('Diário 1º PA'!$O$4:$O$2000=D$1),('Diário 1º PA'!$F$4:$F$2000))+SUMPRODUCT(-('Diário 2º PA'!$E$4:$E$1998='Analítico Cx.'!$B40),-('Diário 2º PA'!$O$4:$O$1998=D$1),('Diário 2º PA'!$F$4:$F$1998))+SUMPRODUCT(-('Diário 3º PA'!$E$4:$E$1991='Analítico Cx.'!$B40),-('Diário 3º PA'!$O$4:$O$1991=D$1),('Diário 3º PA'!$F$4:$F$1991))+SUMPRODUCT(-('Diário 4º PA'!$E$4:$E$2000='Analítico Cx.'!$B40),-('Diário 4º PA'!$O$4:$O$2000=D$1),('Diário 4º PA'!$F$4:$F$2000))</f>
        <v>0</v>
      </c>
      <c r="E40" s="188">
        <f>SUMPRODUCT(-('Diário 1º PA'!$E$4:$E$2000='Analítico Cx.'!$B40),-('Diário 1º PA'!$O$4:$O$2000=E$1),('Diário 1º PA'!$F$4:$F$2000))+SUMPRODUCT(-('Diário 2º PA'!$E$4:$E$1998='Analítico Cx.'!$B40),-('Diário 2º PA'!$O$4:$O$1998=E$1),('Diário 2º PA'!$F$4:$F$1998))+SUMPRODUCT(-('Diário 3º PA'!$E$4:$E$1991='Analítico Cx.'!$B40),-('Diário 3º PA'!$O$4:$O$1991=E$1),('Diário 3º PA'!$F$4:$F$1991))+SUMPRODUCT(-('Diário 4º PA'!$E$4:$E$2000='Analítico Cx.'!$B40),-('Diário 4º PA'!$O$4:$O$2000=E$1),('Diário 4º PA'!$F$4:$F$2000))</f>
        <v>0</v>
      </c>
      <c r="F40" s="188">
        <f>SUMPRODUCT(-('Diário 1º PA'!$E$4:$E$2000='Analítico Cx.'!$B40),-('Diário 1º PA'!$O$4:$O$2000=F$1),('Diário 1º PA'!$F$4:$F$2000))+SUMPRODUCT(-('Diário 2º PA'!$E$4:$E$1998='Analítico Cx.'!$B40),-('Diário 2º PA'!$O$4:$O$1998=F$1),('Diário 2º PA'!$F$4:$F$1998))+SUMPRODUCT(-('Diário 3º PA'!$E$4:$E$1991='Analítico Cx.'!$B40),-('Diário 3º PA'!$O$4:$O$1991=F$1),('Diário 3º PA'!$F$4:$F$1991))+SUMPRODUCT(-('Diário 4º PA'!$E$4:$E$2000='Analítico Cx.'!$B40),-('Diário 4º PA'!$O$4:$O$2000=F$1),('Diário 4º PA'!$F$4:$F$2000))</f>
        <v>0</v>
      </c>
      <c r="G40" s="188">
        <f>SUMPRODUCT(-('Diário 1º PA'!$E$4:$E$2000='Analítico Cx.'!$B40),-('Diário 1º PA'!$O$4:$O$2000=G$1),('Diário 1º PA'!$F$4:$F$2000))+SUMPRODUCT(-('Diário 2º PA'!$E$4:$E$1998='Analítico Cx.'!$B40),-('Diário 2º PA'!$O$4:$O$1998=G$1),('Diário 2º PA'!$F$4:$F$1998))+SUMPRODUCT(-('Diário 3º PA'!$E$4:$E$1991='Analítico Cx.'!$B40),-('Diário 3º PA'!$O$4:$O$1991=G$1),('Diário 3º PA'!$F$4:$F$1991))+SUMPRODUCT(-('Diário 4º PA'!$E$4:$E$2000='Analítico Cx.'!$B40),-('Diário 4º PA'!$O$4:$O$2000=G$1),('Diário 4º PA'!$F$4:$F$2000))</f>
        <v>0</v>
      </c>
      <c r="H40" s="188">
        <f>SUMPRODUCT(-('Diário 1º PA'!$E$4:$E$2000='Analítico Cx.'!$B40),-('Diário 1º PA'!$O$4:$O$2000=H$1),('Diário 1º PA'!$F$4:$F$2000))+SUMPRODUCT(-('Diário 2º PA'!$E$4:$E$1998='Analítico Cx.'!$B40),-('Diário 2º PA'!$O$4:$O$1998=H$1),('Diário 2º PA'!$F$4:$F$1998))+SUMPRODUCT(-('Diário 3º PA'!$E$4:$E$1991='Analítico Cx.'!$B40),-('Diário 3º PA'!$O$4:$O$1991=H$1),('Diário 3º PA'!$F$4:$F$1991))+SUMPRODUCT(-('Diário 4º PA'!$E$4:$E$2000='Analítico Cx.'!$B40),-('Diário 4º PA'!$O$4:$O$2000=H$1),('Diário 4º PA'!$F$4:$F$2000))</f>
        <v>0</v>
      </c>
      <c r="I40" s="188">
        <f>SUMPRODUCT(-('Diário 1º PA'!$E$4:$E$2000='Analítico Cx.'!$B40),-('Diário 1º PA'!$O$4:$O$2000=I$1),('Diário 1º PA'!$F$4:$F$2000))+SUMPRODUCT(-('Diário 2º PA'!$E$4:$E$1998='Analítico Cx.'!$B40),-('Diário 2º PA'!$O$4:$O$1998=I$1),('Diário 2º PA'!$F$4:$F$1998))+SUMPRODUCT(-('Diário 3º PA'!$E$4:$E$1991='Analítico Cx.'!$B40),-('Diário 3º PA'!$O$4:$O$1991=I$1),('Diário 3º PA'!$F$4:$F$1991))+SUMPRODUCT(-('Diário 4º PA'!$E$4:$E$2000='Analítico Cx.'!$B40),-('Diário 4º PA'!$O$4:$O$2000=I$1),('Diário 4º PA'!$F$4:$F$2000))</f>
        <v>0</v>
      </c>
      <c r="J40" s="188">
        <f>SUMPRODUCT(-('Diário 1º PA'!$E$4:$E$2000='Analítico Cx.'!$B40),-('Diário 1º PA'!$O$4:$O$2000=J$1),('Diário 1º PA'!$F$4:$F$2000))+SUMPRODUCT(-('Diário 2º PA'!$E$4:$E$1998='Analítico Cx.'!$B40),-('Diário 2º PA'!$O$4:$O$1998=J$1),('Diário 2º PA'!$F$4:$F$1998))+SUMPRODUCT(-('Diário 3º PA'!$E$4:$E$1991='Analítico Cx.'!$B40),-('Diário 3º PA'!$O$4:$O$1991=J$1),('Diário 3º PA'!$F$4:$F$1991))+SUMPRODUCT(-('Diário 4º PA'!$E$4:$E$2000='Analítico Cx.'!$B40),-('Diário 4º PA'!$O$4:$O$2000=J$1),('Diário 4º PA'!$F$4:$F$2000))</f>
        <v>0</v>
      </c>
      <c r="K40" s="188">
        <f>SUMPRODUCT(-('Diário 1º PA'!$E$4:$E$2000='Analítico Cx.'!$B40),-('Diário 1º PA'!$O$4:$O$2000=K$1),('Diário 1º PA'!$F$4:$F$2000))+SUMPRODUCT(-('Diário 2º PA'!$E$4:$E$1998='Analítico Cx.'!$B40),-('Diário 2º PA'!$O$4:$O$1998=K$1),('Diário 2º PA'!$F$4:$F$1998))+SUMPRODUCT(-('Diário 3º PA'!$E$4:$E$1991='Analítico Cx.'!$B40),-('Diário 3º PA'!$O$4:$O$1991=K$1),('Diário 3º PA'!$F$4:$F$1991))+SUMPRODUCT(-('Diário 4º PA'!$E$4:$E$2000='Analítico Cx.'!$B40),-('Diário 4º PA'!$O$4:$O$2000=K$1),('Diário 4º PA'!$F$4:$F$2000))</f>
        <v>0</v>
      </c>
      <c r="L40" s="188">
        <f>SUMPRODUCT(-('Diário 1º PA'!$E$4:$E$2000='Analítico Cx.'!$B40),-('Diário 1º PA'!$O$4:$O$2000=L$1),('Diário 1º PA'!$F$4:$F$2000))+SUMPRODUCT(-('Diário 2º PA'!$E$4:$E$1998='Analítico Cx.'!$B40),-('Diário 2º PA'!$O$4:$O$1998=L$1),('Diário 2º PA'!$F$4:$F$1998))+SUMPRODUCT(-('Diário 3º PA'!$E$4:$E$1991='Analítico Cx.'!$B40),-('Diário 3º PA'!$O$4:$O$1991=L$1),('Diário 3º PA'!$F$4:$F$1991))+SUMPRODUCT(-('Diário 4º PA'!$E$4:$E$2000='Analítico Cx.'!$B40),-('Diário 4º PA'!$O$4:$O$2000=L$1),('Diário 4º PA'!$F$4:$F$2000))</f>
        <v>0</v>
      </c>
      <c r="M40" s="188">
        <f>SUMPRODUCT(-('Diário 1º PA'!$E$4:$E$2000='Analítico Cx.'!$B40),-('Diário 1º PA'!$O$4:$O$2000=M$1),('Diário 1º PA'!$F$4:$F$2000))+SUMPRODUCT(-('Diário 2º PA'!$E$4:$E$1998='Analítico Cx.'!$B40),-('Diário 2º PA'!$O$4:$O$1998=M$1),('Diário 2º PA'!$F$4:$F$1998))+SUMPRODUCT(-('Diário 3º PA'!$E$4:$E$1991='Analítico Cx.'!$B40),-('Diário 3º PA'!$O$4:$O$1991=M$1),('Diário 3º PA'!$F$4:$F$1991))+SUMPRODUCT(-('Diário 4º PA'!$E$4:$E$2000='Analítico Cx.'!$B40),-('Diário 4º PA'!$O$4:$O$2000=M$1),('Diário 4º PA'!$F$4:$F$2000))</f>
        <v>0</v>
      </c>
      <c r="N40" s="188">
        <f>SUMPRODUCT(-('Diário 1º PA'!$E$4:$E$2000='Analítico Cx.'!$B40),-('Diário 1º PA'!$O$4:$O$2000=N$1),('Diário 1º PA'!$F$4:$F$2000))+SUMPRODUCT(-('Diário 2º PA'!$E$4:$E$1998='Analítico Cx.'!$B40),-('Diário 2º PA'!$O$4:$O$1998=N$1),('Diário 2º PA'!$F$4:$F$1998))+SUMPRODUCT(-('Diário 3º PA'!$E$4:$E$1991='Analítico Cx.'!$B40),-('Diário 3º PA'!$O$4:$O$1991=N$1),('Diário 3º PA'!$F$4:$F$1991))+SUMPRODUCT(-('Diário 4º PA'!$E$4:$E$2000='Analítico Cx.'!$B40),-('Diário 4º PA'!$O$4:$O$2000=N$1),('Diário 4º PA'!$F$4:$F$2000))</f>
        <v>0</v>
      </c>
      <c r="O40" s="189">
        <f t="shared" si="8"/>
        <v>0</v>
      </c>
      <c r="P40" s="172">
        <f t="shared" si="7"/>
        <v>0</v>
      </c>
    </row>
    <row r="41" spans="1:16" ht="23.25" customHeight="1">
      <c r="A41" s="63" t="s">
        <v>244</v>
      </c>
      <c r="B41" s="62" t="s">
        <v>175</v>
      </c>
      <c r="C41" s="188">
        <f>SUMPRODUCT(-('Diário 1º PA'!$E$4:$E$2000='Analítico Cx.'!$B41),-('Diário 1º PA'!$O$4:$O$2000=C$1),('Diário 1º PA'!$F$4:$F$2000))+SUMPRODUCT(-('Diário 2º PA'!$E$4:$E$1998='Analítico Cx.'!$B41),-('Diário 2º PA'!$O$4:$O$1998=C$1),('Diário 2º PA'!$F$4:$F$1998))+SUMPRODUCT(-('Diário 3º PA'!$E$4:$E$1991='Analítico Cx.'!$B41),-('Diário 3º PA'!$O$4:$O$1991=C$1),('Diário 3º PA'!$F$4:$F$1991))+SUMPRODUCT(-('Diário 4º PA'!$E$4:$E$2000='Analítico Cx.'!$B41),-('Diário 4º PA'!$O$4:$O$2000=C$1),('Diário 4º PA'!$F$4:$F$2000))</f>
        <v>0</v>
      </c>
      <c r="D41" s="188">
        <f>SUMPRODUCT(-('Diário 1º PA'!$E$4:$E$2000='Analítico Cx.'!$B41),-('Diário 1º PA'!$O$4:$O$2000=D$1),('Diário 1º PA'!$F$4:$F$2000))+SUMPRODUCT(-('Diário 2º PA'!$E$4:$E$1998='Analítico Cx.'!$B41),-('Diário 2º PA'!$O$4:$O$1998=D$1),('Diário 2º PA'!$F$4:$F$1998))+SUMPRODUCT(-('Diário 3º PA'!$E$4:$E$1991='Analítico Cx.'!$B41),-('Diário 3º PA'!$O$4:$O$1991=D$1),('Diário 3º PA'!$F$4:$F$1991))+SUMPRODUCT(-('Diário 4º PA'!$E$4:$E$2000='Analítico Cx.'!$B41),-('Diário 4º PA'!$O$4:$O$2000=D$1),('Diário 4º PA'!$F$4:$F$2000))</f>
        <v>0</v>
      </c>
      <c r="E41" s="188">
        <f>SUMPRODUCT(-('Diário 1º PA'!$E$4:$E$2000='Analítico Cx.'!$B41),-('Diário 1º PA'!$O$4:$O$2000=E$1),('Diário 1º PA'!$F$4:$F$2000))+SUMPRODUCT(-('Diário 2º PA'!$E$4:$E$1998='Analítico Cx.'!$B41),-('Diário 2º PA'!$O$4:$O$1998=E$1),('Diário 2º PA'!$F$4:$F$1998))+SUMPRODUCT(-('Diário 3º PA'!$E$4:$E$1991='Analítico Cx.'!$B41),-('Diário 3º PA'!$O$4:$O$1991=E$1),('Diário 3º PA'!$F$4:$F$1991))+SUMPRODUCT(-('Diário 4º PA'!$E$4:$E$2000='Analítico Cx.'!$B41),-('Diário 4º PA'!$O$4:$O$2000=E$1),('Diário 4º PA'!$F$4:$F$2000))</f>
        <v>0</v>
      </c>
      <c r="F41" s="188">
        <f>SUMPRODUCT(-('Diário 1º PA'!$E$4:$E$2000='Analítico Cx.'!$B41),-('Diário 1º PA'!$O$4:$O$2000=F$1),('Diário 1º PA'!$F$4:$F$2000))+SUMPRODUCT(-('Diário 2º PA'!$E$4:$E$1998='Analítico Cx.'!$B41),-('Diário 2º PA'!$O$4:$O$1998=F$1),('Diário 2º PA'!$F$4:$F$1998))+SUMPRODUCT(-('Diário 3º PA'!$E$4:$E$1991='Analítico Cx.'!$B41),-('Diário 3º PA'!$O$4:$O$1991=F$1),('Diário 3º PA'!$F$4:$F$1991))+SUMPRODUCT(-('Diário 4º PA'!$E$4:$E$2000='Analítico Cx.'!$B41),-('Diário 4º PA'!$O$4:$O$2000=F$1),('Diário 4º PA'!$F$4:$F$2000))</f>
        <v>0</v>
      </c>
      <c r="G41" s="188">
        <f>SUMPRODUCT(-('Diário 1º PA'!$E$4:$E$2000='Analítico Cx.'!$B41),-('Diário 1º PA'!$O$4:$O$2000=G$1),('Diário 1º PA'!$F$4:$F$2000))+SUMPRODUCT(-('Diário 2º PA'!$E$4:$E$1998='Analítico Cx.'!$B41),-('Diário 2º PA'!$O$4:$O$1998=G$1),('Diário 2º PA'!$F$4:$F$1998))+SUMPRODUCT(-('Diário 3º PA'!$E$4:$E$1991='Analítico Cx.'!$B41),-('Diário 3º PA'!$O$4:$O$1991=G$1),('Diário 3º PA'!$F$4:$F$1991))+SUMPRODUCT(-('Diário 4º PA'!$E$4:$E$2000='Analítico Cx.'!$B41),-('Diário 4º PA'!$O$4:$O$2000=G$1),('Diário 4º PA'!$F$4:$F$2000))</f>
        <v>0</v>
      </c>
      <c r="H41" s="188">
        <f>SUMPRODUCT(-('Diário 1º PA'!$E$4:$E$2000='Analítico Cx.'!$B41),-('Diário 1º PA'!$O$4:$O$2000=H$1),('Diário 1º PA'!$F$4:$F$2000))+SUMPRODUCT(-('Diário 2º PA'!$E$4:$E$1998='Analítico Cx.'!$B41),-('Diário 2º PA'!$O$4:$O$1998=H$1),('Diário 2º PA'!$F$4:$F$1998))+SUMPRODUCT(-('Diário 3º PA'!$E$4:$E$1991='Analítico Cx.'!$B41),-('Diário 3º PA'!$O$4:$O$1991=H$1),('Diário 3º PA'!$F$4:$F$1991))+SUMPRODUCT(-('Diário 4º PA'!$E$4:$E$2000='Analítico Cx.'!$B41),-('Diário 4º PA'!$O$4:$O$2000=H$1),('Diário 4º PA'!$F$4:$F$2000))</f>
        <v>0</v>
      </c>
      <c r="I41" s="188">
        <f>SUMPRODUCT(-('Diário 1º PA'!$E$4:$E$2000='Analítico Cx.'!$B41),-('Diário 1º PA'!$O$4:$O$2000=I$1),('Diário 1º PA'!$F$4:$F$2000))+SUMPRODUCT(-('Diário 2º PA'!$E$4:$E$1998='Analítico Cx.'!$B41),-('Diário 2º PA'!$O$4:$O$1998=I$1),('Diário 2º PA'!$F$4:$F$1998))+SUMPRODUCT(-('Diário 3º PA'!$E$4:$E$1991='Analítico Cx.'!$B41),-('Diário 3º PA'!$O$4:$O$1991=I$1),('Diário 3º PA'!$F$4:$F$1991))+SUMPRODUCT(-('Diário 4º PA'!$E$4:$E$2000='Analítico Cx.'!$B41),-('Diário 4º PA'!$O$4:$O$2000=I$1),('Diário 4º PA'!$F$4:$F$2000))</f>
        <v>0</v>
      </c>
      <c r="J41" s="188">
        <f>SUMPRODUCT(-('Diário 1º PA'!$E$4:$E$2000='Analítico Cx.'!$B41),-('Diário 1º PA'!$O$4:$O$2000=J$1),('Diário 1º PA'!$F$4:$F$2000))+SUMPRODUCT(-('Diário 2º PA'!$E$4:$E$1998='Analítico Cx.'!$B41),-('Diário 2º PA'!$O$4:$O$1998=J$1),('Diário 2º PA'!$F$4:$F$1998))+SUMPRODUCT(-('Diário 3º PA'!$E$4:$E$1991='Analítico Cx.'!$B41),-('Diário 3º PA'!$O$4:$O$1991=J$1),('Diário 3º PA'!$F$4:$F$1991))+SUMPRODUCT(-('Diário 4º PA'!$E$4:$E$2000='Analítico Cx.'!$B41),-('Diário 4º PA'!$O$4:$O$2000=J$1),('Diário 4º PA'!$F$4:$F$2000))</f>
        <v>0</v>
      </c>
      <c r="K41" s="188">
        <f>SUMPRODUCT(-('Diário 1º PA'!$E$4:$E$2000='Analítico Cx.'!$B41),-('Diário 1º PA'!$O$4:$O$2000=K$1),('Diário 1º PA'!$F$4:$F$2000))+SUMPRODUCT(-('Diário 2º PA'!$E$4:$E$1998='Analítico Cx.'!$B41),-('Diário 2º PA'!$O$4:$O$1998=K$1),('Diário 2º PA'!$F$4:$F$1998))+SUMPRODUCT(-('Diário 3º PA'!$E$4:$E$1991='Analítico Cx.'!$B41),-('Diário 3º PA'!$O$4:$O$1991=K$1),('Diário 3º PA'!$F$4:$F$1991))+SUMPRODUCT(-('Diário 4º PA'!$E$4:$E$2000='Analítico Cx.'!$B41),-('Diário 4º PA'!$O$4:$O$2000=K$1),('Diário 4º PA'!$F$4:$F$2000))</f>
        <v>0</v>
      </c>
      <c r="L41" s="188">
        <f>SUMPRODUCT(-('Diário 1º PA'!$E$4:$E$2000='Analítico Cx.'!$B41),-('Diário 1º PA'!$O$4:$O$2000=L$1),('Diário 1º PA'!$F$4:$F$2000))+SUMPRODUCT(-('Diário 2º PA'!$E$4:$E$1998='Analítico Cx.'!$B41),-('Diário 2º PA'!$O$4:$O$1998=L$1),('Diário 2º PA'!$F$4:$F$1998))+SUMPRODUCT(-('Diário 3º PA'!$E$4:$E$1991='Analítico Cx.'!$B41),-('Diário 3º PA'!$O$4:$O$1991=L$1),('Diário 3º PA'!$F$4:$F$1991))+SUMPRODUCT(-('Diário 4º PA'!$E$4:$E$2000='Analítico Cx.'!$B41),-('Diário 4º PA'!$O$4:$O$2000=L$1),('Diário 4º PA'!$F$4:$F$2000))</f>
        <v>0</v>
      </c>
      <c r="M41" s="188">
        <f>SUMPRODUCT(-('Diário 1º PA'!$E$4:$E$2000='Analítico Cx.'!$B41),-('Diário 1º PA'!$O$4:$O$2000=M$1),('Diário 1º PA'!$F$4:$F$2000))+SUMPRODUCT(-('Diário 2º PA'!$E$4:$E$1998='Analítico Cx.'!$B41),-('Diário 2º PA'!$O$4:$O$1998=M$1),('Diário 2º PA'!$F$4:$F$1998))+SUMPRODUCT(-('Diário 3º PA'!$E$4:$E$1991='Analítico Cx.'!$B41),-('Diário 3º PA'!$O$4:$O$1991=M$1),('Diário 3º PA'!$F$4:$F$1991))+SUMPRODUCT(-('Diário 4º PA'!$E$4:$E$2000='Analítico Cx.'!$B41),-('Diário 4º PA'!$O$4:$O$2000=M$1),('Diário 4º PA'!$F$4:$F$2000))</f>
        <v>0</v>
      </c>
      <c r="N41" s="188">
        <f>SUMPRODUCT(-('Diário 1º PA'!$E$4:$E$2000='Analítico Cx.'!$B41),-('Diário 1º PA'!$O$4:$O$2000=N$1),('Diário 1º PA'!$F$4:$F$2000))+SUMPRODUCT(-('Diário 2º PA'!$E$4:$E$1998='Analítico Cx.'!$B41),-('Diário 2º PA'!$O$4:$O$1998=N$1),('Diário 2º PA'!$F$4:$F$1998))+SUMPRODUCT(-('Diário 3º PA'!$E$4:$E$1991='Analítico Cx.'!$B41),-('Diário 3º PA'!$O$4:$O$1991=N$1),('Diário 3º PA'!$F$4:$F$1991))+SUMPRODUCT(-('Diário 4º PA'!$E$4:$E$2000='Analítico Cx.'!$B41),-('Diário 4º PA'!$O$4:$O$2000=N$1),('Diário 4º PA'!$F$4:$F$2000))</f>
        <v>0</v>
      </c>
      <c r="O41" s="189">
        <f t="shared" si="8"/>
        <v>0</v>
      </c>
      <c r="P41" s="172">
        <f t="shared" si="7"/>
        <v>0</v>
      </c>
    </row>
    <row r="42" spans="1:16" ht="23.25" customHeight="1">
      <c r="A42" s="63" t="s">
        <v>245</v>
      </c>
      <c r="B42" s="62" t="s">
        <v>179</v>
      </c>
      <c r="C42" s="188">
        <f>SUMPRODUCT(-('Diário 1º PA'!$E$4:$E$2000='Analítico Cx.'!$B42),-('Diário 1º PA'!$O$4:$O$2000=C$1),('Diário 1º PA'!$F$4:$F$2000))+SUMPRODUCT(-('Diário 2º PA'!$E$4:$E$1998='Analítico Cx.'!$B42),-('Diário 2º PA'!$O$4:$O$1998=C$1),('Diário 2º PA'!$F$4:$F$1998))+SUMPRODUCT(-('Diário 3º PA'!$E$4:$E$1991='Analítico Cx.'!$B42),-('Diário 3º PA'!$O$4:$O$1991=C$1),('Diário 3º PA'!$F$4:$F$1991))+SUMPRODUCT(-('Diário 4º PA'!$E$4:$E$2000='Analítico Cx.'!$B42),-('Diário 4º PA'!$O$4:$O$2000=C$1),('Diário 4º PA'!$F$4:$F$2000))</f>
        <v>0</v>
      </c>
      <c r="D42" s="188">
        <f>SUMPRODUCT(-('Diário 1º PA'!$E$4:$E$2000='Analítico Cx.'!$B42),-('Diário 1º PA'!$O$4:$O$2000=D$1),('Diário 1º PA'!$F$4:$F$2000))+SUMPRODUCT(-('Diário 2º PA'!$E$4:$E$1998='Analítico Cx.'!$B42),-('Diário 2º PA'!$O$4:$O$1998=D$1),('Diário 2º PA'!$F$4:$F$1998))+SUMPRODUCT(-('Diário 3º PA'!$E$4:$E$1991='Analítico Cx.'!$B42),-('Diário 3º PA'!$O$4:$O$1991=D$1),('Diário 3º PA'!$F$4:$F$1991))+SUMPRODUCT(-('Diário 4º PA'!$E$4:$E$2000='Analítico Cx.'!$B42),-('Diário 4º PA'!$O$4:$O$2000=D$1),('Diário 4º PA'!$F$4:$F$2000))</f>
        <v>0</v>
      </c>
      <c r="E42" s="188">
        <f>SUMPRODUCT(-('Diário 1º PA'!$E$4:$E$2000='Analítico Cx.'!$B42),-('Diário 1º PA'!$O$4:$O$2000=E$1),('Diário 1º PA'!$F$4:$F$2000))+SUMPRODUCT(-('Diário 2º PA'!$E$4:$E$1998='Analítico Cx.'!$B42),-('Diário 2º PA'!$O$4:$O$1998=E$1),('Diário 2º PA'!$F$4:$F$1998))+SUMPRODUCT(-('Diário 3º PA'!$E$4:$E$1991='Analítico Cx.'!$B42),-('Diário 3º PA'!$O$4:$O$1991=E$1),('Diário 3º PA'!$F$4:$F$1991))+SUMPRODUCT(-('Diário 4º PA'!$E$4:$E$2000='Analítico Cx.'!$B42),-('Diário 4º PA'!$O$4:$O$2000=E$1),('Diário 4º PA'!$F$4:$F$2000))</f>
        <v>0</v>
      </c>
      <c r="F42" s="188">
        <f>SUMPRODUCT(-('Diário 1º PA'!$E$4:$E$2000='Analítico Cx.'!$B42),-('Diário 1º PA'!$O$4:$O$2000=F$1),('Diário 1º PA'!$F$4:$F$2000))+SUMPRODUCT(-('Diário 2º PA'!$E$4:$E$1998='Analítico Cx.'!$B42),-('Diário 2º PA'!$O$4:$O$1998=F$1),('Diário 2º PA'!$F$4:$F$1998))+SUMPRODUCT(-('Diário 3º PA'!$E$4:$E$1991='Analítico Cx.'!$B42),-('Diário 3º PA'!$O$4:$O$1991=F$1),('Diário 3º PA'!$F$4:$F$1991))+SUMPRODUCT(-('Diário 4º PA'!$E$4:$E$2000='Analítico Cx.'!$B42),-('Diário 4º PA'!$O$4:$O$2000=F$1),('Diário 4º PA'!$F$4:$F$2000))</f>
        <v>0</v>
      </c>
      <c r="G42" s="188">
        <f>SUMPRODUCT(-('Diário 1º PA'!$E$4:$E$2000='Analítico Cx.'!$B42),-('Diário 1º PA'!$O$4:$O$2000=G$1),('Diário 1º PA'!$F$4:$F$2000))+SUMPRODUCT(-('Diário 2º PA'!$E$4:$E$1998='Analítico Cx.'!$B42),-('Diário 2º PA'!$O$4:$O$1998=G$1),('Diário 2º PA'!$F$4:$F$1998))+SUMPRODUCT(-('Diário 3º PA'!$E$4:$E$1991='Analítico Cx.'!$B42),-('Diário 3º PA'!$O$4:$O$1991=G$1),('Diário 3º PA'!$F$4:$F$1991))+SUMPRODUCT(-('Diário 4º PA'!$E$4:$E$2000='Analítico Cx.'!$B42),-('Diário 4º PA'!$O$4:$O$2000=G$1),('Diário 4º PA'!$F$4:$F$2000))</f>
        <v>0</v>
      </c>
      <c r="H42" s="188">
        <f>SUMPRODUCT(-('Diário 1º PA'!$E$4:$E$2000='Analítico Cx.'!$B42),-('Diário 1º PA'!$O$4:$O$2000=H$1),('Diário 1º PA'!$F$4:$F$2000))+SUMPRODUCT(-('Diário 2º PA'!$E$4:$E$1998='Analítico Cx.'!$B42),-('Diário 2º PA'!$O$4:$O$1998=H$1),('Diário 2º PA'!$F$4:$F$1998))+SUMPRODUCT(-('Diário 3º PA'!$E$4:$E$1991='Analítico Cx.'!$B42),-('Diário 3º PA'!$O$4:$O$1991=H$1),('Diário 3º PA'!$F$4:$F$1991))+SUMPRODUCT(-('Diário 4º PA'!$E$4:$E$2000='Analítico Cx.'!$B42),-('Diário 4º PA'!$O$4:$O$2000=H$1),('Diário 4º PA'!$F$4:$F$2000))</f>
        <v>0</v>
      </c>
      <c r="I42" s="188">
        <f>SUMPRODUCT(-('Diário 1º PA'!$E$4:$E$2000='Analítico Cx.'!$B42),-('Diário 1º PA'!$O$4:$O$2000=I$1),('Diário 1º PA'!$F$4:$F$2000))+SUMPRODUCT(-('Diário 2º PA'!$E$4:$E$1998='Analítico Cx.'!$B42),-('Diário 2º PA'!$O$4:$O$1998=I$1),('Diário 2º PA'!$F$4:$F$1998))+SUMPRODUCT(-('Diário 3º PA'!$E$4:$E$1991='Analítico Cx.'!$B42),-('Diário 3º PA'!$O$4:$O$1991=I$1),('Diário 3º PA'!$F$4:$F$1991))+SUMPRODUCT(-('Diário 4º PA'!$E$4:$E$2000='Analítico Cx.'!$B42),-('Diário 4º PA'!$O$4:$O$2000=I$1),('Diário 4º PA'!$F$4:$F$2000))</f>
        <v>0</v>
      </c>
      <c r="J42" s="188">
        <f>SUMPRODUCT(-('Diário 1º PA'!$E$4:$E$2000='Analítico Cx.'!$B42),-('Diário 1º PA'!$O$4:$O$2000=J$1),('Diário 1º PA'!$F$4:$F$2000))+SUMPRODUCT(-('Diário 2º PA'!$E$4:$E$1998='Analítico Cx.'!$B42),-('Diário 2º PA'!$O$4:$O$1998=J$1),('Diário 2º PA'!$F$4:$F$1998))+SUMPRODUCT(-('Diário 3º PA'!$E$4:$E$1991='Analítico Cx.'!$B42),-('Diário 3º PA'!$O$4:$O$1991=J$1),('Diário 3º PA'!$F$4:$F$1991))+SUMPRODUCT(-('Diário 4º PA'!$E$4:$E$2000='Analítico Cx.'!$B42),-('Diário 4º PA'!$O$4:$O$2000=J$1),('Diário 4º PA'!$F$4:$F$2000))</f>
        <v>0</v>
      </c>
      <c r="K42" s="188">
        <f>SUMPRODUCT(-('Diário 1º PA'!$E$4:$E$2000='Analítico Cx.'!$B42),-('Diário 1º PA'!$O$4:$O$2000=K$1),('Diário 1º PA'!$F$4:$F$2000))+SUMPRODUCT(-('Diário 2º PA'!$E$4:$E$1998='Analítico Cx.'!$B42),-('Diário 2º PA'!$O$4:$O$1998=K$1),('Diário 2º PA'!$F$4:$F$1998))+SUMPRODUCT(-('Diário 3º PA'!$E$4:$E$1991='Analítico Cx.'!$B42),-('Diário 3º PA'!$O$4:$O$1991=K$1),('Diário 3º PA'!$F$4:$F$1991))+SUMPRODUCT(-('Diário 4º PA'!$E$4:$E$2000='Analítico Cx.'!$B42),-('Diário 4º PA'!$O$4:$O$2000=K$1),('Diário 4º PA'!$F$4:$F$2000))</f>
        <v>0</v>
      </c>
      <c r="L42" s="188">
        <f>SUMPRODUCT(-('Diário 1º PA'!$E$4:$E$2000='Analítico Cx.'!$B42),-('Diário 1º PA'!$O$4:$O$2000=L$1),('Diário 1º PA'!$F$4:$F$2000))+SUMPRODUCT(-('Diário 2º PA'!$E$4:$E$1998='Analítico Cx.'!$B42),-('Diário 2º PA'!$O$4:$O$1998=L$1),('Diário 2º PA'!$F$4:$F$1998))+SUMPRODUCT(-('Diário 3º PA'!$E$4:$E$1991='Analítico Cx.'!$B42),-('Diário 3º PA'!$O$4:$O$1991=L$1),('Diário 3º PA'!$F$4:$F$1991))+SUMPRODUCT(-('Diário 4º PA'!$E$4:$E$2000='Analítico Cx.'!$B42),-('Diário 4º PA'!$O$4:$O$2000=L$1),('Diário 4º PA'!$F$4:$F$2000))</f>
        <v>0</v>
      </c>
      <c r="M42" s="188">
        <f>SUMPRODUCT(-('Diário 1º PA'!$E$4:$E$2000='Analítico Cx.'!$B42),-('Diário 1º PA'!$O$4:$O$2000=M$1),('Diário 1º PA'!$F$4:$F$2000))+SUMPRODUCT(-('Diário 2º PA'!$E$4:$E$1998='Analítico Cx.'!$B42),-('Diário 2º PA'!$O$4:$O$1998=M$1),('Diário 2º PA'!$F$4:$F$1998))+SUMPRODUCT(-('Diário 3º PA'!$E$4:$E$1991='Analítico Cx.'!$B42),-('Diário 3º PA'!$O$4:$O$1991=M$1),('Diário 3º PA'!$F$4:$F$1991))+SUMPRODUCT(-('Diário 4º PA'!$E$4:$E$2000='Analítico Cx.'!$B42),-('Diário 4º PA'!$O$4:$O$2000=M$1),('Diário 4º PA'!$F$4:$F$2000))</f>
        <v>0</v>
      </c>
      <c r="N42" s="188">
        <f>SUMPRODUCT(-('Diário 1º PA'!$E$4:$E$2000='Analítico Cx.'!$B42),-('Diário 1º PA'!$O$4:$O$2000=N$1),('Diário 1º PA'!$F$4:$F$2000))+SUMPRODUCT(-('Diário 2º PA'!$E$4:$E$1998='Analítico Cx.'!$B42),-('Diário 2º PA'!$O$4:$O$1998=N$1),('Diário 2º PA'!$F$4:$F$1998))+SUMPRODUCT(-('Diário 3º PA'!$E$4:$E$1991='Analítico Cx.'!$B42),-('Diário 3º PA'!$O$4:$O$1991=N$1),('Diário 3º PA'!$F$4:$F$1991))+SUMPRODUCT(-('Diário 4º PA'!$E$4:$E$2000='Analítico Cx.'!$B42),-('Diário 4º PA'!$O$4:$O$2000=N$1),('Diário 4º PA'!$F$4:$F$2000))</f>
        <v>0</v>
      </c>
      <c r="O42" s="189">
        <f t="shared" si="8"/>
        <v>0</v>
      </c>
      <c r="P42" s="172">
        <f t="shared" si="7"/>
        <v>0</v>
      </c>
    </row>
    <row r="43" spans="1:16" ht="23.25" customHeight="1">
      <c r="A43" s="63" t="s">
        <v>246</v>
      </c>
      <c r="B43" s="62" t="s">
        <v>286</v>
      </c>
      <c r="C43" s="188">
        <f>SUMPRODUCT(-('Diário 1º PA'!$E$4:$E$2000='Analítico Cx.'!$B43),-('Diário 1º PA'!$O$4:$O$2000=C$1),('Diário 1º PA'!$F$4:$F$2000))+SUMPRODUCT(-('Diário 2º PA'!$E$4:$E$1998='Analítico Cx.'!$B43),-('Diário 2º PA'!$O$4:$O$1998=C$1),('Diário 2º PA'!$F$4:$F$1998))+SUMPRODUCT(-('Diário 3º PA'!$E$4:$E$1991='Analítico Cx.'!$B43),-('Diário 3º PA'!$O$4:$O$1991=C$1),('Diário 3º PA'!$F$4:$F$1991))+SUMPRODUCT(-('Diário 4º PA'!$E$4:$E$2000='Analítico Cx.'!$B43),-('Diário 4º PA'!$O$4:$O$2000=C$1),('Diário 4º PA'!$F$4:$F$2000))</f>
        <v>0</v>
      </c>
      <c r="D43" s="188">
        <f>SUMPRODUCT(-('Diário 1º PA'!$E$4:$E$2000='Analítico Cx.'!$B43),-('Diário 1º PA'!$O$4:$O$2000=D$1),('Diário 1º PA'!$F$4:$F$2000))+SUMPRODUCT(-('Diário 2º PA'!$E$4:$E$1998='Analítico Cx.'!$B43),-('Diário 2º PA'!$O$4:$O$1998=D$1),('Diário 2º PA'!$F$4:$F$1998))+SUMPRODUCT(-('Diário 3º PA'!$E$4:$E$1991='Analítico Cx.'!$B43),-('Diário 3º PA'!$O$4:$O$1991=D$1),('Diário 3º PA'!$F$4:$F$1991))+SUMPRODUCT(-('Diário 4º PA'!$E$4:$E$2000='Analítico Cx.'!$B43),-('Diário 4º PA'!$O$4:$O$2000=D$1),('Diário 4º PA'!$F$4:$F$2000))</f>
        <v>0</v>
      </c>
      <c r="E43" s="188">
        <f>SUMPRODUCT(-('Diário 1º PA'!$E$4:$E$2000='Analítico Cx.'!$B43),-('Diário 1º PA'!$O$4:$O$2000=E$1),('Diário 1º PA'!$F$4:$F$2000))+SUMPRODUCT(-('Diário 2º PA'!$E$4:$E$1998='Analítico Cx.'!$B43),-('Diário 2º PA'!$O$4:$O$1998=E$1),('Diário 2º PA'!$F$4:$F$1998))+SUMPRODUCT(-('Diário 3º PA'!$E$4:$E$1991='Analítico Cx.'!$B43),-('Diário 3º PA'!$O$4:$O$1991=E$1),('Diário 3º PA'!$F$4:$F$1991))+SUMPRODUCT(-('Diário 4º PA'!$E$4:$E$2000='Analítico Cx.'!$B43),-('Diário 4º PA'!$O$4:$O$2000=E$1),('Diário 4º PA'!$F$4:$F$2000))</f>
        <v>0</v>
      </c>
      <c r="F43" s="188">
        <f>SUMPRODUCT(-('Diário 1º PA'!$E$4:$E$2000='Analítico Cx.'!$B43),-('Diário 1º PA'!$O$4:$O$2000=F$1),('Diário 1º PA'!$F$4:$F$2000))+SUMPRODUCT(-('Diário 2º PA'!$E$4:$E$1998='Analítico Cx.'!$B43),-('Diário 2º PA'!$O$4:$O$1998=F$1),('Diário 2º PA'!$F$4:$F$1998))+SUMPRODUCT(-('Diário 3º PA'!$E$4:$E$1991='Analítico Cx.'!$B43),-('Diário 3º PA'!$O$4:$O$1991=F$1),('Diário 3º PA'!$F$4:$F$1991))+SUMPRODUCT(-('Diário 4º PA'!$E$4:$E$2000='Analítico Cx.'!$B43),-('Diário 4º PA'!$O$4:$O$2000=F$1),('Diário 4º PA'!$F$4:$F$2000))</f>
        <v>0</v>
      </c>
      <c r="G43" s="188">
        <f>SUMPRODUCT(-('Diário 1º PA'!$E$4:$E$2000='Analítico Cx.'!$B43),-('Diário 1º PA'!$O$4:$O$2000=G$1),('Diário 1º PA'!$F$4:$F$2000))+SUMPRODUCT(-('Diário 2º PA'!$E$4:$E$1998='Analítico Cx.'!$B43),-('Diário 2º PA'!$O$4:$O$1998=G$1),('Diário 2º PA'!$F$4:$F$1998))+SUMPRODUCT(-('Diário 3º PA'!$E$4:$E$1991='Analítico Cx.'!$B43),-('Diário 3º PA'!$O$4:$O$1991=G$1),('Diário 3º PA'!$F$4:$F$1991))+SUMPRODUCT(-('Diário 4º PA'!$E$4:$E$2000='Analítico Cx.'!$B43),-('Diário 4º PA'!$O$4:$O$2000=G$1),('Diário 4º PA'!$F$4:$F$2000))</f>
        <v>0</v>
      </c>
      <c r="H43" s="188">
        <f>SUMPRODUCT(-('Diário 1º PA'!$E$4:$E$2000='Analítico Cx.'!$B43),-('Diário 1º PA'!$O$4:$O$2000=H$1),('Diário 1º PA'!$F$4:$F$2000))+SUMPRODUCT(-('Diário 2º PA'!$E$4:$E$1998='Analítico Cx.'!$B43),-('Diário 2º PA'!$O$4:$O$1998=H$1),('Diário 2º PA'!$F$4:$F$1998))+SUMPRODUCT(-('Diário 3º PA'!$E$4:$E$1991='Analítico Cx.'!$B43),-('Diário 3º PA'!$O$4:$O$1991=H$1),('Diário 3º PA'!$F$4:$F$1991))+SUMPRODUCT(-('Diário 4º PA'!$E$4:$E$2000='Analítico Cx.'!$B43),-('Diário 4º PA'!$O$4:$O$2000=H$1),('Diário 4º PA'!$F$4:$F$2000))</f>
        <v>0</v>
      </c>
      <c r="I43" s="188">
        <f>SUMPRODUCT(-('Diário 1º PA'!$E$4:$E$2000='Analítico Cx.'!$B43),-('Diário 1º PA'!$O$4:$O$2000=I$1),('Diário 1º PA'!$F$4:$F$2000))+SUMPRODUCT(-('Diário 2º PA'!$E$4:$E$1998='Analítico Cx.'!$B43),-('Diário 2º PA'!$O$4:$O$1998=I$1),('Diário 2º PA'!$F$4:$F$1998))+SUMPRODUCT(-('Diário 3º PA'!$E$4:$E$1991='Analítico Cx.'!$B43),-('Diário 3º PA'!$O$4:$O$1991=I$1),('Diário 3º PA'!$F$4:$F$1991))+SUMPRODUCT(-('Diário 4º PA'!$E$4:$E$2000='Analítico Cx.'!$B43),-('Diário 4º PA'!$O$4:$O$2000=I$1),('Diário 4º PA'!$F$4:$F$2000))</f>
        <v>0</v>
      </c>
      <c r="J43" s="188">
        <f>SUMPRODUCT(-('Diário 1º PA'!$E$4:$E$2000='Analítico Cx.'!$B43),-('Diário 1º PA'!$O$4:$O$2000=J$1),('Diário 1º PA'!$F$4:$F$2000))+SUMPRODUCT(-('Diário 2º PA'!$E$4:$E$1998='Analítico Cx.'!$B43),-('Diário 2º PA'!$O$4:$O$1998=J$1),('Diário 2º PA'!$F$4:$F$1998))+SUMPRODUCT(-('Diário 3º PA'!$E$4:$E$1991='Analítico Cx.'!$B43),-('Diário 3º PA'!$O$4:$O$1991=J$1),('Diário 3º PA'!$F$4:$F$1991))+SUMPRODUCT(-('Diário 4º PA'!$E$4:$E$2000='Analítico Cx.'!$B43),-('Diário 4º PA'!$O$4:$O$2000=J$1),('Diário 4º PA'!$F$4:$F$2000))</f>
        <v>0</v>
      </c>
      <c r="K43" s="188">
        <f>SUMPRODUCT(-('Diário 1º PA'!$E$4:$E$2000='Analítico Cx.'!$B43),-('Diário 1º PA'!$O$4:$O$2000=K$1),('Diário 1º PA'!$F$4:$F$2000))+SUMPRODUCT(-('Diário 2º PA'!$E$4:$E$1998='Analítico Cx.'!$B43),-('Diário 2º PA'!$O$4:$O$1998=K$1),('Diário 2º PA'!$F$4:$F$1998))+SUMPRODUCT(-('Diário 3º PA'!$E$4:$E$1991='Analítico Cx.'!$B43),-('Diário 3º PA'!$O$4:$O$1991=K$1),('Diário 3º PA'!$F$4:$F$1991))+SUMPRODUCT(-('Diário 4º PA'!$E$4:$E$2000='Analítico Cx.'!$B43),-('Diário 4º PA'!$O$4:$O$2000=K$1),('Diário 4º PA'!$F$4:$F$2000))</f>
        <v>0</v>
      </c>
      <c r="L43" s="188">
        <f>SUMPRODUCT(-('Diário 1º PA'!$E$4:$E$2000='Analítico Cx.'!$B43),-('Diário 1º PA'!$O$4:$O$2000=L$1),('Diário 1º PA'!$F$4:$F$2000))+SUMPRODUCT(-('Diário 2º PA'!$E$4:$E$1998='Analítico Cx.'!$B43),-('Diário 2º PA'!$O$4:$O$1998=L$1),('Diário 2º PA'!$F$4:$F$1998))+SUMPRODUCT(-('Diário 3º PA'!$E$4:$E$1991='Analítico Cx.'!$B43),-('Diário 3º PA'!$O$4:$O$1991=L$1),('Diário 3º PA'!$F$4:$F$1991))+SUMPRODUCT(-('Diário 4º PA'!$E$4:$E$2000='Analítico Cx.'!$B43),-('Diário 4º PA'!$O$4:$O$2000=L$1),('Diário 4º PA'!$F$4:$F$2000))</f>
        <v>0</v>
      </c>
      <c r="M43" s="188">
        <f>SUMPRODUCT(-('Diário 1º PA'!$E$4:$E$2000='Analítico Cx.'!$B43),-('Diário 1º PA'!$O$4:$O$2000=M$1),('Diário 1º PA'!$F$4:$F$2000))+SUMPRODUCT(-('Diário 2º PA'!$E$4:$E$1998='Analítico Cx.'!$B43),-('Diário 2º PA'!$O$4:$O$1998=M$1),('Diário 2º PA'!$F$4:$F$1998))+SUMPRODUCT(-('Diário 3º PA'!$E$4:$E$1991='Analítico Cx.'!$B43),-('Diário 3º PA'!$O$4:$O$1991=M$1),('Diário 3º PA'!$F$4:$F$1991))+SUMPRODUCT(-('Diário 4º PA'!$E$4:$E$2000='Analítico Cx.'!$B43),-('Diário 4º PA'!$O$4:$O$2000=M$1),('Diário 4º PA'!$F$4:$F$2000))</f>
        <v>0</v>
      </c>
      <c r="N43" s="188">
        <f>SUMPRODUCT(-('Diário 1º PA'!$E$4:$E$2000='Analítico Cx.'!$B43),-('Diário 1º PA'!$O$4:$O$2000=N$1),('Diário 1º PA'!$F$4:$F$2000))+SUMPRODUCT(-('Diário 2º PA'!$E$4:$E$1998='Analítico Cx.'!$B43),-('Diário 2º PA'!$O$4:$O$1998=N$1),('Diário 2º PA'!$F$4:$F$1998))+SUMPRODUCT(-('Diário 3º PA'!$E$4:$E$1991='Analítico Cx.'!$B43),-('Diário 3º PA'!$O$4:$O$1991=N$1),('Diário 3º PA'!$F$4:$F$1991))+SUMPRODUCT(-('Diário 4º PA'!$E$4:$E$2000='Analítico Cx.'!$B43),-('Diário 4º PA'!$O$4:$O$2000=N$1),('Diário 4º PA'!$F$4:$F$2000))</f>
        <v>0</v>
      </c>
      <c r="O43" s="189">
        <f t="shared" si="8"/>
        <v>0</v>
      </c>
      <c r="P43" s="172">
        <f t="shared" si="7"/>
        <v>0</v>
      </c>
    </row>
    <row r="44" spans="1:16" ht="23.25" customHeight="1">
      <c r="A44" s="63" t="s">
        <v>247</v>
      </c>
      <c r="B44" s="62" t="s">
        <v>176</v>
      </c>
      <c r="C44" s="188">
        <f>SUMPRODUCT(-('Diário 1º PA'!$E$4:$E$2000='Analítico Cx.'!$B44),-('Diário 1º PA'!$O$4:$O$2000=C$1),('Diário 1º PA'!$F$4:$F$2000))+SUMPRODUCT(-('Diário 2º PA'!$E$4:$E$1998='Analítico Cx.'!$B44),-('Diário 2º PA'!$O$4:$O$1998=C$1),('Diário 2º PA'!$F$4:$F$1998))+SUMPRODUCT(-('Diário 3º PA'!$E$4:$E$1991='Analítico Cx.'!$B44),-('Diário 3º PA'!$O$4:$O$1991=C$1),('Diário 3º PA'!$F$4:$F$1991))+SUMPRODUCT(-('Diário 4º PA'!$E$4:$E$2000='Analítico Cx.'!$B44),-('Diário 4º PA'!$O$4:$O$2000=C$1),('Diário 4º PA'!$F$4:$F$2000))</f>
        <v>0</v>
      </c>
      <c r="D44" s="188">
        <f>SUMPRODUCT(-('Diário 1º PA'!$E$4:$E$2000='Analítico Cx.'!$B44),-('Diário 1º PA'!$O$4:$O$2000=D$1),('Diário 1º PA'!$F$4:$F$2000))+SUMPRODUCT(-('Diário 2º PA'!$E$4:$E$1998='Analítico Cx.'!$B44),-('Diário 2º PA'!$O$4:$O$1998=D$1),('Diário 2º PA'!$F$4:$F$1998))+SUMPRODUCT(-('Diário 3º PA'!$E$4:$E$1991='Analítico Cx.'!$B44),-('Diário 3º PA'!$O$4:$O$1991=D$1),('Diário 3º PA'!$F$4:$F$1991))+SUMPRODUCT(-('Diário 4º PA'!$E$4:$E$2000='Analítico Cx.'!$B44),-('Diário 4º PA'!$O$4:$O$2000=D$1),('Diário 4º PA'!$F$4:$F$2000))</f>
        <v>0</v>
      </c>
      <c r="E44" s="188">
        <f>SUMPRODUCT(-('Diário 1º PA'!$E$4:$E$2000='Analítico Cx.'!$B44),-('Diário 1º PA'!$O$4:$O$2000=E$1),('Diário 1º PA'!$F$4:$F$2000))+SUMPRODUCT(-('Diário 2º PA'!$E$4:$E$1998='Analítico Cx.'!$B44),-('Diário 2º PA'!$O$4:$O$1998=E$1),('Diário 2º PA'!$F$4:$F$1998))+SUMPRODUCT(-('Diário 3º PA'!$E$4:$E$1991='Analítico Cx.'!$B44),-('Diário 3º PA'!$O$4:$O$1991=E$1),('Diário 3º PA'!$F$4:$F$1991))+SUMPRODUCT(-('Diário 4º PA'!$E$4:$E$2000='Analítico Cx.'!$B44),-('Diário 4º PA'!$O$4:$O$2000=E$1),('Diário 4º PA'!$F$4:$F$2000))</f>
        <v>0</v>
      </c>
      <c r="F44" s="188">
        <f>SUMPRODUCT(-('Diário 1º PA'!$E$4:$E$2000='Analítico Cx.'!$B44),-('Diário 1º PA'!$O$4:$O$2000=F$1),('Diário 1º PA'!$F$4:$F$2000))+SUMPRODUCT(-('Diário 2º PA'!$E$4:$E$1998='Analítico Cx.'!$B44),-('Diário 2º PA'!$O$4:$O$1998=F$1),('Diário 2º PA'!$F$4:$F$1998))+SUMPRODUCT(-('Diário 3º PA'!$E$4:$E$1991='Analítico Cx.'!$B44),-('Diário 3º PA'!$O$4:$O$1991=F$1),('Diário 3º PA'!$F$4:$F$1991))+SUMPRODUCT(-('Diário 4º PA'!$E$4:$E$2000='Analítico Cx.'!$B44),-('Diário 4º PA'!$O$4:$O$2000=F$1),('Diário 4º PA'!$F$4:$F$2000))</f>
        <v>0</v>
      </c>
      <c r="G44" s="188">
        <f>SUMPRODUCT(-('Diário 1º PA'!$E$4:$E$2000='Analítico Cx.'!$B44),-('Diário 1º PA'!$O$4:$O$2000=G$1),('Diário 1º PA'!$F$4:$F$2000))+SUMPRODUCT(-('Diário 2º PA'!$E$4:$E$1998='Analítico Cx.'!$B44),-('Diário 2º PA'!$O$4:$O$1998=G$1),('Diário 2º PA'!$F$4:$F$1998))+SUMPRODUCT(-('Diário 3º PA'!$E$4:$E$1991='Analítico Cx.'!$B44),-('Diário 3º PA'!$O$4:$O$1991=G$1),('Diário 3º PA'!$F$4:$F$1991))+SUMPRODUCT(-('Diário 4º PA'!$E$4:$E$2000='Analítico Cx.'!$B44),-('Diário 4º PA'!$O$4:$O$2000=G$1),('Diário 4º PA'!$F$4:$F$2000))</f>
        <v>0</v>
      </c>
      <c r="H44" s="188">
        <f>SUMPRODUCT(-('Diário 1º PA'!$E$4:$E$2000='Analítico Cx.'!$B44),-('Diário 1º PA'!$O$4:$O$2000=H$1),('Diário 1º PA'!$F$4:$F$2000))+SUMPRODUCT(-('Diário 2º PA'!$E$4:$E$1998='Analítico Cx.'!$B44),-('Diário 2º PA'!$O$4:$O$1998=H$1),('Diário 2º PA'!$F$4:$F$1998))+SUMPRODUCT(-('Diário 3º PA'!$E$4:$E$1991='Analítico Cx.'!$B44),-('Diário 3º PA'!$O$4:$O$1991=H$1),('Diário 3º PA'!$F$4:$F$1991))+SUMPRODUCT(-('Diário 4º PA'!$E$4:$E$2000='Analítico Cx.'!$B44),-('Diário 4º PA'!$O$4:$O$2000=H$1),('Diário 4º PA'!$F$4:$F$2000))</f>
        <v>0</v>
      </c>
      <c r="I44" s="188">
        <f>SUMPRODUCT(-('Diário 1º PA'!$E$4:$E$2000='Analítico Cx.'!$B44),-('Diário 1º PA'!$O$4:$O$2000=I$1),('Diário 1º PA'!$F$4:$F$2000))+SUMPRODUCT(-('Diário 2º PA'!$E$4:$E$1998='Analítico Cx.'!$B44),-('Diário 2º PA'!$O$4:$O$1998=I$1),('Diário 2º PA'!$F$4:$F$1998))+SUMPRODUCT(-('Diário 3º PA'!$E$4:$E$1991='Analítico Cx.'!$B44),-('Diário 3º PA'!$O$4:$O$1991=I$1),('Diário 3º PA'!$F$4:$F$1991))+SUMPRODUCT(-('Diário 4º PA'!$E$4:$E$2000='Analítico Cx.'!$B44),-('Diário 4º PA'!$O$4:$O$2000=I$1),('Diário 4º PA'!$F$4:$F$2000))</f>
        <v>0</v>
      </c>
      <c r="J44" s="188">
        <f>SUMPRODUCT(-('Diário 1º PA'!$E$4:$E$2000='Analítico Cx.'!$B44),-('Diário 1º PA'!$O$4:$O$2000=J$1),('Diário 1º PA'!$F$4:$F$2000))+SUMPRODUCT(-('Diário 2º PA'!$E$4:$E$1998='Analítico Cx.'!$B44),-('Diário 2º PA'!$O$4:$O$1998=J$1),('Diário 2º PA'!$F$4:$F$1998))+SUMPRODUCT(-('Diário 3º PA'!$E$4:$E$1991='Analítico Cx.'!$B44),-('Diário 3º PA'!$O$4:$O$1991=J$1),('Diário 3º PA'!$F$4:$F$1991))+SUMPRODUCT(-('Diário 4º PA'!$E$4:$E$2000='Analítico Cx.'!$B44),-('Diário 4º PA'!$O$4:$O$2000=J$1),('Diário 4º PA'!$F$4:$F$2000))</f>
        <v>0</v>
      </c>
      <c r="K44" s="188">
        <f>SUMPRODUCT(-('Diário 1º PA'!$E$4:$E$2000='Analítico Cx.'!$B44),-('Diário 1º PA'!$O$4:$O$2000=K$1),('Diário 1º PA'!$F$4:$F$2000))+SUMPRODUCT(-('Diário 2º PA'!$E$4:$E$1998='Analítico Cx.'!$B44),-('Diário 2º PA'!$O$4:$O$1998=K$1),('Diário 2º PA'!$F$4:$F$1998))+SUMPRODUCT(-('Diário 3º PA'!$E$4:$E$1991='Analítico Cx.'!$B44),-('Diário 3º PA'!$O$4:$O$1991=K$1),('Diário 3º PA'!$F$4:$F$1991))+SUMPRODUCT(-('Diário 4º PA'!$E$4:$E$2000='Analítico Cx.'!$B44),-('Diário 4º PA'!$O$4:$O$2000=K$1),('Diário 4º PA'!$F$4:$F$2000))</f>
        <v>0</v>
      </c>
      <c r="L44" s="188">
        <f>SUMPRODUCT(-('Diário 1º PA'!$E$4:$E$2000='Analítico Cx.'!$B44),-('Diário 1º PA'!$O$4:$O$2000=L$1),('Diário 1º PA'!$F$4:$F$2000))+SUMPRODUCT(-('Diário 2º PA'!$E$4:$E$1998='Analítico Cx.'!$B44),-('Diário 2º PA'!$O$4:$O$1998=L$1),('Diário 2º PA'!$F$4:$F$1998))+SUMPRODUCT(-('Diário 3º PA'!$E$4:$E$1991='Analítico Cx.'!$B44),-('Diário 3º PA'!$O$4:$O$1991=L$1),('Diário 3º PA'!$F$4:$F$1991))+SUMPRODUCT(-('Diário 4º PA'!$E$4:$E$2000='Analítico Cx.'!$B44),-('Diário 4º PA'!$O$4:$O$2000=L$1),('Diário 4º PA'!$F$4:$F$2000))</f>
        <v>0</v>
      </c>
      <c r="M44" s="188">
        <f>SUMPRODUCT(-('Diário 1º PA'!$E$4:$E$2000='Analítico Cx.'!$B44),-('Diário 1º PA'!$O$4:$O$2000=M$1),('Diário 1º PA'!$F$4:$F$2000))+SUMPRODUCT(-('Diário 2º PA'!$E$4:$E$1998='Analítico Cx.'!$B44),-('Diário 2º PA'!$O$4:$O$1998=M$1),('Diário 2º PA'!$F$4:$F$1998))+SUMPRODUCT(-('Diário 3º PA'!$E$4:$E$1991='Analítico Cx.'!$B44),-('Diário 3º PA'!$O$4:$O$1991=M$1),('Diário 3º PA'!$F$4:$F$1991))+SUMPRODUCT(-('Diário 4º PA'!$E$4:$E$2000='Analítico Cx.'!$B44),-('Diário 4º PA'!$O$4:$O$2000=M$1),('Diário 4º PA'!$F$4:$F$2000))</f>
        <v>0</v>
      </c>
      <c r="N44" s="188">
        <f>SUMPRODUCT(-('Diário 1º PA'!$E$4:$E$2000='Analítico Cx.'!$B44),-('Diário 1º PA'!$O$4:$O$2000=N$1),('Diário 1º PA'!$F$4:$F$2000))+SUMPRODUCT(-('Diário 2º PA'!$E$4:$E$1998='Analítico Cx.'!$B44),-('Diário 2º PA'!$O$4:$O$1998=N$1),('Diário 2º PA'!$F$4:$F$1998))+SUMPRODUCT(-('Diário 3º PA'!$E$4:$E$1991='Analítico Cx.'!$B44),-('Diário 3º PA'!$O$4:$O$1991=N$1),('Diário 3º PA'!$F$4:$F$1991))+SUMPRODUCT(-('Diário 4º PA'!$E$4:$E$2000='Analítico Cx.'!$B44),-('Diário 4º PA'!$O$4:$O$2000=N$1),('Diário 4º PA'!$F$4:$F$2000))</f>
        <v>0</v>
      </c>
      <c r="O44" s="189">
        <f t="shared" si="8"/>
        <v>0</v>
      </c>
      <c r="P44" s="172">
        <f t="shared" si="7"/>
        <v>0</v>
      </c>
    </row>
    <row r="45" spans="1:16" s="34" customFormat="1" ht="23.25" customHeight="1">
      <c r="A45" s="63" t="s">
        <v>248</v>
      </c>
      <c r="B45" s="61" t="s">
        <v>296</v>
      </c>
      <c r="C45" s="188">
        <f>SUMPRODUCT(-('Diário 1º PA'!$E$4:$E$2000='Analítico Cx.'!$B45),-('Diário 1º PA'!$O$4:$O$2000=C$1),('Diário 1º PA'!$F$4:$F$2000))+SUMPRODUCT(-('Diário 2º PA'!$E$4:$E$1998='Analítico Cx.'!$B45),-('Diário 2º PA'!$O$4:$O$1998=C$1),('Diário 2º PA'!$F$4:$F$1998))+SUMPRODUCT(-('Diário 3º PA'!$E$4:$E$1991='Analítico Cx.'!$B45),-('Diário 3º PA'!$O$4:$O$1991=C$1),('Diário 3º PA'!$F$4:$F$1991))+SUMPRODUCT(-('Diário 4º PA'!$E$4:$E$2000='Analítico Cx.'!$B45),-('Diário 4º PA'!$O$4:$O$2000=C$1),('Diário 4º PA'!$F$4:$F$2000))</f>
        <v>0</v>
      </c>
      <c r="D45" s="188">
        <f>SUMPRODUCT(-('Diário 1º PA'!$E$4:$E$2000='Analítico Cx.'!$B45),-('Diário 1º PA'!$O$4:$O$2000=D$1),('Diário 1º PA'!$F$4:$F$2000))+SUMPRODUCT(-('Diário 2º PA'!$E$4:$E$1998='Analítico Cx.'!$B45),-('Diário 2º PA'!$O$4:$O$1998=D$1),('Diário 2º PA'!$F$4:$F$1998))+SUMPRODUCT(-('Diário 3º PA'!$E$4:$E$1991='Analítico Cx.'!$B45),-('Diário 3º PA'!$O$4:$O$1991=D$1),('Diário 3º PA'!$F$4:$F$1991))+SUMPRODUCT(-('Diário 4º PA'!$E$4:$E$2000='Analítico Cx.'!$B45),-('Diário 4º PA'!$O$4:$O$2000=D$1),('Diário 4º PA'!$F$4:$F$2000))</f>
        <v>0</v>
      </c>
      <c r="E45" s="188">
        <f>SUMPRODUCT(-('Diário 1º PA'!$E$4:$E$2000='Analítico Cx.'!$B45),-('Diário 1º PA'!$O$4:$O$2000=E$1),('Diário 1º PA'!$F$4:$F$2000))+SUMPRODUCT(-('Diário 2º PA'!$E$4:$E$1998='Analítico Cx.'!$B45),-('Diário 2º PA'!$O$4:$O$1998=E$1),('Diário 2º PA'!$F$4:$F$1998))+SUMPRODUCT(-('Diário 3º PA'!$E$4:$E$1991='Analítico Cx.'!$B45),-('Diário 3º PA'!$O$4:$O$1991=E$1),('Diário 3º PA'!$F$4:$F$1991))+SUMPRODUCT(-('Diário 4º PA'!$E$4:$E$2000='Analítico Cx.'!$B45),-('Diário 4º PA'!$O$4:$O$2000=E$1),('Diário 4º PA'!$F$4:$F$2000))</f>
        <v>0</v>
      </c>
      <c r="F45" s="188">
        <f>SUMPRODUCT(-('Diário 1º PA'!$E$4:$E$2000='Analítico Cx.'!$B45),-('Diário 1º PA'!$O$4:$O$2000=F$1),('Diário 1º PA'!$F$4:$F$2000))+SUMPRODUCT(-('Diário 2º PA'!$E$4:$E$1998='Analítico Cx.'!$B45),-('Diário 2º PA'!$O$4:$O$1998=F$1),('Diário 2º PA'!$F$4:$F$1998))+SUMPRODUCT(-('Diário 3º PA'!$E$4:$E$1991='Analítico Cx.'!$B45),-('Diário 3º PA'!$O$4:$O$1991=F$1),('Diário 3º PA'!$F$4:$F$1991))+SUMPRODUCT(-('Diário 4º PA'!$E$4:$E$2000='Analítico Cx.'!$B45),-('Diário 4º PA'!$O$4:$O$2000=F$1),('Diário 4º PA'!$F$4:$F$2000))</f>
        <v>0</v>
      </c>
      <c r="G45" s="188">
        <f>SUMPRODUCT(-('Diário 1º PA'!$E$4:$E$2000='Analítico Cx.'!$B45),-('Diário 1º PA'!$O$4:$O$2000=G$1),('Diário 1º PA'!$F$4:$F$2000))+SUMPRODUCT(-('Diário 2º PA'!$E$4:$E$1998='Analítico Cx.'!$B45),-('Diário 2º PA'!$O$4:$O$1998=G$1),('Diário 2º PA'!$F$4:$F$1998))+SUMPRODUCT(-('Diário 3º PA'!$E$4:$E$1991='Analítico Cx.'!$B45),-('Diário 3º PA'!$O$4:$O$1991=G$1),('Diário 3º PA'!$F$4:$F$1991))+SUMPRODUCT(-('Diário 4º PA'!$E$4:$E$2000='Analítico Cx.'!$B45),-('Diário 4º PA'!$O$4:$O$2000=G$1),('Diário 4º PA'!$F$4:$F$2000))</f>
        <v>0</v>
      </c>
      <c r="H45" s="188">
        <f>SUMPRODUCT(-('Diário 1º PA'!$E$4:$E$2000='Analítico Cx.'!$B45),-('Diário 1º PA'!$O$4:$O$2000=H$1),('Diário 1º PA'!$F$4:$F$2000))+SUMPRODUCT(-('Diário 2º PA'!$E$4:$E$1998='Analítico Cx.'!$B45),-('Diário 2º PA'!$O$4:$O$1998=H$1),('Diário 2º PA'!$F$4:$F$1998))+SUMPRODUCT(-('Diário 3º PA'!$E$4:$E$1991='Analítico Cx.'!$B45),-('Diário 3º PA'!$O$4:$O$1991=H$1),('Diário 3º PA'!$F$4:$F$1991))+SUMPRODUCT(-('Diário 4º PA'!$E$4:$E$2000='Analítico Cx.'!$B45),-('Diário 4º PA'!$O$4:$O$2000=H$1),('Diário 4º PA'!$F$4:$F$2000))</f>
        <v>0</v>
      </c>
      <c r="I45" s="188">
        <f>SUMPRODUCT(-('Diário 1º PA'!$E$4:$E$2000='Analítico Cx.'!$B45),-('Diário 1º PA'!$O$4:$O$2000=I$1),('Diário 1º PA'!$F$4:$F$2000))+SUMPRODUCT(-('Diário 2º PA'!$E$4:$E$1998='Analítico Cx.'!$B45),-('Diário 2º PA'!$O$4:$O$1998=I$1),('Diário 2º PA'!$F$4:$F$1998))+SUMPRODUCT(-('Diário 3º PA'!$E$4:$E$1991='Analítico Cx.'!$B45),-('Diário 3º PA'!$O$4:$O$1991=I$1),('Diário 3º PA'!$F$4:$F$1991))+SUMPRODUCT(-('Diário 4º PA'!$E$4:$E$2000='Analítico Cx.'!$B45),-('Diário 4º PA'!$O$4:$O$2000=I$1),('Diário 4º PA'!$F$4:$F$2000))</f>
        <v>0</v>
      </c>
      <c r="J45" s="188">
        <f>SUMPRODUCT(-('Diário 1º PA'!$E$4:$E$2000='Analítico Cx.'!$B45),-('Diário 1º PA'!$O$4:$O$2000=J$1),('Diário 1º PA'!$F$4:$F$2000))+SUMPRODUCT(-('Diário 2º PA'!$E$4:$E$1998='Analítico Cx.'!$B45),-('Diário 2º PA'!$O$4:$O$1998=J$1),('Diário 2º PA'!$F$4:$F$1998))+SUMPRODUCT(-('Diário 3º PA'!$E$4:$E$1991='Analítico Cx.'!$B45),-('Diário 3º PA'!$O$4:$O$1991=J$1),('Diário 3º PA'!$F$4:$F$1991))+SUMPRODUCT(-('Diário 4º PA'!$E$4:$E$2000='Analítico Cx.'!$B45),-('Diário 4º PA'!$O$4:$O$2000=J$1),('Diário 4º PA'!$F$4:$F$2000))</f>
        <v>0</v>
      </c>
      <c r="K45" s="188">
        <f>SUMPRODUCT(-('Diário 1º PA'!$E$4:$E$2000='Analítico Cx.'!$B45),-('Diário 1º PA'!$O$4:$O$2000=K$1),('Diário 1º PA'!$F$4:$F$2000))+SUMPRODUCT(-('Diário 2º PA'!$E$4:$E$1998='Analítico Cx.'!$B45),-('Diário 2º PA'!$O$4:$O$1998=K$1),('Diário 2º PA'!$F$4:$F$1998))+SUMPRODUCT(-('Diário 3º PA'!$E$4:$E$1991='Analítico Cx.'!$B45),-('Diário 3º PA'!$O$4:$O$1991=K$1),('Diário 3º PA'!$F$4:$F$1991))+SUMPRODUCT(-('Diário 4º PA'!$E$4:$E$2000='Analítico Cx.'!$B45),-('Diário 4º PA'!$O$4:$O$2000=K$1),('Diário 4º PA'!$F$4:$F$2000))</f>
        <v>0</v>
      </c>
      <c r="L45" s="188">
        <f>SUMPRODUCT(-('Diário 1º PA'!$E$4:$E$2000='Analítico Cx.'!$B45),-('Diário 1º PA'!$O$4:$O$2000=L$1),('Diário 1º PA'!$F$4:$F$2000))+SUMPRODUCT(-('Diário 2º PA'!$E$4:$E$1998='Analítico Cx.'!$B45),-('Diário 2º PA'!$O$4:$O$1998=L$1),('Diário 2º PA'!$F$4:$F$1998))+SUMPRODUCT(-('Diário 3º PA'!$E$4:$E$1991='Analítico Cx.'!$B45),-('Diário 3º PA'!$O$4:$O$1991=L$1),('Diário 3º PA'!$F$4:$F$1991))+SUMPRODUCT(-('Diário 4º PA'!$E$4:$E$2000='Analítico Cx.'!$B45),-('Diário 4º PA'!$O$4:$O$2000=L$1),('Diário 4º PA'!$F$4:$F$2000))</f>
        <v>0</v>
      </c>
      <c r="M45" s="188">
        <f>SUMPRODUCT(-('Diário 1º PA'!$E$4:$E$2000='Analítico Cx.'!$B45),-('Diário 1º PA'!$O$4:$O$2000=M$1),('Diário 1º PA'!$F$4:$F$2000))+SUMPRODUCT(-('Diário 2º PA'!$E$4:$E$1998='Analítico Cx.'!$B45),-('Diário 2º PA'!$O$4:$O$1998=M$1),('Diário 2º PA'!$F$4:$F$1998))+SUMPRODUCT(-('Diário 3º PA'!$E$4:$E$1991='Analítico Cx.'!$B45),-('Diário 3º PA'!$O$4:$O$1991=M$1),('Diário 3º PA'!$F$4:$F$1991))+SUMPRODUCT(-('Diário 4º PA'!$E$4:$E$2000='Analítico Cx.'!$B45),-('Diário 4º PA'!$O$4:$O$2000=M$1),('Diário 4º PA'!$F$4:$F$2000))</f>
        <v>0</v>
      </c>
      <c r="N45" s="188">
        <f>SUMPRODUCT(-('Diário 1º PA'!$E$4:$E$2000='Analítico Cx.'!$B45),-('Diário 1º PA'!$O$4:$O$2000=N$1),('Diário 1º PA'!$F$4:$F$2000))+SUMPRODUCT(-('Diário 2º PA'!$E$4:$E$1998='Analítico Cx.'!$B45),-('Diário 2º PA'!$O$4:$O$1998=N$1),('Diário 2º PA'!$F$4:$F$1998))+SUMPRODUCT(-('Diário 3º PA'!$E$4:$E$1991='Analítico Cx.'!$B45),-('Diário 3º PA'!$O$4:$O$1991=N$1),('Diário 3º PA'!$F$4:$F$1991))+SUMPRODUCT(-('Diário 4º PA'!$E$4:$E$2000='Analítico Cx.'!$B45),-('Diário 4º PA'!$O$4:$O$2000=N$1),('Diário 4º PA'!$F$4:$F$2000))</f>
        <v>0</v>
      </c>
      <c r="O45" s="189">
        <f t="shared" si="8"/>
        <v>0</v>
      </c>
      <c r="P45" s="172">
        <f t="shared" si="7"/>
        <v>0</v>
      </c>
    </row>
    <row r="46" spans="1:16" ht="23.25" customHeight="1">
      <c r="A46" s="23"/>
      <c r="B46" s="24" t="s">
        <v>114</v>
      </c>
      <c r="C46" s="191">
        <f t="shared" ref="C46:O46" si="9">SUBTOTAL(109,C34:C45)</f>
        <v>0</v>
      </c>
      <c r="D46" s="191">
        <f t="shared" si="9"/>
        <v>0</v>
      </c>
      <c r="E46" s="191">
        <f t="shared" si="9"/>
        <v>0</v>
      </c>
      <c r="F46" s="191">
        <f t="shared" si="9"/>
        <v>0</v>
      </c>
      <c r="G46" s="191">
        <f t="shared" si="9"/>
        <v>0</v>
      </c>
      <c r="H46" s="191">
        <f t="shared" si="9"/>
        <v>0</v>
      </c>
      <c r="I46" s="191">
        <f t="shared" ref="I46:N46" si="10">SUBTOTAL(109,I34:I45)</f>
        <v>0</v>
      </c>
      <c r="J46" s="191">
        <f t="shared" si="10"/>
        <v>0</v>
      </c>
      <c r="K46" s="191">
        <f t="shared" si="10"/>
        <v>0</v>
      </c>
      <c r="L46" s="191">
        <f t="shared" si="10"/>
        <v>0</v>
      </c>
      <c r="M46" s="191">
        <f t="shared" si="10"/>
        <v>0</v>
      </c>
      <c r="N46" s="191">
        <f t="shared" si="10"/>
        <v>0</v>
      </c>
      <c r="O46" s="191">
        <f t="shared" si="9"/>
        <v>0</v>
      </c>
      <c r="P46" s="178">
        <f t="shared" si="7"/>
        <v>0</v>
      </c>
    </row>
    <row r="47" spans="1:16" ht="23.25" customHeight="1">
      <c r="A47" s="21" t="s">
        <v>14</v>
      </c>
      <c r="B47" s="33" t="s">
        <v>38</v>
      </c>
      <c r="C47" s="192"/>
      <c r="D47" s="192"/>
      <c r="E47" s="192"/>
      <c r="F47" s="192"/>
      <c r="G47" s="192"/>
      <c r="H47" s="192"/>
      <c r="I47" s="192"/>
      <c r="J47" s="192"/>
      <c r="K47" s="192"/>
      <c r="L47" s="192"/>
      <c r="M47" s="192"/>
      <c r="N47" s="192"/>
      <c r="O47" s="192"/>
      <c r="P47" s="172">
        <f t="shared" si="7"/>
        <v>0</v>
      </c>
    </row>
    <row r="48" spans="1:16" ht="23.25" customHeight="1">
      <c r="A48" s="64" t="s">
        <v>109</v>
      </c>
      <c r="B48" s="62" t="s">
        <v>161</v>
      </c>
      <c r="C48" s="188">
        <f>SUMPRODUCT(-('Diário 1º PA'!$E$4:$E$2000='Analítico Cx.'!$B48),-('Diário 1º PA'!$O$4:$O$2000=C$1),('Diário 1º PA'!$F$4:$F$2000))+SUMPRODUCT(-('Diário 2º PA'!$E$4:$E$1998='Analítico Cx.'!$B48),-('Diário 2º PA'!$O$4:$O$1998=C$1),('Diário 2º PA'!$F$4:$F$1998))+SUMPRODUCT(-('Diário 3º PA'!$E$4:$E$1991='Analítico Cx.'!$B48),-('Diário 3º PA'!$O$4:$O$1991=C$1),('Diário 3º PA'!$F$4:$F$1991))+SUMPRODUCT(-('Diário 4º PA'!$E$4:$E$2000='Analítico Cx.'!$B48),-('Diário 4º PA'!$O$4:$O$2000=C$1),('Diário 4º PA'!$F$4:$F$2000))</f>
        <v>0</v>
      </c>
      <c r="D48" s="188">
        <f>SUMPRODUCT(-('Diário 1º PA'!$E$4:$E$2000='Analítico Cx.'!$B48),-('Diário 1º PA'!$O$4:$O$2000=D$1),('Diário 1º PA'!$F$4:$F$2000))+SUMPRODUCT(-('Diário 2º PA'!$E$4:$E$1998='Analítico Cx.'!$B48),-('Diário 2º PA'!$O$4:$O$1998=D$1),('Diário 2º PA'!$F$4:$F$1998))+SUMPRODUCT(-('Diário 3º PA'!$E$4:$E$1991='Analítico Cx.'!$B48),-('Diário 3º PA'!$O$4:$O$1991=D$1),('Diário 3º PA'!$F$4:$F$1991))+SUMPRODUCT(-('Diário 4º PA'!$E$4:$E$2000='Analítico Cx.'!$B48),-('Diário 4º PA'!$O$4:$O$2000=D$1),('Diário 4º PA'!$F$4:$F$2000))</f>
        <v>0</v>
      </c>
      <c r="E48" s="188">
        <f>SUMPRODUCT(-('Diário 1º PA'!$E$4:$E$2000='Analítico Cx.'!$B48),-('Diário 1º PA'!$O$4:$O$2000=E$1),('Diário 1º PA'!$F$4:$F$2000))+SUMPRODUCT(-('Diário 2º PA'!$E$4:$E$1998='Analítico Cx.'!$B48),-('Diário 2º PA'!$O$4:$O$1998=E$1),('Diário 2º PA'!$F$4:$F$1998))+SUMPRODUCT(-('Diário 3º PA'!$E$4:$E$1991='Analítico Cx.'!$B48),-('Diário 3º PA'!$O$4:$O$1991=E$1),('Diário 3º PA'!$F$4:$F$1991))+SUMPRODUCT(-('Diário 4º PA'!$E$4:$E$2000='Analítico Cx.'!$B48),-('Diário 4º PA'!$O$4:$O$2000=E$1),('Diário 4º PA'!$F$4:$F$2000))</f>
        <v>0</v>
      </c>
      <c r="F48" s="188">
        <f>SUMPRODUCT(-('Diário 1º PA'!$E$4:$E$2000='Analítico Cx.'!$B48),-('Diário 1º PA'!$O$4:$O$2000=F$1),('Diário 1º PA'!$F$4:$F$2000))+SUMPRODUCT(-('Diário 2º PA'!$E$4:$E$1998='Analítico Cx.'!$B48),-('Diário 2º PA'!$O$4:$O$1998=F$1),('Diário 2º PA'!$F$4:$F$1998))+SUMPRODUCT(-('Diário 3º PA'!$E$4:$E$1991='Analítico Cx.'!$B48),-('Diário 3º PA'!$O$4:$O$1991=F$1),('Diário 3º PA'!$F$4:$F$1991))+SUMPRODUCT(-('Diário 4º PA'!$E$4:$E$2000='Analítico Cx.'!$B48),-('Diário 4º PA'!$O$4:$O$2000=F$1),('Diário 4º PA'!$F$4:$F$2000))</f>
        <v>0</v>
      </c>
      <c r="G48" s="188">
        <f>SUMPRODUCT(-('Diário 1º PA'!$E$4:$E$2000='Analítico Cx.'!$B48),-('Diário 1º PA'!$O$4:$O$2000=G$1),('Diário 1º PA'!$F$4:$F$2000))+SUMPRODUCT(-('Diário 2º PA'!$E$4:$E$1998='Analítico Cx.'!$B48),-('Diário 2º PA'!$O$4:$O$1998=G$1),('Diário 2º PA'!$F$4:$F$1998))+SUMPRODUCT(-('Diário 3º PA'!$E$4:$E$1991='Analítico Cx.'!$B48),-('Diário 3º PA'!$O$4:$O$1991=G$1),('Diário 3º PA'!$F$4:$F$1991))+SUMPRODUCT(-('Diário 4º PA'!$E$4:$E$2000='Analítico Cx.'!$B48),-('Diário 4º PA'!$O$4:$O$2000=G$1),('Diário 4º PA'!$F$4:$F$2000))</f>
        <v>0</v>
      </c>
      <c r="H48" s="188">
        <f>SUMPRODUCT(-('Diário 1º PA'!$E$4:$E$2000='Analítico Cx.'!$B48),-('Diário 1º PA'!$O$4:$O$2000=H$1),('Diário 1º PA'!$F$4:$F$2000))+SUMPRODUCT(-('Diário 2º PA'!$E$4:$E$1998='Analítico Cx.'!$B48),-('Diário 2º PA'!$O$4:$O$1998=H$1),('Diário 2º PA'!$F$4:$F$1998))+SUMPRODUCT(-('Diário 3º PA'!$E$4:$E$1991='Analítico Cx.'!$B48),-('Diário 3º PA'!$O$4:$O$1991=H$1),('Diário 3º PA'!$F$4:$F$1991))+SUMPRODUCT(-('Diário 4º PA'!$E$4:$E$2000='Analítico Cx.'!$B48),-('Diário 4º PA'!$O$4:$O$2000=H$1),('Diário 4º PA'!$F$4:$F$2000))</f>
        <v>0</v>
      </c>
      <c r="I48" s="188">
        <f>SUMPRODUCT(-('Diário 1º PA'!$E$4:$E$2000='Analítico Cx.'!$B48),-('Diário 1º PA'!$O$4:$O$2000=I$1),('Diário 1º PA'!$F$4:$F$2000))+SUMPRODUCT(-('Diário 2º PA'!$E$4:$E$1998='Analítico Cx.'!$B48),-('Diário 2º PA'!$O$4:$O$1998=I$1),('Diário 2º PA'!$F$4:$F$1998))+SUMPRODUCT(-('Diário 3º PA'!$E$4:$E$1991='Analítico Cx.'!$B48),-('Diário 3º PA'!$O$4:$O$1991=I$1),('Diário 3º PA'!$F$4:$F$1991))+SUMPRODUCT(-('Diário 4º PA'!$E$4:$E$2000='Analítico Cx.'!$B48),-('Diário 4º PA'!$O$4:$O$2000=I$1),('Diário 4º PA'!$F$4:$F$2000))</f>
        <v>0</v>
      </c>
      <c r="J48" s="188">
        <f>SUMPRODUCT(-('Diário 1º PA'!$E$4:$E$2000='Analítico Cx.'!$B48),-('Diário 1º PA'!$O$4:$O$2000=J$1),('Diário 1º PA'!$F$4:$F$2000))+SUMPRODUCT(-('Diário 2º PA'!$E$4:$E$1998='Analítico Cx.'!$B48),-('Diário 2º PA'!$O$4:$O$1998=J$1),('Diário 2º PA'!$F$4:$F$1998))+SUMPRODUCT(-('Diário 3º PA'!$E$4:$E$1991='Analítico Cx.'!$B48),-('Diário 3º PA'!$O$4:$O$1991=J$1),('Diário 3º PA'!$F$4:$F$1991))+SUMPRODUCT(-('Diário 4º PA'!$E$4:$E$2000='Analítico Cx.'!$B48),-('Diário 4º PA'!$O$4:$O$2000=J$1),('Diário 4º PA'!$F$4:$F$2000))</f>
        <v>0</v>
      </c>
      <c r="K48" s="188">
        <f>SUMPRODUCT(-('Diário 1º PA'!$E$4:$E$2000='Analítico Cx.'!$B48),-('Diário 1º PA'!$O$4:$O$2000=K$1),('Diário 1º PA'!$F$4:$F$2000))+SUMPRODUCT(-('Diário 2º PA'!$E$4:$E$1998='Analítico Cx.'!$B48),-('Diário 2º PA'!$O$4:$O$1998=K$1),('Diário 2º PA'!$F$4:$F$1998))+SUMPRODUCT(-('Diário 3º PA'!$E$4:$E$1991='Analítico Cx.'!$B48),-('Diário 3º PA'!$O$4:$O$1991=K$1),('Diário 3º PA'!$F$4:$F$1991))+SUMPRODUCT(-('Diário 4º PA'!$E$4:$E$2000='Analítico Cx.'!$B48),-('Diário 4º PA'!$O$4:$O$2000=K$1),('Diário 4º PA'!$F$4:$F$2000))</f>
        <v>0</v>
      </c>
      <c r="L48" s="188">
        <f>SUMPRODUCT(-('Diário 1º PA'!$E$4:$E$2000='Analítico Cx.'!$B48),-('Diário 1º PA'!$O$4:$O$2000=L$1),('Diário 1º PA'!$F$4:$F$2000))+SUMPRODUCT(-('Diário 2º PA'!$E$4:$E$1998='Analítico Cx.'!$B48),-('Diário 2º PA'!$O$4:$O$1998=L$1),('Diário 2º PA'!$F$4:$F$1998))+SUMPRODUCT(-('Diário 3º PA'!$E$4:$E$1991='Analítico Cx.'!$B48),-('Diário 3º PA'!$O$4:$O$1991=L$1),('Diário 3º PA'!$F$4:$F$1991))+SUMPRODUCT(-('Diário 4º PA'!$E$4:$E$2000='Analítico Cx.'!$B48),-('Diário 4º PA'!$O$4:$O$2000=L$1),('Diário 4º PA'!$F$4:$F$2000))</f>
        <v>0</v>
      </c>
      <c r="M48" s="188">
        <f>SUMPRODUCT(-('Diário 1º PA'!$E$4:$E$2000='Analítico Cx.'!$B48),-('Diário 1º PA'!$O$4:$O$2000=M$1),('Diário 1º PA'!$F$4:$F$2000))+SUMPRODUCT(-('Diário 2º PA'!$E$4:$E$1998='Analítico Cx.'!$B48),-('Diário 2º PA'!$O$4:$O$1998=M$1),('Diário 2º PA'!$F$4:$F$1998))+SUMPRODUCT(-('Diário 3º PA'!$E$4:$E$1991='Analítico Cx.'!$B48),-('Diário 3º PA'!$O$4:$O$1991=M$1),('Diário 3º PA'!$F$4:$F$1991))+SUMPRODUCT(-('Diário 4º PA'!$E$4:$E$2000='Analítico Cx.'!$B48),-('Diário 4º PA'!$O$4:$O$2000=M$1),('Diário 4º PA'!$F$4:$F$2000))</f>
        <v>0</v>
      </c>
      <c r="N48" s="188">
        <f>SUMPRODUCT(-('Diário 1º PA'!$E$4:$E$2000='Analítico Cx.'!$B48),-('Diário 1º PA'!$O$4:$O$2000=N$1),('Diário 1º PA'!$F$4:$F$2000))+SUMPRODUCT(-('Diário 2º PA'!$E$4:$E$1998='Analítico Cx.'!$B48),-('Diário 2º PA'!$O$4:$O$1998=N$1),('Diário 2º PA'!$F$4:$F$1998))+SUMPRODUCT(-('Diário 3º PA'!$E$4:$E$1991='Analítico Cx.'!$B48),-('Diário 3º PA'!$O$4:$O$1991=N$1),('Diário 3º PA'!$F$4:$F$1991))+SUMPRODUCT(-('Diário 4º PA'!$E$4:$E$2000='Analítico Cx.'!$B48),-('Diário 4º PA'!$O$4:$O$2000=N$1),('Diário 4º PA'!$F$4:$F$2000))</f>
        <v>0</v>
      </c>
      <c r="O48" s="189">
        <f>SUM(C48:N48)</f>
        <v>0</v>
      </c>
      <c r="P48" s="172">
        <f t="shared" si="7"/>
        <v>0</v>
      </c>
    </row>
    <row r="49" spans="1:16" ht="23.25" customHeight="1">
      <c r="A49" s="64" t="s">
        <v>110</v>
      </c>
      <c r="B49" s="62" t="s">
        <v>6</v>
      </c>
      <c r="C49" s="188">
        <f>SUMPRODUCT(-('Diário 1º PA'!$E$4:$E$2000='Analítico Cx.'!$B49),-('Diário 1º PA'!$O$4:$O$2000=C$1),('Diário 1º PA'!$F$4:$F$2000))+SUMPRODUCT(-('Diário 2º PA'!$E$4:$E$1998='Analítico Cx.'!$B49),-('Diário 2º PA'!$O$4:$O$1998=C$1),('Diário 2º PA'!$F$4:$F$1998))+SUMPRODUCT(-('Diário 3º PA'!$E$4:$E$1991='Analítico Cx.'!$B49),-('Diário 3º PA'!$O$4:$O$1991=C$1),('Diário 3º PA'!$F$4:$F$1991))+SUMPRODUCT(-('Diário 4º PA'!$E$4:$E$2000='Analítico Cx.'!$B49),-('Diário 4º PA'!$O$4:$O$2000=C$1),('Diário 4º PA'!$F$4:$F$2000))</f>
        <v>0</v>
      </c>
      <c r="D49" s="188">
        <f>SUMPRODUCT(-('Diário 1º PA'!$E$4:$E$2000='Analítico Cx.'!$B49),-('Diário 1º PA'!$O$4:$O$2000=D$1),('Diário 1º PA'!$F$4:$F$2000))+SUMPRODUCT(-('Diário 2º PA'!$E$4:$E$1998='Analítico Cx.'!$B49),-('Diário 2º PA'!$O$4:$O$1998=D$1),('Diário 2º PA'!$F$4:$F$1998))+SUMPRODUCT(-('Diário 3º PA'!$E$4:$E$1991='Analítico Cx.'!$B49),-('Diário 3º PA'!$O$4:$O$1991=D$1),('Diário 3º PA'!$F$4:$F$1991))+SUMPRODUCT(-('Diário 4º PA'!$E$4:$E$2000='Analítico Cx.'!$B49),-('Diário 4º PA'!$O$4:$O$2000=D$1),('Diário 4º PA'!$F$4:$F$2000))</f>
        <v>0</v>
      </c>
      <c r="E49" s="188">
        <f>SUMPRODUCT(-('Diário 1º PA'!$E$4:$E$2000='Analítico Cx.'!$B49),-('Diário 1º PA'!$O$4:$O$2000=E$1),('Diário 1º PA'!$F$4:$F$2000))+SUMPRODUCT(-('Diário 2º PA'!$E$4:$E$1998='Analítico Cx.'!$B49),-('Diário 2º PA'!$O$4:$O$1998=E$1),('Diário 2º PA'!$F$4:$F$1998))+SUMPRODUCT(-('Diário 3º PA'!$E$4:$E$1991='Analítico Cx.'!$B49),-('Diário 3º PA'!$O$4:$O$1991=E$1),('Diário 3º PA'!$F$4:$F$1991))+SUMPRODUCT(-('Diário 4º PA'!$E$4:$E$2000='Analítico Cx.'!$B49),-('Diário 4º PA'!$O$4:$O$2000=E$1),('Diário 4º PA'!$F$4:$F$2000))</f>
        <v>0</v>
      </c>
      <c r="F49" s="188">
        <f>SUMPRODUCT(-('Diário 1º PA'!$E$4:$E$2000='Analítico Cx.'!$B49),-('Diário 1º PA'!$O$4:$O$2000=F$1),('Diário 1º PA'!$F$4:$F$2000))+SUMPRODUCT(-('Diário 2º PA'!$E$4:$E$1998='Analítico Cx.'!$B49),-('Diário 2º PA'!$O$4:$O$1998=F$1),('Diário 2º PA'!$F$4:$F$1998))+SUMPRODUCT(-('Diário 3º PA'!$E$4:$E$1991='Analítico Cx.'!$B49),-('Diário 3º PA'!$O$4:$O$1991=F$1),('Diário 3º PA'!$F$4:$F$1991))+SUMPRODUCT(-('Diário 4º PA'!$E$4:$E$2000='Analítico Cx.'!$B49),-('Diário 4º PA'!$O$4:$O$2000=F$1),('Diário 4º PA'!$F$4:$F$2000))</f>
        <v>0</v>
      </c>
      <c r="G49" s="188">
        <f>SUMPRODUCT(-('Diário 1º PA'!$E$4:$E$2000='Analítico Cx.'!$B49),-('Diário 1º PA'!$O$4:$O$2000=G$1),('Diário 1º PA'!$F$4:$F$2000))+SUMPRODUCT(-('Diário 2º PA'!$E$4:$E$1998='Analítico Cx.'!$B49),-('Diário 2º PA'!$O$4:$O$1998=G$1),('Diário 2º PA'!$F$4:$F$1998))+SUMPRODUCT(-('Diário 3º PA'!$E$4:$E$1991='Analítico Cx.'!$B49),-('Diário 3º PA'!$O$4:$O$1991=G$1),('Diário 3º PA'!$F$4:$F$1991))+SUMPRODUCT(-('Diário 4º PA'!$E$4:$E$2000='Analítico Cx.'!$B49),-('Diário 4º PA'!$O$4:$O$2000=G$1),('Diário 4º PA'!$F$4:$F$2000))</f>
        <v>0</v>
      </c>
      <c r="H49" s="188">
        <f>SUMPRODUCT(-('Diário 1º PA'!$E$4:$E$2000='Analítico Cx.'!$B49),-('Diário 1º PA'!$O$4:$O$2000=H$1),('Diário 1º PA'!$F$4:$F$2000))+SUMPRODUCT(-('Diário 2º PA'!$E$4:$E$1998='Analítico Cx.'!$B49),-('Diário 2º PA'!$O$4:$O$1998=H$1),('Diário 2º PA'!$F$4:$F$1998))+SUMPRODUCT(-('Diário 3º PA'!$E$4:$E$1991='Analítico Cx.'!$B49),-('Diário 3º PA'!$O$4:$O$1991=H$1),('Diário 3º PA'!$F$4:$F$1991))+SUMPRODUCT(-('Diário 4º PA'!$E$4:$E$2000='Analítico Cx.'!$B49),-('Diário 4º PA'!$O$4:$O$2000=H$1),('Diário 4º PA'!$F$4:$F$2000))</f>
        <v>0</v>
      </c>
      <c r="I49" s="188">
        <f>SUMPRODUCT(-('Diário 1º PA'!$E$4:$E$2000='Analítico Cx.'!$B49),-('Diário 1º PA'!$O$4:$O$2000=I$1),('Diário 1º PA'!$F$4:$F$2000))+SUMPRODUCT(-('Diário 2º PA'!$E$4:$E$1998='Analítico Cx.'!$B49),-('Diário 2º PA'!$O$4:$O$1998=I$1),('Diário 2º PA'!$F$4:$F$1998))+SUMPRODUCT(-('Diário 3º PA'!$E$4:$E$1991='Analítico Cx.'!$B49),-('Diário 3º PA'!$O$4:$O$1991=I$1),('Diário 3º PA'!$F$4:$F$1991))+SUMPRODUCT(-('Diário 4º PA'!$E$4:$E$2000='Analítico Cx.'!$B49),-('Diário 4º PA'!$O$4:$O$2000=I$1),('Diário 4º PA'!$F$4:$F$2000))</f>
        <v>0</v>
      </c>
      <c r="J49" s="188">
        <f>SUMPRODUCT(-('Diário 1º PA'!$E$4:$E$2000='Analítico Cx.'!$B49),-('Diário 1º PA'!$O$4:$O$2000=J$1),('Diário 1º PA'!$F$4:$F$2000))+SUMPRODUCT(-('Diário 2º PA'!$E$4:$E$1998='Analítico Cx.'!$B49),-('Diário 2º PA'!$O$4:$O$1998=J$1),('Diário 2º PA'!$F$4:$F$1998))+SUMPRODUCT(-('Diário 3º PA'!$E$4:$E$1991='Analítico Cx.'!$B49),-('Diário 3º PA'!$O$4:$O$1991=J$1),('Diário 3º PA'!$F$4:$F$1991))+SUMPRODUCT(-('Diário 4º PA'!$E$4:$E$2000='Analítico Cx.'!$B49),-('Diário 4º PA'!$O$4:$O$2000=J$1),('Diário 4º PA'!$F$4:$F$2000))</f>
        <v>0</v>
      </c>
      <c r="K49" s="188">
        <f>SUMPRODUCT(-('Diário 1º PA'!$E$4:$E$2000='Analítico Cx.'!$B49),-('Diário 1º PA'!$O$4:$O$2000=K$1),('Diário 1º PA'!$F$4:$F$2000))+SUMPRODUCT(-('Diário 2º PA'!$E$4:$E$1998='Analítico Cx.'!$B49),-('Diário 2º PA'!$O$4:$O$1998=K$1),('Diário 2º PA'!$F$4:$F$1998))+SUMPRODUCT(-('Diário 3º PA'!$E$4:$E$1991='Analítico Cx.'!$B49),-('Diário 3º PA'!$O$4:$O$1991=K$1),('Diário 3º PA'!$F$4:$F$1991))+SUMPRODUCT(-('Diário 4º PA'!$E$4:$E$2000='Analítico Cx.'!$B49),-('Diário 4º PA'!$O$4:$O$2000=K$1),('Diário 4º PA'!$F$4:$F$2000))</f>
        <v>0</v>
      </c>
      <c r="L49" s="188">
        <f>SUMPRODUCT(-('Diário 1º PA'!$E$4:$E$2000='Analítico Cx.'!$B49),-('Diário 1º PA'!$O$4:$O$2000=L$1),('Diário 1º PA'!$F$4:$F$2000))+SUMPRODUCT(-('Diário 2º PA'!$E$4:$E$1998='Analítico Cx.'!$B49),-('Diário 2º PA'!$O$4:$O$1998=L$1),('Diário 2º PA'!$F$4:$F$1998))+SUMPRODUCT(-('Diário 3º PA'!$E$4:$E$1991='Analítico Cx.'!$B49),-('Diário 3º PA'!$O$4:$O$1991=L$1),('Diário 3º PA'!$F$4:$F$1991))+SUMPRODUCT(-('Diário 4º PA'!$E$4:$E$2000='Analítico Cx.'!$B49),-('Diário 4º PA'!$O$4:$O$2000=L$1),('Diário 4º PA'!$F$4:$F$2000))</f>
        <v>0</v>
      </c>
      <c r="M49" s="188">
        <f>SUMPRODUCT(-('Diário 1º PA'!$E$4:$E$2000='Analítico Cx.'!$B49),-('Diário 1º PA'!$O$4:$O$2000=M$1),('Diário 1º PA'!$F$4:$F$2000))+SUMPRODUCT(-('Diário 2º PA'!$E$4:$E$1998='Analítico Cx.'!$B49),-('Diário 2º PA'!$O$4:$O$1998=M$1),('Diário 2º PA'!$F$4:$F$1998))+SUMPRODUCT(-('Diário 3º PA'!$E$4:$E$1991='Analítico Cx.'!$B49),-('Diário 3º PA'!$O$4:$O$1991=M$1),('Diário 3º PA'!$F$4:$F$1991))+SUMPRODUCT(-('Diário 4º PA'!$E$4:$E$2000='Analítico Cx.'!$B49),-('Diário 4º PA'!$O$4:$O$2000=M$1),('Diário 4º PA'!$F$4:$F$2000))</f>
        <v>0</v>
      </c>
      <c r="N49" s="188">
        <f>SUMPRODUCT(-('Diário 1º PA'!$E$4:$E$2000='Analítico Cx.'!$B49),-('Diário 1º PA'!$O$4:$O$2000=N$1),('Diário 1º PA'!$F$4:$F$2000))+SUMPRODUCT(-('Diário 2º PA'!$E$4:$E$1998='Analítico Cx.'!$B49),-('Diário 2º PA'!$O$4:$O$1998=N$1),('Diário 2º PA'!$F$4:$F$1998))+SUMPRODUCT(-('Diário 3º PA'!$E$4:$E$1991='Analítico Cx.'!$B49),-('Diário 3º PA'!$O$4:$O$1991=N$1),('Diário 3º PA'!$F$4:$F$1991))+SUMPRODUCT(-('Diário 4º PA'!$E$4:$E$2000='Analítico Cx.'!$B49),-('Diário 4º PA'!$O$4:$O$2000=N$1),('Diário 4º PA'!$F$4:$F$2000))</f>
        <v>0</v>
      </c>
      <c r="O49" s="189">
        <f t="shared" ref="O49:O55" si="11">SUM(C49:N49)</f>
        <v>0</v>
      </c>
      <c r="P49" s="172">
        <f t="shared" si="7"/>
        <v>0</v>
      </c>
    </row>
    <row r="50" spans="1:16" ht="23.25" customHeight="1">
      <c r="A50" s="64" t="s">
        <v>111</v>
      </c>
      <c r="B50" s="62" t="s">
        <v>325</v>
      </c>
      <c r="C50" s="188">
        <f>SUMPRODUCT(-('Diário 1º PA'!$E$4:$E$2000='Analítico Cx.'!$B50),-('Diário 1º PA'!$O$4:$O$2000=C$1),('Diário 1º PA'!$F$4:$F$2000))+SUMPRODUCT(-('Diário 2º PA'!$E$4:$E$1998='Analítico Cx.'!$B50),-('Diário 2º PA'!$O$4:$O$1998=C$1),('Diário 2º PA'!$F$4:$F$1998))+SUMPRODUCT(-('Diário 3º PA'!$E$4:$E$1991='Analítico Cx.'!$B50),-('Diário 3º PA'!$O$4:$O$1991=C$1),('Diário 3º PA'!$F$4:$F$1991))+SUMPRODUCT(-('Diário 4º PA'!$E$4:$E$2000='Analítico Cx.'!$B50),-('Diário 4º PA'!$O$4:$O$2000=C$1),('Diário 4º PA'!$F$4:$F$2000))</f>
        <v>0</v>
      </c>
      <c r="D50" s="188">
        <f>SUMPRODUCT(-('Diário 1º PA'!$E$4:$E$2000='Analítico Cx.'!$B50),-('Diário 1º PA'!$O$4:$O$2000=D$1),('Diário 1º PA'!$F$4:$F$2000))+SUMPRODUCT(-('Diário 2º PA'!$E$4:$E$1998='Analítico Cx.'!$B50),-('Diário 2º PA'!$O$4:$O$1998=D$1),('Diário 2º PA'!$F$4:$F$1998))+SUMPRODUCT(-('Diário 3º PA'!$E$4:$E$1991='Analítico Cx.'!$B50),-('Diário 3º PA'!$O$4:$O$1991=D$1),('Diário 3º PA'!$F$4:$F$1991))+SUMPRODUCT(-('Diário 4º PA'!$E$4:$E$2000='Analítico Cx.'!$B50),-('Diário 4º PA'!$O$4:$O$2000=D$1),('Diário 4º PA'!$F$4:$F$2000))</f>
        <v>0</v>
      </c>
      <c r="E50" s="188">
        <f>SUMPRODUCT(-('Diário 1º PA'!$E$4:$E$2000='Analítico Cx.'!$B50),-('Diário 1º PA'!$O$4:$O$2000=E$1),('Diário 1º PA'!$F$4:$F$2000))+SUMPRODUCT(-('Diário 2º PA'!$E$4:$E$1998='Analítico Cx.'!$B50),-('Diário 2º PA'!$O$4:$O$1998=E$1),('Diário 2º PA'!$F$4:$F$1998))+SUMPRODUCT(-('Diário 3º PA'!$E$4:$E$1991='Analítico Cx.'!$B50),-('Diário 3º PA'!$O$4:$O$1991=E$1),('Diário 3º PA'!$F$4:$F$1991))+SUMPRODUCT(-('Diário 4º PA'!$E$4:$E$2000='Analítico Cx.'!$B50),-('Diário 4º PA'!$O$4:$O$2000=E$1),('Diário 4º PA'!$F$4:$F$2000))</f>
        <v>0</v>
      </c>
      <c r="F50" s="188">
        <f>SUMPRODUCT(-('Diário 1º PA'!$E$4:$E$2000='Analítico Cx.'!$B50),-('Diário 1º PA'!$O$4:$O$2000=F$1),('Diário 1º PA'!$F$4:$F$2000))+SUMPRODUCT(-('Diário 2º PA'!$E$4:$E$1998='Analítico Cx.'!$B50),-('Diário 2º PA'!$O$4:$O$1998=F$1),('Diário 2º PA'!$F$4:$F$1998))+SUMPRODUCT(-('Diário 3º PA'!$E$4:$E$1991='Analítico Cx.'!$B50),-('Diário 3º PA'!$O$4:$O$1991=F$1),('Diário 3º PA'!$F$4:$F$1991))+SUMPRODUCT(-('Diário 4º PA'!$E$4:$E$2000='Analítico Cx.'!$B50),-('Diário 4º PA'!$O$4:$O$2000=F$1),('Diário 4º PA'!$F$4:$F$2000))</f>
        <v>0</v>
      </c>
      <c r="G50" s="188">
        <f>SUMPRODUCT(-('Diário 1º PA'!$E$4:$E$2000='Analítico Cx.'!$B50),-('Diário 1º PA'!$O$4:$O$2000=G$1),('Diário 1º PA'!$F$4:$F$2000))+SUMPRODUCT(-('Diário 2º PA'!$E$4:$E$1998='Analítico Cx.'!$B50),-('Diário 2º PA'!$O$4:$O$1998=G$1),('Diário 2º PA'!$F$4:$F$1998))+SUMPRODUCT(-('Diário 3º PA'!$E$4:$E$1991='Analítico Cx.'!$B50),-('Diário 3º PA'!$O$4:$O$1991=G$1),('Diário 3º PA'!$F$4:$F$1991))+SUMPRODUCT(-('Diário 4º PA'!$E$4:$E$2000='Analítico Cx.'!$B50),-('Diário 4º PA'!$O$4:$O$2000=G$1),('Diário 4º PA'!$F$4:$F$2000))</f>
        <v>0</v>
      </c>
      <c r="H50" s="188">
        <f>SUMPRODUCT(-('Diário 1º PA'!$E$4:$E$2000='Analítico Cx.'!$B50),-('Diário 1º PA'!$O$4:$O$2000=H$1),('Diário 1º PA'!$F$4:$F$2000))+SUMPRODUCT(-('Diário 2º PA'!$E$4:$E$1998='Analítico Cx.'!$B50),-('Diário 2º PA'!$O$4:$O$1998=H$1),('Diário 2º PA'!$F$4:$F$1998))+SUMPRODUCT(-('Diário 3º PA'!$E$4:$E$1991='Analítico Cx.'!$B50),-('Diário 3º PA'!$O$4:$O$1991=H$1),('Diário 3º PA'!$F$4:$F$1991))+SUMPRODUCT(-('Diário 4º PA'!$E$4:$E$2000='Analítico Cx.'!$B50),-('Diário 4º PA'!$O$4:$O$2000=H$1),('Diário 4º PA'!$F$4:$F$2000))</f>
        <v>0</v>
      </c>
      <c r="I50" s="188">
        <f>SUMPRODUCT(-('Diário 1º PA'!$E$4:$E$2000='Analítico Cx.'!$B50),-('Diário 1º PA'!$O$4:$O$2000=I$1),('Diário 1º PA'!$F$4:$F$2000))+SUMPRODUCT(-('Diário 2º PA'!$E$4:$E$1998='Analítico Cx.'!$B50),-('Diário 2º PA'!$O$4:$O$1998=I$1),('Diário 2º PA'!$F$4:$F$1998))+SUMPRODUCT(-('Diário 3º PA'!$E$4:$E$1991='Analítico Cx.'!$B50),-('Diário 3º PA'!$O$4:$O$1991=I$1),('Diário 3º PA'!$F$4:$F$1991))+SUMPRODUCT(-('Diário 4º PA'!$E$4:$E$2000='Analítico Cx.'!$B50),-('Diário 4º PA'!$O$4:$O$2000=I$1),('Diário 4º PA'!$F$4:$F$2000))</f>
        <v>0</v>
      </c>
      <c r="J50" s="188">
        <f>SUMPRODUCT(-('Diário 1º PA'!$E$4:$E$2000='Analítico Cx.'!$B50),-('Diário 1º PA'!$O$4:$O$2000=J$1),('Diário 1º PA'!$F$4:$F$2000))+SUMPRODUCT(-('Diário 2º PA'!$E$4:$E$1998='Analítico Cx.'!$B50),-('Diário 2º PA'!$O$4:$O$1998=J$1),('Diário 2º PA'!$F$4:$F$1998))+SUMPRODUCT(-('Diário 3º PA'!$E$4:$E$1991='Analítico Cx.'!$B50),-('Diário 3º PA'!$O$4:$O$1991=J$1),('Diário 3º PA'!$F$4:$F$1991))+SUMPRODUCT(-('Diário 4º PA'!$E$4:$E$2000='Analítico Cx.'!$B50),-('Diário 4º PA'!$O$4:$O$2000=J$1),('Diário 4º PA'!$F$4:$F$2000))</f>
        <v>0</v>
      </c>
      <c r="K50" s="188">
        <f>SUMPRODUCT(-('Diário 1º PA'!$E$4:$E$2000='Analítico Cx.'!$B50),-('Diário 1º PA'!$O$4:$O$2000=K$1),('Diário 1º PA'!$F$4:$F$2000))+SUMPRODUCT(-('Diário 2º PA'!$E$4:$E$1998='Analítico Cx.'!$B50),-('Diário 2º PA'!$O$4:$O$1998=K$1),('Diário 2º PA'!$F$4:$F$1998))+SUMPRODUCT(-('Diário 3º PA'!$E$4:$E$1991='Analítico Cx.'!$B50),-('Diário 3º PA'!$O$4:$O$1991=K$1),('Diário 3º PA'!$F$4:$F$1991))+SUMPRODUCT(-('Diário 4º PA'!$E$4:$E$2000='Analítico Cx.'!$B50),-('Diário 4º PA'!$O$4:$O$2000=K$1),('Diário 4º PA'!$F$4:$F$2000))</f>
        <v>0</v>
      </c>
      <c r="L50" s="188">
        <f>SUMPRODUCT(-('Diário 1º PA'!$E$4:$E$2000='Analítico Cx.'!$B50),-('Diário 1º PA'!$O$4:$O$2000=L$1),('Diário 1º PA'!$F$4:$F$2000))+SUMPRODUCT(-('Diário 2º PA'!$E$4:$E$1998='Analítico Cx.'!$B50),-('Diário 2º PA'!$O$4:$O$1998=L$1),('Diário 2º PA'!$F$4:$F$1998))+SUMPRODUCT(-('Diário 3º PA'!$E$4:$E$1991='Analítico Cx.'!$B50),-('Diário 3º PA'!$O$4:$O$1991=L$1),('Diário 3º PA'!$F$4:$F$1991))+SUMPRODUCT(-('Diário 4º PA'!$E$4:$E$2000='Analítico Cx.'!$B50),-('Diário 4º PA'!$O$4:$O$2000=L$1),('Diário 4º PA'!$F$4:$F$2000))</f>
        <v>0</v>
      </c>
      <c r="M50" s="188">
        <f>SUMPRODUCT(-('Diário 1º PA'!$E$4:$E$2000='Analítico Cx.'!$B50),-('Diário 1º PA'!$O$4:$O$2000=M$1),('Diário 1º PA'!$F$4:$F$2000))+SUMPRODUCT(-('Diário 2º PA'!$E$4:$E$1998='Analítico Cx.'!$B50),-('Diário 2º PA'!$O$4:$O$1998=M$1),('Diário 2º PA'!$F$4:$F$1998))+SUMPRODUCT(-('Diário 3º PA'!$E$4:$E$1991='Analítico Cx.'!$B50),-('Diário 3º PA'!$O$4:$O$1991=M$1),('Diário 3º PA'!$F$4:$F$1991))+SUMPRODUCT(-('Diário 4º PA'!$E$4:$E$2000='Analítico Cx.'!$B50),-('Diário 4º PA'!$O$4:$O$2000=M$1),('Diário 4º PA'!$F$4:$F$2000))</f>
        <v>0</v>
      </c>
      <c r="N50" s="188">
        <f>SUMPRODUCT(-('Diário 1º PA'!$E$4:$E$2000='Analítico Cx.'!$B50),-('Diário 1º PA'!$O$4:$O$2000=N$1),('Diário 1º PA'!$F$4:$F$2000))+SUMPRODUCT(-('Diário 2º PA'!$E$4:$E$1998='Analítico Cx.'!$B50),-('Diário 2º PA'!$O$4:$O$1998=N$1),('Diário 2º PA'!$F$4:$F$1998))+SUMPRODUCT(-('Diário 3º PA'!$E$4:$E$1991='Analítico Cx.'!$B50),-('Diário 3º PA'!$O$4:$O$1991=N$1),('Diário 3º PA'!$F$4:$F$1991))+SUMPRODUCT(-('Diário 4º PA'!$E$4:$E$2000='Analítico Cx.'!$B50),-('Diário 4º PA'!$O$4:$O$2000=N$1),('Diário 4º PA'!$F$4:$F$2000))</f>
        <v>0</v>
      </c>
      <c r="O50" s="189">
        <f t="shared" si="11"/>
        <v>0</v>
      </c>
      <c r="P50" s="172">
        <f t="shared" si="7"/>
        <v>0</v>
      </c>
    </row>
    <row r="51" spans="1:16" ht="23.25" customHeight="1">
      <c r="A51" s="64" t="s">
        <v>112</v>
      </c>
      <c r="B51" s="62" t="s">
        <v>8</v>
      </c>
      <c r="C51" s="188">
        <f>SUMPRODUCT(-('Diário 1º PA'!$E$4:$E$2000='Analítico Cx.'!$B51),-('Diário 1º PA'!$O$4:$O$2000=C$1),('Diário 1º PA'!$F$4:$F$2000))+SUMPRODUCT(-('Diário 2º PA'!$E$4:$E$1998='Analítico Cx.'!$B51),-('Diário 2º PA'!$O$4:$O$1998=C$1),('Diário 2º PA'!$F$4:$F$1998))+SUMPRODUCT(-('Diário 3º PA'!$E$4:$E$1991='Analítico Cx.'!$B51),-('Diário 3º PA'!$O$4:$O$1991=C$1),('Diário 3º PA'!$F$4:$F$1991))+SUMPRODUCT(-('Diário 4º PA'!$E$4:$E$2000='Analítico Cx.'!$B51),-('Diário 4º PA'!$O$4:$O$2000=C$1),('Diário 4º PA'!$F$4:$F$2000))</f>
        <v>0</v>
      </c>
      <c r="D51" s="188">
        <f>SUMPRODUCT(-('Diário 1º PA'!$E$4:$E$2000='Analítico Cx.'!$B51),-('Diário 1º PA'!$O$4:$O$2000=D$1),('Diário 1º PA'!$F$4:$F$2000))+SUMPRODUCT(-('Diário 2º PA'!$E$4:$E$1998='Analítico Cx.'!$B51),-('Diário 2º PA'!$O$4:$O$1998=D$1),('Diário 2º PA'!$F$4:$F$1998))+SUMPRODUCT(-('Diário 3º PA'!$E$4:$E$1991='Analítico Cx.'!$B51),-('Diário 3º PA'!$O$4:$O$1991=D$1),('Diário 3º PA'!$F$4:$F$1991))+SUMPRODUCT(-('Diário 4º PA'!$E$4:$E$2000='Analítico Cx.'!$B51),-('Diário 4º PA'!$O$4:$O$2000=D$1),('Diário 4º PA'!$F$4:$F$2000))</f>
        <v>0</v>
      </c>
      <c r="E51" s="188">
        <f>SUMPRODUCT(-('Diário 1º PA'!$E$4:$E$2000='Analítico Cx.'!$B51),-('Diário 1º PA'!$O$4:$O$2000=E$1),('Diário 1º PA'!$F$4:$F$2000))+SUMPRODUCT(-('Diário 2º PA'!$E$4:$E$1998='Analítico Cx.'!$B51),-('Diário 2º PA'!$O$4:$O$1998=E$1),('Diário 2º PA'!$F$4:$F$1998))+SUMPRODUCT(-('Diário 3º PA'!$E$4:$E$1991='Analítico Cx.'!$B51),-('Diário 3º PA'!$O$4:$O$1991=E$1),('Diário 3º PA'!$F$4:$F$1991))+SUMPRODUCT(-('Diário 4º PA'!$E$4:$E$2000='Analítico Cx.'!$B51),-('Diário 4º PA'!$O$4:$O$2000=E$1),('Diário 4º PA'!$F$4:$F$2000))</f>
        <v>0</v>
      </c>
      <c r="F51" s="188">
        <f>SUMPRODUCT(-('Diário 1º PA'!$E$4:$E$2000='Analítico Cx.'!$B51),-('Diário 1º PA'!$O$4:$O$2000=F$1),('Diário 1º PA'!$F$4:$F$2000))+SUMPRODUCT(-('Diário 2º PA'!$E$4:$E$1998='Analítico Cx.'!$B51),-('Diário 2º PA'!$O$4:$O$1998=F$1),('Diário 2º PA'!$F$4:$F$1998))+SUMPRODUCT(-('Diário 3º PA'!$E$4:$E$1991='Analítico Cx.'!$B51),-('Diário 3º PA'!$O$4:$O$1991=F$1),('Diário 3º PA'!$F$4:$F$1991))+SUMPRODUCT(-('Diário 4º PA'!$E$4:$E$2000='Analítico Cx.'!$B51),-('Diário 4º PA'!$O$4:$O$2000=F$1),('Diário 4º PA'!$F$4:$F$2000))</f>
        <v>0</v>
      </c>
      <c r="G51" s="188">
        <f>SUMPRODUCT(-('Diário 1º PA'!$E$4:$E$2000='Analítico Cx.'!$B51),-('Diário 1º PA'!$O$4:$O$2000=G$1),('Diário 1º PA'!$F$4:$F$2000))+SUMPRODUCT(-('Diário 2º PA'!$E$4:$E$1998='Analítico Cx.'!$B51),-('Diário 2º PA'!$O$4:$O$1998=G$1),('Diário 2º PA'!$F$4:$F$1998))+SUMPRODUCT(-('Diário 3º PA'!$E$4:$E$1991='Analítico Cx.'!$B51),-('Diário 3º PA'!$O$4:$O$1991=G$1),('Diário 3º PA'!$F$4:$F$1991))+SUMPRODUCT(-('Diário 4º PA'!$E$4:$E$2000='Analítico Cx.'!$B51),-('Diário 4º PA'!$O$4:$O$2000=G$1),('Diário 4º PA'!$F$4:$F$2000))</f>
        <v>0</v>
      </c>
      <c r="H51" s="188">
        <f>SUMPRODUCT(-('Diário 1º PA'!$E$4:$E$2000='Analítico Cx.'!$B51),-('Diário 1º PA'!$O$4:$O$2000=H$1),('Diário 1º PA'!$F$4:$F$2000))+SUMPRODUCT(-('Diário 2º PA'!$E$4:$E$1998='Analítico Cx.'!$B51),-('Diário 2º PA'!$O$4:$O$1998=H$1),('Diário 2º PA'!$F$4:$F$1998))+SUMPRODUCT(-('Diário 3º PA'!$E$4:$E$1991='Analítico Cx.'!$B51),-('Diário 3º PA'!$O$4:$O$1991=H$1),('Diário 3º PA'!$F$4:$F$1991))+SUMPRODUCT(-('Diário 4º PA'!$E$4:$E$2000='Analítico Cx.'!$B51),-('Diário 4º PA'!$O$4:$O$2000=H$1),('Diário 4º PA'!$F$4:$F$2000))</f>
        <v>0</v>
      </c>
      <c r="I51" s="188">
        <f>SUMPRODUCT(-('Diário 1º PA'!$E$4:$E$2000='Analítico Cx.'!$B51),-('Diário 1º PA'!$O$4:$O$2000=I$1),('Diário 1º PA'!$F$4:$F$2000))+SUMPRODUCT(-('Diário 2º PA'!$E$4:$E$1998='Analítico Cx.'!$B51),-('Diário 2º PA'!$O$4:$O$1998=I$1),('Diário 2º PA'!$F$4:$F$1998))+SUMPRODUCT(-('Diário 3º PA'!$E$4:$E$1991='Analítico Cx.'!$B51),-('Diário 3º PA'!$O$4:$O$1991=I$1),('Diário 3º PA'!$F$4:$F$1991))+SUMPRODUCT(-('Diário 4º PA'!$E$4:$E$2000='Analítico Cx.'!$B51),-('Diário 4º PA'!$O$4:$O$2000=I$1),('Diário 4º PA'!$F$4:$F$2000))</f>
        <v>0</v>
      </c>
      <c r="J51" s="188">
        <f>SUMPRODUCT(-('Diário 1º PA'!$E$4:$E$2000='Analítico Cx.'!$B51),-('Diário 1º PA'!$O$4:$O$2000=J$1),('Diário 1º PA'!$F$4:$F$2000))+SUMPRODUCT(-('Diário 2º PA'!$E$4:$E$1998='Analítico Cx.'!$B51),-('Diário 2º PA'!$O$4:$O$1998=J$1),('Diário 2º PA'!$F$4:$F$1998))+SUMPRODUCT(-('Diário 3º PA'!$E$4:$E$1991='Analítico Cx.'!$B51),-('Diário 3º PA'!$O$4:$O$1991=J$1),('Diário 3º PA'!$F$4:$F$1991))+SUMPRODUCT(-('Diário 4º PA'!$E$4:$E$2000='Analítico Cx.'!$B51),-('Diário 4º PA'!$O$4:$O$2000=J$1),('Diário 4º PA'!$F$4:$F$2000))</f>
        <v>0</v>
      </c>
      <c r="K51" s="188">
        <f>SUMPRODUCT(-('Diário 1º PA'!$E$4:$E$2000='Analítico Cx.'!$B51),-('Diário 1º PA'!$O$4:$O$2000=K$1),('Diário 1º PA'!$F$4:$F$2000))+SUMPRODUCT(-('Diário 2º PA'!$E$4:$E$1998='Analítico Cx.'!$B51),-('Diário 2º PA'!$O$4:$O$1998=K$1),('Diário 2º PA'!$F$4:$F$1998))+SUMPRODUCT(-('Diário 3º PA'!$E$4:$E$1991='Analítico Cx.'!$B51),-('Diário 3º PA'!$O$4:$O$1991=K$1),('Diário 3º PA'!$F$4:$F$1991))+SUMPRODUCT(-('Diário 4º PA'!$E$4:$E$2000='Analítico Cx.'!$B51),-('Diário 4º PA'!$O$4:$O$2000=K$1),('Diário 4º PA'!$F$4:$F$2000))</f>
        <v>0</v>
      </c>
      <c r="L51" s="188">
        <f>SUMPRODUCT(-('Diário 1º PA'!$E$4:$E$2000='Analítico Cx.'!$B51),-('Diário 1º PA'!$O$4:$O$2000=L$1),('Diário 1º PA'!$F$4:$F$2000))+SUMPRODUCT(-('Diário 2º PA'!$E$4:$E$1998='Analítico Cx.'!$B51),-('Diário 2º PA'!$O$4:$O$1998=L$1),('Diário 2º PA'!$F$4:$F$1998))+SUMPRODUCT(-('Diário 3º PA'!$E$4:$E$1991='Analítico Cx.'!$B51),-('Diário 3º PA'!$O$4:$O$1991=L$1),('Diário 3º PA'!$F$4:$F$1991))+SUMPRODUCT(-('Diário 4º PA'!$E$4:$E$2000='Analítico Cx.'!$B51),-('Diário 4º PA'!$O$4:$O$2000=L$1),('Diário 4º PA'!$F$4:$F$2000))</f>
        <v>0</v>
      </c>
      <c r="M51" s="188">
        <f>SUMPRODUCT(-('Diário 1º PA'!$E$4:$E$2000='Analítico Cx.'!$B51),-('Diário 1º PA'!$O$4:$O$2000=M$1),('Diário 1º PA'!$F$4:$F$2000))+SUMPRODUCT(-('Diário 2º PA'!$E$4:$E$1998='Analítico Cx.'!$B51),-('Diário 2º PA'!$O$4:$O$1998=M$1),('Diário 2º PA'!$F$4:$F$1998))+SUMPRODUCT(-('Diário 3º PA'!$E$4:$E$1991='Analítico Cx.'!$B51),-('Diário 3º PA'!$O$4:$O$1991=M$1),('Diário 3º PA'!$F$4:$F$1991))+SUMPRODUCT(-('Diário 4º PA'!$E$4:$E$2000='Analítico Cx.'!$B51),-('Diário 4º PA'!$O$4:$O$2000=M$1),('Diário 4º PA'!$F$4:$F$2000))</f>
        <v>0</v>
      </c>
      <c r="N51" s="188">
        <f>SUMPRODUCT(-('Diário 1º PA'!$E$4:$E$2000='Analítico Cx.'!$B51),-('Diário 1º PA'!$O$4:$O$2000=N$1),('Diário 1º PA'!$F$4:$F$2000))+SUMPRODUCT(-('Diário 2º PA'!$E$4:$E$1998='Analítico Cx.'!$B51),-('Diário 2º PA'!$O$4:$O$1998=N$1),('Diário 2º PA'!$F$4:$F$1998))+SUMPRODUCT(-('Diário 3º PA'!$E$4:$E$1991='Analítico Cx.'!$B51),-('Diário 3º PA'!$O$4:$O$1991=N$1),('Diário 3º PA'!$F$4:$F$1991))+SUMPRODUCT(-('Diário 4º PA'!$E$4:$E$2000='Analítico Cx.'!$B51),-('Diário 4º PA'!$O$4:$O$2000=N$1),('Diário 4º PA'!$F$4:$F$2000))</f>
        <v>0</v>
      </c>
      <c r="O51" s="189">
        <f t="shared" si="11"/>
        <v>0</v>
      </c>
      <c r="P51" s="172">
        <f t="shared" si="7"/>
        <v>0</v>
      </c>
    </row>
    <row r="52" spans="1:16" ht="23.25" customHeight="1">
      <c r="A52" s="64" t="s">
        <v>113</v>
      </c>
      <c r="B52" s="62" t="s">
        <v>57</v>
      </c>
      <c r="C52" s="188">
        <f>SUMPRODUCT(-('Diário 1º PA'!$E$4:$E$2000='Analítico Cx.'!$B52),-('Diário 1º PA'!$O$4:$O$2000=C$1),('Diário 1º PA'!$F$4:$F$2000))+SUMPRODUCT(-('Diário 2º PA'!$E$4:$E$1998='Analítico Cx.'!$B52),-('Diário 2º PA'!$O$4:$O$1998=C$1),('Diário 2º PA'!$F$4:$F$1998))+SUMPRODUCT(-('Diário 3º PA'!$E$4:$E$1991='Analítico Cx.'!$B52),-('Diário 3º PA'!$O$4:$O$1991=C$1),('Diário 3º PA'!$F$4:$F$1991))+SUMPRODUCT(-('Diário 4º PA'!$E$4:$E$2000='Analítico Cx.'!$B52),-('Diário 4º PA'!$O$4:$O$2000=C$1),('Diário 4º PA'!$F$4:$F$2000))</f>
        <v>0</v>
      </c>
      <c r="D52" s="188">
        <f>SUMPRODUCT(-('Diário 1º PA'!$E$4:$E$2000='Analítico Cx.'!$B52),-('Diário 1º PA'!$O$4:$O$2000=D$1),('Diário 1º PA'!$F$4:$F$2000))+SUMPRODUCT(-('Diário 2º PA'!$E$4:$E$1998='Analítico Cx.'!$B52),-('Diário 2º PA'!$O$4:$O$1998=D$1),('Diário 2º PA'!$F$4:$F$1998))+SUMPRODUCT(-('Diário 3º PA'!$E$4:$E$1991='Analítico Cx.'!$B52),-('Diário 3º PA'!$O$4:$O$1991=D$1),('Diário 3º PA'!$F$4:$F$1991))+SUMPRODUCT(-('Diário 4º PA'!$E$4:$E$2000='Analítico Cx.'!$B52),-('Diário 4º PA'!$O$4:$O$2000=D$1),('Diário 4º PA'!$F$4:$F$2000))</f>
        <v>0</v>
      </c>
      <c r="E52" s="188">
        <f>SUMPRODUCT(-('Diário 1º PA'!$E$4:$E$2000='Analítico Cx.'!$B52),-('Diário 1º PA'!$O$4:$O$2000=E$1),('Diário 1º PA'!$F$4:$F$2000))+SUMPRODUCT(-('Diário 2º PA'!$E$4:$E$1998='Analítico Cx.'!$B52),-('Diário 2º PA'!$O$4:$O$1998=E$1),('Diário 2º PA'!$F$4:$F$1998))+SUMPRODUCT(-('Diário 3º PA'!$E$4:$E$1991='Analítico Cx.'!$B52),-('Diário 3º PA'!$O$4:$O$1991=E$1),('Diário 3º PA'!$F$4:$F$1991))+SUMPRODUCT(-('Diário 4º PA'!$E$4:$E$2000='Analítico Cx.'!$B52),-('Diário 4º PA'!$O$4:$O$2000=E$1),('Diário 4º PA'!$F$4:$F$2000))</f>
        <v>0</v>
      </c>
      <c r="F52" s="188">
        <f>SUMPRODUCT(-('Diário 1º PA'!$E$4:$E$2000='Analítico Cx.'!$B52),-('Diário 1º PA'!$O$4:$O$2000=F$1),('Diário 1º PA'!$F$4:$F$2000))+SUMPRODUCT(-('Diário 2º PA'!$E$4:$E$1998='Analítico Cx.'!$B52),-('Diário 2º PA'!$O$4:$O$1998=F$1),('Diário 2º PA'!$F$4:$F$1998))+SUMPRODUCT(-('Diário 3º PA'!$E$4:$E$1991='Analítico Cx.'!$B52),-('Diário 3º PA'!$O$4:$O$1991=F$1),('Diário 3º PA'!$F$4:$F$1991))+SUMPRODUCT(-('Diário 4º PA'!$E$4:$E$2000='Analítico Cx.'!$B52),-('Diário 4º PA'!$O$4:$O$2000=F$1),('Diário 4º PA'!$F$4:$F$2000))</f>
        <v>0</v>
      </c>
      <c r="G52" s="188">
        <f>SUMPRODUCT(-('Diário 1º PA'!$E$4:$E$2000='Analítico Cx.'!$B52),-('Diário 1º PA'!$O$4:$O$2000=G$1),('Diário 1º PA'!$F$4:$F$2000))+SUMPRODUCT(-('Diário 2º PA'!$E$4:$E$1998='Analítico Cx.'!$B52),-('Diário 2º PA'!$O$4:$O$1998=G$1),('Diário 2º PA'!$F$4:$F$1998))+SUMPRODUCT(-('Diário 3º PA'!$E$4:$E$1991='Analítico Cx.'!$B52),-('Diário 3º PA'!$O$4:$O$1991=G$1),('Diário 3º PA'!$F$4:$F$1991))+SUMPRODUCT(-('Diário 4º PA'!$E$4:$E$2000='Analítico Cx.'!$B52),-('Diário 4º PA'!$O$4:$O$2000=G$1),('Diário 4º PA'!$F$4:$F$2000))</f>
        <v>0</v>
      </c>
      <c r="H52" s="188">
        <f>SUMPRODUCT(-('Diário 1º PA'!$E$4:$E$2000='Analítico Cx.'!$B52),-('Diário 1º PA'!$O$4:$O$2000=H$1),('Diário 1º PA'!$F$4:$F$2000))+SUMPRODUCT(-('Diário 2º PA'!$E$4:$E$1998='Analítico Cx.'!$B52),-('Diário 2º PA'!$O$4:$O$1998=H$1),('Diário 2º PA'!$F$4:$F$1998))+SUMPRODUCT(-('Diário 3º PA'!$E$4:$E$1991='Analítico Cx.'!$B52),-('Diário 3º PA'!$O$4:$O$1991=H$1),('Diário 3º PA'!$F$4:$F$1991))+SUMPRODUCT(-('Diário 4º PA'!$E$4:$E$2000='Analítico Cx.'!$B52),-('Diário 4º PA'!$O$4:$O$2000=H$1),('Diário 4º PA'!$F$4:$F$2000))</f>
        <v>0</v>
      </c>
      <c r="I52" s="188">
        <f>SUMPRODUCT(-('Diário 1º PA'!$E$4:$E$2000='Analítico Cx.'!$B52),-('Diário 1º PA'!$O$4:$O$2000=I$1),('Diário 1º PA'!$F$4:$F$2000))+SUMPRODUCT(-('Diário 2º PA'!$E$4:$E$1998='Analítico Cx.'!$B52),-('Diário 2º PA'!$O$4:$O$1998=I$1),('Diário 2º PA'!$F$4:$F$1998))+SUMPRODUCT(-('Diário 3º PA'!$E$4:$E$1991='Analítico Cx.'!$B52),-('Diário 3º PA'!$O$4:$O$1991=I$1),('Diário 3º PA'!$F$4:$F$1991))+SUMPRODUCT(-('Diário 4º PA'!$E$4:$E$2000='Analítico Cx.'!$B52),-('Diário 4º PA'!$O$4:$O$2000=I$1),('Diário 4º PA'!$F$4:$F$2000))</f>
        <v>0</v>
      </c>
      <c r="J52" s="188">
        <f>SUMPRODUCT(-('Diário 1º PA'!$E$4:$E$2000='Analítico Cx.'!$B52),-('Diário 1º PA'!$O$4:$O$2000=J$1),('Diário 1º PA'!$F$4:$F$2000))+SUMPRODUCT(-('Diário 2º PA'!$E$4:$E$1998='Analítico Cx.'!$B52),-('Diário 2º PA'!$O$4:$O$1998=J$1),('Diário 2º PA'!$F$4:$F$1998))+SUMPRODUCT(-('Diário 3º PA'!$E$4:$E$1991='Analítico Cx.'!$B52),-('Diário 3º PA'!$O$4:$O$1991=J$1),('Diário 3º PA'!$F$4:$F$1991))+SUMPRODUCT(-('Diário 4º PA'!$E$4:$E$2000='Analítico Cx.'!$B52),-('Diário 4º PA'!$O$4:$O$2000=J$1),('Diário 4º PA'!$F$4:$F$2000))</f>
        <v>0</v>
      </c>
      <c r="K52" s="188">
        <f>SUMPRODUCT(-('Diário 1º PA'!$E$4:$E$2000='Analítico Cx.'!$B52),-('Diário 1º PA'!$O$4:$O$2000=K$1),('Diário 1º PA'!$F$4:$F$2000))+SUMPRODUCT(-('Diário 2º PA'!$E$4:$E$1998='Analítico Cx.'!$B52),-('Diário 2º PA'!$O$4:$O$1998=K$1),('Diário 2º PA'!$F$4:$F$1998))+SUMPRODUCT(-('Diário 3º PA'!$E$4:$E$1991='Analítico Cx.'!$B52),-('Diário 3º PA'!$O$4:$O$1991=K$1),('Diário 3º PA'!$F$4:$F$1991))+SUMPRODUCT(-('Diário 4º PA'!$E$4:$E$2000='Analítico Cx.'!$B52),-('Diário 4º PA'!$O$4:$O$2000=K$1),('Diário 4º PA'!$F$4:$F$2000))</f>
        <v>0</v>
      </c>
      <c r="L52" s="188">
        <f>SUMPRODUCT(-('Diário 1º PA'!$E$4:$E$2000='Analítico Cx.'!$B52),-('Diário 1º PA'!$O$4:$O$2000=L$1),('Diário 1º PA'!$F$4:$F$2000))+SUMPRODUCT(-('Diário 2º PA'!$E$4:$E$1998='Analítico Cx.'!$B52),-('Diário 2º PA'!$O$4:$O$1998=L$1),('Diário 2º PA'!$F$4:$F$1998))+SUMPRODUCT(-('Diário 3º PA'!$E$4:$E$1991='Analítico Cx.'!$B52),-('Diário 3º PA'!$O$4:$O$1991=L$1),('Diário 3º PA'!$F$4:$F$1991))+SUMPRODUCT(-('Diário 4º PA'!$E$4:$E$2000='Analítico Cx.'!$B52),-('Diário 4º PA'!$O$4:$O$2000=L$1),('Diário 4º PA'!$F$4:$F$2000))</f>
        <v>0</v>
      </c>
      <c r="M52" s="188">
        <f>SUMPRODUCT(-('Diário 1º PA'!$E$4:$E$2000='Analítico Cx.'!$B52),-('Diário 1º PA'!$O$4:$O$2000=M$1),('Diário 1º PA'!$F$4:$F$2000))+SUMPRODUCT(-('Diário 2º PA'!$E$4:$E$1998='Analítico Cx.'!$B52),-('Diário 2º PA'!$O$4:$O$1998=M$1),('Diário 2º PA'!$F$4:$F$1998))+SUMPRODUCT(-('Diário 3º PA'!$E$4:$E$1991='Analítico Cx.'!$B52),-('Diário 3º PA'!$O$4:$O$1991=M$1),('Diário 3º PA'!$F$4:$F$1991))+SUMPRODUCT(-('Diário 4º PA'!$E$4:$E$2000='Analítico Cx.'!$B52),-('Diário 4º PA'!$O$4:$O$2000=M$1),('Diário 4º PA'!$F$4:$F$2000))</f>
        <v>0</v>
      </c>
      <c r="N52" s="188">
        <f>SUMPRODUCT(-('Diário 1º PA'!$E$4:$E$2000='Analítico Cx.'!$B52),-('Diário 1º PA'!$O$4:$O$2000=N$1),('Diário 1º PA'!$F$4:$F$2000))+SUMPRODUCT(-('Diário 2º PA'!$E$4:$E$1998='Analítico Cx.'!$B52),-('Diário 2º PA'!$O$4:$O$1998=N$1),('Diário 2º PA'!$F$4:$F$1998))+SUMPRODUCT(-('Diário 3º PA'!$E$4:$E$1991='Analítico Cx.'!$B52),-('Diário 3º PA'!$O$4:$O$1991=N$1),('Diário 3º PA'!$F$4:$F$1991))+SUMPRODUCT(-('Diário 4º PA'!$E$4:$E$2000='Analítico Cx.'!$B52),-('Diário 4º PA'!$O$4:$O$2000=N$1),('Diário 4º PA'!$F$4:$F$2000))</f>
        <v>0</v>
      </c>
      <c r="O52" s="189">
        <f t="shared" si="11"/>
        <v>0</v>
      </c>
      <c r="P52" s="172">
        <f t="shared" si="7"/>
        <v>0</v>
      </c>
    </row>
    <row r="53" spans="1:16" ht="23.25" customHeight="1">
      <c r="A53" s="64" t="s">
        <v>170</v>
      </c>
      <c r="B53" s="62" t="s">
        <v>58</v>
      </c>
      <c r="C53" s="188">
        <f>SUMPRODUCT(-('Diário 1º PA'!$E$4:$E$2000='Analítico Cx.'!$B53),-('Diário 1º PA'!$O$4:$O$2000=C$1),('Diário 1º PA'!$F$4:$F$2000))+SUMPRODUCT(-('Diário 2º PA'!$E$4:$E$1998='Analítico Cx.'!$B53),-('Diário 2º PA'!$O$4:$O$1998=C$1),('Diário 2º PA'!$F$4:$F$1998))+SUMPRODUCT(-('Diário 3º PA'!$E$4:$E$1991='Analítico Cx.'!$B53),-('Diário 3º PA'!$O$4:$O$1991=C$1),('Diário 3º PA'!$F$4:$F$1991))+SUMPRODUCT(-('Diário 4º PA'!$E$4:$E$2000='Analítico Cx.'!$B53),-('Diário 4º PA'!$O$4:$O$2000=C$1),('Diário 4º PA'!$F$4:$F$2000))</f>
        <v>0</v>
      </c>
      <c r="D53" s="188">
        <f>SUMPRODUCT(-('Diário 1º PA'!$E$4:$E$2000='Analítico Cx.'!$B53),-('Diário 1º PA'!$O$4:$O$2000=D$1),('Diário 1º PA'!$F$4:$F$2000))+SUMPRODUCT(-('Diário 2º PA'!$E$4:$E$1998='Analítico Cx.'!$B53),-('Diário 2º PA'!$O$4:$O$1998=D$1),('Diário 2º PA'!$F$4:$F$1998))+SUMPRODUCT(-('Diário 3º PA'!$E$4:$E$1991='Analítico Cx.'!$B53),-('Diário 3º PA'!$O$4:$O$1991=D$1),('Diário 3º PA'!$F$4:$F$1991))+SUMPRODUCT(-('Diário 4º PA'!$E$4:$E$2000='Analítico Cx.'!$B53),-('Diário 4º PA'!$O$4:$O$2000=D$1),('Diário 4º PA'!$F$4:$F$2000))</f>
        <v>0</v>
      </c>
      <c r="E53" s="188">
        <f>SUMPRODUCT(-('Diário 1º PA'!$E$4:$E$2000='Analítico Cx.'!$B53),-('Diário 1º PA'!$O$4:$O$2000=E$1),('Diário 1º PA'!$F$4:$F$2000))+SUMPRODUCT(-('Diário 2º PA'!$E$4:$E$1998='Analítico Cx.'!$B53),-('Diário 2º PA'!$O$4:$O$1998=E$1),('Diário 2º PA'!$F$4:$F$1998))+SUMPRODUCT(-('Diário 3º PA'!$E$4:$E$1991='Analítico Cx.'!$B53),-('Diário 3º PA'!$O$4:$O$1991=E$1),('Diário 3º PA'!$F$4:$F$1991))+SUMPRODUCT(-('Diário 4º PA'!$E$4:$E$2000='Analítico Cx.'!$B53),-('Diário 4º PA'!$O$4:$O$2000=E$1),('Diário 4º PA'!$F$4:$F$2000))</f>
        <v>0</v>
      </c>
      <c r="F53" s="188">
        <f>SUMPRODUCT(-('Diário 1º PA'!$E$4:$E$2000='Analítico Cx.'!$B53),-('Diário 1º PA'!$O$4:$O$2000=F$1),('Diário 1º PA'!$F$4:$F$2000))+SUMPRODUCT(-('Diário 2º PA'!$E$4:$E$1998='Analítico Cx.'!$B53),-('Diário 2º PA'!$O$4:$O$1998=F$1),('Diário 2º PA'!$F$4:$F$1998))+SUMPRODUCT(-('Diário 3º PA'!$E$4:$E$1991='Analítico Cx.'!$B53),-('Diário 3º PA'!$O$4:$O$1991=F$1),('Diário 3º PA'!$F$4:$F$1991))+SUMPRODUCT(-('Diário 4º PA'!$E$4:$E$2000='Analítico Cx.'!$B53),-('Diário 4º PA'!$O$4:$O$2000=F$1),('Diário 4º PA'!$F$4:$F$2000))</f>
        <v>0</v>
      </c>
      <c r="G53" s="188">
        <f>SUMPRODUCT(-('Diário 1º PA'!$E$4:$E$2000='Analítico Cx.'!$B53),-('Diário 1º PA'!$O$4:$O$2000=G$1),('Diário 1º PA'!$F$4:$F$2000))+SUMPRODUCT(-('Diário 2º PA'!$E$4:$E$1998='Analítico Cx.'!$B53),-('Diário 2º PA'!$O$4:$O$1998=G$1),('Diário 2º PA'!$F$4:$F$1998))+SUMPRODUCT(-('Diário 3º PA'!$E$4:$E$1991='Analítico Cx.'!$B53),-('Diário 3º PA'!$O$4:$O$1991=G$1),('Diário 3º PA'!$F$4:$F$1991))+SUMPRODUCT(-('Diário 4º PA'!$E$4:$E$2000='Analítico Cx.'!$B53),-('Diário 4º PA'!$O$4:$O$2000=G$1),('Diário 4º PA'!$F$4:$F$2000))</f>
        <v>0</v>
      </c>
      <c r="H53" s="188">
        <f>SUMPRODUCT(-('Diário 1º PA'!$E$4:$E$2000='Analítico Cx.'!$B53),-('Diário 1º PA'!$O$4:$O$2000=H$1),('Diário 1º PA'!$F$4:$F$2000))+SUMPRODUCT(-('Diário 2º PA'!$E$4:$E$1998='Analítico Cx.'!$B53),-('Diário 2º PA'!$O$4:$O$1998=H$1),('Diário 2º PA'!$F$4:$F$1998))+SUMPRODUCT(-('Diário 3º PA'!$E$4:$E$1991='Analítico Cx.'!$B53),-('Diário 3º PA'!$O$4:$O$1991=H$1),('Diário 3º PA'!$F$4:$F$1991))+SUMPRODUCT(-('Diário 4º PA'!$E$4:$E$2000='Analítico Cx.'!$B53),-('Diário 4º PA'!$O$4:$O$2000=H$1),('Diário 4º PA'!$F$4:$F$2000))</f>
        <v>0</v>
      </c>
      <c r="I53" s="188">
        <f>SUMPRODUCT(-('Diário 1º PA'!$E$4:$E$2000='Analítico Cx.'!$B53),-('Diário 1º PA'!$O$4:$O$2000=I$1),('Diário 1º PA'!$F$4:$F$2000))+SUMPRODUCT(-('Diário 2º PA'!$E$4:$E$1998='Analítico Cx.'!$B53),-('Diário 2º PA'!$O$4:$O$1998=I$1),('Diário 2º PA'!$F$4:$F$1998))+SUMPRODUCT(-('Diário 3º PA'!$E$4:$E$1991='Analítico Cx.'!$B53),-('Diário 3º PA'!$O$4:$O$1991=I$1),('Diário 3º PA'!$F$4:$F$1991))+SUMPRODUCT(-('Diário 4º PA'!$E$4:$E$2000='Analítico Cx.'!$B53),-('Diário 4º PA'!$O$4:$O$2000=I$1),('Diário 4º PA'!$F$4:$F$2000))</f>
        <v>0</v>
      </c>
      <c r="J53" s="188">
        <f>SUMPRODUCT(-('Diário 1º PA'!$E$4:$E$2000='Analítico Cx.'!$B53),-('Diário 1º PA'!$O$4:$O$2000=J$1),('Diário 1º PA'!$F$4:$F$2000))+SUMPRODUCT(-('Diário 2º PA'!$E$4:$E$1998='Analítico Cx.'!$B53),-('Diário 2º PA'!$O$4:$O$1998=J$1),('Diário 2º PA'!$F$4:$F$1998))+SUMPRODUCT(-('Diário 3º PA'!$E$4:$E$1991='Analítico Cx.'!$B53),-('Diário 3º PA'!$O$4:$O$1991=J$1),('Diário 3º PA'!$F$4:$F$1991))+SUMPRODUCT(-('Diário 4º PA'!$E$4:$E$2000='Analítico Cx.'!$B53),-('Diário 4º PA'!$O$4:$O$2000=J$1),('Diário 4º PA'!$F$4:$F$2000))</f>
        <v>0</v>
      </c>
      <c r="K53" s="188">
        <f>SUMPRODUCT(-('Diário 1º PA'!$E$4:$E$2000='Analítico Cx.'!$B53),-('Diário 1º PA'!$O$4:$O$2000=K$1),('Diário 1º PA'!$F$4:$F$2000))+SUMPRODUCT(-('Diário 2º PA'!$E$4:$E$1998='Analítico Cx.'!$B53),-('Diário 2º PA'!$O$4:$O$1998=K$1),('Diário 2º PA'!$F$4:$F$1998))+SUMPRODUCT(-('Diário 3º PA'!$E$4:$E$1991='Analítico Cx.'!$B53),-('Diário 3º PA'!$O$4:$O$1991=K$1),('Diário 3º PA'!$F$4:$F$1991))+SUMPRODUCT(-('Diário 4º PA'!$E$4:$E$2000='Analítico Cx.'!$B53),-('Diário 4º PA'!$O$4:$O$2000=K$1),('Diário 4º PA'!$F$4:$F$2000))</f>
        <v>0</v>
      </c>
      <c r="L53" s="188">
        <f>SUMPRODUCT(-('Diário 1º PA'!$E$4:$E$2000='Analítico Cx.'!$B53),-('Diário 1º PA'!$O$4:$O$2000=L$1),('Diário 1º PA'!$F$4:$F$2000))+SUMPRODUCT(-('Diário 2º PA'!$E$4:$E$1998='Analítico Cx.'!$B53),-('Diário 2º PA'!$O$4:$O$1998=L$1),('Diário 2º PA'!$F$4:$F$1998))+SUMPRODUCT(-('Diário 3º PA'!$E$4:$E$1991='Analítico Cx.'!$B53),-('Diário 3º PA'!$O$4:$O$1991=L$1),('Diário 3º PA'!$F$4:$F$1991))+SUMPRODUCT(-('Diário 4º PA'!$E$4:$E$2000='Analítico Cx.'!$B53),-('Diário 4º PA'!$O$4:$O$2000=L$1),('Diário 4º PA'!$F$4:$F$2000))</f>
        <v>0</v>
      </c>
      <c r="M53" s="188">
        <f>SUMPRODUCT(-('Diário 1º PA'!$E$4:$E$2000='Analítico Cx.'!$B53),-('Diário 1º PA'!$O$4:$O$2000=M$1),('Diário 1º PA'!$F$4:$F$2000))+SUMPRODUCT(-('Diário 2º PA'!$E$4:$E$1998='Analítico Cx.'!$B53),-('Diário 2º PA'!$O$4:$O$1998=M$1),('Diário 2º PA'!$F$4:$F$1998))+SUMPRODUCT(-('Diário 3º PA'!$E$4:$E$1991='Analítico Cx.'!$B53),-('Diário 3º PA'!$O$4:$O$1991=M$1),('Diário 3º PA'!$F$4:$F$1991))+SUMPRODUCT(-('Diário 4º PA'!$E$4:$E$2000='Analítico Cx.'!$B53),-('Diário 4º PA'!$O$4:$O$2000=M$1),('Diário 4º PA'!$F$4:$F$2000))</f>
        <v>0</v>
      </c>
      <c r="N53" s="188">
        <f>SUMPRODUCT(-('Diário 1º PA'!$E$4:$E$2000='Analítico Cx.'!$B53),-('Diário 1º PA'!$O$4:$O$2000=N$1),('Diário 1º PA'!$F$4:$F$2000))+SUMPRODUCT(-('Diário 2º PA'!$E$4:$E$1998='Analítico Cx.'!$B53),-('Diário 2º PA'!$O$4:$O$1998=N$1),('Diário 2º PA'!$F$4:$F$1998))+SUMPRODUCT(-('Diário 3º PA'!$E$4:$E$1991='Analítico Cx.'!$B53),-('Diário 3º PA'!$O$4:$O$1991=N$1),('Diário 3º PA'!$F$4:$F$1991))+SUMPRODUCT(-('Diário 4º PA'!$E$4:$E$2000='Analítico Cx.'!$B53),-('Diário 4º PA'!$O$4:$O$2000=N$1),('Diário 4º PA'!$F$4:$F$2000))</f>
        <v>0</v>
      </c>
      <c r="O53" s="189">
        <f t="shared" si="11"/>
        <v>0</v>
      </c>
      <c r="P53" s="172">
        <f t="shared" si="7"/>
        <v>0</v>
      </c>
    </row>
    <row r="54" spans="1:16" ht="23.25" customHeight="1">
      <c r="A54" s="64" t="s">
        <v>171</v>
      </c>
      <c r="B54" s="62" t="s">
        <v>338</v>
      </c>
      <c r="C54" s="188">
        <f>SUMPRODUCT(-('Diário 1º PA'!$E$4:$E$2000='Analítico Cx.'!$B54),-('Diário 1º PA'!$O$4:$O$2000=C$1),('Diário 1º PA'!$F$4:$F$2000))+SUMPRODUCT(-('Diário 2º PA'!$E$4:$E$1998='Analítico Cx.'!$B54),-('Diário 2º PA'!$O$4:$O$1998=C$1),('Diário 2º PA'!$F$4:$F$1998))+SUMPRODUCT(-('Diário 3º PA'!$E$4:$E$1991='Analítico Cx.'!$B54),-('Diário 3º PA'!$O$4:$O$1991=C$1),('Diário 3º PA'!$F$4:$F$1991))+SUMPRODUCT(-('Diário 4º PA'!$E$4:$E$2000='Analítico Cx.'!$B54),-('Diário 4º PA'!$O$4:$O$2000=C$1),('Diário 4º PA'!$F$4:$F$2000))</f>
        <v>0</v>
      </c>
      <c r="D54" s="188">
        <f>SUMPRODUCT(-('Diário 1º PA'!$E$4:$E$2000='Analítico Cx.'!$B54),-('Diário 1º PA'!$O$4:$O$2000=D$1),('Diário 1º PA'!$F$4:$F$2000))+SUMPRODUCT(-('Diário 2º PA'!$E$4:$E$1998='Analítico Cx.'!$B54),-('Diário 2º PA'!$O$4:$O$1998=D$1),('Diário 2º PA'!$F$4:$F$1998))+SUMPRODUCT(-('Diário 3º PA'!$E$4:$E$1991='Analítico Cx.'!$B54),-('Diário 3º PA'!$O$4:$O$1991=D$1),('Diário 3º PA'!$F$4:$F$1991))+SUMPRODUCT(-('Diário 4º PA'!$E$4:$E$2000='Analítico Cx.'!$B54),-('Diário 4º PA'!$O$4:$O$2000=D$1),('Diário 4º PA'!$F$4:$F$2000))</f>
        <v>0</v>
      </c>
      <c r="E54" s="188">
        <f>SUMPRODUCT(-('Diário 1º PA'!$E$4:$E$2000='Analítico Cx.'!$B54),-('Diário 1º PA'!$O$4:$O$2000=E$1),('Diário 1º PA'!$F$4:$F$2000))+SUMPRODUCT(-('Diário 2º PA'!$E$4:$E$1998='Analítico Cx.'!$B54),-('Diário 2º PA'!$O$4:$O$1998=E$1),('Diário 2º PA'!$F$4:$F$1998))+SUMPRODUCT(-('Diário 3º PA'!$E$4:$E$1991='Analítico Cx.'!$B54),-('Diário 3º PA'!$O$4:$O$1991=E$1),('Diário 3º PA'!$F$4:$F$1991))+SUMPRODUCT(-('Diário 4º PA'!$E$4:$E$2000='Analítico Cx.'!$B54),-('Diário 4º PA'!$O$4:$O$2000=E$1),('Diário 4º PA'!$F$4:$F$2000))</f>
        <v>0</v>
      </c>
      <c r="F54" s="188">
        <f>SUMPRODUCT(-('Diário 1º PA'!$E$4:$E$2000='Analítico Cx.'!$B54),-('Diário 1º PA'!$O$4:$O$2000=F$1),('Diário 1º PA'!$F$4:$F$2000))+SUMPRODUCT(-('Diário 2º PA'!$E$4:$E$1998='Analítico Cx.'!$B54),-('Diário 2º PA'!$O$4:$O$1998=F$1),('Diário 2º PA'!$F$4:$F$1998))+SUMPRODUCT(-('Diário 3º PA'!$E$4:$E$1991='Analítico Cx.'!$B54),-('Diário 3º PA'!$O$4:$O$1991=F$1),('Diário 3º PA'!$F$4:$F$1991))+SUMPRODUCT(-('Diário 4º PA'!$E$4:$E$2000='Analítico Cx.'!$B54),-('Diário 4º PA'!$O$4:$O$2000=F$1),('Diário 4º PA'!$F$4:$F$2000))</f>
        <v>0</v>
      </c>
      <c r="G54" s="188">
        <f>SUMPRODUCT(-('Diário 1º PA'!$E$4:$E$2000='Analítico Cx.'!$B54),-('Diário 1º PA'!$O$4:$O$2000=G$1),('Diário 1º PA'!$F$4:$F$2000))+SUMPRODUCT(-('Diário 2º PA'!$E$4:$E$1998='Analítico Cx.'!$B54),-('Diário 2º PA'!$O$4:$O$1998=G$1),('Diário 2º PA'!$F$4:$F$1998))+SUMPRODUCT(-('Diário 3º PA'!$E$4:$E$1991='Analítico Cx.'!$B54),-('Diário 3º PA'!$O$4:$O$1991=G$1),('Diário 3º PA'!$F$4:$F$1991))+SUMPRODUCT(-('Diário 4º PA'!$E$4:$E$2000='Analítico Cx.'!$B54),-('Diário 4º PA'!$O$4:$O$2000=G$1),('Diário 4º PA'!$F$4:$F$2000))</f>
        <v>0</v>
      </c>
      <c r="H54" s="188">
        <f>SUMPRODUCT(-('Diário 1º PA'!$E$4:$E$2000='Analítico Cx.'!$B54),-('Diário 1º PA'!$O$4:$O$2000=H$1),('Diário 1º PA'!$F$4:$F$2000))+SUMPRODUCT(-('Diário 2º PA'!$E$4:$E$1998='Analítico Cx.'!$B54),-('Diário 2º PA'!$O$4:$O$1998=H$1),('Diário 2º PA'!$F$4:$F$1998))+SUMPRODUCT(-('Diário 3º PA'!$E$4:$E$1991='Analítico Cx.'!$B54),-('Diário 3º PA'!$O$4:$O$1991=H$1),('Diário 3º PA'!$F$4:$F$1991))+SUMPRODUCT(-('Diário 4º PA'!$E$4:$E$2000='Analítico Cx.'!$B54),-('Diário 4º PA'!$O$4:$O$2000=H$1),('Diário 4º PA'!$F$4:$F$2000))</f>
        <v>0</v>
      </c>
      <c r="I54" s="188">
        <f>SUMPRODUCT(-('Diário 1º PA'!$E$4:$E$2000='Analítico Cx.'!$B54),-('Diário 1º PA'!$O$4:$O$2000=I$1),('Diário 1º PA'!$F$4:$F$2000))+SUMPRODUCT(-('Diário 2º PA'!$E$4:$E$1998='Analítico Cx.'!$B54),-('Diário 2º PA'!$O$4:$O$1998=I$1),('Diário 2º PA'!$F$4:$F$1998))+SUMPRODUCT(-('Diário 3º PA'!$E$4:$E$1991='Analítico Cx.'!$B54),-('Diário 3º PA'!$O$4:$O$1991=I$1),('Diário 3º PA'!$F$4:$F$1991))+SUMPRODUCT(-('Diário 4º PA'!$E$4:$E$2000='Analítico Cx.'!$B54),-('Diário 4º PA'!$O$4:$O$2000=I$1),('Diário 4º PA'!$F$4:$F$2000))</f>
        <v>0</v>
      </c>
      <c r="J54" s="188">
        <f>SUMPRODUCT(-('Diário 1º PA'!$E$4:$E$2000='Analítico Cx.'!$B54),-('Diário 1º PA'!$O$4:$O$2000=J$1),('Diário 1º PA'!$F$4:$F$2000))+SUMPRODUCT(-('Diário 2º PA'!$E$4:$E$1998='Analítico Cx.'!$B54),-('Diário 2º PA'!$O$4:$O$1998=J$1),('Diário 2º PA'!$F$4:$F$1998))+SUMPRODUCT(-('Diário 3º PA'!$E$4:$E$1991='Analítico Cx.'!$B54),-('Diário 3º PA'!$O$4:$O$1991=J$1),('Diário 3º PA'!$F$4:$F$1991))+SUMPRODUCT(-('Diário 4º PA'!$E$4:$E$2000='Analítico Cx.'!$B54),-('Diário 4º PA'!$O$4:$O$2000=J$1),('Diário 4º PA'!$F$4:$F$2000))</f>
        <v>0</v>
      </c>
      <c r="K54" s="188">
        <f>SUMPRODUCT(-('Diário 1º PA'!$E$4:$E$2000='Analítico Cx.'!$B54),-('Diário 1º PA'!$O$4:$O$2000=K$1),('Diário 1º PA'!$F$4:$F$2000))+SUMPRODUCT(-('Diário 2º PA'!$E$4:$E$1998='Analítico Cx.'!$B54),-('Diário 2º PA'!$O$4:$O$1998=K$1),('Diário 2º PA'!$F$4:$F$1998))+SUMPRODUCT(-('Diário 3º PA'!$E$4:$E$1991='Analítico Cx.'!$B54),-('Diário 3º PA'!$O$4:$O$1991=K$1),('Diário 3º PA'!$F$4:$F$1991))+SUMPRODUCT(-('Diário 4º PA'!$E$4:$E$2000='Analítico Cx.'!$B54),-('Diário 4º PA'!$O$4:$O$2000=K$1),('Diário 4º PA'!$F$4:$F$2000))</f>
        <v>0</v>
      </c>
      <c r="L54" s="188">
        <f>SUMPRODUCT(-('Diário 1º PA'!$E$4:$E$2000='Analítico Cx.'!$B54),-('Diário 1º PA'!$O$4:$O$2000=L$1),('Diário 1º PA'!$F$4:$F$2000))+SUMPRODUCT(-('Diário 2º PA'!$E$4:$E$1998='Analítico Cx.'!$B54),-('Diário 2º PA'!$O$4:$O$1998=L$1),('Diário 2º PA'!$F$4:$F$1998))+SUMPRODUCT(-('Diário 3º PA'!$E$4:$E$1991='Analítico Cx.'!$B54),-('Diário 3º PA'!$O$4:$O$1991=L$1),('Diário 3º PA'!$F$4:$F$1991))+SUMPRODUCT(-('Diário 4º PA'!$E$4:$E$2000='Analítico Cx.'!$B54),-('Diário 4º PA'!$O$4:$O$2000=L$1),('Diário 4º PA'!$F$4:$F$2000))</f>
        <v>0</v>
      </c>
      <c r="M54" s="188">
        <f>SUMPRODUCT(-('Diário 1º PA'!$E$4:$E$2000='Analítico Cx.'!$B54),-('Diário 1º PA'!$O$4:$O$2000=M$1),('Diário 1º PA'!$F$4:$F$2000))+SUMPRODUCT(-('Diário 2º PA'!$E$4:$E$1998='Analítico Cx.'!$B54),-('Diário 2º PA'!$O$4:$O$1998=M$1),('Diário 2º PA'!$F$4:$F$1998))+SUMPRODUCT(-('Diário 3º PA'!$E$4:$E$1991='Analítico Cx.'!$B54),-('Diário 3º PA'!$O$4:$O$1991=M$1),('Diário 3º PA'!$F$4:$F$1991))+SUMPRODUCT(-('Diário 4º PA'!$E$4:$E$2000='Analítico Cx.'!$B54),-('Diário 4º PA'!$O$4:$O$2000=M$1),('Diário 4º PA'!$F$4:$F$2000))</f>
        <v>0</v>
      </c>
      <c r="N54" s="188">
        <f>SUMPRODUCT(-('Diário 1º PA'!$E$4:$E$2000='Analítico Cx.'!$B54),-('Diário 1º PA'!$O$4:$O$2000=N$1),('Diário 1º PA'!$F$4:$F$2000))+SUMPRODUCT(-('Diário 2º PA'!$E$4:$E$1998='Analítico Cx.'!$B54),-('Diário 2º PA'!$O$4:$O$1998=N$1),('Diário 2º PA'!$F$4:$F$1998))+SUMPRODUCT(-('Diário 3º PA'!$E$4:$E$1991='Analítico Cx.'!$B54),-('Diário 3º PA'!$O$4:$O$1991=N$1),('Diário 3º PA'!$F$4:$F$1991))+SUMPRODUCT(-('Diário 4º PA'!$E$4:$E$2000='Analítico Cx.'!$B54),-('Diário 4º PA'!$O$4:$O$2000=N$1),('Diário 4º PA'!$F$4:$F$2000))</f>
        <v>0</v>
      </c>
      <c r="O54" s="189">
        <f>SUM(C54:N54)</f>
        <v>0</v>
      </c>
      <c r="P54" s="172">
        <f t="shared" si="7"/>
        <v>0</v>
      </c>
    </row>
    <row r="55" spans="1:16" ht="23.25" customHeight="1">
      <c r="A55" s="64" t="s">
        <v>337</v>
      </c>
      <c r="B55" s="65" t="s">
        <v>77</v>
      </c>
      <c r="C55" s="188">
        <f>SUMPRODUCT(-('Diário 1º PA'!$E$4:$E$2000='Analítico Cx.'!$B55),-('Diário 1º PA'!$O$4:$O$2000=C$1),('Diário 1º PA'!$F$4:$F$2000))+SUMPRODUCT(-('Diário 2º PA'!$E$4:$E$1998='Analítico Cx.'!$B55),-('Diário 2º PA'!$O$4:$O$1998=C$1),('Diário 2º PA'!$F$4:$F$1998))+SUMPRODUCT(-('Diário 3º PA'!$E$4:$E$1991='Analítico Cx.'!$B55),-('Diário 3º PA'!$O$4:$O$1991=C$1),('Diário 3º PA'!$F$4:$F$1991))+SUMPRODUCT(-('Diário 4º PA'!$E$4:$E$2000='Analítico Cx.'!$B55),-('Diário 4º PA'!$O$4:$O$2000=C$1),('Diário 4º PA'!$F$4:$F$2000))</f>
        <v>0</v>
      </c>
      <c r="D55" s="188">
        <f>SUMPRODUCT(-('Diário 1º PA'!$E$4:$E$2000='Analítico Cx.'!$B55),-('Diário 1º PA'!$O$4:$O$2000=D$1),('Diário 1º PA'!$F$4:$F$2000))+SUMPRODUCT(-('Diário 2º PA'!$E$4:$E$1998='Analítico Cx.'!$B55),-('Diário 2º PA'!$O$4:$O$1998=D$1),('Diário 2º PA'!$F$4:$F$1998))+SUMPRODUCT(-('Diário 3º PA'!$E$4:$E$1991='Analítico Cx.'!$B55),-('Diário 3º PA'!$O$4:$O$1991=D$1),('Diário 3º PA'!$F$4:$F$1991))+SUMPRODUCT(-('Diário 4º PA'!$E$4:$E$2000='Analítico Cx.'!$B55),-('Diário 4º PA'!$O$4:$O$2000=D$1),('Diário 4º PA'!$F$4:$F$2000))</f>
        <v>0</v>
      </c>
      <c r="E55" s="188">
        <f>SUMPRODUCT(-('Diário 1º PA'!$E$4:$E$2000='Analítico Cx.'!$B55),-('Diário 1º PA'!$O$4:$O$2000=E$1),('Diário 1º PA'!$F$4:$F$2000))+SUMPRODUCT(-('Diário 2º PA'!$E$4:$E$1998='Analítico Cx.'!$B55),-('Diário 2º PA'!$O$4:$O$1998=E$1),('Diário 2º PA'!$F$4:$F$1998))+SUMPRODUCT(-('Diário 3º PA'!$E$4:$E$1991='Analítico Cx.'!$B55),-('Diário 3º PA'!$O$4:$O$1991=E$1),('Diário 3º PA'!$F$4:$F$1991))+SUMPRODUCT(-('Diário 4º PA'!$E$4:$E$2000='Analítico Cx.'!$B55),-('Diário 4º PA'!$O$4:$O$2000=E$1),('Diário 4º PA'!$F$4:$F$2000))</f>
        <v>0</v>
      </c>
      <c r="F55" s="188">
        <f>SUMPRODUCT(-('Diário 1º PA'!$E$4:$E$2000='Analítico Cx.'!$B55),-('Diário 1º PA'!$O$4:$O$2000=F$1),('Diário 1º PA'!$F$4:$F$2000))+SUMPRODUCT(-('Diário 2º PA'!$E$4:$E$1998='Analítico Cx.'!$B55),-('Diário 2º PA'!$O$4:$O$1998=F$1),('Diário 2º PA'!$F$4:$F$1998))+SUMPRODUCT(-('Diário 3º PA'!$E$4:$E$1991='Analítico Cx.'!$B55),-('Diário 3º PA'!$O$4:$O$1991=F$1),('Diário 3º PA'!$F$4:$F$1991))+SUMPRODUCT(-('Diário 4º PA'!$E$4:$E$2000='Analítico Cx.'!$B55),-('Diário 4º PA'!$O$4:$O$2000=F$1),('Diário 4º PA'!$F$4:$F$2000))</f>
        <v>0</v>
      </c>
      <c r="G55" s="188">
        <f>SUMPRODUCT(-('Diário 1º PA'!$E$4:$E$2000='Analítico Cx.'!$B55),-('Diário 1º PA'!$O$4:$O$2000=G$1),('Diário 1º PA'!$F$4:$F$2000))+SUMPRODUCT(-('Diário 2º PA'!$E$4:$E$1998='Analítico Cx.'!$B55),-('Diário 2º PA'!$O$4:$O$1998=G$1),('Diário 2º PA'!$F$4:$F$1998))+SUMPRODUCT(-('Diário 3º PA'!$E$4:$E$1991='Analítico Cx.'!$B55),-('Diário 3º PA'!$O$4:$O$1991=G$1),('Diário 3º PA'!$F$4:$F$1991))+SUMPRODUCT(-('Diário 4º PA'!$E$4:$E$2000='Analítico Cx.'!$B55),-('Diário 4º PA'!$O$4:$O$2000=G$1),('Diário 4º PA'!$F$4:$F$2000))</f>
        <v>0</v>
      </c>
      <c r="H55" s="188">
        <f>SUMPRODUCT(-('Diário 1º PA'!$E$4:$E$2000='Analítico Cx.'!$B55),-('Diário 1º PA'!$O$4:$O$2000=H$1),('Diário 1º PA'!$F$4:$F$2000))+SUMPRODUCT(-('Diário 2º PA'!$E$4:$E$1998='Analítico Cx.'!$B55),-('Diário 2º PA'!$O$4:$O$1998=H$1),('Diário 2º PA'!$F$4:$F$1998))+SUMPRODUCT(-('Diário 3º PA'!$E$4:$E$1991='Analítico Cx.'!$B55),-('Diário 3º PA'!$O$4:$O$1991=H$1),('Diário 3º PA'!$F$4:$F$1991))+SUMPRODUCT(-('Diário 4º PA'!$E$4:$E$2000='Analítico Cx.'!$B55),-('Diário 4º PA'!$O$4:$O$2000=H$1),('Diário 4º PA'!$F$4:$F$2000))</f>
        <v>0</v>
      </c>
      <c r="I55" s="188">
        <f>SUMPRODUCT(-('Diário 1º PA'!$E$4:$E$2000='Analítico Cx.'!$B55),-('Diário 1º PA'!$O$4:$O$2000=I$1),('Diário 1º PA'!$F$4:$F$2000))+SUMPRODUCT(-('Diário 2º PA'!$E$4:$E$1998='Analítico Cx.'!$B55),-('Diário 2º PA'!$O$4:$O$1998=I$1),('Diário 2º PA'!$F$4:$F$1998))+SUMPRODUCT(-('Diário 3º PA'!$E$4:$E$1991='Analítico Cx.'!$B55),-('Diário 3º PA'!$O$4:$O$1991=I$1),('Diário 3º PA'!$F$4:$F$1991))+SUMPRODUCT(-('Diário 4º PA'!$E$4:$E$2000='Analítico Cx.'!$B55),-('Diário 4º PA'!$O$4:$O$2000=I$1),('Diário 4º PA'!$F$4:$F$2000))</f>
        <v>0</v>
      </c>
      <c r="J55" s="188">
        <f>SUMPRODUCT(-('Diário 1º PA'!$E$4:$E$2000='Analítico Cx.'!$B55),-('Diário 1º PA'!$O$4:$O$2000=J$1),('Diário 1º PA'!$F$4:$F$2000))+SUMPRODUCT(-('Diário 2º PA'!$E$4:$E$1998='Analítico Cx.'!$B55),-('Diário 2º PA'!$O$4:$O$1998=J$1),('Diário 2º PA'!$F$4:$F$1998))+SUMPRODUCT(-('Diário 3º PA'!$E$4:$E$1991='Analítico Cx.'!$B55),-('Diário 3º PA'!$O$4:$O$1991=J$1),('Diário 3º PA'!$F$4:$F$1991))+SUMPRODUCT(-('Diário 4º PA'!$E$4:$E$2000='Analítico Cx.'!$B55),-('Diário 4º PA'!$O$4:$O$2000=J$1),('Diário 4º PA'!$F$4:$F$2000))</f>
        <v>0</v>
      </c>
      <c r="K55" s="188">
        <f>SUMPRODUCT(-('Diário 1º PA'!$E$4:$E$2000='Analítico Cx.'!$B55),-('Diário 1º PA'!$O$4:$O$2000=K$1),('Diário 1º PA'!$F$4:$F$2000))+SUMPRODUCT(-('Diário 2º PA'!$E$4:$E$1998='Analítico Cx.'!$B55),-('Diário 2º PA'!$O$4:$O$1998=K$1),('Diário 2º PA'!$F$4:$F$1998))+SUMPRODUCT(-('Diário 3º PA'!$E$4:$E$1991='Analítico Cx.'!$B55),-('Diário 3º PA'!$O$4:$O$1991=K$1),('Diário 3º PA'!$F$4:$F$1991))+SUMPRODUCT(-('Diário 4º PA'!$E$4:$E$2000='Analítico Cx.'!$B55),-('Diário 4º PA'!$O$4:$O$2000=K$1),('Diário 4º PA'!$F$4:$F$2000))</f>
        <v>0</v>
      </c>
      <c r="L55" s="188">
        <f>SUMPRODUCT(-('Diário 1º PA'!$E$4:$E$2000='Analítico Cx.'!$B55),-('Diário 1º PA'!$O$4:$O$2000=L$1),('Diário 1º PA'!$F$4:$F$2000))+SUMPRODUCT(-('Diário 2º PA'!$E$4:$E$1998='Analítico Cx.'!$B55),-('Diário 2º PA'!$O$4:$O$1998=L$1),('Diário 2º PA'!$F$4:$F$1998))+SUMPRODUCT(-('Diário 3º PA'!$E$4:$E$1991='Analítico Cx.'!$B55),-('Diário 3º PA'!$O$4:$O$1991=L$1),('Diário 3º PA'!$F$4:$F$1991))+SUMPRODUCT(-('Diário 4º PA'!$E$4:$E$2000='Analítico Cx.'!$B55),-('Diário 4º PA'!$O$4:$O$2000=L$1),('Diário 4º PA'!$F$4:$F$2000))</f>
        <v>0</v>
      </c>
      <c r="M55" s="188">
        <f>SUMPRODUCT(-('Diário 1º PA'!$E$4:$E$2000='Analítico Cx.'!$B55),-('Diário 1º PA'!$O$4:$O$2000=M$1),('Diário 1º PA'!$F$4:$F$2000))+SUMPRODUCT(-('Diário 2º PA'!$E$4:$E$1998='Analítico Cx.'!$B55),-('Diário 2º PA'!$O$4:$O$1998=M$1),('Diário 2º PA'!$F$4:$F$1998))+SUMPRODUCT(-('Diário 3º PA'!$E$4:$E$1991='Analítico Cx.'!$B55),-('Diário 3º PA'!$O$4:$O$1991=M$1),('Diário 3º PA'!$F$4:$F$1991))+SUMPRODUCT(-('Diário 4º PA'!$E$4:$E$2000='Analítico Cx.'!$B55),-('Diário 4º PA'!$O$4:$O$2000=M$1),('Diário 4º PA'!$F$4:$F$2000))</f>
        <v>0</v>
      </c>
      <c r="N55" s="188">
        <f>SUMPRODUCT(-('Diário 1º PA'!$E$4:$E$2000='Analítico Cx.'!$B55),-('Diário 1º PA'!$O$4:$O$2000=N$1),('Diário 1º PA'!$F$4:$F$2000))+SUMPRODUCT(-('Diário 2º PA'!$E$4:$E$1998='Analítico Cx.'!$B55),-('Diário 2º PA'!$O$4:$O$1998=N$1),('Diário 2º PA'!$F$4:$F$1998))+SUMPRODUCT(-('Diário 3º PA'!$E$4:$E$1991='Analítico Cx.'!$B55),-('Diário 3º PA'!$O$4:$O$1991=N$1),('Diário 3º PA'!$F$4:$F$1991))+SUMPRODUCT(-('Diário 4º PA'!$E$4:$E$2000='Analítico Cx.'!$B55),-('Diário 4º PA'!$O$4:$O$2000=N$1),('Diário 4º PA'!$F$4:$F$2000))</f>
        <v>0</v>
      </c>
      <c r="O55" s="189">
        <f t="shared" si="11"/>
        <v>0</v>
      </c>
      <c r="P55" s="172">
        <f t="shared" si="7"/>
        <v>0</v>
      </c>
    </row>
    <row r="56" spans="1:16" ht="23.25" customHeight="1">
      <c r="A56" s="23"/>
      <c r="B56" s="24" t="s">
        <v>115</v>
      </c>
      <c r="C56" s="191">
        <f t="shared" ref="C56:O56" si="12">SUBTOTAL(109,C48:C55)</f>
        <v>0</v>
      </c>
      <c r="D56" s="191">
        <f t="shared" si="12"/>
        <v>0</v>
      </c>
      <c r="E56" s="191">
        <f t="shared" si="12"/>
        <v>0</v>
      </c>
      <c r="F56" s="191">
        <f t="shared" si="12"/>
        <v>0</v>
      </c>
      <c r="G56" s="191">
        <f t="shared" si="12"/>
        <v>0</v>
      </c>
      <c r="H56" s="191">
        <f t="shared" si="12"/>
        <v>0</v>
      </c>
      <c r="I56" s="191">
        <f t="shared" ref="I56:N56" si="13">SUBTOTAL(109,I48:I55)</f>
        <v>0</v>
      </c>
      <c r="J56" s="191">
        <f t="shared" si="13"/>
        <v>0</v>
      </c>
      <c r="K56" s="191">
        <f t="shared" si="13"/>
        <v>0</v>
      </c>
      <c r="L56" s="191">
        <f t="shared" si="13"/>
        <v>0</v>
      </c>
      <c r="M56" s="191">
        <f t="shared" si="13"/>
        <v>0</v>
      </c>
      <c r="N56" s="191">
        <f t="shared" si="13"/>
        <v>0</v>
      </c>
      <c r="O56" s="191">
        <f t="shared" si="12"/>
        <v>0</v>
      </c>
      <c r="P56" s="176">
        <f t="shared" si="7"/>
        <v>0</v>
      </c>
    </row>
    <row r="57" spans="1:16" ht="23.25" customHeight="1" thickBot="1">
      <c r="A57" s="29"/>
      <c r="B57" s="35" t="s">
        <v>262</v>
      </c>
      <c r="C57" s="193">
        <f t="shared" ref="C57:O57" si="14">SUBTOTAL(109,C23:C56)</f>
        <v>0</v>
      </c>
      <c r="D57" s="193">
        <f t="shared" si="14"/>
        <v>0</v>
      </c>
      <c r="E57" s="193">
        <f t="shared" si="14"/>
        <v>0</v>
      </c>
      <c r="F57" s="193">
        <f t="shared" si="14"/>
        <v>0</v>
      </c>
      <c r="G57" s="193">
        <f t="shared" si="14"/>
        <v>0</v>
      </c>
      <c r="H57" s="193">
        <f t="shared" si="14"/>
        <v>0</v>
      </c>
      <c r="I57" s="193">
        <f t="shared" si="14"/>
        <v>0</v>
      </c>
      <c r="J57" s="193">
        <f t="shared" si="14"/>
        <v>0</v>
      </c>
      <c r="K57" s="193">
        <f t="shared" si="14"/>
        <v>0</v>
      </c>
      <c r="L57" s="193">
        <f t="shared" si="14"/>
        <v>0</v>
      </c>
      <c r="M57" s="193">
        <f t="shared" si="14"/>
        <v>0</v>
      </c>
      <c r="N57" s="193">
        <f t="shared" si="14"/>
        <v>0</v>
      </c>
      <c r="O57" s="193">
        <f t="shared" si="14"/>
        <v>0</v>
      </c>
      <c r="P57" s="173">
        <f t="shared" si="7"/>
        <v>0</v>
      </c>
    </row>
    <row r="58" spans="1:16" ht="23.25" customHeight="1" thickBot="1">
      <c r="A58" s="72" t="s">
        <v>40</v>
      </c>
      <c r="B58" s="136" t="s">
        <v>271</v>
      </c>
      <c r="C58" s="194"/>
      <c r="D58" s="194"/>
      <c r="E58" s="194"/>
      <c r="F58" s="194"/>
      <c r="G58" s="194"/>
      <c r="H58" s="194"/>
      <c r="I58" s="194"/>
      <c r="J58" s="194"/>
      <c r="K58" s="194"/>
      <c r="L58" s="194"/>
      <c r="M58" s="194"/>
      <c r="N58" s="194"/>
      <c r="O58" s="194"/>
      <c r="P58" s="170"/>
    </row>
    <row r="59" spans="1:16" ht="23.25" customHeight="1">
      <c r="A59" s="63" t="s">
        <v>16</v>
      </c>
      <c r="B59" s="106" t="s">
        <v>2</v>
      </c>
      <c r="C59" s="188">
        <f>SUMPRODUCT(-('Diário 1º PA'!$E$4:$E$2000='Analítico Cx.'!$B59),-('Diário 1º PA'!$O$4:$O$2000=C$1),('Diário 1º PA'!$F$4:$F$2000))+SUMPRODUCT(-('Diário 2º PA'!$E$4:$E$1998='Analítico Cx.'!$B59),-('Diário 2º PA'!$O$4:$O$1998=C$1),('Diário 2º PA'!$F$4:$F$1998))+SUMPRODUCT(-('Diário 3º PA'!$E$4:$E$1991='Analítico Cx.'!$B59),-('Diário 3º PA'!$O$4:$O$1991=C$1),('Diário 3º PA'!$F$4:$F$1991))+SUMPRODUCT(-('Diário 4º PA'!$E$4:$E$2000='Analítico Cx.'!$B59),-('Diário 4º PA'!$O$4:$O$2000=C$1),('Diário 4º PA'!$F$4:$F$2000))</f>
        <v>0</v>
      </c>
      <c r="D59" s="188">
        <f>SUMPRODUCT(-('Diário 1º PA'!$E$4:$E$2000='Analítico Cx.'!$B59),-('Diário 1º PA'!$O$4:$O$2000=D$1),('Diário 1º PA'!$F$4:$F$2000))+SUMPRODUCT(-('Diário 2º PA'!$E$4:$E$1998='Analítico Cx.'!$B59),-('Diário 2º PA'!$O$4:$O$1998=D$1),('Diário 2º PA'!$F$4:$F$1998))+SUMPRODUCT(-('Diário 3º PA'!$E$4:$E$1991='Analítico Cx.'!$B59),-('Diário 3º PA'!$O$4:$O$1991=D$1),('Diário 3º PA'!$F$4:$F$1991))+SUMPRODUCT(-('Diário 4º PA'!$E$4:$E$2000='Analítico Cx.'!$B59),-('Diário 4º PA'!$O$4:$O$2000=D$1),('Diário 4º PA'!$F$4:$F$2000))</f>
        <v>0</v>
      </c>
      <c r="E59" s="188">
        <f>SUMPRODUCT(-('Diário 1º PA'!$E$4:$E$2000='Analítico Cx.'!$B59),-('Diário 1º PA'!$O$4:$O$2000=E$1),('Diário 1º PA'!$F$4:$F$2000))+SUMPRODUCT(-('Diário 2º PA'!$E$4:$E$1998='Analítico Cx.'!$B59),-('Diário 2º PA'!$O$4:$O$1998=E$1),('Diário 2º PA'!$F$4:$F$1998))+SUMPRODUCT(-('Diário 3º PA'!$E$4:$E$1991='Analítico Cx.'!$B59),-('Diário 3º PA'!$O$4:$O$1991=E$1),('Diário 3º PA'!$F$4:$F$1991))+SUMPRODUCT(-('Diário 4º PA'!$E$4:$E$2000='Analítico Cx.'!$B59),-('Diário 4º PA'!$O$4:$O$2000=E$1),('Diário 4º PA'!$F$4:$F$2000))</f>
        <v>0</v>
      </c>
      <c r="F59" s="188">
        <f>SUMPRODUCT(-('Diário 1º PA'!$E$4:$E$2000='Analítico Cx.'!$B59),-('Diário 1º PA'!$O$4:$O$2000=F$1),('Diário 1º PA'!$F$4:$F$2000))+SUMPRODUCT(-('Diário 2º PA'!$E$4:$E$1998='Analítico Cx.'!$B59),-('Diário 2º PA'!$O$4:$O$1998=F$1),('Diário 2º PA'!$F$4:$F$1998))+SUMPRODUCT(-('Diário 3º PA'!$E$4:$E$1991='Analítico Cx.'!$B59),-('Diário 3º PA'!$O$4:$O$1991=F$1),('Diário 3º PA'!$F$4:$F$1991))+SUMPRODUCT(-('Diário 4º PA'!$E$4:$E$2000='Analítico Cx.'!$B59),-('Diário 4º PA'!$O$4:$O$2000=F$1),('Diário 4º PA'!$F$4:$F$2000))</f>
        <v>0</v>
      </c>
      <c r="G59" s="188">
        <f>SUMPRODUCT(-('Diário 1º PA'!$E$4:$E$2000='Analítico Cx.'!$B59),-('Diário 1º PA'!$O$4:$O$2000=G$1),('Diário 1º PA'!$F$4:$F$2000))+SUMPRODUCT(-('Diário 2º PA'!$E$4:$E$1998='Analítico Cx.'!$B59),-('Diário 2º PA'!$O$4:$O$1998=G$1),('Diário 2º PA'!$F$4:$F$1998))+SUMPRODUCT(-('Diário 3º PA'!$E$4:$E$1991='Analítico Cx.'!$B59),-('Diário 3º PA'!$O$4:$O$1991=G$1),('Diário 3º PA'!$F$4:$F$1991))+SUMPRODUCT(-('Diário 4º PA'!$E$4:$E$2000='Analítico Cx.'!$B59),-('Diário 4º PA'!$O$4:$O$2000=G$1),('Diário 4º PA'!$F$4:$F$2000))</f>
        <v>0</v>
      </c>
      <c r="H59" s="188">
        <f>SUMPRODUCT(-('Diário 1º PA'!$E$4:$E$2000='Analítico Cx.'!$B59),-('Diário 1º PA'!$O$4:$O$2000=H$1),('Diário 1º PA'!$F$4:$F$2000))+SUMPRODUCT(-('Diário 2º PA'!$E$4:$E$1998='Analítico Cx.'!$B59),-('Diário 2º PA'!$O$4:$O$1998=H$1),('Diário 2º PA'!$F$4:$F$1998))+SUMPRODUCT(-('Diário 3º PA'!$E$4:$E$1991='Analítico Cx.'!$B59),-('Diário 3º PA'!$O$4:$O$1991=H$1),('Diário 3º PA'!$F$4:$F$1991))+SUMPRODUCT(-('Diário 4º PA'!$E$4:$E$2000='Analítico Cx.'!$B59),-('Diário 4º PA'!$O$4:$O$2000=H$1),('Diário 4º PA'!$F$4:$F$2000))</f>
        <v>0</v>
      </c>
      <c r="I59" s="188">
        <f>SUMPRODUCT(-('Diário 1º PA'!$E$4:$E$2000='Analítico Cx.'!$B59),-('Diário 1º PA'!$O$4:$O$2000=I$1),('Diário 1º PA'!$F$4:$F$2000))+SUMPRODUCT(-('Diário 2º PA'!$E$4:$E$1998='Analítico Cx.'!$B59),-('Diário 2º PA'!$O$4:$O$1998=I$1),('Diário 2º PA'!$F$4:$F$1998))+SUMPRODUCT(-('Diário 3º PA'!$E$4:$E$1991='Analítico Cx.'!$B59),-('Diário 3º PA'!$O$4:$O$1991=I$1),('Diário 3º PA'!$F$4:$F$1991))+SUMPRODUCT(-('Diário 4º PA'!$E$4:$E$2000='Analítico Cx.'!$B59),-('Diário 4º PA'!$O$4:$O$2000=I$1),('Diário 4º PA'!$F$4:$F$2000))</f>
        <v>0</v>
      </c>
      <c r="J59" s="188">
        <f>SUMPRODUCT(-('Diário 1º PA'!$E$4:$E$2000='Analítico Cx.'!$B59),-('Diário 1º PA'!$O$4:$O$2000=J$1),('Diário 1º PA'!$F$4:$F$2000))+SUMPRODUCT(-('Diário 2º PA'!$E$4:$E$1998='Analítico Cx.'!$B59),-('Diário 2º PA'!$O$4:$O$1998=J$1),('Diário 2º PA'!$F$4:$F$1998))+SUMPRODUCT(-('Diário 3º PA'!$E$4:$E$1991='Analítico Cx.'!$B59),-('Diário 3º PA'!$O$4:$O$1991=J$1),('Diário 3º PA'!$F$4:$F$1991))+SUMPRODUCT(-('Diário 4º PA'!$E$4:$E$2000='Analítico Cx.'!$B59),-('Diário 4º PA'!$O$4:$O$2000=J$1),('Diário 4º PA'!$F$4:$F$2000))</f>
        <v>0</v>
      </c>
      <c r="K59" s="188">
        <f>SUMPRODUCT(-('Diário 1º PA'!$E$4:$E$2000='Analítico Cx.'!$B59),-('Diário 1º PA'!$O$4:$O$2000=K$1),('Diário 1º PA'!$F$4:$F$2000))+SUMPRODUCT(-('Diário 2º PA'!$E$4:$E$1998='Analítico Cx.'!$B59),-('Diário 2º PA'!$O$4:$O$1998=K$1),('Diário 2º PA'!$F$4:$F$1998))+SUMPRODUCT(-('Diário 3º PA'!$E$4:$E$1991='Analítico Cx.'!$B59),-('Diário 3º PA'!$O$4:$O$1991=K$1),('Diário 3º PA'!$F$4:$F$1991))+SUMPRODUCT(-('Diário 4º PA'!$E$4:$E$2000='Analítico Cx.'!$B59),-('Diário 4º PA'!$O$4:$O$2000=K$1),('Diário 4º PA'!$F$4:$F$2000))</f>
        <v>0</v>
      </c>
      <c r="L59" s="188">
        <f>SUMPRODUCT(-('Diário 1º PA'!$E$4:$E$2000='Analítico Cx.'!$B59),-('Diário 1º PA'!$O$4:$O$2000=L$1),('Diário 1º PA'!$F$4:$F$2000))+SUMPRODUCT(-('Diário 2º PA'!$E$4:$E$1998='Analítico Cx.'!$B59),-('Diário 2º PA'!$O$4:$O$1998=L$1),('Diário 2º PA'!$F$4:$F$1998))+SUMPRODUCT(-('Diário 3º PA'!$E$4:$E$1991='Analítico Cx.'!$B59),-('Diário 3º PA'!$O$4:$O$1991=L$1),('Diário 3º PA'!$F$4:$F$1991))+SUMPRODUCT(-('Diário 4º PA'!$E$4:$E$2000='Analítico Cx.'!$B59),-('Diário 4º PA'!$O$4:$O$2000=L$1),('Diário 4º PA'!$F$4:$F$2000))</f>
        <v>0</v>
      </c>
      <c r="M59" s="188">
        <f>SUMPRODUCT(-('Diário 1º PA'!$E$4:$E$2000='Analítico Cx.'!$B59),-('Diário 1º PA'!$O$4:$O$2000=M$1),('Diário 1º PA'!$F$4:$F$2000))+SUMPRODUCT(-('Diário 2º PA'!$E$4:$E$1998='Analítico Cx.'!$B59),-('Diário 2º PA'!$O$4:$O$1998=M$1),('Diário 2º PA'!$F$4:$F$1998))+SUMPRODUCT(-('Diário 3º PA'!$E$4:$E$1991='Analítico Cx.'!$B59),-('Diário 3º PA'!$O$4:$O$1991=M$1),('Diário 3º PA'!$F$4:$F$1991))+SUMPRODUCT(-('Diário 4º PA'!$E$4:$E$2000='Analítico Cx.'!$B59),-('Diário 4º PA'!$O$4:$O$2000=M$1),('Diário 4º PA'!$F$4:$F$2000))</f>
        <v>0</v>
      </c>
      <c r="N59" s="188">
        <f>SUMPRODUCT(-('Diário 1º PA'!$E$4:$E$2000='Analítico Cx.'!$B59),-('Diário 1º PA'!$O$4:$O$2000=N$1),('Diário 1º PA'!$F$4:$F$2000))+SUMPRODUCT(-('Diário 2º PA'!$E$4:$E$1998='Analítico Cx.'!$B59),-('Diário 2º PA'!$O$4:$O$1998=N$1),('Diário 2º PA'!$F$4:$F$1998))+SUMPRODUCT(-('Diário 3º PA'!$E$4:$E$1991='Analítico Cx.'!$B59),-('Diário 3º PA'!$O$4:$O$1991=N$1),('Diário 3º PA'!$F$4:$F$1991))+SUMPRODUCT(-('Diário 4º PA'!$E$4:$E$2000='Analítico Cx.'!$B59),-('Diário 4º PA'!$O$4:$O$2000=N$1),('Diário 4º PA'!$F$4:$F$2000))</f>
        <v>0</v>
      </c>
      <c r="O59" s="189">
        <f>SUM(C59:N59)</f>
        <v>0</v>
      </c>
      <c r="P59" s="172">
        <f t="shared" ref="P59:P90" si="15">IF($O$166=0,0,O59/$O$166)</f>
        <v>0</v>
      </c>
    </row>
    <row r="60" spans="1:16" ht="23.25" customHeight="1">
      <c r="A60" s="63" t="s">
        <v>17</v>
      </c>
      <c r="B60" s="106" t="s">
        <v>155</v>
      </c>
      <c r="C60" s="188">
        <f>SUMPRODUCT(-('Diário 1º PA'!$E$4:$E$2000='Analítico Cx.'!$B60),-('Diário 1º PA'!$O$4:$O$2000=C$1),('Diário 1º PA'!$F$4:$F$2000))+SUMPRODUCT(-('Diário 2º PA'!$E$4:$E$1998='Analítico Cx.'!$B60),-('Diário 2º PA'!$O$4:$O$1998=C$1),('Diário 2º PA'!$F$4:$F$1998))+SUMPRODUCT(-('Diário 3º PA'!$E$4:$E$1991='Analítico Cx.'!$B60),-('Diário 3º PA'!$O$4:$O$1991=C$1),('Diário 3º PA'!$F$4:$F$1991))+SUMPRODUCT(-('Diário 4º PA'!$E$4:$E$2000='Analítico Cx.'!$B60),-('Diário 4º PA'!$O$4:$O$2000=C$1),('Diário 4º PA'!$F$4:$F$2000))</f>
        <v>0</v>
      </c>
      <c r="D60" s="188">
        <f>SUMPRODUCT(-('Diário 1º PA'!$E$4:$E$2000='Analítico Cx.'!$B60),-('Diário 1º PA'!$O$4:$O$2000=D$1),('Diário 1º PA'!$F$4:$F$2000))+SUMPRODUCT(-('Diário 2º PA'!$E$4:$E$1998='Analítico Cx.'!$B60),-('Diário 2º PA'!$O$4:$O$1998=D$1),('Diário 2º PA'!$F$4:$F$1998))+SUMPRODUCT(-('Diário 3º PA'!$E$4:$E$1991='Analítico Cx.'!$B60),-('Diário 3º PA'!$O$4:$O$1991=D$1),('Diário 3º PA'!$F$4:$F$1991))+SUMPRODUCT(-('Diário 4º PA'!$E$4:$E$2000='Analítico Cx.'!$B60),-('Diário 4º PA'!$O$4:$O$2000=D$1),('Diário 4º PA'!$F$4:$F$2000))</f>
        <v>0</v>
      </c>
      <c r="E60" s="188">
        <f>SUMPRODUCT(-('Diário 1º PA'!$E$4:$E$2000='Analítico Cx.'!$B60),-('Diário 1º PA'!$O$4:$O$2000=E$1),('Diário 1º PA'!$F$4:$F$2000))+SUMPRODUCT(-('Diário 2º PA'!$E$4:$E$1998='Analítico Cx.'!$B60),-('Diário 2º PA'!$O$4:$O$1998=E$1),('Diário 2º PA'!$F$4:$F$1998))+SUMPRODUCT(-('Diário 3º PA'!$E$4:$E$1991='Analítico Cx.'!$B60),-('Diário 3º PA'!$O$4:$O$1991=E$1),('Diário 3º PA'!$F$4:$F$1991))+SUMPRODUCT(-('Diário 4º PA'!$E$4:$E$2000='Analítico Cx.'!$B60),-('Diário 4º PA'!$O$4:$O$2000=E$1),('Diário 4º PA'!$F$4:$F$2000))</f>
        <v>0</v>
      </c>
      <c r="F60" s="188">
        <f>SUMPRODUCT(-('Diário 1º PA'!$E$4:$E$2000='Analítico Cx.'!$B60),-('Diário 1º PA'!$O$4:$O$2000=F$1),('Diário 1º PA'!$F$4:$F$2000))+SUMPRODUCT(-('Diário 2º PA'!$E$4:$E$1998='Analítico Cx.'!$B60),-('Diário 2º PA'!$O$4:$O$1998=F$1),('Diário 2º PA'!$F$4:$F$1998))+SUMPRODUCT(-('Diário 3º PA'!$E$4:$E$1991='Analítico Cx.'!$B60),-('Diário 3º PA'!$O$4:$O$1991=F$1),('Diário 3º PA'!$F$4:$F$1991))+SUMPRODUCT(-('Diário 4º PA'!$E$4:$E$2000='Analítico Cx.'!$B60),-('Diário 4º PA'!$O$4:$O$2000=F$1),('Diário 4º PA'!$F$4:$F$2000))</f>
        <v>0</v>
      </c>
      <c r="G60" s="188">
        <f>SUMPRODUCT(-('Diário 1º PA'!$E$4:$E$2000='Analítico Cx.'!$B60),-('Diário 1º PA'!$O$4:$O$2000=G$1),('Diário 1º PA'!$F$4:$F$2000))+SUMPRODUCT(-('Diário 2º PA'!$E$4:$E$1998='Analítico Cx.'!$B60),-('Diário 2º PA'!$O$4:$O$1998=G$1),('Diário 2º PA'!$F$4:$F$1998))+SUMPRODUCT(-('Diário 3º PA'!$E$4:$E$1991='Analítico Cx.'!$B60),-('Diário 3º PA'!$O$4:$O$1991=G$1),('Diário 3º PA'!$F$4:$F$1991))+SUMPRODUCT(-('Diário 4º PA'!$E$4:$E$2000='Analítico Cx.'!$B60),-('Diário 4º PA'!$O$4:$O$2000=G$1),('Diário 4º PA'!$F$4:$F$2000))</f>
        <v>0</v>
      </c>
      <c r="H60" s="188">
        <f>SUMPRODUCT(-('Diário 1º PA'!$E$4:$E$2000='Analítico Cx.'!$B60),-('Diário 1º PA'!$O$4:$O$2000=H$1),('Diário 1º PA'!$F$4:$F$2000))+SUMPRODUCT(-('Diário 2º PA'!$E$4:$E$1998='Analítico Cx.'!$B60),-('Diário 2º PA'!$O$4:$O$1998=H$1),('Diário 2º PA'!$F$4:$F$1998))+SUMPRODUCT(-('Diário 3º PA'!$E$4:$E$1991='Analítico Cx.'!$B60),-('Diário 3º PA'!$O$4:$O$1991=H$1),('Diário 3º PA'!$F$4:$F$1991))+SUMPRODUCT(-('Diário 4º PA'!$E$4:$E$2000='Analítico Cx.'!$B60),-('Diário 4º PA'!$O$4:$O$2000=H$1),('Diário 4º PA'!$F$4:$F$2000))</f>
        <v>0</v>
      </c>
      <c r="I60" s="188">
        <f>SUMPRODUCT(-('Diário 1º PA'!$E$4:$E$2000='Analítico Cx.'!$B60),-('Diário 1º PA'!$O$4:$O$2000=I$1),('Diário 1º PA'!$F$4:$F$2000))+SUMPRODUCT(-('Diário 2º PA'!$E$4:$E$1998='Analítico Cx.'!$B60),-('Diário 2º PA'!$O$4:$O$1998=I$1),('Diário 2º PA'!$F$4:$F$1998))+SUMPRODUCT(-('Diário 3º PA'!$E$4:$E$1991='Analítico Cx.'!$B60),-('Diário 3º PA'!$O$4:$O$1991=I$1),('Diário 3º PA'!$F$4:$F$1991))+SUMPRODUCT(-('Diário 4º PA'!$E$4:$E$2000='Analítico Cx.'!$B60),-('Diário 4º PA'!$O$4:$O$2000=I$1),('Diário 4º PA'!$F$4:$F$2000))</f>
        <v>0</v>
      </c>
      <c r="J60" s="188">
        <f>SUMPRODUCT(-('Diário 1º PA'!$E$4:$E$2000='Analítico Cx.'!$B60),-('Diário 1º PA'!$O$4:$O$2000=J$1),('Diário 1º PA'!$F$4:$F$2000))+SUMPRODUCT(-('Diário 2º PA'!$E$4:$E$1998='Analítico Cx.'!$B60),-('Diário 2º PA'!$O$4:$O$1998=J$1),('Diário 2º PA'!$F$4:$F$1998))+SUMPRODUCT(-('Diário 3º PA'!$E$4:$E$1991='Analítico Cx.'!$B60),-('Diário 3º PA'!$O$4:$O$1991=J$1),('Diário 3º PA'!$F$4:$F$1991))+SUMPRODUCT(-('Diário 4º PA'!$E$4:$E$2000='Analítico Cx.'!$B60),-('Diário 4º PA'!$O$4:$O$2000=J$1),('Diário 4º PA'!$F$4:$F$2000))</f>
        <v>0</v>
      </c>
      <c r="K60" s="188">
        <f>SUMPRODUCT(-('Diário 1º PA'!$E$4:$E$2000='Analítico Cx.'!$B60),-('Diário 1º PA'!$O$4:$O$2000=K$1),('Diário 1º PA'!$F$4:$F$2000))+SUMPRODUCT(-('Diário 2º PA'!$E$4:$E$1998='Analítico Cx.'!$B60),-('Diário 2º PA'!$O$4:$O$1998=K$1),('Diário 2º PA'!$F$4:$F$1998))+SUMPRODUCT(-('Diário 3º PA'!$E$4:$E$1991='Analítico Cx.'!$B60),-('Diário 3º PA'!$O$4:$O$1991=K$1),('Diário 3º PA'!$F$4:$F$1991))+SUMPRODUCT(-('Diário 4º PA'!$E$4:$E$2000='Analítico Cx.'!$B60),-('Diário 4º PA'!$O$4:$O$2000=K$1),('Diário 4º PA'!$F$4:$F$2000))</f>
        <v>0</v>
      </c>
      <c r="L60" s="188">
        <f>SUMPRODUCT(-('Diário 1º PA'!$E$4:$E$2000='Analítico Cx.'!$B60),-('Diário 1º PA'!$O$4:$O$2000=L$1),('Diário 1º PA'!$F$4:$F$2000))+SUMPRODUCT(-('Diário 2º PA'!$E$4:$E$1998='Analítico Cx.'!$B60),-('Diário 2º PA'!$O$4:$O$1998=L$1),('Diário 2º PA'!$F$4:$F$1998))+SUMPRODUCT(-('Diário 3º PA'!$E$4:$E$1991='Analítico Cx.'!$B60),-('Diário 3º PA'!$O$4:$O$1991=L$1),('Diário 3º PA'!$F$4:$F$1991))+SUMPRODUCT(-('Diário 4º PA'!$E$4:$E$2000='Analítico Cx.'!$B60),-('Diário 4º PA'!$O$4:$O$2000=L$1),('Diário 4º PA'!$F$4:$F$2000))</f>
        <v>0</v>
      </c>
      <c r="M60" s="188">
        <f>SUMPRODUCT(-('Diário 1º PA'!$E$4:$E$2000='Analítico Cx.'!$B60),-('Diário 1º PA'!$O$4:$O$2000=M$1),('Diário 1º PA'!$F$4:$F$2000))+SUMPRODUCT(-('Diário 2º PA'!$E$4:$E$1998='Analítico Cx.'!$B60),-('Diário 2º PA'!$O$4:$O$1998=M$1),('Diário 2º PA'!$F$4:$F$1998))+SUMPRODUCT(-('Diário 3º PA'!$E$4:$E$1991='Analítico Cx.'!$B60),-('Diário 3º PA'!$O$4:$O$1991=M$1),('Diário 3º PA'!$F$4:$F$1991))+SUMPRODUCT(-('Diário 4º PA'!$E$4:$E$2000='Analítico Cx.'!$B60),-('Diário 4º PA'!$O$4:$O$2000=M$1),('Diário 4º PA'!$F$4:$F$2000))</f>
        <v>0</v>
      </c>
      <c r="N60" s="188">
        <f>SUMPRODUCT(-('Diário 1º PA'!$E$4:$E$2000='Analítico Cx.'!$B60),-('Diário 1º PA'!$O$4:$O$2000=N$1),('Diário 1º PA'!$F$4:$F$2000))+SUMPRODUCT(-('Diário 2º PA'!$E$4:$E$1998='Analítico Cx.'!$B60),-('Diário 2º PA'!$O$4:$O$1998=N$1),('Diário 2º PA'!$F$4:$F$1998))+SUMPRODUCT(-('Diário 3º PA'!$E$4:$E$1991='Analítico Cx.'!$B60),-('Diário 3º PA'!$O$4:$O$1991=N$1),('Diário 3º PA'!$F$4:$F$1991))+SUMPRODUCT(-('Diário 4º PA'!$E$4:$E$2000='Analítico Cx.'!$B60),-('Diário 4º PA'!$O$4:$O$2000=N$1),('Diário 4º PA'!$F$4:$F$2000))</f>
        <v>0</v>
      </c>
      <c r="O60" s="189">
        <f t="shared" ref="O60:O119" si="16">SUM(C60:N60)</f>
        <v>0</v>
      </c>
      <c r="P60" s="172">
        <f t="shared" si="15"/>
        <v>0</v>
      </c>
    </row>
    <row r="61" spans="1:16" ht="23.25" customHeight="1">
      <c r="A61" s="63" t="s">
        <v>18</v>
      </c>
      <c r="B61" s="106" t="s">
        <v>3</v>
      </c>
      <c r="C61" s="188">
        <f>SUMPRODUCT(-('Diário 1º PA'!$E$4:$E$2000='Analítico Cx.'!$B61),-('Diário 1º PA'!$O$4:$O$2000=C$1),('Diário 1º PA'!$F$4:$F$2000))+SUMPRODUCT(-('Diário 2º PA'!$E$4:$E$1998='Analítico Cx.'!$B61),-('Diário 2º PA'!$O$4:$O$1998=C$1),('Diário 2º PA'!$F$4:$F$1998))+SUMPRODUCT(-('Diário 3º PA'!$E$4:$E$1991='Analítico Cx.'!$B61),-('Diário 3º PA'!$O$4:$O$1991=C$1),('Diário 3º PA'!$F$4:$F$1991))+SUMPRODUCT(-('Diário 4º PA'!$E$4:$E$2000='Analítico Cx.'!$B61),-('Diário 4º PA'!$O$4:$O$2000=C$1),('Diário 4º PA'!$F$4:$F$2000))</f>
        <v>0</v>
      </c>
      <c r="D61" s="188">
        <f>SUMPRODUCT(-('Diário 1º PA'!$E$4:$E$2000='Analítico Cx.'!$B61),-('Diário 1º PA'!$O$4:$O$2000=D$1),('Diário 1º PA'!$F$4:$F$2000))+SUMPRODUCT(-('Diário 2º PA'!$E$4:$E$1998='Analítico Cx.'!$B61),-('Diário 2º PA'!$O$4:$O$1998=D$1),('Diário 2º PA'!$F$4:$F$1998))+SUMPRODUCT(-('Diário 3º PA'!$E$4:$E$1991='Analítico Cx.'!$B61),-('Diário 3º PA'!$O$4:$O$1991=D$1),('Diário 3º PA'!$F$4:$F$1991))+SUMPRODUCT(-('Diário 4º PA'!$E$4:$E$2000='Analítico Cx.'!$B61),-('Diário 4º PA'!$O$4:$O$2000=D$1),('Diário 4º PA'!$F$4:$F$2000))</f>
        <v>0</v>
      </c>
      <c r="E61" s="188">
        <f>SUMPRODUCT(-('Diário 1º PA'!$E$4:$E$2000='Analítico Cx.'!$B61),-('Diário 1º PA'!$O$4:$O$2000=E$1),('Diário 1º PA'!$F$4:$F$2000))+SUMPRODUCT(-('Diário 2º PA'!$E$4:$E$1998='Analítico Cx.'!$B61),-('Diário 2º PA'!$O$4:$O$1998=E$1),('Diário 2º PA'!$F$4:$F$1998))+SUMPRODUCT(-('Diário 3º PA'!$E$4:$E$1991='Analítico Cx.'!$B61),-('Diário 3º PA'!$O$4:$O$1991=E$1),('Diário 3º PA'!$F$4:$F$1991))+SUMPRODUCT(-('Diário 4º PA'!$E$4:$E$2000='Analítico Cx.'!$B61),-('Diário 4º PA'!$O$4:$O$2000=E$1),('Diário 4º PA'!$F$4:$F$2000))</f>
        <v>0</v>
      </c>
      <c r="F61" s="188">
        <f>SUMPRODUCT(-('Diário 1º PA'!$E$4:$E$2000='Analítico Cx.'!$B61),-('Diário 1º PA'!$O$4:$O$2000=F$1),('Diário 1º PA'!$F$4:$F$2000))+SUMPRODUCT(-('Diário 2º PA'!$E$4:$E$1998='Analítico Cx.'!$B61),-('Diário 2º PA'!$O$4:$O$1998=F$1),('Diário 2º PA'!$F$4:$F$1998))+SUMPRODUCT(-('Diário 3º PA'!$E$4:$E$1991='Analítico Cx.'!$B61),-('Diário 3º PA'!$O$4:$O$1991=F$1),('Diário 3º PA'!$F$4:$F$1991))+SUMPRODUCT(-('Diário 4º PA'!$E$4:$E$2000='Analítico Cx.'!$B61),-('Diário 4º PA'!$O$4:$O$2000=F$1),('Diário 4º PA'!$F$4:$F$2000))</f>
        <v>0</v>
      </c>
      <c r="G61" s="188">
        <f>SUMPRODUCT(-('Diário 1º PA'!$E$4:$E$2000='Analítico Cx.'!$B61),-('Diário 1º PA'!$O$4:$O$2000=G$1),('Diário 1º PA'!$F$4:$F$2000))+SUMPRODUCT(-('Diário 2º PA'!$E$4:$E$1998='Analítico Cx.'!$B61),-('Diário 2º PA'!$O$4:$O$1998=G$1),('Diário 2º PA'!$F$4:$F$1998))+SUMPRODUCT(-('Diário 3º PA'!$E$4:$E$1991='Analítico Cx.'!$B61),-('Diário 3º PA'!$O$4:$O$1991=G$1),('Diário 3º PA'!$F$4:$F$1991))+SUMPRODUCT(-('Diário 4º PA'!$E$4:$E$2000='Analítico Cx.'!$B61),-('Diário 4º PA'!$O$4:$O$2000=G$1),('Diário 4º PA'!$F$4:$F$2000))</f>
        <v>0</v>
      </c>
      <c r="H61" s="188">
        <f>SUMPRODUCT(-('Diário 1º PA'!$E$4:$E$2000='Analítico Cx.'!$B61),-('Diário 1º PA'!$O$4:$O$2000=H$1),('Diário 1º PA'!$F$4:$F$2000))+SUMPRODUCT(-('Diário 2º PA'!$E$4:$E$1998='Analítico Cx.'!$B61),-('Diário 2º PA'!$O$4:$O$1998=H$1),('Diário 2º PA'!$F$4:$F$1998))+SUMPRODUCT(-('Diário 3º PA'!$E$4:$E$1991='Analítico Cx.'!$B61),-('Diário 3º PA'!$O$4:$O$1991=H$1),('Diário 3º PA'!$F$4:$F$1991))+SUMPRODUCT(-('Diário 4º PA'!$E$4:$E$2000='Analítico Cx.'!$B61),-('Diário 4º PA'!$O$4:$O$2000=H$1),('Diário 4º PA'!$F$4:$F$2000))</f>
        <v>0</v>
      </c>
      <c r="I61" s="188">
        <f>SUMPRODUCT(-('Diário 1º PA'!$E$4:$E$2000='Analítico Cx.'!$B61),-('Diário 1º PA'!$O$4:$O$2000=I$1),('Diário 1º PA'!$F$4:$F$2000))+SUMPRODUCT(-('Diário 2º PA'!$E$4:$E$1998='Analítico Cx.'!$B61),-('Diário 2º PA'!$O$4:$O$1998=I$1),('Diário 2º PA'!$F$4:$F$1998))+SUMPRODUCT(-('Diário 3º PA'!$E$4:$E$1991='Analítico Cx.'!$B61),-('Diário 3º PA'!$O$4:$O$1991=I$1),('Diário 3º PA'!$F$4:$F$1991))+SUMPRODUCT(-('Diário 4º PA'!$E$4:$E$2000='Analítico Cx.'!$B61),-('Diário 4º PA'!$O$4:$O$2000=I$1),('Diário 4º PA'!$F$4:$F$2000))</f>
        <v>0</v>
      </c>
      <c r="J61" s="188">
        <f>SUMPRODUCT(-('Diário 1º PA'!$E$4:$E$2000='Analítico Cx.'!$B61),-('Diário 1º PA'!$O$4:$O$2000=J$1),('Diário 1º PA'!$F$4:$F$2000))+SUMPRODUCT(-('Diário 2º PA'!$E$4:$E$1998='Analítico Cx.'!$B61),-('Diário 2º PA'!$O$4:$O$1998=J$1),('Diário 2º PA'!$F$4:$F$1998))+SUMPRODUCT(-('Diário 3º PA'!$E$4:$E$1991='Analítico Cx.'!$B61),-('Diário 3º PA'!$O$4:$O$1991=J$1),('Diário 3º PA'!$F$4:$F$1991))+SUMPRODUCT(-('Diário 4º PA'!$E$4:$E$2000='Analítico Cx.'!$B61),-('Diário 4º PA'!$O$4:$O$2000=J$1),('Diário 4º PA'!$F$4:$F$2000))</f>
        <v>0</v>
      </c>
      <c r="K61" s="188">
        <f>SUMPRODUCT(-('Diário 1º PA'!$E$4:$E$2000='Analítico Cx.'!$B61),-('Diário 1º PA'!$O$4:$O$2000=K$1),('Diário 1º PA'!$F$4:$F$2000))+SUMPRODUCT(-('Diário 2º PA'!$E$4:$E$1998='Analítico Cx.'!$B61),-('Diário 2º PA'!$O$4:$O$1998=K$1),('Diário 2º PA'!$F$4:$F$1998))+SUMPRODUCT(-('Diário 3º PA'!$E$4:$E$1991='Analítico Cx.'!$B61),-('Diário 3º PA'!$O$4:$O$1991=K$1),('Diário 3º PA'!$F$4:$F$1991))+SUMPRODUCT(-('Diário 4º PA'!$E$4:$E$2000='Analítico Cx.'!$B61),-('Diário 4º PA'!$O$4:$O$2000=K$1),('Diário 4º PA'!$F$4:$F$2000))</f>
        <v>0</v>
      </c>
      <c r="L61" s="188">
        <f>SUMPRODUCT(-('Diário 1º PA'!$E$4:$E$2000='Analítico Cx.'!$B61),-('Diário 1º PA'!$O$4:$O$2000=L$1),('Diário 1º PA'!$F$4:$F$2000))+SUMPRODUCT(-('Diário 2º PA'!$E$4:$E$1998='Analítico Cx.'!$B61),-('Diário 2º PA'!$O$4:$O$1998=L$1),('Diário 2º PA'!$F$4:$F$1998))+SUMPRODUCT(-('Diário 3º PA'!$E$4:$E$1991='Analítico Cx.'!$B61),-('Diário 3º PA'!$O$4:$O$1991=L$1),('Diário 3º PA'!$F$4:$F$1991))+SUMPRODUCT(-('Diário 4º PA'!$E$4:$E$2000='Analítico Cx.'!$B61),-('Diário 4º PA'!$O$4:$O$2000=L$1),('Diário 4º PA'!$F$4:$F$2000))</f>
        <v>0</v>
      </c>
      <c r="M61" s="188">
        <f>SUMPRODUCT(-('Diário 1º PA'!$E$4:$E$2000='Analítico Cx.'!$B61),-('Diário 1º PA'!$O$4:$O$2000=M$1),('Diário 1º PA'!$F$4:$F$2000))+SUMPRODUCT(-('Diário 2º PA'!$E$4:$E$1998='Analítico Cx.'!$B61),-('Diário 2º PA'!$O$4:$O$1998=M$1),('Diário 2º PA'!$F$4:$F$1998))+SUMPRODUCT(-('Diário 3º PA'!$E$4:$E$1991='Analítico Cx.'!$B61),-('Diário 3º PA'!$O$4:$O$1991=M$1),('Diário 3º PA'!$F$4:$F$1991))+SUMPRODUCT(-('Diário 4º PA'!$E$4:$E$2000='Analítico Cx.'!$B61),-('Diário 4º PA'!$O$4:$O$2000=M$1),('Diário 4º PA'!$F$4:$F$2000))</f>
        <v>0</v>
      </c>
      <c r="N61" s="188">
        <f>SUMPRODUCT(-('Diário 1º PA'!$E$4:$E$2000='Analítico Cx.'!$B61),-('Diário 1º PA'!$O$4:$O$2000=N$1),('Diário 1º PA'!$F$4:$F$2000))+SUMPRODUCT(-('Diário 2º PA'!$E$4:$E$1998='Analítico Cx.'!$B61),-('Diário 2º PA'!$O$4:$O$1998=N$1),('Diário 2º PA'!$F$4:$F$1998))+SUMPRODUCT(-('Diário 3º PA'!$E$4:$E$1991='Analítico Cx.'!$B61),-('Diário 3º PA'!$O$4:$O$1991=N$1),('Diário 3º PA'!$F$4:$F$1991))+SUMPRODUCT(-('Diário 4º PA'!$E$4:$E$2000='Analítico Cx.'!$B61),-('Diário 4º PA'!$O$4:$O$2000=N$1),('Diário 4º PA'!$F$4:$F$2000))</f>
        <v>0</v>
      </c>
      <c r="O61" s="189">
        <f t="shared" si="16"/>
        <v>0</v>
      </c>
      <c r="P61" s="172">
        <f t="shared" si="15"/>
        <v>0</v>
      </c>
    </row>
    <row r="62" spans="1:16" ht="23.25" customHeight="1">
      <c r="A62" s="63" t="s">
        <v>19</v>
      </c>
      <c r="B62" s="106" t="s">
        <v>65</v>
      </c>
      <c r="C62" s="188">
        <f>SUMPRODUCT(-('Diário 1º PA'!$E$4:$E$2000='Analítico Cx.'!$B62),-('Diário 1º PA'!$O$4:$O$2000=C$1),('Diário 1º PA'!$F$4:$F$2000))+SUMPRODUCT(-('Diário 2º PA'!$E$4:$E$1998='Analítico Cx.'!$B62),-('Diário 2º PA'!$O$4:$O$1998=C$1),('Diário 2º PA'!$F$4:$F$1998))+SUMPRODUCT(-('Diário 3º PA'!$E$4:$E$1991='Analítico Cx.'!$B62),-('Diário 3º PA'!$O$4:$O$1991=C$1),('Diário 3º PA'!$F$4:$F$1991))+SUMPRODUCT(-('Diário 4º PA'!$E$4:$E$2000='Analítico Cx.'!$B62),-('Diário 4º PA'!$O$4:$O$2000=C$1),('Diário 4º PA'!$F$4:$F$2000))</f>
        <v>0</v>
      </c>
      <c r="D62" s="188">
        <f>SUMPRODUCT(-('Diário 1º PA'!$E$4:$E$2000='Analítico Cx.'!$B62),-('Diário 1º PA'!$O$4:$O$2000=D$1),('Diário 1º PA'!$F$4:$F$2000))+SUMPRODUCT(-('Diário 2º PA'!$E$4:$E$1998='Analítico Cx.'!$B62),-('Diário 2º PA'!$O$4:$O$1998=D$1),('Diário 2º PA'!$F$4:$F$1998))+SUMPRODUCT(-('Diário 3º PA'!$E$4:$E$1991='Analítico Cx.'!$B62),-('Diário 3º PA'!$O$4:$O$1991=D$1),('Diário 3º PA'!$F$4:$F$1991))+SUMPRODUCT(-('Diário 4º PA'!$E$4:$E$2000='Analítico Cx.'!$B62),-('Diário 4º PA'!$O$4:$O$2000=D$1),('Diário 4º PA'!$F$4:$F$2000))</f>
        <v>0</v>
      </c>
      <c r="E62" s="188">
        <f>SUMPRODUCT(-('Diário 1º PA'!$E$4:$E$2000='Analítico Cx.'!$B62),-('Diário 1º PA'!$O$4:$O$2000=E$1),('Diário 1º PA'!$F$4:$F$2000))+SUMPRODUCT(-('Diário 2º PA'!$E$4:$E$1998='Analítico Cx.'!$B62),-('Diário 2º PA'!$O$4:$O$1998=E$1),('Diário 2º PA'!$F$4:$F$1998))+SUMPRODUCT(-('Diário 3º PA'!$E$4:$E$1991='Analítico Cx.'!$B62),-('Diário 3º PA'!$O$4:$O$1991=E$1),('Diário 3º PA'!$F$4:$F$1991))+SUMPRODUCT(-('Diário 4º PA'!$E$4:$E$2000='Analítico Cx.'!$B62),-('Diário 4º PA'!$O$4:$O$2000=E$1),('Diário 4º PA'!$F$4:$F$2000))</f>
        <v>0</v>
      </c>
      <c r="F62" s="188">
        <f>SUMPRODUCT(-('Diário 1º PA'!$E$4:$E$2000='Analítico Cx.'!$B62),-('Diário 1º PA'!$O$4:$O$2000=F$1),('Diário 1º PA'!$F$4:$F$2000))+SUMPRODUCT(-('Diário 2º PA'!$E$4:$E$1998='Analítico Cx.'!$B62),-('Diário 2º PA'!$O$4:$O$1998=F$1),('Diário 2º PA'!$F$4:$F$1998))+SUMPRODUCT(-('Diário 3º PA'!$E$4:$E$1991='Analítico Cx.'!$B62),-('Diário 3º PA'!$O$4:$O$1991=F$1),('Diário 3º PA'!$F$4:$F$1991))+SUMPRODUCT(-('Diário 4º PA'!$E$4:$E$2000='Analítico Cx.'!$B62),-('Diário 4º PA'!$O$4:$O$2000=F$1),('Diário 4º PA'!$F$4:$F$2000))</f>
        <v>0</v>
      </c>
      <c r="G62" s="188">
        <f>SUMPRODUCT(-('Diário 1º PA'!$E$4:$E$2000='Analítico Cx.'!$B62),-('Diário 1º PA'!$O$4:$O$2000=G$1),('Diário 1º PA'!$F$4:$F$2000))+SUMPRODUCT(-('Diário 2º PA'!$E$4:$E$1998='Analítico Cx.'!$B62),-('Diário 2º PA'!$O$4:$O$1998=G$1),('Diário 2º PA'!$F$4:$F$1998))+SUMPRODUCT(-('Diário 3º PA'!$E$4:$E$1991='Analítico Cx.'!$B62),-('Diário 3º PA'!$O$4:$O$1991=G$1),('Diário 3º PA'!$F$4:$F$1991))+SUMPRODUCT(-('Diário 4º PA'!$E$4:$E$2000='Analítico Cx.'!$B62),-('Diário 4º PA'!$O$4:$O$2000=G$1),('Diário 4º PA'!$F$4:$F$2000))</f>
        <v>0</v>
      </c>
      <c r="H62" s="188">
        <f>SUMPRODUCT(-('Diário 1º PA'!$E$4:$E$2000='Analítico Cx.'!$B62),-('Diário 1º PA'!$O$4:$O$2000=H$1),('Diário 1º PA'!$F$4:$F$2000))+SUMPRODUCT(-('Diário 2º PA'!$E$4:$E$1998='Analítico Cx.'!$B62),-('Diário 2º PA'!$O$4:$O$1998=H$1),('Diário 2º PA'!$F$4:$F$1998))+SUMPRODUCT(-('Diário 3º PA'!$E$4:$E$1991='Analítico Cx.'!$B62),-('Diário 3º PA'!$O$4:$O$1991=H$1),('Diário 3º PA'!$F$4:$F$1991))+SUMPRODUCT(-('Diário 4º PA'!$E$4:$E$2000='Analítico Cx.'!$B62),-('Diário 4º PA'!$O$4:$O$2000=H$1),('Diário 4º PA'!$F$4:$F$2000))</f>
        <v>0</v>
      </c>
      <c r="I62" s="188">
        <f>SUMPRODUCT(-('Diário 1º PA'!$E$4:$E$2000='Analítico Cx.'!$B62),-('Diário 1º PA'!$O$4:$O$2000=I$1),('Diário 1º PA'!$F$4:$F$2000))+SUMPRODUCT(-('Diário 2º PA'!$E$4:$E$1998='Analítico Cx.'!$B62),-('Diário 2º PA'!$O$4:$O$1998=I$1),('Diário 2º PA'!$F$4:$F$1998))+SUMPRODUCT(-('Diário 3º PA'!$E$4:$E$1991='Analítico Cx.'!$B62),-('Diário 3º PA'!$O$4:$O$1991=I$1),('Diário 3º PA'!$F$4:$F$1991))+SUMPRODUCT(-('Diário 4º PA'!$E$4:$E$2000='Analítico Cx.'!$B62),-('Diário 4º PA'!$O$4:$O$2000=I$1),('Diário 4º PA'!$F$4:$F$2000))</f>
        <v>0</v>
      </c>
      <c r="J62" s="188">
        <f>SUMPRODUCT(-('Diário 1º PA'!$E$4:$E$2000='Analítico Cx.'!$B62),-('Diário 1º PA'!$O$4:$O$2000=J$1),('Diário 1º PA'!$F$4:$F$2000))+SUMPRODUCT(-('Diário 2º PA'!$E$4:$E$1998='Analítico Cx.'!$B62),-('Diário 2º PA'!$O$4:$O$1998=J$1),('Diário 2º PA'!$F$4:$F$1998))+SUMPRODUCT(-('Diário 3º PA'!$E$4:$E$1991='Analítico Cx.'!$B62),-('Diário 3º PA'!$O$4:$O$1991=J$1),('Diário 3º PA'!$F$4:$F$1991))+SUMPRODUCT(-('Diário 4º PA'!$E$4:$E$2000='Analítico Cx.'!$B62),-('Diário 4º PA'!$O$4:$O$2000=J$1),('Diário 4º PA'!$F$4:$F$2000))</f>
        <v>0</v>
      </c>
      <c r="K62" s="188">
        <f>SUMPRODUCT(-('Diário 1º PA'!$E$4:$E$2000='Analítico Cx.'!$B62),-('Diário 1º PA'!$O$4:$O$2000=K$1),('Diário 1º PA'!$F$4:$F$2000))+SUMPRODUCT(-('Diário 2º PA'!$E$4:$E$1998='Analítico Cx.'!$B62),-('Diário 2º PA'!$O$4:$O$1998=K$1),('Diário 2º PA'!$F$4:$F$1998))+SUMPRODUCT(-('Diário 3º PA'!$E$4:$E$1991='Analítico Cx.'!$B62),-('Diário 3º PA'!$O$4:$O$1991=K$1),('Diário 3º PA'!$F$4:$F$1991))+SUMPRODUCT(-('Diário 4º PA'!$E$4:$E$2000='Analítico Cx.'!$B62),-('Diário 4º PA'!$O$4:$O$2000=K$1),('Diário 4º PA'!$F$4:$F$2000))</f>
        <v>0</v>
      </c>
      <c r="L62" s="188">
        <f>SUMPRODUCT(-('Diário 1º PA'!$E$4:$E$2000='Analítico Cx.'!$B62),-('Diário 1º PA'!$O$4:$O$2000=L$1),('Diário 1º PA'!$F$4:$F$2000))+SUMPRODUCT(-('Diário 2º PA'!$E$4:$E$1998='Analítico Cx.'!$B62),-('Diário 2º PA'!$O$4:$O$1998=L$1),('Diário 2º PA'!$F$4:$F$1998))+SUMPRODUCT(-('Diário 3º PA'!$E$4:$E$1991='Analítico Cx.'!$B62),-('Diário 3º PA'!$O$4:$O$1991=L$1),('Diário 3º PA'!$F$4:$F$1991))+SUMPRODUCT(-('Diário 4º PA'!$E$4:$E$2000='Analítico Cx.'!$B62),-('Diário 4º PA'!$O$4:$O$2000=L$1),('Diário 4º PA'!$F$4:$F$2000))</f>
        <v>0</v>
      </c>
      <c r="M62" s="188">
        <f>SUMPRODUCT(-('Diário 1º PA'!$E$4:$E$2000='Analítico Cx.'!$B62),-('Diário 1º PA'!$O$4:$O$2000=M$1),('Diário 1º PA'!$F$4:$F$2000))+SUMPRODUCT(-('Diário 2º PA'!$E$4:$E$1998='Analítico Cx.'!$B62),-('Diário 2º PA'!$O$4:$O$1998=M$1),('Diário 2º PA'!$F$4:$F$1998))+SUMPRODUCT(-('Diário 3º PA'!$E$4:$E$1991='Analítico Cx.'!$B62),-('Diário 3º PA'!$O$4:$O$1991=M$1),('Diário 3º PA'!$F$4:$F$1991))+SUMPRODUCT(-('Diário 4º PA'!$E$4:$E$2000='Analítico Cx.'!$B62),-('Diário 4º PA'!$O$4:$O$2000=M$1),('Diário 4º PA'!$F$4:$F$2000))</f>
        <v>0</v>
      </c>
      <c r="N62" s="188">
        <f>SUMPRODUCT(-('Diário 1º PA'!$E$4:$E$2000='Analítico Cx.'!$B62),-('Diário 1º PA'!$O$4:$O$2000=N$1),('Diário 1º PA'!$F$4:$F$2000))+SUMPRODUCT(-('Diário 2º PA'!$E$4:$E$1998='Analítico Cx.'!$B62),-('Diário 2º PA'!$O$4:$O$1998=N$1),('Diário 2º PA'!$F$4:$F$1998))+SUMPRODUCT(-('Diário 3º PA'!$E$4:$E$1991='Analítico Cx.'!$B62),-('Diário 3º PA'!$O$4:$O$1991=N$1),('Diário 3º PA'!$F$4:$F$1991))+SUMPRODUCT(-('Diário 4º PA'!$E$4:$E$2000='Analítico Cx.'!$B62),-('Diário 4º PA'!$O$4:$O$2000=N$1),('Diário 4º PA'!$F$4:$F$2000))</f>
        <v>0</v>
      </c>
      <c r="O62" s="189">
        <f t="shared" si="16"/>
        <v>0</v>
      </c>
      <c r="P62" s="172">
        <f t="shared" si="15"/>
        <v>0</v>
      </c>
    </row>
    <row r="63" spans="1:16" ht="23.25" customHeight="1">
      <c r="A63" s="63" t="s">
        <v>20</v>
      </c>
      <c r="B63" s="106" t="s">
        <v>85</v>
      </c>
      <c r="C63" s="188">
        <f>SUMPRODUCT(-('Diário 1º PA'!$E$4:$E$2000='Analítico Cx.'!$B63),-('Diário 1º PA'!$O$4:$O$2000=C$1),('Diário 1º PA'!$F$4:$F$2000))+SUMPRODUCT(-('Diário 2º PA'!$E$4:$E$1998='Analítico Cx.'!$B63),-('Diário 2º PA'!$O$4:$O$1998=C$1),('Diário 2º PA'!$F$4:$F$1998))+SUMPRODUCT(-('Diário 3º PA'!$E$4:$E$1991='Analítico Cx.'!$B63),-('Diário 3º PA'!$O$4:$O$1991=C$1),('Diário 3º PA'!$F$4:$F$1991))+SUMPRODUCT(-('Diário 4º PA'!$E$4:$E$2000='Analítico Cx.'!$B63),-('Diário 4º PA'!$O$4:$O$2000=C$1),('Diário 4º PA'!$F$4:$F$2000))</f>
        <v>0</v>
      </c>
      <c r="D63" s="188">
        <f>SUMPRODUCT(-('Diário 1º PA'!$E$4:$E$2000='Analítico Cx.'!$B63),-('Diário 1º PA'!$O$4:$O$2000=D$1),('Diário 1º PA'!$F$4:$F$2000))+SUMPRODUCT(-('Diário 2º PA'!$E$4:$E$1998='Analítico Cx.'!$B63),-('Diário 2º PA'!$O$4:$O$1998=D$1),('Diário 2º PA'!$F$4:$F$1998))+SUMPRODUCT(-('Diário 3º PA'!$E$4:$E$1991='Analítico Cx.'!$B63),-('Diário 3º PA'!$O$4:$O$1991=D$1),('Diário 3º PA'!$F$4:$F$1991))+SUMPRODUCT(-('Diário 4º PA'!$E$4:$E$2000='Analítico Cx.'!$B63),-('Diário 4º PA'!$O$4:$O$2000=D$1),('Diário 4º PA'!$F$4:$F$2000))</f>
        <v>0</v>
      </c>
      <c r="E63" s="188">
        <f>SUMPRODUCT(-('Diário 1º PA'!$E$4:$E$2000='Analítico Cx.'!$B63),-('Diário 1º PA'!$O$4:$O$2000=E$1),('Diário 1º PA'!$F$4:$F$2000))+SUMPRODUCT(-('Diário 2º PA'!$E$4:$E$1998='Analítico Cx.'!$B63),-('Diário 2º PA'!$O$4:$O$1998=E$1),('Diário 2º PA'!$F$4:$F$1998))+SUMPRODUCT(-('Diário 3º PA'!$E$4:$E$1991='Analítico Cx.'!$B63),-('Diário 3º PA'!$O$4:$O$1991=E$1),('Diário 3º PA'!$F$4:$F$1991))+SUMPRODUCT(-('Diário 4º PA'!$E$4:$E$2000='Analítico Cx.'!$B63),-('Diário 4º PA'!$O$4:$O$2000=E$1),('Diário 4º PA'!$F$4:$F$2000))</f>
        <v>0</v>
      </c>
      <c r="F63" s="188">
        <f>SUMPRODUCT(-('Diário 1º PA'!$E$4:$E$2000='Analítico Cx.'!$B63),-('Diário 1º PA'!$O$4:$O$2000=F$1),('Diário 1º PA'!$F$4:$F$2000))+SUMPRODUCT(-('Diário 2º PA'!$E$4:$E$1998='Analítico Cx.'!$B63),-('Diário 2º PA'!$O$4:$O$1998=F$1),('Diário 2º PA'!$F$4:$F$1998))+SUMPRODUCT(-('Diário 3º PA'!$E$4:$E$1991='Analítico Cx.'!$B63),-('Diário 3º PA'!$O$4:$O$1991=F$1),('Diário 3º PA'!$F$4:$F$1991))+SUMPRODUCT(-('Diário 4º PA'!$E$4:$E$2000='Analítico Cx.'!$B63),-('Diário 4º PA'!$O$4:$O$2000=F$1),('Diário 4º PA'!$F$4:$F$2000))</f>
        <v>0</v>
      </c>
      <c r="G63" s="188">
        <f>SUMPRODUCT(-('Diário 1º PA'!$E$4:$E$2000='Analítico Cx.'!$B63),-('Diário 1º PA'!$O$4:$O$2000=G$1),('Diário 1º PA'!$F$4:$F$2000))+SUMPRODUCT(-('Diário 2º PA'!$E$4:$E$1998='Analítico Cx.'!$B63),-('Diário 2º PA'!$O$4:$O$1998=G$1),('Diário 2º PA'!$F$4:$F$1998))+SUMPRODUCT(-('Diário 3º PA'!$E$4:$E$1991='Analítico Cx.'!$B63),-('Diário 3º PA'!$O$4:$O$1991=G$1),('Diário 3º PA'!$F$4:$F$1991))+SUMPRODUCT(-('Diário 4º PA'!$E$4:$E$2000='Analítico Cx.'!$B63),-('Diário 4º PA'!$O$4:$O$2000=G$1),('Diário 4º PA'!$F$4:$F$2000))</f>
        <v>0</v>
      </c>
      <c r="H63" s="188">
        <f>SUMPRODUCT(-('Diário 1º PA'!$E$4:$E$2000='Analítico Cx.'!$B63),-('Diário 1º PA'!$O$4:$O$2000=H$1),('Diário 1º PA'!$F$4:$F$2000))+SUMPRODUCT(-('Diário 2º PA'!$E$4:$E$1998='Analítico Cx.'!$B63),-('Diário 2º PA'!$O$4:$O$1998=H$1),('Diário 2º PA'!$F$4:$F$1998))+SUMPRODUCT(-('Diário 3º PA'!$E$4:$E$1991='Analítico Cx.'!$B63),-('Diário 3º PA'!$O$4:$O$1991=H$1),('Diário 3º PA'!$F$4:$F$1991))+SUMPRODUCT(-('Diário 4º PA'!$E$4:$E$2000='Analítico Cx.'!$B63),-('Diário 4º PA'!$O$4:$O$2000=H$1),('Diário 4º PA'!$F$4:$F$2000))</f>
        <v>0</v>
      </c>
      <c r="I63" s="188">
        <f>SUMPRODUCT(-('Diário 1º PA'!$E$4:$E$2000='Analítico Cx.'!$B63),-('Diário 1º PA'!$O$4:$O$2000=I$1),('Diário 1º PA'!$F$4:$F$2000))+SUMPRODUCT(-('Diário 2º PA'!$E$4:$E$1998='Analítico Cx.'!$B63),-('Diário 2º PA'!$O$4:$O$1998=I$1),('Diário 2º PA'!$F$4:$F$1998))+SUMPRODUCT(-('Diário 3º PA'!$E$4:$E$1991='Analítico Cx.'!$B63),-('Diário 3º PA'!$O$4:$O$1991=I$1),('Diário 3º PA'!$F$4:$F$1991))+SUMPRODUCT(-('Diário 4º PA'!$E$4:$E$2000='Analítico Cx.'!$B63),-('Diário 4º PA'!$O$4:$O$2000=I$1),('Diário 4º PA'!$F$4:$F$2000))</f>
        <v>0</v>
      </c>
      <c r="J63" s="188">
        <f>SUMPRODUCT(-('Diário 1º PA'!$E$4:$E$2000='Analítico Cx.'!$B63),-('Diário 1º PA'!$O$4:$O$2000=J$1),('Diário 1º PA'!$F$4:$F$2000))+SUMPRODUCT(-('Diário 2º PA'!$E$4:$E$1998='Analítico Cx.'!$B63),-('Diário 2º PA'!$O$4:$O$1998=J$1),('Diário 2º PA'!$F$4:$F$1998))+SUMPRODUCT(-('Diário 3º PA'!$E$4:$E$1991='Analítico Cx.'!$B63),-('Diário 3º PA'!$O$4:$O$1991=J$1),('Diário 3º PA'!$F$4:$F$1991))+SUMPRODUCT(-('Diário 4º PA'!$E$4:$E$2000='Analítico Cx.'!$B63),-('Diário 4º PA'!$O$4:$O$2000=J$1),('Diário 4º PA'!$F$4:$F$2000))</f>
        <v>0</v>
      </c>
      <c r="K63" s="188">
        <f>SUMPRODUCT(-('Diário 1º PA'!$E$4:$E$2000='Analítico Cx.'!$B63),-('Diário 1º PA'!$O$4:$O$2000=K$1),('Diário 1º PA'!$F$4:$F$2000))+SUMPRODUCT(-('Diário 2º PA'!$E$4:$E$1998='Analítico Cx.'!$B63),-('Diário 2º PA'!$O$4:$O$1998=K$1),('Diário 2º PA'!$F$4:$F$1998))+SUMPRODUCT(-('Diário 3º PA'!$E$4:$E$1991='Analítico Cx.'!$B63),-('Diário 3º PA'!$O$4:$O$1991=K$1),('Diário 3º PA'!$F$4:$F$1991))+SUMPRODUCT(-('Diário 4º PA'!$E$4:$E$2000='Analítico Cx.'!$B63),-('Diário 4º PA'!$O$4:$O$2000=K$1),('Diário 4º PA'!$F$4:$F$2000))</f>
        <v>0</v>
      </c>
      <c r="L63" s="188">
        <f>SUMPRODUCT(-('Diário 1º PA'!$E$4:$E$2000='Analítico Cx.'!$B63),-('Diário 1º PA'!$O$4:$O$2000=L$1),('Diário 1º PA'!$F$4:$F$2000))+SUMPRODUCT(-('Diário 2º PA'!$E$4:$E$1998='Analítico Cx.'!$B63),-('Diário 2º PA'!$O$4:$O$1998=L$1),('Diário 2º PA'!$F$4:$F$1998))+SUMPRODUCT(-('Diário 3º PA'!$E$4:$E$1991='Analítico Cx.'!$B63),-('Diário 3º PA'!$O$4:$O$1991=L$1),('Diário 3º PA'!$F$4:$F$1991))+SUMPRODUCT(-('Diário 4º PA'!$E$4:$E$2000='Analítico Cx.'!$B63),-('Diário 4º PA'!$O$4:$O$2000=L$1),('Diário 4º PA'!$F$4:$F$2000))</f>
        <v>0</v>
      </c>
      <c r="M63" s="188">
        <f>SUMPRODUCT(-('Diário 1º PA'!$E$4:$E$2000='Analítico Cx.'!$B63),-('Diário 1º PA'!$O$4:$O$2000=M$1),('Diário 1º PA'!$F$4:$F$2000))+SUMPRODUCT(-('Diário 2º PA'!$E$4:$E$1998='Analítico Cx.'!$B63),-('Diário 2º PA'!$O$4:$O$1998=M$1),('Diário 2º PA'!$F$4:$F$1998))+SUMPRODUCT(-('Diário 3º PA'!$E$4:$E$1991='Analítico Cx.'!$B63),-('Diário 3º PA'!$O$4:$O$1991=M$1),('Diário 3º PA'!$F$4:$F$1991))+SUMPRODUCT(-('Diário 4º PA'!$E$4:$E$2000='Analítico Cx.'!$B63),-('Diário 4º PA'!$O$4:$O$2000=M$1),('Diário 4º PA'!$F$4:$F$2000))</f>
        <v>0</v>
      </c>
      <c r="N63" s="188">
        <f>SUMPRODUCT(-('Diário 1º PA'!$E$4:$E$2000='Analítico Cx.'!$B63),-('Diário 1º PA'!$O$4:$O$2000=N$1),('Diário 1º PA'!$F$4:$F$2000))+SUMPRODUCT(-('Diário 2º PA'!$E$4:$E$1998='Analítico Cx.'!$B63),-('Diário 2º PA'!$O$4:$O$1998=N$1),('Diário 2º PA'!$F$4:$F$1998))+SUMPRODUCT(-('Diário 3º PA'!$E$4:$E$1991='Analítico Cx.'!$B63),-('Diário 3º PA'!$O$4:$O$1991=N$1),('Diário 3º PA'!$F$4:$F$1991))+SUMPRODUCT(-('Diário 4º PA'!$E$4:$E$2000='Analítico Cx.'!$B63),-('Diário 4º PA'!$O$4:$O$2000=N$1),('Diário 4º PA'!$F$4:$F$2000))</f>
        <v>0</v>
      </c>
      <c r="O63" s="189">
        <f t="shared" si="16"/>
        <v>0</v>
      </c>
      <c r="P63" s="172">
        <f t="shared" si="15"/>
        <v>0</v>
      </c>
    </row>
    <row r="64" spans="1:16" ht="23.25" customHeight="1">
      <c r="A64" s="63" t="s">
        <v>116</v>
      </c>
      <c r="B64" s="106" t="s">
        <v>84</v>
      </c>
      <c r="C64" s="188">
        <f>SUMPRODUCT(-('Diário 1º PA'!$E$4:$E$2000='Analítico Cx.'!$B64),-('Diário 1º PA'!$O$4:$O$2000=C$1),('Diário 1º PA'!$F$4:$F$2000))+SUMPRODUCT(-('Diário 2º PA'!$E$4:$E$1998='Analítico Cx.'!$B64),-('Diário 2º PA'!$O$4:$O$1998=C$1),('Diário 2º PA'!$F$4:$F$1998))+SUMPRODUCT(-('Diário 3º PA'!$E$4:$E$1991='Analítico Cx.'!$B64),-('Diário 3º PA'!$O$4:$O$1991=C$1),('Diário 3º PA'!$F$4:$F$1991))+SUMPRODUCT(-('Diário 4º PA'!$E$4:$E$2000='Analítico Cx.'!$B64),-('Diário 4º PA'!$O$4:$O$2000=C$1),('Diário 4º PA'!$F$4:$F$2000))</f>
        <v>0</v>
      </c>
      <c r="D64" s="188">
        <f>SUMPRODUCT(-('Diário 1º PA'!$E$4:$E$2000='Analítico Cx.'!$B64),-('Diário 1º PA'!$O$4:$O$2000=D$1),('Diário 1º PA'!$F$4:$F$2000))+SUMPRODUCT(-('Diário 2º PA'!$E$4:$E$1998='Analítico Cx.'!$B64),-('Diário 2º PA'!$O$4:$O$1998=D$1),('Diário 2º PA'!$F$4:$F$1998))+SUMPRODUCT(-('Diário 3º PA'!$E$4:$E$1991='Analítico Cx.'!$B64),-('Diário 3º PA'!$O$4:$O$1991=D$1),('Diário 3º PA'!$F$4:$F$1991))+SUMPRODUCT(-('Diário 4º PA'!$E$4:$E$2000='Analítico Cx.'!$B64),-('Diário 4º PA'!$O$4:$O$2000=D$1),('Diário 4º PA'!$F$4:$F$2000))</f>
        <v>0</v>
      </c>
      <c r="E64" s="188">
        <f>SUMPRODUCT(-('Diário 1º PA'!$E$4:$E$2000='Analítico Cx.'!$B64),-('Diário 1º PA'!$O$4:$O$2000=E$1),('Diário 1º PA'!$F$4:$F$2000))+SUMPRODUCT(-('Diário 2º PA'!$E$4:$E$1998='Analítico Cx.'!$B64),-('Diário 2º PA'!$O$4:$O$1998=E$1),('Diário 2º PA'!$F$4:$F$1998))+SUMPRODUCT(-('Diário 3º PA'!$E$4:$E$1991='Analítico Cx.'!$B64),-('Diário 3º PA'!$O$4:$O$1991=E$1),('Diário 3º PA'!$F$4:$F$1991))+SUMPRODUCT(-('Diário 4º PA'!$E$4:$E$2000='Analítico Cx.'!$B64),-('Diário 4º PA'!$O$4:$O$2000=E$1),('Diário 4º PA'!$F$4:$F$2000))</f>
        <v>0</v>
      </c>
      <c r="F64" s="188">
        <f>SUMPRODUCT(-('Diário 1º PA'!$E$4:$E$2000='Analítico Cx.'!$B64),-('Diário 1º PA'!$O$4:$O$2000=F$1),('Diário 1º PA'!$F$4:$F$2000))+SUMPRODUCT(-('Diário 2º PA'!$E$4:$E$1998='Analítico Cx.'!$B64),-('Diário 2º PA'!$O$4:$O$1998=F$1),('Diário 2º PA'!$F$4:$F$1998))+SUMPRODUCT(-('Diário 3º PA'!$E$4:$E$1991='Analítico Cx.'!$B64),-('Diário 3º PA'!$O$4:$O$1991=F$1),('Diário 3º PA'!$F$4:$F$1991))+SUMPRODUCT(-('Diário 4º PA'!$E$4:$E$2000='Analítico Cx.'!$B64),-('Diário 4º PA'!$O$4:$O$2000=F$1),('Diário 4º PA'!$F$4:$F$2000))</f>
        <v>0</v>
      </c>
      <c r="G64" s="188">
        <f>SUMPRODUCT(-('Diário 1º PA'!$E$4:$E$2000='Analítico Cx.'!$B64),-('Diário 1º PA'!$O$4:$O$2000=G$1),('Diário 1º PA'!$F$4:$F$2000))+SUMPRODUCT(-('Diário 2º PA'!$E$4:$E$1998='Analítico Cx.'!$B64),-('Diário 2º PA'!$O$4:$O$1998=G$1),('Diário 2º PA'!$F$4:$F$1998))+SUMPRODUCT(-('Diário 3º PA'!$E$4:$E$1991='Analítico Cx.'!$B64),-('Diário 3º PA'!$O$4:$O$1991=G$1),('Diário 3º PA'!$F$4:$F$1991))+SUMPRODUCT(-('Diário 4º PA'!$E$4:$E$2000='Analítico Cx.'!$B64),-('Diário 4º PA'!$O$4:$O$2000=G$1),('Diário 4º PA'!$F$4:$F$2000))</f>
        <v>0</v>
      </c>
      <c r="H64" s="188">
        <f>SUMPRODUCT(-('Diário 1º PA'!$E$4:$E$2000='Analítico Cx.'!$B64),-('Diário 1º PA'!$O$4:$O$2000=H$1),('Diário 1º PA'!$F$4:$F$2000))+SUMPRODUCT(-('Diário 2º PA'!$E$4:$E$1998='Analítico Cx.'!$B64),-('Diário 2º PA'!$O$4:$O$1998=H$1),('Diário 2º PA'!$F$4:$F$1998))+SUMPRODUCT(-('Diário 3º PA'!$E$4:$E$1991='Analítico Cx.'!$B64),-('Diário 3º PA'!$O$4:$O$1991=H$1),('Diário 3º PA'!$F$4:$F$1991))+SUMPRODUCT(-('Diário 4º PA'!$E$4:$E$2000='Analítico Cx.'!$B64),-('Diário 4º PA'!$O$4:$O$2000=H$1),('Diário 4º PA'!$F$4:$F$2000))</f>
        <v>0</v>
      </c>
      <c r="I64" s="188">
        <f>SUMPRODUCT(-('Diário 1º PA'!$E$4:$E$2000='Analítico Cx.'!$B64),-('Diário 1º PA'!$O$4:$O$2000=I$1),('Diário 1º PA'!$F$4:$F$2000))+SUMPRODUCT(-('Diário 2º PA'!$E$4:$E$1998='Analítico Cx.'!$B64),-('Diário 2º PA'!$O$4:$O$1998=I$1),('Diário 2º PA'!$F$4:$F$1998))+SUMPRODUCT(-('Diário 3º PA'!$E$4:$E$1991='Analítico Cx.'!$B64),-('Diário 3º PA'!$O$4:$O$1991=I$1),('Diário 3º PA'!$F$4:$F$1991))+SUMPRODUCT(-('Diário 4º PA'!$E$4:$E$2000='Analítico Cx.'!$B64),-('Diário 4º PA'!$O$4:$O$2000=I$1),('Diário 4º PA'!$F$4:$F$2000))</f>
        <v>0</v>
      </c>
      <c r="J64" s="188">
        <f>SUMPRODUCT(-('Diário 1º PA'!$E$4:$E$2000='Analítico Cx.'!$B64),-('Diário 1º PA'!$O$4:$O$2000=J$1),('Diário 1º PA'!$F$4:$F$2000))+SUMPRODUCT(-('Diário 2º PA'!$E$4:$E$1998='Analítico Cx.'!$B64),-('Diário 2º PA'!$O$4:$O$1998=J$1),('Diário 2º PA'!$F$4:$F$1998))+SUMPRODUCT(-('Diário 3º PA'!$E$4:$E$1991='Analítico Cx.'!$B64),-('Diário 3º PA'!$O$4:$O$1991=J$1),('Diário 3º PA'!$F$4:$F$1991))+SUMPRODUCT(-('Diário 4º PA'!$E$4:$E$2000='Analítico Cx.'!$B64),-('Diário 4º PA'!$O$4:$O$2000=J$1),('Diário 4º PA'!$F$4:$F$2000))</f>
        <v>0</v>
      </c>
      <c r="K64" s="188">
        <f>SUMPRODUCT(-('Diário 1º PA'!$E$4:$E$2000='Analítico Cx.'!$B64),-('Diário 1º PA'!$O$4:$O$2000=K$1),('Diário 1º PA'!$F$4:$F$2000))+SUMPRODUCT(-('Diário 2º PA'!$E$4:$E$1998='Analítico Cx.'!$B64),-('Diário 2º PA'!$O$4:$O$1998=K$1),('Diário 2º PA'!$F$4:$F$1998))+SUMPRODUCT(-('Diário 3º PA'!$E$4:$E$1991='Analítico Cx.'!$B64),-('Diário 3º PA'!$O$4:$O$1991=K$1),('Diário 3º PA'!$F$4:$F$1991))+SUMPRODUCT(-('Diário 4º PA'!$E$4:$E$2000='Analítico Cx.'!$B64),-('Diário 4º PA'!$O$4:$O$2000=K$1),('Diário 4º PA'!$F$4:$F$2000))</f>
        <v>0</v>
      </c>
      <c r="L64" s="188">
        <f>SUMPRODUCT(-('Diário 1º PA'!$E$4:$E$2000='Analítico Cx.'!$B64),-('Diário 1º PA'!$O$4:$O$2000=L$1),('Diário 1º PA'!$F$4:$F$2000))+SUMPRODUCT(-('Diário 2º PA'!$E$4:$E$1998='Analítico Cx.'!$B64),-('Diário 2º PA'!$O$4:$O$1998=L$1),('Diário 2º PA'!$F$4:$F$1998))+SUMPRODUCT(-('Diário 3º PA'!$E$4:$E$1991='Analítico Cx.'!$B64),-('Diário 3º PA'!$O$4:$O$1991=L$1),('Diário 3º PA'!$F$4:$F$1991))+SUMPRODUCT(-('Diário 4º PA'!$E$4:$E$2000='Analítico Cx.'!$B64),-('Diário 4º PA'!$O$4:$O$2000=L$1),('Diário 4º PA'!$F$4:$F$2000))</f>
        <v>0</v>
      </c>
      <c r="M64" s="188">
        <f>SUMPRODUCT(-('Diário 1º PA'!$E$4:$E$2000='Analítico Cx.'!$B64),-('Diário 1º PA'!$O$4:$O$2000=M$1),('Diário 1º PA'!$F$4:$F$2000))+SUMPRODUCT(-('Diário 2º PA'!$E$4:$E$1998='Analítico Cx.'!$B64),-('Diário 2º PA'!$O$4:$O$1998=M$1),('Diário 2º PA'!$F$4:$F$1998))+SUMPRODUCT(-('Diário 3º PA'!$E$4:$E$1991='Analítico Cx.'!$B64),-('Diário 3º PA'!$O$4:$O$1991=M$1),('Diário 3º PA'!$F$4:$F$1991))+SUMPRODUCT(-('Diário 4º PA'!$E$4:$E$2000='Analítico Cx.'!$B64),-('Diário 4º PA'!$O$4:$O$2000=M$1),('Diário 4º PA'!$F$4:$F$2000))</f>
        <v>0</v>
      </c>
      <c r="N64" s="188">
        <f>SUMPRODUCT(-('Diário 1º PA'!$E$4:$E$2000='Analítico Cx.'!$B64),-('Diário 1º PA'!$O$4:$O$2000=N$1),('Diário 1º PA'!$F$4:$F$2000))+SUMPRODUCT(-('Diário 2º PA'!$E$4:$E$1998='Analítico Cx.'!$B64),-('Diário 2º PA'!$O$4:$O$1998=N$1),('Diário 2º PA'!$F$4:$F$1998))+SUMPRODUCT(-('Diário 3º PA'!$E$4:$E$1991='Analítico Cx.'!$B64),-('Diário 3º PA'!$O$4:$O$1991=N$1),('Diário 3º PA'!$F$4:$F$1991))+SUMPRODUCT(-('Diário 4º PA'!$E$4:$E$2000='Analítico Cx.'!$B64),-('Diário 4º PA'!$O$4:$O$2000=N$1),('Diário 4º PA'!$F$4:$F$2000))</f>
        <v>0</v>
      </c>
      <c r="O64" s="189">
        <f t="shared" si="16"/>
        <v>0</v>
      </c>
      <c r="P64" s="172">
        <f t="shared" si="15"/>
        <v>0</v>
      </c>
    </row>
    <row r="65" spans="1:16" ht="23.25" customHeight="1">
      <c r="A65" s="63" t="s">
        <v>117</v>
      </c>
      <c r="B65" s="106" t="s">
        <v>163</v>
      </c>
      <c r="C65" s="188">
        <f>SUMPRODUCT(-('Diário 1º PA'!$E$4:$E$2000='Analítico Cx.'!$B65),-('Diário 1º PA'!$O$4:$O$2000=C$1),('Diário 1º PA'!$F$4:$F$2000))+SUMPRODUCT(-('Diário 2º PA'!$E$4:$E$1998='Analítico Cx.'!$B65),-('Diário 2º PA'!$O$4:$O$1998=C$1),('Diário 2º PA'!$F$4:$F$1998))+SUMPRODUCT(-('Diário 3º PA'!$E$4:$E$1991='Analítico Cx.'!$B65),-('Diário 3º PA'!$O$4:$O$1991=C$1),('Diário 3º PA'!$F$4:$F$1991))+SUMPRODUCT(-('Diário 4º PA'!$E$4:$E$2000='Analítico Cx.'!$B65),-('Diário 4º PA'!$O$4:$O$2000=C$1),('Diário 4º PA'!$F$4:$F$2000))</f>
        <v>0</v>
      </c>
      <c r="D65" s="188">
        <f>SUMPRODUCT(-('Diário 1º PA'!$E$4:$E$2000='Analítico Cx.'!$B65),-('Diário 1º PA'!$O$4:$O$2000=D$1),('Diário 1º PA'!$F$4:$F$2000))+SUMPRODUCT(-('Diário 2º PA'!$E$4:$E$1998='Analítico Cx.'!$B65),-('Diário 2º PA'!$O$4:$O$1998=D$1),('Diário 2º PA'!$F$4:$F$1998))+SUMPRODUCT(-('Diário 3º PA'!$E$4:$E$1991='Analítico Cx.'!$B65),-('Diário 3º PA'!$O$4:$O$1991=D$1),('Diário 3º PA'!$F$4:$F$1991))+SUMPRODUCT(-('Diário 4º PA'!$E$4:$E$2000='Analítico Cx.'!$B65),-('Diário 4º PA'!$O$4:$O$2000=D$1),('Diário 4º PA'!$F$4:$F$2000))</f>
        <v>0</v>
      </c>
      <c r="E65" s="188">
        <f>SUMPRODUCT(-('Diário 1º PA'!$E$4:$E$2000='Analítico Cx.'!$B65),-('Diário 1º PA'!$O$4:$O$2000=E$1),('Diário 1º PA'!$F$4:$F$2000))+SUMPRODUCT(-('Diário 2º PA'!$E$4:$E$1998='Analítico Cx.'!$B65),-('Diário 2º PA'!$O$4:$O$1998=E$1),('Diário 2º PA'!$F$4:$F$1998))+SUMPRODUCT(-('Diário 3º PA'!$E$4:$E$1991='Analítico Cx.'!$B65),-('Diário 3º PA'!$O$4:$O$1991=E$1),('Diário 3º PA'!$F$4:$F$1991))+SUMPRODUCT(-('Diário 4º PA'!$E$4:$E$2000='Analítico Cx.'!$B65),-('Diário 4º PA'!$O$4:$O$2000=E$1),('Diário 4º PA'!$F$4:$F$2000))</f>
        <v>0</v>
      </c>
      <c r="F65" s="188">
        <f>SUMPRODUCT(-('Diário 1º PA'!$E$4:$E$2000='Analítico Cx.'!$B65),-('Diário 1º PA'!$O$4:$O$2000=F$1),('Diário 1º PA'!$F$4:$F$2000))+SUMPRODUCT(-('Diário 2º PA'!$E$4:$E$1998='Analítico Cx.'!$B65),-('Diário 2º PA'!$O$4:$O$1998=F$1),('Diário 2º PA'!$F$4:$F$1998))+SUMPRODUCT(-('Diário 3º PA'!$E$4:$E$1991='Analítico Cx.'!$B65),-('Diário 3º PA'!$O$4:$O$1991=F$1),('Diário 3º PA'!$F$4:$F$1991))+SUMPRODUCT(-('Diário 4º PA'!$E$4:$E$2000='Analítico Cx.'!$B65),-('Diário 4º PA'!$O$4:$O$2000=F$1),('Diário 4º PA'!$F$4:$F$2000))</f>
        <v>0</v>
      </c>
      <c r="G65" s="188">
        <f>SUMPRODUCT(-('Diário 1º PA'!$E$4:$E$2000='Analítico Cx.'!$B65),-('Diário 1º PA'!$O$4:$O$2000=G$1),('Diário 1º PA'!$F$4:$F$2000))+SUMPRODUCT(-('Diário 2º PA'!$E$4:$E$1998='Analítico Cx.'!$B65),-('Diário 2º PA'!$O$4:$O$1998=G$1),('Diário 2º PA'!$F$4:$F$1998))+SUMPRODUCT(-('Diário 3º PA'!$E$4:$E$1991='Analítico Cx.'!$B65),-('Diário 3º PA'!$O$4:$O$1991=G$1),('Diário 3º PA'!$F$4:$F$1991))+SUMPRODUCT(-('Diário 4º PA'!$E$4:$E$2000='Analítico Cx.'!$B65),-('Diário 4º PA'!$O$4:$O$2000=G$1),('Diário 4º PA'!$F$4:$F$2000))</f>
        <v>0</v>
      </c>
      <c r="H65" s="188">
        <f>SUMPRODUCT(-('Diário 1º PA'!$E$4:$E$2000='Analítico Cx.'!$B65),-('Diário 1º PA'!$O$4:$O$2000=H$1),('Diário 1º PA'!$F$4:$F$2000))+SUMPRODUCT(-('Diário 2º PA'!$E$4:$E$1998='Analítico Cx.'!$B65),-('Diário 2º PA'!$O$4:$O$1998=H$1),('Diário 2º PA'!$F$4:$F$1998))+SUMPRODUCT(-('Diário 3º PA'!$E$4:$E$1991='Analítico Cx.'!$B65),-('Diário 3º PA'!$O$4:$O$1991=H$1),('Diário 3º PA'!$F$4:$F$1991))+SUMPRODUCT(-('Diário 4º PA'!$E$4:$E$2000='Analítico Cx.'!$B65),-('Diário 4º PA'!$O$4:$O$2000=H$1),('Diário 4º PA'!$F$4:$F$2000))</f>
        <v>0</v>
      </c>
      <c r="I65" s="188">
        <f>SUMPRODUCT(-('Diário 1º PA'!$E$4:$E$2000='Analítico Cx.'!$B65),-('Diário 1º PA'!$O$4:$O$2000=I$1),('Diário 1º PA'!$F$4:$F$2000))+SUMPRODUCT(-('Diário 2º PA'!$E$4:$E$1998='Analítico Cx.'!$B65),-('Diário 2º PA'!$O$4:$O$1998=I$1),('Diário 2º PA'!$F$4:$F$1998))+SUMPRODUCT(-('Diário 3º PA'!$E$4:$E$1991='Analítico Cx.'!$B65),-('Diário 3º PA'!$O$4:$O$1991=I$1),('Diário 3º PA'!$F$4:$F$1991))+SUMPRODUCT(-('Diário 4º PA'!$E$4:$E$2000='Analítico Cx.'!$B65),-('Diário 4º PA'!$O$4:$O$2000=I$1),('Diário 4º PA'!$F$4:$F$2000))</f>
        <v>0</v>
      </c>
      <c r="J65" s="188">
        <f>SUMPRODUCT(-('Diário 1º PA'!$E$4:$E$2000='Analítico Cx.'!$B65),-('Diário 1º PA'!$O$4:$O$2000=J$1),('Diário 1º PA'!$F$4:$F$2000))+SUMPRODUCT(-('Diário 2º PA'!$E$4:$E$1998='Analítico Cx.'!$B65),-('Diário 2º PA'!$O$4:$O$1998=J$1),('Diário 2º PA'!$F$4:$F$1998))+SUMPRODUCT(-('Diário 3º PA'!$E$4:$E$1991='Analítico Cx.'!$B65),-('Diário 3º PA'!$O$4:$O$1991=J$1),('Diário 3º PA'!$F$4:$F$1991))+SUMPRODUCT(-('Diário 4º PA'!$E$4:$E$2000='Analítico Cx.'!$B65),-('Diário 4º PA'!$O$4:$O$2000=J$1),('Diário 4º PA'!$F$4:$F$2000))</f>
        <v>0</v>
      </c>
      <c r="K65" s="188">
        <f>SUMPRODUCT(-('Diário 1º PA'!$E$4:$E$2000='Analítico Cx.'!$B65),-('Diário 1º PA'!$O$4:$O$2000=K$1),('Diário 1º PA'!$F$4:$F$2000))+SUMPRODUCT(-('Diário 2º PA'!$E$4:$E$1998='Analítico Cx.'!$B65),-('Diário 2º PA'!$O$4:$O$1998=K$1),('Diário 2º PA'!$F$4:$F$1998))+SUMPRODUCT(-('Diário 3º PA'!$E$4:$E$1991='Analítico Cx.'!$B65),-('Diário 3º PA'!$O$4:$O$1991=K$1),('Diário 3º PA'!$F$4:$F$1991))+SUMPRODUCT(-('Diário 4º PA'!$E$4:$E$2000='Analítico Cx.'!$B65),-('Diário 4º PA'!$O$4:$O$2000=K$1),('Diário 4º PA'!$F$4:$F$2000))</f>
        <v>0</v>
      </c>
      <c r="L65" s="188">
        <f>SUMPRODUCT(-('Diário 1º PA'!$E$4:$E$2000='Analítico Cx.'!$B65),-('Diário 1º PA'!$O$4:$O$2000=L$1),('Diário 1º PA'!$F$4:$F$2000))+SUMPRODUCT(-('Diário 2º PA'!$E$4:$E$1998='Analítico Cx.'!$B65),-('Diário 2º PA'!$O$4:$O$1998=L$1),('Diário 2º PA'!$F$4:$F$1998))+SUMPRODUCT(-('Diário 3º PA'!$E$4:$E$1991='Analítico Cx.'!$B65),-('Diário 3º PA'!$O$4:$O$1991=L$1),('Diário 3º PA'!$F$4:$F$1991))+SUMPRODUCT(-('Diário 4º PA'!$E$4:$E$2000='Analítico Cx.'!$B65),-('Diário 4º PA'!$O$4:$O$2000=L$1),('Diário 4º PA'!$F$4:$F$2000))</f>
        <v>0</v>
      </c>
      <c r="M65" s="188">
        <f>SUMPRODUCT(-('Diário 1º PA'!$E$4:$E$2000='Analítico Cx.'!$B65),-('Diário 1º PA'!$O$4:$O$2000=M$1),('Diário 1º PA'!$F$4:$F$2000))+SUMPRODUCT(-('Diário 2º PA'!$E$4:$E$1998='Analítico Cx.'!$B65),-('Diário 2º PA'!$O$4:$O$1998=M$1),('Diário 2º PA'!$F$4:$F$1998))+SUMPRODUCT(-('Diário 3º PA'!$E$4:$E$1991='Analítico Cx.'!$B65),-('Diário 3º PA'!$O$4:$O$1991=M$1),('Diário 3º PA'!$F$4:$F$1991))+SUMPRODUCT(-('Diário 4º PA'!$E$4:$E$2000='Analítico Cx.'!$B65),-('Diário 4º PA'!$O$4:$O$2000=M$1),('Diário 4º PA'!$F$4:$F$2000))</f>
        <v>0</v>
      </c>
      <c r="N65" s="188">
        <f>SUMPRODUCT(-('Diário 1º PA'!$E$4:$E$2000='Analítico Cx.'!$B65),-('Diário 1º PA'!$O$4:$O$2000=N$1),('Diário 1º PA'!$F$4:$F$2000))+SUMPRODUCT(-('Diário 2º PA'!$E$4:$E$1998='Analítico Cx.'!$B65),-('Diário 2º PA'!$O$4:$O$1998=N$1),('Diário 2º PA'!$F$4:$F$1998))+SUMPRODUCT(-('Diário 3º PA'!$E$4:$E$1991='Analítico Cx.'!$B65),-('Diário 3º PA'!$O$4:$O$1991=N$1),('Diário 3º PA'!$F$4:$F$1991))+SUMPRODUCT(-('Diário 4º PA'!$E$4:$E$2000='Analítico Cx.'!$B65),-('Diário 4º PA'!$O$4:$O$2000=N$1),('Diário 4º PA'!$F$4:$F$2000))</f>
        <v>0</v>
      </c>
      <c r="O65" s="189">
        <f t="shared" si="16"/>
        <v>0</v>
      </c>
      <c r="P65" s="172">
        <f t="shared" si="15"/>
        <v>0</v>
      </c>
    </row>
    <row r="66" spans="1:16" ht="23.25" customHeight="1">
      <c r="A66" s="63" t="s">
        <v>118</v>
      </c>
      <c r="B66" s="106" t="s">
        <v>164</v>
      </c>
      <c r="C66" s="188">
        <f>SUMPRODUCT(-('Diário 1º PA'!$E$4:$E$2000='Analítico Cx.'!$B66),-('Diário 1º PA'!$O$4:$O$2000=C$1),('Diário 1º PA'!$F$4:$F$2000))+SUMPRODUCT(-('Diário 2º PA'!$E$4:$E$1998='Analítico Cx.'!$B66),-('Diário 2º PA'!$O$4:$O$1998=C$1),('Diário 2º PA'!$F$4:$F$1998))+SUMPRODUCT(-('Diário 3º PA'!$E$4:$E$1991='Analítico Cx.'!$B66),-('Diário 3º PA'!$O$4:$O$1991=C$1),('Diário 3º PA'!$F$4:$F$1991))+SUMPRODUCT(-('Diário 4º PA'!$E$4:$E$2000='Analítico Cx.'!$B66),-('Diário 4º PA'!$O$4:$O$2000=C$1),('Diário 4º PA'!$F$4:$F$2000))</f>
        <v>0</v>
      </c>
      <c r="D66" s="188">
        <f>SUMPRODUCT(-('Diário 1º PA'!$E$4:$E$2000='Analítico Cx.'!$B66),-('Diário 1º PA'!$O$4:$O$2000=D$1),('Diário 1º PA'!$F$4:$F$2000))+SUMPRODUCT(-('Diário 2º PA'!$E$4:$E$1998='Analítico Cx.'!$B66),-('Diário 2º PA'!$O$4:$O$1998=D$1),('Diário 2º PA'!$F$4:$F$1998))+SUMPRODUCT(-('Diário 3º PA'!$E$4:$E$1991='Analítico Cx.'!$B66),-('Diário 3º PA'!$O$4:$O$1991=D$1),('Diário 3º PA'!$F$4:$F$1991))+SUMPRODUCT(-('Diário 4º PA'!$E$4:$E$2000='Analítico Cx.'!$B66),-('Diário 4º PA'!$O$4:$O$2000=D$1),('Diário 4º PA'!$F$4:$F$2000))</f>
        <v>0</v>
      </c>
      <c r="E66" s="188">
        <f>SUMPRODUCT(-('Diário 1º PA'!$E$4:$E$2000='Analítico Cx.'!$B66),-('Diário 1º PA'!$O$4:$O$2000=E$1),('Diário 1º PA'!$F$4:$F$2000))+SUMPRODUCT(-('Diário 2º PA'!$E$4:$E$1998='Analítico Cx.'!$B66),-('Diário 2º PA'!$O$4:$O$1998=E$1),('Diário 2º PA'!$F$4:$F$1998))+SUMPRODUCT(-('Diário 3º PA'!$E$4:$E$1991='Analítico Cx.'!$B66),-('Diário 3º PA'!$O$4:$O$1991=E$1),('Diário 3º PA'!$F$4:$F$1991))+SUMPRODUCT(-('Diário 4º PA'!$E$4:$E$2000='Analítico Cx.'!$B66),-('Diário 4º PA'!$O$4:$O$2000=E$1),('Diário 4º PA'!$F$4:$F$2000))</f>
        <v>0</v>
      </c>
      <c r="F66" s="188">
        <f>SUMPRODUCT(-('Diário 1º PA'!$E$4:$E$2000='Analítico Cx.'!$B66),-('Diário 1º PA'!$O$4:$O$2000=F$1),('Diário 1º PA'!$F$4:$F$2000))+SUMPRODUCT(-('Diário 2º PA'!$E$4:$E$1998='Analítico Cx.'!$B66),-('Diário 2º PA'!$O$4:$O$1998=F$1),('Diário 2º PA'!$F$4:$F$1998))+SUMPRODUCT(-('Diário 3º PA'!$E$4:$E$1991='Analítico Cx.'!$B66),-('Diário 3º PA'!$O$4:$O$1991=F$1),('Diário 3º PA'!$F$4:$F$1991))+SUMPRODUCT(-('Diário 4º PA'!$E$4:$E$2000='Analítico Cx.'!$B66),-('Diário 4º PA'!$O$4:$O$2000=F$1),('Diário 4º PA'!$F$4:$F$2000))</f>
        <v>0</v>
      </c>
      <c r="G66" s="188">
        <f>SUMPRODUCT(-('Diário 1º PA'!$E$4:$E$2000='Analítico Cx.'!$B66),-('Diário 1º PA'!$O$4:$O$2000=G$1),('Diário 1º PA'!$F$4:$F$2000))+SUMPRODUCT(-('Diário 2º PA'!$E$4:$E$1998='Analítico Cx.'!$B66),-('Diário 2º PA'!$O$4:$O$1998=G$1),('Diário 2º PA'!$F$4:$F$1998))+SUMPRODUCT(-('Diário 3º PA'!$E$4:$E$1991='Analítico Cx.'!$B66),-('Diário 3º PA'!$O$4:$O$1991=G$1),('Diário 3º PA'!$F$4:$F$1991))+SUMPRODUCT(-('Diário 4º PA'!$E$4:$E$2000='Analítico Cx.'!$B66),-('Diário 4º PA'!$O$4:$O$2000=G$1),('Diário 4º PA'!$F$4:$F$2000))</f>
        <v>0</v>
      </c>
      <c r="H66" s="188">
        <f>SUMPRODUCT(-('Diário 1º PA'!$E$4:$E$2000='Analítico Cx.'!$B66),-('Diário 1º PA'!$O$4:$O$2000=H$1),('Diário 1º PA'!$F$4:$F$2000))+SUMPRODUCT(-('Diário 2º PA'!$E$4:$E$1998='Analítico Cx.'!$B66),-('Diário 2º PA'!$O$4:$O$1998=H$1),('Diário 2º PA'!$F$4:$F$1998))+SUMPRODUCT(-('Diário 3º PA'!$E$4:$E$1991='Analítico Cx.'!$B66),-('Diário 3º PA'!$O$4:$O$1991=H$1),('Diário 3º PA'!$F$4:$F$1991))+SUMPRODUCT(-('Diário 4º PA'!$E$4:$E$2000='Analítico Cx.'!$B66),-('Diário 4º PA'!$O$4:$O$2000=H$1),('Diário 4º PA'!$F$4:$F$2000))</f>
        <v>0</v>
      </c>
      <c r="I66" s="188">
        <f>SUMPRODUCT(-('Diário 1º PA'!$E$4:$E$2000='Analítico Cx.'!$B66),-('Diário 1º PA'!$O$4:$O$2000=I$1),('Diário 1º PA'!$F$4:$F$2000))+SUMPRODUCT(-('Diário 2º PA'!$E$4:$E$1998='Analítico Cx.'!$B66),-('Diário 2º PA'!$O$4:$O$1998=I$1),('Diário 2º PA'!$F$4:$F$1998))+SUMPRODUCT(-('Diário 3º PA'!$E$4:$E$1991='Analítico Cx.'!$B66),-('Diário 3º PA'!$O$4:$O$1991=I$1),('Diário 3º PA'!$F$4:$F$1991))+SUMPRODUCT(-('Diário 4º PA'!$E$4:$E$2000='Analítico Cx.'!$B66),-('Diário 4º PA'!$O$4:$O$2000=I$1),('Diário 4º PA'!$F$4:$F$2000))</f>
        <v>0</v>
      </c>
      <c r="J66" s="188">
        <f>SUMPRODUCT(-('Diário 1º PA'!$E$4:$E$2000='Analítico Cx.'!$B66),-('Diário 1º PA'!$O$4:$O$2000=J$1),('Diário 1º PA'!$F$4:$F$2000))+SUMPRODUCT(-('Diário 2º PA'!$E$4:$E$1998='Analítico Cx.'!$B66),-('Diário 2º PA'!$O$4:$O$1998=J$1),('Diário 2º PA'!$F$4:$F$1998))+SUMPRODUCT(-('Diário 3º PA'!$E$4:$E$1991='Analítico Cx.'!$B66),-('Diário 3º PA'!$O$4:$O$1991=J$1),('Diário 3º PA'!$F$4:$F$1991))+SUMPRODUCT(-('Diário 4º PA'!$E$4:$E$2000='Analítico Cx.'!$B66),-('Diário 4º PA'!$O$4:$O$2000=J$1),('Diário 4º PA'!$F$4:$F$2000))</f>
        <v>0</v>
      </c>
      <c r="K66" s="188">
        <f>SUMPRODUCT(-('Diário 1º PA'!$E$4:$E$2000='Analítico Cx.'!$B66),-('Diário 1º PA'!$O$4:$O$2000=K$1),('Diário 1º PA'!$F$4:$F$2000))+SUMPRODUCT(-('Diário 2º PA'!$E$4:$E$1998='Analítico Cx.'!$B66),-('Diário 2º PA'!$O$4:$O$1998=K$1),('Diário 2º PA'!$F$4:$F$1998))+SUMPRODUCT(-('Diário 3º PA'!$E$4:$E$1991='Analítico Cx.'!$B66),-('Diário 3º PA'!$O$4:$O$1991=K$1),('Diário 3º PA'!$F$4:$F$1991))+SUMPRODUCT(-('Diário 4º PA'!$E$4:$E$2000='Analítico Cx.'!$B66),-('Diário 4º PA'!$O$4:$O$2000=K$1),('Diário 4º PA'!$F$4:$F$2000))</f>
        <v>0</v>
      </c>
      <c r="L66" s="188">
        <f>SUMPRODUCT(-('Diário 1º PA'!$E$4:$E$2000='Analítico Cx.'!$B66),-('Diário 1º PA'!$O$4:$O$2000=L$1),('Diário 1º PA'!$F$4:$F$2000))+SUMPRODUCT(-('Diário 2º PA'!$E$4:$E$1998='Analítico Cx.'!$B66),-('Diário 2º PA'!$O$4:$O$1998=L$1),('Diário 2º PA'!$F$4:$F$1998))+SUMPRODUCT(-('Diário 3º PA'!$E$4:$E$1991='Analítico Cx.'!$B66),-('Diário 3º PA'!$O$4:$O$1991=L$1),('Diário 3º PA'!$F$4:$F$1991))+SUMPRODUCT(-('Diário 4º PA'!$E$4:$E$2000='Analítico Cx.'!$B66),-('Diário 4º PA'!$O$4:$O$2000=L$1),('Diário 4º PA'!$F$4:$F$2000))</f>
        <v>0</v>
      </c>
      <c r="M66" s="188">
        <f>SUMPRODUCT(-('Diário 1º PA'!$E$4:$E$2000='Analítico Cx.'!$B66),-('Diário 1º PA'!$O$4:$O$2000=M$1),('Diário 1º PA'!$F$4:$F$2000))+SUMPRODUCT(-('Diário 2º PA'!$E$4:$E$1998='Analítico Cx.'!$B66),-('Diário 2º PA'!$O$4:$O$1998=M$1),('Diário 2º PA'!$F$4:$F$1998))+SUMPRODUCT(-('Diário 3º PA'!$E$4:$E$1991='Analítico Cx.'!$B66),-('Diário 3º PA'!$O$4:$O$1991=M$1),('Diário 3º PA'!$F$4:$F$1991))+SUMPRODUCT(-('Diário 4º PA'!$E$4:$E$2000='Analítico Cx.'!$B66),-('Diário 4º PA'!$O$4:$O$2000=M$1),('Diário 4º PA'!$F$4:$F$2000))</f>
        <v>0</v>
      </c>
      <c r="N66" s="188">
        <f>SUMPRODUCT(-('Diário 1º PA'!$E$4:$E$2000='Analítico Cx.'!$B66),-('Diário 1º PA'!$O$4:$O$2000=N$1),('Diário 1º PA'!$F$4:$F$2000))+SUMPRODUCT(-('Diário 2º PA'!$E$4:$E$1998='Analítico Cx.'!$B66),-('Diário 2º PA'!$O$4:$O$1998=N$1),('Diário 2º PA'!$F$4:$F$1998))+SUMPRODUCT(-('Diário 3º PA'!$E$4:$E$1991='Analítico Cx.'!$B66),-('Diário 3º PA'!$O$4:$O$1991=N$1),('Diário 3º PA'!$F$4:$F$1991))+SUMPRODUCT(-('Diário 4º PA'!$E$4:$E$2000='Analítico Cx.'!$B66),-('Diário 4º PA'!$O$4:$O$2000=N$1),('Diário 4º PA'!$F$4:$F$2000))</f>
        <v>0</v>
      </c>
      <c r="O66" s="189">
        <f t="shared" si="16"/>
        <v>0</v>
      </c>
      <c r="P66" s="172">
        <f t="shared" si="15"/>
        <v>0</v>
      </c>
    </row>
    <row r="67" spans="1:16" ht="23.25" customHeight="1">
      <c r="A67" s="63" t="s">
        <v>119</v>
      </c>
      <c r="B67" s="106" t="s">
        <v>183</v>
      </c>
      <c r="C67" s="188">
        <f>SUMPRODUCT(-('Diário 1º PA'!$E$4:$E$2000='Analítico Cx.'!$B67),-('Diário 1º PA'!$O$4:$O$2000=C$1),('Diário 1º PA'!$F$4:$F$2000))+SUMPRODUCT(-('Diário 2º PA'!$E$4:$E$1998='Analítico Cx.'!$B67),-('Diário 2º PA'!$O$4:$O$1998=C$1),('Diário 2º PA'!$F$4:$F$1998))+SUMPRODUCT(-('Diário 3º PA'!$E$4:$E$1991='Analítico Cx.'!$B67),-('Diário 3º PA'!$O$4:$O$1991=C$1),('Diário 3º PA'!$F$4:$F$1991))+SUMPRODUCT(-('Diário 4º PA'!$E$4:$E$2000='Analítico Cx.'!$B67),-('Diário 4º PA'!$O$4:$O$2000=C$1),('Diário 4º PA'!$F$4:$F$2000))</f>
        <v>0</v>
      </c>
      <c r="D67" s="188">
        <f>SUMPRODUCT(-('Diário 1º PA'!$E$4:$E$2000='Analítico Cx.'!$B67),-('Diário 1º PA'!$O$4:$O$2000=D$1),('Diário 1º PA'!$F$4:$F$2000))+SUMPRODUCT(-('Diário 2º PA'!$E$4:$E$1998='Analítico Cx.'!$B67),-('Diário 2º PA'!$O$4:$O$1998=D$1),('Diário 2º PA'!$F$4:$F$1998))+SUMPRODUCT(-('Diário 3º PA'!$E$4:$E$1991='Analítico Cx.'!$B67),-('Diário 3º PA'!$O$4:$O$1991=D$1),('Diário 3º PA'!$F$4:$F$1991))+SUMPRODUCT(-('Diário 4º PA'!$E$4:$E$2000='Analítico Cx.'!$B67),-('Diário 4º PA'!$O$4:$O$2000=D$1),('Diário 4º PA'!$F$4:$F$2000))</f>
        <v>0</v>
      </c>
      <c r="E67" s="188">
        <f>SUMPRODUCT(-('Diário 1º PA'!$E$4:$E$2000='Analítico Cx.'!$B67),-('Diário 1º PA'!$O$4:$O$2000=E$1),('Diário 1º PA'!$F$4:$F$2000))+SUMPRODUCT(-('Diário 2º PA'!$E$4:$E$1998='Analítico Cx.'!$B67),-('Diário 2º PA'!$O$4:$O$1998=E$1),('Diário 2º PA'!$F$4:$F$1998))+SUMPRODUCT(-('Diário 3º PA'!$E$4:$E$1991='Analítico Cx.'!$B67),-('Diário 3º PA'!$O$4:$O$1991=E$1),('Diário 3º PA'!$F$4:$F$1991))+SUMPRODUCT(-('Diário 4º PA'!$E$4:$E$2000='Analítico Cx.'!$B67),-('Diário 4º PA'!$O$4:$O$2000=E$1),('Diário 4º PA'!$F$4:$F$2000))</f>
        <v>3031.49</v>
      </c>
      <c r="F67" s="188">
        <f>SUMPRODUCT(-('Diário 1º PA'!$E$4:$E$2000='Analítico Cx.'!$B67),-('Diário 1º PA'!$O$4:$O$2000=F$1),('Diário 1º PA'!$F$4:$F$2000))+SUMPRODUCT(-('Diário 2º PA'!$E$4:$E$1998='Analítico Cx.'!$B67),-('Diário 2º PA'!$O$4:$O$1998=F$1),('Diário 2º PA'!$F$4:$F$1998))+SUMPRODUCT(-('Diário 3º PA'!$E$4:$E$1991='Analítico Cx.'!$B67),-('Diário 3º PA'!$O$4:$O$1991=F$1),('Diário 3º PA'!$F$4:$F$1991))+SUMPRODUCT(-('Diário 4º PA'!$E$4:$E$2000='Analítico Cx.'!$B67),-('Diário 4º PA'!$O$4:$O$2000=F$1),('Diário 4º PA'!$F$4:$F$2000))</f>
        <v>68.510000000000005</v>
      </c>
      <c r="G67" s="188">
        <f>SUMPRODUCT(-('Diário 1º PA'!$E$4:$E$2000='Analítico Cx.'!$B67),-('Diário 1º PA'!$O$4:$O$2000=G$1),('Diário 1º PA'!$F$4:$F$2000))+SUMPRODUCT(-('Diário 2º PA'!$E$4:$E$1998='Analítico Cx.'!$B67),-('Diário 2º PA'!$O$4:$O$1998=G$1),('Diário 2º PA'!$F$4:$F$1998))+SUMPRODUCT(-('Diário 3º PA'!$E$4:$E$1991='Analítico Cx.'!$B67),-('Diário 3º PA'!$O$4:$O$1991=G$1),('Diário 3º PA'!$F$4:$F$1991))+SUMPRODUCT(-('Diário 4º PA'!$E$4:$E$2000='Analítico Cx.'!$B67),-('Diário 4º PA'!$O$4:$O$2000=G$1),('Diário 4º PA'!$F$4:$F$2000))</f>
        <v>0</v>
      </c>
      <c r="H67" s="188">
        <f>SUMPRODUCT(-('Diário 1º PA'!$E$4:$E$2000='Analítico Cx.'!$B67),-('Diário 1º PA'!$O$4:$O$2000=H$1),('Diário 1º PA'!$F$4:$F$2000))+SUMPRODUCT(-('Diário 2º PA'!$E$4:$E$1998='Analítico Cx.'!$B67),-('Diário 2º PA'!$O$4:$O$1998=H$1),('Diário 2º PA'!$F$4:$F$1998))+SUMPRODUCT(-('Diário 3º PA'!$E$4:$E$1991='Analítico Cx.'!$B67),-('Diário 3º PA'!$O$4:$O$1991=H$1),('Diário 3º PA'!$F$4:$F$1991))+SUMPRODUCT(-('Diário 4º PA'!$E$4:$E$2000='Analítico Cx.'!$B67),-('Diário 4º PA'!$O$4:$O$2000=H$1),('Diário 4º PA'!$F$4:$F$2000))</f>
        <v>0</v>
      </c>
      <c r="I67" s="188">
        <f>SUMPRODUCT(-('Diário 1º PA'!$E$4:$E$2000='Analítico Cx.'!$B67),-('Diário 1º PA'!$O$4:$O$2000=I$1),('Diário 1º PA'!$F$4:$F$2000))+SUMPRODUCT(-('Diário 2º PA'!$E$4:$E$1998='Analítico Cx.'!$B67),-('Diário 2º PA'!$O$4:$O$1998=I$1),('Diário 2º PA'!$F$4:$F$1998))+SUMPRODUCT(-('Diário 3º PA'!$E$4:$E$1991='Analítico Cx.'!$B67),-('Diário 3º PA'!$O$4:$O$1991=I$1),('Diário 3º PA'!$F$4:$F$1991))+SUMPRODUCT(-('Diário 4º PA'!$E$4:$E$2000='Analítico Cx.'!$B67),-('Diário 4º PA'!$O$4:$O$2000=I$1),('Diário 4º PA'!$F$4:$F$2000))</f>
        <v>0</v>
      </c>
      <c r="J67" s="188">
        <f>SUMPRODUCT(-('Diário 1º PA'!$E$4:$E$2000='Analítico Cx.'!$B67),-('Diário 1º PA'!$O$4:$O$2000=J$1),('Diário 1º PA'!$F$4:$F$2000))+SUMPRODUCT(-('Diário 2º PA'!$E$4:$E$1998='Analítico Cx.'!$B67),-('Diário 2º PA'!$O$4:$O$1998=J$1),('Diário 2º PA'!$F$4:$F$1998))+SUMPRODUCT(-('Diário 3º PA'!$E$4:$E$1991='Analítico Cx.'!$B67),-('Diário 3º PA'!$O$4:$O$1991=J$1),('Diário 3º PA'!$F$4:$F$1991))+SUMPRODUCT(-('Diário 4º PA'!$E$4:$E$2000='Analítico Cx.'!$B67),-('Diário 4º PA'!$O$4:$O$2000=J$1),('Diário 4º PA'!$F$4:$F$2000))</f>
        <v>0</v>
      </c>
      <c r="K67" s="188">
        <f>SUMPRODUCT(-('Diário 1º PA'!$E$4:$E$2000='Analítico Cx.'!$B67),-('Diário 1º PA'!$O$4:$O$2000=K$1),('Diário 1º PA'!$F$4:$F$2000))+SUMPRODUCT(-('Diário 2º PA'!$E$4:$E$1998='Analítico Cx.'!$B67),-('Diário 2º PA'!$O$4:$O$1998=K$1),('Diário 2º PA'!$F$4:$F$1998))+SUMPRODUCT(-('Diário 3º PA'!$E$4:$E$1991='Analítico Cx.'!$B67),-('Diário 3º PA'!$O$4:$O$1991=K$1),('Diário 3º PA'!$F$4:$F$1991))+SUMPRODUCT(-('Diário 4º PA'!$E$4:$E$2000='Analítico Cx.'!$B67),-('Diário 4º PA'!$O$4:$O$2000=K$1),('Diário 4º PA'!$F$4:$F$2000))</f>
        <v>0</v>
      </c>
      <c r="L67" s="188">
        <f>SUMPRODUCT(-('Diário 1º PA'!$E$4:$E$2000='Analítico Cx.'!$B67),-('Diário 1º PA'!$O$4:$O$2000=L$1),('Diário 1º PA'!$F$4:$F$2000))+SUMPRODUCT(-('Diário 2º PA'!$E$4:$E$1998='Analítico Cx.'!$B67),-('Diário 2º PA'!$O$4:$O$1998=L$1),('Diário 2º PA'!$F$4:$F$1998))+SUMPRODUCT(-('Diário 3º PA'!$E$4:$E$1991='Analítico Cx.'!$B67),-('Diário 3º PA'!$O$4:$O$1991=L$1),('Diário 3º PA'!$F$4:$F$1991))+SUMPRODUCT(-('Diário 4º PA'!$E$4:$E$2000='Analítico Cx.'!$B67),-('Diário 4º PA'!$O$4:$O$2000=L$1),('Diário 4º PA'!$F$4:$F$2000))</f>
        <v>0</v>
      </c>
      <c r="M67" s="188">
        <f>SUMPRODUCT(-('Diário 1º PA'!$E$4:$E$2000='Analítico Cx.'!$B67),-('Diário 1º PA'!$O$4:$O$2000=M$1),('Diário 1º PA'!$F$4:$F$2000))+SUMPRODUCT(-('Diário 2º PA'!$E$4:$E$1998='Analítico Cx.'!$B67),-('Diário 2º PA'!$O$4:$O$1998=M$1),('Diário 2º PA'!$F$4:$F$1998))+SUMPRODUCT(-('Diário 3º PA'!$E$4:$E$1991='Analítico Cx.'!$B67),-('Diário 3º PA'!$O$4:$O$1991=M$1),('Diário 3º PA'!$F$4:$F$1991))+SUMPRODUCT(-('Diário 4º PA'!$E$4:$E$2000='Analítico Cx.'!$B67),-('Diário 4º PA'!$O$4:$O$2000=M$1),('Diário 4º PA'!$F$4:$F$2000))</f>
        <v>0</v>
      </c>
      <c r="N67" s="188">
        <f>SUMPRODUCT(-('Diário 1º PA'!$E$4:$E$2000='Analítico Cx.'!$B67),-('Diário 1º PA'!$O$4:$O$2000=N$1),('Diário 1º PA'!$F$4:$F$2000))+SUMPRODUCT(-('Diário 2º PA'!$E$4:$E$1998='Analítico Cx.'!$B67),-('Diário 2º PA'!$O$4:$O$1998=N$1),('Diário 2º PA'!$F$4:$F$1998))+SUMPRODUCT(-('Diário 3º PA'!$E$4:$E$1991='Analítico Cx.'!$B67),-('Diário 3º PA'!$O$4:$O$1991=N$1),('Diário 3º PA'!$F$4:$F$1991))+SUMPRODUCT(-('Diário 4º PA'!$E$4:$E$2000='Analítico Cx.'!$B67),-('Diário 4º PA'!$O$4:$O$2000=N$1),('Diário 4º PA'!$F$4:$F$2000))</f>
        <v>0</v>
      </c>
      <c r="O67" s="189">
        <f t="shared" si="16"/>
        <v>3100</v>
      </c>
      <c r="P67" s="172">
        <f t="shared" si="15"/>
        <v>1.4787438019884581E-3</v>
      </c>
    </row>
    <row r="68" spans="1:16" ht="23.25" customHeight="1">
      <c r="A68" s="63" t="s">
        <v>120</v>
      </c>
      <c r="B68" s="106" t="s">
        <v>180</v>
      </c>
      <c r="C68" s="188">
        <f>SUMPRODUCT(-('Diário 1º PA'!$E$4:$E$2000='Analítico Cx.'!$B68),-('Diário 1º PA'!$O$4:$O$2000=C$1),('Diário 1º PA'!$F$4:$F$2000))+SUMPRODUCT(-('Diário 2º PA'!$E$4:$E$1998='Analítico Cx.'!$B68),-('Diário 2º PA'!$O$4:$O$1998=C$1),('Diário 2º PA'!$F$4:$F$1998))+SUMPRODUCT(-('Diário 3º PA'!$E$4:$E$1991='Analítico Cx.'!$B68),-('Diário 3º PA'!$O$4:$O$1991=C$1),('Diário 3º PA'!$F$4:$F$1991))+SUMPRODUCT(-('Diário 4º PA'!$E$4:$E$2000='Analítico Cx.'!$B68),-('Diário 4º PA'!$O$4:$O$2000=C$1),('Diário 4º PA'!$F$4:$F$2000))</f>
        <v>0</v>
      </c>
      <c r="D68" s="188">
        <f>SUMPRODUCT(-('Diário 1º PA'!$E$4:$E$2000='Analítico Cx.'!$B68),-('Diário 1º PA'!$O$4:$O$2000=D$1),('Diário 1º PA'!$F$4:$F$2000))+SUMPRODUCT(-('Diário 2º PA'!$E$4:$E$1998='Analítico Cx.'!$B68),-('Diário 2º PA'!$O$4:$O$1998=D$1),('Diário 2º PA'!$F$4:$F$1998))+SUMPRODUCT(-('Diário 3º PA'!$E$4:$E$1991='Analítico Cx.'!$B68),-('Diário 3º PA'!$O$4:$O$1991=D$1),('Diário 3º PA'!$F$4:$F$1991))+SUMPRODUCT(-('Diário 4º PA'!$E$4:$E$2000='Analítico Cx.'!$B68),-('Diário 4º PA'!$O$4:$O$2000=D$1),('Diário 4º PA'!$F$4:$F$2000))</f>
        <v>0</v>
      </c>
      <c r="E68" s="188">
        <f>SUMPRODUCT(-('Diário 1º PA'!$E$4:$E$2000='Analítico Cx.'!$B68),-('Diário 1º PA'!$O$4:$O$2000=E$1),('Diário 1º PA'!$F$4:$F$2000))+SUMPRODUCT(-('Diário 2º PA'!$E$4:$E$1998='Analítico Cx.'!$B68),-('Diário 2º PA'!$O$4:$O$1998=E$1),('Diário 2º PA'!$F$4:$F$1998))+SUMPRODUCT(-('Diário 3º PA'!$E$4:$E$1991='Analítico Cx.'!$B68),-('Diário 3º PA'!$O$4:$O$1991=E$1),('Diário 3º PA'!$F$4:$F$1991))+SUMPRODUCT(-('Diário 4º PA'!$E$4:$E$2000='Analítico Cx.'!$B68),-('Diário 4º PA'!$O$4:$O$2000=E$1),('Diário 4º PA'!$F$4:$F$2000))</f>
        <v>0</v>
      </c>
      <c r="F68" s="188">
        <f>SUMPRODUCT(-('Diário 1º PA'!$E$4:$E$2000='Analítico Cx.'!$B68),-('Diário 1º PA'!$O$4:$O$2000=F$1),('Diário 1º PA'!$F$4:$F$2000))+SUMPRODUCT(-('Diário 2º PA'!$E$4:$E$1998='Analítico Cx.'!$B68),-('Diário 2º PA'!$O$4:$O$1998=F$1),('Diário 2º PA'!$F$4:$F$1998))+SUMPRODUCT(-('Diário 3º PA'!$E$4:$E$1991='Analítico Cx.'!$B68),-('Diário 3º PA'!$O$4:$O$1991=F$1),('Diário 3º PA'!$F$4:$F$1991))+SUMPRODUCT(-('Diário 4º PA'!$E$4:$E$2000='Analítico Cx.'!$B68),-('Diário 4º PA'!$O$4:$O$2000=F$1),('Diário 4º PA'!$F$4:$F$2000))</f>
        <v>0</v>
      </c>
      <c r="G68" s="188">
        <f>SUMPRODUCT(-('Diário 1º PA'!$E$4:$E$2000='Analítico Cx.'!$B68),-('Diário 1º PA'!$O$4:$O$2000=G$1),('Diário 1º PA'!$F$4:$F$2000))+SUMPRODUCT(-('Diário 2º PA'!$E$4:$E$1998='Analítico Cx.'!$B68),-('Diário 2º PA'!$O$4:$O$1998=G$1),('Diário 2º PA'!$F$4:$F$1998))+SUMPRODUCT(-('Diário 3º PA'!$E$4:$E$1991='Analítico Cx.'!$B68),-('Diário 3º PA'!$O$4:$O$1991=G$1),('Diário 3º PA'!$F$4:$F$1991))+SUMPRODUCT(-('Diário 4º PA'!$E$4:$E$2000='Analítico Cx.'!$B68),-('Diário 4º PA'!$O$4:$O$2000=G$1),('Diário 4º PA'!$F$4:$F$2000))</f>
        <v>0</v>
      </c>
      <c r="H68" s="188">
        <f>SUMPRODUCT(-('Diário 1º PA'!$E$4:$E$2000='Analítico Cx.'!$B68),-('Diário 1º PA'!$O$4:$O$2000=H$1),('Diário 1º PA'!$F$4:$F$2000))+SUMPRODUCT(-('Diário 2º PA'!$E$4:$E$1998='Analítico Cx.'!$B68),-('Diário 2º PA'!$O$4:$O$1998=H$1),('Diário 2º PA'!$F$4:$F$1998))+SUMPRODUCT(-('Diário 3º PA'!$E$4:$E$1991='Analítico Cx.'!$B68),-('Diário 3º PA'!$O$4:$O$1991=H$1),('Diário 3º PA'!$F$4:$F$1991))+SUMPRODUCT(-('Diário 4º PA'!$E$4:$E$2000='Analítico Cx.'!$B68),-('Diário 4º PA'!$O$4:$O$2000=H$1),('Diário 4º PA'!$F$4:$F$2000))</f>
        <v>0</v>
      </c>
      <c r="I68" s="188">
        <f>SUMPRODUCT(-('Diário 1º PA'!$E$4:$E$2000='Analítico Cx.'!$B68),-('Diário 1º PA'!$O$4:$O$2000=I$1),('Diário 1º PA'!$F$4:$F$2000))+SUMPRODUCT(-('Diário 2º PA'!$E$4:$E$1998='Analítico Cx.'!$B68),-('Diário 2º PA'!$O$4:$O$1998=I$1),('Diário 2º PA'!$F$4:$F$1998))+SUMPRODUCT(-('Diário 3º PA'!$E$4:$E$1991='Analítico Cx.'!$B68),-('Diário 3º PA'!$O$4:$O$1991=I$1),('Diário 3º PA'!$F$4:$F$1991))+SUMPRODUCT(-('Diário 4º PA'!$E$4:$E$2000='Analítico Cx.'!$B68),-('Diário 4º PA'!$O$4:$O$2000=I$1),('Diário 4º PA'!$F$4:$F$2000))</f>
        <v>0</v>
      </c>
      <c r="J68" s="188">
        <f>SUMPRODUCT(-('Diário 1º PA'!$E$4:$E$2000='Analítico Cx.'!$B68),-('Diário 1º PA'!$O$4:$O$2000=J$1),('Diário 1º PA'!$F$4:$F$2000))+SUMPRODUCT(-('Diário 2º PA'!$E$4:$E$1998='Analítico Cx.'!$B68),-('Diário 2º PA'!$O$4:$O$1998=J$1),('Diário 2º PA'!$F$4:$F$1998))+SUMPRODUCT(-('Diário 3º PA'!$E$4:$E$1991='Analítico Cx.'!$B68),-('Diário 3º PA'!$O$4:$O$1991=J$1),('Diário 3º PA'!$F$4:$F$1991))+SUMPRODUCT(-('Diário 4º PA'!$E$4:$E$2000='Analítico Cx.'!$B68),-('Diário 4º PA'!$O$4:$O$2000=J$1),('Diário 4º PA'!$F$4:$F$2000))</f>
        <v>0</v>
      </c>
      <c r="K68" s="188">
        <f>SUMPRODUCT(-('Diário 1º PA'!$E$4:$E$2000='Analítico Cx.'!$B68),-('Diário 1º PA'!$O$4:$O$2000=K$1),('Diário 1º PA'!$F$4:$F$2000))+SUMPRODUCT(-('Diário 2º PA'!$E$4:$E$1998='Analítico Cx.'!$B68),-('Diário 2º PA'!$O$4:$O$1998=K$1),('Diário 2º PA'!$F$4:$F$1998))+SUMPRODUCT(-('Diário 3º PA'!$E$4:$E$1991='Analítico Cx.'!$B68),-('Diário 3º PA'!$O$4:$O$1991=K$1),('Diário 3º PA'!$F$4:$F$1991))+SUMPRODUCT(-('Diário 4º PA'!$E$4:$E$2000='Analítico Cx.'!$B68),-('Diário 4º PA'!$O$4:$O$2000=K$1),('Diário 4º PA'!$F$4:$F$2000))</f>
        <v>0</v>
      </c>
      <c r="L68" s="188">
        <f>SUMPRODUCT(-('Diário 1º PA'!$E$4:$E$2000='Analítico Cx.'!$B68),-('Diário 1º PA'!$O$4:$O$2000=L$1),('Diário 1º PA'!$F$4:$F$2000))+SUMPRODUCT(-('Diário 2º PA'!$E$4:$E$1998='Analítico Cx.'!$B68),-('Diário 2º PA'!$O$4:$O$1998=L$1),('Diário 2º PA'!$F$4:$F$1998))+SUMPRODUCT(-('Diário 3º PA'!$E$4:$E$1991='Analítico Cx.'!$B68),-('Diário 3º PA'!$O$4:$O$1991=L$1),('Diário 3º PA'!$F$4:$F$1991))+SUMPRODUCT(-('Diário 4º PA'!$E$4:$E$2000='Analítico Cx.'!$B68),-('Diário 4º PA'!$O$4:$O$2000=L$1),('Diário 4º PA'!$F$4:$F$2000))</f>
        <v>0</v>
      </c>
      <c r="M68" s="188">
        <f>SUMPRODUCT(-('Diário 1º PA'!$E$4:$E$2000='Analítico Cx.'!$B68),-('Diário 1º PA'!$O$4:$O$2000=M$1),('Diário 1º PA'!$F$4:$F$2000))+SUMPRODUCT(-('Diário 2º PA'!$E$4:$E$1998='Analítico Cx.'!$B68),-('Diário 2º PA'!$O$4:$O$1998=M$1),('Diário 2º PA'!$F$4:$F$1998))+SUMPRODUCT(-('Diário 3º PA'!$E$4:$E$1991='Analítico Cx.'!$B68),-('Diário 3º PA'!$O$4:$O$1991=M$1),('Diário 3º PA'!$F$4:$F$1991))+SUMPRODUCT(-('Diário 4º PA'!$E$4:$E$2000='Analítico Cx.'!$B68),-('Diário 4º PA'!$O$4:$O$2000=M$1),('Diário 4º PA'!$F$4:$F$2000))</f>
        <v>0</v>
      </c>
      <c r="N68" s="188">
        <f>SUMPRODUCT(-('Diário 1º PA'!$E$4:$E$2000='Analítico Cx.'!$B68),-('Diário 1º PA'!$O$4:$O$2000=N$1),('Diário 1º PA'!$F$4:$F$2000))+SUMPRODUCT(-('Diário 2º PA'!$E$4:$E$1998='Analítico Cx.'!$B68),-('Diário 2º PA'!$O$4:$O$1998=N$1),('Diário 2º PA'!$F$4:$F$1998))+SUMPRODUCT(-('Diário 3º PA'!$E$4:$E$1991='Analítico Cx.'!$B68),-('Diário 3º PA'!$O$4:$O$1991=N$1),('Diário 3º PA'!$F$4:$F$1991))+SUMPRODUCT(-('Diário 4º PA'!$E$4:$E$2000='Analítico Cx.'!$B68),-('Diário 4º PA'!$O$4:$O$2000=N$1),('Diário 4º PA'!$F$4:$F$2000))</f>
        <v>0</v>
      </c>
      <c r="O68" s="189">
        <f t="shared" si="16"/>
        <v>0</v>
      </c>
      <c r="P68" s="172">
        <f t="shared" si="15"/>
        <v>0</v>
      </c>
    </row>
    <row r="69" spans="1:16" ht="23.25" customHeight="1">
      <c r="A69" s="63" t="s">
        <v>121</v>
      </c>
      <c r="B69" s="106" t="s">
        <v>59</v>
      </c>
      <c r="C69" s="188">
        <f>SUMPRODUCT(-('Diário 1º PA'!$E$4:$E$2000='Analítico Cx.'!$B69),-('Diário 1º PA'!$O$4:$O$2000=C$1),('Diário 1º PA'!$F$4:$F$2000))+SUMPRODUCT(-('Diário 2º PA'!$E$4:$E$1998='Analítico Cx.'!$B69),-('Diário 2º PA'!$O$4:$O$1998=C$1),('Diário 2º PA'!$F$4:$F$1998))+SUMPRODUCT(-('Diário 3º PA'!$E$4:$E$1991='Analítico Cx.'!$B69),-('Diário 3º PA'!$O$4:$O$1991=C$1),('Diário 3º PA'!$F$4:$F$1991))+SUMPRODUCT(-('Diário 4º PA'!$E$4:$E$2000='Analítico Cx.'!$B69),-('Diário 4º PA'!$O$4:$O$2000=C$1),('Diário 4º PA'!$F$4:$F$2000))</f>
        <v>0</v>
      </c>
      <c r="D69" s="188">
        <f>SUMPRODUCT(-('Diário 1º PA'!$E$4:$E$2000='Analítico Cx.'!$B69),-('Diário 1º PA'!$O$4:$O$2000=D$1),('Diário 1º PA'!$F$4:$F$2000))+SUMPRODUCT(-('Diário 2º PA'!$E$4:$E$1998='Analítico Cx.'!$B69),-('Diário 2º PA'!$O$4:$O$1998=D$1),('Diário 2º PA'!$F$4:$F$1998))+SUMPRODUCT(-('Diário 3º PA'!$E$4:$E$1991='Analítico Cx.'!$B69),-('Diário 3º PA'!$O$4:$O$1991=D$1),('Diário 3º PA'!$F$4:$F$1991))+SUMPRODUCT(-('Diário 4º PA'!$E$4:$E$2000='Analítico Cx.'!$B69),-('Diário 4º PA'!$O$4:$O$2000=D$1),('Diário 4º PA'!$F$4:$F$2000))</f>
        <v>0</v>
      </c>
      <c r="E69" s="188">
        <f>SUMPRODUCT(-('Diário 1º PA'!$E$4:$E$2000='Analítico Cx.'!$B69),-('Diário 1º PA'!$O$4:$O$2000=E$1),('Diário 1º PA'!$F$4:$F$2000))+SUMPRODUCT(-('Diário 2º PA'!$E$4:$E$1998='Analítico Cx.'!$B69),-('Diário 2º PA'!$O$4:$O$1998=E$1),('Diário 2º PA'!$F$4:$F$1998))+SUMPRODUCT(-('Diário 3º PA'!$E$4:$E$1991='Analítico Cx.'!$B69),-('Diário 3º PA'!$O$4:$O$1991=E$1),('Diário 3º PA'!$F$4:$F$1991))+SUMPRODUCT(-('Diário 4º PA'!$E$4:$E$2000='Analítico Cx.'!$B69),-('Diário 4º PA'!$O$4:$O$2000=E$1),('Diário 4º PA'!$F$4:$F$2000))</f>
        <v>0</v>
      </c>
      <c r="F69" s="188">
        <f>SUMPRODUCT(-('Diário 1º PA'!$E$4:$E$2000='Analítico Cx.'!$B69),-('Diário 1º PA'!$O$4:$O$2000=F$1),('Diário 1º PA'!$F$4:$F$2000))+SUMPRODUCT(-('Diário 2º PA'!$E$4:$E$1998='Analítico Cx.'!$B69),-('Diário 2º PA'!$O$4:$O$1998=F$1),('Diário 2º PA'!$F$4:$F$1998))+SUMPRODUCT(-('Diário 3º PA'!$E$4:$E$1991='Analítico Cx.'!$B69),-('Diário 3º PA'!$O$4:$O$1991=F$1),('Diário 3º PA'!$F$4:$F$1991))+SUMPRODUCT(-('Diário 4º PA'!$E$4:$E$2000='Analítico Cx.'!$B69),-('Diário 4º PA'!$O$4:$O$2000=F$1),('Diário 4º PA'!$F$4:$F$2000))</f>
        <v>0</v>
      </c>
      <c r="G69" s="188">
        <f>SUMPRODUCT(-('Diário 1º PA'!$E$4:$E$2000='Analítico Cx.'!$B69),-('Diário 1º PA'!$O$4:$O$2000=G$1),('Diário 1º PA'!$F$4:$F$2000))+SUMPRODUCT(-('Diário 2º PA'!$E$4:$E$1998='Analítico Cx.'!$B69),-('Diário 2º PA'!$O$4:$O$1998=G$1),('Diário 2º PA'!$F$4:$F$1998))+SUMPRODUCT(-('Diário 3º PA'!$E$4:$E$1991='Analítico Cx.'!$B69),-('Diário 3º PA'!$O$4:$O$1991=G$1),('Diário 3º PA'!$F$4:$F$1991))+SUMPRODUCT(-('Diário 4º PA'!$E$4:$E$2000='Analítico Cx.'!$B69),-('Diário 4º PA'!$O$4:$O$2000=G$1),('Diário 4º PA'!$F$4:$F$2000))</f>
        <v>0</v>
      </c>
      <c r="H69" s="188">
        <f>SUMPRODUCT(-('Diário 1º PA'!$E$4:$E$2000='Analítico Cx.'!$B69),-('Diário 1º PA'!$O$4:$O$2000=H$1),('Diário 1º PA'!$F$4:$F$2000))+SUMPRODUCT(-('Diário 2º PA'!$E$4:$E$1998='Analítico Cx.'!$B69),-('Diário 2º PA'!$O$4:$O$1998=H$1),('Diário 2º PA'!$F$4:$F$1998))+SUMPRODUCT(-('Diário 3º PA'!$E$4:$E$1991='Analítico Cx.'!$B69),-('Diário 3º PA'!$O$4:$O$1991=H$1),('Diário 3º PA'!$F$4:$F$1991))+SUMPRODUCT(-('Diário 4º PA'!$E$4:$E$2000='Analítico Cx.'!$B69),-('Diário 4º PA'!$O$4:$O$2000=H$1),('Diário 4º PA'!$F$4:$F$2000))</f>
        <v>0</v>
      </c>
      <c r="I69" s="188">
        <f>SUMPRODUCT(-('Diário 1º PA'!$E$4:$E$2000='Analítico Cx.'!$B69),-('Diário 1º PA'!$O$4:$O$2000=I$1),('Diário 1º PA'!$F$4:$F$2000))+SUMPRODUCT(-('Diário 2º PA'!$E$4:$E$1998='Analítico Cx.'!$B69),-('Diário 2º PA'!$O$4:$O$1998=I$1),('Diário 2º PA'!$F$4:$F$1998))+SUMPRODUCT(-('Diário 3º PA'!$E$4:$E$1991='Analítico Cx.'!$B69),-('Diário 3º PA'!$O$4:$O$1991=I$1),('Diário 3º PA'!$F$4:$F$1991))+SUMPRODUCT(-('Diário 4º PA'!$E$4:$E$2000='Analítico Cx.'!$B69),-('Diário 4º PA'!$O$4:$O$2000=I$1),('Diário 4º PA'!$F$4:$F$2000))</f>
        <v>0</v>
      </c>
      <c r="J69" s="188">
        <f>SUMPRODUCT(-('Diário 1º PA'!$E$4:$E$2000='Analítico Cx.'!$B69),-('Diário 1º PA'!$O$4:$O$2000=J$1),('Diário 1º PA'!$F$4:$F$2000))+SUMPRODUCT(-('Diário 2º PA'!$E$4:$E$1998='Analítico Cx.'!$B69),-('Diário 2º PA'!$O$4:$O$1998=J$1),('Diário 2º PA'!$F$4:$F$1998))+SUMPRODUCT(-('Diário 3º PA'!$E$4:$E$1991='Analítico Cx.'!$B69),-('Diário 3º PA'!$O$4:$O$1991=J$1),('Diário 3º PA'!$F$4:$F$1991))+SUMPRODUCT(-('Diário 4º PA'!$E$4:$E$2000='Analítico Cx.'!$B69),-('Diário 4º PA'!$O$4:$O$2000=J$1),('Diário 4º PA'!$F$4:$F$2000))</f>
        <v>8104.75</v>
      </c>
      <c r="K69" s="188">
        <f>SUMPRODUCT(-('Diário 1º PA'!$E$4:$E$2000='Analítico Cx.'!$B69),-('Diário 1º PA'!$O$4:$O$2000=K$1),('Diário 1º PA'!$F$4:$F$2000))+SUMPRODUCT(-('Diário 2º PA'!$E$4:$E$1998='Analítico Cx.'!$B69),-('Diário 2º PA'!$O$4:$O$1998=K$1),('Diário 2º PA'!$F$4:$F$1998))+SUMPRODUCT(-('Diário 3º PA'!$E$4:$E$1991='Analítico Cx.'!$B69),-('Diário 3º PA'!$O$4:$O$1991=K$1),('Diário 3º PA'!$F$4:$F$1991))+SUMPRODUCT(-('Diário 4º PA'!$E$4:$E$2000='Analítico Cx.'!$B69),-('Diário 4º PA'!$O$4:$O$2000=K$1),('Diário 4º PA'!$F$4:$F$2000))</f>
        <v>395.25</v>
      </c>
      <c r="L69" s="188">
        <f>SUMPRODUCT(-('Diário 1º PA'!$E$4:$E$2000='Analítico Cx.'!$B69),-('Diário 1º PA'!$O$4:$O$2000=L$1),('Diário 1º PA'!$F$4:$F$2000))+SUMPRODUCT(-('Diário 2º PA'!$E$4:$E$1998='Analítico Cx.'!$B69),-('Diário 2º PA'!$O$4:$O$1998=L$1),('Diário 2º PA'!$F$4:$F$1998))+SUMPRODUCT(-('Diário 3º PA'!$E$4:$E$1991='Analítico Cx.'!$B69),-('Diário 3º PA'!$O$4:$O$1991=L$1),('Diário 3º PA'!$F$4:$F$1991))+SUMPRODUCT(-('Diário 4º PA'!$E$4:$E$2000='Analítico Cx.'!$B69),-('Diário 4º PA'!$O$4:$O$2000=L$1),('Diário 4º PA'!$F$4:$F$2000))</f>
        <v>0</v>
      </c>
      <c r="M69" s="188">
        <f>SUMPRODUCT(-('Diário 1º PA'!$E$4:$E$2000='Analítico Cx.'!$B69),-('Diário 1º PA'!$O$4:$O$2000=M$1),('Diário 1º PA'!$F$4:$F$2000))+SUMPRODUCT(-('Diário 2º PA'!$E$4:$E$1998='Analítico Cx.'!$B69),-('Diário 2º PA'!$O$4:$O$1998=M$1),('Diário 2º PA'!$F$4:$F$1998))+SUMPRODUCT(-('Diário 3º PA'!$E$4:$E$1991='Analítico Cx.'!$B69),-('Diário 3º PA'!$O$4:$O$1991=M$1),('Diário 3º PA'!$F$4:$F$1991))+SUMPRODUCT(-('Diário 4º PA'!$E$4:$E$2000='Analítico Cx.'!$B69),-('Diário 4º PA'!$O$4:$O$2000=M$1),('Diário 4º PA'!$F$4:$F$2000))</f>
        <v>8104.75</v>
      </c>
      <c r="N69" s="188">
        <f>SUMPRODUCT(-('Diário 1º PA'!$E$4:$E$2000='Analítico Cx.'!$B69),-('Diário 1º PA'!$O$4:$O$2000=N$1),('Diário 1º PA'!$F$4:$F$2000))+SUMPRODUCT(-('Diário 2º PA'!$E$4:$E$1998='Analítico Cx.'!$B69),-('Diário 2º PA'!$O$4:$O$1998=N$1),('Diário 2º PA'!$F$4:$F$1998))+SUMPRODUCT(-('Diário 3º PA'!$E$4:$E$1991='Analítico Cx.'!$B69),-('Diário 3º PA'!$O$4:$O$1991=N$1),('Diário 3º PA'!$F$4:$F$1991))+SUMPRODUCT(-('Diário 4º PA'!$E$4:$E$2000='Analítico Cx.'!$B69),-('Diário 4º PA'!$O$4:$O$2000=N$1),('Diário 4º PA'!$F$4:$F$2000))</f>
        <v>0</v>
      </c>
      <c r="O69" s="189">
        <f t="shared" si="16"/>
        <v>16604.75</v>
      </c>
      <c r="P69" s="172">
        <f t="shared" si="15"/>
        <v>7.9207003696993069E-3</v>
      </c>
    </row>
    <row r="70" spans="1:16" ht="23.25" customHeight="1">
      <c r="A70" s="63" t="s">
        <v>122</v>
      </c>
      <c r="B70" s="106" t="s">
        <v>9</v>
      </c>
      <c r="C70" s="188">
        <f>SUMPRODUCT(-('Diário 1º PA'!$E$4:$E$2000='Analítico Cx.'!$B70),-('Diário 1º PA'!$O$4:$O$2000=C$1),('Diário 1º PA'!$F$4:$F$2000))+SUMPRODUCT(-('Diário 2º PA'!$E$4:$E$1998='Analítico Cx.'!$B70),-('Diário 2º PA'!$O$4:$O$1998=C$1),('Diário 2º PA'!$F$4:$F$1998))+SUMPRODUCT(-('Diário 3º PA'!$E$4:$E$1991='Analítico Cx.'!$B70),-('Diário 3º PA'!$O$4:$O$1991=C$1),('Diário 3º PA'!$F$4:$F$1991))+SUMPRODUCT(-('Diário 4º PA'!$E$4:$E$2000='Analítico Cx.'!$B70),-('Diário 4º PA'!$O$4:$O$2000=C$1),('Diário 4º PA'!$F$4:$F$2000))</f>
        <v>0</v>
      </c>
      <c r="D70" s="188">
        <f>SUMPRODUCT(-('Diário 1º PA'!$E$4:$E$2000='Analítico Cx.'!$B70),-('Diário 1º PA'!$O$4:$O$2000=D$1),('Diário 1º PA'!$F$4:$F$2000))+SUMPRODUCT(-('Diário 2º PA'!$E$4:$E$1998='Analítico Cx.'!$B70),-('Diário 2º PA'!$O$4:$O$1998=D$1),('Diário 2º PA'!$F$4:$F$1998))+SUMPRODUCT(-('Diário 3º PA'!$E$4:$E$1991='Analítico Cx.'!$B70),-('Diário 3º PA'!$O$4:$O$1991=D$1),('Diário 3º PA'!$F$4:$F$1991))+SUMPRODUCT(-('Diário 4º PA'!$E$4:$E$2000='Analítico Cx.'!$B70),-('Diário 4º PA'!$O$4:$O$2000=D$1),('Diário 4º PA'!$F$4:$F$2000))</f>
        <v>2462.5500000000002</v>
      </c>
      <c r="E70" s="188">
        <f>SUMPRODUCT(-('Diário 1º PA'!$E$4:$E$2000='Analítico Cx.'!$B70),-('Diário 1º PA'!$O$4:$O$2000=E$1),('Diário 1º PA'!$F$4:$F$2000))+SUMPRODUCT(-('Diário 2º PA'!$E$4:$E$1998='Analítico Cx.'!$B70),-('Diário 2º PA'!$O$4:$O$1998=E$1),('Diário 2º PA'!$F$4:$F$1998))+SUMPRODUCT(-('Diário 3º PA'!$E$4:$E$1991='Analítico Cx.'!$B70),-('Diário 3º PA'!$O$4:$O$1991=E$1),('Diário 3º PA'!$F$4:$F$1991))+SUMPRODUCT(-('Diário 4º PA'!$E$4:$E$2000='Analítico Cx.'!$B70),-('Diário 4º PA'!$O$4:$O$2000=E$1),('Diário 4º PA'!$F$4:$F$2000))</f>
        <v>3600</v>
      </c>
      <c r="F70" s="188">
        <f>SUMPRODUCT(-('Diário 1º PA'!$E$4:$E$2000='Analítico Cx.'!$B70),-('Diário 1º PA'!$O$4:$O$2000=F$1),('Diário 1º PA'!$F$4:$F$2000))+SUMPRODUCT(-('Diário 2º PA'!$E$4:$E$1998='Analítico Cx.'!$B70),-('Diário 2º PA'!$O$4:$O$1998=F$1),('Diário 2º PA'!$F$4:$F$1998))+SUMPRODUCT(-('Diário 3º PA'!$E$4:$E$1991='Analítico Cx.'!$B70),-('Diário 3º PA'!$O$4:$O$1991=F$1),('Diário 3º PA'!$F$4:$F$1991))+SUMPRODUCT(-('Diário 4º PA'!$E$4:$E$2000='Analítico Cx.'!$B70),-('Diário 4º PA'!$O$4:$O$2000=F$1),('Diário 4º PA'!$F$4:$F$2000))</f>
        <v>3600</v>
      </c>
      <c r="G70" s="188">
        <f>SUMPRODUCT(-('Diário 1º PA'!$E$4:$E$2000='Analítico Cx.'!$B70),-('Diário 1º PA'!$O$4:$O$2000=G$1),('Diário 1º PA'!$F$4:$F$2000))+SUMPRODUCT(-('Diário 2º PA'!$E$4:$E$1998='Analítico Cx.'!$B70),-('Diário 2º PA'!$O$4:$O$1998=G$1),('Diário 2º PA'!$F$4:$F$1998))+SUMPRODUCT(-('Diário 3º PA'!$E$4:$E$1991='Analítico Cx.'!$B70),-('Diário 3º PA'!$O$4:$O$1991=G$1),('Diário 3º PA'!$F$4:$F$1991))+SUMPRODUCT(-('Diário 4º PA'!$E$4:$E$2000='Analítico Cx.'!$B70),-('Diário 4º PA'!$O$4:$O$2000=G$1),('Diário 4º PA'!$F$4:$F$2000))</f>
        <v>3600</v>
      </c>
      <c r="H70" s="188">
        <f>SUMPRODUCT(-('Diário 1º PA'!$E$4:$E$2000='Analítico Cx.'!$B70),-('Diário 1º PA'!$O$4:$O$2000=H$1),('Diário 1º PA'!$F$4:$F$2000))+SUMPRODUCT(-('Diário 2º PA'!$E$4:$E$1998='Analítico Cx.'!$B70),-('Diário 2º PA'!$O$4:$O$1998=H$1),('Diário 2º PA'!$F$4:$F$1998))+SUMPRODUCT(-('Diário 3º PA'!$E$4:$E$1991='Analítico Cx.'!$B70),-('Diário 3º PA'!$O$4:$O$1991=H$1),('Diário 3º PA'!$F$4:$F$1991))+SUMPRODUCT(-('Diário 4º PA'!$E$4:$E$2000='Analítico Cx.'!$B70),-('Diário 4º PA'!$O$4:$O$2000=H$1),('Diário 4º PA'!$F$4:$F$2000))</f>
        <v>3600</v>
      </c>
      <c r="I70" s="188">
        <f>SUMPRODUCT(-('Diário 1º PA'!$E$4:$E$2000='Analítico Cx.'!$B70),-('Diário 1º PA'!$O$4:$O$2000=I$1),('Diário 1º PA'!$F$4:$F$2000))+SUMPRODUCT(-('Diário 2º PA'!$E$4:$E$1998='Analítico Cx.'!$B70),-('Diário 2º PA'!$O$4:$O$1998=I$1),('Diário 2º PA'!$F$4:$F$1998))+SUMPRODUCT(-('Diário 3º PA'!$E$4:$E$1991='Analítico Cx.'!$B70),-('Diário 3º PA'!$O$4:$O$1991=I$1),('Diário 3º PA'!$F$4:$F$1991))+SUMPRODUCT(-('Diário 4º PA'!$E$4:$E$2000='Analítico Cx.'!$B70),-('Diário 4º PA'!$O$4:$O$2000=I$1),('Diário 4º PA'!$F$4:$F$2000))</f>
        <v>3600</v>
      </c>
      <c r="J70" s="188">
        <f>SUMPRODUCT(-('Diário 1º PA'!$E$4:$E$2000='Analítico Cx.'!$B70),-('Diário 1º PA'!$O$4:$O$2000=J$1),('Diário 1º PA'!$F$4:$F$2000))+SUMPRODUCT(-('Diário 2º PA'!$E$4:$E$1998='Analítico Cx.'!$B70),-('Diário 2º PA'!$O$4:$O$1998=J$1),('Diário 2º PA'!$F$4:$F$1998))+SUMPRODUCT(-('Diário 3º PA'!$E$4:$E$1991='Analítico Cx.'!$B70),-('Diário 3º PA'!$O$4:$O$1991=J$1),('Diário 3º PA'!$F$4:$F$1991))+SUMPRODUCT(-('Diário 4º PA'!$E$4:$E$2000='Analítico Cx.'!$B70),-('Diário 4º PA'!$O$4:$O$2000=J$1),('Diário 4º PA'!$F$4:$F$2000))</f>
        <v>3600</v>
      </c>
      <c r="K70" s="188">
        <f>SUMPRODUCT(-('Diário 1º PA'!$E$4:$E$2000='Analítico Cx.'!$B70),-('Diário 1º PA'!$O$4:$O$2000=K$1),('Diário 1º PA'!$F$4:$F$2000))+SUMPRODUCT(-('Diário 2º PA'!$E$4:$E$1998='Analítico Cx.'!$B70),-('Diário 2º PA'!$O$4:$O$1998=K$1),('Diário 2º PA'!$F$4:$F$1998))+SUMPRODUCT(-('Diário 3º PA'!$E$4:$E$1991='Analítico Cx.'!$B70),-('Diário 3º PA'!$O$4:$O$1991=K$1),('Diário 3º PA'!$F$4:$F$1991))+SUMPRODUCT(-('Diário 4º PA'!$E$4:$E$2000='Analítico Cx.'!$B70),-('Diário 4º PA'!$O$4:$O$2000=K$1),('Diário 4º PA'!$F$4:$F$2000))</f>
        <v>3600</v>
      </c>
      <c r="L70" s="188">
        <f>SUMPRODUCT(-('Diário 1º PA'!$E$4:$E$2000='Analítico Cx.'!$B70),-('Diário 1º PA'!$O$4:$O$2000=L$1),('Diário 1º PA'!$F$4:$F$2000))+SUMPRODUCT(-('Diário 2º PA'!$E$4:$E$1998='Analítico Cx.'!$B70),-('Diário 2º PA'!$O$4:$O$1998=L$1),('Diário 2º PA'!$F$4:$F$1998))+SUMPRODUCT(-('Diário 3º PA'!$E$4:$E$1991='Analítico Cx.'!$B70),-('Diário 3º PA'!$O$4:$O$1991=L$1),('Diário 3º PA'!$F$4:$F$1991))+SUMPRODUCT(-('Diário 4º PA'!$E$4:$E$2000='Analítico Cx.'!$B70),-('Diário 4º PA'!$O$4:$O$2000=L$1),('Diário 4º PA'!$F$4:$F$2000))</f>
        <v>1137.45</v>
      </c>
      <c r="M70" s="188">
        <f>SUMPRODUCT(-('Diário 1º PA'!$E$4:$E$2000='Analítico Cx.'!$B70),-('Diário 1º PA'!$O$4:$O$2000=M$1),('Diário 1º PA'!$F$4:$F$2000))+SUMPRODUCT(-('Diário 2º PA'!$E$4:$E$1998='Analítico Cx.'!$B70),-('Diário 2º PA'!$O$4:$O$1998=M$1),('Diário 2º PA'!$F$4:$F$1998))+SUMPRODUCT(-('Diário 3º PA'!$E$4:$E$1991='Analítico Cx.'!$B70),-('Diário 3º PA'!$O$4:$O$1991=M$1),('Diário 3º PA'!$F$4:$F$1991))+SUMPRODUCT(-('Diário 4º PA'!$E$4:$E$2000='Analítico Cx.'!$B70),-('Diário 4º PA'!$O$4:$O$2000=M$1),('Diário 4º PA'!$F$4:$F$2000))</f>
        <v>1137.45</v>
      </c>
      <c r="N70" s="188">
        <f>SUMPRODUCT(-('Diário 1º PA'!$E$4:$E$2000='Analítico Cx.'!$B70),-('Diário 1º PA'!$O$4:$O$2000=N$1),('Diário 1º PA'!$F$4:$F$2000))+SUMPRODUCT(-('Diário 2º PA'!$E$4:$E$1998='Analítico Cx.'!$B70),-('Diário 2º PA'!$O$4:$O$1998=N$1),('Diário 2º PA'!$F$4:$F$1998))+SUMPRODUCT(-('Diário 3º PA'!$E$4:$E$1991='Analítico Cx.'!$B70),-('Diário 3º PA'!$O$4:$O$1991=N$1),('Diário 3º PA'!$F$4:$F$1991))+SUMPRODUCT(-('Diário 4º PA'!$E$4:$E$2000='Analítico Cx.'!$B70),-('Diário 4º PA'!$O$4:$O$2000=N$1),('Diário 4º PA'!$F$4:$F$2000))</f>
        <v>0</v>
      </c>
      <c r="O70" s="189">
        <f t="shared" si="16"/>
        <v>29937.45</v>
      </c>
      <c r="P70" s="172">
        <f t="shared" si="15"/>
        <v>1.4280586656399795E-2</v>
      </c>
    </row>
    <row r="71" spans="1:16" ht="23.25" customHeight="1">
      <c r="A71" s="63" t="s">
        <v>123</v>
      </c>
      <c r="B71" s="106" t="s">
        <v>326</v>
      </c>
      <c r="C71" s="188">
        <f>SUMPRODUCT(-('Diário 1º PA'!$E$4:$E$2000='Analítico Cx.'!$B71),-('Diário 1º PA'!$O$4:$O$2000=C$1),('Diário 1º PA'!$F$4:$F$2000))+SUMPRODUCT(-('Diário 2º PA'!$E$4:$E$1998='Analítico Cx.'!$B71),-('Diário 2º PA'!$O$4:$O$1998=C$1),('Diário 2º PA'!$F$4:$F$1998))+SUMPRODUCT(-('Diário 3º PA'!$E$4:$E$1991='Analítico Cx.'!$B71),-('Diário 3º PA'!$O$4:$O$1991=C$1),('Diário 3º PA'!$F$4:$F$1991))+SUMPRODUCT(-('Diário 4º PA'!$E$4:$E$2000='Analítico Cx.'!$B71),-('Diário 4º PA'!$O$4:$O$2000=C$1),('Diário 4º PA'!$F$4:$F$2000))</f>
        <v>0</v>
      </c>
      <c r="D71" s="188">
        <f>SUMPRODUCT(-('Diário 1º PA'!$E$4:$E$2000='Analítico Cx.'!$B71),-('Diário 1º PA'!$O$4:$O$2000=D$1),('Diário 1º PA'!$F$4:$F$2000))+SUMPRODUCT(-('Diário 2º PA'!$E$4:$E$1998='Analítico Cx.'!$B71),-('Diário 2º PA'!$O$4:$O$1998=D$1),('Diário 2º PA'!$F$4:$F$1998))+SUMPRODUCT(-('Diário 3º PA'!$E$4:$E$1991='Analítico Cx.'!$B71),-('Diário 3º PA'!$O$4:$O$1991=D$1),('Diário 3º PA'!$F$4:$F$1991))+SUMPRODUCT(-('Diário 4º PA'!$E$4:$E$2000='Analítico Cx.'!$B71),-('Diário 4º PA'!$O$4:$O$2000=D$1),('Diário 4º PA'!$F$4:$F$2000))</f>
        <v>0</v>
      </c>
      <c r="E71" s="188">
        <f>SUMPRODUCT(-('Diário 1º PA'!$E$4:$E$2000='Analítico Cx.'!$B71),-('Diário 1º PA'!$O$4:$O$2000=E$1),('Diário 1º PA'!$F$4:$F$2000))+SUMPRODUCT(-('Diário 2º PA'!$E$4:$E$1998='Analítico Cx.'!$B71),-('Diário 2º PA'!$O$4:$O$1998=E$1),('Diário 2º PA'!$F$4:$F$1998))+SUMPRODUCT(-('Diário 3º PA'!$E$4:$E$1991='Analítico Cx.'!$B71),-('Diário 3º PA'!$O$4:$O$1991=E$1),('Diário 3º PA'!$F$4:$F$1991))+SUMPRODUCT(-('Diário 4º PA'!$E$4:$E$2000='Analítico Cx.'!$B71),-('Diário 4º PA'!$O$4:$O$2000=E$1),('Diário 4º PA'!$F$4:$F$2000))</f>
        <v>0</v>
      </c>
      <c r="F71" s="188">
        <f>SUMPRODUCT(-('Diário 1º PA'!$E$4:$E$2000='Analítico Cx.'!$B71),-('Diário 1º PA'!$O$4:$O$2000=F$1),('Diário 1º PA'!$F$4:$F$2000))+SUMPRODUCT(-('Diário 2º PA'!$E$4:$E$1998='Analítico Cx.'!$B71),-('Diário 2º PA'!$O$4:$O$1998=F$1),('Diário 2º PA'!$F$4:$F$1998))+SUMPRODUCT(-('Diário 3º PA'!$E$4:$E$1991='Analítico Cx.'!$B71),-('Diário 3º PA'!$O$4:$O$1991=F$1),('Diário 3º PA'!$F$4:$F$1991))+SUMPRODUCT(-('Diário 4º PA'!$E$4:$E$2000='Analítico Cx.'!$B71),-('Diário 4º PA'!$O$4:$O$2000=F$1),('Diário 4º PA'!$F$4:$F$2000))</f>
        <v>0</v>
      </c>
      <c r="G71" s="188">
        <f>SUMPRODUCT(-('Diário 1º PA'!$E$4:$E$2000='Analítico Cx.'!$B71),-('Diário 1º PA'!$O$4:$O$2000=G$1),('Diário 1º PA'!$F$4:$F$2000))+SUMPRODUCT(-('Diário 2º PA'!$E$4:$E$1998='Analítico Cx.'!$B71),-('Diário 2º PA'!$O$4:$O$1998=G$1),('Diário 2º PA'!$F$4:$F$1998))+SUMPRODUCT(-('Diário 3º PA'!$E$4:$E$1991='Analítico Cx.'!$B71),-('Diário 3º PA'!$O$4:$O$1991=G$1),('Diário 3º PA'!$F$4:$F$1991))+SUMPRODUCT(-('Diário 4º PA'!$E$4:$E$2000='Analítico Cx.'!$B71),-('Diário 4º PA'!$O$4:$O$2000=G$1),('Diário 4º PA'!$F$4:$F$2000))</f>
        <v>0</v>
      </c>
      <c r="H71" s="188">
        <f>SUMPRODUCT(-('Diário 1º PA'!$E$4:$E$2000='Analítico Cx.'!$B71),-('Diário 1º PA'!$O$4:$O$2000=H$1),('Diário 1º PA'!$F$4:$F$2000))+SUMPRODUCT(-('Diário 2º PA'!$E$4:$E$1998='Analítico Cx.'!$B71),-('Diário 2º PA'!$O$4:$O$1998=H$1),('Diário 2º PA'!$F$4:$F$1998))+SUMPRODUCT(-('Diário 3º PA'!$E$4:$E$1991='Analítico Cx.'!$B71),-('Diário 3º PA'!$O$4:$O$1991=H$1),('Diário 3º PA'!$F$4:$F$1991))+SUMPRODUCT(-('Diário 4º PA'!$E$4:$E$2000='Analítico Cx.'!$B71),-('Diário 4º PA'!$O$4:$O$2000=H$1),('Diário 4º PA'!$F$4:$F$2000))</f>
        <v>0</v>
      </c>
      <c r="I71" s="188">
        <f>SUMPRODUCT(-('Diário 1º PA'!$E$4:$E$2000='Analítico Cx.'!$B71),-('Diário 1º PA'!$O$4:$O$2000=I$1),('Diário 1º PA'!$F$4:$F$2000))+SUMPRODUCT(-('Diário 2º PA'!$E$4:$E$1998='Analítico Cx.'!$B71),-('Diário 2º PA'!$O$4:$O$1998=I$1),('Diário 2º PA'!$F$4:$F$1998))+SUMPRODUCT(-('Diário 3º PA'!$E$4:$E$1991='Analítico Cx.'!$B71),-('Diário 3º PA'!$O$4:$O$1991=I$1),('Diário 3º PA'!$F$4:$F$1991))+SUMPRODUCT(-('Diário 4º PA'!$E$4:$E$2000='Analítico Cx.'!$B71),-('Diário 4º PA'!$O$4:$O$2000=I$1),('Diário 4º PA'!$F$4:$F$2000))</f>
        <v>0</v>
      </c>
      <c r="J71" s="188">
        <f>SUMPRODUCT(-('Diário 1º PA'!$E$4:$E$2000='Analítico Cx.'!$B71),-('Diário 1º PA'!$O$4:$O$2000=J$1),('Diário 1º PA'!$F$4:$F$2000))+SUMPRODUCT(-('Diário 2º PA'!$E$4:$E$1998='Analítico Cx.'!$B71),-('Diário 2º PA'!$O$4:$O$1998=J$1),('Diário 2º PA'!$F$4:$F$1998))+SUMPRODUCT(-('Diário 3º PA'!$E$4:$E$1991='Analítico Cx.'!$B71),-('Diário 3º PA'!$O$4:$O$1991=J$1),('Diário 3º PA'!$F$4:$F$1991))+SUMPRODUCT(-('Diário 4º PA'!$E$4:$E$2000='Analítico Cx.'!$B71),-('Diário 4º PA'!$O$4:$O$2000=J$1),('Diário 4º PA'!$F$4:$F$2000))</f>
        <v>0</v>
      </c>
      <c r="K71" s="188">
        <f>SUMPRODUCT(-('Diário 1º PA'!$E$4:$E$2000='Analítico Cx.'!$B71),-('Diário 1º PA'!$O$4:$O$2000=K$1),('Diário 1º PA'!$F$4:$F$2000))+SUMPRODUCT(-('Diário 2º PA'!$E$4:$E$1998='Analítico Cx.'!$B71),-('Diário 2º PA'!$O$4:$O$1998=K$1),('Diário 2º PA'!$F$4:$F$1998))+SUMPRODUCT(-('Diário 3º PA'!$E$4:$E$1991='Analítico Cx.'!$B71),-('Diário 3º PA'!$O$4:$O$1991=K$1),('Diário 3º PA'!$F$4:$F$1991))+SUMPRODUCT(-('Diário 4º PA'!$E$4:$E$2000='Analítico Cx.'!$B71),-('Diário 4º PA'!$O$4:$O$2000=K$1),('Diário 4º PA'!$F$4:$F$2000))</f>
        <v>0</v>
      </c>
      <c r="L71" s="188">
        <f>SUMPRODUCT(-('Diário 1º PA'!$E$4:$E$2000='Analítico Cx.'!$B71),-('Diário 1º PA'!$O$4:$O$2000=L$1),('Diário 1º PA'!$F$4:$F$2000))+SUMPRODUCT(-('Diário 2º PA'!$E$4:$E$1998='Analítico Cx.'!$B71),-('Diário 2º PA'!$O$4:$O$1998=L$1),('Diário 2º PA'!$F$4:$F$1998))+SUMPRODUCT(-('Diário 3º PA'!$E$4:$E$1991='Analítico Cx.'!$B71),-('Diário 3º PA'!$O$4:$O$1991=L$1),('Diário 3º PA'!$F$4:$F$1991))+SUMPRODUCT(-('Diário 4º PA'!$E$4:$E$2000='Analítico Cx.'!$B71),-('Diário 4º PA'!$O$4:$O$2000=L$1),('Diário 4º PA'!$F$4:$F$2000))</f>
        <v>0</v>
      </c>
      <c r="M71" s="188">
        <f>SUMPRODUCT(-('Diário 1º PA'!$E$4:$E$2000='Analítico Cx.'!$B71),-('Diário 1º PA'!$O$4:$O$2000=M$1),('Diário 1º PA'!$F$4:$F$2000))+SUMPRODUCT(-('Diário 2º PA'!$E$4:$E$1998='Analítico Cx.'!$B71),-('Diário 2º PA'!$O$4:$O$1998=M$1),('Diário 2º PA'!$F$4:$F$1998))+SUMPRODUCT(-('Diário 3º PA'!$E$4:$E$1991='Analítico Cx.'!$B71),-('Diário 3º PA'!$O$4:$O$1991=M$1),('Diário 3º PA'!$F$4:$F$1991))+SUMPRODUCT(-('Diário 4º PA'!$E$4:$E$2000='Analítico Cx.'!$B71),-('Diário 4º PA'!$O$4:$O$2000=M$1),('Diário 4º PA'!$F$4:$F$2000))</f>
        <v>0</v>
      </c>
      <c r="N71" s="188">
        <f>SUMPRODUCT(-('Diário 1º PA'!$E$4:$E$2000='Analítico Cx.'!$B71),-('Diário 1º PA'!$O$4:$O$2000=N$1),('Diário 1º PA'!$F$4:$F$2000))+SUMPRODUCT(-('Diário 2º PA'!$E$4:$E$1998='Analítico Cx.'!$B71),-('Diário 2º PA'!$O$4:$O$1998=N$1),('Diário 2º PA'!$F$4:$F$1998))+SUMPRODUCT(-('Diário 3º PA'!$E$4:$E$1991='Analítico Cx.'!$B71),-('Diário 3º PA'!$O$4:$O$1991=N$1),('Diário 3º PA'!$F$4:$F$1991))+SUMPRODUCT(-('Diário 4º PA'!$E$4:$E$2000='Analítico Cx.'!$B71),-('Diário 4º PA'!$O$4:$O$2000=N$1),('Diário 4º PA'!$F$4:$F$2000))</f>
        <v>0</v>
      </c>
      <c r="O71" s="189">
        <f t="shared" si="16"/>
        <v>0</v>
      </c>
      <c r="P71" s="172">
        <f t="shared" si="15"/>
        <v>0</v>
      </c>
    </row>
    <row r="72" spans="1:16" ht="23.25" customHeight="1">
      <c r="A72" s="63" t="s">
        <v>124</v>
      </c>
      <c r="B72" s="106" t="s">
        <v>177</v>
      </c>
      <c r="C72" s="188">
        <f>SUMPRODUCT(-('Diário 1º PA'!$E$4:$E$2000='Analítico Cx.'!$B72),-('Diário 1º PA'!$O$4:$O$2000=C$1),('Diário 1º PA'!$F$4:$F$2000))+SUMPRODUCT(-('Diário 2º PA'!$E$4:$E$1998='Analítico Cx.'!$B72),-('Diário 2º PA'!$O$4:$O$1998=C$1),('Diário 2º PA'!$F$4:$F$1998))+SUMPRODUCT(-('Diário 3º PA'!$E$4:$E$1991='Analítico Cx.'!$B72),-('Diário 3º PA'!$O$4:$O$1991=C$1),('Diário 3º PA'!$F$4:$F$1991))+SUMPRODUCT(-('Diário 4º PA'!$E$4:$E$2000='Analítico Cx.'!$B72),-('Diário 4º PA'!$O$4:$O$2000=C$1),('Diário 4º PA'!$F$4:$F$2000))</f>
        <v>0</v>
      </c>
      <c r="D72" s="188">
        <f>SUMPRODUCT(-('Diário 1º PA'!$E$4:$E$2000='Analítico Cx.'!$B72),-('Diário 1º PA'!$O$4:$O$2000=D$1),('Diário 1º PA'!$F$4:$F$2000))+SUMPRODUCT(-('Diário 2º PA'!$E$4:$E$1998='Analítico Cx.'!$B72),-('Diário 2º PA'!$O$4:$O$1998=D$1),('Diário 2º PA'!$F$4:$F$1998))+SUMPRODUCT(-('Diário 3º PA'!$E$4:$E$1991='Analítico Cx.'!$B72),-('Diário 3º PA'!$O$4:$O$1991=D$1),('Diário 3º PA'!$F$4:$F$1991))+SUMPRODUCT(-('Diário 4º PA'!$E$4:$E$2000='Analítico Cx.'!$B72),-('Diário 4º PA'!$O$4:$O$2000=D$1),('Diário 4º PA'!$F$4:$F$2000))</f>
        <v>0</v>
      </c>
      <c r="E72" s="188">
        <f>SUMPRODUCT(-('Diário 1º PA'!$E$4:$E$2000='Analítico Cx.'!$B72),-('Diário 1º PA'!$O$4:$O$2000=E$1),('Diário 1º PA'!$F$4:$F$2000))+SUMPRODUCT(-('Diário 2º PA'!$E$4:$E$1998='Analítico Cx.'!$B72),-('Diário 2º PA'!$O$4:$O$1998=E$1),('Diário 2º PA'!$F$4:$F$1998))+SUMPRODUCT(-('Diário 3º PA'!$E$4:$E$1991='Analítico Cx.'!$B72),-('Diário 3º PA'!$O$4:$O$1991=E$1),('Diário 3º PA'!$F$4:$F$1991))+SUMPRODUCT(-('Diário 4º PA'!$E$4:$E$2000='Analítico Cx.'!$B72),-('Diário 4º PA'!$O$4:$O$2000=E$1),('Diário 4º PA'!$F$4:$F$2000))</f>
        <v>0</v>
      </c>
      <c r="F72" s="188">
        <f>SUMPRODUCT(-('Diário 1º PA'!$E$4:$E$2000='Analítico Cx.'!$B72),-('Diário 1º PA'!$O$4:$O$2000=F$1),('Diário 1º PA'!$F$4:$F$2000))+SUMPRODUCT(-('Diário 2º PA'!$E$4:$E$1998='Analítico Cx.'!$B72),-('Diário 2º PA'!$O$4:$O$1998=F$1),('Diário 2º PA'!$F$4:$F$1998))+SUMPRODUCT(-('Diário 3º PA'!$E$4:$E$1991='Analítico Cx.'!$B72),-('Diário 3º PA'!$O$4:$O$1991=F$1),('Diário 3º PA'!$F$4:$F$1991))+SUMPRODUCT(-('Diário 4º PA'!$E$4:$E$2000='Analítico Cx.'!$B72),-('Diário 4º PA'!$O$4:$O$2000=F$1),('Diário 4º PA'!$F$4:$F$2000))</f>
        <v>0</v>
      </c>
      <c r="G72" s="188">
        <f>SUMPRODUCT(-('Diário 1º PA'!$E$4:$E$2000='Analítico Cx.'!$B72),-('Diário 1º PA'!$O$4:$O$2000=G$1),('Diário 1º PA'!$F$4:$F$2000))+SUMPRODUCT(-('Diário 2º PA'!$E$4:$E$1998='Analítico Cx.'!$B72),-('Diário 2º PA'!$O$4:$O$1998=G$1),('Diário 2º PA'!$F$4:$F$1998))+SUMPRODUCT(-('Diário 3º PA'!$E$4:$E$1991='Analítico Cx.'!$B72),-('Diário 3º PA'!$O$4:$O$1991=G$1),('Diário 3º PA'!$F$4:$F$1991))+SUMPRODUCT(-('Diário 4º PA'!$E$4:$E$2000='Analítico Cx.'!$B72),-('Diário 4º PA'!$O$4:$O$2000=G$1),('Diário 4º PA'!$F$4:$F$2000))</f>
        <v>0</v>
      </c>
      <c r="H72" s="188">
        <f>SUMPRODUCT(-('Diário 1º PA'!$E$4:$E$2000='Analítico Cx.'!$B72),-('Diário 1º PA'!$O$4:$O$2000=H$1),('Diário 1º PA'!$F$4:$F$2000))+SUMPRODUCT(-('Diário 2º PA'!$E$4:$E$1998='Analítico Cx.'!$B72),-('Diário 2º PA'!$O$4:$O$1998=H$1),('Diário 2º PA'!$F$4:$F$1998))+SUMPRODUCT(-('Diário 3º PA'!$E$4:$E$1991='Analítico Cx.'!$B72),-('Diário 3º PA'!$O$4:$O$1991=H$1),('Diário 3º PA'!$F$4:$F$1991))+SUMPRODUCT(-('Diário 4º PA'!$E$4:$E$2000='Analítico Cx.'!$B72),-('Diário 4º PA'!$O$4:$O$2000=H$1),('Diário 4º PA'!$F$4:$F$2000))</f>
        <v>0</v>
      </c>
      <c r="I72" s="188">
        <f>SUMPRODUCT(-('Diário 1º PA'!$E$4:$E$2000='Analítico Cx.'!$B72),-('Diário 1º PA'!$O$4:$O$2000=I$1),('Diário 1º PA'!$F$4:$F$2000))+SUMPRODUCT(-('Diário 2º PA'!$E$4:$E$1998='Analítico Cx.'!$B72),-('Diário 2º PA'!$O$4:$O$1998=I$1),('Diário 2º PA'!$F$4:$F$1998))+SUMPRODUCT(-('Diário 3º PA'!$E$4:$E$1991='Analítico Cx.'!$B72),-('Diário 3º PA'!$O$4:$O$1991=I$1),('Diário 3º PA'!$F$4:$F$1991))+SUMPRODUCT(-('Diário 4º PA'!$E$4:$E$2000='Analítico Cx.'!$B72),-('Diário 4º PA'!$O$4:$O$2000=I$1),('Diário 4º PA'!$F$4:$F$2000))</f>
        <v>0</v>
      </c>
      <c r="J72" s="188">
        <f>SUMPRODUCT(-('Diário 1º PA'!$E$4:$E$2000='Analítico Cx.'!$B72),-('Diário 1º PA'!$O$4:$O$2000=J$1),('Diário 1º PA'!$F$4:$F$2000))+SUMPRODUCT(-('Diário 2º PA'!$E$4:$E$1998='Analítico Cx.'!$B72),-('Diário 2º PA'!$O$4:$O$1998=J$1),('Diário 2º PA'!$F$4:$F$1998))+SUMPRODUCT(-('Diário 3º PA'!$E$4:$E$1991='Analítico Cx.'!$B72),-('Diário 3º PA'!$O$4:$O$1991=J$1),('Diário 3º PA'!$F$4:$F$1991))+SUMPRODUCT(-('Diário 4º PA'!$E$4:$E$2000='Analítico Cx.'!$B72),-('Diário 4º PA'!$O$4:$O$2000=J$1),('Diário 4º PA'!$F$4:$F$2000))</f>
        <v>0</v>
      </c>
      <c r="K72" s="188">
        <f>SUMPRODUCT(-('Diário 1º PA'!$E$4:$E$2000='Analítico Cx.'!$B72),-('Diário 1º PA'!$O$4:$O$2000=K$1),('Diário 1º PA'!$F$4:$F$2000))+SUMPRODUCT(-('Diário 2º PA'!$E$4:$E$1998='Analítico Cx.'!$B72),-('Diário 2º PA'!$O$4:$O$1998=K$1),('Diário 2º PA'!$F$4:$F$1998))+SUMPRODUCT(-('Diário 3º PA'!$E$4:$E$1991='Analítico Cx.'!$B72),-('Diário 3º PA'!$O$4:$O$1991=K$1),('Diário 3º PA'!$F$4:$F$1991))+SUMPRODUCT(-('Diário 4º PA'!$E$4:$E$2000='Analítico Cx.'!$B72),-('Diário 4º PA'!$O$4:$O$2000=K$1),('Diário 4º PA'!$F$4:$F$2000))</f>
        <v>0</v>
      </c>
      <c r="L72" s="188">
        <f>SUMPRODUCT(-('Diário 1º PA'!$E$4:$E$2000='Analítico Cx.'!$B72),-('Diário 1º PA'!$O$4:$O$2000=L$1),('Diário 1º PA'!$F$4:$F$2000))+SUMPRODUCT(-('Diário 2º PA'!$E$4:$E$1998='Analítico Cx.'!$B72),-('Diário 2º PA'!$O$4:$O$1998=L$1),('Diário 2º PA'!$F$4:$F$1998))+SUMPRODUCT(-('Diário 3º PA'!$E$4:$E$1991='Analítico Cx.'!$B72),-('Diário 3º PA'!$O$4:$O$1991=L$1),('Diário 3º PA'!$F$4:$F$1991))+SUMPRODUCT(-('Diário 4º PA'!$E$4:$E$2000='Analítico Cx.'!$B72),-('Diário 4º PA'!$O$4:$O$2000=L$1),('Diário 4º PA'!$F$4:$F$2000))</f>
        <v>0</v>
      </c>
      <c r="M72" s="188">
        <f>SUMPRODUCT(-('Diário 1º PA'!$E$4:$E$2000='Analítico Cx.'!$B72),-('Diário 1º PA'!$O$4:$O$2000=M$1),('Diário 1º PA'!$F$4:$F$2000))+SUMPRODUCT(-('Diário 2º PA'!$E$4:$E$1998='Analítico Cx.'!$B72),-('Diário 2º PA'!$O$4:$O$1998=M$1),('Diário 2º PA'!$F$4:$F$1998))+SUMPRODUCT(-('Diário 3º PA'!$E$4:$E$1991='Analítico Cx.'!$B72),-('Diário 3º PA'!$O$4:$O$1991=M$1),('Diário 3º PA'!$F$4:$F$1991))+SUMPRODUCT(-('Diário 4º PA'!$E$4:$E$2000='Analítico Cx.'!$B72),-('Diário 4º PA'!$O$4:$O$2000=M$1),('Diário 4º PA'!$F$4:$F$2000))</f>
        <v>0</v>
      </c>
      <c r="N72" s="188">
        <f>SUMPRODUCT(-('Diário 1º PA'!$E$4:$E$2000='Analítico Cx.'!$B72),-('Diário 1º PA'!$O$4:$O$2000=N$1),('Diário 1º PA'!$F$4:$F$2000))+SUMPRODUCT(-('Diário 2º PA'!$E$4:$E$1998='Analítico Cx.'!$B72),-('Diário 2º PA'!$O$4:$O$1998=N$1),('Diário 2º PA'!$F$4:$F$1998))+SUMPRODUCT(-('Diário 3º PA'!$E$4:$E$1991='Analítico Cx.'!$B72),-('Diário 3º PA'!$O$4:$O$1991=N$1),('Diário 3º PA'!$F$4:$F$1991))+SUMPRODUCT(-('Diário 4º PA'!$E$4:$E$2000='Analítico Cx.'!$B72),-('Diário 4º PA'!$O$4:$O$2000=N$1),('Diário 4º PA'!$F$4:$F$2000))</f>
        <v>0</v>
      </c>
      <c r="O72" s="189">
        <f t="shared" si="16"/>
        <v>0</v>
      </c>
      <c r="P72" s="172">
        <f t="shared" si="15"/>
        <v>0</v>
      </c>
    </row>
    <row r="73" spans="1:16" ht="23.25" customHeight="1">
      <c r="A73" s="63" t="s">
        <v>125</v>
      </c>
      <c r="B73" s="106" t="s">
        <v>184</v>
      </c>
      <c r="C73" s="188">
        <f>SUMPRODUCT(-('Diário 1º PA'!$E$4:$E$2000='Analítico Cx.'!$B73),-('Diário 1º PA'!$O$4:$O$2000=C$1),('Diário 1º PA'!$F$4:$F$2000))+SUMPRODUCT(-('Diário 2º PA'!$E$4:$E$1998='Analítico Cx.'!$B73),-('Diário 2º PA'!$O$4:$O$1998=C$1),('Diário 2º PA'!$F$4:$F$1998))+SUMPRODUCT(-('Diário 3º PA'!$E$4:$E$1991='Analítico Cx.'!$B73),-('Diário 3º PA'!$O$4:$O$1991=C$1),('Diário 3º PA'!$F$4:$F$1991))+SUMPRODUCT(-('Diário 4º PA'!$E$4:$E$2000='Analítico Cx.'!$B73),-('Diário 4º PA'!$O$4:$O$2000=C$1),('Diário 4º PA'!$F$4:$F$2000))</f>
        <v>0</v>
      </c>
      <c r="D73" s="188">
        <f>SUMPRODUCT(-('Diário 1º PA'!$E$4:$E$2000='Analítico Cx.'!$B73),-('Diário 1º PA'!$O$4:$O$2000=D$1),('Diário 1º PA'!$F$4:$F$2000))+SUMPRODUCT(-('Diário 2º PA'!$E$4:$E$1998='Analítico Cx.'!$B73),-('Diário 2º PA'!$O$4:$O$1998=D$1),('Diário 2º PA'!$F$4:$F$1998))+SUMPRODUCT(-('Diário 3º PA'!$E$4:$E$1991='Analítico Cx.'!$B73),-('Diário 3º PA'!$O$4:$O$1991=D$1),('Diário 3º PA'!$F$4:$F$1991))+SUMPRODUCT(-('Diário 4º PA'!$E$4:$E$2000='Analítico Cx.'!$B73),-('Diário 4º PA'!$O$4:$O$2000=D$1),('Diário 4º PA'!$F$4:$F$2000))</f>
        <v>0</v>
      </c>
      <c r="E73" s="188">
        <f>SUMPRODUCT(-('Diário 1º PA'!$E$4:$E$2000='Analítico Cx.'!$B73),-('Diário 1º PA'!$O$4:$O$2000=E$1),('Diário 1º PA'!$F$4:$F$2000))+SUMPRODUCT(-('Diário 2º PA'!$E$4:$E$1998='Analítico Cx.'!$B73),-('Diário 2º PA'!$O$4:$O$1998=E$1),('Diário 2º PA'!$F$4:$F$1998))+SUMPRODUCT(-('Diário 3º PA'!$E$4:$E$1991='Analítico Cx.'!$B73),-('Diário 3º PA'!$O$4:$O$1991=E$1),('Diário 3º PA'!$F$4:$F$1991))+SUMPRODUCT(-('Diário 4º PA'!$E$4:$E$2000='Analítico Cx.'!$B73),-('Diário 4º PA'!$O$4:$O$2000=E$1),('Diário 4º PA'!$F$4:$F$2000))</f>
        <v>0</v>
      </c>
      <c r="F73" s="188">
        <f>SUMPRODUCT(-('Diário 1º PA'!$E$4:$E$2000='Analítico Cx.'!$B73),-('Diário 1º PA'!$O$4:$O$2000=F$1),('Diário 1º PA'!$F$4:$F$2000))+SUMPRODUCT(-('Diário 2º PA'!$E$4:$E$1998='Analítico Cx.'!$B73),-('Diário 2º PA'!$O$4:$O$1998=F$1),('Diário 2º PA'!$F$4:$F$1998))+SUMPRODUCT(-('Diário 3º PA'!$E$4:$E$1991='Analítico Cx.'!$B73),-('Diário 3º PA'!$O$4:$O$1991=F$1),('Diário 3º PA'!$F$4:$F$1991))+SUMPRODUCT(-('Diário 4º PA'!$E$4:$E$2000='Analítico Cx.'!$B73),-('Diário 4º PA'!$O$4:$O$2000=F$1),('Diário 4º PA'!$F$4:$F$2000))</f>
        <v>3600</v>
      </c>
      <c r="G73" s="188">
        <f>SUMPRODUCT(-('Diário 1º PA'!$E$4:$E$2000='Analítico Cx.'!$B73),-('Diário 1º PA'!$O$4:$O$2000=G$1),('Diário 1º PA'!$F$4:$F$2000))+SUMPRODUCT(-('Diário 2º PA'!$E$4:$E$1998='Analítico Cx.'!$B73),-('Diário 2º PA'!$O$4:$O$1998=G$1),('Diário 2º PA'!$F$4:$F$1998))+SUMPRODUCT(-('Diário 3º PA'!$E$4:$E$1991='Analítico Cx.'!$B73),-('Diário 3º PA'!$O$4:$O$1991=G$1),('Diário 3º PA'!$F$4:$F$1991))+SUMPRODUCT(-('Diário 4º PA'!$E$4:$E$2000='Analítico Cx.'!$B73),-('Diário 4º PA'!$O$4:$O$2000=G$1),('Diário 4º PA'!$F$4:$F$2000))</f>
        <v>500</v>
      </c>
      <c r="H73" s="188">
        <f>SUMPRODUCT(-('Diário 1º PA'!$E$4:$E$2000='Analítico Cx.'!$B73),-('Diário 1º PA'!$O$4:$O$2000=H$1),('Diário 1º PA'!$F$4:$F$2000))+SUMPRODUCT(-('Diário 2º PA'!$E$4:$E$1998='Analítico Cx.'!$B73),-('Diário 2º PA'!$O$4:$O$1998=H$1),('Diário 2º PA'!$F$4:$F$1998))+SUMPRODUCT(-('Diário 3º PA'!$E$4:$E$1991='Analítico Cx.'!$B73),-('Diário 3º PA'!$O$4:$O$1991=H$1),('Diário 3º PA'!$F$4:$F$1991))+SUMPRODUCT(-('Diário 4º PA'!$E$4:$E$2000='Analítico Cx.'!$B73),-('Diário 4º PA'!$O$4:$O$2000=H$1),('Diário 4º PA'!$F$4:$F$2000))</f>
        <v>0</v>
      </c>
      <c r="I73" s="188">
        <f>SUMPRODUCT(-('Diário 1º PA'!$E$4:$E$2000='Analítico Cx.'!$B73),-('Diário 1º PA'!$O$4:$O$2000=I$1),('Diário 1º PA'!$F$4:$F$2000))+SUMPRODUCT(-('Diário 2º PA'!$E$4:$E$1998='Analítico Cx.'!$B73),-('Diário 2º PA'!$O$4:$O$1998=I$1),('Diário 2º PA'!$F$4:$F$1998))+SUMPRODUCT(-('Diário 3º PA'!$E$4:$E$1991='Analítico Cx.'!$B73),-('Diário 3º PA'!$O$4:$O$1991=I$1),('Diário 3º PA'!$F$4:$F$1991))+SUMPRODUCT(-('Diário 4º PA'!$E$4:$E$2000='Analítico Cx.'!$B73),-('Diário 4º PA'!$O$4:$O$2000=I$1),('Diário 4º PA'!$F$4:$F$2000))</f>
        <v>0</v>
      </c>
      <c r="J73" s="188">
        <f>SUMPRODUCT(-('Diário 1º PA'!$E$4:$E$2000='Analítico Cx.'!$B73),-('Diário 1º PA'!$O$4:$O$2000=J$1),('Diário 1º PA'!$F$4:$F$2000))+SUMPRODUCT(-('Diário 2º PA'!$E$4:$E$1998='Analítico Cx.'!$B73),-('Diário 2º PA'!$O$4:$O$1998=J$1),('Diário 2º PA'!$F$4:$F$1998))+SUMPRODUCT(-('Diário 3º PA'!$E$4:$E$1991='Analítico Cx.'!$B73),-('Diário 3º PA'!$O$4:$O$1991=J$1),('Diário 3º PA'!$F$4:$F$1991))+SUMPRODUCT(-('Diário 4º PA'!$E$4:$E$2000='Analítico Cx.'!$B73),-('Diário 4º PA'!$O$4:$O$2000=J$1),('Diário 4º PA'!$F$4:$F$2000))</f>
        <v>0</v>
      </c>
      <c r="K73" s="188">
        <f>SUMPRODUCT(-('Diário 1º PA'!$E$4:$E$2000='Analítico Cx.'!$B73),-('Diário 1º PA'!$O$4:$O$2000=K$1),('Diário 1º PA'!$F$4:$F$2000))+SUMPRODUCT(-('Diário 2º PA'!$E$4:$E$1998='Analítico Cx.'!$B73),-('Diário 2º PA'!$O$4:$O$1998=K$1),('Diário 2º PA'!$F$4:$F$1998))+SUMPRODUCT(-('Diário 3º PA'!$E$4:$E$1991='Analítico Cx.'!$B73),-('Diário 3º PA'!$O$4:$O$1991=K$1),('Diário 3º PA'!$F$4:$F$1991))+SUMPRODUCT(-('Diário 4º PA'!$E$4:$E$2000='Analítico Cx.'!$B73),-('Diário 4º PA'!$O$4:$O$2000=K$1),('Diário 4º PA'!$F$4:$F$2000))</f>
        <v>0</v>
      </c>
      <c r="L73" s="188">
        <f>SUMPRODUCT(-('Diário 1º PA'!$E$4:$E$2000='Analítico Cx.'!$B73),-('Diário 1º PA'!$O$4:$O$2000=L$1),('Diário 1º PA'!$F$4:$F$2000))+SUMPRODUCT(-('Diário 2º PA'!$E$4:$E$1998='Analítico Cx.'!$B73),-('Diário 2º PA'!$O$4:$O$1998=L$1),('Diário 2º PA'!$F$4:$F$1998))+SUMPRODUCT(-('Diário 3º PA'!$E$4:$E$1991='Analítico Cx.'!$B73),-('Diário 3º PA'!$O$4:$O$1991=L$1),('Diário 3º PA'!$F$4:$F$1991))+SUMPRODUCT(-('Diário 4º PA'!$E$4:$E$2000='Analítico Cx.'!$B73),-('Diário 4º PA'!$O$4:$O$2000=L$1),('Diário 4º PA'!$F$4:$F$2000))</f>
        <v>0</v>
      </c>
      <c r="M73" s="188">
        <f>SUMPRODUCT(-('Diário 1º PA'!$E$4:$E$2000='Analítico Cx.'!$B73),-('Diário 1º PA'!$O$4:$O$2000=M$1),('Diário 1º PA'!$F$4:$F$2000))+SUMPRODUCT(-('Diário 2º PA'!$E$4:$E$1998='Analítico Cx.'!$B73),-('Diário 2º PA'!$O$4:$O$1998=M$1),('Diário 2º PA'!$F$4:$F$1998))+SUMPRODUCT(-('Diário 3º PA'!$E$4:$E$1991='Analítico Cx.'!$B73),-('Diário 3º PA'!$O$4:$O$1991=M$1),('Diário 3º PA'!$F$4:$F$1991))+SUMPRODUCT(-('Diário 4º PA'!$E$4:$E$2000='Analítico Cx.'!$B73),-('Diário 4º PA'!$O$4:$O$2000=M$1),('Diário 4º PA'!$F$4:$F$2000))</f>
        <v>7212</v>
      </c>
      <c r="N73" s="188">
        <f>SUMPRODUCT(-('Diário 1º PA'!$E$4:$E$2000='Analítico Cx.'!$B73),-('Diário 1º PA'!$O$4:$O$2000=N$1),('Diário 1º PA'!$F$4:$F$2000))+SUMPRODUCT(-('Diário 2º PA'!$E$4:$E$1998='Analítico Cx.'!$B73),-('Diário 2º PA'!$O$4:$O$1998=N$1),('Diário 2º PA'!$F$4:$F$1998))+SUMPRODUCT(-('Diário 3º PA'!$E$4:$E$1991='Analítico Cx.'!$B73),-('Diário 3º PA'!$O$4:$O$1991=N$1),('Diário 3º PA'!$F$4:$F$1991))+SUMPRODUCT(-('Diário 4º PA'!$E$4:$E$2000='Analítico Cx.'!$B73),-('Diário 4º PA'!$O$4:$O$2000=N$1),('Diário 4º PA'!$F$4:$F$2000))</f>
        <v>0</v>
      </c>
      <c r="O73" s="189">
        <f t="shared" si="16"/>
        <v>11312</v>
      </c>
      <c r="P73" s="172">
        <f t="shared" si="15"/>
        <v>5.3959838348688512E-3</v>
      </c>
    </row>
    <row r="74" spans="1:16" ht="23.25" customHeight="1">
      <c r="A74" s="63" t="s">
        <v>126</v>
      </c>
      <c r="B74" s="108" t="s">
        <v>222</v>
      </c>
      <c r="C74" s="188">
        <f>SUMPRODUCT(-('Diário 1º PA'!$E$4:$E$2000='Analítico Cx.'!$B74),-('Diário 1º PA'!$O$4:$O$2000=C$1),('Diário 1º PA'!$F$4:$F$2000))+SUMPRODUCT(-('Diário 2º PA'!$E$4:$E$1998='Analítico Cx.'!$B74),-('Diário 2º PA'!$O$4:$O$1998=C$1),('Diário 2º PA'!$F$4:$F$1998))+SUMPRODUCT(-('Diário 3º PA'!$E$4:$E$1991='Analítico Cx.'!$B74),-('Diário 3º PA'!$O$4:$O$1991=C$1),('Diário 3º PA'!$F$4:$F$1991))+SUMPRODUCT(-('Diário 4º PA'!$E$4:$E$2000='Analítico Cx.'!$B74),-('Diário 4º PA'!$O$4:$O$2000=C$1),('Diário 4º PA'!$F$4:$F$2000))</f>
        <v>0</v>
      </c>
      <c r="D74" s="188">
        <f>SUMPRODUCT(-('Diário 1º PA'!$E$4:$E$2000='Analítico Cx.'!$B74),-('Diário 1º PA'!$O$4:$O$2000=D$1),('Diário 1º PA'!$F$4:$F$2000))+SUMPRODUCT(-('Diário 2º PA'!$E$4:$E$1998='Analítico Cx.'!$B74),-('Diário 2º PA'!$O$4:$O$1998=D$1),('Diário 2º PA'!$F$4:$F$1998))+SUMPRODUCT(-('Diário 3º PA'!$E$4:$E$1991='Analítico Cx.'!$B74),-('Diário 3º PA'!$O$4:$O$1991=D$1),('Diário 3º PA'!$F$4:$F$1991))+SUMPRODUCT(-('Diário 4º PA'!$E$4:$E$2000='Analítico Cx.'!$B74),-('Diário 4º PA'!$O$4:$O$2000=D$1),('Diário 4º PA'!$F$4:$F$2000))</f>
        <v>0</v>
      </c>
      <c r="E74" s="188">
        <f>SUMPRODUCT(-('Diário 1º PA'!$E$4:$E$2000='Analítico Cx.'!$B74),-('Diário 1º PA'!$O$4:$O$2000=E$1),('Diário 1º PA'!$F$4:$F$2000))+SUMPRODUCT(-('Diário 2º PA'!$E$4:$E$1998='Analítico Cx.'!$B74),-('Diário 2º PA'!$O$4:$O$1998=E$1),('Diário 2º PA'!$F$4:$F$1998))+SUMPRODUCT(-('Diário 3º PA'!$E$4:$E$1991='Analítico Cx.'!$B74),-('Diário 3º PA'!$O$4:$O$1991=E$1),('Diário 3º PA'!$F$4:$F$1991))+SUMPRODUCT(-('Diário 4º PA'!$E$4:$E$2000='Analítico Cx.'!$B74),-('Diário 4º PA'!$O$4:$O$2000=E$1),('Diário 4º PA'!$F$4:$F$2000))</f>
        <v>0</v>
      </c>
      <c r="F74" s="188">
        <f>SUMPRODUCT(-('Diário 1º PA'!$E$4:$E$2000='Analítico Cx.'!$B74),-('Diário 1º PA'!$O$4:$O$2000=F$1),('Diário 1º PA'!$F$4:$F$2000))+SUMPRODUCT(-('Diário 2º PA'!$E$4:$E$1998='Analítico Cx.'!$B74),-('Diário 2º PA'!$O$4:$O$1998=F$1),('Diário 2º PA'!$F$4:$F$1998))+SUMPRODUCT(-('Diário 3º PA'!$E$4:$E$1991='Analítico Cx.'!$B74),-('Diário 3º PA'!$O$4:$O$1991=F$1),('Diário 3º PA'!$F$4:$F$1991))+SUMPRODUCT(-('Diário 4º PA'!$E$4:$E$2000='Analítico Cx.'!$B74),-('Diário 4º PA'!$O$4:$O$2000=F$1),('Diário 4º PA'!$F$4:$F$2000))</f>
        <v>55748.61</v>
      </c>
      <c r="G74" s="188">
        <f>SUMPRODUCT(-('Diário 1º PA'!$E$4:$E$2000='Analítico Cx.'!$B74),-('Diário 1º PA'!$O$4:$O$2000=G$1),('Diário 1º PA'!$F$4:$F$2000))+SUMPRODUCT(-('Diário 2º PA'!$E$4:$E$1998='Analítico Cx.'!$B74),-('Diário 2º PA'!$O$4:$O$1998=G$1),('Diário 2º PA'!$F$4:$F$1998))+SUMPRODUCT(-('Diário 3º PA'!$E$4:$E$1991='Analítico Cx.'!$B74),-('Diário 3º PA'!$O$4:$O$1991=G$1),('Diário 3º PA'!$F$4:$F$1991))+SUMPRODUCT(-('Diário 4º PA'!$E$4:$E$2000='Analítico Cx.'!$B74),-('Diário 4º PA'!$O$4:$O$2000=G$1),('Diário 4º PA'!$F$4:$F$2000))</f>
        <v>12119.32</v>
      </c>
      <c r="H74" s="188">
        <f>SUMPRODUCT(-('Diário 1º PA'!$E$4:$E$2000='Analítico Cx.'!$B74),-('Diário 1º PA'!$O$4:$O$2000=H$1),('Diário 1º PA'!$F$4:$F$2000))+SUMPRODUCT(-('Diário 2º PA'!$E$4:$E$1998='Analítico Cx.'!$B74),-('Diário 2º PA'!$O$4:$O$1998=H$1),('Diário 2º PA'!$F$4:$F$1998))+SUMPRODUCT(-('Diário 3º PA'!$E$4:$E$1991='Analítico Cx.'!$B74),-('Diário 3º PA'!$O$4:$O$1991=H$1),('Diário 3º PA'!$F$4:$F$1991))+SUMPRODUCT(-('Diário 4º PA'!$E$4:$E$2000='Analítico Cx.'!$B74),-('Diário 4º PA'!$O$4:$O$2000=H$1),('Diário 4º PA'!$F$4:$F$2000))</f>
        <v>6171.5099999999993</v>
      </c>
      <c r="I74" s="188">
        <f>SUMPRODUCT(-('Diário 1º PA'!$E$4:$E$2000='Analítico Cx.'!$B74),-('Diário 1º PA'!$O$4:$O$2000=I$1),('Diário 1º PA'!$F$4:$F$2000))+SUMPRODUCT(-('Diário 2º PA'!$E$4:$E$1998='Analítico Cx.'!$B74),-('Diário 2º PA'!$O$4:$O$1998=I$1),('Diário 2º PA'!$F$4:$F$1998))+SUMPRODUCT(-('Diário 3º PA'!$E$4:$E$1991='Analítico Cx.'!$B74),-('Diário 3º PA'!$O$4:$O$1991=I$1),('Diário 3º PA'!$F$4:$F$1991))+SUMPRODUCT(-('Diário 4º PA'!$E$4:$E$2000='Analítico Cx.'!$B74),-('Diário 4º PA'!$O$4:$O$2000=I$1),('Diário 4º PA'!$F$4:$F$2000))</f>
        <v>120</v>
      </c>
      <c r="J74" s="188">
        <f>SUMPRODUCT(-('Diário 1º PA'!$E$4:$E$2000='Analítico Cx.'!$B74),-('Diário 1º PA'!$O$4:$O$2000=J$1),('Diário 1º PA'!$F$4:$F$2000))+SUMPRODUCT(-('Diário 2º PA'!$E$4:$E$1998='Analítico Cx.'!$B74),-('Diário 2º PA'!$O$4:$O$1998=J$1),('Diário 2º PA'!$F$4:$F$1998))+SUMPRODUCT(-('Diário 3º PA'!$E$4:$E$1991='Analítico Cx.'!$B74),-('Diário 3º PA'!$O$4:$O$1991=J$1),('Diário 3º PA'!$F$4:$F$1991))+SUMPRODUCT(-('Diário 4º PA'!$E$4:$E$2000='Analítico Cx.'!$B74),-('Diário 4º PA'!$O$4:$O$2000=J$1),('Diário 4º PA'!$F$4:$F$2000))</f>
        <v>0</v>
      </c>
      <c r="K74" s="188">
        <f>SUMPRODUCT(-('Diário 1º PA'!$E$4:$E$2000='Analítico Cx.'!$B74),-('Diário 1º PA'!$O$4:$O$2000=K$1),('Diário 1º PA'!$F$4:$F$2000))+SUMPRODUCT(-('Diário 2º PA'!$E$4:$E$1998='Analítico Cx.'!$B74),-('Diário 2º PA'!$O$4:$O$1998=K$1),('Diário 2º PA'!$F$4:$F$1998))+SUMPRODUCT(-('Diário 3º PA'!$E$4:$E$1991='Analítico Cx.'!$B74),-('Diário 3º PA'!$O$4:$O$1991=K$1),('Diário 3º PA'!$F$4:$F$1991))+SUMPRODUCT(-('Diário 4º PA'!$E$4:$E$2000='Analítico Cx.'!$B74),-('Diário 4º PA'!$O$4:$O$2000=K$1),('Diário 4º PA'!$F$4:$F$2000))</f>
        <v>0</v>
      </c>
      <c r="L74" s="188">
        <f>SUMPRODUCT(-('Diário 1º PA'!$E$4:$E$2000='Analítico Cx.'!$B74),-('Diário 1º PA'!$O$4:$O$2000=L$1),('Diário 1º PA'!$F$4:$F$2000))+SUMPRODUCT(-('Diário 2º PA'!$E$4:$E$1998='Analítico Cx.'!$B74),-('Diário 2º PA'!$O$4:$O$1998=L$1),('Diário 2º PA'!$F$4:$F$1998))+SUMPRODUCT(-('Diário 3º PA'!$E$4:$E$1991='Analítico Cx.'!$B74),-('Diário 3º PA'!$O$4:$O$1991=L$1),('Diário 3º PA'!$F$4:$F$1991))+SUMPRODUCT(-('Diário 4º PA'!$E$4:$E$2000='Analítico Cx.'!$B74),-('Diário 4º PA'!$O$4:$O$2000=L$1),('Diário 4º PA'!$F$4:$F$2000))</f>
        <v>0</v>
      </c>
      <c r="M74" s="188">
        <f>SUMPRODUCT(-('Diário 1º PA'!$E$4:$E$2000='Analítico Cx.'!$B74),-('Diário 1º PA'!$O$4:$O$2000=M$1),('Diário 1º PA'!$F$4:$F$2000))+SUMPRODUCT(-('Diário 2º PA'!$E$4:$E$1998='Analítico Cx.'!$B74),-('Diário 2º PA'!$O$4:$O$1998=M$1),('Diário 2º PA'!$F$4:$F$1998))+SUMPRODUCT(-('Diário 3º PA'!$E$4:$E$1991='Analítico Cx.'!$B74),-('Diário 3º PA'!$O$4:$O$1991=M$1),('Diário 3º PA'!$F$4:$F$1991))+SUMPRODUCT(-('Diário 4º PA'!$E$4:$E$2000='Analítico Cx.'!$B74),-('Diário 4º PA'!$O$4:$O$2000=M$1),('Diário 4º PA'!$F$4:$F$2000))</f>
        <v>40501.760000000002</v>
      </c>
      <c r="N74" s="188">
        <f>SUMPRODUCT(-('Diário 1º PA'!$E$4:$E$2000='Analítico Cx.'!$B74),-('Diário 1º PA'!$O$4:$O$2000=N$1),('Diário 1º PA'!$F$4:$F$2000))+SUMPRODUCT(-('Diário 2º PA'!$E$4:$E$1998='Analítico Cx.'!$B74),-('Diário 2º PA'!$O$4:$O$1998=N$1),('Diário 2º PA'!$F$4:$F$1998))+SUMPRODUCT(-('Diário 3º PA'!$E$4:$E$1991='Analítico Cx.'!$B74),-('Diário 3º PA'!$O$4:$O$1991=N$1),('Diário 3º PA'!$F$4:$F$1991))+SUMPRODUCT(-('Diário 4º PA'!$E$4:$E$2000='Analítico Cx.'!$B74),-('Diário 4º PA'!$O$4:$O$2000=N$1),('Diário 4º PA'!$F$4:$F$2000))</f>
        <v>0</v>
      </c>
      <c r="O74" s="189">
        <f t="shared" si="16"/>
        <v>114661.19999999998</v>
      </c>
      <c r="P74" s="172">
        <f t="shared" si="15"/>
        <v>5.4695012525341598E-2</v>
      </c>
    </row>
    <row r="75" spans="1:16" ht="23.25" customHeight="1">
      <c r="A75" s="63" t="s">
        <v>127</v>
      </c>
      <c r="B75" s="106" t="s">
        <v>66</v>
      </c>
      <c r="C75" s="188">
        <f>SUMPRODUCT(-('Diário 1º PA'!$E$4:$E$2000='Analítico Cx.'!$B75),-('Diário 1º PA'!$O$4:$O$2000=C$1),('Diário 1º PA'!$F$4:$F$2000))+SUMPRODUCT(-('Diário 2º PA'!$E$4:$E$1998='Analítico Cx.'!$B75),-('Diário 2º PA'!$O$4:$O$1998=C$1),('Diário 2º PA'!$F$4:$F$1998))+SUMPRODUCT(-('Diário 3º PA'!$E$4:$E$1991='Analítico Cx.'!$B75),-('Diário 3º PA'!$O$4:$O$1991=C$1),('Diário 3º PA'!$F$4:$F$1991))+SUMPRODUCT(-('Diário 4º PA'!$E$4:$E$2000='Analítico Cx.'!$B75),-('Diário 4º PA'!$O$4:$O$2000=C$1),('Diário 4º PA'!$F$4:$F$2000))</f>
        <v>0</v>
      </c>
      <c r="D75" s="188">
        <f>SUMPRODUCT(-('Diário 1º PA'!$E$4:$E$2000='Analítico Cx.'!$B75),-('Diário 1º PA'!$O$4:$O$2000=D$1),('Diário 1º PA'!$F$4:$F$2000))+SUMPRODUCT(-('Diário 2º PA'!$E$4:$E$1998='Analítico Cx.'!$B75),-('Diário 2º PA'!$O$4:$O$1998=D$1),('Diário 2º PA'!$F$4:$F$1998))+SUMPRODUCT(-('Diário 3º PA'!$E$4:$E$1991='Analítico Cx.'!$B75),-('Diário 3º PA'!$O$4:$O$1991=D$1),('Diário 3º PA'!$F$4:$F$1991))+SUMPRODUCT(-('Diário 4º PA'!$E$4:$E$2000='Analítico Cx.'!$B75),-('Diário 4º PA'!$O$4:$O$2000=D$1),('Diário 4º PA'!$F$4:$F$2000))</f>
        <v>0</v>
      </c>
      <c r="E75" s="188">
        <f>SUMPRODUCT(-('Diário 1º PA'!$E$4:$E$2000='Analítico Cx.'!$B75),-('Diário 1º PA'!$O$4:$O$2000=E$1),('Diário 1º PA'!$F$4:$F$2000))+SUMPRODUCT(-('Diário 2º PA'!$E$4:$E$1998='Analítico Cx.'!$B75),-('Diário 2º PA'!$O$4:$O$1998=E$1),('Diário 2º PA'!$F$4:$F$1998))+SUMPRODUCT(-('Diário 3º PA'!$E$4:$E$1991='Analítico Cx.'!$B75),-('Diário 3º PA'!$O$4:$O$1991=E$1),('Diário 3º PA'!$F$4:$F$1991))+SUMPRODUCT(-('Diário 4º PA'!$E$4:$E$2000='Analítico Cx.'!$B75),-('Diário 4º PA'!$O$4:$O$2000=E$1),('Diário 4º PA'!$F$4:$F$2000))</f>
        <v>0</v>
      </c>
      <c r="F75" s="188">
        <f>SUMPRODUCT(-('Diário 1º PA'!$E$4:$E$2000='Analítico Cx.'!$B75),-('Diário 1º PA'!$O$4:$O$2000=F$1),('Diário 1º PA'!$F$4:$F$2000))+SUMPRODUCT(-('Diário 2º PA'!$E$4:$E$1998='Analítico Cx.'!$B75),-('Diário 2º PA'!$O$4:$O$1998=F$1),('Diário 2º PA'!$F$4:$F$1998))+SUMPRODUCT(-('Diário 3º PA'!$E$4:$E$1991='Analítico Cx.'!$B75),-('Diário 3º PA'!$O$4:$O$1991=F$1),('Diário 3º PA'!$F$4:$F$1991))+SUMPRODUCT(-('Diário 4º PA'!$E$4:$E$2000='Analítico Cx.'!$B75),-('Diário 4º PA'!$O$4:$O$2000=F$1),('Diário 4º PA'!$F$4:$F$2000))</f>
        <v>0</v>
      </c>
      <c r="G75" s="188">
        <f>SUMPRODUCT(-('Diário 1º PA'!$E$4:$E$2000='Analítico Cx.'!$B75),-('Diário 1º PA'!$O$4:$O$2000=G$1),('Diário 1º PA'!$F$4:$F$2000))+SUMPRODUCT(-('Diário 2º PA'!$E$4:$E$1998='Analítico Cx.'!$B75),-('Diário 2º PA'!$O$4:$O$1998=G$1),('Diário 2º PA'!$F$4:$F$1998))+SUMPRODUCT(-('Diário 3º PA'!$E$4:$E$1991='Analítico Cx.'!$B75),-('Diário 3º PA'!$O$4:$O$1991=G$1),('Diário 3º PA'!$F$4:$F$1991))+SUMPRODUCT(-('Diário 4º PA'!$E$4:$E$2000='Analítico Cx.'!$B75),-('Diário 4º PA'!$O$4:$O$2000=G$1),('Diário 4º PA'!$F$4:$F$2000))</f>
        <v>0</v>
      </c>
      <c r="H75" s="188">
        <f>SUMPRODUCT(-('Diário 1º PA'!$E$4:$E$2000='Analítico Cx.'!$B75),-('Diário 1º PA'!$O$4:$O$2000=H$1),('Diário 1º PA'!$F$4:$F$2000))+SUMPRODUCT(-('Diário 2º PA'!$E$4:$E$1998='Analítico Cx.'!$B75),-('Diário 2º PA'!$O$4:$O$1998=H$1),('Diário 2º PA'!$F$4:$F$1998))+SUMPRODUCT(-('Diário 3º PA'!$E$4:$E$1991='Analítico Cx.'!$B75),-('Diário 3º PA'!$O$4:$O$1991=H$1),('Diário 3º PA'!$F$4:$F$1991))+SUMPRODUCT(-('Diário 4º PA'!$E$4:$E$2000='Analítico Cx.'!$B75),-('Diário 4º PA'!$O$4:$O$2000=H$1),('Diário 4º PA'!$F$4:$F$2000))</f>
        <v>0</v>
      </c>
      <c r="I75" s="188">
        <f>SUMPRODUCT(-('Diário 1º PA'!$E$4:$E$2000='Analítico Cx.'!$B75),-('Diário 1º PA'!$O$4:$O$2000=I$1),('Diário 1º PA'!$F$4:$F$2000))+SUMPRODUCT(-('Diário 2º PA'!$E$4:$E$1998='Analítico Cx.'!$B75),-('Diário 2º PA'!$O$4:$O$1998=I$1),('Diário 2º PA'!$F$4:$F$1998))+SUMPRODUCT(-('Diário 3º PA'!$E$4:$E$1991='Analítico Cx.'!$B75),-('Diário 3º PA'!$O$4:$O$1991=I$1),('Diário 3º PA'!$F$4:$F$1991))+SUMPRODUCT(-('Diário 4º PA'!$E$4:$E$2000='Analítico Cx.'!$B75),-('Diário 4º PA'!$O$4:$O$2000=I$1),('Diário 4º PA'!$F$4:$F$2000))</f>
        <v>0</v>
      </c>
      <c r="J75" s="188">
        <f>SUMPRODUCT(-('Diário 1º PA'!$E$4:$E$2000='Analítico Cx.'!$B75),-('Diário 1º PA'!$O$4:$O$2000=J$1),('Diário 1º PA'!$F$4:$F$2000))+SUMPRODUCT(-('Diário 2º PA'!$E$4:$E$1998='Analítico Cx.'!$B75),-('Diário 2º PA'!$O$4:$O$1998=J$1),('Diário 2º PA'!$F$4:$F$1998))+SUMPRODUCT(-('Diário 3º PA'!$E$4:$E$1991='Analítico Cx.'!$B75),-('Diário 3º PA'!$O$4:$O$1991=J$1),('Diário 3º PA'!$F$4:$F$1991))+SUMPRODUCT(-('Diário 4º PA'!$E$4:$E$2000='Analítico Cx.'!$B75),-('Diário 4º PA'!$O$4:$O$2000=J$1),('Diário 4º PA'!$F$4:$F$2000))</f>
        <v>0</v>
      </c>
      <c r="K75" s="188">
        <f>SUMPRODUCT(-('Diário 1º PA'!$E$4:$E$2000='Analítico Cx.'!$B75),-('Diário 1º PA'!$O$4:$O$2000=K$1),('Diário 1º PA'!$F$4:$F$2000))+SUMPRODUCT(-('Diário 2º PA'!$E$4:$E$1998='Analítico Cx.'!$B75),-('Diário 2º PA'!$O$4:$O$1998=K$1),('Diário 2º PA'!$F$4:$F$1998))+SUMPRODUCT(-('Diário 3º PA'!$E$4:$E$1991='Analítico Cx.'!$B75),-('Diário 3º PA'!$O$4:$O$1991=K$1),('Diário 3º PA'!$F$4:$F$1991))+SUMPRODUCT(-('Diário 4º PA'!$E$4:$E$2000='Analítico Cx.'!$B75),-('Diário 4º PA'!$O$4:$O$2000=K$1),('Diário 4º PA'!$F$4:$F$2000))</f>
        <v>0</v>
      </c>
      <c r="L75" s="188">
        <f>SUMPRODUCT(-('Diário 1º PA'!$E$4:$E$2000='Analítico Cx.'!$B75),-('Diário 1º PA'!$O$4:$O$2000=L$1),('Diário 1º PA'!$F$4:$F$2000))+SUMPRODUCT(-('Diário 2º PA'!$E$4:$E$1998='Analítico Cx.'!$B75),-('Diário 2º PA'!$O$4:$O$1998=L$1),('Diário 2º PA'!$F$4:$F$1998))+SUMPRODUCT(-('Diário 3º PA'!$E$4:$E$1991='Analítico Cx.'!$B75),-('Diário 3º PA'!$O$4:$O$1991=L$1),('Diário 3º PA'!$F$4:$F$1991))+SUMPRODUCT(-('Diário 4º PA'!$E$4:$E$2000='Analítico Cx.'!$B75),-('Diário 4º PA'!$O$4:$O$2000=L$1),('Diário 4º PA'!$F$4:$F$2000))</f>
        <v>0</v>
      </c>
      <c r="M75" s="188">
        <f>SUMPRODUCT(-('Diário 1º PA'!$E$4:$E$2000='Analítico Cx.'!$B75),-('Diário 1º PA'!$O$4:$O$2000=M$1),('Diário 1º PA'!$F$4:$F$2000))+SUMPRODUCT(-('Diário 2º PA'!$E$4:$E$1998='Analítico Cx.'!$B75),-('Diário 2º PA'!$O$4:$O$1998=M$1),('Diário 2º PA'!$F$4:$F$1998))+SUMPRODUCT(-('Diário 3º PA'!$E$4:$E$1991='Analítico Cx.'!$B75),-('Diário 3º PA'!$O$4:$O$1991=M$1),('Diário 3º PA'!$F$4:$F$1991))+SUMPRODUCT(-('Diário 4º PA'!$E$4:$E$2000='Analítico Cx.'!$B75),-('Diário 4º PA'!$O$4:$O$2000=M$1),('Diário 4º PA'!$F$4:$F$2000))</f>
        <v>0</v>
      </c>
      <c r="N75" s="188">
        <f>SUMPRODUCT(-('Diário 1º PA'!$E$4:$E$2000='Analítico Cx.'!$B75),-('Diário 1º PA'!$O$4:$O$2000=N$1),('Diário 1º PA'!$F$4:$F$2000))+SUMPRODUCT(-('Diário 2º PA'!$E$4:$E$1998='Analítico Cx.'!$B75),-('Diário 2º PA'!$O$4:$O$1998=N$1),('Diário 2º PA'!$F$4:$F$1998))+SUMPRODUCT(-('Diário 3º PA'!$E$4:$E$1991='Analítico Cx.'!$B75),-('Diário 3º PA'!$O$4:$O$1991=N$1),('Diário 3º PA'!$F$4:$F$1991))+SUMPRODUCT(-('Diário 4º PA'!$E$4:$E$2000='Analítico Cx.'!$B75),-('Diário 4º PA'!$O$4:$O$2000=N$1),('Diário 4º PA'!$F$4:$F$2000))</f>
        <v>0</v>
      </c>
      <c r="O75" s="189">
        <f t="shared" si="16"/>
        <v>0</v>
      </c>
      <c r="P75" s="172">
        <f t="shared" si="15"/>
        <v>0</v>
      </c>
    </row>
    <row r="76" spans="1:16" ht="23.25" customHeight="1">
      <c r="A76" s="63" t="s">
        <v>128</v>
      </c>
      <c r="B76" s="106" t="s">
        <v>185</v>
      </c>
      <c r="C76" s="188">
        <f>SUMPRODUCT(-('Diário 1º PA'!$E$4:$E$2000='Analítico Cx.'!$B76),-('Diário 1º PA'!$O$4:$O$2000=C$1),('Diário 1º PA'!$F$4:$F$2000))+SUMPRODUCT(-('Diário 2º PA'!$E$4:$E$1998='Analítico Cx.'!$B76),-('Diário 2º PA'!$O$4:$O$1998=C$1),('Diário 2º PA'!$F$4:$F$1998))+SUMPRODUCT(-('Diário 3º PA'!$E$4:$E$1991='Analítico Cx.'!$B76),-('Diário 3º PA'!$O$4:$O$1991=C$1),('Diário 3º PA'!$F$4:$F$1991))+SUMPRODUCT(-('Diário 4º PA'!$E$4:$E$2000='Analítico Cx.'!$B76),-('Diário 4º PA'!$O$4:$O$2000=C$1),('Diário 4º PA'!$F$4:$F$2000))</f>
        <v>0</v>
      </c>
      <c r="D76" s="188">
        <f>SUMPRODUCT(-('Diário 1º PA'!$E$4:$E$2000='Analítico Cx.'!$B76),-('Diário 1º PA'!$O$4:$O$2000=D$1),('Diário 1º PA'!$F$4:$F$2000))+SUMPRODUCT(-('Diário 2º PA'!$E$4:$E$1998='Analítico Cx.'!$B76),-('Diário 2º PA'!$O$4:$O$1998=D$1),('Diário 2º PA'!$F$4:$F$1998))+SUMPRODUCT(-('Diário 3º PA'!$E$4:$E$1991='Analítico Cx.'!$B76),-('Diário 3º PA'!$O$4:$O$1991=D$1),('Diário 3º PA'!$F$4:$F$1991))+SUMPRODUCT(-('Diário 4º PA'!$E$4:$E$2000='Analítico Cx.'!$B76),-('Diário 4º PA'!$O$4:$O$2000=D$1),('Diário 4º PA'!$F$4:$F$2000))</f>
        <v>0</v>
      </c>
      <c r="E76" s="188">
        <f>SUMPRODUCT(-('Diário 1º PA'!$E$4:$E$2000='Analítico Cx.'!$B76),-('Diário 1º PA'!$O$4:$O$2000=E$1),('Diário 1º PA'!$F$4:$F$2000))+SUMPRODUCT(-('Diário 2º PA'!$E$4:$E$1998='Analítico Cx.'!$B76),-('Diário 2º PA'!$O$4:$O$1998=E$1),('Diário 2º PA'!$F$4:$F$1998))+SUMPRODUCT(-('Diário 3º PA'!$E$4:$E$1991='Analítico Cx.'!$B76),-('Diário 3º PA'!$O$4:$O$1991=E$1),('Diário 3º PA'!$F$4:$F$1991))+SUMPRODUCT(-('Diário 4º PA'!$E$4:$E$2000='Analítico Cx.'!$B76),-('Diário 4º PA'!$O$4:$O$2000=E$1),('Diário 4º PA'!$F$4:$F$2000))</f>
        <v>0</v>
      </c>
      <c r="F76" s="188">
        <f>SUMPRODUCT(-('Diário 1º PA'!$E$4:$E$2000='Analítico Cx.'!$B76),-('Diário 1º PA'!$O$4:$O$2000=F$1),('Diário 1º PA'!$F$4:$F$2000))+SUMPRODUCT(-('Diário 2º PA'!$E$4:$E$1998='Analítico Cx.'!$B76),-('Diário 2º PA'!$O$4:$O$1998=F$1),('Diário 2º PA'!$F$4:$F$1998))+SUMPRODUCT(-('Diário 3º PA'!$E$4:$E$1991='Analítico Cx.'!$B76),-('Diário 3º PA'!$O$4:$O$1991=F$1),('Diário 3º PA'!$F$4:$F$1991))+SUMPRODUCT(-('Diário 4º PA'!$E$4:$E$2000='Analítico Cx.'!$B76),-('Diário 4º PA'!$O$4:$O$2000=F$1),('Diário 4º PA'!$F$4:$F$2000))</f>
        <v>0</v>
      </c>
      <c r="G76" s="188">
        <f>SUMPRODUCT(-('Diário 1º PA'!$E$4:$E$2000='Analítico Cx.'!$B76),-('Diário 1º PA'!$O$4:$O$2000=G$1),('Diário 1º PA'!$F$4:$F$2000))+SUMPRODUCT(-('Diário 2º PA'!$E$4:$E$1998='Analítico Cx.'!$B76),-('Diário 2º PA'!$O$4:$O$1998=G$1),('Diário 2º PA'!$F$4:$F$1998))+SUMPRODUCT(-('Diário 3º PA'!$E$4:$E$1991='Analítico Cx.'!$B76),-('Diário 3º PA'!$O$4:$O$1991=G$1),('Diário 3º PA'!$F$4:$F$1991))+SUMPRODUCT(-('Diário 4º PA'!$E$4:$E$2000='Analítico Cx.'!$B76),-('Diário 4º PA'!$O$4:$O$2000=G$1),('Diário 4º PA'!$F$4:$F$2000))</f>
        <v>0</v>
      </c>
      <c r="H76" s="188">
        <f>SUMPRODUCT(-('Diário 1º PA'!$E$4:$E$2000='Analítico Cx.'!$B76),-('Diário 1º PA'!$O$4:$O$2000=H$1),('Diário 1º PA'!$F$4:$F$2000))+SUMPRODUCT(-('Diário 2º PA'!$E$4:$E$1998='Analítico Cx.'!$B76),-('Diário 2º PA'!$O$4:$O$1998=H$1),('Diário 2º PA'!$F$4:$F$1998))+SUMPRODUCT(-('Diário 3º PA'!$E$4:$E$1991='Analítico Cx.'!$B76),-('Diário 3º PA'!$O$4:$O$1991=H$1),('Diário 3º PA'!$F$4:$F$1991))+SUMPRODUCT(-('Diário 4º PA'!$E$4:$E$2000='Analítico Cx.'!$B76),-('Diário 4º PA'!$O$4:$O$2000=H$1),('Diário 4º PA'!$F$4:$F$2000))</f>
        <v>0</v>
      </c>
      <c r="I76" s="188">
        <f>SUMPRODUCT(-('Diário 1º PA'!$E$4:$E$2000='Analítico Cx.'!$B76),-('Diário 1º PA'!$O$4:$O$2000=I$1),('Diário 1º PA'!$F$4:$F$2000))+SUMPRODUCT(-('Diário 2º PA'!$E$4:$E$1998='Analítico Cx.'!$B76),-('Diário 2º PA'!$O$4:$O$1998=I$1),('Diário 2º PA'!$F$4:$F$1998))+SUMPRODUCT(-('Diário 3º PA'!$E$4:$E$1991='Analítico Cx.'!$B76),-('Diário 3º PA'!$O$4:$O$1991=I$1),('Diário 3º PA'!$F$4:$F$1991))+SUMPRODUCT(-('Diário 4º PA'!$E$4:$E$2000='Analítico Cx.'!$B76),-('Diário 4º PA'!$O$4:$O$2000=I$1),('Diário 4º PA'!$F$4:$F$2000))</f>
        <v>0</v>
      </c>
      <c r="J76" s="188">
        <f>SUMPRODUCT(-('Diário 1º PA'!$E$4:$E$2000='Analítico Cx.'!$B76),-('Diário 1º PA'!$O$4:$O$2000=J$1),('Diário 1º PA'!$F$4:$F$2000))+SUMPRODUCT(-('Diário 2º PA'!$E$4:$E$1998='Analítico Cx.'!$B76),-('Diário 2º PA'!$O$4:$O$1998=J$1),('Diário 2º PA'!$F$4:$F$1998))+SUMPRODUCT(-('Diário 3º PA'!$E$4:$E$1991='Analítico Cx.'!$B76),-('Diário 3º PA'!$O$4:$O$1991=J$1),('Diário 3º PA'!$F$4:$F$1991))+SUMPRODUCT(-('Diário 4º PA'!$E$4:$E$2000='Analítico Cx.'!$B76),-('Diário 4º PA'!$O$4:$O$2000=J$1),('Diário 4º PA'!$F$4:$F$2000))</f>
        <v>0</v>
      </c>
      <c r="K76" s="188">
        <f>SUMPRODUCT(-('Diário 1º PA'!$E$4:$E$2000='Analítico Cx.'!$B76),-('Diário 1º PA'!$O$4:$O$2000=K$1),('Diário 1º PA'!$F$4:$F$2000))+SUMPRODUCT(-('Diário 2º PA'!$E$4:$E$1998='Analítico Cx.'!$B76),-('Diário 2º PA'!$O$4:$O$1998=K$1),('Diário 2º PA'!$F$4:$F$1998))+SUMPRODUCT(-('Diário 3º PA'!$E$4:$E$1991='Analítico Cx.'!$B76),-('Diário 3º PA'!$O$4:$O$1991=K$1),('Diário 3º PA'!$F$4:$F$1991))+SUMPRODUCT(-('Diário 4º PA'!$E$4:$E$2000='Analítico Cx.'!$B76),-('Diário 4º PA'!$O$4:$O$2000=K$1),('Diário 4º PA'!$F$4:$F$2000))</f>
        <v>0</v>
      </c>
      <c r="L76" s="188">
        <f>SUMPRODUCT(-('Diário 1º PA'!$E$4:$E$2000='Analítico Cx.'!$B76),-('Diário 1º PA'!$O$4:$O$2000=L$1),('Diário 1º PA'!$F$4:$F$2000))+SUMPRODUCT(-('Diário 2º PA'!$E$4:$E$1998='Analítico Cx.'!$B76),-('Diário 2º PA'!$O$4:$O$1998=L$1),('Diário 2º PA'!$F$4:$F$1998))+SUMPRODUCT(-('Diário 3º PA'!$E$4:$E$1991='Analítico Cx.'!$B76),-('Diário 3º PA'!$O$4:$O$1991=L$1),('Diário 3º PA'!$F$4:$F$1991))+SUMPRODUCT(-('Diário 4º PA'!$E$4:$E$2000='Analítico Cx.'!$B76),-('Diário 4º PA'!$O$4:$O$2000=L$1),('Diário 4º PA'!$F$4:$F$2000))</f>
        <v>0</v>
      </c>
      <c r="M76" s="188">
        <f>SUMPRODUCT(-('Diário 1º PA'!$E$4:$E$2000='Analítico Cx.'!$B76),-('Diário 1º PA'!$O$4:$O$2000=M$1),('Diário 1º PA'!$F$4:$F$2000))+SUMPRODUCT(-('Diário 2º PA'!$E$4:$E$1998='Analítico Cx.'!$B76),-('Diário 2º PA'!$O$4:$O$1998=M$1),('Diário 2º PA'!$F$4:$F$1998))+SUMPRODUCT(-('Diário 3º PA'!$E$4:$E$1991='Analítico Cx.'!$B76),-('Diário 3º PA'!$O$4:$O$1991=M$1),('Diário 3º PA'!$F$4:$F$1991))+SUMPRODUCT(-('Diário 4º PA'!$E$4:$E$2000='Analítico Cx.'!$B76),-('Diário 4º PA'!$O$4:$O$2000=M$1),('Diário 4º PA'!$F$4:$F$2000))</f>
        <v>0</v>
      </c>
      <c r="N76" s="188">
        <f>SUMPRODUCT(-('Diário 1º PA'!$E$4:$E$2000='Analítico Cx.'!$B76),-('Diário 1º PA'!$O$4:$O$2000=N$1),('Diário 1º PA'!$F$4:$F$2000))+SUMPRODUCT(-('Diário 2º PA'!$E$4:$E$1998='Analítico Cx.'!$B76),-('Diário 2º PA'!$O$4:$O$1998=N$1),('Diário 2º PA'!$F$4:$F$1998))+SUMPRODUCT(-('Diário 3º PA'!$E$4:$E$1991='Analítico Cx.'!$B76),-('Diário 3º PA'!$O$4:$O$1991=N$1),('Diário 3º PA'!$F$4:$F$1991))+SUMPRODUCT(-('Diário 4º PA'!$E$4:$E$2000='Analítico Cx.'!$B76),-('Diário 4º PA'!$O$4:$O$2000=N$1),('Diário 4º PA'!$F$4:$F$2000))</f>
        <v>0</v>
      </c>
      <c r="O76" s="189">
        <f t="shared" si="16"/>
        <v>0</v>
      </c>
      <c r="P76" s="172">
        <f t="shared" si="15"/>
        <v>0</v>
      </c>
    </row>
    <row r="77" spans="1:16" ht="23.25" customHeight="1">
      <c r="A77" s="63" t="s">
        <v>129</v>
      </c>
      <c r="B77" s="106" t="s">
        <v>186</v>
      </c>
      <c r="C77" s="188">
        <f>SUMPRODUCT(-('Diário 1º PA'!$E$4:$E$2000='Analítico Cx.'!$B77),-('Diário 1º PA'!$O$4:$O$2000=C$1),('Diário 1º PA'!$F$4:$F$2000))+SUMPRODUCT(-('Diário 2º PA'!$E$4:$E$1998='Analítico Cx.'!$B77),-('Diário 2º PA'!$O$4:$O$1998=C$1),('Diário 2º PA'!$F$4:$F$1998))+SUMPRODUCT(-('Diário 3º PA'!$E$4:$E$1991='Analítico Cx.'!$B77),-('Diário 3º PA'!$O$4:$O$1991=C$1),('Diário 3º PA'!$F$4:$F$1991))+SUMPRODUCT(-('Diário 4º PA'!$E$4:$E$2000='Analítico Cx.'!$B77),-('Diário 4º PA'!$O$4:$O$2000=C$1),('Diário 4º PA'!$F$4:$F$2000))</f>
        <v>0</v>
      </c>
      <c r="D77" s="188">
        <f>SUMPRODUCT(-('Diário 1º PA'!$E$4:$E$2000='Analítico Cx.'!$B77),-('Diário 1º PA'!$O$4:$O$2000=D$1),('Diário 1º PA'!$F$4:$F$2000))+SUMPRODUCT(-('Diário 2º PA'!$E$4:$E$1998='Analítico Cx.'!$B77),-('Diário 2º PA'!$O$4:$O$1998=D$1),('Diário 2º PA'!$F$4:$F$1998))+SUMPRODUCT(-('Diário 3º PA'!$E$4:$E$1991='Analítico Cx.'!$B77),-('Diário 3º PA'!$O$4:$O$1991=D$1),('Diário 3º PA'!$F$4:$F$1991))+SUMPRODUCT(-('Diário 4º PA'!$E$4:$E$2000='Analítico Cx.'!$B77),-('Diário 4º PA'!$O$4:$O$2000=D$1),('Diário 4º PA'!$F$4:$F$2000))</f>
        <v>0</v>
      </c>
      <c r="E77" s="188">
        <f>SUMPRODUCT(-('Diário 1º PA'!$E$4:$E$2000='Analítico Cx.'!$B77),-('Diário 1º PA'!$O$4:$O$2000=E$1),('Diário 1º PA'!$F$4:$F$2000))+SUMPRODUCT(-('Diário 2º PA'!$E$4:$E$1998='Analítico Cx.'!$B77),-('Diário 2º PA'!$O$4:$O$1998=E$1),('Diário 2º PA'!$F$4:$F$1998))+SUMPRODUCT(-('Diário 3º PA'!$E$4:$E$1991='Analítico Cx.'!$B77),-('Diário 3º PA'!$O$4:$O$1991=E$1),('Diário 3º PA'!$F$4:$F$1991))+SUMPRODUCT(-('Diário 4º PA'!$E$4:$E$2000='Analítico Cx.'!$B77),-('Diário 4º PA'!$O$4:$O$2000=E$1),('Diário 4º PA'!$F$4:$F$2000))</f>
        <v>0</v>
      </c>
      <c r="F77" s="188">
        <f>SUMPRODUCT(-('Diário 1º PA'!$E$4:$E$2000='Analítico Cx.'!$B77),-('Diário 1º PA'!$O$4:$O$2000=F$1),('Diário 1º PA'!$F$4:$F$2000))+SUMPRODUCT(-('Diário 2º PA'!$E$4:$E$1998='Analítico Cx.'!$B77),-('Diário 2º PA'!$O$4:$O$1998=F$1),('Diário 2º PA'!$F$4:$F$1998))+SUMPRODUCT(-('Diário 3º PA'!$E$4:$E$1991='Analítico Cx.'!$B77),-('Diário 3º PA'!$O$4:$O$1991=F$1),('Diário 3º PA'!$F$4:$F$1991))+SUMPRODUCT(-('Diário 4º PA'!$E$4:$E$2000='Analítico Cx.'!$B77),-('Diário 4º PA'!$O$4:$O$2000=F$1),('Diário 4º PA'!$F$4:$F$2000))</f>
        <v>0</v>
      </c>
      <c r="G77" s="188">
        <f>SUMPRODUCT(-('Diário 1º PA'!$E$4:$E$2000='Analítico Cx.'!$B77),-('Diário 1º PA'!$O$4:$O$2000=G$1),('Diário 1º PA'!$F$4:$F$2000))+SUMPRODUCT(-('Diário 2º PA'!$E$4:$E$1998='Analítico Cx.'!$B77),-('Diário 2º PA'!$O$4:$O$1998=G$1),('Diário 2º PA'!$F$4:$F$1998))+SUMPRODUCT(-('Diário 3º PA'!$E$4:$E$1991='Analítico Cx.'!$B77),-('Diário 3º PA'!$O$4:$O$1991=G$1),('Diário 3º PA'!$F$4:$F$1991))+SUMPRODUCT(-('Diário 4º PA'!$E$4:$E$2000='Analítico Cx.'!$B77),-('Diário 4º PA'!$O$4:$O$2000=G$1),('Diário 4º PA'!$F$4:$F$2000))</f>
        <v>0</v>
      </c>
      <c r="H77" s="188">
        <f>SUMPRODUCT(-('Diário 1º PA'!$E$4:$E$2000='Analítico Cx.'!$B77),-('Diário 1º PA'!$O$4:$O$2000=H$1),('Diário 1º PA'!$F$4:$F$2000))+SUMPRODUCT(-('Diário 2º PA'!$E$4:$E$1998='Analítico Cx.'!$B77),-('Diário 2º PA'!$O$4:$O$1998=H$1),('Diário 2º PA'!$F$4:$F$1998))+SUMPRODUCT(-('Diário 3º PA'!$E$4:$E$1991='Analítico Cx.'!$B77),-('Diário 3º PA'!$O$4:$O$1991=H$1),('Diário 3º PA'!$F$4:$F$1991))+SUMPRODUCT(-('Diário 4º PA'!$E$4:$E$2000='Analítico Cx.'!$B77),-('Diário 4º PA'!$O$4:$O$2000=H$1),('Diário 4º PA'!$F$4:$F$2000))</f>
        <v>0</v>
      </c>
      <c r="I77" s="188">
        <f>SUMPRODUCT(-('Diário 1º PA'!$E$4:$E$2000='Analítico Cx.'!$B77),-('Diário 1º PA'!$O$4:$O$2000=I$1),('Diário 1º PA'!$F$4:$F$2000))+SUMPRODUCT(-('Diário 2º PA'!$E$4:$E$1998='Analítico Cx.'!$B77),-('Diário 2º PA'!$O$4:$O$1998=I$1),('Diário 2º PA'!$F$4:$F$1998))+SUMPRODUCT(-('Diário 3º PA'!$E$4:$E$1991='Analítico Cx.'!$B77),-('Diário 3º PA'!$O$4:$O$1991=I$1),('Diário 3º PA'!$F$4:$F$1991))+SUMPRODUCT(-('Diário 4º PA'!$E$4:$E$2000='Analítico Cx.'!$B77),-('Diário 4º PA'!$O$4:$O$2000=I$1),('Diário 4º PA'!$F$4:$F$2000))</f>
        <v>0</v>
      </c>
      <c r="J77" s="188">
        <f>SUMPRODUCT(-('Diário 1º PA'!$E$4:$E$2000='Analítico Cx.'!$B77),-('Diário 1º PA'!$O$4:$O$2000=J$1),('Diário 1º PA'!$F$4:$F$2000))+SUMPRODUCT(-('Diário 2º PA'!$E$4:$E$1998='Analítico Cx.'!$B77),-('Diário 2º PA'!$O$4:$O$1998=J$1),('Diário 2º PA'!$F$4:$F$1998))+SUMPRODUCT(-('Diário 3º PA'!$E$4:$E$1991='Analítico Cx.'!$B77),-('Diário 3º PA'!$O$4:$O$1991=J$1),('Diário 3º PA'!$F$4:$F$1991))+SUMPRODUCT(-('Diário 4º PA'!$E$4:$E$2000='Analítico Cx.'!$B77),-('Diário 4º PA'!$O$4:$O$2000=J$1),('Diário 4º PA'!$F$4:$F$2000))</f>
        <v>0</v>
      </c>
      <c r="K77" s="188">
        <f>SUMPRODUCT(-('Diário 1º PA'!$E$4:$E$2000='Analítico Cx.'!$B77),-('Diário 1º PA'!$O$4:$O$2000=K$1),('Diário 1º PA'!$F$4:$F$2000))+SUMPRODUCT(-('Diário 2º PA'!$E$4:$E$1998='Analítico Cx.'!$B77),-('Diário 2º PA'!$O$4:$O$1998=K$1),('Diário 2º PA'!$F$4:$F$1998))+SUMPRODUCT(-('Diário 3º PA'!$E$4:$E$1991='Analítico Cx.'!$B77),-('Diário 3º PA'!$O$4:$O$1991=K$1),('Diário 3º PA'!$F$4:$F$1991))+SUMPRODUCT(-('Diário 4º PA'!$E$4:$E$2000='Analítico Cx.'!$B77),-('Diário 4º PA'!$O$4:$O$2000=K$1),('Diário 4º PA'!$F$4:$F$2000))</f>
        <v>0</v>
      </c>
      <c r="L77" s="188">
        <f>SUMPRODUCT(-('Diário 1º PA'!$E$4:$E$2000='Analítico Cx.'!$B77),-('Diário 1º PA'!$O$4:$O$2000=L$1),('Diário 1º PA'!$F$4:$F$2000))+SUMPRODUCT(-('Diário 2º PA'!$E$4:$E$1998='Analítico Cx.'!$B77),-('Diário 2º PA'!$O$4:$O$1998=L$1),('Diário 2º PA'!$F$4:$F$1998))+SUMPRODUCT(-('Diário 3º PA'!$E$4:$E$1991='Analítico Cx.'!$B77),-('Diário 3º PA'!$O$4:$O$1991=L$1),('Diário 3º PA'!$F$4:$F$1991))+SUMPRODUCT(-('Diário 4º PA'!$E$4:$E$2000='Analítico Cx.'!$B77),-('Diário 4º PA'!$O$4:$O$2000=L$1),('Diário 4º PA'!$F$4:$F$2000))</f>
        <v>0</v>
      </c>
      <c r="M77" s="188">
        <f>SUMPRODUCT(-('Diário 1º PA'!$E$4:$E$2000='Analítico Cx.'!$B77),-('Diário 1º PA'!$O$4:$O$2000=M$1),('Diário 1º PA'!$F$4:$F$2000))+SUMPRODUCT(-('Diário 2º PA'!$E$4:$E$1998='Analítico Cx.'!$B77),-('Diário 2º PA'!$O$4:$O$1998=M$1),('Diário 2º PA'!$F$4:$F$1998))+SUMPRODUCT(-('Diário 3º PA'!$E$4:$E$1991='Analítico Cx.'!$B77),-('Diário 3º PA'!$O$4:$O$1991=M$1),('Diário 3º PA'!$F$4:$F$1991))+SUMPRODUCT(-('Diário 4º PA'!$E$4:$E$2000='Analítico Cx.'!$B77),-('Diário 4º PA'!$O$4:$O$2000=M$1),('Diário 4º PA'!$F$4:$F$2000))</f>
        <v>0</v>
      </c>
      <c r="N77" s="188">
        <f>SUMPRODUCT(-('Diário 1º PA'!$E$4:$E$2000='Analítico Cx.'!$B77),-('Diário 1º PA'!$O$4:$O$2000=N$1),('Diário 1º PA'!$F$4:$F$2000))+SUMPRODUCT(-('Diário 2º PA'!$E$4:$E$1998='Analítico Cx.'!$B77),-('Diário 2º PA'!$O$4:$O$1998=N$1),('Diário 2º PA'!$F$4:$F$1998))+SUMPRODUCT(-('Diário 3º PA'!$E$4:$E$1991='Analítico Cx.'!$B77),-('Diário 3º PA'!$O$4:$O$1991=N$1),('Diário 3º PA'!$F$4:$F$1991))+SUMPRODUCT(-('Diário 4º PA'!$E$4:$E$2000='Analítico Cx.'!$B77),-('Diário 4º PA'!$O$4:$O$2000=N$1),('Diário 4º PA'!$F$4:$F$2000))</f>
        <v>0</v>
      </c>
      <c r="O77" s="189">
        <f t="shared" si="16"/>
        <v>0</v>
      </c>
      <c r="P77" s="172">
        <f t="shared" si="15"/>
        <v>0</v>
      </c>
    </row>
    <row r="78" spans="1:16" ht="23.25" customHeight="1">
      <c r="A78" s="63" t="s">
        <v>130</v>
      </c>
      <c r="B78" s="107" t="s">
        <v>187</v>
      </c>
      <c r="C78" s="188">
        <f>SUMPRODUCT(-('Diário 1º PA'!$E$4:$E$2000='Analítico Cx.'!$B78),-('Diário 1º PA'!$O$4:$O$2000=C$1),('Diário 1º PA'!$F$4:$F$2000))+SUMPRODUCT(-('Diário 2º PA'!$E$4:$E$1998='Analítico Cx.'!$B78),-('Diário 2º PA'!$O$4:$O$1998=C$1),('Diário 2º PA'!$F$4:$F$1998))+SUMPRODUCT(-('Diário 3º PA'!$E$4:$E$1991='Analítico Cx.'!$B78),-('Diário 3º PA'!$O$4:$O$1991=C$1),('Diário 3º PA'!$F$4:$F$1991))+SUMPRODUCT(-('Diário 4º PA'!$E$4:$E$2000='Analítico Cx.'!$B78),-('Diário 4º PA'!$O$4:$O$2000=C$1),('Diário 4º PA'!$F$4:$F$2000))</f>
        <v>0</v>
      </c>
      <c r="D78" s="188">
        <f>SUMPRODUCT(-('Diário 1º PA'!$E$4:$E$2000='Analítico Cx.'!$B78),-('Diário 1º PA'!$O$4:$O$2000=D$1),('Diário 1º PA'!$F$4:$F$2000))+SUMPRODUCT(-('Diário 2º PA'!$E$4:$E$1998='Analítico Cx.'!$B78),-('Diário 2º PA'!$O$4:$O$1998=D$1),('Diário 2º PA'!$F$4:$F$1998))+SUMPRODUCT(-('Diário 3º PA'!$E$4:$E$1991='Analítico Cx.'!$B78),-('Diário 3º PA'!$O$4:$O$1991=D$1),('Diário 3º PA'!$F$4:$F$1991))+SUMPRODUCT(-('Diário 4º PA'!$E$4:$E$2000='Analítico Cx.'!$B78),-('Diário 4º PA'!$O$4:$O$2000=D$1),('Diário 4º PA'!$F$4:$F$2000))</f>
        <v>0</v>
      </c>
      <c r="E78" s="188">
        <f>SUMPRODUCT(-('Diário 1º PA'!$E$4:$E$2000='Analítico Cx.'!$B78),-('Diário 1º PA'!$O$4:$O$2000=E$1),('Diário 1º PA'!$F$4:$F$2000))+SUMPRODUCT(-('Diário 2º PA'!$E$4:$E$1998='Analítico Cx.'!$B78),-('Diário 2º PA'!$O$4:$O$1998=E$1),('Diário 2º PA'!$F$4:$F$1998))+SUMPRODUCT(-('Diário 3º PA'!$E$4:$E$1991='Analítico Cx.'!$B78),-('Diário 3º PA'!$O$4:$O$1991=E$1),('Diário 3º PA'!$F$4:$F$1991))+SUMPRODUCT(-('Diário 4º PA'!$E$4:$E$2000='Analítico Cx.'!$B78),-('Diário 4º PA'!$O$4:$O$2000=E$1),('Diário 4º PA'!$F$4:$F$2000))</f>
        <v>0</v>
      </c>
      <c r="F78" s="188">
        <f>SUMPRODUCT(-('Diário 1º PA'!$E$4:$E$2000='Analítico Cx.'!$B78),-('Diário 1º PA'!$O$4:$O$2000=F$1),('Diário 1º PA'!$F$4:$F$2000))+SUMPRODUCT(-('Diário 2º PA'!$E$4:$E$1998='Analítico Cx.'!$B78),-('Diário 2º PA'!$O$4:$O$1998=F$1),('Diário 2º PA'!$F$4:$F$1998))+SUMPRODUCT(-('Diário 3º PA'!$E$4:$E$1991='Analítico Cx.'!$B78),-('Diário 3º PA'!$O$4:$O$1991=F$1),('Diário 3º PA'!$F$4:$F$1991))+SUMPRODUCT(-('Diário 4º PA'!$E$4:$E$2000='Analítico Cx.'!$B78),-('Diário 4º PA'!$O$4:$O$2000=F$1),('Diário 4º PA'!$F$4:$F$2000))</f>
        <v>0</v>
      </c>
      <c r="G78" s="188">
        <f>SUMPRODUCT(-('Diário 1º PA'!$E$4:$E$2000='Analítico Cx.'!$B78),-('Diário 1º PA'!$O$4:$O$2000=G$1),('Diário 1º PA'!$F$4:$F$2000))+SUMPRODUCT(-('Diário 2º PA'!$E$4:$E$1998='Analítico Cx.'!$B78),-('Diário 2º PA'!$O$4:$O$1998=G$1),('Diário 2º PA'!$F$4:$F$1998))+SUMPRODUCT(-('Diário 3º PA'!$E$4:$E$1991='Analítico Cx.'!$B78),-('Diário 3º PA'!$O$4:$O$1991=G$1),('Diário 3º PA'!$F$4:$F$1991))+SUMPRODUCT(-('Diário 4º PA'!$E$4:$E$2000='Analítico Cx.'!$B78),-('Diário 4º PA'!$O$4:$O$2000=G$1),('Diário 4º PA'!$F$4:$F$2000))</f>
        <v>0</v>
      </c>
      <c r="H78" s="188">
        <f>SUMPRODUCT(-('Diário 1º PA'!$E$4:$E$2000='Analítico Cx.'!$B78),-('Diário 1º PA'!$O$4:$O$2000=H$1),('Diário 1º PA'!$F$4:$F$2000))+SUMPRODUCT(-('Diário 2º PA'!$E$4:$E$1998='Analítico Cx.'!$B78),-('Diário 2º PA'!$O$4:$O$1998=H$1),('Diário 2º PA'!$F$4:$F$1998))+SUMPRODUCT(-('Diário 3º PA'!$E$4:$E$1991='Analítico Cx.'!$B78),-('Diário 3º PA'!$O$4:$O$1991=H$1),('Diário 3º PA'!$F$4:$F$1991))+SUMPRODUCT(-('Diário 4º PA'!$E$4:$E$2000='Analítico Cx.'!$B78),-('Diário 4º PA'!$O$4:$O$2000=H$1),('Diário 4º PA'!$F$4:$F$2000))</f>
        <v>0</v>
      </c>
      <c r="I78" s="188">
        <f>SUMPRODUCT(-('Diário 1º PA'!$E$4:$E$2000='Analítico Cx.'!$B78),-('Diário 1º PA'!$O$4:$O$2000=I$1),('Diário 1º PA'!$F$4:$F$2000))+SUMPRODUCT(-('Diário 2º PA'!$E$4:$E$1998='Analítico Cx.'!$B78),-('Diário 2º PA'!$O$4:$O$1998=I$1),('Diário 2º PA'!$F$4:$F$1998))+SUMPRODUCT(-('Diário 3º PA'!$E$4:$E$1991='Analítico Cx.'!$B78),-('Diário 3º PA'!$O$4:$O$1991=I$1),('Diário 3º PA'!$F$4:$F$1991))+SUMPRODUCT(-('Diário 4º PA'!$E$4:$E$2000='Analítico Cx.'!$B78),-('Diário 4º PA'!$O$4:$O$2000=I$1),('Diário 4º PA'!$F$4:$F$2000))</f>
        <v>0</v>
      </c>
      <c r="J78" s="188">
        <f>SUMPRODUCT(-('Diário 1º PA'!$E$4:$E$2000='Analítico Cx.'!$B78),-('Diário 1º PA'!$O$4:$O$2000=J$1),('Diário 1º PA'!$F$4:$F$2000))+SUMPRODUCT(-('Diário 2º PA'!$E$4:$E$1998='Analítico Cx.'!$B78),-('Diário 2º PA'!$O$4:$O$1998=J$1),('Diário 2º PA'!$F$4:$F$1998))+SUMPRODUCT(-('Diário 3º PA'!$E$4:$E$1991='Analítico Cx.'!$B78),-('Diário 3º PA'!$O$4:$O$1991=J$1),('Diário 3º PA'!$F$4:$F$1991))+SUMPRODUCT(-('Diário 4º PA'!$E$4:$E$2000='Analítico Cx.'!$B78),-('Diário 4º PA'!$O$4:$O$2000=J$1),('Diário 4º PA'!$F$4:$F$2000))</f>
        <v>0</v>
      </c>
      <c r="K78" s="188">
        <f>SUMPRODUCT(-('Diário 1º PA'!$E$4:$E$2000='Analítico Cx.'!$B78),-('Diário 1º PA'!$O$4:$O$2000=K$1),('Diário 1º PA'!$F$4:$F$2000))+SUMPRODUCT(-('Diário 2º PA'!$E$4:$E$1998='Analítico Cx.'!$B78),-('Diário 2º PA'!$O$4:$O$1998=K$1),('Diário 2º PA'!$F$4:$F$1998))+SUMPRODUCT(-('Diário 3º PA'!$E$4:$E$1991='Analítico Cx.'!$B78),-('Diário 3º PA'!$O$4:$O$1991=K$1),('Diário 3º PA'!$F$4:$F$1991))+SUMPRODUCT(-('Diário 4º PA'!$E$4:$E$2000='Analítico Cx.'!$B78),-('Diário 4º PA'!$O$4:$O$2000=K$1),('Diário 4º PA'!$F$4:$F$2000))</f>
        <v>0</v>
      </c>
      <c r="L78" s="188">
        <f>SUMPRODUCT(-('Diário 1º PA'!$E$4:$E$2000='Analítico Cx.'!$B78),-('Diário 1º PA'!$O$4:$O$2000=L$1),('Diário 1º PA'!$F$4:$F$2000))+SUMPRODUCT(-('Diário 2º PA'!$E$4:$E$1998='Analítico Cx.'!$B78),-('Diário 2º PA'!$O$4:$O$1998=L$1),('Diário 2º PA'!$F$4:$F$1998))+SUMPRODUCT(-('Diário 3º PA'!$E$4:$E$1991='Analítico Cx.'!$B78),-('Diário 3º PA'!$O$4:$O$1991=L$1),('Diário 3º PA'!$F$4:$F$1991))+SUMPRODUCT(-('Diário 4º PA'!$E$4:$E$2000='Analítico Cx.'!$B78),-('Diário 4º PA'!$O$4:$O$2000=L$1),('Diário 4º PA'!$F$4:$F$2000))</f>
        <v>0</v>
      </c>
      <c r="M78" s="188">
        <f>SUMPRODUCT(-('Diário 1º PA'!$E$4:$E$2000='Analítico Cx.'!$B78),-('Diário 1º PA'!$O$4:$O$2000=M$1),('Diário 1º PA'!$F$4:$F$2000))+SUMPRODUCT(-('Diário 2º PA'!$E$4:$E$1998='Analítico Cx.'!$B78),-('Diário 2º PA'!$O$4:$O$1998=M$1),('Diário 2º PA'!$F$4:$F$1998))+SUMPRODUCT(-('Diário 3º PA'!$E$4:$E$1991='Analítico Cx.'!$B78),-('Diário 3º PA'!$O$4:$O$1991=M$1),('Diário 3º PA'!$F$4:$F$1991))+SUMPRODUCT(-('Diário 4º PA'!$E$4:$E$2000='Analítico Cx.'!$B78),-('Diário 4º PA'!$O$4:$O$2000=M$1),('Diário 4º PA'!$F$4:$F$2000))</f>
        <v>0</v>
      </c>
      <c r="N78" s="188">
        <f>SUMPRODUCT(-('Diário 1º PA'!$E$4:$E$2000='Analítico Cx.'!$B78),-('Diário 1º PA'!$O$4:$O$2000=N$1),('Diário 1º PA'!$F$4:$F$2000))+SUMPRODUCT(-('Diário 2º PA'!$E$4:$E$1998='Analítico Cx.'!$B78),-('Diário 2º PA'!$O$4:$O$1998=N$1),('Diário 2º PA'!$F$4:$F$1998))+SUMPRODUCT(-('Diário 3º PA'!$E$4:$E$1991='Analítico Cx.'!$B78),-('Diário 3º PA'!$O$4:$O$1991=N$1),('Diário 3º PA'!$F$4:$F$1991))+SUMPRODUCT(-('Diário 4º PA'!$E$4:$E$2000='Analítico Cx.'!$B78),-('Diário 4º PA'!$O$4:$O$2000=N$1),('Diário 4º PA'!$F$4:$F$2000))</f>
        <v>0</v>
      </c>
      <c r="O78" s="189">
        <f t="shared" si="16"/>
        <v>0</v>
      </c>
      <c r="P78" s="172">
        <f t="shared" si="15"/>
        <v>0</v>
      </c>
    </row>
    <row r="79" spans="1:16" ht="23.25" customHeight="1">
      <c r="A79" s="63" t="s">
        <v>131</v>
      </c>
      <c r="B79" s="107" t="s">
        <v>188</v>
      </c>
      <c r="C79" s="188">
        <f>SUMPRODUCT(-('Diário 1º PA'!$E$4:$E$2000='Analítico Cx.'!$B79),-('Diário 1º PA'!$O$4:$O$2000=C$1),('Diário 1º PA'!$F$4:$F$2000))+SUMPRODUCT(-('Diário 2º PA'!$E$4:$E$1998='Analítico Cx.'!$B79),-('Diário 2º PA'!$O$4:$O$1998=C$1),('Diário 2º PA'!$F$4:$F$1998))+SUMPRODUCT(-('Diário 3º PA'!$E$4:$E$1991='Analítico Cx.'!$B79),-('Diário 3º PA'!$O$4:$O$1991=C$1),('Diário 3º PA'!$F$4:$F$1991))+SUMPRODUCT(-('Diário 4º PA'!$E$4:$E$2000='Analítico Cx.'!$B79),-('Diário 4º PA'!$O$4:$O$2000=C$1),('Diário 4º PA'!$F$4:$F$2000))</f>
        <v>0</v>
      </c>
      <c r="D79" s="188">
        <f>SUMPRODUCT(-('Diário 1º PA'!$E$4:$E$2000='Analítico Cx.'!$B79),-('Diário 1º PA'!$O$4:$O$2000=D$1),('Diário 1º PA'!$F$4:$F$2000))+SUMPRODUCT(-('Diário 2º PA'!$E$4:$E$1998='Analítico Cx.'!$B79),-('Diário 2º PA'!$O$4:$O$1998=D$1),('Diário 2º PA'!$F$4:$F$1998))+SUMPRODUCT(-('Diário 3º PA'!$E$4:$E$1991='Analítico Cx.'!$B79),-('Diário 3º PA'!$O$4:$O$1991=D$1),('Diário 3º PA'!$F$4:$F$1991))+SUMPRODUCT(-('Diário 4º PA'!$E$4:$E$2000='Analítico Cx.'!$B79),-('Diário 4º PA'!$O$4:$O$2000=D$1),('Diário 4º PA'!$F$4:$F$2000))</f>
        <v>0</v>
      </c>
      <c r="E79" s="188">
        <f>SUMPRODUCT(-('Diário 1º PA'!$E$4:$E$2000='Analítico Cx.'!$B79),-('Diário 1º PA'!$O$4:$O$2000=E$1),('Diário 1º PA'!$F$4:$F$2000))+SUMPRODUCT(-('Diário 2º PA'!$E$4:$E$1998='Analítico Cx.'!$B79),-('Diário 2º PA'!$O$4:$O$1998=E$1),('Diário 2º PA'!$F$4:$F$1998))+SUMPRODUCT(-('Diário 3º PA'!$E$4:$E$1991='Analítico Cx.'!$B79),-('Diário 3º PA'!$O$4:$O$1991=E$1),('Diário 3º PA'!$F$4:$F$1991))+SUMPRODUCT(-('Diário 4º PA'!$E$4:$E$2000='Analítico Cx.'!$B79),-('Diário 4º PA'!$O$4:$O$2000=E$1),('Diário 4º PA'!$F$4:$F$2000))</f>
        <v>0</v>
      </c>
      <c r="F79" s="188">
        <f>SUMPRODUCT(-('Diário 1º PA'!$E$4:$E$2000='Analítico Cx.'!$B79),-('Diário 1º PA'!$O$4:$O$2000=F$1),('Diário 1º PA'!$F$4:$F$2000))+SUMPRODUCT(-('Diário 2º PA'!$E$4:$E$1998='Analítico Cx.'!$B79),-('Diário 2º PA'!$O$4:$O$1998=F$1),('Diário 2º PA'!$F$4:$F$1998))+SUMPRODUCT(-('Diário 3º PA'!$E$4:$E$1991='Analítico Cx.'!$B79),-('Diário 3º PA'!$O$4:$O$1991=F$1),('Diário 3º PA'!$F$4:$F$1991))+SUMPRODUCT(-('Diário 4º PA'!$E$4:$E$2000='Analítico Cx.'!$B79),-('Diário 4º PA'!$O$4:$O$2000=F$1),('Diário 4º PA'!$F$4:$F$2000))</f>
        <v>0</v>
      </c>
      <c r="G79" s="188">
        <f>SUMPRODUCT(-('Diário 1º PA'!$E$4:$E$2000='Analítico Cx.'!$B79),-('Diário 1º PA'!$O$4:$O$2000=G$1),('Diário 1º PA'!$F$4:$F$2000))+SUMPRODUCT(-('Diário 2º PA'!$E$4:$E$1998='Analítico Cx.'!$B79),-('Diário 2º PA'!$O$4:$O$1998=G$1),('Diário 2º PA'!$F$4:$F$1998))+SUMPRODUCT(-('Diário 3º PA'!$E$4:$E$1991='Analítico Cx.'!$B79),-('Diário 3º PA'!$O$4:$O$1991=G$1),('Diário 3º PA'!$F$4:$F$1991))+SUMPRODUCT(-('Diário 4º PA'!$E$4:$E$2000='Analítico Cx.'!$B79),-('Diário 4º PA'!$O$4:$O$2000=G$1),('Diário 4º PA'!$F$4:$F$2000))</f>
        <v>0</v>
      </c>
      <c r="H79" s="188">
        <f>SUMPRODUCT(-('Diário 1º PA'!$E$4:$E$2000='Analítico Cx.'!$B79),-('Diário 1º PA'!$O$4:$O$2000=H$1),('Diário 1º PA'!$F$4:$F$2000))+SUMPRODUCT(-('Diário 2º PA'!$E$4:$E$1998='Analítico Cx.'!$B79),-('Diário 2º PA'!$O$4:$O$1998=H$1),('Diário 2º PA'!$F$4:$F$1998))+SUMPRODUCT(-('Diário 3º PA'!$E$4:$E$1991='Analítico Cx.'!$B79),-('Diário 3º PA'!$O$4:$O$1991=H$1),('Diário 3º PA'!$F$4:$F$1991))+SUMPRODUCT(-('Diário 4º PA'!$E$4:$E$2000='Analítico Cx.'!$B79),-('Diário 4º PA'!$O$4:$O$2000=H$1),('Diário 4º PA'!$F$4:$F$2000))</f>
        <v>0</v>
      </c>
      <c r="I79" s="188">
        <f>SUMPRODUCT(-('Diário 1º PA'!$E$4:$E$2000='Analítico Cx.'!$B79),-('Diário 1º PA'!$O$4:$O$2000=I$1),('Diário 1º PA'!$F$4:$F$2000))+SUMPRODUCT(-('Diário 2º PA'!$E$4:$E$1998='Analítico Cx.'!$B79),-('Diário 2º PA'!$O$4:$O$1998=I$1),('Diário 2º PA'!$F$4:$F$1998))+SUMPRODUCT(-('Diário 3º PA'!$E$4:$E$1991='Analítico Cx.'!$B79),-('Diário 3º PA'!$O$4:$O$1991=I$1),('Diário 3º PA'!$F$4:$F$1991))+SUMPRODUCT(-('Diário 4º PA'!$E$4:$E$2000='Analítico Cx.'!$B79),-('Diário 4º PA'!$O$4:$O$2000=I$1),('Diário 4º PA'!$F$4:$F$2000))</f>
        <v>0</v>
      </c>
      <c r="J79" s="188">
        <f>SUMPRODUCT(-('Diário 1º PA'!$E$4:$E$2000='Analítico Cx.'!$B79),-('Diário 1º PA'!$O$4:$O$2000=J$1),('Diário 1º PA'!$F$4:$F$2000))+SUMPRODUCT(-('Diário 2º PA'!$E$4:$E$1998='Analítico Cx.'!$B79),-('Diário 2º PA'!$O$4:$O$1998=J$1),('Diário 2º PA'!$F$4:$F$1998))+SUMPRODUCT(-('Diário 3º PA'!$E$4:$E$1991='Analítico Cx.'!$B79),-('Diário 3º PA'!$O$4:$O$1991=J$1),('Diário 3º PA'!$F$4:$F$1991))+SUMPRODUCT(-('Diário 4º PA'!$E$4:$E$2000='Analítico Cx.'!$B79),-('Diário 4º PA'!$O$4:$O$2000=J$1),('Diário 4º PA'!$F$4:$F$2000))</f>
        <v>0</v>
      </c>
      <c r="K79" s="188">
        <f>SUMPRODUCT(-('Diário 1º PA'!$E$4:$E$2000='Analítico Cx.'!$B79),-('Diário 1º PA'!$O$4:$O$2000=K$1),('Diário 1º PA'!$F$4:$F$2000))+SUMPRODUCT(-('Diário 2º PA'!$E$4:$E$1998='Analítico Cx.'!$B79),-('Diário 2º PA'!$O$4:$O$1998=K$1),('Diário 2º PA'!$F$4:$F$1998))+SUMPRODUCT(-('Diário 3º PA'!$E$4:$E$1991='Analítico Cx.'!$B79),-('Diário 3º PA'!$O$4:$O$1991=K$1),('Diário 3º PA'!$F$4:$F$1991))+SUMPRODUCT(-('Diário 4º PA'!$E$4:$E$2000='Analítico Cx.'!$B79),-('Diário 4º PA'!$O$4:$O$2000=K$1),('Diário 4º PA'!$F$4:$F$2000))</f>
        <v>0</v>
      </c>
      <c r="L79" s="188">
        <f>SUMPRODUCT(-('Diário 1º PA'!$E$4:$E$2000='Analítico Cx.'!$B79),-('Diário 1º PA'!$O$4:$O$2000=L$1),('Diário 1º PA'!$F$4:$F$2000))+SUMPRODUCT(-('Diário 2º PA'!$E$4:$E$1998='Analítico Cx.'!$B79),-('Diário 2º PA'!$O$4:$O$1998=L$1),('Diário 2º PA'!$F$4:$F$1998))+SUMPRODUCT(-('Diário 3º PA'!$E$4:$E$1991='Analítico Cx.'!$B79),-('Diário 3º PA'!$O$4:$O$1991=L$1),('Diário 3º PA'!$F$4:$F$1991))+SUMPRODUCT(-('Diário 4º PA'!$E$4:$E$2000='Analítico Cx.'!$B79),-('Diário 4º PA'!$O$4:$O$2000=L$1),('Diário 4º PA'!$F$4:$F$2000))</f>
        <v>0</v>
      </c>
      <c r="M79" s="188">
        <f>SUMPRODUCT(-('Diário 1º PA'!$E$4:$E$2000='Analítico Cx.'!$B79),-('Diário 1º PA'!$O$4:$O$2000=M$1),('Diário 1º PA'!$F$4:$F$2000))+SUMPRODUCT(-('Diário 2º PA'!$E$4:$E$1998='Analítico Cx.'!$B79),-('Diário 2º PA'!$O$4:$O$1998=M$1),('Diário 2º PA'!$F$4:$F$1998))+SUMPRODUCT(-('Diário 3º PA'!$E$4:$E$1991='Analítico Cx.'!$B79),-('Diário 3º PA'!$O$4:$O$1991=M$1),('Diário 3º PA'!$F$4:$F$1991))+SUMPRODUCT(-('Diário 4º PA'!$E$4:$E$2000='Analítico Cx.'!$B79),-('Diário 4º PA'!$O$4:$O$2000=M$1),('Diário 4º PA'!$F$4:$F$2000))</f>
        <v>0</v>
      </c>
      <c r="N79" s="188">
        <f>SUMPRODUCT(-('Diário 1º PA'!$E$4:$E$2000='Analítico Cx.'!$B79),-('Diário 1º PA'!$O$4:$O$2000=N$1),('Diário 1º PA'!$F$4:$F$2000))+SUMPRODUCT(-('Diário 2º PA'!$E$4:$E$1998='Analítico Cx.'!$B79),-('Diário 2º PA'!$O$4:$O$1998=N$1),('Diário 2º PA'!$F$4:$F$1998))+SUMPRODUCT(-('Diário 3º PA'!$E$4:$E$1991='Analítico Cx.'!$B79),-('Diário 3º PA'!$O$4:$O$1991=N$1),('Diário 3º PA'!$F$4:$F$1991))+SUMPRODUCT(-('Diário 4º PA'!$E$4:$E$2000='Analítico Cx.'!$B79),-('Diário 4º PA'!$O$4:$O$2000=N$1),('Diário 4º PA'!$F$4:$F$2000))</f>
        <v>0</v>
      </c>
      <c r="O79" s="189">
        <f t="shared" si="16"/>
        <v>0</v>
      </c>
      <c r="P79" s="172">
        <f t="shared" si="15"/>
        <v>0</v>
      </c>
    </row>
    <row r="80" spans="1:16" ht="23.25" customHeight="1">
      <c r="A80" s="63" t="s">
        <v>132</v>
      </c>
      <c r="B80" s="107" t="s">
        <v>189</v>
      </c>
      <c r="C80" s="188">
        <f>SUMPRODUCT(-('Diário 1º PA'!$E$4:$E$2000='Analítico Cx.'!$B80),-('Diário 1º PA'!$O$4:$O$2000=C$1),('Diário 1º PA'!$F$4:$F$2000))+SUMPRODUCT(-('Diário 2º PA'!$E$4:$E$1998='Analítico Cx.'!$B80),-('Diário 2º PA'!$O$4:$O$1998=C$1),('Diário 2º PA'!$F$4:$F$1998))+SUMPRODUCT(-('Diário 3º PA'!$E$4:$E$1991='Analítico Cx.'!$B80),-('Diário 3º PA'!$O$4:$O$1991=C$1),('Diário 3º PA'!$F$4:$F$1991))+SUMPRODUCT(-('Diário 4º PA'!$E$4:$E$2000='Analítico Cx.'!$B80),-('Diário 4º PA'!$O$4:$O$2000=C$1),('Diário 4º PA'!$F$4:$F$2000))</f>
        <v>0</v>
      </c>
      <c r="D80" s="188">
        <f>SUMPRODUCT(-('Diário 1º PA'!$E$4:$E$2000='Analítico Cx.'!$B80),-('Diário 1º PA'!$O$4:$O$2000=D$1),('Diário 1º PA'!$F$4:$F$2000))+SUMPRODUCT(-('Diário 2º PA'!$E$4:$E$1998='Analítico Cx.'!$B80),-('Diário 2º PA'!$O$4:$O$1998=D$1),('Diário 2º PA'!$F$4:$F$1998))+SUMPRODUCT(-('Diário 3º PA'!$E$4:$E$1991='Analítico Cx.'!$B80),-('Diário 3º PA'!$O$4:$O$1991=D$1),('Diário 3º PA'!$F$4:$F$1991))+SUMPRODUCT(-('Diário 4º PA'!$E$4:$E$2000='Analítico Cx.'!$B80),-('Diário 4º PA'!$O$4:$O$2000=D$1),('Diário 4º PA'!$F$4:$F$2000))</f>
        <v>0</v>
      </c>
      <c r="E80" s="188">
        <f>SUMPRODUCT(-('Diário 1º PA'!$E$4:$E$2000='Analítico Cx.'!$B80),-('Diário 1º PA'!$O$4:$O$2000=E$1),('Diário 1º PA'!$F$4:$F$2000))+SUMPRODUCT(-('Diário 2º PA'!$E$4:$E$1998='Analítico Cx.'!$B80),-('Diário 2º PA'!$O$4:$O$1998=E$1),('Diário 2º PA'!$F$4:$F$1998))+SUMPRODUCT(-('Diário 3º PA'!$E$4:$E$1991='Analítico Cx.'!$B80),-('Diário 3º PA'!$O$4:$O$1991=E$1),('Diário 3º PA'!$F$4:$F$1991))+SUMPRODUCT(-('Diário 4º PA'!$E$4:$E$2000='Analítico Cx.'!$B80),-('Diário 4º PA'!$O$4:$O$2000=E$1),('Diário 4º PA'!$F$4:$F$2000))</f>
        <v>0</v>
      </c>
      <c r="F80" s="188">
        <f>SUMPRODUCT(-('Diário 1º PA'!$E$4:$E$2000='Analítico Cx.'!$B80),-('Diário 1º PA'!$O$4:$O$2000=F$1),('Diário 1º PA'!$F$4:$F$2000))+SUMPRODUCT(-('Diário 2º PA'!$E$4:$E$1998='Analítico Cx.'!$B80),-('Diário 2º PA'!$O$4:$O$1998=F$1),('Diário 2º PA'!$F$4:$F$1998))+SUMPRODUCT(-('Diário 3º PA'!$E$4:$E$1991='Analítico Cx.'!$B80),-('Diário 3º PA'!$O$4:$O$1991=F$1),('Diário 3º PA'!$F$4:$F$1991))+SUMPRODUCT(-('Diário 4º PA'!$E$4:$E$2000='Analítico Cx.'!$B80),-('Diário 4º PA'!$O$4:$O$2000=F$1),('Diário 4º PA'!$F$4:$F$2000))</f>
        <v>0</v>
      </c>
      <c r="G80" s="188">
        <f>SUMPRODUCT(-('Diário 1º PA'!$E$4:$E$2000='Analítico Cx.'!$B80),-('Diário 1º PA'!$O$4:$O$2000=G$1),('Diário 1º PA'!$F$4:$F$2000))+SUMPRODUCT(-('Diário 2º PA'!$E$4:$E$1998='Analítico Cx.'!$B80),-('Diário 2º PA'!$O$4:$O$1998=G$1),('Diário 2º PA'!$F$4:$F$1998))+SUMPRODUCT(-('Diário 3º PA'!$E$4:$E$1991='Analítico Cx.'!$B80),-('Diário 3º PA'!$O$4:$O$1991=G$1),('Diário 3º PA'!$F$4:$F$1991))+SUMPRODUCT(-('Diário 4º PA'!$E$4:$E$2000='Analítico Cx.'!$B80),-('Diário 4º PA'!$O$4:$O$2000=G$1),('Diário 4º PA'!$F$4:$F$2000))</f>
        <v>0</v>
      </c>
      <c r="H80" s="188">
        <f>SUMPRODUCT(-('Diário 1º PA'!$E$4:$E$2000='Analítico Cx.'!$B80),-('Diário 1º PA'!$O$4:$O$2000=H$1),('Diário 1º PA'!$F$4:$F$2000))+SUMPRODUCT(-('Diário 2º PA'!$E$4:$E$1998='Analítico Cx.'!$B80),-('Diário 2º PA'!$O$4:$O$1998=H$1),('Diário 2º PA'!$F$4:$F$1998))+SUMPRODUCT(-('Diário 3º PA'!$E$4:$E$1991='Analítico Cx.'!$B80),-('Diário 3º PA'!$O$4:$O$1991=H$1),('Diário 3º PA'!$F$4:$F$1991))+SUMPRODUCT(-('Diário 4º PA'!$E$4:$E$2000='Analítico Cx.'!$B80),-('Diário 4º PA'!$O$4:$O$2000=H$1),('Diário 4º PA'!$F$4:$F$2000))</f>
        <v>0</v>
      </c>
      <c r="I80" s="188">
        <f>SUMPRODUCT(-('Diário 1º PA'!$E$4:$E$2000='Analítico Cx.'!$B80),-('Diário 1º PA'!$O$4:$O$2000=I$1),('Diário 1º PA'!$F$4:$F$2000))+SUMPRODUCT(-('Diário 2º PA'!$E$4:$E$1998='Analítico Cx.'!$B80),-('Diário 2º PA'!$O$4:$O$1998=I$1),('Diário 2º PA'!$F$4:$F$1998))+SUMPRODUCT(-('Diário 3º PA'!$E$4:$E$1991='Analítico Cx.'!$B80),-('Diário 3º PA'!$O$4:$O$1991=I$1),('Diário 3º PA'!$F$4:$F$1991))+SUMPRODUCT(-('Diário 4º PA'!$E$4:$E$2000='Analítico Cx.'!$B80),-('Diário 4º PA'!$O$4:$O$2000=I$1),('Diário 4º PA'!$F$4:$F$2000))</f>
        <v>0</v>
      </c>
      <c r="J80" s="188">
        <f>SUMPRODUCT(-('Diário 1º PA'!$E$4:$E$2000='Analítico Cx.'!$B80),-('Diário 1º PA'!$O$4:$O$2000=J$1),('Diário 1º PA'!$F$4:$F$2000))+SUMPRODUCT(-('Diário 2º PA'!$E$4:$E$1998='Analítico Cx.'!$B80),-('Diário 2º PA'!$O$4:$O$1998=J$1),('Diário 2º PA'!$F$4:$F$1998))+SUMPRODUCT(-('Diário 3º PA'!$E$4:$E$1991='Analítico Cx.'!$B80),-('Diário 3º PA'!$O$4:$O$1991=J$1),('Diário 3º PA'!$F$4:$F$1991))+SUMPRODUCT(-('Diário 4º PA'!$E$4:$E$2000='Analítico Cx.'!$B80),-('Diário 4º PA'!$O$4:$O$2000=J$1),('Diário 4º PA'!$F$4:$F$2000))</f>
        <v>0</v>
      </c>
      <c r="K80" s="188">
        <f>SUMPRODUCT(-('Diário 1º PA'!$E$4:$E$2000='Analítico Cx.'!$B80),-('Diário 1º PA'!$O$4:$O$2000=K$1),('Diário 1º PA'!$F$4:$F$2000))+SUMPRODUCT(-('Diário 2º PA'!$E$4:$E$1998='Analítico Cx.'!$B80),-('Diário 2º PA'!$O$4:$O$1998=K$1),('Diário 2º PA'!$F$4:$F$1998))+SUMPRODUCT(-('Diário 3º PA'!$E$4:$E$1991='Analítico Cx.'!$B80),-('Diário 3º PA'!$O$4:$O$1991=K$1),('Diário 3º PA'!$F$4:$F$1991))+SUMPRODUCT(-('Diário 4º PA'!$E$4:$E$2000='Analítico Cx.'!$B80),-('Diário 4º PA'!$O$4:$O$2000=K$1),('Diário 4º PA'!$F$4:$F$2000))</f>
        <v>0</v>
      </c>
      <c r="L80" s="188">
        <f>SUMPRODUCT(-('Diário 1º PA'!$E$4:$E$2000='Analítico Cx.'!$B80),-('Diário 1º PA'!$O$4:$O$2000=L$1),('Diário 1º PA'!$F$4:$F$2000))+SUMPRODUCT(-('Diário 2º PA'!$E$4:$E$1998='Analítico Cx.'!$B80),-('Diário 2º PA'!$O$4:$O$1998=L$1),('Diário 2º PA'!$F$4:$F$1998))+SUMPRODUCT(-('Diário 3º PA'!$E$4:$E$1991='Analítico Cx.'!$B80),-('Diário 3º PA'!$O$4:$O$1991=L$1),('Diário 3º PA'!$F$4:$F$1991))+SUMPRODUCT(-('Diário 4º PA'!$E$4:$E$2000='Analítico Cx.'!$B80),-('Diário 4º PA'!$O$4:$O$2000=L$1),('Diário 4º PA'!$F$4:$F$2000))</f>
        <v>0</v>
      </c>
      <c r="M80" s="188">
        <f>SUMPRODUCT(-('Diário 1º PA'!$E$4:$E$2000='Analítico Cx.'!$B80),-('Diário 1º PA'!$O$4:$O$2000=M$1),('Diário 1º PA'!$F$4:$F$2000))+SUMPRODUCT(-('Diário 2º PA'!$E$4:$E$1998='Analítico Cx.'!$B80),-('Diário 2º PA'!$O$4:$O$1998=M$1),('Diário 2º PA'!$F$4:$F$1998))+SUMPRODUCT(-('Diário 3º PA'!$E$4:$E$1991='Analítico Cx.'!$B80),-('Diário 3º PA'!$O$4:$O$1991=M$1),('Diário 3º PA'!$F$4:$F$1991))+SUMPRODUCT(-('Diário 4º PA'!$E$4:$E$2000='Analítico Cx.'!$B80),-('Diário 4º PA'!$O$4:$O$2000=M$1),('Diário 4º PA'!$F$4:$F$2000))</f>
        <v>0</v>
      </c>
      <c r="N80" s="188">
        <f>SUMPRODUCT(-('Diário 1º PA'!$E$4:$E$2000='Analítico Cx.'!$B80),-('Diário 1º PA'!$O$4:$O$2000=N$1),('Diário 1º PA'!$F$4:$F$2000))+SUMPRODUCT(-('Diário 2º PA'!$E$4:$E$1998='Analítico Cx.'!$B80),-('Diário 2º PA'!$O$4:$O$1998=N$1),('Diário 2º PA'!$F$4:$F$1998))+SUMPRODUCT(-('Diário 3º PA'!$E$4:$E$1991='Analítico Cx.'!$B80),-('Diário 3º PA'!$O$4:$O$1991=N$1),('Diário 3º PA'!$F$4:$F$1991))+SUMPRODUCT(-('Diário 4º PA'!$E$4:$E$2000='Analítico Cx.'!$B80),-('Diário 4º PA'!$O$4:$O$2000=N$1),('Diário 4º PA'!$F$4:$F$2000))</f>
        <v>0</v>
      </c>
      <c r="O80" s="189">
        <f t="shared" si="16"/>
        <v>0</v>
      </c>
      <c r="P80" s="172">
        <f t="shared" si="15"/>
        <v>0</v>
      </c>
    </row>
    <row r="81" spans="1:16" ht="23.25" customHeight="1">
      <c r="A81" s="63" t="s">
        <v>133</v>
      </c>
      <c r="B81" s="107" t="s">
        <v>253</v>
      </c>
      <c r="C81" s="188">
        <f>SUMPRODUCT(-('Diário 1º PA'!$E$4:$E$2000='Analítico Cx.'!$B81),-('Diário 1º PA'!$O$4:$O$2000=C$1),('Diário 1º PA'!$F$4:$F$2000))+SUMPRODUCT(-('Diário 2º PA'!$E$4:$E$1998='Analítico Cx.'!$B81),-('Diário 2º PA'!$O$4:$O$1998=C$1),('Diário 2º PA'!$F$4:$F$1998))+SUMPRODUCT(-('Diário 3º PA'!$E$4:$E$1991='Analítico Cx.'!$B81),-('Diário 3º PA'!$O$4:$O$1991=C$1),('Diário 3º PA'!$F$4:$F$1991))+SUMPRODUCT(-('Diário 4º PA'!$E$4:$E$2000='Analítico Cx.'!$B81),-('Diário 4º PA'!$O$4:$O$2000=C$1),('Diário 4º PA'!$F$4:$F$2000))</f>
        <v>0</v>
      </c>
      <c r="D81" s="188">
        <f>SUMPRODUCT(-('Diário 1º PA'!$E$4:$E$2000='Analítico Cx.'!$B81),-('Diário 1º PA'!$O$4:$O$2000=D$1),('Diário 1º PA'!$F$4:$F$2000))+SUMPRODUCT(-('Diário 2º PA'!$E$4:$E$1998='Analítico Cx.'!$B81),-('Diário 2º PA'!$O$4:$O$1998=D$1),('Diário 2º PA'!$F$4:$F$1998))+SUMPRODUCT(-('Diário 3º PA'!$E$4:$E$1991='Analítico Cx.'!$B81),-('Diário 3º PA'!$O$4:$O$1991=D$1),('Diário 3º PA'!$F$4:$F$1991))+SUMPRODUCT(-('Diário 4º PA'!$E$4:$E$2000='Analítico Cx.'!$B81),-('Diário 4º PA'!$O$4:$O$2000=D$1),('Diário 4º PA'!$F$4:$F$2000))</f>
        <v>0</v>
      </c>
      <c r="E81" s="188">
        <f>SUMPRODUCT(-('Diário 1º PA'!$E$4:$E$2000='Analítico Cx.'!$B81),-('Diário 1º PA'!$O$4:$O$2000=E$1),('Diário 1º PA'!$F$4:$F$2000))+SUMPRODUCT(-('Diário 2º PA'!$E$4:$E$1998='Analítico Cx.'!$B81),-('Diário 2º PA'!$O$4:$O$1998=E$1),('Diário 2º PA'!$F$4:$F$1998))+SUMPRODUCT(-('Diário 3º PA'!$E$4:$E$1991='Analítico Cx.'!$B81),-('Diário 3º PA'!$O$4:$O$1991=E$1),('Diário 3º PA'!$F$4:$F$1991))+SUMPRODUCT(-('Diário 4º PA'!$E$4:$E$2000='Analítico Cx.'!$B81),-('Diário 4º PA'!$O$4:$O$2000=E$1),('Diário 4º PA'!$F$4:$F$2000))</f>
        <v>0</v>
      </c>
      <c r="F81" s="188">
        <f>SUMPRODUCT(-('Diário 1º PA'!$E$4:$E$2000='Analítico Cx.'!$B81),-('Diário 1º PA'!$O$4:$O$2000=F$1),('Diário 1º PA'!$F$4:$F$2000))+SUMPRODUCT(-('Diário 2º PA'!$E$4:$E$1998='Analítico Cx.'!$B81),-('Diário 2º PA'!$O$4:$O$1998=F$1),('Diário 2º PA'!$F$4:$F$1998))+SUMPRODUCT(-('Diário 3º PA'!$E$4:$E$1991='Analítico Cx.'!$B81),-('Diário 3º PA'!$O$4:$O$1991=F$1),('Diário 3º PA'!$F$4:$F$1991))+SUMPRODUCT(-('Diário 4º PA'!$E$4:$E$2000='Analítico Cx.'!$B81),-('Diário 4º PA'!$O$4:$O$2000=F$1),('Diário 4º PA'!$F$4:$F$2000))</f>
        <v>0</v>
      </c>
      <c r="G81" s="188">
        <f>SUMPRODUCT(-('Diário 1º PA'!$E$4:$E$2000='Analítico Cx.'!$B81),-('Diário 1º PA'!$O$4:$O$2000=G$1),('Diário 1º PA'!$F$4:$F$2000))+SUMPRODUCT(-('Diário 2º PA'!$E$4:$E$1998='Analítico Cx.'!$B81),-('Diário 2º PA'!$O$4:$O$1998=G$1),('Diário 2º PA'!$F$4:$F$1998))+SUMPRODUCT(-('Diário 3º PA'!$E$4:$E$1991='Analítico Cx.'!$B81),-('Diário 3º PA'!$O$4:$O$1991=G$1),('Diário 3º PA'!$F$4:$F$1991))+SUMPRODUCT(-('Diário 4º PA'!$E$4:$E$2000='Analítico Cx.'!$B81),-('Diário 4º PA'!$O$4:$O$2000=G$1),('Diário 4º PA'!$F$4:$F$2000))</f>
        <v>0</v>
      </c>
      <c r="H81" s="188">
        <f>SUMPRODUCT(-('Diário 1º PA'!$E$4:$E$2000='Analítico Cx.'!$B81),-('Diário 1º PA'!$O$4:$O$2000=H$1),('Diário 1º PA'!$F$4:$F$2000))+SUMPRODUCT(-('Diário 2º PA'!$E$4:$E$1998='Analítico Cx.'!$B81),-('Diário 2º PA'!$O$4:$O$1998=H$1),('Diário 2º PA'!$F$4:$F$1998))+SUMPRODUCT(-('Diário 3º PA'!$E$4:$E$1991='Analítico Cx.'!$B81),-('Diário 3º PA'!$O$4:$O$1991=H$1),('Diário 3º PA'!$F$4:$F$1991))+SUMPRODUCT(-('Diário 4º PA'!$E$4:$E$2000='Analítico Cx.'!$B81),-('Diário 4º PA'!$O$4:$O$2000=H$1),('Diário 4º PA'!$F$4:$F$2000))</f>
        <v>0</v>
      </c>
      <c r="I81" s="188">
        <f>SUMPRODUCT(-('Diário 1º PA'!$E$4:$E$2000='Analítico Cx.'!$B81),-('Diário 1º PA'!$O$4:$O$2000=I$1),('Diário 1º PA'!$F$4:$F$2000))+SUMPRODUCT(-('Diário 2º PA'!$E$4:$E$1998='Analítico Cx.'!$B81),-('Diário 2º PA'!$O$4:$O$1998=I$1),('Diário 2º PA'!$F$4:$F$1998))+SUMPRODUCT(-('Diário 3º PA'!$E$4:$E$1991='Analítico Cx.'!$B81),-('Diário 3º PA'!$O$4:$O$1991=I$1),('Diário 3º PA'!$F$4:$F$1991))+SUMPRODUCT(-('Diário 4º PA'!$E$4:$E$2000='Analítico Cx.'!$B81),-('Diário 4º PA'!$O$4:$O$2000=I$1),('Diário 4º PA'!$F$4:$F$2000))</f>
        <v>0</v>
      </c>
      <c r="J81" s="188">
        <f>SUMPRODUCT(-('Diário 1º PA'!$E$4:$E$2000='Analítico Cx.'!$B81),-('Diário 1º PA'!$O$4:$O$2000=J$1),('Diário 1º PA'!$F$4:$F$2000))+SUMPRODUCT(-('Diário 2º PA'!$E$4:$E$1998='Analítico Cx.'!$B81),-('Diário 2º PA'!$O$4:$O$1998=J$1),('Diário 2º PA'!$F$4:$F$1998))+SUMPRODUCT(-('Diário 3º PA'!$E$4:$E$1991='Analítico Cx.'!$B81),-('Diário 3º PA'!$O$4:$O$1991=J$1),('Diário 3º PA'!$F$4:$F$1991))+SUMPRODUCT(-('Diário 4º PA'!$E$4:$E$2000='Analítico Cx.'!$B81),-('Diário 4º PA'!$O$4:$O$2000=J$1),('Diário 4º PA'!$F$4:$F$2000))</f>
        <v>0</v>
      </c>
      <c r="K81" s="188">
        <f>SUMPRODUCT(-('Diário 1º PA'!$E$4:$E$2000='Analítico Cx.'!$B81),-('Diário 1º PA'!$O$4:$O$2000=K$1),('Diário 1º PA'!$F$4:$F$2000))+SUMPRODUCT(-('Diário 2º PA'!$E$4:$E$1998='Analítico Cx.'!$B81),-('Diário 2º PA'!$O$4:$O$1998=K$1),('Diário 2º PA'!$F$4:$F$1998))+SUMPRODUCT(-('Diário 3º PA'!$E$4:$E$1991='Analítico Cx.'!$B81),-('Diário 3º PA'!$O$4:$O$1991=K$1),('Diário 3º PA'!$F$4:$F$1991))+SUMPRODUCT(-('Diário 4º PA'!$E$4:$E$2000='Analítico Cx.'!$B81),-('Diário 4º PA'!$O$4:$O$2000=K$1),('Diário 4º PA'!$F$4:$F$2000))</f>
        <v>0</v>
      </c>
      <c r="L81" s="188">
        <f>SUMPRODUCT(-('Diário 1º PA'!$E$4:$E$2000='Analítico Cx.'!$B81),-('Diário 1º PA'!$O$4:$O$2000=L$1),('Diário 1º PA'!$F$4:$F$2000))+SUMPRODUCT(-('Diário 2º PA'!$E$4:$E$1998='Analítico Cx.'!$B81),-('Diário 2º PA'!$O$4:$O$1998=L$1),('Diário 2º PA'!$F$4:$F$1998))+SUMPRODUCT(-('Diário 3º PA'!$E$4:$E$1991='Analítico Cx.'!$B81),-('Diário 3º PA'!$O$4:$O$1991=L$1),('Diário 3º PA'!$F$4:$F$1991))+SUMPRODUCT(-('Diário 4º PA'!$E$4:$E$2000='Analítico Cx.'!$B81),-('Diário 4º PA'!$O$4:$O$2000=L$1),('Diário 4º PA'!$F$4:$F$2000))</f>
        <v>0</v>
      </c>
      <c r="M81" s="188">
        <f>SUMPRODUCT(-('Diário 1º PA'!$E$4:$E$2000='Analítico Cx.'!$B81),-('Diário 1º PA'!$O$4:$O$2000=M$1),('Diário 1º PA'!$F$4:$F$2000))+SUMPRODUCT(-('Diário 2º PA'!$E$4:$E$1998='Analítico Cx.'!$B81),-('Diário 2º PA'!$O$4:$O$1998=M$1),('Diário 2º PA'!$F$4:$F$1998))+SUMPRODUCT(-('Diário 3º PA'!$E$4:$E$1991='Analítico Cx.'!$B81),-('Diário 3º PA'!$O$4:$O$1991=M$1),('Diário 3º PA'!$F$4:$F$1991))+SUMPRODUCT(-('Diário 4º PA'!$E$4:$E$2000='Analítico Cx.'!$B81),-('Diário 4º PA'!$O$4:$O$2000=M$1),('Diário 4º PA'!$F$4:$F$2000))</f>
        <v>0</v>
      </c>
      <c r="N81" s="188">
        <f>SUMPRODUCT(-('Diário 1º PA'!$E$4:$E$2000='Analítico Cx.'!$B81),-('Diário 1º PA'!$O$4:$O$2000=N$1),('Diário 1º PA'!$F$4:$F$2000))+SUMPRODUCT(-('Diário 2º PA'!$E$4:$E$1998='Analítico Cx.'!$B81),-('Diário 2º PA'!$O$4:$O$1998=N$1),('Diário 2º PA'!$F$4:$F$1998))+SUMPRODUCT(-('Diário 3º PA'!$E$4:$E$1991='Analítico Cx.'!$B81),-('Diário 3º PA'!$O$4:$O$1991=N$1),('Diário 3º PA'!$F$4:$F$1991))+SUMPRODUCT(-('Diário 4º PA'!$E$4:$E$2000='Analítico Cx.'!$B81),-('Diário 4º PA'!$O$4:$O$2000=N$1),('Diário 4º PA'!$F$4:$F$2000))</f>
        <v>0</v>
      </c>
      <c r="O81" s="189">
        <f t="shared" si="16"/>
        <v>0</v>
      </c>
      <c r="P81" s="172">
        <f t="shared" si="15"/>
        <v>0</v>
      </c>
    </row>
    <row r="82" spans="1:16" ht="23.25" customHeight="1">
      <c r="A82" s="63" t="s">
        <v>134</v>
      </c>
      <c r="B82" s="107" t="s">
        <v>92</v>
      </c>
      <c r="C82" s="188">
        <f>SUMPRODUCT(-('Diário 1º PA'!$E$4:$E$2000='Analítico Cx.'!$B82),-('Diário 1º PA'!$O$4:$O$2000=C$1),('Diário 1º PA'!$F$4:$F$2000))+SUMPRODUCT(-('Diário 2º PA'!$E$4:$E$1998='Analítico Cx.'!$B82),-('Diário 2º PA'!$O$4:$O$1998=C$1),('Diário 2º PA'!$F$4:$F$1998))+SUMPRODUCT(-('Diário 3º PA'!$E$4:$E$1991='Analítico Cx.'!$B82),-('Diário 3º PA'!$O$4:$O$1991=C$1),('Diário 3º PA'!$F$4:$F$1991))+SUMPRODUCT(-('Diário 4º PA'!$E$4:$E$2000='Analítico Cx.'!$B82),-('Diário 4º PA'!$O$4:$O$2000=C$1),('Diário 4º PA'!$F$4:$F$2000))</f>
        <v>0</v>
      </c>
      <c r="D82" s="188">
        <f>SUMPRODUCT(-('Diário 1º PA'!$E$4:$E$2000='Analítico Cx.'!$B82),-('Diário 1º PA'!$O$4:$O$2000=D$1),('Diário 1º PA'!$F$4:$F$2000))+SUMPRODUCT(-('Diário 2º PA'!$E$4:$E$1998='Analítico Cx.'!$B82),-('Diário 2º PA'!$O$4:$O$1998=D$1),('Diário 2º PA'!$F$4:$F$1998))+SUMPRODUCT(-('Diário 3º PA'!$E$4:$E$1991='Analítico Cx.'!$B82),-('Diário 3º PA'!$O$4:$O$1991=D$1),('Diário 3º PA'!$F$4:$F$1991))+SUMPRODUCT(-('Diário 4º PA'!$E$4:$E$2000='Analítico Cx.'!$B82),-('Diário 4º PA'!$O$4:$O$2000=D$1),('Diário 4º PA'!$F$4:$F$2000))</f>
        <v>0</v>
      </c>
      <c r="E82" s="188">
        <f>SUMPRODUCT(-('Diário 1º PA'!$E$4:$E$2000='Analítico Cx.'!$B82),-('Diário 1º PA'!$O$4:$O$2000=E$1),('Diário 1º PA'!$F$4:$F$2000))+SUMPRODUCT(-('Diário 2º PA'!$E$4:$E$1998='Analítico Cx.'!$B82),-('Diário 2º PA'!$O$4:$O$1998=E$1),('Diário 2º PA'!$F$4:$F$1998))+SUMPRODUCT(-('Diário 3º PA'!$E$4:$E$1991='Analítico Cx.'!$B82),-('Diário 3º PA'!$O$4:$O$1991=E$1),('Diário 3º PA'!$F$4:$F$1991))+SUMPRODUCT(-('Diário 4º PA'!$E$4:$E$2000='Analítico Cx.'!$B82),-('Diário 4º PA'!$O$4:$O$2000=E$1),('Diário 4º PA'!$F$4:$F$2000))</f>
        <v>0</v>
      </c>
      <c r="F82" s="188">
        <f>SUMPRODUCT(-('Diário 1º PA'!$E$4:$E$2000='Analítico Cx.'!$B82),-('Diário 1º PA'!$O$4:$O$2000=F$1),('Diário 1º PA'!$F$4:$F$2000))+SUMPRODUCT(-('Diário 2º PA'!$E$4:$E$1998='Analítico Cx.'!$B82),-('Diário 2º PA'!$O$4:$O$1998=F$1),('Diário 2º PA'!$F$4:$F$1998))+SUMPRODUCT(-('Diário 3º PA'!$E$4:$E$1991='Analítico Cx.'!$B82),-('Diário 3º PA'!$O$4:$O$1991=F$1),('Diário 3º PA'!$F$4:$F$1991))+SUMPRODUCT(-('Diário 4º PA'!$E$4:$E$2000='Analítico Cx.'!$B82),-('Diário 4º PA'!$O$4:$O$2000=F$1),('Diário 4º PA'!$F$4:$F$2000))</f>
        <v>0</v>
      </c>
      <c r="G82" s="188">
        <f>SUMPRODUCT(-('Diário 1º PA'!$E$4:$E$2000='Analítico Cx.'!$B82),-('Diário 1º PA'!$O$4:$O$2000=G$1),('Diário 1º PA'!$F$4:$F$2000))+SUMPRODUCT(-('Diário 2º PA'!$E$4:$E$1998='Analítico Cx.'!$B82),-('Diário 2º PA'!$O$4:$O$1998=G$1),('Diário 2º PA'!$F$4:$F$1998))+SUMPRODUCT(-('Diário 3º PA'!$E$4:$E$1991='Analítico Cx.'!$B82),-('Diário 3º PA'!$O$4:$O$1991=G$1),('Diário 3º PA'!$F$4:$F$1991))+SUMPRODUCT(-('Diário 4º PA'!$E$4:$E$2000='Analítico Cx.'!$B82),-('Diário 4º PA'!$O$4:$O$2000=G$1),('Diário 4º PA'!$F$4:$F$2000))</f>
        <v>0</v>
      </c>
      <c r="H82" s="188">
        <f>SUMPRODUCT(-('Diário 1º PA'!$E$4:$E$2000='Analítico Cx.'!$B82),-('Diário 1º PA'!$O$4:$O$2000=H$1),('Diário 1º PA'!$F$4:$F$2000))+SUMPRODUCT(-('Diário 2º PA'!$E$4:$E$1998='Analítico Cx.'!$B82),-('Diário 2º PA'!$O$4:$O$1998=H$1),('Diário 2º PA'!$F$4:$F$1998))+SUMPRODUCT(-('Diário 3º PA'!$E$4:$E$1991='Analítico Cx.'!$B82),-('Diário 3º PA'!$O$4:$O$1991=H$1),('Diário 3º PA'!$F$4:$F$1991))+SUMPRODUCT(-('Diário 4º PA'!$E$4:$E$2000='Analítico Cx.'!$B82),-('Diário 4º PA'!$O$4:$O$2000=H$1),('Diário 4º PA'!$F$4:$F$2000))</f>
        <v>5310.8</v>
      </c>
      <c r="I82" s="188">
        <f>SUMPRODUCT(-('Diário 1º PA'!$E$4:$E$2000='Analítico Cx.'!$B82),-('Diário 1º PA'!$O$4:$O$2000=I$1),('Diário 1º PA'!$F$4:$F$2000))+SUMPRODUCT(-('Diário 2º PA'!$E$4:$E$1998='Analítico Cx.'!$B82),-('Diário 2º PA'!$O$4:$O$1998=I$1),('Diário 2º PA'!$F$4:$F$1998))+SUMPRODUCT(-('Diário 3º PA'!$E$4:$E$1991='Analítico Cx.'!$B82),-('Diário 3º PA'!$O$4:$O$1991=I$1),('Diário 3º PA'!$F$4:$F$1991))+SUMPRODUCT(-('Diário 4º PA'!$E$4:$E$2000='Analítico Cx.'!$B82),-('Diário 4º PA'!$O$4:$O$2000=I$1),('Diário 4º PA'!$F$4:$F$2000))</f>
        <v>581.20000000000005</v>
      </c>
      <c r="J82" s="188">
        <f>SUMPRODUCT(-('Diário 1º PA'!$E$4:$E$2000='Analítico Cx.'!$B82),-('Diário 1º PA'!$O$4:$O$2000=J$1),('Diário 1º PA'!$F$4:$F$2000))+SUMPRODUCT(-('Diário 2º PA'!$E$4:$E$1998='Analítico Cx.'!$B82),-('Diário 2º PA'!$O$4:$O$1998=J$1),('Diário 2º PA'!$F$4:$F$1998))+SUMPRODUCT(-('Diário 3º PA'!$E$4:$E$1991='Analítico Cx.'!$B82),-('Diário 3º PA'!$O$4:$O$1991=J$1),('Diário 3º PA'!$F$4:$F$1991))+SUMPRODUCT(-('Diário 4º PA'!$E$4:$E$2000='Analítico Cx.'!$B82),-('Diário 4º PA'!$O$4:$O$2000=J$1),('Diário 4º PA'!$F$4:$F$2000))</f>
        <v>8</v>
      </c>
      <c r="K82" s="188">
        <f>SUMPRODUCT(-('Diário 1º PA'!$E$4:$E$2000='Analítico Cx.'!$B82),-('Diário 1º PA'!$O$4:$O$2000=K$1),('Diário 1º PA'!$F$4:$F$2000))+SUMPRODUCT(-('Diário 2º PA'!$E$4:$E$1998='Analítico Cx.'!$B82),-('Diário 2º PA'!$O$4:$O$1998=K$1),('Diário 2º PA'!$F$4:$F$1998))+SUMPRODUCT(-('Diário 3º PA'!$E$4:$E$1991='Analítico Cx.'!$B82),-('Diário 3º PA'!$O$4:$O$1991=K$1),('Diário 3º PA'!$F$4:$F$1991))+SUMPRODUCT(-('Diário 4º PA'!$E$4:$E$2000='Analítico Cx.'!$B82),-('Diário 4º PA'!$O$4:$O$2000=K$1),('Diário 4º PA'!$F$4:$F$2000))</f>
        <v>0</v>
      </c>
      <c r="L82" s="188">
        <f>SUMPRODUCT(-('Diário 1º PA'!$E$4:$E$2000='Analítico Cx.'!$B82),-('Diário 1º PA'!$O$4:$O$2000=L$1),('Diário 1º PA'!$F$4:$F$2000))+SUMPRODUCT(-('Diário 2º PA'!$E$4:$E$1998='Analítico Cx.'!$B82),-('Diário 2º PA'!$O$4:$O$1998=L$1),('Diário 2º PA'!$F$4:$F$1998))+SUMPRODUCT(-('Diário 3º PA'!$E$4:$E$1991='Analítico Cx.'!$B82),-('Diário 3º PA'!$O$4:$O$1991=L$1),('Diário 3º PA'!$F$4:$F$1991))+SUMPRODUCT(-('Diário 4º PA'!$E$4:$E$2000='Analítico Cx.'!$B82),-('Diário 4º PA'!$O$4:$O$2000=L$1),('Diário 4º PA'!$F$4:$F$2000))</f>
        <v>0</v>
      </c>
      <c r="M82" s="188">
        <f>SUMPRODUCT(-('Diário 1º PA'!$E$4:$E$2000='Analítico Cx.'!$B82),-('Diário 1º PA'!$O$4:$O$2000=M$1),('Diário 1º PA'!$F$4:$F$2000))+SUMPRODUCT(-('Diário 2º PA'!$E$4:$E$1998='Analítico Cx.'!$B82),-('Diário 2º PA'!$O$4:$O$1998=M$1),('Diário 2º PA'!$F$4:$F$1998))+SUMPRODUCT(-('Diário 3º PA'!$E$4:$E$1991='Analítico Cx.'!$B82),-('Diário 3º PA'!$O$4:$O$1991=M$1),('Diário 3º PA'!$F$4:$F$1991))+SUMPRODUCT(-('Diário 4º PA'!$E$4:$E$2000='Analítico Cx.'!$B82),-('Diário 4º PA'!$O$4:$O$2000=M$1),('Diário 4º PA'!$F$4:$F$2000))</f>
        <v>0</v>
      </c>
      <c r="N82" s="188">
        <f>SUMPRODUCT(-('Diário 1º PA'!$E$4:$E$2000='Analítico Cx.'!$B82),-('Diário 1º PA'!$O$4:$O$2000=N$1),('Diário 1º PA'!$F$4:$F$2000))+SUMPRODUCT(-('Diário 2º PA'!$E$4:$E$1998='Analítico Cx.'!$B82),-('Diário 2º PA'!$O$4:$O$1998=N$1),('Diário 2º PA'!$F$4:$F$1998))+SUMPRODUCT(-('Diário 3º PA'!$E$4:$E$1991='Analítico Cx.'!$B82),-('Diário 3º PA'!$O$4:$O$1991=N$1),('Diário 3º PA'!$F$4:$F$1991))+SUMPRODUCT(-('Diário 4º PA'!$E$4:$E$2000='Analítico Cx.'!$B82),-('Diário 4º PA'!$O$4:$O$2000=N$1),('Diário 4º PA'!$F$4:$F$2000))</f>
        <v>0</v>
      </c>
      <c r="O82" s="189">
        <f t="shared" si="16"/>
        <v>5900</v>
      </c>
      <c r="P82" s="172">
        <f t="shared" si="15"/>
        <v>2.8143833650748074E-3</v>
      </c>
    </row>
    <row r="83" spans="1:16" ht="23.25" customHeight="1">
      <c r="A83" s="63" t="s">
        <v>135</v>
      </c>
      <c r="B83" s="107" t="s">
        <v>327</v>
      </c>
      <c r="C83" s="188">
        <f>SUMPRODUCT(-('Diário 1º PA'!$E$4:$E$2000='Analítico Cx.'!$B83),-('Diário 1º PA'!$O$4:$O$2000=C$1),('Diário 1º PA'!$F$4:$F$2000))+SUMPRODUCT(-('Diário 2º PA'!$E$4:$E$1998='Analítico Cx.'!$B83),-('Diário 2º PA'!$O$4:$O$1998=C$1),('Diário 2º PA'!$F$4:$F$1998))+SUMPRODUCT(-('Diário 3º PA'!$E$4:$E$1991='Analítico Cx.'!$B83),-('Diário 3º PA'!$O$4:$O$1991=C$1),('Diário 3º PA'!$F$4:$F$1991))+SUMPRODUCT(-('Diário 4º PA'!$E$4:$E$2000='Analítico Cx.'!$B83),-('Diário 4º PA'!$O$4:$O$2000=C$1),('Diário 4º PA'!$F$4:$F$2000))</f>
        <v>0</v>
      </c>
      <c r="D83" s="188">
        <f>SUMPRODUCT(-('Diário 1º PA'!$E$4:$E$2000='Analítico Cx.'!$B83),-('Diário 1º PA'!$O$4:$O$2000=D$1),('Diário 1º PA'!$F$4:$F$2000))+SUMPRODUCT(-('Diário 2º PA'!$E$4:$E$1998='Analítico Cx.'!$B83),-('Diário 2º PA'!$O$4:$O$1998=D$1),('Diário 2º PA'!$F$4:$F$1998))+SUMPRODUCT(-('Diário 3º PA'!$E$4:$E$1991='Analítico Cx.'!$B83),-('Diário 3º PA'!$O$4:$O$1991=D$1),('Diário 3º PA'!$F$4:$F$1991))+SUMPRODUCT(-('Diário 4º PA'!$E$4:$E$2000='Analítico Cx.'!$B83),-('Diário 4º PA'!$O$4:$O$2000=D$1),('Diário 4º PA'!$F$4:$F$2000))</f>
        <v>0</v>
      </c>
      <c r="E83" s="188">
        <f>SUMPRODUCT(-('Diário 1º PA'!$E$4:$E$2000='Analítico Cx.'!$B83),-('Diário 1º PA'!$O$4:$O$2000=E$1),('Diário 1º PA'!$F$4:$F$2000))+SUMPRODUCT(-('Diário 2º PA'!$E$4:$E$1998='Analítico Cx.'!$B83),-('Diário 2º PA'!$O$4:$O$1998=E$1),('Diário 2º PA'!$F$4:$F$1998))+SUMPRODUCT(-('Diário 3º PA'!$E$4:$E$1991='Analítico Cx.'!$B83),-('Diário 3º PA'!$O$4:$O$1991=E$1),('Diário 3º PA'!$F$4:$F$1991))+SUMPRODUCT(-('Diário 4º PA'!$E$4:$E$2000='Analítico Cx.'!$B83),-('Diário 4º PA'!$O$4:$O$2000=E$1),('Diário 4º PA'!$F$4:$F$2000))</f>
        <v>0</v>
      </c>
      <c r="F83" s="188">
        <f>SUMPRODUCT(-('Diário 1º PA'!$E$4:$E$2000='Analítico Cx.'!$B83),-('Diário 1º PA'!$O$4:$O$2000=F$1),('Diário 1º PA'!$F$4:$F$2000))+SUMPRODUCT(-('Diário 2º PA'!$E$4:$E$1998='Analítico Cx.'!$B83),-('Diário 2º PA'!$O$4:$O$1998=F$1),('Diário 2º PA'!$F$4:$F$1998))+SUMPRODUCT(-('Diário 3º PA'!$E$4:$E$1991='Analítico Cx.'!$B83),-('Diário 3º PA'!$O$4:$O$1991=F$1),('Diário 3º PA'!$F$4:$F$1991))+SUMPRODUCT(-('Diário 4º PA'!$E$4:$E$2000='Analítico Cx.'!$B83),-('Diário 4º PA'!$O$4:$O$2000=F$1),('Diário 4º PA'!$F$4:$F$2000))</f>
        <v>0</v>
      </c>
      <c r="G83" s="188">
        <f>SUMPRODUCT(-('Diário 1º PA'!$E$4:$E$2000='Analítico Cx.'!$B83),-('Diário 1º PA'!$O$4:$O$2000=G$1),('Diário 1º PA'!$F$4:$F$2000))+SUMPRODUCT(-('Diário 2º PA'!$E$4:$E$1998='Analítico Cx.'!$B83),-('Diário 2º PA'!$O$4:$O$1998=G$1),('Diário 2º PA'!$F$4:$F$1998))+SUMPRODUCT(-('Diário 3º PA'!$E$4:$E$1991='Analítico Cx.'!$B83),-('Diário 3º PA'!$O$4:$O$1991=G$1),('Diário 3º PA'!$F$4:$F$1991))+SUMPRODUCT(-('Diário 4º PA'!$E$4:$E$2000='Analítico Cx.'!$B83),-('Diário 4º PA'!$O$4:$O$2000=G$1),('Diário 4º PA'!$F$4:$F$2000))</f>
        <v>0</v>
      </c>
      <c r="H83" s="188">
        <f>SUMPRODUCT(-('Diário 1º PA'!$E$4:$E$2000='Analítico Cx.'!$B83),-('Diário 1º PA'!$O$4:$O$2000=H$1),('Diário 1º PA'!$F$4:$F$2000))+SUMPRODUCT(-('Diário 2º PA'!$E$4:$E$1998='Analítico Cx.'!$B83),-('Diário 2º PA'!$O$4:$O$1998=H$1),('Diário 2º PA'!$F$4:$F$1998))+SUMPRODUCT(-('Diário 3º PA'!$E$4:$E$1991='Analítico Cx.'!$B83),-('Diário 3º PA'!$O$4:$O$1991=H$1),('Diário 3º PA'!$F$4:$F$1991))+SUMPRODUCT(-('Diário 4º PA'!$E$4:$E$2000='Analítico Cx.'!$B83),-('Diário 4º PA'!$O$4:$O$2000=H$1),('Diário 4º PA'!$F$4:$F$2000))</f>
        <v>0</v>
      </c>
      <c r="I83" s="188">
        <f>SUMPRODUCT(-('Diário 1º PA'!$E$4:$E$2000='Analítico Cx.'!$B83),-('Diário 1º PA'!$O$4:$O$2000=I$1),('Diário 1º PA'!$F$4:$F$2000))+SUMPRODUCT(-('Diário 2º PA'!$E$4:$E$1998='Analítico Cx.'!$B83),-('Diário 2º PA'!$O$4:$O$1998=I$1),('Diário 2º PA'!$F$4:$F$1998))+SUMPRODUCT(-('Diário 3º PA'!$E$4:$E$1991='Analítico Cx.'!$B83),-('Diário 3º PA'!$O$4:$O$1991=I$1),('Diário 3º PA'!$F$4:$F$1991))+SUMPRODUCT(-('Diário 4º PA'!$E$4:$E$2000='Analítico Cx.'!$B83),-('Diário 4º PA'!$O$4:$O$2000=I$1),('Diário 4º PA'!$F$4:$F$2000))</f>
        <v>0</v>
      </c>
      <c r="J83" s="188">
        <f>SUMPRODUCT(-('Diário 1º PA'!$E$4:$E$2000='Analítico Cx.'!$B83),-('Diário 1º PA'!$O$4:$O$2000=J$1),('Diário 1º PA'!$F$4:$F$2000))+SUMPRODUCT(-('Diário 2º PA'!$E$4:$E$1998='Analítico Cx.'!$B83),-('Diário 2º PA'!$O$4:$O$1998=J$1),('Diário 2º PA'!$F$4:$F$1998))+SUMPRODUCT(-('Diário 3º PA'!$E$4:$E$1991='Analítico Cx.'!$B83),-('Diário 3º PA'!$O$4:$O$1991=J$1),('Diário 3º PA'!$F$4:$F$1991))+SUMPRODUCT(-('Diário 4º PA'!$E$4:$E$2000='Analítico Cx.'!$B83),-('Diário 4º PA'!$O$4:$O$2000=J$1),('Diário 4º PA'!$F$4:$F$2000))</f>
        <v>0</v>
      </c>
      <c r="K83" s="188">
        <f>SUMPRODUCT(-('Diário 1º PA'!$E$4:$E$2000='Analítico Cx.'!$B83),-('Diário 1º PA'!$O$4:$O$2000=K$1),('Diário 1º PA'!$F$4:$F$2000))+SUMPRODUCT(-('Diário 2º PA'!$E$4:$E$1998='Analítico Cx.'!$B83),-('Diário 2º PA'!$O$4:$O$1998=K$1),('Diário 2º PA'!$F$4:$F$1998))+SUMPRODUCT(-('Diário 3º PA'!$E$4:$E$1991='Analítico Cx.'!$B83),-('Diário 3º PA'!$O$4:$O$1991=K$1),('Diário 3º PA'!$F$4:$F$1991))+SUMPRODUCT(-('Diário 4º PA'!$E$4:$E$2000='Analítico Cx.'!$B83),-('Diário 4º PA'!$O$4:$O$2000=K$1),('Diário 4º PA'!$F$4:$F$2000))</f>
        <v>0</v>
      </c>
      <c r="L83" s="188">
        <f>SUMPRODUCT(-('Diário 1º PA'!$E$4:$E$2000='Analítico Cx.'!$B83),-('Diário 1º PA'!$O$4:$O$2000=L$1),('Diário 1º PA'!$F$4:$F$2000))+SUMPRODUCT(-('Diário 2º PA'!$E$4:$E$1998='Analítico Cx.'!$B83),-('Diário 2º PA'!$O$4:$O$1998=L$1),('Diário 2º PA'!$F$4:$F$1998))+SUMPRODUCT(-('Diário 3º PA'!$E$4:$E$1991='Analítico Cx.'!$B83),-('Diário 3º PA'!$O$4:$O$1991=L$1),('Diário 3º PA'!$F$4:$F$1991))+SUMPRODUCT(-('Diário 4º PA'!$E$4:$E$2000='Analítico Cx.'!$B83),-('Diário 4º PA'!$O$4:$O$2000=L$1),('Diário 4º PA'!$F$4:$F$2000))</f>
        <v>0</v>
      </c>
      <c r="M83" s="188">
        <f>SUMPRODUCT(-('Diário 1º PA'!$E$4:$E$2000='Analítico Cx.'!$B83),-('Diário 1º PA'!$O$4:$O$2000=M$1),('Diário 1º PA'!$F$4:$F$2000))+SUMPRODUCT(-('Diário 2º PA'!$E$4:$E$1998='Analítico Cx.'!$B83),-('Diário 2º PA'!$O$4:$O$1998=M$1),('Diário 2º PA'!$F$4:$F$1998))+SUMPRODUCT(-('Diário 3º PA'!$E$4:$E$1991='Analítico Cx.'!$B83),-('Diário 3º PA'!$O$4:$O$1991=M$1),('Diário 3º PA'!$F$4:$F$1991))+SUMPRODUCT(-('Diário 4º PA'!$E$4:$E$2000='Analítico Cx.'!$B83),-('Diário 4º PA'!$O$4:$O$2000=M$1),('Diário 4º PA'!$F$4:$F$2000))</f>
        <v>0</v>
      </c>
      <c r="N83" s="188">
        <f>SUMPRODUCT(-('Diário 1º PA'!$E$4:$E$2000='Analítico Cx.'!$B83),-('Diário 1º PA'!$O$4:$O$2000=N$1),('Diário 1º PA'!$F$4:$F$2000))+SUMPRODUCT(-('Diário 2º PA'!$E$4:$E$1998='Analítico Cx.'!$B83),-('Diário 2º PA'!$O$4:$O$1998=N$1),('Diário 2º PA'!$F$4:$F$1998))+SUMPRODUCT(-('Diário 3º PA'!$E$4:$E$1991='Analítico Cx.'!$B83),-('Diário 3º PA'!$O$4:$O$1991=N$1),('Diário 3º PA'!$F$4:$F$1991))+SUMPRODUCT(-('Diário 4º PA'!$E$4:$E$2000='Analítico Cx.'!$B83),-('Diário 4º PA'!$O$4:$O$2000=N$1),('Diário 4º PA'!$F$4:$F$2000))</f>
        <v>0</v>
      </c>
      <c r="O83" s="189">
        <f t="shared" si="16"/>
        <v>0</v>
      </c>
      <c r="P83" s="172">
        <f t="shared" si="15"/>
        <v>0</v>
      </c>
    </row>
    <row r="84" spans="1:16" ht="23.25" customHeight="1">
      <c r="A84" s="63" t="s">
        <v>146</v>
      </c>
      <c r="B84" s="107" t="s">
        <v>82</v>
      </c>
      <c r="C84" s="188">
        <f>SUMPRODUCT(-('Diário 1º PA'!$E$4:$E$2000='Analítico Cx.'!$B84),-('Diário 1º PA'!$O$4:$O$2000=C$1),('Diário 1º PA'!$F$4:$F$2000))+SUMPRODUCT(-('Diário 2º PA'!$E$4:$E$1998='Analítico Cx.'!$B84),-('Diário 2º PA'!$O$4:$O$1998=C$1),('Diário 2º PA'!$F$4:$F$1998))+SUMPRODUCT(-('Diário 3º PA'!$E$4:$E$1991='Analítico Cx.'!$B84),-('Diário 3º PA'!$O$4:$O$1991=C$1),('Diário 3º PA'!$F$4:$F$1991))+SUMPRODUCT(-('Diário 4º PA'!$E$4:$E$2000='Analítico Cx.'!$B84),-('Diário 4º PA'!$O$4:$O$2000=C$1),('Diário 4º PA'!$F$4:$F$2000))</f>
        <v>0</v>
      </c>
      <c r="D84" s="188">
        <f>SUMPRODUCT(-('Diário 1º PA'!$E$4:$E$2000='Analítico Cx.'!$B84),-('Diário 1º PA'!$O$4:$O$2000=D$1),('Diário 1º PA'!$F$4:$F$2000))+SUMPRODUCT(-('Diário 2º PA'!$E$4:$E$1998='Analítico Cx.'!$B84),-('Diário 2º PA'!$O$4:$O$1998=D$1),('Diário 2º PA'!$F$4:$F$1998))+SUMPRODUCT(-('Diário 3º PA'!$E$4:$E$1991='Analítico Cx.'!$B84),-('Diário 3º PA'!$O$4:$O$1991=D$1),('Diário 3º PA'!$F$4:$F$1991))+SUMPRODUCT(-('Diário 4º PA'!$E$4:$E$2000='Analítico Cx.'!$B84),-('Diário 4º PA'!$O$4:$O$2000=D$1),('Diário 4º PA'!$F$4:$F$2000))</f>
        <v>0</v>
      </c>
      <c r="E84" s="188">
        <f>SUMPRODUCT(-('Diário 1º PA'!$E$4:$E$2000='Analítico Cx.'!$B84),-('Diário 1º PA'!$O$4:$O$2000=E$1),('Diário 1º PA'!$F$4:$F$2000))+SUMPRODUCT(-('Diário 2º PA'!$E$4:$E$1998='Analítico Cx.'!$B84),-('Diário 2º PA'!$O$4:$O$1998=E$1),('Diário 2º PA'!$F$4:$F$1998))+SUMPRODUCT(-('Diário 3º PA'!$E$4:$E$1991='Analítico Cx.'!$B84),-('Diário 3º PA'!$O$4:$O$1991=E$1),('Diário 3º PA'!$F$4:$F$1991))+SUMPRODUCT(-('Diário 4º PA'!$E$4:$E$2000='Analítico Cx.'!$B84),-('Diário 4º PA'!$O$4:$O$2000=E$1),('Diário 4º PA'!$F$4:$F$2000))</f>
        <v>0</v>
      </c>
      <c r="F84" s="188">
        <f>SUMPRODUCT(-('Diário 1º PA'!$E$4:$E$2000='Analítico Cx.'!$B84),-('Diário 1º PA'!$O$4:$O$2000=F$1),('Diário 1º PA'!$F$4:$F$2000))+SUMPRODUCT(-('Diário 2º PA'!$E$4:$E$1998='Analítico Cx.'!$B84),-('Diário 2º PA'!$O$4:$O$1998=F$1),('Diário 2º PA'!$F$4:$F$1998))+SUMPRODUCT(-('Diário 3º PA'!$E$4:$E$1991='Analítico Cx.'!$B84),-('Diário 3º PA'!$O$4:$O$1991=F$1),('Diário 3º PA'!$F$4:$F$1991))+SUMPRODUCT(-('Diário 4º PA'!$E$4:$E$2000='Analítico Cx.'!$B84),-('Diário 4º PA'!$O$4:$O$2000=F$1),('Diário 4º PA'!$F$4:$F$2000))</f>
        <v>0</v>
      </c>
      <c r="G84" s="188">
        <f>SUMPRODUCT(-('Diário 1º PA'!$E$4:$E$2000='Analítico Cx.'!$B84),-('Diário 1º PA'!$O$4:$O$2000=G$1),('Diário 1º PA'!$F$4:$F$2000))+SUMPRODUCT(-('Diário 2º PA'!$E$4:$E$1998='Analítico Cx.'!$B84),-('Diário 2º PA'!$O$4:$O$1998=G$1),('Diário 2º PA'!$F$4:$F$1998))+SUMPRODUCT(-('Diário 3º PA'!$E$4:$E$1991='Analítico Cx.'!$B84),-('Diário 3º PA'!$O$4:$O$1991=G$1),('Diário 3º PA'!$F$4:$F$1991))+SUMPRODUCT(-('Diário 4º PA'!$E$4:$E$2000='Analítico Cx.'!$B84),-('Diário 4º PA'!$O$4:$O$2000=G$1),('Diário 4º PA'!$F$4:$F$2000))</f>
        <v>0</v>
      </c>
      <c r="H84" s="188">
        <f>SUMPRODUCT(-('Diário 1º PA'!$E$4:$E$2000='Analítico Cx.'!$B84),-('Diário 1º PA'!$O$4:$O$2000=H$1),('Diário 1º PA'!$F$4:$F$2000))+SUMPRODUCT(-('Diário 2º PA'!$E$4:$E$1998='Analítico Cx.'!$B84),-('Diário 2º PA'!$O$4:$O$1998=H$1),('Diário 2º PA'!$F$4:$F$1998))+SUMPRODUCT(-('Diário 3º PA'!$E$4:$E$1991='Analítico Cx.'!$B84),-('Diário 3º PA'!$O$4:$O$1991=H$1),('Diário 3º PA'!$F$4:$F$1991))+SUMPRODUCT(-('Diário 4º PA'!$E$4:$E$2000='Analítico Cx.'!$B84),-('Diário 4º PA'!$O$4:$O$2000=H$1),('Diário 4º PA'!$F$4:$F$2000))</f>
        <v>0</v>
      </c>
      <c r="I84" s="188">
        <f>SUMPRODUCT(-('Diário 1º PA'!$E$4:$E$2000='Analítico Cx.'!$B84),-('Diário 1º PA'!$O$4:$O$2000=I$1),('Diário 1º PA'!$F$4:$F$2000))+SUMPRODUCT(-('Diário 2º PA'!$E$4:$E$1998='Analítico Cx.'!$B84),-('Diário 2º PA'!$O$4:$O$1998=I$1),('Diário 2º PA'!$F$4:$F$1998))+SUMPRODUCT(-('Diário 3º PA'!$E$4:$E$1991='Analítico Cx.'!$B84),-('Diário 3º PA'!$O$4:$O$1991=I$1),('Diário 3º PA'!$F$4:$F$1991))+SUMPRODUCT(-('Diário 4º PA'!$E$4:$E$2000='Analítico Cx.'!$B84),-('Diário 4º PA'!$O$4:$O$2000=I$1),('Diário 4º PA'!$F$4:$F$2000))</f>
        <v>0</v>
      </c>
      <c r="J84" s="188">
        <f>SUMPRODUCT(-('Diário 1º PA'!$E$4:$E$2000='Analítico Cx.'!$B84),-('Diário 1º PA'!$O$4:$O$2000=J$1),('Diário 1º PA'!$F$4:$F$2000))+SUMPRODUCT(-('Diário 2º PA'!$E$4:$E$1998='Analítico Cx.'!$B84),-('Diário 2º PA'!$O$4:$O$1998=J$1),('Diário 2º PA'!$F$4:$F$1998))+SUMPRODUCT(-('Diário 3º PA'!$E$4:$E$1991='Analítico Cx.'!$B84),-('Diário 3º PA'!$O$4:$O$1991=J$1),('Diário 3º PA'!$F$4:$F$1991))+SUMPRODUCT(-('Diário 4º PA'!$E$4:$E$2000='Analítico Cx.'!$B84),-('Diário 4º PA'!$O$4:$O$2000=J$1),('Diário 4º PA'!$F$4:$F$2000))</f>
        <v>0</v>
      </c>
      <c r="K84" s="188">
        <f>SUMPRODUCT(-('Diário 1º PA'!$E$4:$E$2000='Analítico Cx.'!$B84),-('Diário 1º PA'!$O$4:$O$2000=K$1),('Diário 1º PA'!$F$4:$F$2000))+SUMPRODUCT(-('Diário 2º PA'!$E$4:$E$1998='Analítico Cx.'!$B84),-('Diário 2º PA'!$O$4:$O$1998=K$1),('Diário 2º PA'!$F$4:$F$1998))+SUMPRODUCT(-('Diário 3º PA'!$E$4:$E$1991='Analítico Cx.'!$B84),-('Diário 3º PA'!$O$4:$O$1991=K$1),('Diário 3º PA'!$F$4:$F$1991))+SUMPRODUCT(-('Diário 4º PA'!$E$4:$E$2000='Analítico Cx.'!$B84),-('Diário 4º PA'!$O$4:$O$2000=K$1),('Diário 4º PA'!$F$4:$F$2000))</f>
        <v>0</v>
      </c>
      <c r="L84" s="188">
        <f>SUMPRODUCT(-('Diário 1º PA'!$E$4:$E$2000='Analítico Cx.'!$B84),-('Diário 1º PA'!$O$4:$O$2000=L$1),('Diário 1º PA'!$F$4:$F$2000))+SUMPRODUCT(-('Diário 2º PA'!$E$4:$E$1998='Analítico Cx.'!$B84),-('Diário 2º PA'!$O$4:$O$1998=L$1),('Diário 2º PA'!$F$4:$F$1998))+SUMPRODUCT(-('Diário 3º PA'!$E$4:$E$1991='Analítico Cx.'!$B84),-('Diário 3º PA'!$O$4:$O$1991=L$1),('Diário 3º PA'!$F$4:$F$1991))+SUMPRODUCT(-('Diário 4º PA'!$E$4:$E$2000='Analítico Cx.'!$B84),-('Diário 4º PA'!$O$4:$O$2000=L$1),('Diário 4º PA'!$F$4:$F$2000))</f>
        <v>0</v>
      </c>
      <c r="M84" s="188">
        <f>SUMPRODUCT(-('Diário 1º PA'!$E$4:$E$2000='Analítico Cx.'!$B84),-('Diário 1º PA'!$O$4:$O$2000=M$1),('Diário 1º PA'!$F$4:$F$2000))+SUMPRODUCT(-('Diário 2º PA'!$E$4:$E$1998='Analítico Cx.'!$B84),-('Diário 2º PA'!$O$4:$O$1998=M$1),('Diário 2º PA'!$F$4:$F$1998))+SUMPRODUCT(-('Diário 3º PA'!$E$4:$E$1991='Analítico Cx.'!$B84),-('Diário 3º PA'!$O$4:$O$1991=M$1),('Diário 3º PA'!$F$4:$F$1991))+SUMPRODUCT(-('Diário 4º PA'!$E$4:$E$2000='Analítico Cx.'!$B84),-('Diário 4º PA'!$O$4:$O$2000=M$1),('Diário 4º PA'!$F$4:$F$2000))</f>
        <v>0</v>
      </c>
      <c r="N84" s="188">
        <f>SUMPRODUCT(-('Diário 1º PA'!$E$4:$E$2000='Analítico Cx.'!$B84),-('Diário 1º PA'!$O$4:$O$2000=N$1),('Diário 1º PA'!$F$4:$F$2000))+SUMPRODUCT(-('Diário 2º PA'!$E$4:$E$1998='Analítico Cx.'!$B84),-('Diário 2º PA'!$O$4:$O$1998=N$1),('Diário 2º PA'!$F$4:$F$1998))+SUMPRODUCT(-('Diário 3º PA'!$E$4:$E$1991='Analítico Cx.'!$B84),-('Diário 3º PA'!$O$4:$O$1991=N$1),('Diário 3º PA'!$F$4:$F$1991))+SUMPRODUCT(-('Diário 4º PA'!$E$4:$E$2000='Analítico Cx.'!$B84),-('Diário 4º PA'!$O$4:$O$2000=N$1),('Diário 4º PA'!$F$4:$F$2000))</f>
        <v>0</v>
      </c>
      <c r="O84" s="189">
        <f t="shared" si="16"/>
        <v>0</v>
      </c>
      <c r="P84" s="172">
        <f t="shared" si="15"/>
        <v>0</v>
      </c>
    </row>
    <row r="85" spans="1:16" ht="23.25" customHeight="1">
      <c r="A85" s="63" t="s">
        <v>147</v>
      </c>
      <c r="B85" s="107" t="s">
        <v>190</v>
      </c>
      <c r="C85" s="188">
        <f>SUMPRODUCT(-('Diário 1º PA'!$E$4:$E$2000='Analítico Cx.'!$B85),-('Diário 1º PA'!$O$4:$O$2000=C$1),('Diário 1º PA'!$F$4:$F$2000))+SUMPRODUCT(-('Diário 2º PA'!$E$4:$E$1998='Analítico Cx.'!$B85),-('Diário 2º PA'!$O$4:$O$1998=C$1),('Diário 2º PA'!$F$4:$F$1998))+SUMPRODUCT(-('Diário 3º PA'!$E$4:$E$1991='Analítico Cx.'!$B85),-('Diário 3º PA'!$O$4:$O$1991=C$1),('Diário 3º PA'!$F$4:$F$1991))+SUMPRODUCT(-('Diário 4º PA'!$E$4:$E$2000='Analítico Cx.'!$B85),-('Diário 4º PA'!$O$4:$O$2000=C$1),('Diário 4º PA'!$F$4:$F$2000))</f>
        <v>0</v>
      </c>
      <c r="D85" s="188">
        <f>SUMPRODUCT(-('Diário 1º PA'!$E$4:$E$2000='Analítico Cx.'!$B85),-('Diário 1º PA'!$O$4:$O$2000=D$1),('Diário 1º PA'!$F$4:$F$2000))+SUMPRODUCT(-('Diário 2º PA'!$E$4:$E$1998='Analítico Cx.'!$B85),-('Diário 2º PA'!$O$4:$O$1998=D$1),('Diário 2º PA'!$F$4:$F$1998))+SUMPRODUCT(-('Diário 3º PA'!$E$4:$E$1991='Analítico Cx.'!$B85),-('Diário 3º PA'!$O$4:$O$1991=D$1),('Diário 3º PA'!$F$4:$F$1991))+SUMPRODUCT(-('Diário 4º PA'!$E$4:$E$2000='Analítico Cx.'!$B85),-('Diário 4º PA'!$O$4:$O$2000=D$1),('Diário 4º PA'!$F$4:$F$2000))</f>
        <v>0</v>
      </c>
      <c r="E85" s="188">
        <f>SUMPRODUCT(-('Diário 1º PA'!$E$4:$E$2000='Analítico Cx.'!$B85),-('Diário 1º PA'!$O$4:$O$2000=E$1),('Diário 1º PA'!$F$4:$F$2000))+SUMPRODUCT(-('Diário 2º PA'!$E$4:$E$1998='Analítico Cx.'!$B85),-('Diário 2º PA'!$O$4:$O$1998=E$1),('Diário 2º PA'!$F$4:$F$1998))+SUMPRODUCT(-('Diário 3º PA'!$E$4:$E$1991='Analítico Cx.'!$B85),-('Diário 3º PA'!$O$4:$O$1991=E$1),('Diário 3º PA'!$F$4:$F$1991))+SUMPRODUCT(-('Diário 4º PA'!$E$4:$E$2000='Analítico Cx.'!$B85),-('Diário 4º PA'!$O$4:$O$2000=E$1),('Diário 4º PA'!$F$4:$F$2000))</f>
        <v>0</v>
      </c>
      <c r="F85" s="188">
        <f>SUMPRODUCT(-('Diário 1º PA'!$E$4:$E$2000='Analítico Cx.'!$B85),-('Diário 1º PA'!$O$4:$O$2000=F$1),('Diário 1º PA'!$F$4:$F$2000))+SUMPRODUCT(-('Diário 2º PA'!$E$4:$E$1998='Analítico Cx.'!$B85),-('Diário 2º PA'!$O$4:$O$1998=F$1),('Diário 2º PA'!$F$4:$F$1998))+SUMPRODUCT(-('Diário 3º PA'!$E$4:$E$1991='Analítico Cx.'!$B85),-('Diário 3º PA'!$O$4:$O$1991=F$1),('Diário 3º PA'!$F$4:$F$1991))+SUMPRODUCT(-('Diário 4º PA'!$E$4:$E$2000='Analítico Cx.'!$B85),-('Diário 4º PA'!$O$4:$O$2000=F$1),('Diário 4º PA'!$F$4:$F$2000))</f>
        <v>0</v>
      </c>
      <c r="G85" s="188">
        <f>SUMPRODUCT(-('Diário 1º PA'!$E$4:$E$2000='Analítico Cx.'!$B85),-('Diário 1º PA'!$O$4:$O$2000=G$1),('Diário 1º PA'!$F$4:$F$2000))+SUMPRODUCT(-('Diário 2º PA'!$E$4:$E$1998='Analítico Cx.'!$B85),-('Diário 2º PA'!$O$4:$O$1998=G$1),('Diário 2º PA'!$F$4:$F$1998))+SUMPRODUCT(-('Diário 3º PA'!$E$4:$E$1991='Analítico Cx.'!$B85),-('Diário 3º PA'!$O$4:$O$1991=G$1),('Diário 3º PA'!$F$4:$F$1991))+SUMPRODUCT(-('Diário 4º PA'!$E$4:$E$2000='Analítico Cx.'!$B85),-('Diário 4º PA'!$O$4:$O$2000=G$1),('Diário 4º PA'!$F$4:$F$2000))</f>
        <v>0</v>
      </c>
      <c r="H85" s="188">
        <f>SUMPRODUCT(-('Diário 1º PA'!$E$4:$E$2000='Analítico Cx.'!$B85),-('Diário 1º PA'!$O$4:$O$2000=H$1),('Diário 1º PA'!$F$4:$F$2000))+SUMPRODUCT(-('Diário 2º PA'!$E$4:$E$1998='Analítico Cx.'!$B85),-('Diário 2º PA'!$O$4:$O$1998=H$1),('Diário 2º PA'!$F$4:$F$1998))+SUMPRODUCT(-('Diário 3º PA'!$E$4:$E$1991='Analítico Cx.'!$B85),-('Diário 3º PA'!$O$4:$O$1991=H$1),('Diário 3º PA'!$F$4:$F$1991))+SUMPRODUCT(-('Diário 4º PA'!$E$4:$E$2000='Analítico Cx.'!$B85),-('Diário 4º PA'!$O$4:$O$2000=H$1),('Diário 4º PA'!$F$4:$F$2000))</f>
        <v>0</v>
      </c>
      <c r="I85" s="188">
        <f>SUMPRODUCT(-('Diário 1º PA'!$E$4:$E$2000='Analítico Cx.'!$B85),-('Diário 1º PA'!$O$4:$O$2000=I$1),('Diário 1º PA'!$F$4:$F$2000))+SUMPRODUCT(-('Diário 2º PA'!$E$4:$E$1998='Analítico Cx.'!$B85),-('Diário 2º PA'!$O$4:$O$1998=I$1),('Diário 2º PA'!$F$4:$F$1998))+SUMPRODUCT(-('Diário 3º PA'!$E$4:$E$1991='Analítico Cx.'!$B85),-('Diário 3º PA'!$O$4:$O$1991=I$1),('Diário 3º PA'!$F$4:$F$1991))+SUMPRODUCT(-('Diário 4º PA'!$E$4:$E$2000='Analítico Cx.'!$B85),-('Diário 4º PA'!$O$4:$O$2000=I$1),('Diário 4º PA'!$F$4:$F$2000))</f>
        <v>0</v>
      </c>
      <c r="J85" s="188">
        <f>SUMPRODUCT(-('Diário 1º PA'!$E$4:$E$2000='Analítico Cx.'!$B85),-('Diário 1º PA'!$O$4:$O$2000=J$1),('Diário 1º PA'!$F$4:$F$2000))+SUMPRODUCT(-('Diário 2º PA'!$E$4:$E$1998='Analítico Cx.'!$B85),-('Diário 2º PA'!$O$4:$O$1998=J$1),('Diário 2º PA'!$F$4:$F$1998))+SUMPRODUCT(-('Diário 3º PA'!$E$4:$E$1991='Analítico Cx.'!$B85),-('Diário 3º PA'!$O$4:$O$1991=J$1),('Diário 3º PA'!$F$4:$F$1991))+SUMPRODUCT(-('Diário 4º PA'!$E$4:$E$2000='Analítico Cx.'!$B85),-('Diário 4º PA'!$O$4:$O$2000=J$1),('Diário 4º PA'!$F$4:$F$2000))</f>
        <v>0</v>
      </c>
      <c r="K85" s="188">
        <f>SUMPRODUCT(-('Diário 1º PA'!$E$4:$E$2000='Analítico Cx.'!$B85),-('Diário 1º PA'!$O$4:$O$2000=K$1),('Diário 1º PA'!$F$4:$F$2000))+SUMPRODUCT(-('Diário 2º PA'!$E$4:$E$1998='Analítico Cx.'!$B85),-('Diário 2º PA'!$O$4:$O$1998=K$1),('Diário 2º PA'!$F$4:$F$1998))+SUMPRODUCT(-('Diário 3º PA'!$E$4:$E$1991='Analítico Cx.'!$B85),-('Diário 3º PA'!$O$4:$O$1991=K$1),('Diário 3º PA'!$F$4:$F$1991))+SUMPRODUCT(-('Diário 4º PA'!$E$4:$E$2000='Analítico Cx.'!$B85),-('Diário 4º PA'!$O$4:$O$2000=K$1),('Diário 4º PA'!$F$4:$F$2000))</f>
        <v>0</v>
      </c>
      <c r="L85" s="188">
        <f>SUMPRODUCT(-('Diário 1º PA'!$E$4:$E$2000='Analítico Cx.'!$B85),-('Diário 1º PA'!$O$4:$O$2000=L$1),('Diário 1º PA'!$F$4:$F$2000))+SUMPRODUCT(-('Diário 2º PA'!$E$4:$E$1998='Analítico Cx.'!$B85),-('Diário 2º PA'!$O$4:$O$1998=L$1),('Diário 2º PA'!$F$4:$F$1998))+SUMPRODUCT(-('Diário 3º PA'!$E$4:$E$1991='Analítico Cx.'!$B85),-('Diário 3º PA'!$O$4:$O$1991=L$1),('Diário 3º PA'!$F$4:$F$1991))+SUMPRODUCT(-('Diário 4º PA'!$E$4:$E$2000='Analítico Cx.'!$B85),-('Diário 4º PA'!$O$4:$O$2000=L$1),('Diário 4º PA'!$F$4:$F$2000))</f>
        <v>0</v>
      </c>
      <c r="M85" s="188">
        <f>SUMPRODUCT(-('Diário 1º PA'!$E$4:$E$2000='Analítico Cx.'!$B85),-('Diário 1º PA'!$O$4:$O$2000=M$1),('Diário 1º PA'!$F$4:$F$2000))+SUMPRODUCT(-('Diário 2º PA'!$E$4:$E$1998='Analítico Cx.'!$B85),-('Diário 2º PA'!$O$4:$O$1998=M$1),('Diário 2º PA'!$F$4:$F$1998))+SUMPRODUCT(-('Diário 3º PA'!$E$4:$E$1991='Analítico Cx.'!$B85),-('Diário 3º PA'!$O$4:$O$1991=M$1),('Diário 3º PA'!$F$4:$F$1991))+SUMPRODUCT(-('Diário 4º PA'!$E$4:$E$2000='Analítico Cx.'!$B85),-('Diário 4º PA'!$O$4:$O$2000=M$1),('Diário 4º PA'!$F$4:$F$2000))</f>
        <v>0</v>
      </c>
      <c r="N85" s="188">
        <f>SUMPRODUCT(-('Diário 1º PA'!$E$4:$E$2000='Analítico Cx.'!$B85),-('Diário 1º PA'!$O$4:$O$2000=N$1),('Diário 1º PA'!$F$4:$F$2000))+SUMPRODUCT(-('Diário 2º PA'!$E$4:$E$1998='Analítico Cx.'!$B85),-('Diário 2º PA'!$O$4:$O$1998=N$1),('Diário 2º PA'!$F$4:$F$1998))+SUMPRODUCT(-('Diário 3º PA'!$E$4:$E$1991='Analítico Cx.'!$B85),-('Diário 3º PA'!$O$4:$O$1991=N$1),('Diário 3º PA'!$F$4:$F$1991))+SUMPRODUCT(-('Diário 4º PA'!$E$4:$E$2000='Analítico Cx.'!$B85),-('Diário 4º PA'!$O$4:$O$2000=N$1),('Diário 4º PA'!$F$4:$F$2000))</f>
        <v>0</v>
      </c>
      <c r="O85" s="189">
        <f t="shared" si="16"/>
        <v>0</v>
      </c>
      <c r="P85" s="172">
        <f t="shared" si="15"/>
        <v>0</v>
      </c>
    </row>
    <row r="86" spans="1:16" ht="23.25" customHeight="1">
      <c r="A86" s="63" t="s">
        <v>148</v>
      </c>
      <c r="B86" s="107" t="s">
        <v>90</v>
      </c>
      <c r="C86" s="188">
        <f>SUMPRODUCT(-('Diário 1º PA'!$E$4:$E$2000='Analítico Cx.'!$B86),-('Diário 1º PA'!$O$4:$O$2000=C$1),('Diário 1º PA'!$F$4:$F$2000))+SUMPRODUCT(-('Diário 2º PA'!$E$4:$E$1998='Analítico Cx.'!$B86),-('Diário 2º PA'!$O$4:$O$1998=C$1),('Diário 2º PA'!$F$4:$F$1998))+SUMPRODUCT(-('Diário 3º PA'!$E$4:$E$1991='Analítico Cx.'!$B86),-('Diário 3º PA'!$O$4:$O$1991=C$1),('Diário 3º PA'!$F$4:$F$1991))+SUMPRODUCT(-('Diário 4º PA'!$E$4:$E$2000='Analítico Cx.'!$B86),-('Diário 4º PA'!$O$4:$O$2000=C$1),('Diário 4º PA'!$F$4:$F$2000))</f>
        <v>0</v>
      </c>
      <c r="D86" s="188">
        <f>SUMPRODUCT(-('Diário 1º PA'!$E$4:$E$2000='Analítico Cx.'!$B86),-('Diário 1º PA'!$O$4:$O$2000=D$1),('Diário 1º PA'!$F$4:$F$2000))+SUMPRODUCT(-('Diário 2º PA'!$E$4:$E$1998='Analítico Cx.'!$B86),-('Diário 2º PA'!$O$4:$O$1998=D$1),('Diário 2º PA'!$F$4:$F$1998))+SUMPRODUCT(-('Diário 3º PA'!$E$4:$E$1991='Analítico Cx.'!$B86),-('Diário 3º PA'!$O$4:$O$1991=D$1),('Diário 3º PA'!$F$4:$F$1991))+SUMPRODUCT(-('Diário 4º PA'!$E$4:$E$2000='Analítico Cx.'!$B86),-('Diário 4º PA'!$O$4:$O$2000=D$1),('Diário 4º PA'!$F$4:$F$2000))</f>
        <v>0</v>
      </c>
      <c r="E86" s="188">
        <f>SUMPRODUCT(-('Diário 1º PA'!$E$4:$E$2000='Analítico Cx.'!$B86),-('Diário 1º PA'!$O$4:$O$2000=E$1),('Diário 1º PA'!$F$4:$F$2000))+SUMPRODUCT(-('Diário 2º PA'!$E$4:$E$1998='Analítico Cx.'!$B86),-('Diário 2º PA'!$O$4:$O$1998=E$1),('Diário 2º PA'!$F$4:$F$1998))+SUMPRODUCT(-('Diário 3º PA'!$E$4:$E$1991='Analítico Cx.'!$B86),-('Diário 3º PA'!$O$4:$O$1991=E$1),('Diário 3º PA'!$F$4:$F$1991))+SUMPRODUCT(-('Diário 4º PA'!$E$4:$E$2000='Analítico Cx.'!$B86),-('Diário 4º PA'!$O$4:$O$2000=E$1),('Diário 4º PA'!$F$4:$F$2000))</f>
        <v>9849.25</v>
      </c>
      <c r="F86" s="188">
        <f>SUMPRODUCT(-('Diário 1º PA'!$E$4:$E$2000='Analítico Cx.'!$B86),-('Diário 1º PA'!$O$4:$O$2000=F$1),('Diário 1º PA'!$F$4:$F$2000))+SUMPRODUCT(-('Diário 2º PA'!$E$4:$E$1998='Analítico Cx.'!$B86),-('Diário 2º PA'!$O$4:$O$1998=F$1),('Diário 2º PA'!$F$4:$F$1998))+SUMPRODUCT(-('Diário 3º PA'!$E$4:$E$1991='Analítico Cx.'!$B86),-('Diário 3º PA'!$O$4:$O$1991=F$1),('Diário 3º PA'!$F$4:$F$1991))+SUMPRODUCT(-('Diário 4º PA'!$E$4:$E$2000='Analítico Cx.'!$B86),-('Diário 4º PA'!$O$4:$O$2000=F$1),('Diário 4º PA'!$F$4:$F$2000))</f>
        <v>20639</v>
      </c>
      <c r="G86" s="188">
        <f>SUMPRODUCT(-('Diário 1º PA'!$E$4:$E$2000='Analítico Cx.'!$B86),-('Diário 1º PA'!$O$4:$O$2000=G$1),('Diário 1º PA'!$F$4:$F$2000))+SUMPRODUCT(-('Diário 2º PA'!$E$4:$E$1998='Analítico Cx.'!$B86),-('Diário 2º PA'!$O$4:$O$1998=G$1),('Diário 2º PA'!$F$4:$F$1998))+SUMPRODUCT(-('Diário 3º PA'!$E$4:$E$1991='Analítico Cx.'!$B86),-('Diário 3º PA'!$O$4:$O$1991=G$1),('Diário 3º PA'!$F$4:$F$1991))+SUMPRODUCT(-('Diário 4º PA'!$E$4:$E$2000='Analítico Cx.'!$B86),-('Diário 4º PA'!$O$4:$O$2000=G$1),('Diário 4º PA'!$F$4:$F$2000))</f>
        <v>12912.76</v>
      </c>
      <c r="H86" s="188">
        <f>SUMPRODUCT(-('Diário 1º PA'!$E$4:$E$2000='Analítico Cx.'!$B86),-('Diário 1º PA'!$O$4:$O$2000=H$1),('Diário 1º PA'!$F$4:$F$2000))+SUMPRODUCT(-('Diário 2º PA'!$E$4:$E$1998='Analítico Cx.'!$B86),-('Diário 2º PA'!$O$4:$O$1998=H$1),('Diário 2º PA'!$F$4:$F$1998))+SUMPRODUCT(-('Diário 3º PA'!$E$4:$E$1991='Analítico Cx.'!$B86),-('Diário 3º PA'!$O$4:$O$1991=H$1),('Diário 3º PA'!$F$4:$F$1991))+SUMPRODUCT(-('Diário 4º PA'!$E$4:$E$2000='Analítico Cx.'!$B86),-('Diário 4º PA'!$O$4:$O$2000=H$1),('Diário 4º PA'!$F$4:$F$2000))</f>
        <v>2698.99</v>
      </c>
      <c r="I86" s="188">
        <f>SUMPRODUCT(-('Diário 1º PA'!$E$4:$E$2000='Analítico Cx.'!$B86),-('Diário 1º PA'!$O$4:$O$2000=I$1),('Diário 1º PA'!$F$4:$F$2000))+SUMPRODUCT(-('Diário 2º PA'!$E$4:$E$1998='Analítico Cx.'!$B86),-('Diário 2º PA'!$O$4:$O$1998=I$1),('Diário 2º PA'!$F$4:$F$1998))+SUMPRODUCT(-('Diário 3º PA'!$E$4:$E$1991='Analítico Cx.'!$B86),-('Diário 3º PA'!$O$4:$O$1991=I$1),('Diário 3º PA'!$F$4:$F$1991))+SUMPRODUCT(-('Diário 4º PA'!$E$4:$E$2000='Analítico Cx.'!$B86),-('Diário 4º PA'!$O$4:$O$2000=I$1),('Diário 4º PA'!$F$4:$F$2000))</f>
        <v>2500</v>
      </c>
      <c r="J86" s="188">
        <f>SUMPRODUCT(-('Diário 1º PA'!$E$4:$E$2000='Analítico Cx.'!$B86),-('Diário 1º PA'!$O$4:$O$2000=J$1),('Diário 1º PA'!$F$4:$F$2000))+SUMPRODUCT(-('Diário 2º PA'!$E$4:$E$1998='Analítico Cx.'!$B86),-('Diário 2º PA'!$O$4:$O$1998=J$1),('Diário 2º PA'!$F$4:$F$1998))+SUMPRODUCT(-('Diário 3º PA'!$E$4:$E$1991='Analítico Cx.'!$B86),-('Diário 3º PA'!$O$4:$O$1991=J$1),('Diário 3º PA'!$F$4:$F$1991))+SUMPRODUCT(-('Diário 4º PA'!$E$4:$E$2000='Analítico Cx.'!$B86),-('Diário 4º PA'!$O$4:$O$2000=J$1),('Diário 4º PA'!$F$4:$F$2000))</f>
        <v>14249.25</v>
      </c>
      <c r="K86" s="188">
        <f>SUMPRODUCT(-('Diário 1º PA'!$E$4:$E$2000='Analítico Cx.'!$B86),-('Diário 1º PA'!$O$4:$O$2000=K$1),('Diário 1º PA'!$F$4:$F$2000))+SUMPRODUCT(-('Diário 2º PA'!$E$4:$E$1998='Analítico Cx.'!$B86),-('Diário 2º PA'!$O$4:$O$1998=K$1),('Diário 2º PA'!$F$4:$F$1998))+SUMPRODUCT(-('Diário 3º PA'!$E$4:$E$1991='Analítico Cx.'!$B86),-('Diário 3º PA'!$O$4:$O$1991=K$1),('Diário 3º PA'!$F$4:$F$1991))+SUMPRODUCT(-('Diário 4º PA'!$E$4:$E$2000='Analítico Cx.'!$B86),-('Diário 4º PA'!$O$4:$O$2000=K$1),('Diário 4º PA'!$F$4:$F$2000))</f>
        <v>7050.75</v>
      </c>
      <c r="L86" s="188">
        <f>SUMPRODUCT(-('Diário 1º PA'!$E$4:$E$2000='Analítico Cx.'!$B86),-('Diário 1º PA'!$O$4:$O$2000=L$1),('Diário 1º PA'!$F$4:$F$2000))+SUMPRODUCT(-('Diário 2º PA'!$E$4:$E$1998='Analítico Cx.'!$B86),-('Diário 2º PA'!$O$4:$O$1998=L$1),('Diário 2º PA'!$F$4:$F$1998))+SUMPRODUCT(-('Diário 3º PA'!$E$4:$E$1991='Analítico Cx.'!$B86),-('Diário 3º PA'!$O$4:$O$1991=L$1),('Diário 3º PA'!$F$4:$F$1991))+SUMPRODUCT(-('Diário 4º PA'!$E$4:$E$2000='Analítico Cx.'!$B86),-('Diário 4º PA'!$O$4:$O$2000=L$1),('Diário 4º PA'!$F$4:$F$2000))</f>
        <v>23329.65</v>
      </c>
      <c r="M86" s="188">
        <f>SUMPRODUCT(-('Diário 1º PA'!$E$4:$E$2000='Analítico Cx.'!$B86),-('Diário 1º PA'!$O$4:$O$2000=M$1),('Diário 1º PA'!$F$4:$F$2000))+SUMPRODUCT(-('Diário 2º PA'!$E$4:$E$1998='Analítico Cx.'!$B86),-('Diário 2º PA'!$O$4:$O$1998=M$1),('Diário 2º PA'!$F$4:$F$1998))+SUMPRODUCT(-('Diário 3º PA'!$E$4:$E$1991='Analítico Cx.'!$B86),-('Diário 3º PA'!$O$4:$O$1991=M$1),('Diário 3º PA'!$F$4:$F$1991))+SUMPRODUCT(-('Diário 4º PA'!$E$4:$E$2000='Analítico Cx.'!$B86),-('Diário 4º PA'!$O$4:$O$2000=M$1),('Diário 4º PA'!$F$4:$F$2000))</f>
        <v>24635</v>
      </c>
      <c r="N86" s="188">
        <f>SUMPRODUCT(-('Diário 1º PA'!$E$4:$E$2000='Analítico Cx.'!$B86),-('Diário 1º PA'!$O$4:$O$2000=N$1),('Diário 1º PA'!$F$4:$F$2000))+SUMPRODUCT(-('Diário 2º PA'!$E$4:$E$1998='Analítico Cx.'!$B86),-('Diário 2º PA'!$O$4:$O$1998=N$1),('Diário 2º PA'!$F$4:$F$1998))+SUMPRODUCT(-('Diário 3º PA'!$E$4:$E$1991='Analítico Cx.'!$B86),-('Diário 3º PA'!$O$4:$O$1991=N$1),('Diário 3º PA'!$F$4:$F$1991))+SUMPRODUCT(-('Diário 4º PA'!$E$4:$E$2000='Analítico Cx.'!$B86),-('Diário 4º PA'!$O$4:$O$2000=N$1),('Diário 4º PA'!$F$4:$F$2000))</f>
        <v>0</v>
      </c>
      <c r="O86" s="189">
        <f t="shared" si="16"/>
        <v>117864.65</v>
      </c>
      <c r="P86" s="172">
        <f t="shared" si="15"/>
        <v>5.6223103439044811E-2</v>
      </c>
    </row>
    <row r="87" spans="1:16" ht="23.25" customHeight="1">
      <c r="A87" s="63" t="s">
        <v>149</v>
      </c>
      <c r="B87" s="107" t="s">
        <v>86</v>
      </c>
      <c r="C87" s="188">
        <f>SUMPRODUCT(-('Diário 1º PA'!$E$4:$E$2000='Analítico Cx.'!$B87),-('Diário 1º PA'!$O$4:$O$2000=C$1),('Diário 1º PA'!$F$4:$F$2000))+SUMPRODUCT(-('Diário 2º PA'!$E$4:$E$1998='Analítico Cx.'!$B87),-('Diário 2º PA'!$O$4:$O$1998=C$1),('Diário 2º PA'!$F$4:$F$1998))+SUMPRODUCT(-('Diário 3º PA'!$E$4:$E$1991='Analítico Cx.'!$B87),-('Diário 3º PA'!$O$4:$O$1991=C$1),('Diário 3º PA'!$F$4:$F$1991))+SUMPRODUCT(-('Diário 4º PA'!$E$4:$E$2000='Analítico Cx.'!$B87),-('Diário 4º PA'!$O$4:$O$2000=C$1),('Diário 4º PA'!$F$4:$F$2000))</f>
        <v>0</v>
      </c>
      <c r="D87" s="188">
        <f>SUMPRODUCT(-('Diário 1º PA'!$E$4:$E$2000='Analítico Cx.'!$B87),-('Diário 1º PA'!$O$4:$O$2000=D$1),('Diário 1º PA'!$F$4:$F$2000))+SUMPRODUCT(-('Diário 2º PA'!$E$4:$E$1998='Analítico Cx.'!$B87),-('Diário 2º PA'!$O$4:$O$1998=D$1),('Diário 2º PA'!$F$4:$F$1998))+SUMPRODUCT(-('Diário 3º PA'!$E$4:$E$1991='Analítico Cx.'!$B87),-('Diário 3º PA'!$O$4:$O$1991=D$1),('Diário 3º PA'!$F$4:$F$1991))+SUMPRODUCT(-('Diário 4º PA'!$E$4:$E$2000='Analítico Cx.'!$B87),-('Diário 4º PA'!$O$4:$O$2000=D$1),('Diário 4º PA'!$F$4:$F$2000))</f>
        <v>0</v>
      </c>
      <c r="E87" s="188">
        <f>SUMPRODUCT(-('Diário 1º PA'!$E$4:$E$2000='Analítico Cx.'!$B87),-('Diário 1º PA'!$O$4:$O$2000=E$1),('Diário 1º PA'!$F$4:$F$2000))+SUMPRODUCT(-('Diário 2º PA'!$E$4:$E$1998='Analítico Cx.'!$B87),-('Diário 2º PA'!$O$4:$O$1998=E$1),('Diário 2º PA'!$F$4:$F$1998))+SUMPRODUCT(-('Diário 3º PA'!$E$4:$E$1991='Analítico Cx.'!$B87),-('Diário 3º PA'!$O$4:$O$1991=E$1),('Diário 3º PA'!$F$4:$F$1991))+SUMPRODUCT(-('Diário 4º PA'!$E$4:$E$2000='Analítico Cx.'!$B87),-('Diário 4º PA'!$O$4:$O$2000=E$1),('Diário 4º PA'!$F$4:$F$2000))</f>
        <v>0</v>
      </c>
      <c r="F87" s="188">
        <f>SUMPRODUCT(-('Diário 1º PA'!$E$4:$E$2000='Analítico Cx.'!$B87),-('Diário 1º PA'!$O$4:$O$2000=F$1),('Diário 1º PA'!$F$4:$F$2000))+SUMPRODUCT(-('Diário 2º PA'!$E$4:$E$1998='Analítico Cx.'!$B87),-('Diário 2º PA'!$O$4:$O$1998=F$1),('Diário 2º PA'!$F$4:$F$1998))+SUMPRODUCT(-('Diário 3º PA'!$E$4:$E$1991='Analítico Cx.'!$B87),-('Diário 3º PA'!$O$4:$O$1991=F$1),('Diário 3º PA'!$F$4:$F$1991))+SUMPRODUCT(-('Diário 4º PA'!$E$4:$E$2000='Analítico Cx.'!$B87),-('Diário 4º PA'!$O$4:$O$2000=F$1),('Diário 4º PA'!$F$4:$F$2000))</f>
        <v>0</v>
      </c>
      <c r="G87" s="188">
        <f>SUMPRODUCT(-('Diário 1º PA'!$E$4:$E$2000='Analítico Cx.'!$B87),-('Diário 1º PA'!$O$4:$O$2000=G$1),('Diário 1º PA'!$F$4:$F$2000))+SUMPRODUCT(-('Diário 2º PA'!$E$4:$E$1998='Analítico Cx.'!$B87),-('Diário 2º PA'!$O$4:$O$1998=G$1),('Diário 2º PA'!$F$4:$F$1998))+SUMPRODUCT(-('Diário 3º PA'!$E$4:$E$1991='Analítico Cx.'!$B87),-('Diário 3º PA'!$O$4:$O$1991=G$1),('Diário 3º PA'!$F$4:$F$1991))+SUMPRODUCT(-('Diário 4º PA'!$E$4:$E$2000='Analítico Cx.'!$B87),-('Diário 4º PA'!$O$4:$O$2000=G$1),('Diário 4º PA'!$F$4:$F$2000))</f>
        <v>0</v>
      </c>
      <c r="H87" s="188">
        <f>SUMPRODUCT(-('Diário 1º PA'!$E$4:$E$2000='Analítico Cx.'!$B87),-('Diário 1º PA'!$O$4:$O$2000=H$1),('Diário 1º PA'!$F$4:$F$2000))+SUMPRODUCT(-('Diário 2º PA'!$E$4:$E$1998='Analítico Cx.'!$B87),-('Diário 2º PA'!$O$4:$O$1998=H$1),('Diário 2º PA'!$F$4:$F$1998))+SUMPRODUCT(-('Diário 3º PA'!$E$4:$E$1991='Analítico Cx.'!$B87),-('Diário 3º PA'!$O$4:$O$1991=H$1),('Diário 3º PA'!$F$4:$F$1991))+SUMPRODUCT(-('Diário 4º PA'!$E$4:$E$2000='Analítico Cx.'!$B87),-('Diário 4º PA'!$O$4:$O$2000=H$1),('Diário 4º PA'!$F$4:$F$2000))</f>
        <v>0</v>
      </c>
      <c r="I87" s="188">
        <f>SUMPRODUCT(-('Diário 1º PA'!$E$4:$E$2000='Analítico Cx.'!$B87),-('Diário 1º PA'!$O$4:$O$2000=I$1),('Diário 1º PA'!$F$4:$F$2000))+SUMPRODUCT(-('Diário 2º PA'!$E$4:$E$1998='Analítico Cx.'!$B87),-('Diário 2º PA'!$O$4:$O$1998=I$1),('Diário 2º PA'!$F$4:$F$1998))+SUMPRODUCT(-('Diário 3º PA'!$E$4:$E$1991='Analítico Cx.'!$B87),-('Diário 3º PA'!$O$4:$O$1991=I$1),('Diário 3º PA'!$F$4:$F$1991))+SUMPRODUCT(-('Diário 4º PA'!$E$4:$E$2000='Analítico Cx.'!$B87),-('Diário 4º PA'!$O$4:$O$2000=I$1),('Diário 4º PA'!$F$4:$F$2000))</f>
        <v>0</v>
      </c>
      <c r="J87" s="188">
        <f>SUMPRODUCT(-('Diário 1º PA'!$E$4:$E$2000='Analítico Cx.'!$B87),-('Diário 1º PA'!$O$4:$O$2000=J$1),('Diário 1º PA'!$F$4:$F$2000))+SUMPRODUCT(-('Diário 2º PA'!$E$4:$E$1998='Analítico Cx.'!$B87),-('Diário 2º PA'!$O$4:$O$1998=J$1),('Diário 2º PA'!$F$4:$F$1998))+SUMPRODUCT(-('Diário 3º PA'!$E$4:$E$1991='Analítico Cx.'!$B87),-('Diário 3º PA'!$O$4:$O$1991=J$1),('Diário 3º PA'!$F$4:$F$1991))+SUMPRODUCT(-('Diário 4º PA'!$E$4:$E$2000='Analítico Cx.'!$B87),-('Diário 4º PA'!$O$4:$O$2000=J$1),('Diário 4º PA'!$F$4:$F$2000))</f>
        <v>0</v>
      </c>
      <c r="K87" s="188">
        <f>SUMPRODUCT(-('Diário 1º PA'!$E$4:$E$2000='Analítico Cx.'!$B87),-('Diário 1º PA'!$O$4:$O$2000=K$1),('Diário 1º PA'!$F$4:$F$2000))+SUMPRODUCT(-('Diário 2º PA'!$E$4:$E$1998='Analítico Cx.'!$B87),-('Diário 2º PA'!$O$4:$O$1998=K$1),('Diário 2º PA'!$F$4:$F$1998))+SUMPRODUCT(-('Diário 3º PA'!$E$4:$E$1991='Analítico Cx.'!$B87),-('Diário 3º PA'!$O$4:$O$1991=K$1),('Diário 3º PA'!$F$4:$F$1991))+SUMPRODUCT(-('Diário 4º PA'!$E$4:$E$2000='Analítico Cx.'!$B87),-('Diário 4º PA'!$O$4:$O$2000=K$1),('Diário 4º PA'!$F$4:$F$2000))</f>
        <v>0</v>
      </c>
      <c r="L87" s="188">
        <f>SUMPRODUCT(-('Diário 1º PA'!$E$4:$E$2000='Analítico Cx.'!$B87),-('Diário 1º PA'!$O$4:$O$2000=L$1),('Diário 1º PA'!$F$4:$F$2000))+SUMPRODUCT(-('Diário 2º PA'!$E$4:$E$1998='Analítico Cx.'!$B87),-('Diário 2º PA'!$O$4:$O$1998=L$1),('Diário 2º PA'!$F$4:$F$1998))+SUMPRODUCT(-('Diário 3º PA'!$E$4:$E$1991='Analítico Cx.'!$B87),-('Diário 3º PA'!$O$4:$O$1991=L$1),('Diário 3º PA'!$F$4:$F$1991))+SUMPRODUCT(-('Diário 4º PA'!$E$4:$E$2000='Analítico Cx.'!$B87),-('Diário 4º PA'!$O$4:$O$2000=L$1),('Diário 4º PA'!$F$4:$F$2000))</f>
        <v>0</v>
      </c>
      <c r="M87" s="188">
        <f>SUMPRODUCT(-('Diário 1º PA'!$E$4:$E$2000='Analítico Cx.'!$B87),-('Diário 1º PA'!$O$4:$O$2000=M$1),('Diário 1º PA'!$F$4:$F$2000))+SUMPRODUCT(-('Diário 2º PA'!$E$4:$E$1998='Analítico Cx.'!$B87),-('Diário 2º PA'!$O$4:$O$1998=M$1),('Diário 2º PA'!$F$4:$F$1998))+SUMPRODUCT(-('Diário 3º PA'!$E$4:$E$1991='Analítico Cx.'!$B87),-('Diário 3º PA'!$O$4:$O$1991=M$1),('Diário 3º PA'!$F$4:$F$1991))+SUMPRODUCT(-('Diário 4º PA'!$E$4:$E$2000='Analítico Cx.'!$B87),-('Diário 4º PA'!$O$4:$O$2000=M$1),('Diário 4º PA'!$F$4:$F$2000))</f>
        <v>0</v>
      </c>
      <c r="N87" s="188">
        <f>SUMPRODUCT(-('Diário 1º PA'!$E$4:$E$2000='Analítico Cx.'!$B87),-('Diário 1º PA'!$O$4:$O$2000=N$1),('Diário 1º PA'!$F$4:$F$2000))+SUMPRODUCT(-('Diário 2º PA'!$E$4:$E$1998='Analítico Cx.'!$B87),-('Diário 2º PA'!$O$4:$O$1998=N$1),('Diário 2º PA'!$F$4:$F$1998))+SUMPRODUCT(-('Diário 3º PA'!$E$4:$E$1991='Analítico Cx.'!$B87),-('Diário 3º PA'!$O$4:$O$1991=N$1),('Diário 3º PA'!$F$4:$F$1991))+SUMPRODUCT(-('Diário 4º PA'!$E$4:$E$2000='Analítico Cx.'!$B87),-('Diário 4º PA'!$O$4:$O$2000=N$1),('Diário 4º PA'!$F$4:$F$2000))</f>
        <v>0</v>
      </c>
      <c r="O87" s="189">
        <f t="shared" si="16"/>
        <v>0</v>
      </c>
      <c r="P87" s="172">
        <f t="shared" si="15"/>
        <v>0</v>
      </c>
    </row>
    <row r="88" spans="1:16" ht="23.25" customHeight="1">
      <c r="A88" s="63" t="s">
        <v>150</v>
      </c>
      <c r="B88" s="107" t="s">
        <v>178</v>
      </c>
      <c r="C88" s="188">
        <f>SUMPRODUCT(-('Diário 1º PA'!$E$4:$E$2000='Analítico Cx.'!$B88),-('Diário 1º PA'!$O$4:$O$2000=C$1),('Diário 1º PA'!$F$4:$F$2000))+SUMPRODUCT(-('Diário 2º PA'!$E$4:$E$1998='Analítico Cx.'!$B88),-('Diário 2º PA'!$O$4:$O$1998=C$1),('Diário 2º PA'!$F$4:$F$1998))+SUMPRODUCT(-('Diário 3º PA'!$E$4:$E$1991='Analítico Cx.'!$B88),-('Diário 3º PA'!$O$4:$O$1991=C$1),('Diário 3º PA'!$F$4:$F$1991))+SUMPRODUCT(-('Diário 4º PA'!$E$4:$E$2000='Analítico Cx.'!$B88),-('Diário 4º PA'!$O$4:$O$2000=C$1),('Diário 4º PA'!$F$4:$F$2000))</f>
        <v>0</v>
      </c>
      <c r="D88" s="188">
        <f>SUMPRODUCT(-('Diário 1º PA'!$E$4:$E$2000='Analítico Cx.'!$B88),-('Diário 1º PA'!$O$4:$O$2000=D$1),('Diário 1º PA'!$F$4:$F$2000))+SUMPRODUCT(-('Diário 2º PA'!$E$4:$E$1998='Analítico Cx.'!$B88),-('Diário 2º PA'!$O$4:$O$1998=D$1),('Diário 2º PA'!$F$4:$F$1998))+SUMPRODUCT(-('Diário 3º PA'!$E$4:$E$1991='Analítico Cx.'!$B88),-('Diário 3º PA'!$O$4:$O$1991=D$1),('Diário 3º PA'!$F$4:$F$1991))+SUMPRODUCT(-('Diário 4º PA'!$E$4:$E$2000='Analítico Cx.'!$B88),-('Diário 4º PA'!$O$4:$O$2000=D$1),('Diário 4º PA'!$F$4:$F$2000))</f>
        <v>0</v>
      </c>
      <c r="E88" s="188">
        <f>SUMPRODUCT(-('Diário 1º PA'!$E$4:$E$2000='Analítico Cx.'!$B88),-('Diário 1º PA'!$O$4:$O$2000=E$1),('Diário 1º PA'!$F$4:$F$2000))+SUMPRODUCT(-('Diário 2º PA'!$E$4:$E$1998='Analítico Cx.'!$B88),-('Diário 2º PA'!$O$4:$O$1998=E$1),('Diário 2º PA'!$F$4:$F$1998))+SUMPRODUCT(-('Diário 3º PA'!$E$4:$E$1991='Analítico Cx.'!$B88),-('Diário 3º PA'!$O$4:$O$1991=E$1),('Diário 3º PA'!$F$4:$F$1991))+SUMPRODUCT(-('Diário 4º PA'!$E$4:$E$2000='Analítico Cx.'!$B88),-('Diário 4º PA'!$O$4:$O$2000=E$1),('Diário 4º PA'!$F$4:$F$2000))</f>
        <v>0</v>
      </c>
      <c r="F88" s="188">
        <f>SUMPRODUCT(-('Diário 1º PA'!$E$4:$E$2000='Analítico Cx.'!$B88),-('Diário 1º PA'!$O$4:$O$2000=F$1),('Diário 1º PA'!$F$4:$F$2000))+SUMPRODUCT(-('Diário 2º PA'!$E$4:$E$1998='Analítico Cx.'!$B88),-('Diário 2º PA'!$O$4:$O$1998=F$1),('Diário 2º PA'!$F$4:$F$1998))+SUMPRODUCT(-('Diário 3º PA'!$E$4:$E$1991='Analítico Cx.'!$B88),-('Diário 3º PA'!$O$4:$O$1991=F$1),('Diário 3º PA'!$F$4:$F$1991))+SUMPRODUCT(-('Diário 4º PA'!$E$4:$E$2000='Analítico Cx.'!$B88),-('Diário 4º PA'!$O$4:$O$2000=F$1),('Diário 4º PA'!$F$4:$F$2000))</f>
        <v>0</v>
      </c>
      <c r="G88" s="188">
        <f>SUMPRODUCT(-('Diário 1º PA'!$E$4:$E$2000='Analítico Cx.'!$B88),-('Diário 1º PA'!$O$4:$O$2000=G$1),('Diário 1º PA'!$F$4:$F$2000))+SUMPRODUCT(-('Diário 2º PA'!$E$4:$E$1998='Analítico Cx.'!$B88),-('Diário 2º PA'!$O$4:$O$1998=G$1),('Diário 2º PA'!$F$4:$F$1998))+SUMPRODUCT(-('Diário 3º PA'!$E$4:$E$1991='Analítico Cx.'!$B88),-('Diário 3º PA'!$O$4:$O$1991=G$1),('Diário 3º PA'!$F$4:$F$1991))+SUMPRODUCT(-('Diário 4º PA'!$E$4:$E$2000='Analítico Cx.'!$B88),-('Diário 4º PA'!$O$4:$O$2000=G$1),('Diário 4º PA'!$F$4:$F$2000))</f>
        <v>0</v>
      </c>
      <c r="H88" s="188">
        <f>SUMPRODUCT(-('Diário 1º PA'!$E$4:$E$2000='Analítico Cx.'!$B88),-('Diário 1º PA'!$O$4:$O$2000=H$1),('Diário 1º PA'!$F$4:$F$2000))+SUMPRODUCT(-('Diário 2º PA'!$E$4:$E$1998='Analítico Cx.'!$B88),-('Diário 2º PA'!$O$4:$O$1998=H$1),('Diário 2º PA'!$F$4:$F$1998))+SUMPRODUCT(-('Diário 3º PA'!$E$4:$E$1991='Analítico Cx.'!$B88),-('Diário 3º PA'!$O$4:$O$1991=H$1),('Diário 3º PA'!$F$4:$F$1991))+SUMPRODUCT(-('Diário 4º PA'!$E$4:$E$2000='Analítico Cx.'!$B88),-('Diário 4º PA'!$O$4:$O$2000=H$1),('Diário 4º PA'!$F$4:$F$2000))</f>
        <v>0</v>
      </c>
      <c r="I88" s="188">
        <f>SUMPRODUCT(-('Diário 1º PA'!$E$4:$E$2000='Analítico Cx.'!$B88),-('Diário 1º PA'!$O$4:$O$2000=I$1),('Diário 1º PA'!$F$4:$F$2000))+SUMPRODUCT(-('Diário 2º PA'!$E$4:$E$1998='Analítico Cx.'!$B88),-('Diário 2º PA'!$O$4:$O$1998=I$1),('Diário 2º PA'!$F$4:$F$1998))+SUMPRODUCT(-('Diário 3º PA'!$E$4:$E$1991='Analítico Cx.'!$B88),-('Diário 3º PA'!$O$4:$O$1991=I$1),('Diário 3º PA'!$F$4:$F$1991))+SUMPRODUCT(-('Diário 4º PA'!$E$4:$E$2000='Analítico Cx.'!$B88),-('Diário 4º PA'!$O$4:$O$2000=I$1),('Diário 4º PA'!$F$4:$F$2000))</f>
        <v>0</v>
      </c>
      <c r="J88" s="188">
        <f>SUMPRODUCT(-('Diário 1º PA'!$E$4:$E$2000='Analítico Cx.'!$B88),-('Diário 1º PA'!$O$4:$O$2000=J$1),('Diário 1º PA'!$F$4:$F$2000))+SUMPRODUCT(-('Diário 2º PA'!$E$4:$E$1998='Analítico Cx.'!$B88),-('Diário 2º PA'!$O$4:$O$1998=J$1),('Diário 2º PA'!$F$4:$F$1998))+SUMPRODUCT(-('Diário 3º PA'!$E$4:$E$1991='Analítico Cx.'!$B88),-('Diário 3º PA'!$O$4:$O$1991=J$1),('Diário 3º PA'!$F$4:$F$1991))+SUMPRODUCT(-('Diário 4º PA'!$E$4:$E$2000='Analítico Cx.'!$B88),-('Diário 4º PA'!$O$4:$O$2000=J$1),('Diário 4º PA'!$F$4:$F$2000))</f>
        <v>0</v>
      </c>
      <c r="K88" s="188">
        <f>SUMPRODUCT(-('Diário 1º PA'!$E$4:$E$2000='Analítico Cx.'!$B88),-('Diário 1º PA'!$O$4:$O$2000=K$1),('Diário 1º PA'!$F$4:$F$2000))+SUMPRODUCT(-('Diário 2º PA'!$E$4:$E$1998='Analítico Cx.'!$B88),-('Diário 2º PA'!$O$4:$O$1998=K$1),('Diário 2º PA'!$F$4:$F$1998))+SUMPRODUCT(-('Diário 3º PA'!$E$4:$E$1991='Analítico Cx.'!$B88),-('Diário 3º PA'!$O$4:$O$1991=K$1),('Diário 3º PA'!$F$4:$F$1991))+SUMPRODUCT(-('Diário 4º PA'!$E$4:$E$2000='Analítico Cx.'!$B88),-('Diário 4º PA'!$O$4:$O$2000=K$1),('Diário 4º PA'!$F$4:$F$2000))</f>
        <v>0</v>
      </c>
      <c r="L88" s="188">
        <f>SUMPRODUCT(-('Diário 1º PA'!$E$4:$E$2000='Analítico Cx.'!$B88),-('Diário 1º PA'!$O$4:$O$2000=L$1),('Diário 1º PA'!$F$4:$F$2000))+SUMPRODUCT(-('Diário 2º PA'!$E$4:$E$1998='Analítico Cx.'!$B88),-('Diário 2º PA'!$O$4:$O$1998=L$1),('Diário 2º PA'!$F$4:$F$1998))+SUMPRODUCT(-('Diário 3º PA'!$E$4:$E$1991='Analítico Cx.'!$B88),-('Diário 3º PA'!$O$4:$O$1991=L$1),('Diário 3º PA'!$F$4:$F$1991))+SUMPRODUCT(-('Diário 4º PA'!$E$4:$E$2000='Analítico Cx.'!$B88),-('Diário 4º PA'!$O$4:$O$2000=L$1),('Diário 4º PA'!$F$4:$F$2000))</f>
        <v>0</v>
      </c>
      <c r="M88" s="188">
        <f>SUMPRODUCT(-('Diário 1º PA'!$E$4:$E$2000='Analítico Cx.'!$B88),-('Diário 1º PA'!$O$4:$O$2000=M$1),('Diário 1º PA'!$F$4:$F$2000))+SUMPRODUCT(-('Diário 2º PA'!$E$4:$E$1998='Analítico Cx.'!$B88),-('Diário 2º PA'!$O$4:$O$1998=M$1),('Diário 2º PA'!$F$4:$F$1998))+SUMPRODUCT(-('Diário 3º PA'!$E$4:$E$1991='Analítico Cx.'!$B88),-('Diário 3º PA'!$O$4:$O$1991=M$1),('Diário 3º PA'!$F$4:$F$1991))+SUMPRODUCT(-('Diário 4º PA'!$E$4:$E$2000='Analítico Cx.'!$B88),-('Diário 4º PA'!$O$4:$O$2000=M$1),('Diário 4º PA'!$F$4:$F$2000))</f>
        <v>0</v>
      </c>
      <c r="N88" s="188">
        <f>SUMPRODUCT(-('Diário 1º PA'!$E$4:$E$2000='Analítico Cx.'!$B88),-('Diário 1º PA'!$O$4:$O$2000=N$1),('Diário 1º PA'!$F$4:$F$2000))+SUMPRODUCT(-('Diário 2º PA'!$E$4:$E$1998='Analítico Cx.'!$B88),-('Diário 2º PA'!$O$4:$O$1998=N$1),('Diário 2º PA'!$F$4:$F$1998))+SUMPRODUCT(-('Diário 3º PA'!$E$4:$E$1991='Analítico Cx.'!$B88),-('Diário 3º PA'!$O$4:$O$1991=N$1),('Diário 3º PA'!$F$4:$F$1991))+SUMPRODUCT(-('Diário 4º PA'!$E$4:$E$2000='Analítico Cx.'!$B88),-('Diário 4º PA'!$O$4:$O$2000=N$1),('Diário 4º PA'!$F$4:$F$2000))</f>
        <v>0</v>
      </c>
      <c r="O88" s="189">
        <f t="shared" si="16"/>
        <v>0</v>
      </c>
      <c r="P88" s="172">
        <f t="shared" si="15"/>
        <v>0</v>
      </c>
    </row>
    <row r="89" spans="1:16" ht="23.25" customHeight="1">
      <c r="A89" s="63" t="s">
        <v>151</v>
      </c>
      <c r="B89" s="107" t="s">
        <v>61</v>
      </c>
      <c r="C89" s="188">
        <f>SUMPRODUCT(-('Diário 1º PA'!$E$4:$E$2000='Analítico Cx.'!$B89),-('Diário 1º PA'!$O$4:$O$2000=C$1),('Diário 1º PA'!$F$4:$F$2000))+SUMPRODUCT(-('Diário 2º PA'!$E$4:$E$1998='Analítico Cx.'!$B89),-('Diário 2º PA'!$O$4:$O$1998=C$1),('Diário 2º PA'!$F$4:$F$1998))+SUMPRODUCT(-('Diário 3º PA'!$E$4:$E$1991='Analítico Cx.'!$B89),-('Diário 3º PA'!$O$4:$O$1991=C$1),('Diário 3º PA'!$F$4:$F$1991))+SUMPRODUCT(-('Diário 4º PA'!$E$4:$E$2000='Analítico Cx.'!$B89),-('Diário 4º PA'!$O$4:$O$2000=C$1),('Diário 4º PA'!$F$4:$F$2000))</f>
        <v>0</v>
      </c>
      <c r="D89" s="188">
        <f>SUMPRODUCT(-('Diário 1º PA'!$E$4:$E$2000='Analítico Cx.'!$B89),-('Diário 1º PA'!$O$4:$O$2000=D$1),('Diário 1º PA'!$F$4:$F$2000))+SUMPRODUCT(-('Diário 2º PA'!$E$4:$E$1998='Analítico Cx.'!$B89),-('Diário 2º PA'!$O$4:$O$1998=D$1),('Diário 2º PA'!$F$4:$F$1998))+SUMPRODUCT(-('Diário 3º PA'!$E$4:$E$1991='Analítico Cx.'!$B89),-('Diário 3º PA'!$O$4:$O$1991=D$1),('Diário 3º PA'!$F$4:$F$1991))+SUMPRODUCT(-('Diário 4º PA'!$E$4:$E$2000='Analítico Cx.'!$B89),-('Diário 4º PA'!$O$4:$O$2000=D$1),('Diário 4º PA'!$F$4:$F$2000))</f>
        <v>0</v>
      </c>
      <c r="E89" s="188">
        <f>SUMPRODUCT(-('Diário 1º PA'!$E$4:$E$2000='Analítico Cx.'!$B89),-('Diário 1º PA'!$O$4:$O$2000=E$1),('Diário 1º PA'!$F$4:$F$2000))+SUMPRODUCT(-('Diário 2º PA'!$E$4:$E$1998='Analítico Cx.'!$B89),-('Diário 2º PA'!$O$4:$O$1998=E$1),('Diário 2º PA'!$F$4:$F$1998))+SUMPRODUCT(-('Diário 3º PA'!$E$4:$E$1991='Analítico Cx.'!$B89),-('Diário 3º PA'!$O$4:$O$1991=E$1),('Diário 3º PA'!$F$4:$F$1991))+SUMPRODUCT(-('Diário 4º PA'!$E$4:$E$2000='Analítico Cx.'!$B89),-('Diário 4º PA'!$O$4:$O$2000=E$1),('Diário 4º PA'!$F$4:$F$2000))</f>
        <v>0</v>
      </c>
      <c r="F89" s="188">
        <f>SUMPRODUCT(-('Diário 1º PA'!$E$4:$E$2000='Analítico Cx.'!$B89),-('Diário 1º PA'!$O$4:$O$2000=F$1),('Diário 1º PA'!$F$4:$F$2000))+SUMPRODUCT(-('Diário 2º PA'!$E$4:$E$1998='Analítico Cx.'!$B89),-('Diário 2º PA'!$O$4:$O$1998=F$1),('Diário 2º PA'!$F$4:$F$1998))+SUMPRODUCT(-('Diário 3º PA'!$E$4:$E$1991='Analítico Cx.'!$B89),-('Diário 3º PA'!$O$4:$O$1991=F$1),('Diário 3º PA'!$F$4:$F$1991))+SUMPRODUCT(-('Diário 4º PA'!$E$4:$E$2000='Analítico Cx.'!$B89),-('Diário 4º PA'!$O$4:$O$2000=F$1),('Diário 4º PA'!$F$4:$F$2000))</f>
        <v>0</v>
      </c>
      <c r="G89" s="188">
        <f>SUMPRODUCT(-('Diário 1º PA'!$E$4:$E$2000='Analítico Cx.'!$B89),-('Diário 1º PA'!$O$4:$O$2000=G$1),('Diário 1º PA'!$F$4:$F$2000))+SUMPRODUCT(-('Diário 2º PA'!$E$4:$E$1998='Analítico Cx.'!$B89),-('Diário 2º PA'!$O$4:$O$1998=G$1),('Diário 2º PA'!$F$4:$F$1998))+SUMPRODUCT(-('Diário 3º PA'!$E$4:$E$1991='Analítico Cx.'!$B89),-('Diário 3º PA'!$O$4:$O$1991=G$1),('Diário 3º PA'!$F$4:$F$1991))+SUMPRODUCT(-('Diário 4º PA'!$E$4:$E$2000='Analítico Cx.'!$B89),-('Diário 4º PA'!$O$4:$O$2000=G$1),('Diário 4º PA'!$F$4:$F$2000))</f>
        <v>0</v>
      </c>
      <c r="H89" s="188">
        <f>SUMPRODUCT(-('Diário 1º PA'!$E$4:$E$2000='Analítico Cx.'!$B89),-('Diário 1º PA'!$O$4:$O$2000=H$1),('Diário 1º PA'!$F$4:$F$2000))+SUMPRODUCT(-('Diário 2º PA'!$E$4:$E$1998='Analítico Cx.'!$B89),-('Diário 2º PA'!$O$4:$O$1998=H$1),('Diário 2º PA'!$F$4:$F$1998))+SUMPRODUCT(-('Diário 3º PA'!$E$4:$E$1991='Analítico Cx.'!$B89),-('Diário 3º PA'!$O$4:$O$1991=H$1),('Diário 3º PA'!$F$4:$F$1991))+SUMPRODUCT(-('Diário 4º PA'!$E$4:$E$2000='Analítico Cx.'!$B89),-('Diário 4º PA'!$O$4:$O$2000=H$1),('Diário 4º PA'!$F$4:$F$2000))</f>
        <v>0</v>
      </c>
      <c r="I89" s="188">
        <f>SUMPRODUCT(-('Diário 1º PA'!$E$4:$E$2000='Analítico Cx.'!$B89),-('Diário 1º PA'!$O$4:$O$2000=I$1),('Diário 1º PA'!$F$4:$F$2000))+SUMPRODUCT(-('Diário 2º PA'!$E$4:$E$1998='Analítico Cx.'!$B89),-('Diário 2º PA'!$O$4:$O$1998=I$1),('Diário 2º PA'!$F$4:$F$1998))+SUMPRODUCT(-('Diário 3º PA'!$E$4:$E$1991='Analítico Cx.'!$B89),-('Diário 3º PA'!$O$4:$O$1991=I$1),('Diário 3º PA'!$F$4:$F$1991))+SUMPRODUCT(-('Diário 4º PA'!$E$4:$E$2000='Analítico Cx.'!$B89),-('Diário 4º PA'!$O$4:$O$2000=I$1),('Diário 4º PA'!$F$4:$F$2000))</f>
        <v>0</v>
      </c>
      <c r="J89" s="188">
        <f>SUMPRODUCT(-('Diário 1º PA'!$E$4:$E$2000='Analítico Cx.'!$B89),-('Diário 1º PA'!$O$4:$O$2000=J$1),('Diário 1º PA'!$F$4:$F$2000))+SUMPRODUCT(-('Diário 2º PA'!$E$4:$E$1998='Analítico Cx.'!$B89),-('Diário 2º PA'!$O$4:$O$1998=J$1),('Diário 2º PA'!$F$4:$F$1998))+SUMPRODUCT(-('Diário 3º PA'!$E$4:$E$1991='Analítico Cx.'!$B89),-('Diário 3º PA'!$O$4:$O$1991=J$1),('Diário 3º PA'!$F$4:$F$1991))+SUMPRODUCT(-('Diário 4º PA'!$E$4:$E$2000='Analítico Cx.'!$B89),-('Diário 4º PA'!$O$4:$O$2000=J$1),('Diário 4º PA'!$F$4:$F$2000))</f>
        <v>0</v>
      </c>
      <c r="K89" s="188">
        <f>SUMPRODUCT(-('Diário 1º PA'!$E$4:$E$2000='Analítico Cx.'!$B89),-('Diário 1º PA'!$O$4:$O$2000=K$1),('Diário 1º PA'!$F$4:$F$2000))+SUMPRODUCT(-('Diário 2º PA'!$E$4:$E$1998='Analítico Cx.'!$B89),-('Diário 2º PA'!$O$4:$O$1998=K$1),('Diário 2º PA'!$F$4:$F$1998))+SUMPRODUCT(-('Diário 3º PA'!$E$4:$E$1991='Analítico Cx.'!$B89),-('Diário 3º PA'!$O$4:$O$1991=K$1),('Diário 3º PA'!$F$4:$F$1991))+SUMPRODUCT(-('Diário 4º PA'!$E$4:$E$2000='Analítico Cx.'!$B89),-('Diário 4º PA'!$O$4:$O$2000=K$1),('Diário 4º PA'!$F$4:$F$2000))</f>
        <v>0</v>
      </c>
      <c r="L89" s="188">
        <f>SUMPRODUCT(-('Diário 1º PA'!$E$4:$E$2000='Analítico Cx.'!$B89),-('Diário 1º PA'!$O$4:$O$2000=L$1),('Diário 1º PA'!$F$4:$F$2000))+SUMPRODUCT(-('Diário 2º PA'!$E$4:$E$1998='Analítico Cx.'!$B89),-('Diário 2º PA'!$O$4:$O$1998=L$1),('Diário 2º PA'!$F$4:$F$1998))+SUMPRODUCT(-('Diário 3º PA'!$E$4:$E$1991='Analítico Cx.'!$B89),-('Diário 3º PA'!$O$4:$O$1991=L$1),('Diário 3º PA'!$F$4:$F$1991))+SUMPRODUCT(-('Diário 4º PA'!$E$4:$E$2000='Analítico Cx.'!$B89),-('Diário 4º PA'!$O$4:$O$2000=L$1),('Diário 4º PA'!$F$4:$F$2000))</f>
        <v>0</v>
      </c>
      <c r="M89" s="188">
        <f>SUMPRODUCT(-('Diário 1º PA'!$E$4:$E$2000='Analítico Cx.'!$B89),-('Diário 1º PA'!$O$4:$O$2000=M$1),('Diário 1º PA'!$F$4:$F$2000))+SUMPRODUCT(-('Diário 2º PA'!$E$4:$E$1998='Analítico Cx.'!$B89),-('Diário 2º PA'!$O$4:$O$1998=M$1),('Diário 2º PA'!$F$4:$F$1998))+SUMPRODUCT(-('Diário 3º PA'!$E$4:$E$1991='Analítico Cx.'!$B89),-('Diário 3º PA'!$O$4:$O$1991=M$1),('Diário 3º PA'!$F$4:$F$1991))+SUMPRODUCT(-('Diário 4º PA'!$E$4:$E$2000='Analítico Cx.'!$B89),-('Diário 4º PA'!$O$4:$O$2000=M$1),('Diário 4º PA'!$F$4:$F$2000))</f>
        <v>0</v>
      </c>
      <c r="N89" s="188">
        <f>SUMPRODUCT(-('Diário 1º PA'!$E$4:$E$2000='Analítico Cx.'!$B89),-('Diário 1º PA'!$O$4:$O$2000=N$1),('Diário 1º PA'!$F$4:$F$2000))+SUMPRODUCT(-('Diário 2º PA'!$E$4:$E$1998='Analítico Cx.'!$B89),-('Diário 2º PA'!$O$4:$O$1998=N$1),('Diário 2º PA'!$F$4:$F$1998))+SUMPRODUCT(-('Diário 3º PA'!$E$4:$E$1991='Analítico Cx.'!$B89),-('Diário 3º PA'!$O$4:$O$1991=N$1),('Diário 3º PA'!$F$4:$F$1991))+SUMPRODUCT(-('Diário 4º PA'!$E$4:$E$2000='Analítico Cx.'!$B89),-('Diário 4º PA'!$O$4:$O$2000=N$1),('Diário 4º PA'!$F$4:$F$2000))</f>
        <v>0</v>
      </c>
      <c r="O89" s="189">
        <f t="shared" si="16"/>
        <v>0</v>
      </c>
      <c r="P89" s="172">
        <f t="shared" si="15"/>
        <v>0</v>
      </c>
    </row>
    <row r="90" spans="1:16" ht="23.25" customHeight="1">
      <c r="A90" s="63" t="s">
        <v>152</v>
      </c>
      <c r="B90" s="107" t="s">
        <v>60</v>
      </c>
      <c r="C90" s="188">
        <f>SUMPRODUCT(-('Diário 1º PA'!$E$4:$E$2000='Analítico Cx.'!$B90),-('Diário 1º PA'!$O$4:$O$2000=C$1),('Diário 1º PA'!$F$4:$F$2000))+SUMPRODUCT(-('Diário 2º PA'!$E$4:$E$1998='Analítico Cx.'!$B90),-('Diário 2º PA'!$O$4:$O$1998=C$1),('Diário 2º PA'!$F$4:$F$1998))+SUMPRODUCT(-('Diário 3º PA'!$E$4:$E$1991='Analítico Cx.'!$B90),-('Diário 3º PA'!$O$4:$O$1991=C$1),('Diário 3º PA'!$F$4:$F$1991))+SUMPRODUCT(-('Diário 4º PA'!$E$4:$E$2000='Analítico Cx.'!$B90),-('Diário 4º PA'!$O$4:$O$2000=C$1),('Diário 4º PA'!$F$4:$F$2000))</f>
        <v>0</v>
      </c>
      <c r="D90" s="188">
        <f>SUMPRODUCT(-('Diário 1º PA'!$E$4:$E$2000='Analítico Cx.'!$B90),-('Diário 1º PA'!$O$4:$O$2000=D$1),('Diário 1º PA'!$F$4:$F$2000))+SUMPRODUCT(-('Diário 2º PA'!$E$4:$E$1998='Analítico Cx.'!$B90),-('Diário 2º PA'!$O$4:$O$1998=D$1),('Diário 2º PA'!$F$4:$F$1998))+SUMPRODUCT(-('Diário 3º PA'!$E$4:$E$1991='Analítico Cx.'!$B90),-('Diário 3º PA'!$O$4:$O$1991=D$1),('Diário 3º PA'!$F$4:$F$1991))+SUMPRODUCT(-('Diário 4º PA'!$E$4:$E$2000='Analítico Cx.'!$B90),-('Diário 4º PA'!$O$4:$O$2000=D$1),('Diário 4º PA'!$F$4:$F$2000))</f>
        <v>0</v>
      </c>
      <c r="E90" s="188">
        <f>SUMPRODUCT(-('Diário 1º PA'!$E$4:$E$2000='Analítico Cx.'!$B90),-('Diário 1º PA'!$O$4:$O$2000=E$1),('Diário 1º PA'!$F$4:$F$2000))+SUMPRODUCT(-('Diário 2º PA'!$E$4:$E$1998='Analítico Cx.'!$B90),-('Diário 2º PA'!$O$4:$O$1998=E$1),('Diário 2º PA'!$F$4:$F$1998))+SUMPRODUCT(-('Diário 3º PA'!$E$4:$E$1991='Analítico Cx.'!$B90),-('Diário 3º PA'!$O$4:$O$1991=E$1),('Diário 3º PA'!$F$4:$F$1991))+SUMPRODUCT(-('Diário 4º PA'!$E$4:$E$2000='Analítico Cx.'!$B90),-('Diário 4º PA'!$O$4:$O$2000=E$1),('Diário 4º PA'!$F$4:$F$2000))</f>
        <v>0</v>
      </c>
      <c r="F90" s="188">
        <f>SUMPRODUCT(-('Diário 1º PA'!$E$4:$E$2000='Analítico Cx.'!$B90),-('Diário 1º PA'!$O$4:$O$2000=F$1),('Diário 1º PA'!$F$4:$F$2000))+SUMPRODUCT(-('Diário 2º PA'!$E$4:$E$1998='Analítico Cx.'!$B90),-('Diário 2º PA'!$O$4:$O$1998=F$1),('Diário 2º PA'!$F$4:$F$1998))+SUMPRODUCT(-('Diário 3º PA'!$E$4:$E$1991='Analítico Cx.'!$B90),-('Diário 3º PA'!$O$4:$O$1991=F$1),('Diário 3º PA'!$F$4:$F$1991))+SUMPRODUCT(-('Diário 4º PA'!$E$4:$E$2000='Analítico Cx.'!$B90),-('Diário 4º PA'!$O$4:$O$2000=F$1),('Diário 4º PA'!$F$4:$F$2000))</f>
        <v>0</v>
      </c>
      <c r="G90" s="188">
        <f>SUMPRODUCT(-('Diário 1º PA'!$E$4:$E$2000='Analítico Cx.'!$B90),-('Diário 1º PA'!$O$4:$O$2000=G$1),('Diário 1º PA'!$F$4:$F$2000))+SUMPRODUCT(-('Diário 2º PA'!$E$4:$E$1998='Analítico Cx.'!$B90),-('Diário 2º PA'!$O$4:$O$1998=G$1),('Diário 2º PA'!$F$4:$F$1998))+SUMPRODUCT(-('Diário 3º PA'!$E$4:$E$1991='Analítico Cx.'!$B90),-('Diário 3º PA'!$O$4:$O$1991=G$1),('Diário 3º PA'!$F$4:$F$1991))+SUMPRODUCT(-('Diário 4º PA'!$E$4:$E$2000='Analítico Cx.'!$B90),-('Diário 4º PA'!$O$4:$O$2000=G$1),('Diário 4º PA'!$F$4:$F$2000))</f>
        <v>0</v>
      </c>
      <c r="H90" s="188">
        <f>SUMPRODUCT(-('Diário 1º PA'!$E$4:$E$2000='Analítico Cx.'!$B90),-('Diário 1º PA'!$O$4:$O$2000=H$1),('Diário 1º PA'!$F$4:$F$2000))+SUMPRODUCT(-('Diário 2º PA'!$E$4:$E$1998='Analítico Cx.'!$B90),-('Diário 2º PA'!$O$4:$O$1998=H$1),('Diário 2º PA'!$F$4:$F$1998))+SUMPRODUCT(-('Diário 3º PA'!$E$4:$E$1991='Analítico Cx.'!$B90),-('Diário 3º PA'!$O$4:$O$1991=H$1),('Diário 3º PA'!$F$4:$F$1991))+SUMPRODUCT(-('Diário 4º PA'!$E$4:$E$2000='Analítico Cx.'!$B90),-('Diário 4º PA'!$O$4:$O$2000=H$1),('Diário 4º PA'!$F$4:$F$2000))</f>
        <v>0</v>
      </c>
      <c r="I90" s="188">
        <f>SUMPRODUCT(-('Diário 1º PA'!$E$4:$E$2000='Analítico Cx.'!$B90),-('Diário 1º PA'!$O$4:$O$2000=I$1),('Diário 1º PA'!$F$4:$F$2000))+SUMPRODUCT(-('Diário 2º PA'!$E$4:$E$1998='Analítico Cx.'!$B90),-('Diário 2º PA'!$O$4:$O$1998=I$1),('Diário 2º PA'!$F$4:$F$1998))+SUMPRODUCT(-('Diário 3º PA'!$E$4:$E$1991='Analítico Cx.'!$B90),-('Diário 3º PA'!$O$4:$O$1991=I$1),('Diário 3º PA'!$F$4:$F$1991))+SUMPRODUCT(-('Diário 4º PA'!$E$4:$E$2000='Analítico Cx.'!$B90),-('Diário 4º PA'!$O$4:$O$2000=I$1),('Diário 4º PA'!$F$4:$F$2000))</f>
        <v>0</v>
      </c>
      <c r="J90" s="188">
        <f>SUMPRODUCT(-('Diário 1º PA'!$E$4:$E$2000='Analítico Cx.'!$B90),-('Diário 1º PA'!$O$4:$O$2000=J$1),('Diário 1º PA'!$F$4:$F$2000))+SUMPRODUCT(-('Diário 2º PA'!$E$4:$E$1998='Analítico Cx.'!$B90),-('Diário 2º PA'!$O$4:$O$1998=J$1),('Diário 2º PA'!$F$4:$F$1998))+SUMPRODUCT(-('Diário 3º PA'!$E$4:$E$1991='Analítico Cx.'!$B90),-('Diário 3º PA'!$O$4:$O$1991=J$1),('Diário 3º PA'!$F$4:$F$1991))+SUMPRODUCT(-('Diário 4º PA'!$E$4:$E$2000='Analítico Cx.'!$B90),-('Diário 4º PA'!$O$4:$O$2000=J$1),('Diário 4º PA'!$F$4:$F$2000))</f>
        <v>0</v>
      </c>
      <c r="K90" s="188">
        <f>SUMPRODUCT(-('Diário 1º PA'!$E$4:$E$2000='Analítico Cx.'!$B90),-('Diário 1º PA'!$O$4:$O$2000=K$1),('Diário 1º PA'!$F$4:$F$2000))+SUMPRODUCT(-('Diário 2º PA'!$E$4:$E$1998='Analítico Cx.'!$B90),-('Diário 2º PA'!$O$4:$O$1998=K$1),('Diário 2º PA'!$F$4:$F$1998))+SUMPRODUCT(-('Diário 3º PA'!$E$4:$E$1991='Analítico Cx.'!$B90),-('Diário 3º PA'!$O$4:$O$1991=K$1),('Diário 3º PA'!$F$4:$F$1991))+SUMPRODUCT(-('Diário 4º PA'!$E$4:$E$2000='Analítico Cx.'!$B90),-('Diário 4º PA'!$O$4:$O$2000=K$1),('Diário 4º PA'!$F$4:$F$2000))</f>
        <v>0</v>
      </c>
      <c r="L90" s="188">
        <f>SUMPRODUCT(-('Diário 1º PA'!$E$4:$E$2000='Analítico Cx.'!$B90),-('Diário 1º PA'!$O$4:$O$2000=L$1),('Diário 1º PA'!$F$4:$F$2000))+SUMPRODUCT(-('Diário 2º PA'!$E$4:$E$1998='Analítico Cx.'!$B90),-('Diário 2º PA'!$O$4:$O$1998=L$1),('Diário 2º PA'!$F$4:$F$1998))+SUMPRODUCT(-('Diário 3º PA'!$E$4:$E$1991='Analítico Cx.'!$B90),-('Diário 3º PA'!$O$4:$O$1991=L$1),('Diário 3º PA'!$F$4:$F$1991))+SUMPRODUCT(-('Diário 4º PA'!$E$4:$E$2000='Analítico Cx.'!$B90),-('Diário 4º PA'!$O$4:$O$2000=L$1),('Diário 4º PA'!$F$4:$F$2000))</f>
        <v>0</v>
      </c>
      <c r="M90" s="188">
        <f>SUMPRODUCT(-('Diário 1º PA'!$E$4:$E$2000='Analítico Cx.'!$B90),-('Diário 1º PA'!$O$4:$O$2000=M$1),('Diário 1º PA'!$F$4:$F$2000))+SUMPRODUCT(-('Diário 2º PA'!$E$4:$E$1998='Analítico Cx.'!$B90),-('Diário 2º PA'!$O$4:$O$1998=M$1),('Diário 2º PA'!$F$4:$F$1998))+SUMPRODUCT(-('Diário 3º PA'!$E$4:$E$1991='Analítico Cx.'!$B90),-('Diário 3º PA'!$O$4:$O$1991=M$1),('Diário 3º PA'!$F$4:$F$1991))+SUMPRODUCT(-('Diário 4º PA'!$E$4:$E$2000='Analítico Cx.'!$B90),-('Diário 4º PA'!$O$4:$O$2000=M$1),('Diário 4º PA'!$F$4:$F$2000))</f>
        <v>0</v>
      </c>
      <c r="N90" s="188">
        <f>SUMPRODUCT(-('Diário 1º PA'!$E$4:$E$2000='Analítico Cx.'!$B90),-('Diário 1º PA'!$O$4:$O$2000=N$1),('Diário 1º PA'!$F$4:$F$2000))+SUMPRODUCT(-('Diário 2º PA'!$E$4:$E$1998='Analítico Cx.'!$B90),-('Diário 2º PA'!$O$4:$O$1998=N$1),('Diário 2º PA'!$F$4:$F$1998))+SUMPRODUCT(-('Diário 3º PA'!$E$4:$E$1991='Analítico Cx.'!$B90),-('Diário 3º PA'!$O$4:$O$1991=N$1),('Diário 3º PA'!$F$4:$F$1991))+SUMPRODUCT(-('Diário 4º PA'!$E$4:$E$2000='Analítico Cx.'!$B90),-('Diário 4º PA'!$O$4:$O$2000=N$1),('Diário 4º PA'!$F$4:$F$2000))</f>
        <v>0</v>
      </c>
      <c r="O90" s="189">
        <f t="shared" si="16"/>
        <v>0</v>
      </c>
      <c r="P90" s="172">
        <f t="shared" si="15"/>
        <v>0</v>
      </c>
    </row>
    <row r="91" spans="1:16" ht="23.25" customHeight="1">
      <c r="A91" s="63" t="s">
        <v>153</v>
      </c>
      <c r="B91" s="107" t="s">
        <v>71</v>
      </c>
      <c r="C91" s="188">
        <f>SUMPRODUCT(-('Diário 1º PA'!$E$4:$E$2000='Analítico Cx.'!$B91),-('Diário 1º PA'!$O$4:$O$2000=C$1),('Diário 1º PA'!$F$4:$F$2000))+SUMPRODUCT(-('Diário 2º PA'!$E$4:$E$1998='Analítico Cx.'!$B91),-('Diário 2º PA'!$O$4:$O$1998=C$1),('Diário 2º PA'!$F$4:$F$1998))+SUMPRODUCT(-('Diário 3º PA'!$E$4:$E$1991='Analítico Cx.'!$B91),-('Diário 3º PA'!$O$4:$O$1991=C$1),('Diário 3º PA'!$F$4:$F$1991))+SUMPRODUCT(-('Diário 4º PA'!$E$4:$E$2000='Analítico Cx.'!$B91),-('Diário 4º PA'!$O$4:$O$2000=C$1),('Diário 4º PA'!$F$4:$F$2000))</f>
        <v>0</v>
      </c>
      <c r="D91" s="188">
        <f>SUMPRODUCT(-('Diário 1º PA'!$E$4:$E$2000='Analítico Cx.'!$B91),-('Diário 1º PA'!$O$4:$O$2000=D$1),('Diário 1º PA'!$F$4:$F$2000))+SUMPRODUCT(-('Diário 2º PA'!$E$4:$E$1998='Analítico Cx.'!$B91),-('Diário 2º PA'!$O$4:$O$1998=D$1),('Diário 2º PA'!$F$4:$F$1998))+SUMPRODUCT(-('Diário 3º PA'!$E$4:$E$1991='Analítico Cx.'!$B91),-('Diário 3º PA'!$O$4:$O$1991=D$1),('Diário 3º PA'!$F$4:$F$1991))+SUMPRODUCT(-('Diário 4º PA'!$E$4:$E$2000='Analítico Cx.'!$B91),-('Diário 4º PA'!$O$4:$O$2000=D$1),('Diário 4º PA'!$F$4:$F$2000))</f>
        <v>0</v>
      </c>
      <c r="E91" s="188">
        <f>SUMPRODUCT(-('Diário 1º PA'!$E$4:$E$2000='Analítico Cx.'!$B91),-('Diário 1º PA'!$O$4:$O$2000=E$1),('Diário 1º PA'!$F$4:$F$2000))+SUMPRODUCT(-('Diário 2º PA'!$E$4:$E$1998='Analítico Cx.'!$B91),-('Diário 2º PA'!$O$4:$O$1998=E$1),('Diário 2º PA'!$F$4:$F$1998))+SUMPRODUCT(-('Diário 3º PA'!$E$4:$E$1991='Analítico Cx.'!$B91),-('Diário 3º PA'!$O$4:$O$1991=E$1),('Diário 3º PA'!$F$4:$F$1991))+SUMPRODUCT(-('Diário 4º PA'!$E$4:$E$2000='Analítico Cx.'!$B91),-('Diário 4º PA'!$O$4:$O$2000=E$1),('Diário 4º PA'!$F$4:$F$2000))</f>
        <v>275</v>
      </c>
      <c r="F91" s="188">
        <f>SUMPRODUCT(-('Diário 1º PA'!$E$4:$E$2000='Analítico Cx.'!$B91),-('Diário 1º PA'!$O$4:$O$2000=F$1),('Diário 1º PA'!$F$4:$F$2000))+SUMPRODUCT(-('Diário 2º PA'!$E$4:$E$1998='Analítico Cx.'!$B91),-('Diário 2º PA'!$O$4:$O$1998=F$1),('Diário 2º PA'!$F$4:$F$1998))+SUMPRODUCT(-('Diário 3º PA'!$E$4:$E$1991='Analítico Cx.'!$B91),-('Diário 3º PA'!$O$4:$O$1991=F$1),('Diário 3º PA'!$F$4:$F$1991))+SUMPRODUCT(-('Diário 4º PA'!$E$4:$E$2000='Analítico Cx.'!$B91),-('Diário 4º PA'!$O$4:$O$2000=F$1),('Diário 4º PA'!$F$4:$F$2000))</f>
        <v>550</v>
      </c>
      <c r="G91" s="188">
        <f>SUMPRODUCT(-('Diário 1º PA'!$E$4:$E$2000='Analítico Cx.'!$B91),-('Diário 1º PA'!$O$4:$O$2000=G$1),('Diário 1º PA'!$F$4:$F$2000))+SUMPRODUCT(-('Diário 2º PA'!$E$4:$E$1998='Analítico Cx.'!$B91),-('Diário 2º PA'!$O$4:$O$1998=G$1),('Diário 2º PA'!$F$4:$F$1998))+SUMPRODUCT(-('Diário 3º PA'!$E$4:$E$1991='Analítico Cx.'!$B91),-('Diário 3º PA'!$O$4:$O$1991=G$1),('Diário 3º PA'!$F$4:$F$1991))+SUMPRODUCT(-('Diário 4º PA'!$E$4:$E$2000='Analítico Cx.'!$B91),-('Diário 4º PA'!$O$4:$O$2000=G$1),('Diário 4º PA'!$F$4:$F$2000))</f>
        <v>308</v>
      </c>
      <c r="H91" s="188">
        <f>SUMPRODUCT(-('Diário 1º PA'!$E$4:$E$2000='Analítico Cx.'!$B91),-('Diário 1º PA'!$O$4:$O$2000=H$1),('Diário 1º PA'!$F$4:$F$2000))+SUMPRODUCT(-('Diário 2º PA'!$E$4:$E$1998='Analítico Cx.'!$B91),-('Diário 2º PA'!$O$4:$O$1998=H$1),('Diário 2º PA'!$F$4:$F$1998))+SUMPRODUCT(-('Diário 3º PA'!$E$4:$E$1991='Analítico Cx.'!$B91),-('Diário 3º PA'!$O$4:$O$1991=H$1),('Diário 3º PA'!$F$4:$F$1991))+SUMPRODUCT(-('Diário 4º PA'!$E$4:$E$2000='Analítico Cx.'!$B91),-('Diário 4º PA'!$O$4:$O$2000=H$1),('Diário 4º PA'!$F$4:$F$2000))</f>
        <v>396</v>
      </c>
      <c r="I91" s="188">
        <f>SUMPRODUCT(-('Diário 1º PA'!$E$4:$E$2000='Analítico Cx.'!$B91),-('Diário 1º PA'!$O$4:$O$2000=I$1),('Diário 1º PA'!$F$4:$F$2000))+SUMPRODUCT(-('Diário 2º PA'!$E$4:$E$1998='Analítico Cx.'!$B91),-('Diário 2º PA'!$O$4:$O$1998=I$1),('Diário 2º PA'!$F$4:$F$1998))+SUMPRODUCT(-('Diário 3º PA'!$E$4:$E$1991='Analítico Cx.'!$B91),-('Diário 3º PA'!$O$4:$O$1991=I$1),('Diário 3º PA'!$F$4:$F$1991))+SUMPRODUCT(-('Diário 4º PA'!$E$4:$E$2000='Analítico Cx.'!$B91),-('Diário 4º PA'!$O$4:$O$2000=I$1),('Diário 4º PA'!$F$4:$F$2000))</f>
        <v>363</v>
      </c>
      <c r="J91" s="188">
        <f>SUMPRODUCT(-('Diário 1º PA'!$E$4:$E$2000='Analítico Cx.'!$B91),-('Diário 1º PA'!$O$4:$O$2000=J$1),('Diário 1º PA'!$F$4:$F$2000))+SUMPRODUCT(-('Diário 2º PA'!$E$4:$E$1998='Analítico Cx.'!$B91),-('Diário 2º PA'!$O$4:$O$1998=J$1),('Diário 2º PA'!$F$4:$F$1998))+SUMPRODUCT(-('Diário 3º PA'!$E$4:$E$1991='Analítico Cx.'!$B91),-('Diário 3º PA'!$O$4:$O$1991=J$1),('Diário 3º PA'!$F$4:$F$1991))+SUMPRODUCT(-('Diário 4º PA'!$E$4:$E$2000='Analítico Cx.'!$B91),-('Diário 4º PA'!$O$4:$O$2000=J$1),('Diário 4º PA'!$F$4:$F$2000))</f>
        <v>209</v>
      </c>
      <c r="K91" s="188">
        <f>SUMPRODUCT(-('Diário 1º PA'!$E$4:$E$2000='Analítico Cx.'!$B91),-('Diário 1º PA'!$O$4:$O$2000=K$1),('Diário 1º PA'!$F$4:$F$2000))+SUMPRODUCT(-('Diário 2º PA'!$E$4:$E$1998='Analítico Cx.'!$B91),-('Diário 2º PA'!$O$4:$O$1998=K$1),('Diário 2º PA'!$F$4:$F$1998))+SUMPRODUCT(-('Diário 3º PA'!$E$4:$E$1991='Analítico Cx.'!$B91),-('Diário 3º PA'!$O$4:$O$1991=K$1),('Diário 3º PA'!$F$4:$F$1991))+SUMPRODUCT(-('Diário 4º PA'!$E$4:$E$2000='Analítico Cx.'!$B91),-('Diário 4º PA'!$O$4:$O$2000=K$1),('Diário 4º PA'!$F$4:$F$2000))</f>
        <v>231</v>
      </c>
      <c r="L91" s="188">
        <f>SUMPRODUCT(-('Diário 1º PA'!$E$4:$E$2000='Analítico Cx.'!$B91),-('Diário 1º PA'!$O$4:$O$2000=L$1),('Diário 1º PA'!$F$4:$F$2000))+SUMPRODUCT(-('Diário 2º PA'!$E$4:$E$1998='Analítico Cx.'!$B91),-('Diário 2º PA'!$O$4:$O$1998=L$1),('Diário 2º PA'!$F$4:$F$1998))+SUMPRODUCT(-('Diário 3º PA'!$E$4:$E$1991='Analítico Cx.'!$B91),-('Diário 3º PA'!$O$4:$O$1991=L$1),('Diário 3º PA'!$F$4:$F$1991))+SUMPRODUCT(-('Diário 4º PA'!$E$4:$E$2000='Analítico Cx.'!$B91),-('Diário 4º PA'!$O$4:$O$2000=L$1),('Diário 4º PA'!$F$4:$F$2000))</f>
        <v>318</v>
      </c>
      <c r="M91" s="188">
        <f>SUMPRODUCT(-('Diário 1º PA'!$E$4:$E$2000='Analítico Cx.'!$B91),-('Diário 1º PA'!$O$4:$O$2000=M$1),('Diário 1º PA'!$F$4:$F$2000))+SUMPRODUCT(-('Diário 2º PA'!$E$4:$E$1998='Analítico Cx.'!$B91),-('Diário 2º PA'!$O$4:$O$1998=M$1),('Diário 2º PA'!$F$4:$F$1998))+SUMPRODUCT(-('Diário 3º PA'!$E$4:$E$1991='Analítico Cx.'!$B91),-('Diário 3º PA'!$O$4:$O$1991=M$1),('Diário 3º PA'!$F$4:$F$1991))+SUMPRODUCT(-('Diário 4º PA'!$E$4:$E$2000='Analítico Cx.'!$B91),-('Diário 4º PA'!$O$4:$O$2000=M$1),('Diário 4º PA'!$F$4:$F$2000))</f>
        <v>451</v>
      </c>
      <c r="N91" s="188">
        <f>SUMPRODUCT(-('Diário 1º PA'!$E$4:$E$2000='Analítico Cx.'!$B91),-('Diário 1º PA'!$O$4:$O$2000=N$1),('Diário 1º PA'!$F$4:$F$2000))+SUMPRODUCT(-('Diário 2º PA'!$E$4:$E$1998='Analítico Cx.'!$B91),-('Diário 2º PA'!$O$4:$O$1998=N$1),('Diário 2º PA'!$F$4:$F$1998))+SUMPRODUCT(-('Diário 3º PA'!$E$4:$E$1991='Analítico Cx.'!$B91),-('Diário 3º PA'!$O$4:$O$1991=N$1),('Diário 3º PA'!$F$4:$F$1991))+SUMPRODUCT(-('Diário 4º PA'!$E$4:$E$2000='Analítico Cx.'!$B91),-('Diário 4º PA'!$O$4:$O$2000=N$1),('Diário 4º PA'!$F$4:$F$2000))</f>
        <v>0</v>
      </c>
      <c r="O91" s="189">
        <f t="shared" si="16"/>
        <v>3101</v>
      </c>
      <c r="P91" s="172">
        <f t="shared" ref="P91:P119" si="17">IF($O$166=0,0,O91/$O$166)</f>
        <v>1.4792208161181317E-3</v>
      </c>
    </row>
    <row r="92" spans="1:16" ht="23.25" customHeight="1">
      <c r="A92" s="63" t="s">
        <v>154</v>
      </c>
      <c r="B92" s="107" t="s">
        <v>69</v>
      </c>
      <c r="C92" s="188">
        <f>SUMPRODUCT(-('Diário 1º PA'!$E$4:$E$2000='Analítico Cx.'!$B92),-('Diário 1º PA'!$O$4:$O$2000=C$1),('Diário 1º PA'!$F$4:$F$2000))+SUMPRODUCT(-('Diário 2º PA'!$E$4:$E$1998='Analítico Cx.'!$B92),-('Diário 2º PA'!$O$4:$O$1998=C$1),('Diário 2º PA'!$F$4:$F$1998))+SUMPRODUCT(-('Diário 3º PA'!$E$4:$E$1991='Analítico Cx.'!$B92),-('Diário 3º PA'!$O$4:$O$1991=C$1),('Diário 3º PA'!$F$4:$F$1991))+SUMPRODUCT(-('Diário 4º PA'!$E$4:$E$2000='Analítico Cx.'!$B92),-('Diário 4º PA'!$O$4:$O$2000=C$1),('Diário 4º PA'!$F$4:$F$2000))</f>
        <v>0</v>
      </c>
      <c r="D92" s="188">
        <f>SUMPRODUCT(-('Diário 1º PA'!$E$4:$E$2000='Analítico Cx.'!$B92),-('Diário 1º PA'!$O$4:$O$2000=D$1),('Diário 1º PA'!$F$4:$F$2000))+SUMPRODUCT(-('Diário 2º PA'!$E$4:$E$1998='Analítico Cx.'!$B92),-('Diário 2º PA'!$O$4:$O$1998=D$1),('Diário 2º PA'!$F$4:$F$1998))+SUMPRODUCT(-('Diário 3º PA'!$E$4:$E$1991='Analítico Cx.'!$B92),-('Diário 3º PA'!$O$4:$O$1991=D$1),('Diário 3º PA'!$F$4:$F$1991))+SUMPRODUCT(-('Diário 4º PA'!$E$4:$E$2000='Analítico Cx.'!$B92),-('Diário 4º PA'!$O$4:$O$2000=D$1),('Diário 4º PA'!$F$4:$F$2000))</f>
        <v>0</v>
      </c>
      <c r="E92" s="188">
        <f>SUMPRODUCT(-('Diário 1º PA'!$E$4:$E$2000='Analítico Cx.'!$B92),-('Diário 1º PA'!$O$4:$O$2000=E$1),('Diário 1º PA'!$F$4:$F$2000))+SUMPRODUCT(-('Diário 2º PA'!$E$4:$E$1998='Analítico Cx.'!$B92),-('Diário 2º PA'!$O$4:$O$1998=E$1),('Diário 2º PA'!$F$4:$F$1998))+SUMPRODUCT(-('Diário 3º PA'!$E$4:$E$1991='Analítico Cx.'!$B92),-('Diário 3º PA'!$O$4:$O$1991=E$1),('Diário 3º PA'!$F$4:$F$1991))+SUMPRODUCT(-('Diário 4º PA'!$E$4:$E$2000='Analítico Cx.'!$B92),-('Diário 4º PA'!$O$4:$O$2000=E$1),('Diário 4º PA'!$F$4:$F$2000))</f>
        <v>0</v>
      </c>
      <c r="F92" s="188">
        <f>SUMPRODUCT(-('Diário 1º PA'!$E$4:$E$2000='Analítico Cx.'!$B92),-('Diário 1º PA'!$O$4:$O$2000=F$1),('Diário 1º PA'!$F$4:$F$2000))+SUMPRODUCT(-('Diário 2º PA'!$E$4:$E$1998='Analítico Cx.'!$B92),-('Diário 2º PA'!$O$4:$O$1998=F$1),('Diário 2º PA'!$F$4:$F$1998))+SUMPRODUCT(-('Diário 3º PA'!$E$4:$E$1991='Analítico Cx.'!$B92),-('Diário 3º PA'!$O$4:$O$1991=F$1),('Diário 3º PA'!$F$4:$F$1991))+SUMPRODUCT(-('Diário 4º PA'!$E$4:$E$2000='Analítico Cx.'!$B92),-('Diário 4º PA'!$O$4:$O$2000=F$1),('Diário 4º PA'!$F$4:$F$2000))</f>
        <v>0</v>
      </c>
      <c r="G92" s="188">
        <f>SUMPRODUCT(-('Diário 1º PA'!$E$4:$E$2000='Analítico Cx.'!$B92),-('Diário 1º PA'!$O$4:$O$2000=G$1),('Diário 1º PA'!$F$4:$F$2000))+SUMPRODUCT(-('Diário 2º PA'!$E$4:$E$1998='Analítico Cx.'!$B92),-('Diário 2º PA'!$O$4:$O$1998=G$1),('Diário 2º PA'!$F$4:$F$1998))+SUMPRODUCT(-('Diário 3º PA'!$E$4:$E$1991='Analítico Cx.'!$B92),-('Diário 3º PA'!$O$4:$O$1991=G$1),('Diário 3º PA'!$F$4:$F$1991))+SUMPRODUCT(-('Diário 4º PA'!$E$4:$E$2000='Analítico Cx.'!$B92),-('Diário 4º PA'!$O$4:$O$2000=G$1),('Diário 4º PA'!$F$4:$F$2000))</f>
        <v>0</v>
      </c>
      <c r="H92" s="188">
        <f>SUMPRODUCT(-('Diário 1º PA'!$E$4:$E$2000='Analítico Cx.'!$B92),-('Diário 1º PA'!$O$4:$O$2000=H$1),('Diário 1º PA'!$F$4:$F$2000))+SUMPRODUCT(-('Diário 2º PA'!$E$4:$E$1998='Analítico Cx.'!$B92),-('Diário 2º PA'!$O$4:$O$1998=H$1),('Diário 2º PA'!$F$4:$F$1998))+SUMPRODUCT(-('Diário 3º PA'!$E$4:$E$1991='Analítico Cx.'!$B92),-('Diário 3º PA'!$O$4:$O$1991=H$1),('Diário 3º PA'!$F$4:$F$1991))+SUMPRODUCT(-('Diário 4º PA'!$E$4:$E$2000='Analítico Cx.'!$B92),-('Diário 4º PA'!$O$4:$O$2000=H$1),('Diário 4º PA'!$F$4:$F$2000))</f>
        <v>0</v>
      </c>
      <c r="I92" s="188">
        <f>SUMPRODUCT(-('Diário 1º PA'!$E$4:$E$2000='Analítico Cx.'!$B92),-('Diário 1º PA'!$O$4:$O$2000=I$1),('Diário 1º PA'!$F$4:$F$2000))+SUMPRODUCT(-('Diário 2º PA'!$E$4:$E$1998='Analítico Cx.'!$B92),-('Diário 2º PA'!$O$4:$O$1998=I$1),('Diário 2º PA'!$F$4:$F$1998))+SUMPRODUCT(-('Diário 3º PA'!$E$4:$E$1991='Analítico Cx.'!$B92),-('Diário 3º PA'!$O$4:$O$1991=I$1),('Diário 3º PA'!$F$4:$F$1991))+SUMPRODUCT(-('Diário 4º PA'!$E$4:$E$2000='Analítico Cx.'!$B92),-('Diário 4º PA'!$O$4:$O$2000=I$1),('Diário 4º PA'!$F$4:$F$2000))</f>
        <v>0</v>
      </c>
      <c r="J92" s="188">
        <f>SUMPRODUCT(-('Diário 1º PA'!$E$4:$E$2000='Analítico Cx.'!$B92),-('Diário 1º PA'!$O$4:$O$2000=J$1),('Diário 1º PA'!$F$4:$F$2000))+SUMPRODUCT(-('Diário 2º PA'!$E$4:$E$1998='Analítico Cx.'!$B92),-('Diário 2º PA'!$O$4:$O$1998=J$1),('Diário 2º PA'!$F$4:$F$1998))+SUMPRODUCT(-('Diário 3º PA'!$E$4:$E$1991='Analítico Cx.'!$B92),-('Diário 3º PA'!$O$4:$O$1991=J$1),('Diário 3º PA'!$F$4:$F$1991))+SUMPRODUCT(-('Diário 4º PA'!$E$4:$E$2000='Analítico Cx.'!$B92),-('Diário 4º PA'!$O$4:$O$2000=J$1),('Diário 4º PA'!$F$4:$F$2000))</f>
        <v>0</v>
      </c>
      <c r="K92" s="188">
        <f>SUMPRODUCT(-('Diário 1º PA'!$E$4:$E$2000='Analítico Cx.'!$B92),-('Diário 1º PA'!$O$4:$O$2000=K$1),('Diário 1º PA'!$F$4:$F$2000))+SUMPRODUCT(-('Diário 2º PA'!$E$4:$E$1998='Analítico Cx.'!$B92),-('Diário 2º PA'!$O$4:$O$1998=K$1),('Diário 2º PA'!$F$4:$F$1998))+SUMPRODUCT(-('Diário 3º PA'!$E$4:$E$1991='Analítico Cx.'!$B92),-('Diário 3º PA'!$O$4:$O$1991=K$1),('Diário 3º PA'!$F$4:$F$1991))+SUMPRODUCT(-('Diário 4º PA'!$E$4:$E$2000='Analítico Cx.'!$B92),-('Diário 4º PA'!$O$4:$O$2000=K$1),('Diário 4º PA'!$F$4:$F$2000))</f>
        <v>0</v>
      </c>
      <c r="L92" s="188">
        <f>SUMPRODUCT(-('Diário 1º PA'!$E$4:$E$2000='Analítico Cx.'!$B92),-('Diário 1º PA'!$O$4:$O$2000=L$1),('Diário 1º PA'!$F$4:$F$2000))+SUMPRODUCT(-('Diário 2º PA'!$E$4:$E$1998='Analítico Cx.'!$B92),-('Diário 2º PA'!$O$4:$O$1998=L$1),('Diário 2º PA'!$F$4:$F$1998))+SUMPRODUCT(-('Diário 3º PA'!$E$4:$E$1991='Analítico Cx.'!$B92),-('Diário 3º PA'!$O$4:$O$1991=L$1),('Diário 3º PA'!$F$4:$F$1991))+SUMPRODUCT(-('Diário 4º PA'!$E$4:$E$2000='Analítico Cx.'!$B92),-('Diário 4º PA'!$O$4:$O$2000=L$1),('Diário 4º PA'!$F$4:$F$2000))</f>
        <v>0</v>
      </c>
      <c r="M92" s="188">
        <f>SUMPRODUCT(-('Diário 1º PA'!$E$4:$E$2000='Analítico Cx.'!$B92),-('Diário 1º PA'!$O$4:$O$2000=M$1),('Diário 1º PA'!$F$4:$F$2000))+SUMPRODUCT(-('Diário 2º PA'!$E$4:$E$1998='Analítico Cx.'!$B92),-('Diário 2º PA'!$O$4:$O$1998=M$1),('Diário 2º PA'!$F$4:$F$1998))+SUMPRODUCT(-('Diário 3º PA'!$E$4:$E$1991='Analítico Cx.'!$B92),-('Diário 3º PA'!$O$4:$O$1991=M$1),('Diário 3º PA'!$F$4:$F$1991))+SUMPRODUCT(-('Diário 4º PA'!$E$4:$E$2000='Analítico Cx.'!$B92),-('Diário 4º PA'!$O$4:$O$2000=M$1),('Diário 4º PA'!$F$4:$F$2000))</f>
        <v>0</v>
      </c>
      <c r="N92" s="188">
        <f>SUMPRODUCT(-('Diário 1º PA'!$E$4:$E$2000='Analítico Cx.'!$B92),-('Diário 1º PA'!$O$4:$O$2000=N$1),('Diário 1º PA'!$F$4:$F$2000))+SUMPRODUCT(-('Diário 2º PA'!$E$4:$E$1998='Analítico Cx.'!$B92),-('Diário 2º PA'!$O$4:$O$1998=N$1),('Diário 2º PA'!$F$4:$F$1998))+SUMPRODUCT(-('Diário 3º PA'!$E$4:$E$1991='Analítico Cx.'!$B92),-('Diário 3º PA'!$O$4:$O$1991=N$1),('Diário 3º PA'!$F$4:$F$1991))+SUMPRODUCT(-('Diário 4º PA'!$E$4:$E$2000='Analítico Cx.'!$B92),-('Diário 4º PA'!$O$4:$O$2000=N$1),('Diário 4º PA'!$F$4:$F$2000))</f>
        <v>0</v>
      </c>
      <c r="O92" s="189">
        <f t="shared" si="16"/>
        <v>0</v>
      </c>
      <c r="P92" s="172">
        <f t="shared" si="17"/>
        <v>0</v>
      </c>
    </row>
    <row r="93" spans="1:16" ht="23.25" customHeight="1">
      <c r="A93" s="63" t="s">
        <v>191</v>
      </c>
      <c r="B93" s="107" t="s">
        <v>67</v>
      </c>
      <c r="C93" s="188">
        <f>SUMPRODUCT(-('Diário 1º PA'!$E$4:$E$2000='Analítico Cx.'!$B93),-('Diário 1º PA'!$O$4:$O$2000=C$1),('Diário 1º PA'!$F$4:$F$2000))+SUMPRODUCT(-('Diário 2º PA'!$E$4:$E$1998='Analítico Cx.'!$B93),-('Diário 2º PA'!$O$4:$O$1998=C$1),('Diário 2º PA'!$F$4:$F$1998))+SUMPRODUCT(-('Diário 3º PA'!$E$4:$E$1991='Analítico Cx.'!$B93),-('Diário 3º PA'!$O$4:$O$1991=C$1),('Diário 3º PA'!$F$4:$F$1991))+SUMPRODUCT(-('Diário 4º PA'!$E$4:$E$2000='Analítico Cx.'!$B93),-('Diário 4º PA'!$O$4:$O$2000=C$1),('Diário 4º PA'!$F$4:$F$2000))</f>
        <v>0</v>
      </c>
      <c r="D93" s="188">
        <f>SUMPRODUCT(-('Diário 1º PA'!$E$4:$E$2000='Analítico Cx.'!$B93),-('Diário 1º PA'!$O$4:$O$2000=D$1),('Diário 1º PA'!$F$4:$F$2000))+SUMPRODUCT(-('Diário 2º PA'!$E$4:$E$1998='Analítico Cx.'!$B93),-('Diário 2º PA'!$O$4:$O$1998=D$1),('Diário 2º PA'!$F$4:$F$1998))+SUMPRODUCT(-('Diário 3º PA'!$E$4:$E$1991='Analítico Cx.'!$B93),-('Diário 3º PA'!$O$4:$O$1991=D$1),('Diário 3º PA'!$F$4:$F$1991))+SUMPRODUCT(-('Diário 4º PA'!$E$4:$E$2000='Analítico Cx.'!$B93),-('Diário 4º PA'!$O$4:$O$2000=D$1),('Diário 4º PA'!$F$4:$F$2000))</f>
        <v>53.3</v>
      </c>
      <c r="E93" s="188">
        <f>SUMPRODUCT(-('Diário 1º PA'!$E$4:$E$2000='Analítico Cx.'!$B93),-('Diário 1º PA'!$O$4:$O$2000=E$1),('Diário 1º PA'!$F$4:$F$2000))+SUMPRODUCT(-('Diário 2º PA'!$E$4:$E$1998='Analítico Cx.'!$B93),-('Diário 2º PA'!$O$4:$O$1998=E$1),('Diário 2º PA'!$F$4:$F$1998))+SUMPRODUCT(-('Diário 3º PA'!$E$4:$E$1991='Analítico Cx.'!$B93),-('Diário 3º PA'!$O$4:$O$1991=E$1),('Diário 3º PA'!$F$4:$F$1991))+SUMPRODUCT(-('Diário 4º PA'!$E$4:$E$2000='Analítico Cx.'!$B93),-('Diário 4º PA'!$O$4:$O$2000=E$1),('Diário 4º PA'!$F$4:$F$2000))</f>
        <v>228.55</v>
      </c>
      <c r="F93" s="188">
        <f>SUMPRODUCT(-('Diário 1º PA'!$E$4:$E$2000='Analítico Cx.'!$B93),-('Diário 1º PA'!$O$4:$O$2000=F$1),('Diário 1º PA'!$F$4:$F$2000))+SUMPRODUCT(-('Diário 2º PA'!$E$4:$E$1998='Analítico Cx.'!$B93),-('Diário 2º PA'!$O$4:$O$1998=F$1),('Diário 2º PA'!$F$4:$F$1998))+SUMPRODUCT(-('Diário 3º PA'!$E$4:$E$1991='Analítico Cx.'!$B93),-('Diário 3º PA'!$O$4:$O$1991=F$1),('Diário 3º PA'!$F$4:$F$1991))+SUMPRODUCT(-('Diário 4º PA'!$E$4:$E$2000='Analítico Cx.'!$B93),-('Diário 4º PA'!$O$4:$O$2000=F$1),('Diário 4º PA'!$F$4:$F$2000))</f>
        <v>248.56</v>
      </c>
      <c r="G93" s="188">
        <f>SUMPRODUCT(-('Diário 1º PA'!$E$4:$E$2000='Analítico Cx.'!$B93),-('Diário 1º PA'!$O$4:$O$2000=G$1),('Diário 1º PA'!$F$4:$F$2000))+SUMPRODUCT(-('Diário 2º PA'!$E$4:$E$1998='Analítico Cx.'!$B93),-('Diário 2º PA'!$O$4:$O$1998=G$1),('Diário 2º PA'!$F$4:$F$1998))+SUMPRODUCT(-('Diário 3º PA'!$E$4:$E$1991='Analítico Cx.'!$B93),-('Diário 3º PA'!$O$4:$O$1991=G$1),('Diário 3º PA'!$F$4:$F$1991))+SUMPRODUCT(-('Diário 4º PA'!$E$4:$E$2000='Analítico Cx.'!$B93),-('Diário 4º PA'!$O$4:$O$2000=G$1),('Diário 4º PA'!$F$4:$F$2000))</f>
        <v>114.01</v>
      </c>
      <c r="H93" s="188">
        <f>SUMPRODUCT(-('Diário 1º PA'!$E$4:$E$2000='Analítico Cx.'!$B93),-('Diário 1º PA'!$O$4:$O$2000=H$1),('Diário 1º PA'!$F$4:$F$2000))+SUMPRODUCT(-('Diário 2º PA'!$E$4:$E$1998='Analítico Cx.'!$B93),-('Diário 2º PA'!$O$4:$O$1998=H$1),('Diário 2º PA'!$F$4:$F$1998))+SUMPRODUCT(-('Diário 3º PA'!$E$4:$E$1991='Analítico Cx.'!$B93),-('Diário 3º PA'!$O$4:$O$1991=H$1),('Diário 3º PA'!$F$4:$F$1991))+SUMPRODUCT(-('Diário 4º PA'!$E$4:$E$2000='Analítico Cx.'!$B93),-('Diário 4º PA'!$O$4:$O$2000=H$1),('Diário 4º PA'!$F$4:$F$2000))</f>
        <v>159.72999999999999</v>
      </c>
      <c r="I93" s="188">
        <f>SUMPRODUCT(-('Diário 1º PA'!$E$4:$E$2000='Analítico Cx.'!$B93),-('Diário 1º PA'!$O$4:$O$2000=I$1),('Diário 1º PA'!$F$4:$F$2000))+SUMPRODUCT(-('Diário 2º PA'!$E$4:$E$1998='Analítico Cx.'!$B93),-('Diário 2º PA'!$O$4:$O$1998=I$1),('Diário 2º PA'!$F$4:$F$1998))+SUMPRODUCT(-('Diário 3º PA'!$E$4:$E$1991='Analítico Cx.'!$B93),-('Diário 3º PA'!$O$4:$O$1991=I$1),('Diário 3º PA'!$F$4:$F$1991))+SUMPRODUCT(-('Diário 4º PA'!$E$4:$E$2000='Analítico Cx.'!$B93),-('Diário 4º PA'!$O$4:$O$2000=I$1),('Diário 4º PA'!$F$4:$F$2000))</f>
        <v>246.08</v>
      </c>
      <c r="J93" s="188">
        <f>SUMPRODUCT(-('Diário 1º PA'!$E$4:$E$2000='Analítico Cx.'!$B93),-('Diário 1º PA'!$O$4:$O$2000=J$1),('Diário 1º PA'!$F$4:$F$2000))+SUMPRODUCT(-('Diário 2º PA'!$E$4:$E$1998='Analítico Cx.'!$B93),-('Diário 2º PA'!$O$4:$O$1998=J$1),('Diário 2º PA'!$F$4:$F$1998))+SUMPRODUCT(-('Diário 3º PA'!$E$4:$E$1991='Analítico Cx.'!$B93),-('Diário 3º PA'!$O$4:$O$1991=J$1),('Diário 3º PA'!$F$4:$F$1991))+SUMPRODUCT(-('Diário 4º PA'!$E$4:$E$2000='Analítico Cx.'!$B93),-('Diário 4º PA'!$O$4:$O$2000=J$1),('Diário 4º PA'!$F$4:$F$2000))</f>
        <v>176.92</v>
      </c>
      <c r="K93" s="188">
        <f>SUMPRODUCT(-('Diário 1º PA'!$E$4:$E$2000='Analítico Cx.'!$B93),-('Diário 1º PA'!$O$4:$O$2000=K$1),('Diário 1º PA'!$F$4:$F$2000))+SUMPRODUCT(-('Diário 2º PA'!$E$4:$E$1998='Analítico Cx.'!$B93),-('Diário 2º PA'!$O$4:$O$1998=K$1),('Diário 2º PA'!$F$4:$F$1998))+SUMPRODUCT(-('Diário 3º PA'!$E$4:$E$1991='Analítico Cx.'!$B93),-('Diário 3º PA'!$O$4:$O$1991=K$1),('Diário 3º PA'!$F$4:$F$1991))+SUMPRODUCT(-('Diário 4º PA'!$E$4:$E$2000='Analítico Cx.'!$B93),-('Diário 4º PA'!$O$4:$O$2000=K$1),('Diário 4º PA'!$F$4:$F$2000))</f>
        <v>233.78</v>
      </c>
      <c r="L93" s="188">
        <f>SUMPRODUCT(-('Diário 1º PA'!$E$4:$E$2000='Analítico Cx.'!$B93),-('Diário 1º PA'!$O$4:$O$2000=L$1),('Diário 1º PA'!$F$4:$F$2000))+SUMPRODUCT(-('Diário 2º PA'!$E$4:$E$1998='Analítico Cx.'!$B93),-('Diário 2º PA'!$O$4:$O$1998=L$1),('Diário 2º PA'!$F$4:$F$1998))+SUMPRODUCT(-('Diário 3º PA'!$E$4:$E$1991='Analítico Cx.'!$B93),-('Diário 3º PA'!$O$4:$O$1991=L$1),('Diário 3º PA'!$F$4:$F$1991))+SUMPRODUCT(-('Diário 4º PA'!$E$4:$E$2000='Analítico Cx.'!$B93),-('Diário 4º PA'!$O$4:$O$2000=L$1),('Diário 4º PA'!$F$4:$F$2000))</f>
        <v>282.77999999999997</v>
      </c>
      <c r="M93" s="188">
        <f>SUMPRODUCT(-('Diário 1º PA'!$E$4:$E$2000='Analítico Cx.'!$B93),-('Diário 1º PA'!$O$4:$O$2000=M$1),('Diário 1º PA'!$F$4:$F$2000))+SUMPRODUCT(-('Diário 2º PA'!$E$4:$E$1998='Analítico Cx.'!$B93),-('Diário 2º PA'!$O$4:$O$1998=M$1),('Diário 2º PA'!$F$4:$F$1998))+SUMPRODUCT(-('Diário 3º PA'!$E$4:$E$1991='Analítico Cx.'!$B93),-('Diário 3º PA'!$O$4:$O$1991=M$1),('Diário 3º PA'!$F$4:$F$1991))+SUMPRODUCT(-('Diário 4º PA'!$E$4:$E$2000='Analítico Cx.'!$B93),-('Diário 4º PA'!$O$4:$O$2000=M$1),('Diário 4º PA'!$F$4:$F$2000))</f>
        <v>195.5</v>
      </c>
      <c r="N93" s="188">
        <f>SUMPRODUCT(-('Diário 1º PA'!$E$4:$E$2000='Analítico Cx.'!$B93),-('Diário 1º PA'!$O$4:$O$2000=N$1),('Diário 1º PA'!$F$4:$F$2000))+SUMPRODUCT(-('Diário 2º PA'!$E$4:$E$1998='Analítico Cx.'!$B93),-('Diário 2º PA'!$O$4:$O$1998=N$1),('Diário 2º PA'!$F$4:$F$1998))+SUMPRODUCT(-('Diário 3º PA'!$E$4:$E$1991='Analítico Cx.'!$B93),-('Diário 3º PA'!$O$4:$O$1991=N$1),('Diário 3º PA'!$F$4:$F$1991))+SUMPRODUCT(-('Diário 4º PA'!$E$4:$E$2000='Analítico Cx.'!$B93),-('Diário 4º PA'!$O$4:$O$2000=N$1),('Diário 4º PA'!$F$4:$F$2000))</f>
        <v>0</v>
      </c>
      <c r="O93" s="189">
        <f t="shared" si="16"/>
        <v>1939.21</v>
      </c>
      <c r="P93" s="172">
        <f t="shared" si="17"/>
        <v>9.2503057040452838E-4</v>
      </c>
    </row>
    <row r="94" spans="1:16" ht="23.25" customHeight="1">
      <c r="A94" s="63" t="s">
        <v>192</v>
      </c>
      <c r="B94" s="107" t="s">
        <v>68</v>
      </c>
      <c r="C94" s="188">
        <f>SUMPRODUCT(-('Diário 1º PA'!$E$4:$E$2000='Analítico Cx.'!$B94),-('Diário 1º PA'!$O$4:$O$2000=C$1),('Diário 1º PA'!$F$4:$F$2000))+SUMPRODUCT(-('Diário 2º PA'!$E$4:$E$1998='Analítico Cx.'!$B94),-('Diário 2º PA'!$O$4:$O$1998=C$1),('Diário 2º PA'!$F$4:$F$1998))+SUMPRODUCT(-('Diário 3º PA'!$E$4:$E$1991='Analítico Cx.'!$B94),-('Diário 3º PA'!$O$4:$O$1991=C$1),('Diário 3º PA'!$F$4:$F$1991))+SUMPRODUCT(-('Diário 4º PA'!$E$4:$E$2000='Analítico Cx.'!$B94),-('Diário 4º PA'!$O$4:$O$2000=C$1),('Diário 4º PA'!$F$4:$F$2000))</f>
        <v>0</v>
      </c>
      <c r="D94" s="188">
        <f>SUMPRODUCT(-('Diário 1º PA'!$E$4:$E$2000='Analítico Cx.'!$B94),-('Diário 1º PA'!$O$4:$O$2000=D$1),('Diário 1º PA'!$F$4:$F$2000))+SUMPRODUCT(-('Diário 2º PA'!$E$4:$E$1998='Analítico Cx.'!$B94),-('Diário 2º PA'!$O$4:$O$1998=D$1),('Diário 2º PA'!$F$4:$F$1998))+SUMPRODUCT(-('Diário 3º PA'!$E$4:$E$1991='Analítico Cx.'!$B94),-('Diário 3º PA'!$O$4:$O$1991=D$1),('Diário 3º PA'!$F$4:$F$1991))+SUMPRODUCT(-('Diário 4º PA'!$E$4:$E$2000='Analítico Cx.'!$B94),-('Diário 4º PA'!$O$4:$O$2000=D$1),('Diário 4º PA'!$F$4:$F$2000))</f>
        <v>4.46</v>
      </c>
      <c r="E94" s="188">
        <f>SUMPRODUCT(-('Diário 1º PA'!$E$4:$E$2000='Analítico Cx.'!$B94),-('Diário 1º PA'!$O$4:$O$2000=E$1),('Diário 1º PA'!$F$4:$F$2000))+SUMPRODUCT(-('Diário 2º PA'!$E$4:$E$1998='Analítico Cx.'!$B94),-('Diário 2º PA'!$O$4:$O$1998=E$1),('Diário 2º PA'!$F$4:$F$1998))+SUMPRODUCT(-('Diário 3º PA'!$E$4:$E$1991='Analítico Cx.'!$B94),-('Diário 3º PA'!$O$4:$O$1991=E$1),('Diário 3º PA'!$F$4:$F$1991))+SUMPRODUCT(-('Diário 4º PA'!$E$4:$E$2000='Analítico Cx.'!$B94),-('Diário 4º PA'!$O$4:$O$2000=E$1),('Diário 4º PA'!$F$4:$F$2000))</f>
        <v>0</v>
      </c>
      <c r="F94" s="188">
        <f>SUMPRODUCT(-('Diário 1º PA'!$E$4:$E$2000='Analítico Cx.'!$B94),-('Diário 1º PA'!$O$4:$O$2000=F$1),('Diário 1º PA'!$F$4:$F$2000))+SUMPRODUCT(-('Diário 2º PA'!$E$4:$E$1998='Analítico Cx.'!$B94),-('Diário 2º PA'!$O$4:$O$1998=F$1),('Diário 2º PA'!$F$4:$F$1998))+SUMPRODUCT(-('Diário 3º PA'!$E$4:$E$1991='Analítico Cx.'!$B94),-('Diário 3º PA'!$O$4:$O$1991=F$1),('Diário 3º PA'!$F$4:$F$1991))+SUMPRODUCT(-('Diário 4º PA'!$E$4:$E$2000='Analítico Cx.'!$B94),-('Diário 4º PA'!$O$4:$O$2000=F$1),('Diário 4º PA'!$F$4:$F$2000))</f>
        <v>0</v>
      </c>
      <c r="G94" s="188">
        <f>SUMPRODUCT(-('Diário 1º PA'!$E$4:$E$2000='Analítico Cx.'!$B94),-('Diário 1º PA'!$O$4:$O$2000=G$1),('Diário 1º PA'!$F$4:$F$2000))+SUMPRODUCT(-('Diário 2º PA'!$E$4:$E$1998='Analítico Cx.'!$B94),-('Diário 2º PA'!$O$4:$O$1998=G$1),('Diário 2º PA'!$F$4:$F$1998))+SUMPRODUCT(-('Diário 3º PA'!$E$4:$E$1991='Analítico Cx.'!$B94),-('Diário 3º PA'!$O$4:$O$1991=G$1),('Diário 3º PA'!$F$4:$F$1991))+SUMPRODUCT(-('Diário 4º PA'!$E$4:$E$2000='Analítico Cx.'!$B94),-('Diário 4º PA'!$O$4:$O$2000=G$1),('Diário 4º PA'!$F$4:$F$2000))</f>
        <v>64.959999999999994</v>
      </c>
      <c r="H94" s="188">
        <f>SUMPRODUCT(-('Diário 1º PA'!$E$4:$E$2000='Analítico Cx.'!$B94),-('Diário 1º PA'!$O$4:$O$2000=H$1),('Diário 1º PA'!$F$4:$F$2000))+SUMPRODUCT(-('Diário 2º PA'!$E$4:$E$1998='Analítico Cx.'!$B94),-('Diário 2º PA'!$O$4:$O$1998=H$1),('Diário 2º PA'!$F$4:$F$1998))+SUMPRODUCT(-('Diário 3º PA'!$E$4:$E$1991='Analítico Cx.'!$B94),-('Diário 3º PA'!$O$4:$O$1991=H$1),('Diário 3º PA'!$F$4:$F$1991))+SUMPRODUCT(-('Diário 4º PA'!$E$4:$E$2000='Analítico Cx.'!$B94),-('Diário 4º PA'!$O$4:$O$2000=H$1),('Diário 4º PA'!$F$4:$F$2000))</f>
        <v>256.08999999999997</v>
      </c>
      <c r="I94" s="188">
        <f>SUMPRODUCT(-('Diário 1º PA'!$E$4:$E$2000='Analítico Cx.'!$B94),-('Diário 1º PA'!$O$4:$O$2000=I$1),('Diário 1º PA'!$F$4:$F$2000))+SUMPRODUCT(-('Diário 2º PA'!$E$4:$E$1998='Analítico Cx.'!$B94),-('Diário 2º PA'!$O$4:$O$1998=I$1),('Diário 2º PA'!$F$4:$F$1998))+SUMPRODUCT(-('Diário 3º PA'!$E$4:$E$1991='Analítico Cx.'!$B94),-('Diário 3º PA'!$O$4:$O$1991=I$1),('Diário 3º PA'!$F$4:$F$1991))+SUMPRODUCT(-('Diário 4º PA'!$E$4:$E$2000='Analítico Cx.'!$B94),-('Diário 4º PA'!$O$4:$O$2000=I$1),('Diário 4º PA'!$F$4:$F$2000))</f>
        <v>0</v>
      </c>
      <c r="J94" s="188">
        <f>SUMPRODUCT(-('Diário 1º PA'!$E$4:$E$2000='Analítico Cx.'!$B94),-('Diário 1º PA'!$O$4:$O$2000=J$1),('Diário 1º PA'!$F$4:$F$2000))+SUMPRODUCT(-('Diário 2º PA'!$E$4:$E$1998='Analítico Cx.'!$B94),-('Diário 2º PA'!$O$4:$O$1998=J$1),('Diário 2º PA'!$F$4:$F$1998))+SUMPRODUCT(-('Diário 3º PA'!$E$4:$E$1991='Analítico Cx.'!$B94),-('Diário 3º PA'!$O$4:$O$1991=J$1),('Diário 3º PA'!$F$4:$F$1991))+SUMPRODUCT(-('Diário 4º PA'!$E$4:$E$2000='Analítico Cx.'!$B94),-('Diário 4º PA'!$O$4:$O$2000=J$1),('Diário 4º PA'!$F$4:$F$2000))</f>
        <v>0</v>
      </c>
      <c r="K94" s="188">
        <f>SUMPRODUCT(-('Diário 1º PA'!$E$4:$E$2000='Analítico Cx.'!$B94),-('Diário 1º PA'!$O$4:$O$2000=K$1),('Diário 1º PA'!$F$4:$F$2000))+SUMPRODUCT(-('Diário 2º PA'!$E$4:$E$1998='Analítico Cx.'!$B94),-('Diário 2º PA'!$O$4:$O$1998=K$1),('Diário 2º PA'!$F$4:$F$1998))+SUMPRODUCT(-('Diário 3º PA'!$E$4:$E$1991='Analítico Cx.'!$B94),-('Diário 3º PA'!$O$4:$O$1991=K$1),('Diário 3º PA'!$F$4:$F$1991))+SUMPRODUCT(-('Diário 4º PA'!$E$4:$E$2000='Analítico Cx.'!$B94),-('Diário 4º PA'!$O$4:$O$2000=K$1),('Diário 4º PA'!$F$4:$F$2000))</f>
        <v>0</v>
      </c>
      <c r="L94" s="188">
        <f>SUMPRODUCT(-('Diário 1º PA'!$E$4:$E$2000='Analítico Cx.'!$B94),-('Diário 1º PA'!$O$4:$O$2000=L$1),('Diário 1º PA'!$F$4:$F$2000))+SUMPRODUCT(-('Diário 2º PA'!$E$4:$E$1998='Analítico Cx.'!$B94),-('Diário 2º PA'!$O$4:$O$1998=L$1),('Diário 2º PA'!$F$4:$F$1998))+SUMPRODUCT(-('Diário 3º PA'!$E$4:$E$1991='Analítico Cx.'!$B94),-('Diário 3º PA'!$O$4:$O$1991=L$1),('Diário 3º PA'!$F$4:$F$1991))+SUMPRODUCT(-('Diário 4º PA'!$E$4:$E$2000='Analítico Cx.'!$B94),-('Diário 4º PA'!$O$4:$O$2000=L$1),('Diário 4º PA'!$F$4:$F$2000))</f>
        <v>0</v>
      </c>
      <c r="M94" s="188">
        <f>SUMPRODUCT(-('Diário 1º PA'!$E$4:$E$2000='Analítico Cx.'!$B94),-('Diário 1º PA'!$O$4:$O$2000=M$1),('Diário 1º PA'!$F$4:$F$2000))+SUMPRODUCT(-('Diário 2º PA'!$E$4:$E$1998='Analítico Cx.'!$B94),-('Diário 2º PA'!$O$4:$O$1998=M$1),('Diário 2º PA'!$F$4:$F$1998))+SUMPRODUCT(-('Diário 3º PA'!$E$4:$E$1991='Analítico Cx.'!$B94),-('Diário 3º PA'!$O$4:$O$1991=M$1),('Diário 3º PA'!$F$4:$F$1991))+SUMPRODUCT(-('Diário 4º PA'!$E$4:$E$2000='Analítico Cx.'!$B94),-('Diário 4º PA'!$O$4:$O$2000=M$1),('Diário 4º PA'!$F$4:$F$2000))</f>
        <v>0</v>
      </c>
      <c r="N94" s="188">
        <f>SUMPRODUCT(-('Diário 1º PA'!$E$4:$E$2000='Analítico Cx.'!$B94),-('Diário 1º PA'!$O$4:$O$2000=N$1),('Diário 1º PA'!$F$4:$F$2000))+SUMPRODUCT(-('Diário 2º PA'!$E$4:$E$1998='Analítico Cx.'!$B94),-('Diário 2º PA'!$O$4:$O$1998=N$1),('Diário 2º PA'!$F$4:$F$1998))+SUMPRODUCT(-('Diário 3º PA'!$E$4:$E$1991='Analítico Cx.'!$B94),-('Diário 3º PA'!$O$4:$O$1991=N$1),('Diário 3º PA'!$F$4:$F$1991))+SUMPRODUCT(-('Diário 4º PA'!$E$4:$E$2000='Analítico Cx.'!$B94),-('Diário 4º PA'!$O$4:$O$2000=N$1),('Diário 4º PA'!$F$4:$F$2000))</f>
        <v>0</v>
      </c>
      <c r="O94" s="189">
        <f t="shared" si="16"/>
        <v>325.51</v>
      </c>
      <c r="P94" s="172">
        <f t="shared" si="17"/>
        <v>1.5527286935008484E-4</v>
      </c>
    </row>
    <row r="95" spans="1:16" ht="23.25" customHeight="1">
      <c r="A95" s="63" t="s">
        <v>193</v>
      </c>
      <c r="B95" s="107" t="s">
        <v>78</v>
      </c>
      <c r="C95" s="188">
        <f>SUMPRODUCT(-('Diário 1º PA'!$E$4:$E$2000='Analítico Cx.'!$B95),-('Diário 1º PA'!$O$4:$O$2000=C$1),('Diário 1º PA'!$F$4:$F$2000))+SUMPRODUCT(-('Diário 2º PA'!$E$4:$E$1998='Analítico Cx.'!$B95),-('Diário 2º PA'!$O$4:$O$1998=C$1),('Diário 2º PA'!$F$4:$F$1998))+SUMPRODUCT(-('Diário 3º PA'!$E$4:$E$1991='Analítico Cx.'!$B95),-('Diário 3º PA'!$O$4:$O$1991=C$1),('Diário 3º PA'!$F$4:$F$1991))+SUMPRODUCT(-('Diário 4º PA'!$E$4:$E$2000='Analítico Cx.'!$B95),-('Diário 4º PA'!$O$4:$O$2000=C$1),('Diário 4º PA'!$F$4:$F$2000))</f>
        <v>0</v>
      </c>
      <c r="D95" s="188">
        <f>SUMPRODUCT(-('Diário 1º PA'!$E$4:$E$2000='Analítico Cx.'!$B95),-('Diário 1º PA'!$O$4:$O$2000=D$1),('Diário 1º PA'!$F$4:$F$2000))+SUMPRODUCT(-('Diário 2º PA'!$E$4:$E$1998='Analítico Cx.'!$B95),-('Diário 2º PA'!$O$4:$O$1998=D$1),('Diário 2º PA'!$F$4:$F$1998))+SUMPRODUCT(-('Diário 3º PA'!$E$4:$E$1991='Analítico Cx.'!$B95),-('Diário 3º PA'!$O$4:$O$1991=D$1),('Diário 3º PA'!$F$4:$F$1991))+SUMPRODUCT(-('Diário 4º PA'!$E$4:$E$2000='Analítico Cx.'!$B95),-('Diário 4º PA'!$O$4:$O$2000=D$1),('Diário 4º PA'!$F$4:$F$2000))</f>
        <v>0.69</v>
      </c>
      <c r="E95" s="188">
        <f>SUMPRODUCT(-('Diário 1º PA'!$E$4:$E$2000='Analítico Cx.'!$B95),-('Diário 1º PA'!$O$4:$O$2000=E$1),('Diário 1º PA'!$F$4:$F$2000))+SUMPRODUCT(-('Diário 2º PA'!$E$4:$E$1998='Analítico Cx.'!$B95),-('Diário 2º PA'!$O$4:$O$1998=E$1),('Diário 2º PA'!$F$4:$F$1998))+SUMPRODUCT(-('Diário 3º PA'!$E$4:$E$1991='Analítico Cx.'!$B95),-('Diário 3º PA'!$O$4:$O$1991=E$1),('Diário 3º PA'!$F$4:$F$1991))+SUMPRODUCT(-('Diário 4º PA'!$E$4:$E$2000='Analítico Cx.'!$B95),-('Diário 4º PA'!$O$4:$O$2000=E$1),('Diário 4º PA'!$F$4:$F$2000))</f>
        <v>574.55999999999995</v>
      </c>
      <c r="F95" s="188">
        <f>SUMPRODUCT(-('Diário 1º PA'!$E$4:$E$2000='Analítico Cx.'!$B95),-('Diário 1º PA'!$O$4:$O$2000=F$1),('Diário 1º PA'!$F$4:$F$2000))+SUMPRODUCT(-('Diário 2º PA'!$E$4:$E$1998='Analítico Cx.'!$B95),-('Diário 2º PA'!$O$4:$O$1998=F$1),('Diário 2º PA'!$F$4:$F$1998))+SUMPRODUCT(-('Diário 3º PA'!$E$4:$E$1991='Analítico Cx.'!$B95),-('Diário 3º PA'!$O$4:$O$1991=F$1),('Diário 3º PA'!$F$4:$F$1991))+SUMPRODUCT(-('Diário 4º PA'!$E$4:$E$2000='Analítico Cx.'!$B95),-('Diário 4º PA'!$O$4:$O$2000=F$1),('Diário 4º PA'!$F$4:$F$2000))</f>
        <v>1893.92</v>
      </c>
      <c r="G95" s="188">
        <f>SUMPRODUCT(-('Diário 1º PA'!$E$4:$E$2000='Analítico Cx.'!$B95),-('Diário 1º PA'!$O$4:$O$2000=G$1),('Diário 1º PA'!$F$4:$F$2000))+SUMPRODUCT(-('Diário 2º PA'!$E$4:$E$1998='Analítico Cx.'!$B95),-('Diário 2º PA'!$O$4:$O$1998=G$1),('Diário 2º PA'!$F$4:$F$1998))+SUMPRODUCT(-('Diário 3º PA'!$E$4:$E$1991='Analítico Cx.'!$B95),-('Diário 3º PA'!$O$4:$O$1991=G$1),('Diário 3º PA'!$F$4:$F$1991))+SUMPRODUCT(-('Diário 4º PA'!$E$4:$E$2000='Analítico Cx.'!$B95),-('Diário 4º PA'!$O$4:$O$2000=G$1),('Diário 4º PA'!$F$4:$F$2000))</f>
        <v>1636.68</v>
      </c>
      <c r="H95" s="188">
        <f>SUMPRODUCT(-('Diário 1º PA'!$E$4:$E$2000='Analítico Cx.'!$B95),-('Diário 1º PA'!$O$4:$O$2000=H$1),('Diário 1º PA'!$F$4:$F$2000))+SUMPRODUCT(-('Diário 2º PA'!$E$4:$E$1998='Analítico Cx.'!$B95),-('Diário 2º PA'!$O$4:$O$1998=H$1),('Diário 2º PA'!$F$4:$F$1998))+SUMPRODUCT(-('Diário 3º PA'!$E$4:$E$1991='Analítico Cx.'!$B95),-('Diário 3º PA'!$O$4:$O$1991=H$1),('Diário 3º PA'!$F$4:$F$1991))+SUMPRODUCT(-('Diário 4º PA'!$E$4:$E$2000='Analítico Cx.'!$B95),-('Diário 4º PA'!$O$4:$O$2000=H$1),('Diário 4º PA'!$F$4:$F$2000))</f>
        <v>295.11</v>
      </c>
      <c r="I95" s="188">
        <f>SUMPRODUCT(-('Diário 1º PA'!$E$4:$E$2000='Analítico Cx.'!$B95),-('Diário 1º PA'!$O$4:$O$2000=I$1),('Diário 1º PA'!$F$4:$F$2000))+SUMPRODUCT(-('Diário 2º PA'!$E$4:$E$1998='Analítico Cx.'!$B95),-('Diário 2º PA'!$O$4:$O$1998=I$1),('Diário 2º PA'!$F$4:$F$1998))+SUMPRODUCT(-('Diário 3º PA'!$E$4:$E$1991='Analítico Cx.'!$B95),-('Diário 3º PA'!$O$4:$O$1991=I$1),('Diário 3º PA'!$F$4:$F$1991))+SUMPRODUCT(-('Diário 4º PA'!$E$4:$E$2000='Analítico Cx.'!$B95),-('Diário 4º PA'!$O$4:$O$2000=I$1),('Diário 4º PA'!$F$4:$F$2000))</f>
        <v>742.86</v>
      </c>
      <c r="J95" s="188">
        <f>SUMPRODUCT(-('Diário 1º PA'!$E$4:$E$2000='Analítico Cx.'!$B95),-('Diário 1º PA'!$O$4:$O$2000=J$1),('Diário 1º PA'!$F$4:$F$2000))+SUMPRODUCT(-('Diário 2º PA'!$E$4:$E$1998='Analítico Cx.'!$B95),-('Diário 2º PA'!$O$4:$O$1998=J$1),('Diário 2º PA'!$F$4:$F$1998))+SUMPRODUCT(-('Diário 3º PA'!$E$4:$E$1991='Analítico Cx.'!$B95),-('Diário 3º PA'!$O$4:$O$1991=J$1),('Diário 3º PA'!$F$4:$F$1991))+SUMPRODUCT(-('Diário 4º PA'!$E$4:$E$2000='Analítico Cx.'!$B95),-('Diário 4º PA'!$O$4:$O$2000=J$1),('Diário 4º PA'!$F$4:$F$2000))</f>
        <v>925.25</v>
      </c>
      <c r="K95" s="188">
        <f>SUMPRODUCT(-('Diário 1º PA'!$E$4:$E$2000='Analítico Cx.'!$B95),-('Diário 1º PA'!$O$4:$O$2000=K$1),('Diário 1º PA'!$F$4:$F$2000))+SUMPRODUCT(-('Diário 2º PA'!$E$4:$E$1998='Analítico Cx.'!$B95),-('Diário 2º PA'!$O$4:$O$1998=K$1),('Diário 2º PA'!$F$4:$F$1998))+SUMPRODUCT(-('Diário 3º PA'!$E$4:$E$1991='Analítico Cx.'!$B95),-('Diário 3º PA'!$O$4:$O$1991=K$1),('Diário 3º PA'!$F$4:$F$1991))+SUMPRODUCT(-('Diário 4º PA'!$E$4:$E$2000='Analítico Cx.'!$B95),-('Diário 4º PA'!$O$4:$O$2000=K$1),('Diário 4º PA'!$F$4:$F$2000))</f>
        <v>1145.8399999999999</v>
      </c>
      <c r="L95" s="188">
        <f>SUMPRODUCT(-('Diário 1º PA'!$E$4:$E$2000='Analítico Cx.'!$B95),-('Diário 1º PA'!$O$4:$O$2000=L$1),('Diário 1º PA'!$F$4:$F$2000))+SUMPRODUCT(-('Diário 2º PA'!$E$4:$E$1998='Analítico Cx.'!$B95),-('Diário 2º PA'!$O$4:$O$1998=L$1),('Diário 2º PA'!$F$4:$F$1998))+SUMPRODUCT(-('Diário 3º PA'!$E$4:$E$1991='Analítico Cx.'!$B95),-('Diário 3º PA'!$O$4:$O$1991=L$1),('Diário 3º PA'!$F$4:$F$1991))+SUMPRODUCT(-('Diário 4º PA'!$E$4:$E$2000='Analítico Cx.'!$B95),-('Diário 4º PA'!$O$4:$O$2000=L$1),('Diário 4º PA'!$F$4:$F$2000))</f>
        <v>1653.44</v>
      </c>
      <c r="M95" s="188">
        <f>SUMPRODUCT(-('Diário 1º PA'!$E$4:$E$2000='Analítico Cx.'!$B95),-('Diário 1º PA'!$O$4:$O$2000=M$1),('Diário 1º PA'!$F$4:$F$2000))+SUMPRODUCT(-('Diário 2º PA'!$E$4:$E$1998='Analítico Cx.'!$B95),-('Diário 2º PA'!$O$4:$O$1998=M$1),('Diário 2º PA'!$F$4:$F$1998))+SUMPRODUCT(-('Diário 3º PA'!$E$4:$E$1991='Analítico Cx.'!$B95),-('Diário 3º PA'!$O$4:$O$1991=M$1),('Diário 3º PA'!$F$4:$F$1991))+SUMPRODUCT(-('Diário 4º PA'!$E$4:$E$2000='Analítico Cx.'!$B95),-('Diário 4º PA'!$O$4:$O$2000=M$1),('Diário 4º PA'!$F$4:$F$2000))</f>
        <v>2360.96</v>
      </c>
      <c r="N95" s="188">
        <f>SUMPRODUCT(-('Diário 1º PA'!$E$4:$E$2000='Analítico Cx.'!$B95),-('Diário 1º PA'!$O$4:$O$2000=N$1),('Diário 1º PA'!$F$4:$F$2000))+SUMPRODUCT(-('Diário 2º PA'!$E$4:$E$1998='Analítico Cx.'!$B95),-('Diário 2º PA'!$O$4:$O$1998=N$1),('Diário 2º PA'!$F$4:$F$1998))+SUMPRODUCT(-('Diário 3º PA'!$E$4:$E$1991='Analítico Cx.'!$B95),-('Diário 3º PA'!$O$4:$O$1991=N$1),('Diário 3º PA'!$F$4:$F$1991))+SUMPRODUCT(-('Diário 4º PA'!$E$4:$E$2000='Analítico Cx.'!$B95),-('Diário 4º PA'!$O$4:$O$2000=N$1),('Diário 4º PA'!$F$4:$F$2000))</f>
        <v>0</v>
      </c>
      <c r="O95" s="189">
        <f t="shared" si="16"/>
        <v>11229.310000000001</v>
      </c>
      <c r="P95" s="172">
        <f t="shared" si="17"/>
        <v>5.3565395364861337E-3</v>
      </c>
    </row>
    <row r="96" spans="1:16" ht="23.25" customHeight="1">
      <c r="A96" s="63" t="s">
        <v>194</v>
      </c>
      <c r="B96" s="107" t="s">
        <v>70</v>
      </c>
      <c r="C96" s="188">
        <f>SUMPRODUCT(-('Diário 1º PA'!$E$4:$E$2000='Analítico Cx.'!$B96),-('Diário 1º PA'!$O$4:$O$2000=C$1),('Diário 1º PA'!$F$4:$F$2000))+SUMPRODUCT(-('Diário 2º PA'!$E$4:$E$1998='Analítico Cx.'!$B96),-('Diário 2º PA'!$O$4:$O$1998=C$1),('Diário 2º PA'!$F$4:$F$1998))+SUMPRODUCT(-('Diário 3º PA'!$E$4:$E$1991='Analítico Cx.'!$B96),-('Diário 3º PA'!$O$4:$O$1991=C$1),('Diário 3º PA'!$F$4:$F$1991))+SUMPRODUCT(-('Diário 4º PA'!$E$4:$E$2000='Analítico Cx.'!$B96),-('Diário 4º PA'!$O$4:$O$2000=C$1),('Diário 4º PA'!$F$4:$F$2000))</f>
        <v>0</v>
      </c>
      <c r="D96" s="188">
        <f>SUMPRODUCT(-('Diário 1º PA'!$E$4:$E$2000='Analítico Cx.'!$B96),-('Diário 1º PA'!$O$4:$O$2000=D$1),('Diário 1º PA'!$F$4:$F$2000))+SUMPRODUCT(-('Diário 2º PA'!$E$4:$E$1998='Analítico Cx.'!$B96),-('Diário 2º PA'!$O$4:$O$1998=D$1),('Diário 2º PA'!$F$4:$F$1998))+SUMPRODUCT(-('Diário 3º PA'!$E$4:$E$1991='Analítico Cx.'!$B96),-('Diário 3º PA'!$O$4:$O$1991=D$1),('Diário 3º PA'!$F$4:$F$1991))+SUMPRODUCT(-('Diário 4º PA'!$E$4:$E$2000='Analítico Cx.'!$B96),-('Diário 4º PA'!$O$4:$O$2000=D$1),('Diário 4º PA'!$F$4:$F$2000))</f>
        <v>0</v>
      </c>
      <c r="E96" s="188">
        <f>SUMPRODUCT(-('Diário 1º PA'!$E$4:$E$2000='Analítico Cx.'!$B96),-('Diário 1º PA'!$O$4:$O$2000=E$1),('Diário 1º PA'!$F$4:$F$2000))+SUMPRODUCT(-('Diário 2º PA'!$E$4:$E$1998='Analítico Cx.'!$B96),-('Diário 2º PA'!$O$4:$O$1998=E$1),('Diário 2º PA'!$F$4:$F$1998))+SUMPRODUCT(-('Diário 3º PA'!$E$4:$E$1991='Analítico Cx.'!$B96),-('Diário 3º PA'!$O$4:$O$1991=E$1),('Diário 3º PA'!$F$4:$F$1991))+SUMPRODUCT(-('Diário 4º PA'!$E$4:$E$2000='Analítico Cx.'!$B96),-('Diário 4º PA'!$O$4:$O$2000=E$1),('Diário 4º PA'!$F$4:$F$2000))</f>
        <v>0</v>
      </c>
      <c r="F96" s="188">
        <f>SUMPRODUCT(-('Diário 1º PA'!$E$4:$E$2000='Analítico Cx.'!$B96),-('Diário 1º PA'!$O$4:$O$2000=F$1),('Diário 1º PA'!$F$4:$F$2000))+SUMPRODUCT(-('Diário 2º PA'!$E$4:$E$1998='Analítico Cx.'!$B96),-('Diário 2º PA'!$O$4:$O$1998=F$1),('Diário 2º PA'!$F$4:$F$1998))+SUMPRODUCT(-('Diário 3º PA'!$E$4:$E$1991='Analítico Cx.'!$B96),-('Diário 3º PA'!$O$4:$O$1991=F$1),('Diário 3º PA'!$F$4:$F$1991))+SUMPRODUCT(-('Diário 4º PA'!$E$4:$E$2000='Analítico Cx.'!$B96),-('Diário 4º PA'!$O$4:$O$2000=F$1),('Diário 4º PA'!$F$4:$F$2000))</f>
        <v>0</v>
      </c>
      <c r="G96" s="188">
        <f>SUMPRODUCT(-('Diário 1º PA'!$E$4:$E$2000='Analítico Cx.'!$B96),-('Diário 1º PA'!$O$4:$O$2000=G$1),('Diário 1º PA'!$F$4:$F$2000))+SUMPRODUCT(-('Diário 2º PA'!$E$4:$E$1998='Analítico Cx.'!$B96),-('Diário 2º PA'!$O$4:$O$1998=G$1),('Diário 2º PA'!$F$4:$F$1998))+SUMPRODUCT(-('Diário 3º PA'!$E$4:$E$1991='Analítico Cx.'!$B96),-('Diário 3º PA'!$O$4:$O$1991=G$1),('Diário 3º PA'!$F$4:$F$1991))+SUMPRODUCT(-('Diário 4º PA'!$E$4:$E$2000='Analítico Cx.'!$B96),-('Diário 4º PA'!$O$4:$O$2000=G$1),('Diário 4º PA'!$F$4:$F$2000))</f>
        <v>0</v>
      </c>
      <c r="H96" s="188">
        <f>SUMPRODUCT(-('Diário 1º PA'!$E$4:$E$2000='Analítico Cx.'!$B96),-('Diário 1º PA'!$O$4:$O$2000=H$1),('Diário 1º PA'!$F$4:$F$2000))+SUMPRODUCT(-('Diário 2º PA'!$E$4:$E$1998='Analítico Cx.'!$B96),-('Diário 2º PA'!$O$4:$O$1998=H$1),('Diário 2º PA'!$F$4:$F$1998))+SUMPRODUCT(-('Diário 3º PA'!$E$4:$E$1991='Analítico Cx.'!$B96),-('Diário 3º PA'!$O$4:$O$1991=H$1),('Diário 3º PA'!$F$4:$F$1991))+SUMPRODUCT(-('Diário 4º PA'!$E$4:$E$2000='Analítico Cx.'!$B96),-('Diário 4º PA'!$O$4:$O$2000=H$1),('Diário 4º PA'!$F$4:$F$2000))</f>
        <v>0</v>
      </c>
      <c r="I96" s="188">
        <f>SUMPRODUCT(-('Diário 1º PA'!$E$4:$E$2000='Analítico Cx.'!$B96),-('Diário 1º PA'!$O$4:$O$2000=I$1),('Diário 1º PA'!$F$4:$F$2000))+SUMPRODUCT(-('Diário 2º PA'!$E$4:$E$1998='Analítico Cx.'!$B96),-('Diário 2º PA'!$O$4:$O$1998=I$1),('Diário 2º PA'!$F$4:$F$1998))+SUMPRODUCT(-('Diário 3º PA'!$E$4:$E$1991='Analítico Cx.'!$B96),-('Diário 3º PA'!$O$4:$O$1991=I$1),('Diário 3º PA'!$F$4:$F$1991))+SUMPRODUCT(-('Diário 4º PA'!$E$4:$E$2000='Analítico Cx.'!$B96),-('Diário 4º PA'!$O$4:$O$2000=I$1),('Diário 4º PA'!$F$4:$F$2000))</f>
        <v>0</v>
      </c>
      <c r="J96" s="188">
        <f>SUMPRODUCT(-('Diário 1º PA'!$E$4:$E$2000='Analítico Cx.'!$B96),-('Diário 1º PA'!$O$4:$O$2000=J$1),('Diário 1º PA'!$F$4:$F$2000))+SUMPRODUCT(-('Diário 2º PA'!$E$4:$E$1998='Analítico Cx.'!$B96),-('Diário 2º PA'!$O$4:$O$1998=J$1),('Diário 2º PA'!$F$4:$F$1998))+SUMPRODUCT(-('Diário 3º PA'!$E$4:$E$1991='Analítico Cx.'!$B96),-('Diário 3º PA'!$O$4:$O$1991=J$1),('Diário 3º PA'!$F$4:$F$1991))+SUMPRODUCT(-('Diário 4º PA'!$E$4:$E$2000='Analítico Cx.'!$B96),-('Diário 4º PA'!$O$4:$O$2000=J$1),('Diário 4º PA'!$F$4:$F$2000))</f>
        <v>0</v>
      </c>
      <c r="K96" s="188">
        <f>SUMPRODUCT(-('Diário 1º PA'!$E$4:$E$2000='Analítico Cx.'!$B96),-('Diário 1º PA'!$O$4:$O$2000=K$1),('Diário 1º PA'!$F$4:$F$2000))+SUMPRODUCT(-('Diário 2º PA'!$E$4:$E$1998='Analítico Cx.'!$B96),-('Diário 2º PA'!$O$4:$O$1998=K$1),('Diário 2º PA'!$F$4:$F$1998))+SUMPRODUCT(-('Diário 3º PA'!$E$4:$E$1991='Analítico Cx.'!$B96),-('Diário 3º PA'!$O$4:$O$1991=K$1),('Diário 3º PA'!$F$4:$F$1991))+SUMPRODUCT(-('Diário 4º PA'!$E$4:$E$2000='Analítico Cx.'!$B96),-('Diário 4º PA'!$O$4:$O$2000=K$1),('Diário 4º PA'!$F$4:$F$2000))</f>
        <v>0</v>
      </c>
      <c r="L96" s="188">
        <f>SUMPRODUCT(-('Diário 1º PA'!$E$4:$E$2000='Analítico Cx.'!$B96),-('Diário 1º PA'!$O$4:$O$2000=L$1),('Diário 1º PA'!$F$4:$F$2000))+SUMPRODUCT(-('Diário 2º PA'!$E$4:$E$1998='Analítico Cx.'!$B96),-('Diário 2º PA'!$O$4:$O$1998=L$1),('Diário 2º PA'!$F$4:$F$1998))+SUMPRODUCT(-('Diário 3º PA'!$E$4:$E$1991='Analítico Cx.'!$B96),-('Diário 3º PA'!$O$4:$O$1991=L$1),('Diário 3º PA'!$F$4:$F$1991))+SUMPRODUCT(-('Diário 4º PA'!$E$4:$E$2000='Analítico Cx.'!$B96),-('Diário 4º PA'!$O$4:$O$2000=L$1),('Diário 4º PA'!$F$4:$F$2000))</f>
        <v>0</v>
      </c>
      <c r="M96" s="188">
        <f>SUMPRODUCT(-('Diário 1º PA'!$E$4:$E$2000='Analítico Cx.'!$B96),-('Diário 1º PA'!$O$4:$O$2000=M$1),('Diário 1º PA'!$F$4:$F$2000))+SUMPRODUCT(-('Diário 2º PA'!$E$4:$E$1998='Analítico Cx.'!$B96),-('Diário 2º PA'!$O$4:$O$1998=M$1),('Diário 2º PA'!$F$4:$F$1998))+SUMPRODUCT(-('Diário 3º PA'!$E$4:$E$1991='Analítico Cx.'!$B96),-('Diário 3º PA'!$O$4:$O$1991=M$1),('Diário 3º PA'!$F$4:$F$1991))+SUMPRODUCT(-('Diário 4º PA'!$E$4:$E$2000='Analítico Cx.'!$B96),-('Diário 4º PA'!$O$4:$O$2000=M$1),('Diário 4º PA'!$F$4:$F$2000))</f>
        <v>0</v>
      </c>
      <c r="N96" s="188">
        <f>SUMPRODUCT(-('Diário 1º PA'!$E$4:$E$2000='Analítico Cx.'!$B96),-('Diário 1º PA'!$O$4:$O$2000=N$1),('Diário 1º PA'!$F$4:$F$2000))+SUMPRODUCT(-('Diário 2º PA'!$E$4:$E$1998='Analítico Cx.'!$B96),-('Diário 2º PA'!$O$4:$O$1998=N$1),('Diário 2º PA'!$F$4:$F$1998))+SUMPRODUCT(-('Diário 3º PA'!$E$4:$E$1991='Analítico Cx.'!$B96),-('Diário 3º PA'!$O$4:$O$1991=N$1),('Diário 3º PA'!$F$4:$F$1991))+SUMPRODUCT(-('Diário 4º PA'!$E$4:$E$2000='Analítico Cx.'!$B96),-('Diário 4º PA'!$O$4:$O$2000=N$1),('Diário 4º PA'!$F$4:$F$2000))</f>
        <v>0</v>
      </c>
      <c r="O96" s="189">
        <f t="shared" si="16"/>
        <v>0</v>
      </c>
      <c r="P96" s="172">
        <f t="shared" si="17"/>
        <v>0</v>
      </c>
    </row>
    <row r="97" spans="1:16" ht="23.25" customHeight="1">
      <c r="A97" s="63" t="s">
        <v>195</v>
      </c>
      <c r="B97" s="107" t="s">
        <v>141</v>
      </c>
      <c r="C97" s="188">
        <f>SUMPRODUCT(-('Diário 1º PA'!$E$4:$E$2000='Analítico Cx.'!$B97),-('Diário 1º PA'!$O$4:$O$2000=C$1),('Diário 1º PA'!$F$4:$F$2000))+SUMPRODUCT(-('Diário 2º PA'!$E$4:$E$1998='Analítico Cx.'!$B97),-('Diário 2º PA'!$O$4:$O$1998=C$1),('Diário 2º PA'!$F$4:$F$1998))+SUMPRODUCT(-('Diário 3º PA'!$E$4:$E$1991='Analítico Cx.'!$B97),-('Diário 3º PA'!$O$4:$O$1991=C$1),('Diário 3º PA'!$F$4:$F$1991))+SUMPRODUCT(-('Diário 4º PA'!$E$4:$E$2000='Analítico Cx.'!$B97),-('Diário 4º PA'!$O$4:$O$2000=C$1),('Diário 4º PA'!$F$4:$F$2000))</f>
        <v>0</v>
      </c>
      <c r="D97" s="188">
        <f>SUMPRODUCT(-('Diário 1º PA'!$E$4:$E$2000='Analítico Cx.'!$B97),-('Diário 1º PA'!$O$4:$O$2000=D$1),('Diário 1º PA'!$F$4:$F$2000))+SUMPRODUCT(-('Diário 2º PA'!$E$4:$E$1998='Analítico Cx.'!$B97),-('Diário 2º PA'!$O$4:$O$1998=D$1),('Diário 2º PA'!$F$4:$F$1998))+SUMPRODUCT(-('Diário 3º PA'!$E$4:$E$1991='Analítico Cx.'!$B97),-('Diário 3º PA'!$O$4:$O$1991=D$1),('Diário 3º PA'!$F$4:$F$1991))+SUMPRODUCT(-('Diário 4º PA'!$E$4:$E$2000='Analítico Cx.'!$B97),-('Diário 4º PA'!$O$4:$O$2000=D$1),('Diário 4º PA'!$F$4:$F$2000))</f>
        <v>0</v>
      </c>
      <c r="E97" s="188">
        <f>SUMPRODUCT(-('Diário 1º PA'!$E$4:$E$2000='Analítico Cx.'!$B97),-('Diário 1º PA'!$O$4:$O$2000=E$1),('Diário 1º PA'!$F$4:$F$2000))+SUMPRODUCT(-('Diário 2º PA'!$E$4:$E$1998='Analítico Cx.'!$B97),-('Diário 2º PA'!$O$4:$O$1998=E$1),('Diário 2º PA'!$F$4:$F$1998))+SUMPRODUCT(-('Diário 3º PA'!$E$4:$E$1991='Analítico Cx.'!$B97),-('Diário 3º PA'!$O$4:$O$1991=E$1),('Diário 3º PA'!$F$4:$F$1991))+SUMPRODUCT(-('Diário 4º PA'!$E$4:$E$2000='Analítico Cx.'!$B97),-('Diário 4º PA'!$O$4:$O$2000=E$1),('Diário 4º PA'!$F$4:$F$2000))</f>
        <v>0</v>
      </c>
      <c r="F97" s="188">
        <f>SUMPRODUCT(-('Diário 1º PA'!$E$4:$E$2000='Analítico Cx.'!$B97),-('Diário 1º PA'!$O$4:$O$2000=F$1),('Diário 1º PA'!$F$4:$F$2000))+SUMPRODUCT(-('Diário 2º PA'!$E$4:$E$1998='Analítico Cx.'!$B97),-('Diário 2º PA'!$O$4:$O$1998=F$1),('Diário 2º PA'!$F$4:$F$1998))+SUMPRODUCT(-('Diário 3º PA'!$E$4:$E$1991='Analítico Cx.'!$B97),-('Diário 3º PA'!$O$4:$O$1991=F$1),('Diário 3º PA'!$F$4:$F$1991))+SUMPRODUCT(-('Diário 4º PA'!$E$4:$E$2000='Analítico Cx.'!$B97),-('Diário 4º PA'!$O$4:$O$2000=F$1),('Diário 4º PA'!$F$4:$F$2000))</f>
        <v>0</v>
      </c>
      <c r="G97" s="188">
        <f>SUMPRODUCT(-('Diário 1º PA'!$E$4:$E$2000='Analítico Cx.'!$B97),-('Diário 1º PA'!$O$4:$O$2000=G$1),('Diário 1º PA'!$F$4:$F$2000))+SUMPRODUCT(-('Diário 2º PA'!$E$4:$E$1998='Analítico Cx.'!$B97),-('Diário 2º PA'!$O$4:$O$1998=G$1),('Diário 2º PA'!$F$4:$F$1998))+SUMPRODUCT(-('Diário 3º PA'!$E$4:$E$1991='Analítico Cx.'!$B97),-('Diário 3º PA'!$O$4:$O$1991=G$1),('Diário 3º PA'!$F$4:$F$1991))+SUMPRODUCT(-('Diário 4º PA'!$E$4:$E$2000='Analítico Cx.'!$B97),-('Diário 4º PA'!$O$4:$O$2000=G$1),('Diário 4º PA'!$F$4:$F$2000))</f>
        <v>0</v>
      </c>
      <c r="H97" s="188">
        <f>SUMPRODUCT(-('Diário 1º PA'!$E$4:$E$2000='Analítico Cx.'!$B97),-('Diário 1º PA'!$O$4:$O$2000=H$1),('Diário 1º PA'!$F$4:$F$2000))+SUMPRODUCT(-('Diário 2º PA'!$E$4:$E$1998='Analítico Cx.'!$B97),-('Diário 2º PA'!$O$4:$O$1998=H$1),('Diário 2º PA'!$F$4:$F$1998))+SUMPRODUCT(-('Diário 3º PA'!$E$4:$E$1991='Analítico Cx.'!$B97),-('Diário 3º PA'!$O$4:$O$1991=H$1),('Diário 3º PA'!$F$4:$F$1991))+SUMPRODUCT(-('Diário 4º PA'!$E$4:$E$2000='Analítico Cx.'!$B97),-('Diário 4º PA'!$O$4:$O$2000=H$1),('Diário 4º PA'!$F$4:$F$2000))</f>
        <v>0</v>
      </c>
      <c r="I97" s="188">
        <f>SUMPRODUCT(-('Diário 1º PA'!$E$4:$E$2000='Analítico Cx.'!$B97),-('Diário 1º PA'!$O$4:$O$2000=I$1),('Diário 1º PA'!$F$4:$F$2000))+SUMPRODUCT(-('Diário 2º PA'!$E$4:$E$1998='Analítico Cx.'!$B97),-('Diário 2º PA'!$O$4:$O$1998=I$1),('Diário 2º PA'!$F$4:$F$1998))+SUMPRODUCT(-('Diário 3º PA'!$E$4:$E$1991='Analítico Cx.'!$B97),-('Diário 3º PA'!$O$4:$O$1991=I$1),('Diário 3º PA'!$F$4:$F$1991))+SUMPRODUCT(-('Diário 4º PA'!$E$4:$E$2000='Analítico Cx.'!$B97),-('Diário 4º PA'!$O$4:$O$2000=I$1),('Diário 4º PA'!$F$4:$F$2000))</f>
        <v>0</v>
      </c>
      <c r="J97" s="188">
        <f>SUMPRODUCT(-('Diário 1º PA'!$E$4:$E$2000='Analítico Cx.'!$B97),-('Diário 1º PA'!$O$4:$O$2000=J$1),('Diário 1º PA'!$F$4:$F$2000))+SUMPRODUCT(-('Diário 2º PA'!$E$4:$E$1998='Analítico Cx.'!$B97),-('Diário 2º PA'!$O$4:$O$1998=J$1),('Diário 2º PA'!$F$4:$F$1998))+SUMPRODUCT(-('Diário 3º PA'!$E$4:$E$1991='Analítico Cx.'!$B97),-('Diário 3º PA'!$O$4:$O$1991=J$1),('Diário 3º PA'!$F$4:$F$1991))+SUMPRODUCT(-('Diário 4º PA'!$E$4:$E$2000='Analítico Cx.'!$B97),-('Diário 4º PA'!$O$4:$O$2000=J$1),('Diário 4º PA'!$F$4:$F$2000))</f>
        <v>0</v>
      </c>
      <c r="K97" s="188">
        <f>SUMPRODUCT(-('Diário 1º PA'!$E$4:$E$2000='Analítico Cx.'!$B97),-('Diário 1º PA'!$O$4:$O$2000=K$1),('Diário 1º PA'!$F$4:$F$2000))+SUMPRODUCT(-('Diário 2º PA'!$E$4:$E$1998='Analítico Cx.'!$B97),-('Diário 2º PA'!$O$4:$O$1998=K$1),('Diário 2º PA'!$F$4:$F$1998))+SUMPRODUCT(-('Diário 3º PA'!$E$4:$E$1991='Analítico Cx.'!$B97),-('Diário 3º PA'!$O$4:$O$1991=K$1),('Diário 3º PA'!$F$4:$F$1991))+SUMPRODUCT(-('Diário 4º PA'!$E$4:$E$2000='Analítico Cx.'!$B97),-('Diário 4º PA'!$O$4:$O$2000=K$1),('Diário 4º PA'!$F$4:$F$2000))</f>
        <v>0</v>
      </c>
      <c r="L97" s="188">
        <f>SUMPRODUCT(-('Diário 1º PA'!$E$4:$E$2000='Analítico Cx.'!$B97),-('Diário 1º PA'!$O$4:$O$2000=L$1),('Diário 1º PA'!$F$4:$F$2000))+SUMPRODUCT(-('Diário 2º PA'!$E$4:$E$1998='Analítico Cx.'!$B97),-('Diário 2º PA'!$O$4:$O$1998=L$1),('Diário 2º PA'!$F$4:$F$1998))+SUMPRODUCT(-('Diário 3º PA'!$E$4:$E$1991='Analítico Cx.'!$B97),-('Diário 3º PA'!$O$4:$O$1991=L$1),('Diário 3º PA'!$F$4:$F$1991))+SUMPRODUCT(-('Diário 4º PA'!$E$4:$E$2000='Analítico Cx.'!$B97),-('Diário 4º PA'!$O$4:$O$2000=L$1),('Diário 4º PA'!$F$4:$F$2000))</f>
        <v>0</v>
      </c>
      <c r="M97" s="188">
        <f>SUMPRODUCT(-('Diário 1º PA'!$E$4:$E$2000='Analítico Cx.'!$B97),-('Diário 1º PA'!$O$4:$O$2000=M$1),('Diário 1º PA'!$F$4:$F$2000))+SUMPRODUCT(-('Diário 2º PA'!$E$4:$E$1998='Analítico Cx.'!$B97),-('Diário 2º PA'!$O$4:$O$1998=M$1),('Diário 2º PA'!$F$4:$F$1998))+SUMPRODUCT(-('Diário 3º PA'!$E$4:$E$1991='Analítico Cx.'!$B97),-('Diário 3º PA'!$O$4:$O$1991=M$1),('Diário 3º PA'!$F$4:$F$1991))+SUMPRODUCT(-('Diário 4º PA'!$E$4:$E$2000='Analítico Cx.'!$B97),-('Diário 4º PA'!$O$4:$O$2000=M$1),('Diário 4º PA'!$F$4:$F$2000))</f>
        <v>0</v>
      </c>
      <c r="N97" s="188">
        <f>SUMPRODUCT(-('Diário 1º PA'!$E$4:$E$2000='Analítico Cx.'!$B97),-('Diário 1º PA'!$O$4:$O$2000=N$1),('Diário 1º PA'!$F$4:$F$2000))+SUMPRODUCT(-('Diário 2º PA'!$E$4:$E$1998='Analítico Cx.'!$B97),-('Diário 2º PA'!$O$4:$O$1998=N$1),('Diário 2º PA'!$F$4:$F$1998))+SUMPRODUCT(-('Diário 3º PA'!$E$4:$E$1991='Analítico Cx.'!$B97),-('Diário 3º PA'!$O$4:$O$1991=N$1),('Diário 3º PA'!$F$4:$F$1991))+SUMPRODUCT(-('Diário 4º PA'!$E$4:$E$2000='Analítico Cx.'!$B97),-('Diário 4º PA'!$O$4:$O$2000=N$1),('Diário 4º PA'!$F$4:$F$2000))</f>
        <v>0</v>
      </c>
      <c r="O97" s="189">
        <f t="shared" si="16"/>
        <v>0</v>
      </c>
      <c r="P97" s="172">
        <f t="shared" si="17"/>
        <v>0</v>
      </c>
    </row>
    <row r="98" spans="1:16" ht="23.25" customHeight="1">
      <c r="A98" s="63" t="s">
        <v>196</v>
      </c>
      <c r="B98" s="107" t="s">
        <v>139</v>
      </c>
      <c r="C98" s="188">
        <f>SUMPRODUCT(-('Diário 1º PA'!$E$4:$E$2000='Analítico Cx.'!$B98),-('Diário 1º PA'!$O$4:$O$2000=C$1),('Diário 1º PA'!$F$4:$F$2000))+SUMPRODUCT(-('Diário 2º PA'!$E$4:$E$1998='Analítico Cx.'!$B98),-('Diário 2º PA'!$O$4:$O$1998=C$1),('Diário 2º PA'!$F$4:$F$1998))+SUMPRODUCT(-('Diário 3º PA'!$E$4:$E$1991='Analítico Cx.'!$B98),-('Diário 3º PA'!$O$4:$O$1991=C$1),('Diário 3º PA'!$F$4:$F$1991))+SUMPRODUCT(-('Diário 4º PA'!$E$4:$E$2000='Analítico Cx.'!$B98),-('Diário 4º PA'!$O$4:$O$2000=C$1),('Diário 4º PA'!$F$4:$F$2000))</f>
        <v>0</v>
      </c>
      <c r="D98" s="188">
        <f>SUMPRODUCT(-('Diário 1º PA'!$E$4:$E$2000='Analítico Cx.'!$B98),-('Diário 1º PA'!$O$4:$O$2000=D$1),('Diário 1º PA'!$F$4:$F$2000))+SUMPRODUCT(-('Diário 2º PA'!$E$4:$E$1998='Analítico Cx.'!$B98),-('Diário 2º PA'!$O$4:$O$1998=D$1),('Diário 2º PA'!$F$4:$F$1998))+SUMPRODUCT(-('Diário 3º PA'!$E$4:$E$1991='Analítico Cx.'!$B98),-('Diário 3º PA'!$O$4:$O$1991=D$1),('Diário 3º PA'!$F$4:$F$1991))+SUMPRODUCT(-('Diário 4º PA'!$E$4:$E$2000='Analítico Cx.'!$B98),-('Diário 4º PA'!$O$4:$O$2000=D$1),('Diário 4º PA'!$F$4:$F$2000))</f>
        <v>0</v>
      </c>
      <c r="E98" s="188">
        <f>SUMPRODUCT(-('Diário 1º PA'!$E$4:$E$2000='Analítico Cx.'!$B98),-('Diário 1º PA'!$O$4:$O$2000=E$1),('Diário 1º PA'!$F$4:$F$2000))+SUMPRODUCT(-('Diário 2º PA'!$E$4:$E$1998='Analítico Cx.'!$B98),-('Diário 2º PA'!$O$4:$O$1998=E$1),('Diário 2º PA'!$F$4:$F$1998))+SUMPRODUCT(-('Diário 3º PA'!$E$4:$E$1991='Analítico Cx.'!$B98),-('Diário 3º PA'!$O$4:$O$1991=E$1),('Diário 3º PA'!$F$4:$F$1991))+SUMPRODUCT(-('Diário 4º PA'!$E$4:$E$2000='Analítico Cx.'!$B98),-('Diário 4º PA'!$O$4:$O$2000=E$1),('Diário 4º PA'!$F$4:$F$2000))</f>
        <v>0</v>
      </c>
      <c r="F98" s="188">
        <f>SUMPRODUCT(-('Diário 1º PA'!$E$4:$E$2000='Analítico Cx.'!$B98),-('Diário 1º PA'!$O$4:$O$2000=F$1),('Diário 1º PA'!$F$4:$F$2000))+SUMPRODUCT(-('Diário 2º PA'!$E$4:$E$1998='Analítico Cx.'!$B98),-('Diário 2º PA'!$O$4:$O$1998=F$1),('Diário 2º PA'!$F$4:$F$1998))+SUMPRODUCT(-('Diário 3º PA'!$E$4:$E$1991='Analítico Cx.'!$B98),-('Diário 3º PA'!$O$4:$O$1991=F$1),('Diário 3º PA'!$F$4:$F$1991))+SUMPRODUCT(-('Diário 4º PA'!$E$4:$E$2000='Analítico Cx.'!$B98),-('Diário 4º PA'!$O$4:$O$2000=F$1),('Diário 4º PA'!$F$4:$F$2000))</f>
        <v>0</v>
      </c>
      <c r="G98" s="188">
        <f>SUMPRODUCT(-('Diário 1º PA'!$E$4:$E$2000='Analítico Cx.'!$B98),-('Diário 1º PA'!$O$4:$O$2000=G$1),('Diário 1º PA'!$F$4:$F$2000))+SUMPRODUCT(-('Diário 2º PA'!$E$4:$E$1998='Analítico Cx.'!$B98),-('Diário 2º PA'!$O$4:$O$1998=G$1),('Diário 2º PA'!$F$4:$F$1998))+SUMPRODUCT(-('Diário 3º PA'!$E$4:$E$1991='Analítico Cx.'!$B98),-('Diário 3º PA'!$O$4:$O$1991=G$1),('Diário 3º PA'!$F$4:$F$1991))+SUMPRODUCT(-('Diário 4º PA'!$E$4:$E$2000='Analítico Cx.'!$B98),-('Diário 4º PA'!$O$4:$O$2000=G$1),('Diário 4º PA'!$F$4:$F$2000))</f>
        <v>0</v>
      </c>
      <c r="H98" s="188">
        <f>SUMPRODUCT(-('Diário 1º PA'!$E$4:$E$2000='Analítico Cx.'!$B98),-('Diário 1º PA'!$O$4:$O$2000=H$1),('Diário 1º PA'!$F$4:$F$2000))+SUMPRODUCT(-('Diário 2º PA'!$E$4:$E$1998='Analítico Cx.'!$B98),-('Diário 2º PA'!$O$4:$O$1998=H$1),('Diário 2º PA'!$F$4:$F$1998))+SUMPRODUCT(-('Diário 3º PA'!$E$4:$E$1991='Analítico Cx.'!$B98),-('Diário 3º PA'!$O$4:$O$1991=H$1),('Diário 3º PA'!$F$4:$F$1991))+SUMPRODUCT(-('Diário 4º PA'!$E$4:$E$2000='Analítico Cx.'!$B98),-('Diário 4º PA'!$O$4:$O$2000=H$1),('Diário 4º PA'!$F$4:$F$2000))</f>
        <v>0</v>
      </c>
      <c r="I98" s="188">
        <f>SUMPRODUCT(-('Diário 1º PA'!$E$4:$E$2000='Analítico Cx.'!$B98),-('Diário 1º PA'!$O$4:$O$2000=I$1),('Diário 1º PA'!$F$4:$F$2000))+SUMPRODUCT(-('Diário 2º PA'!$E$4:$E$1998='Analítico Cx.'!$B98),-('Diário 2º PA'!$O$4:$O$1998=I$1),('Diário 2º PA'!$F$4:$F$1998))+SUMPRODUCT(-('Diário 3º PA'!$E$4:$E$1991='Analítico Cx.'!$B98),-('Diário 3º PA'!$O$4:$O$1991=I$1),('Diário 3º PA'!$F$4:$F$1991))+SUMPRODUCT(-('Diário 4º PA'!$E$4:$E$2000='Analítico Cx.'!$B98),-('Diário 4º PA'!$O$4:$O$2000=I$1),('Diário 4º PA'!$F$4:$F$2000))</f>
        <v>0</v>
      </c>
      <c r="J98" s="188">
        <f>SUMPRODUCT(-('Diário 1º PA'!$E$4:$E$2000='Analítico Cx.'!$B98),-('Diário 1º PA'!$O$4:$O$2000=J$1),('Diário 1º PA'!$F$4:$F$2000))+SUMPRODUCT(-('Diário 2º PA'!$E$4:$E$1998='Analítico Cx.'!$B98),-('Diário 2º PA'!$O$4:$O$1998=J$1),('Diário 2º PA'!$F$4:$F$1998))+SUMPRODUCT(-('Diário 3º PA'!$E$4:$E$1991='Analítico Cx.'!$B98),-('Diário 3º PA'!$O$4:$O$1991=J$1),('Diário 3º PA'!$F$4:$F$1991))+SUMPRODUCT(-('Diário 4º PA'!$E$4:$E$2000='Analítico Cx.'!$B98),-('Diário 4º PA'!$O$4:$O$2000=J$1),('Diário 4º PA'!$F$4:$F$2000))</f>
        <v>0</v>
      </c>
      <c r="K98" s="188">
        <f>SUMPRODUCT(-('Diário 1º PA'!$E$4:$E$2000='Analítico Cx.'!$B98),-('Diário 1º PA'!$O$4:$O$2000=K$1),('Diário 1º PA'!$F$4:$F$2000))+SUMPRODUCT(-('Diário 2º PA'!$E$4:$E$1998='Analítico Cx.'!$B98),-('Diário 2º PA'!$O$4:$O$1998=K$1),('Diário 2º PA'!$F$4:$F$1998))+SUMPRODUCT(-('Diário 3º PA'!$E$4:$E$1991='Analítico Cx.'!$B98),-('Diário 3º PA'!$O$4:$O$1991=K$1),('Diário 3º PA'!$F$4:$F$1991))+SUMPRODUCT(-('Diário 4º PA'!$E$4:$E$2000='Analítico Cx.'!$B98),-('Diário 4º PA'!$O$4:$O$2000=K$1),('Diário 4º PA'!$F$4:$F$2000))</f>
        <v>0</v>
      </c>
      <c r="L98" s="188">
        <f>SUMPRODUCT(-('Diário 1º PA'!$E$4:$E$2000='Analítico Cx.'!$B98),-('Diário 1º PA'!$O$4:$O$2000=L$1),('Diário 1º PA'!$F$4:$F$2000))+SUMPRODUCT(-('Diário 2º PA'!$E$4:$E$1998='Analítico Cx.'!$B98),-('Diário 2º PA'!$O$4:$O$1998=L$1),('Diário 2º PA'!$F$4:$F$1998))+SUMPRODUCT(-('Diário 3º PA'!$E$4:$E$1991='Analítico Cx.'!$B98),-('Diário 3º PA'!$O$4:$O$1991=L$1),('Diário 3º PA'!$F$4:$F$1991))+SUMPRODUCT(-('Diário 4º PA'!$E$4:$E$2000='Analítico Cx.'!$B98),-('Diário 4º PA'!$O$4:$O$2000=L$1),('Diário 4º PA'!$F$4:$F$2000))</f>
        <v>0</v>
      </c>
      <c r="M98" s="188">
        <f>SUMPRODUCT(-('Diário 1º PA'!$E$4:$E$2000='Analítico Cx.'!$B98),-('Diário 1º PA'!$O$4:$O$2000=M$1),('Diário 1º PA'!$F$4:$F$2000))+SUMPRODUCT(-('Diário 2º PA'!$E$4:$E$1998='Analítico Cx.'!$B98),-('Diário 2º PA'!$O$4:$O$1998=M$1),('Diário 2º PA'!$F$4:$F$1998))+SUMPRODUCT(-('Diário 3º PA'!$E$4:$E$1991='Analítico Cx.'!$B98),-('Diário 3º PA'!$O$4:$O$1991=M$1),('Diário 3º PA'!$F$4:$F$1991))+SUMPRODUCT(-('Diário 4º PA'!$E$4:$E$2000='Analítico Cx.'!$B98),-('Diário 4º PA'!$O$4:$O$2000=M$1),('Diário 4º PA'!$F$4:$F$2000))</f>
        <v>0</v>
      </c>
      <c r="N98" s="188">
        <f>SUMPRODUCT(-('Diário 1º PA'!$E$4:$E$2000='Analítico Cx.'!$B98),-('Diário 1º PA'!$O$4:$O$2000=N$1),('Diário 1º PA'!$F$4:$F$2000))+SUMPRODUCT(-('Diário 2º PA'!$E$4:$E$1998='Analítico Cx.'!$B98),-('Diário 2º PA'!$O$4:$O$1998=N$1),('Diário 2º PA'!$F$4:$F$1998))+SUMPRODUCT(-('Diário 3º PA'!$E$4:$E$1991='Analítico Cx.'!$B98),-('Diário 3º PA'!$O$4:$O$1991=N$1),('Diário 3º PA'!$F$4:$F$1991))+SUMPRODUCT(-('Diário 4º PA'!$E$4:$E$2000='Analítico Cx.'!$B98),-('Diário 4º PA'!$O$4:$O$2000=N$1),('Diário 4º PA'!$F$4:$F$2000))</f>
        <v>0</v>
      </c>
      <c r="O98" s="189">
        <f t="shared" si="16"/>
        <v>0</v>
      </c>
      <c r="P98" s="172">
        <f t="shared" si="17"/>
        <v>0</v>
      </c>
    </row>
    <row r="99" spans="1:16" ht="23.25" customHeight="1">
      <c r="A99" s="63" t="s">
        <v>197</v>
      </c>
      <c r="B99" s="107" t="s">
        <v>62</v>
      </c>
      <c r="C99" s="188">
        <f>SUMPRODUCT(-('Diário 1º PA'!$E$4:$E$2000='Analítico Cx.'!$B99),-('Diário 1º PA'!$O$4:$O$2000=C$1),('Diário 1º PA'!$F$4:$F$2000))+SUMPRODUCT(-('Diário 2º PA'!$E$4:$E$1998='Analítico Cx.'!$B99),-('Diário 2º PA'!$O$4:$O$1998=C$1),('Diário 2º PA'!$F$4:$F$1998))+SUMPRODUCT(-('Diário 3º PA'!$E$4:$E$1991='Analítico Cx.'!$B99),-('Diário 3º PA'!$O$4:$O$1991=C$1),('Diário 3º PA'!$F$4:$F$1991))+SUMPRODUCT(-('Diário 4º PA'!$E$4:$E$2000='Analítico Cx.'!$B99),-('Diário 4º PA'!$O$4:$O$2000=C$1),('Diário 4º PA'!$F$4:$F$2000))</f>
        <v>0</v>
      </c>
      <c r="D99" s="188">
        <f>SUMPRODUCT(-('Diário 1º PA'!$E$4:$E$2000='Analítico Cx.'!$B99),-('Diário 1º PA'!$O$4:$O$2000=D$1),('Diário 1º PA'!$F$4:$F$2000))+SUMPRODUCT(-('Diário 2º PA'!$E$4:$E$1998='Analítico Cx.'!$B99),-('Diário 2º PA'!$O$4:$O$1998=D$1),('Diário 2º PA'!$F$4:$F$1998))+SUMPRODUCT(-('Diário 3º PA'!$E$4:$E$1991='Analítico Cx.'!$B99),-('Diário 3º PA'!$O$4:$O$1991=D$1),('Diário 3º PA'!$F$4:$F$1991))+SUMPRODUCT(-('Diário 4º PA'!$E$4:$E$2000='Analítico Cx.'!$B99),-('Diário 4º PA'!$O$4:$O$2000=D$1),('Diário 4º PA'!$F$4:$F$2000))</f>
        <v>0</v>
      </c>
      <c r="E99" s="188">
        <f>SUMPRODUCT(-('Diário 1º PA'!$E$4:$E$2000='Analítico Cx.'!$B99),-('Diário 1º PA'!$O$4:$O$2000=E$1),('Diário 1º PA'!$F$4:$F$2000))+SUMPRODUCT(-('Diário 2º PA'!$E$4:$E$1998='Analítico Cx.'!$B99),-('Diário 2º PA'!$O$4:$O$1998=E$1),('Diário 2º PA'!$F$4:$F$1998))+SUMPRODUCT(-('Diário 3º PA'!$E$4:$E$1991='Analítico Cx.'!$B99),-('Diário 3º PA'!$O$4:$O$1991=E$1),('Diário 3º PA'!$F$4:$F$1991))+SUMPRODUCT(-('Diário 4º PA'!$E$4:$E$2000='Analítico Cx.'!$B99),-('Diário 4º PA'!$O$4:$O$2000=E$1),('Diário 4º PA'!$F$4:$F$2000))</f>
        <v>0</v>
      </c>
      <c r="F99" s="188">
        <f>SUMPRODUCT(-('Diário 1º PA'!$E$4:$E$2000='Analítico Cx.'!$B99),-('Diário 1º PA'!$O$4:$O$2000=F$1),('Diário 1º PA'!$F$4:$F$2000))+SUMPRODUCT(-('Diário 2º PA'!$E$4:$E$1998='Analítico Cx.'!$B99),-('Diário 2º PA'!$O$4:$O$1998=F$1),('Diário 2º PA'!$F$4:$F$1998))+SUMPRODUCT(-('Diário 3º PA'!$E$4:$E$1991='Analítico Cx.'!$B99),-('Diário 3º PA'!$O$4:$O$1991=F$1),('Diário 3º PA'!$F$4:$F$1991))+SUMPRODUCT(-('Diário 4º PA'!$E$4:$E$2000='Analítico Cx.'!$B99),-('Diário 4º PA'!$O$4:$O$2000=F$1),('Diário 4º PA'!$F$4:$F$2000))</f>
        <v>0</v>
      </c>
      <c r="G99" s="188">
        <f>SUMPRODUCT(-('Diário 1º PA'!$E$4:$E$2000='Analítico Cx.'!$B99),-('Diário 1º PA'!$O$4:$O$2000=G$1),('Diário 1º PA'!$F$4:$F$2000))+SUMPRODUCT(-('Diário 2º PA'!$E$4:$E$1998='Analítico Cx.'!$B99),-('Diário 2º PA'!$O$4:$O$1998=G$1),('Diário 2º PA'!$F$4:$F$1998))+SUMPRODUCT(-('Diário 3º PA'!$E$4:$E$1991='Analítico Cx.'!$B99),-('Diário 3º PA'!$O$4:$O$1991=G$1),('Diário 3º PA'!$F$4:$F$1991))+SUMPRODUCT(-('Diário 4º PA'!$E$4:$E$2000='Analítico Cx.'!$B99),-('Diário 4º PA'!$O$4:$O$2000=G$1),('Diário 4º PA'!$F$4:$F$2000))</f>
        <v>0</v>
      </c>
      <c r="H99" s="188">
        <f>SUMPRODUCT(-('Diário 1º PA'!$E$4:$E$2000='Analítico Cx.'!$B99),-('Diário 1º PA'!$O$4:$O$2000=H$1),('Diário 1º PA'!$F$4:$F$2000))+SUMPRODUCT(-('Diário 2º PA'!$E$4:$E$1998='Analítico Cx.'!$B99),-('Diário 2º PA'!$O$4:$O$1998=H$1),('Diário 2º PA'!$F$4:$F$1998))+SUMPRODUCT(-('Diário 3º PA'!$E$4:$E$1991='Analítico Cx.'!$B99),-('Diário 3º PA'!$O$4:$O$1991=H$1),('Diário 3º PA'!$F$4:$F$1991))+SUMPRODUCT(-('Diário 4º PA'!$E$4:$E$2000='Analítico Cx.'!$B99),-('Diário 4º PA'!$O$4:$O$2000=H$1),('Diário 4º PA'!$F$4:$F$2000))</f>
        <v>0</v>
      </c>
      <c r="I99" s="188">
        <f>SUMPRODUCT(-('Diário 1º PA'!$E$4:$E$2000='Analítico Cx.'!$B99),-('Diário 1º PA'!$O$4:$O$2000=I$1),('Diário 1º PA'!$F$4:$F$2000))+SUMPRODUCT(-('Diário 2º PA'!$E$4:$E$1998='Analítico Cx.'!$B99),-('Diário 2º PA'!$O$4:$O$1998=I$1),('Diário 2º PA'!$F$4:$F$1998))+SUMPRODUCT(-('Diário 3º PA'!$E$4:$E$1991='Analítico Cx.'!$B99),-('Diário 3º PA'!$O$4:$O$1991=I$1),('Diário 3º PA'!$F$4:$F$1991))+SUMPRODUCT(-('Diário 4º PA'!$E$4:$E$2000='Analítico Cx.'!$B99),-('Diário 4º PA'!$O$4:$O$2000=I$1),('Diário 4º PA'!$F$4:$F$2000))</f>
        <v>0</v>
      </c>
      <c r="J99" s="188">
        <f>SUMPRODUCT(-('Diário 1º PA'!$E$4:$E$2000='Analítico Cx.'!$B99),-('Diário 1º PA'!$O$4:$O$2000=J$1),('Diário 1º PA'!$F$4:$F$2000))+SUMPRODUCT(-('Diário 2º PA'!$E$4:$E$1998='Analítico Cx.'!$B99),-('Diário 2º PA'!$O$4:$O$1998=J$1),('Diário 2º PA'!$F$4:$F$1998))+SUMPRODUCT(-('Diário 3º PA'!$E$4:$E$1991='Analítico Cx.'!$B99),-('Diário 3º PA'!$O$4:$O$1991=J$1),('Diário 3º PA'!$F$4:$F$1991))+SUMPRODUCT(-('Diário 4º PA'!$E$4:$E$2000='Analítico Cx.'!$B99),-('Diário 4º PA'!$O$4:$O$2000=J$1),('Diário 4º PA'!$F$4:$F$2000))</f>
        <v>1550</v>
      </c>
      <c r="K99" s="188">
        <f>SUMPRODUCT(-('Diário 1º PA'!$E$4:$E$2000='Analítico Cx.'!$B99),-('Diário 1º PA'!$O$4:$O$2000=K$1),('Diário 1º PA'!$F$4:$F$2000))+SUMPRODUCT(-('Diário 2º PA'!$E$4:$E$1998='Analítico Cx.'!$B99),-('Diário 2º PA'!$O$4:$O$1998=K$1),('Diário 2º PA'!$F$4:$F$1998))+SUMPRODUCT(-('Diário 3º PA'!$E$4:$E$1991='Analítico Cx.'!$B99),-('Diário 3º PA'!$O$4:$O$1991=K$1),('Diário 3º PA'!$F$4:$F$1991))+SUMPRODUCT(-('Diário 4º PA'!$E$4:$E$2000='Analítico Cx.'!$B99),-('Diário 4º PA'!$O$4:$O$2000=K$1),('Diário 4º PA'!$F$4:$F$2000))</f>
        <v>0</v>
      </c>
      <c r="L99" s="188">
        <f>SUMPRODUCT(-('Diário 1º PA'!$E$4:$E$2000='Analítico Cx.'!$B99),-('Diário 1º PA'!$O$4:$O$2000=L$1),('Diário 1º PA'!$F$4:$F$2000))+SUMPRODUCT(-('Diário 2º PA'!$E$4:$E$1998='Analítico Cx.'!$B99),-('Diário 2º PA'!$O$4:$O$1998=L$1),('Diário 2º PA'!$F$4:$F$1998))+SUMPRODUCT(-('Diário 3º PA'!$E$4:$E$1991='Analítico Cx.'!$B99),-('Diário 3º PA'!$O$4:$O$1991=L$1),('Diário 3º PA'!$F$4:$F$1991))+SUMPRODUCT(-('Diário 4º PA'!$E$4:$E$2000='Analítico Cx.'!$B99),-('Diário 4º PA'!$O$4:$O$2000=L$1),('Diário 4º PA'!$F$4:$F$2000))</f>
        <v>950</v>
      </c>
      <c r="M99" s="188">
        <f>SUMPRODUCT(-('Diário 1º PA'!$E$4:$E$2000='Analítico Cx.'!$B99),-('Diário 1º PA'!$O$4:$O$2000=M$1),('Diário 1º PA'!$F$4:$F$2000))+SUMPRODUCT(-('Diário 2º PA'!$E$4:$E$1998='Analítico Cx.'!$B99),-('Diário 2º PA'!$O$4:$O$1998=M$1),('Diário 2º PA'!$F$4:$F$1998))+SUMPRODUCT(-('Diário 3º PA'!$E$4:$E$1991='Analítico Cx.'!$B99),-('Diário 3º PA'!$O$4:$O$1991=M$1),('Diário 3º PA'!$F$4:$F$1991))+SUMPRODUCT(-('Diário 4º PA'!$E$4:$E$2000='Analítico Cx.'!$B99),-('Diário 4º PA'!$O$4:$O$2000=M$1),('Diário 4º PA'!$F$4:$F$2000))</f>
        <v>0</v>
      </c>
      <c r="N99" s="188">
        <f>SUMPRODUCT(-('Diário 1º PA'!$E$4:$E$2000='Analítico Cx.'!$B99),-('Diário 1º PA'!$O$4:$O$2000=N$1),('Diário 1º PA'!$F$4:$F$2000))+SUMPRODUCT(-('Diário 2º PA'!$E$4:$E$1998='Analítico Cx.'!$B99),-('Diário 2º PA'!$O$4:$O$1998=N$1),('Diário 2º PA'!$F$4:$F$1998))+SUMPRODUCT(-('Diário 3º PA'!$E$4:$E$1991='Analítico Cx.'!$B99),-('Diário 3º PA'!$O$4:$O$1991=N$1),('Diário 3º PA'!$F$4:$F$1991))+SUMPRODUCT(-('Diário 4º PA'!$E$4:$E$2000='Analítico Cx.'!$B99),-('Diário 4º PA'!$O$4:$O$2000=N$1),('Diário 4º PA'!$F$4:$F$2000))</f>
        <v>0</v>
      </c>
      <c r="O99" s="189">
        <f t="shared" si="16"/>
        <v>2500</v>
      </c>
      <c r="P99" s="172">
        <f t="shared" si="17"/>
        <v>1.1925353241842404E-3</v>
      </c>
    </row>
    <row r="100" spans="1:16" ht="23.25" customHeight="1">
      <c r="A100" s="63" t="s">
        <v>198</v>
      </c>
      <c r="B100" s="107" t="s">
        <v>88</v>
      </c>
      <c r="C100" s="188">
        <f>SUMPRODUCT(-('Diário 1º PA'!$E$4:$E$2000='Analítico Cx.'!$B100),-('Diário 1º PA'!$O$4:$O$2000=C$1),('Diário 1º PA'!$F$4:$F$2000))+SUMPRODUCT(-('Diário 2º PA'!$E$4:$E$1998='Analítico Cx.'!$B100),-('Diário 2º PA'!$O$4:$O$1998=C$1),('Diário 2º PA'!$F$4:$F$1998))+SUMPRODUCT(-('Diário 3º PA'!$E$4:$E$1991='Analítico Cx.'!$B100),-('Diário 3º PA'!$O$4:$O$1991=C$1),('Diário 3º PA'!$F$4:$F$1991))+SUMPRODUCT(-('Diário 4º PA'!$E$4:$E$2000='Analítico Cx.'!$B100),-('Diário 4º PA'!$O$4:$O$2000=C$1),('Diário 4º PA'!$F$4:$F$2000))</f>
        <v>0</v>
      </c>
      <c r="D100" s="188">
        <f>SUMPRODUCT(-('Diário 1º PA'!$E$4:$E$2000='Analítico Cx.'!$B100),-('Diário 1º PA'!$O$4:$O$2000=D$1),('Diário 1º PA'!$F$4:$F$2000))+SUMPRODUCT(-('Diário 2º PA'!$E$4:$E$1998='Analítico Cx.'!$B100),-('Diário 2º PA'!$O$4:$O$1998=D$1),('Diário 2º PA'!$F$4:$F$1998))+SUMPRODUCT(-('Diário 3º PA'!$E$4:$E$1991='Analítico Cx.'!$B100),-('Diário 3º PA'!$O$4:$O$1991=D$1),('Diário 3º PA'!$F$4:$F$1991))+SUMPRODUCT(-('Diário 4º PA'!$E$4:$E$2000='Analítico Cx.'!$B100),-('Diário 4º PA'!$O$4:$O$2000=D$1),('Diário 4º PA'!$F$4:$F$2000))</f>
        <v>0</v>
      </c>
      <c r="E100" s="188">
        <f>SUMPRODUCT(-('Diário 1º PA'!$E$4:$E$2000='Analítico Cx.'!$B100),-('Diário 1º PA'!$O$4:$O$2000=E$1),('Diário 1º PA'!$F$4:$F$2000))+SUMPRODUCT(-('Diário 2º PA'!$E$4:$E$1998='Analítico Cx.'!$B100),-('Diário 2º PA'!$O$4:$O$1998=E$1),('Diário 2º PA'!$F$4:$F$1998))+SUMPRODUCT(-('Diário 3º PA'!$E$4:$E$1991='Analítico Cx.'!$B100),-('Diário 3º PA'!$O$4:$O$1991=E$1),('Diário 3º PA'!$F$4:$F$1991))+SUMPRODUCT(-('Diário 4º PA'!$E$4:$E$2000='Analítico Cx.'!$B100),-('Diário 4º PA'!$O$4:$O$2000=E$1),('Diário 4º PA'!$F$4:$F$2000))</f>
        <v>0</v>
      </c>
      <c r="F100" s="188">
        <f>SUMPRODUCT(-('Diário 1º PA'!$E$4:$E$2000='Analítico Cx.'!$B100),-('Diário 1º PA'!$O$4:$O$2000=F$1),('Diário 1º PA'!$F$4:$F$2000))+SUMPRODUCT(-('Diário 2º PA'!$E$4:$E$1998='Analítico Cx.'!$B100),-('Diário 2º PA'!$O$4:$O$1998=F$1),('Diário 2º PA'!$F$4:$F$1998))+SUMPRODUCT(-('Diário 3º PA'!$E$4:$E$1991='Analítico Cx.'!$B100),-('Diário 3º PA'!$O$4:$O$1991=F$1),('Diário 3º PA'!$F$4:$F$1991))+SUMPRODUCT(-('Diário 4º PA'!$E$4:$E$2000='Analítico Cx.'!$B100),-('Diário 4º PA'!$O$4:$O$2000=F$1),('Diário 4º PA'!$F$4:$F$2000))</f>
        <v>0</v>
      </c>
      <c r="G100" s="188">
        <f>SUMPRODUCT(-('Diário 1º PA'!$E$4:$E$2000='Analítico Cx.'!$B100),-('Diário 1º PA'!$O$4:$O$2000=G$1),('Diário 1º PA'!$F$4:$F$2000))+SUMPRODUCT(-('Diário 2º PA'!$E$4:$E$1998='Analítico Cx.'!$B100),-('Diário 2º PA'!$O$4:$O$1998=G$1),('Diário 2º PA'!$F$4:$F$1998))+SUMPRODUCT(-('Diário 3º PA'!$E$4:$E$1991='Analítico Cx.'!$B100),-('Diário 3º PA'!$O$4:$O$1991=G$1),('Diário 3º PA'!$F$4:$F$1991))+SUMPRODUCT(-('Diário 4º PA'!$E$4:$E$2000='Analítico Cx.'!$B100),-('Diário 4º PA'!$O$4:$O$2000=G$1),('Diário 4º PA'!$F$4:$F$2000))</f>
        <v>0</v>
      </c>
      <c r="H100" s="188">
        <f>SUMPRODUCT(-('Diário 1º PA'!$E$4:$E$2000='Analítico Cx.'!$B100),-('Diário 1º PA'!$O$4:$O$2000=H$1),('Diário 1º PA'!$F$4:$F$2000))+SUMPRODUCT(-('Diário 2º PA'!$E$4:$E$1998='Analítico Cx.'!$B100),-('Diário 2º PA'!$O$4:$O$1998=H$1),('Diário 2º PA'!$F$4:$F$1998))+SUMPRODUCT(-('Diário 3º PA'!$E$4:$E$1991='Analítico Cx.'!$B100),-('Diário 3º PA'!$O$4:$O$1991=H$1),('Diário 3º PA'!$F$4:$F$1991))+SUMPRODUCT(-('Diário 4º PA'!$E$4:$E$2000='Analítico Cx.'!$B100),-('Diário 4º PA'!$O$4:$O$2000=H$1),('Diário 4º PA'!$F$4:$F$2000))</f>
        <v>0</v>
      </c>
      <c r="I100" s="188">
        <f>SUMPRODUCT(-('Diário 1º PA'!$E$4:$E$2000='Analítico Cx.'!$B100),-('Diário 1º PA'!$O$4:$O$2000=I$1),('Diário 1º PA'!$F$4:$F$2000))+SUMPRODUCT(-('Diário 2º PA'!$E$4:$E$1998='Analítico Cx.'!$B100),-('Diário 2º PA'!$O$4:$O$1998=I$1),('Diário 2º PA'!$F$4:$F$1998))+SUMPRODUCT(-('Diário 3º PA'!$E$4:$E$1991='Analítico Cx.'!$B100),-('Diário 3º PA'!$O$4:$O$1991=I$1),('Diário 3º PA'!$F$4:$F$1991))+SUMPRODUCT(-('Diário 4º PA'!$E$4:$E$2000='Analítico Cx.'!$B100),-('Diário 4º PA'!$O$4:$O$2000=I$1),('Diário 4º PA'!$F$4:$F$2000))</f>
        <v>0</v>
      </c>
      <c r="J100" s="188">
        <f>SUMPRODUCT(-('Diário 1º PA'!$E$4:$E$2000='Analítico Cx.'!$B100),-('Diário 1º PA'!$O$4:$O$2000=J$1),('Diário 1º PA'!$F$4:$F$2000))+SUMPRODUCT(-('Diário 2º PA'!$E$4:$E$1998='Analítico Cx.'!$B100),-('Diário 2º PA'!$O$4:$O$1998=J$1),('Diário 2º PA'!$F$4:$F$1998))+SUMPRODUCT(-('Diário 3º PA'!$E$4:$E$1991='Analítico Cx.'!$B100),-('Diário 3º PA'!$O$4:$O$1991=J$1),('Diário 3º PA'!$F$4:$F$1991))+SUMPRODUCT(-('Diário 4º PA'!$E$4:$E$2000='Analítico Cx.'!$B100),-('Diário 4º PA'!$O$4:$O$2000=J$1),('Diário 4º PA'!$F$4:$F$2000))</f>
        <v>0</v>
      </c>
      <c r="K100" s="188">
        <f>SUMPRODUCT(-('Diário 1º PA'!$E$4:$E$2000='Analítico Cx.'!$B100),-('Diário 1º PA'!$O$4:$O$2000=K$1),('Diário 1º PA'!$F$4:$F$2000))+SUMPRODUCT(-('Diário 2º PA'!$E$4:$E$1998='Analítico Cx.'!$B100),-('Diário 2º PA'!$O$4:$O$1998=K$1),('Diário 2º PA'!$F$4:$F$1998))+SUMPRODUCT(-('Diário 3º PA'!$E$4:$E$1991='Analítico Cx.'!$B100),-('Diário 3º PA'!$O$4:$O$1991=K$1),('Diário 3º PA'!$F$4:$F$1991))+SUMPRODUCT(-('Diário 4º PA'!$E$4:$E$2000='Analítico Cx.'!$B100),-('Diário 4º PA'!$O$4:$O$2000=K$1),('Diário 4º PA'!$F$4:$F$2000))</f>
        <v>0</v>
      </c>
      <c r="L100" s="188">
        <f>SUMPRODUCT(-('Diário 1º PA'!$E$4:$E$2000='Analítico Cx.'!$B100),-('Diário 1º PA'!$O$4:$O$2000=L$1),('Diário 1º PA'!$F$4:$F$2000))+SUMPRODUCT(-('Diário 2º PA'!$E$4:$E$1998='Analítico Cx.'!$B100),-('Diário 2º PA'!$O$4:$O$1998=L$1),('Diário 2º PA'!$F$4:$F$1998))+SUMPRODUCT(-('Diário 3º PA'!$E$4:$E$1991='Analítico Cx.'!$B100),-('Diário 3º PA'!$O$4:$O$1991=L$1),('Diário 3º PA'!$F$4:$F$1991))+SUMPRODUCT(-('Diário 4º PA'!$E$4:$E$2000='Analítico Cx.'!$B100),-('Diário 4º PA'!$O$4:$O$2000=L$1),('Diário 4º PA'!$F$4:$F$2000))</f>
        <v>0</v>
      </c>
      <c r="M100" s="188">
        <f>SUMPRODUCT(-('Diário 1º PA'!$E$4:$E$2000='Analítico Cx.'!$B100),-('Diário 1º PA'!$O$4:$O$2000=M$1),('Diário 1º PA'!$F$4:$F$2000))+SUMPRODUCT(-('Diário 2º PA'!$E$4:$E$1998='Analítico Cx.'!$B100),-('Diário 2º PA'!$O$4:$O$1998=M$1),('Diário 2º PA'!$F$4:$F$1998))+SUMPRODUCT(-('Diário 3º PA'!$E$4:$E$1991='Analítico Cx.'!$B100),-('Diário 3º PA'!$O$4:$O$1991=M$1),('Diário 3º PA'!$F$4:$F$1991))+SUMPRODUCT(-('Diário 4º PA'!$E$4:$E$2000='Analítico Cx.'!$B100),-('Diário 4º PA'!$O$4:$O$2000=M$1),('Diário 4º PA'!$F$4:$F$2000))</f>
        <v>0</v>
      </c>
      <c r="N100" s="188">
        <f>SUMPRODUCT(-('Diário 1º PA'!$E$4:$E$2000='Analítico Cx.'!$B100),-('Diário 1º PA'!$O$4:$O$2000=N$1),('Diário 1º PA'!$F$4:$F$2000))+SUMPRODUCT(-('Diário 2º PA'!$E$4:$E$1998='Analítico Cx.'!$B100),-('Diário 2º PA'!$O$4:$O$1998=N$1),('Diário 2º PA'!$F$4:$F$1998))+SUMPRODUCT(-('Diário 3º PA'!$E$4:$E$1991='Analítico Cx.'!$B100),-('Diário 3º PA'!$O$4:$O$1991=N$1),('Diário 3º PA'!$F$4:$F$1991))+SUMPRODUCT(-('Diário 4º PA'!$E$4:$E$2000='Analítico Cx.'!$B100),-('Diário 4º PA'!$O$4:$O$2000=N$1),('Diário 4º PA'!$F$4:$F$2000))</f>
        <v>0</v>
      </c>
      <c r="O100" s="189">
        <f t="shared" si="16"/>
        <v>0</v>
      </c>
      <c r="P100" s="172">
        <f t="shared" si="17"/>
        <v>0</v>
      </c>
    </row>
    <row r="101" spans="1:16" ht="23.25" customHeight="1">
      <c r="A101" s="63" t="s">
        <v>199</v>
      </c>
      <c r="B101" s="107" t="s">
        <v>254</v>
      </c>
      <c r="C101" s="188">
        <f>SUMPRODUCT(-('Diário 1º PA'!$E$4:$E$2000='Analítico Cx.'!$B101),-('Diário 1º PA'!$O$4:$O$2000=C$1),('Diário 1º PA'!$F$4:$F$2000))+SUMPRODUCT(-('Diário 2º PA'!$E$4:$E$1998='Analítico Cx.'!$B101),-('Diário 2º PA'!$O$4:$O$1998=C$1),('Diário 2º PA'!$F$4:$F$1998))+SUMPRODUCT(-('Diário 3º PA'!$E$4:$E$1991='Analítico Cx.'!$B101),-('Diário 3º PA'!$O$4:$O$1991=C$1),('Diário 3º PA'!$F$4:$F$1991))+SUMPRODUCT(-('Diário 4º PA'!$E$4:$E$2000='Analítico Cx.'!$B101),-('Diário 4º PA'!$O$4:$O$2000=C$1),('Diário 4º PA'!$F$4:$F$2000))</f>
        <v>0</v>
      </c>
      <c r="D101" s="188">
        <f>SUMPRODUCT(-('Diário 1º PA'!$E$4:$E$2000='Analítico Cx.'!$B101),-('Diário 1º PA'!$O$4:$O$2000=D$1),('Diário 1º PA'!$F$4:$F$2000))+SUMPRODUCT(-('Diário 2º PA'!$E$4:$E$1998='Analítico Cx.'!$B101),-('Diário 2º PA'!$O$4:$O$1998=D$1),('Diário 2º PA'!$F$4:$F$1998))+SUMPRODUCT(-('Diário 3º PA'!$E$4:$E$1991='Analítico Cx.'!$B101),-('Diário 3º PA'!$O$4:$O$1991=D$1),('Diário 3º PA'!$F$4:$F$1991))+SUMPRODUCT(-('Diário 4º PA'!$E$4:$E$2000='Analítico Cx.'!$B101),-('Diário 4º PA'!$O$4:$O$2000=D$1),('Diário 4º PA'!$F$4:$F$2000))</f>
        <v>0</v>
      </c>
      <c r="E101" s="188">
        <f>SUMPRODUCT(-('Diário 1º PA'!$E$4:$E$2000='Analítico Cx.'!$B101),-('Diário 1º PA'!$O$4:$O$2000=E$1),('Diário 1º PA'!$F$4:$F$2000))+SUMPRODUCT(-('Diário 2º PA'!$E$4:$E$1998='Analítico Cx.'!$B101),-('Diário 2º PA'!$O$4:$O$1998=E$1),('Diário 2º PA'!$F$4:$F$1998))+SUMPRODUCT(-('Diário 3º PA'!$E$4:$E$1991='Analítico Cx.'!$B101),-('Diário 3º PA'!$O$4:$O$1991=E$1),('Diário 3º PA'!$F$4:$F$1991))+SUMPRODUCT(-('Diário 4º PA'!$E$4:$E$2000='Analítico Cx.'!$B101),-('Diário 4º PA'!$O$4:$O$2000=E$1),('Diário 4º PA'!$F$4:$F$2000))</f>
        <v>5991.7</v>
      </c>
      <c r="F101" s="188">
        <f>SUMPRODUCT(-('Diário 1º PA'!$E$4:$E$2000='Analítico Cx.'!$B101),-('Diário 1º PA'!$O$4:$O$2000=F$1),('Diário 1º PA'!$F$4:$F$2000))+SUMPRODUCT(-('Diário 2º PA'!$E$4:$E$1998='Analítico Cx.'!$B101),-('Diário 2º PA'!$O$4:$O$1998=F$1),('Diário 2º PA'!$F$4:$F$1998))+SUMPRODUCT(-('Diário 3º PA'!$E$4:$E$1991='Analítico Cx.'!$B101),-('Diário 3º PA'!$O$4:$O$1991=F$1),('Diário 3º PA'!$F$4:$F$1991))+SUMPRODUCT(-('Diário 4º PA'!$E$4:$E$2000='Analítico Cx.'!$B101),-('Diário 4º PA'!$O$4:$O$2000=F$1),('Diário 4º PA'!$F$4:$F$2000))</f>
        <v>0</v>
      </c>
      <c r="G101" s="188">
        <f>SUMPRODUCT(-('Diário 1º PA'!$E$4:$E$2000='Analítico Cx.'!$B101),-('Diário 1º PA'!$O$4:$O$2000=G$1),('Diário 1º PA'!$F$4:$F$2000))+SUMPRODUCT(-('Diário 2º PA'!$E$4:$E$1998='Analítico Cx.'!$B101),-('Diário 2º PA'!$O$4:$O$1998=G$1),('Diário 2º PA'!$F$4:$F$1998))+SUMPRODUCT(-('Diário 3º PA'!$E$4:$E$1991='Analítico Cx.'!$B101),-('Diário 3º PA'!$O$4:$O$1991=G$1),('Diário 3º PA'!$F$4:$F$1991))+SUMPRODUCT(-('Diário 4º PA'!$E$4:$E$2000='Analítico Cx.'!$B101),-('Diário 4º PA'!$O$4:$O$2000=G$1),('Diário 4º PA'!$F$4:$F$2000))</f>
        <v>0</v>
      </c>
      <c r="H101" s="188">
        <f>SUMPRODUCT(-('Diário 1º PA'!$E$4:$E$2000='Analítico Cx.'!$B101),-('Diário 1º PA'!$O$4:$O$2000=H$1),('Diário 1º PA'!$F$4:$F$2000))+SUMPRODUCT(-('Diário 2º PA'!$E$4:$E$1998='Analítico Cx.'!$B101),-('Diário 2º PA'!$O$4:$O$1998=H$1),('Diário 2º PA'!$F$4:$F$1998))+SUMPRODUCT(-('Diário 3º PA'!$E$4:$E$1991='Analítico Cx.'!$B101),-('Diário 3º PA'!$O$4:$O$1991=H$1),('Diário 3º PA'!$F$4:$F$1991))+SUMPRODUCT(-('Diário 4º PA'!$E$4:$E$2000='Analítico Cx.'!$B101),-('Diário 4º PA'!$O$4:$O$2000=H$1),('Diário 4º PA'!$F$4:$F$2000))</f>
        <v>0</v>
      </c>
      <c r="I101" s="188">
        <f>SUMPRODUCT(-('Diário 1º PA'!$E$4:$E$2000='Analítico Cx.'!$B101),-('Diário 1º PA'!$O$4:$O$2000=I$1),('Diário 1º PA'!$F$4:$F$2000))+SUMPRODUCT(-('Diário 2º PA'!$E$4:$E$1998='Analítico Cx.'!$B101),-('Diário 2º PA'!$O$4:$O$1998=I$1),('Diário 2º PA'!$F$4:$F$1998))+SUMPRODUCT(-('Diário 3º PA'!$E$4:$E$1991='Analítico Cx.'!$B101),-('Diário 3º PA'!$O$4:$O$1991=I$1),('Diário 3º PA'!$F$4:$F$1991))+SUMPRODUCT(-('Diário 4º PA'!$E$4:$E$2000='Analítico Cx.'!$B101),-('Diário 4º PA'!$O$4:$O$2000=I$1),('Diário 4º PA'!$F$4:$F$2000))</f>
        <v>0</v>
      </c>
      <c r="J101" s="188">
        <f>SUMPRODUCT(-('Diário 1º PA'!$E$4:$E$2000='Analítico Cx.'!$B101),-('Diário 1º PA'!$O$4:$O$2000=J$1),('Diário 1º PA'!$F$4:$F$2000))+SUMPRODUCT(-('Diário 2º PA'!$E$4:$E$1998='Analítico Cx.'!$B101),-('Diário 2º PA'!$O$4:$O$1998=J$1),('Diário 2º PA'!$F$4:$F$1998))+SUMPRODUCT(-('Diário 3º PA'!$E$4:$E$1991='Analítico Cx.'!$B101),-('Diário 3º PA'!$O$4:$O$1991=J$1),('Diário 3º PA'!$F$4:$F$1991))+SUMPRODUCT(-('Diário 4º PA'!$E$4:$E$2000='Analítico Cx.'!$B101),-('Diário 4º PA'!$O$4:$O$2000=J$1),('Diário 4º PA'!$F$4:$F$2000))</f>
        <v>0</v>
      </c>
      <c r="K101" s="188">
        <f>SUMPRODUCT(-('Diário 1º PA'!$E$4:$E$2000='Analítico Cx.'!$B101),-('Diário 1º PA'!$O$4:$O$2000=K$1),('Diário 1º PA'!$F$4:$F$2000))+SUMPRODUCT(-('Diário 2º PA'!$E$4:$E$1998='Analítico Cx.'!$B101),-('Diário 2º PA'!$O$4:$O$1998=K$1),('Diário 2º PA'!$F$4:$F$1998))+SUMPRODUCT(-('Diário 3º PA'!$E$4:$E$1991='Analítico Cx.'!$B101),-('Diário 3º PA'!$O$4:$O$1991=K$1),('Diário 3º PA'!$F$4:$F$1991))+SUMPRODUCT(-('Diário 4º PA'!$E$4:$E$2000='Analítico Cx.'!$B101),-('Diário 4º PA'!$O$4:$O$2000=K$1),('Diário 4º PA'!$F$4:$F$2000))</f>
        <v>0</v>
      </c>
      <c r="L101" s="188">
        <f>SUMPRODUCT(-('Diário 1º PA'!$E$4:$E$2000='Analítico Cx.'!$B101),-('Diário 1º PA'!$O$4:$O$2000=L$1),('Diário 1º PA'!$F$4:$F$2000))+SUMPRODUCT(-('Diário 2º PA'!$E$4:$E$1998='Analítico Cx.'!$B101),-('Diário 2º PA'!$O$4:$O$1998=L$1),('Diário 2º PA'!$F$4:$F$1998))+SUMPRODUCT(-('Diário 3º PA'!$E$4:$E$1991='Analítico Cx.'!$B101),-('Diário 3º PA'!$O$4:$O$1991=L$1),('Diário 3º PA'!$F$4:$F$1991))+SUMPRODUCT(-('Diário 4º PA'!$E$4:$E$2000='Analítico Cx.'!$B101),-('Diário 4º PA'!$O$4:$O$2000=L$1),('Diário 4º PA'!$F$4:$F$2000))</f>
        <v>0</v>
      </c>
      <c r="M101" s="188">
        <f>SUMPRODUCT(-('Diário 1º PA'!$E$4:$E$2000='Analítico Cx.'!$B101),-('Diário 1º PA'!$O$4:$O$2000=M$1),('Diário 1º PA'!$F$4:$F$2000))+SUMPRODUCT(-('Diário 2º PA'!$E$4:$E$1998='Analítico Cx.'!$B101),-('Diário 2º PA'!$O$4:$O$1998=M$1),('Diário 2º PA'!$F$4:$F$1998))+SUMPRODUCT(-('Diário 3º PA'!$E$4:$E$1991='Analítico Cx.'!$B101),-('Diário 3º PA'!$O$4:$O$1991=M$1),('Diário 3º PA'!$F$4:$F$1991))+SUMPRODUCT(-('Diário 4º PA'!$E$4:$E$2000='Analítico Cx.'!$B101),-('Diário 4º PA'!$O$4:$O$2000=M$1),('Diário 4º PA'!$F$4:$F$2000))</f>
        <v>0</v>
      </c>
      <c r="N101" s="188">
        <f>SUMPRODUCT(-('Diário 1º PA'!$E$4:$E$2000='Analítico Cx.'!$B101),-('Diário 1º PA'!$O$4:$O$2000=N$1),('Diário 1º PA'!$F$4:$F$2000))+SUMPRODUCT(-('Diário 2º PA'!$E$4:$E$1998='Analítico Cx.'!$B101),-('Diário 2º PA'!$O$4:$O$1998=N$1),('Diário 2º PA'!$F$4:$F$1998))+SUMPRODUCT(-('Diário 3º PA'!$E$4:$E$1991='Analítico Cx.'!$B101),-('Diário 3º PA'!$O$4:$O$1991=N$1),('Diário 3º PA'!$F$4:$F$1991))+SUMPRODUCT(-('Diário 4º PA'!$E$4:$E$2000='Analítico Cx.'!$B101),-('Diário 4º PA'!$O$4:$O$2000=N$1),('Diário 4º PA'!$F$4:$F$2000))</f>
        <v>0</v>
      </c>
      <c r="O101" s="189">
        <f t="shared" si="16"/>
        <v>5991.7</v>
      </c>
      <c r="P101" s="172">
        <f t="shared" si="17"/>
        <v>2.8581255607658851E-3</v>
      </c>
    </row>
    <row r="102" spans="1:16" ht="23.25" customHeight="1">
      <c r="A102" s="63" t="s">
        <v>200</v>
      </c>
      <c r="B102" s="107" t="s">
        <v>0</v>
      </c>
      <c r="C102" s="188">
        <f>SUMPRODUCT(-('Diário 1º PA'!$E$4:$E$2000='Analítico Cx.'!$B102),-('Diário 1º PA'!$O$4:$O$2000=C$1),('Diário 1º PA'!$F$4:$F$2000))+SUMPRODUCT(-('Diário 2º PA'!$E$4:$E$1998='Analítico Cx.'!$B102),-('Diário 2º PA'!$O$4:$O$1998=C$1),('Diário 2º PA'!$F$4:$F$1998))+SUMPRODUCT(-('Diário 3º PA'!$E$4:$E$1991='Analítico Cx.'!$B102),-('Diário 3º PA'!$O$4:$O$1991=C$1),('Diário 3º PA'!$F$4:$F$1991))+SUMPRODUCT(-('Diário 4º PA'!$E$4:$E$2000='Analítico Cx.'!$B102),-('Diário 4º PA'!$O$4:$O$2000=C$1),('Diário 4º PA'!$F$4:$F$2000))</f>
        <v>0</v>
      </c>
      <c r="D102" s="188">
        <f>SUMPRODUCT(-('Diário 1º PA'!$E$4:$E$2000='Analítico Cx.'!$B102),-('Diário 1º PA'!$O$4:$O$2000=D$1),('Diário 1º PA'!$F$4:$F$2000))+SUMPRODUCT(-('Diário 2º PA'!$E$4:$E$1998='Analítico Cx.'!$B102),-('Diário 2º PA'!$O$4:$O$1998=D$1),('Diário 2º PA'!$F$4:$F$1998))+SUMPRODUCT(-('Diário 3º PA'!$E$4:$E$1991='Analítico Cx.'!$B102),-('Diário 3º PA'!$O$4:$O$1991=D$1),('Diário 3º PA'!$F$4:$F$1991))+SUMPRODUCT(-('Diário 4º PA'!$E$4:$E$2000='Analítico Cx.'!$B102),-('Diário 4º PA'!$O$4:$O$2000=D$1),('Diário 4º PA'!$F$4:$F$2000))</f>
        <v>0</v>
      </c>
      <c r="E102" s="188">
        <f>SUMPRODUCT(-('Diário 1º PA'!$E$4:$E$2000='Analítico Cx.'!$B102),-('Diário 1º PA'!$O$4:$O$2000=E$1),('Diário 1º PA'!$F$4:$F$2000))+SUMPRODUCT(-('Diário 2º PA'!$E$4:$E$1998='Analítico Cx.'!$B102),-('Diário 2º PA'!$O$4:$O$1998=E$1),('Diário 2º PA'!$F$4:$F$1998))+SUMPRODUCT(-('Diário 3º PA'!$E$4:$E$1991='Analítico Cx.'!$B102),-('Diário 3º PA'!$O$4:$O$1991=E$1),('Diário 3º PA'!$F$4:$F$1991))+SUMPRODUCT(-('Diário 4º PA'!$E$4:$E$2000='Analítico Cx.'!$B102),-('Diário 4º PA'!$O$4:$O$2000=E$1),('Diário 4º PA'!$F$4:$F$2000))</f>
        <v>0</v>
      </c>
      <c r="F102" s="188">
        <f>SUMPRODUCT(-('Diário 1º PA'!$E$4:$E$2000='Analítico Cx.'!$B102),-('Diário 1º PA'!$O$4:$O$2000=F$1),('Diário 1º PA'!$F$4:$F$2000))+SUMPRODUCT(-('Diário 2º PA'!$E$4:$E$1998='Analítico Cx.'!$B102),-('Diário 2º PA'!$O$4:$O$1998=F$1),('Diário 2º PA'!$F$4:$F$1998))+SUMPRODUCT(-('Diário 3º PA'!$E$4:$E$1991='Analítico Cx.'!$B102),-('Diário 3º PA'!$O$4:$O$1991=F$1),('Diário 3º PA'!$F$4:$F$1991))+SUMPRODUCT(-('Diário 4º PA'!$E$4:$E$2000='Analítico Cx.'!$B102),-('Diário 4º PA'!$O$4:$O$2000=F$1),('Diário 4º PA'!$F$4:$F$2000))</f>
        <v>0</v>
      </c>
      <c r="G102" s="188">
        <f>SUMPRODUCT(-('Diário 1º PA'!$E$4:$E$2000='Analítico Cx.'!$B102),-('Diário 1º PA'!$O$4:$O$2000=G$1),('Diário 1º PA'!$F$4:$F$2000))+SUMPRODUCT(-('Diário 2º PA'!$E$4:$E$1998='Analítico Cx.'!$B102),-('Diário 2º PA'!$O$4:$O$1998=G$1),('Diário 2º PA'!$F$4:$F$1998))+SUMPRODUCT(-('Diário 3º PA'!$E$4:$E$1991='Analítico Cx.'!$B102),-('Diário 3º PA'!$O$4:$O$1991=G$1),('Diário 3º PA'!$F$4:$F$1991))+SUMPRODUCT(-('Diário 4º PA'!$E$4:$E$2000='Analítico Cx.'!$B102),-('Diário 4º PA'!$O$4:$O$2000=G$1),('Diário 4º PA'!$F$4:$F$2000))</f>
        <v>0</v>
      </c>
      <c r="H102" s="188">
        <f>SUMPRODUCT(-('Diário 1º PA'!$E$4:$E$2000='Analítico Cx.'!$B102),-('Diário 1º PA'!$O$4:$O$2000=H$1),('Diário 1º PA'!$F$4:$F$2000))+SUMPRODUCT(-('Diário 2º PA'!$E$4:$E$1998='Analítico Cx.'!$B102),-('Diário 2º PA'!$O$4:$O$1998=H$1),('Diário 2º PA'!$F$4:$F$1998))+SUMPRODUCT(-('Diário 3º PA'!$E$4:$E$1991='Analítico Cx.'!$B102),-('Diário 3º PA'!$O$4:$O$1991=H$1),('Diário 3º PA'!$F$4:$F$1991))+SUMPRODUCT(-('Diário 4º PA'!$E$4:$E$2000='Analítico Cx.'!$B102),-('Diário 4º PA'!$O$4:$O$2000=H$1),('Diário 4º PA'!$F$4:$F$2000))</f>
        <v>0</v>
      </c>
      <c r="I102" s="188">
        <f>SUMPRODUCT(-('Diário 1º PA'!$E$4:$E$2000='Analítico Cx.'!$B102),-('Diário 1º PA'!$O$4:$O$2000=I$1),('Diário 1º PA'!$F$4:$F$2000))+SUMPRODUCT(-('Diário 2º PA'!$E$4:$E$1998='Analítico Cx.'!$B102),-('Diário 2º PA'!$O$4:$O$1998=I$1),('Diário 2º PA'!$F$4:$F$1998))+SUMPRODUCT(-('Diário 3º PA'!$E$4:$E$1991='Analítico Cx.'!$B102),-('Diário 3º PA'!$O$4:$O$1991=I$1),('Diário 3º PA'!$F$4:$F$1991))+SUMPRODUCT(-('Diário 4º PA'!$E$4:$E$2000='Analítico Cx.'!$B102),-('Diário 4º PA'!$O$4:$O$2000=I$1),('Diário 4º PA'!$F$4:$F$2000))</f>
        <v>0</v>
      </c>
      <c r="J102" s="188">
        <f>SUMPRODUCT(-('Diário 1º PA'!$E$4:$E$2000='Analítico Cx.'!$B102),-('Diário 1º PA'!$O$4:$O$2000=J$1),('Diário 1º PA'!$F$4:$F$2000))+SUMPRODUCT(-('Diário 2º PA'!$E$4:$E$1998='Analítico Cx.'!$B102),-('Diário 2º PA'!$O$4:$O$1998=J$1),('Diário 2º PA'!$F$4:$F$1998))+SUMPRODUCT(-('Diário 3º PA'!$E$4:$E$1991='Analítico Cx.'!$B102),-('Diário 3º PA'!$O$4:$O$1991=J$1),('Diário 3º PA'!$F$4:$F$1991))+SUMPRODUCT(-('Diário 4º PA'!$E$4:$E$2000='Analítico Cx.'!$B102),-('Diário 4º PA'!$O$4:$O$2000=J$1),('Diário 4º PA'!$F$4:$F$2000))</f>
        <v>0</v>
      </c>
      <c r="K102" s="188">
        <f>SUMPRODUCT(-('Diário 1º PA'!$E$4:$E$2000='Analítico Cx.'!$B102),-('Diário 1º PA'!$O$4:$O$2000=K$1),('Diário 1º PA'!$F$4:$F$2000))+SUMPRODUCT(-('Diário 2º PA'!$E$4:$E$1998='Analítico Cx.'!$B102),-('Diário 2º PA'!$O$4:$O$1998=K$1),('Diário 2º PA'!$F$4:$F$1998))+SUMPRODUCT(-('Diário 3º PA'!$E$4:$E$1991='Analítico Cx.'!$B102),-('Diário 3º PA'!$O$4:$O$1991=K$1),('Diário 3º PA'!$F$4:$F$1991))+SUMPRODUCT(-('Diário 4º PA'!$E$4:$E$2000='Analítico Cx.'!$B102),-('Diário 4º PA'!$O$4:$O$2000=K$1),('Diário 4º PA'!$F$4:$F$2000))</f>
        <v>0</v>
      </c>
      <c r="L102" s="188">
        <f>SUMPRODUCT(-('Diário 1º PA'!$E$4:$E$2000='Analítico Cx.'!$B102),-('Diário 1º PA'!$O$4:$O$2000=L$1),('Diário 1º PA'!$F$4:$F$2000))+SUMPRODUCT(-('Diário 2º PA'!$E$4:$E$1998='Analítico Cx.'!$B102),-('Diário 2º PA'!$O$4:$O$1998=L$1),('Diário 2º PA'!$F$4:$F$1998))+SUMPRODUCT(-('Diário 3º PA'!$E$4:$E$1991='Analítico Cx.'!$B102),-('Diário 3º PA'!$O$4:$O$1991=L$1),('Diário 3º PA'!$F$4:$F$1991))+SUMPRODUCT(-('Diário 4º PA'!$E$4:$E$2000='Analítico Cx.'!$B102),-('Diário 4º PA'!$O$4:$O$2000=L$1),('Diário 4º PA'!$F$4:$F$2000))</f>
        <v>0</v>
      </c>
      <c r="M102" s="188">
        <f>SUMPRODUCT(-('Diário 1º PA'!$E$4:$E$2000='Analítico Cx.'!$B102),-('Diário 1º PA'!$O$4:$O$2000=M$1),('Diário 1º PA'!$F$4:$F$2000))+SUMPRODUCT(-('Diário 2º PA'!$E$4:$E$1998='Analítico Cx.'!$B102),-('Diário 2º PA'!$O$4:$O$1998=M$1),('Diário 2º PA'!$F$4:$F$1998))+SUMPRODUCT(-('Diário 3º PA'!$E$4:$E$1991='Analítico Cx.'!$B102),-('Diário 3º PA'!$O$4:$O$1991=M$1),('Diário 3º PA'!$F$4:$F$1991))+SUMPRODUCT(-('Diário 4º PA'!$E$4:$E$2000='Analítico Cx.'!$B102),-('Diário 4º PA'!$O$4:$O$2000=M$1),('Diário 4º PA'!$F$4:$F$2000))</f>
        <v>0</v>
      </c>
      <c r="N102" s="188">
        <f>SUMPRODUCT(-('Diário 1º PA'!$E$4:$E$2000='Analítico Cx.'!$B102),-('Diário 1º PA'!$O$4:$O$2000=N$1),('Diário 1º PA'!$F$4:$F$2000))+SUMPRODUCT(-('Diário 2º PA'!$E$4:$E$1998='Analítico Cx.'!$B102),-('Diário 2º PA'!$O$4:$O$1998=N$1),('Diário 2º PA'!$F$4:$F$1998))+SUMPRODUCT(-('Diário 3º PA'!$E$4:$E$1991='Analítico Cx.'!$B102),-('Diário 3º PA'!$O$4:$O$1991=N$1),('Diário 3º PA'!$F$4:$F$1991))+SUMPRODUCT(-('Diário 4º PA'!$E$4:$E$2000='Analítico Cx.'!$B102),-('Diário 4º PA'!$O$4:$O$2000=N$1),('Diário 4º PA'!$F$4:$F$2000))</f>
        <v>0</v>
      </c>
      <c r="O102" s="189">
        <f t="shared" si="16"/>
        <v>0</v>
      </c>
      <c r="P102" s="172">
        <f t="shared" si="17"/>
        <v>0</v>
      </c>
    </row>
    <row r="103" spans="1:16" ht="23.25" customHeight="1">
      <c r="A103" s="63" t="s">
        <v>201</v>
      </c>
      <c r="B103" s="108" t="s">
        <v>89</v>
      </c>
      <c r="C103" s="188">
        <f>SUMPRODUCT(-('Diário 1º PA'!$E$4:$E$2000='Analítico Cx.'!$B103),-('Diário 1º PA'!$O$4:$O$2000=C$1),('Diário 1º PA'!$F$4:$F$2000))+SUMPRODUCT(-('Diário 2º PA'!$E$4:$E$1998='Analítico Cx.'!$B103),-('Diário 2º PA'!$O$4:$O$1998=C$1),('Diário 2º PA'!$F$4:$F$1998))+SUMPRODUCT(-('Diário 3º PA'!$E$4:$E$1991='Analítico Cx.'!$B103),-('Diário 3º PA'!$O$4:$O$1991=C$1),('Diário 3º PA'!$F$4:$F$1991))+SUMPRODUCT(-('Diário 4º PA'!$E$4:$E$2000='Analítico Cx.'!$B103),-('Diário 4º PA'!$O$4:$O$2000=C$1),('Diário 4º PA'!$F$4:$F$2000))</f>
        <v>0</v>
      </c>
      <c r="D103" s="188">
        <f>SUMPRODUCT(-('Diário 1º PA'!$E$4:$E$2000='Analítico Cx.'!$B103),-('Diário 1º PA'!$O$4:$O$2000=D$1),('Diário 1º PA'!$F$4:$F$2000))+SUMPRODUCT(-('Diário 2º PA'!$E$4:$E$1998='Analítico Cx.'!$B103),-('Diário 2º PA'!$O$4:$O$1998=D$1),('Diário 2º PA'!$F$4:$F$1998))+SUMPRODUCT(-('Diário 3º PA'!$E$4:$E$1991='Analítico Cx.'!$B103),-('Diário 3º PA'!$O$4:$O$1991=D$1),('Diário 3º PA'!$F$4:$F$1991))+SUMPRODUCT(-('Diário 4º PA'!$E$4:$E$2000='Analítico Cx.'!$B103),-('Diário 4º PA'!$O$4:$O$2000=D$1),('Diário 4º PA'!$F$4:$F$2000))</f>
        <v>0</v>
      </c>
      <c r="E103" s="188">
        <f>SUMPRODUCT(-('Diário 1º PA'!$E$4:$E$2000='Analítico Cx.'!$B103),-('Diário 1º PA'!$O$4:$O$2000=E$1),('Diário 1º PA'!$F$4:$F$2000))+SUMPRODUCT(-('Diário 2º PA'!$E$4:$E$1998='Analítico Cx.'!$B103),-('Diário 2º PA'!$O$4:$O$1998=E$1),('Diário 2º PA'!$F$4:$F$1998))+SUMPRODUCT(-('Diário 3º PA'!$E$4:$E$1991='Analítico Cx.'!$B103),-('Diário 3º PA'!$O$4:$O$1991=E$1),('Diário 3º PA'!$F$4:$F$1991))+SUMPRODUCT(-('Diário 4º PA'!$E$4:$E$2000='Analítico Cx.'!$B103),-('Diário 4º PA'!$O$4:$O$2000=E$1),('Diário 4º PA'!$F$4:$F$2000))</f>
        <v>0</v>
      </c>
      <c r="F103" s="188">
        <f>SUMPRODUCT(-('Diário 1º PA'!$E$4:$E$2000='Analítico Cx.'!$B103),-('Diário 1º PA'!$O$4:$O$2000=F$1),('Diário 1º PA'!$F$4:$F$2000))+SUMPRODUCT(-('Diário 2º PA'!$E$4:$E$1998='Analítico Cx.'!$B103),-('Diário 2º PA'!$O$4:$O$1998=F$1),('Diário 2º PA'!$F$4:$F$1998))+SUMPRODUCT(-('Diário 3º PA'!$E$4:$E$1991='Analítico Cx.'!$B103),-('Diário 3º PA'!$O$4:$O$1991=F$1),('Diário 3º PA'!$F$4:$F$1991))+SUMPRODUCT(-('Diário 4º PA'!$E$4:$E$2000='Analítico Cx.'!$B103),-('Diário 4º PA'!$O$4:$O$2000=F$1),('Diário 4º PA'!$F$4:$F$2000))</f>
        <v>0</v>
      </c>
      <c r="G103" s="188">
        <f>SUMPRODUCT(-('Diário 1º PA'!$E$4:$E$2000='Analítico Cx.'!$B103),-('Diário 1º PA'!$O$4:$O$2000=G$1),('Diário 1º PA'!$F$4:$F$2000))+SUMPRODUCT(-('Diário 2º PA'!$E$4:$E$1998='Analítico Cx.'!$B103),-('Diário 2º PA'!$O$4:$O$1998=G$1),('Diário 2º PA'!$F$4:$F$1998))+SUMPRODUCT(-('Diário 3º PA'!$E$4:$E$1991='Analítico Cx.'!$B103),-('Diário 3º PA'!$O$4:$O$1991=G$1),('Diário 3º PA'!$F$4:$F$1991))+SUMPRODUCT(-('Diário 4º PA'!$E$4:$E$2000='Analítico Cx.'!$B103),-('Diário 4º PA'!$O$4:$O$2000=G$1),('Diário 4º PA'!$F$4:$F$2000))</f>
        <v>0</v>
      </c>
      <c r="H103" s="188">
        <f>SUMPRODUCT(-('Diário 1º PA'!$E$4:$E$2000='Analítico Cx.'!$B103),-('Diário 1º PA'!$O$4:$O$2000=H$1),('Diário 1º PA'!$F$4:$F$2000))+SUMPRODUCT(-('Diário 2º PA'!$E$4:$E$1998='Analítico Cx.'!$B103),-('Diário 2º PA'!$O$4:$O$1998=H$1),('Diário 2º PA'!$F$4:$F$1998))+SUMPRODUCT(-('Diário 3º PA'!$E$4:$E$1991='Analítico Cx.'!$B103),-('Diário 3º PA'!$O$4:$O$1991=H$1),('Diário 3º PA'!$F$4:$F$1991))+SUMPRODUCT(-('Diário 4º PA'!$E$4:$E$2000='Analítico Cx.'!$B103),-('Diário 4º PA'!$O$4:$O$2000=H$1),('Diário 4º PA'!$F$4:$F$2000))</f>
        <v>0</v>
      </c>
      <c r="I103" s="188">
        <f>SUMPRODUCT(-('Diário 1º PA'!$E$4:$E$2000='Analítico Cx.'!$B103),-('Diário 1º PA'!$O$4:$O$2000=I$1),('Diário 1º PA'!$F$4:$F$2000))+SUMPRODUCT(-('Diário 2º PA'!$E$4:$E$1998='Analítico Cx.'!$B103),-('Diário 2º PA'!$O$4:$O$1998=I$1),('Diário 2º PA'!$F$4:$F$1998))+SUMPRODUCT(-('Diário 3º PA'!$E$4:$E$1991='Analítico Cx.'!$B103),-('Diário 3º PA'!$O$4:$O$1991=I$1),('Diário 3º PA'!$F$4:$F$1991))+SUMPRODUCT(-('Diário 4º PA'!$E$4:$E$2000='Analítico Cx.'!$B103),-('Diário 4º PA'!$O$4:$O$2000=I$1),('Diário 4º PA'!$F$4:$F$2000))</f>
        <v>0</v>
      </c>
      <c r="J103" s="188">
        <f>SUMPRODUCT(-('Diário 1º PA'!$E$4:$E$2000='Analítico Cx.'!$B103),-('Diário 1º PA'!$O$4:$O$2000=J$1),('Diário 1º PA'!$F$4:$F$2000))+SUMPRODUCT(-('Diário 2º PA'!$E$4:$E$1998='Analítico Cx.'!$B103),-('Diário 2º PA'!$O$4:$O$1998=J$1),('Diário 2º PA'!$F$4:$F$1998))+SUMPRODUCT(-('Diário 3º PA'!$E$4:$E$1991='Analítico Cx.'!$B103),-('Diário 3º PA'!$O$4:$O$1991=J$1),('Diário 3º PA'!$F$4:$F$1991))+SUMPRODUCT(-('Diário 4º PA'!$E$4:$E$2000='Analítico Cx.'!$B103),-('Diário 4º PA'!$O$4:$O$2000=J$1),('Diário 4º PA'!$F$4:$F$2000))</f>
        <v>0</v>
      </c>
      <c r="K103" s="188">
        <f>SUMPRODUCT(-('Diário 1º PA'!$E$4:$E$2000='Analítico Cx.'!$B103),-('Diário 1º PA'!$O$4:$O$2000=K$1),('Diário 1º PA'!$F$4:$F$2000))+SUMPRODUCT(-('Diário 2º PA'!$E$4:$E$1998='Analítico Cx.'!$B103),-('Diário 2º PA'!$O$4:$O$1998=K$1),('Diário 2º PA'!$F$4:$F$1998))+SUMPRODUCT(-('Diário 3º PA'!$E$4:$E$1991='Analítico Cx.'!$B103),-('Diário 3º PA'!$O$4:$O$1991=K$1),('Diário 3º PA'!$F$4:$F$1991))+SUMPRODUCT(-('Diário 4º PA'!$E$4:$E$2000='Analítico Cx.'!$B103),-('Diário 4º PA'!$O$4:$O$2000=K$1),('Diário 4º PA'!$F$4:$F$2000))</f>
        <v>0</v>
      </c>
      <c r="L103" s="188">
        <f>SUMPRODUCT(-('Diário 1º PA'!$E$4:$E$2000='Analítico Cx.'!$B103),-('Diário 1º PA'!$O$4:$O$2000=L$1),('Diário 1º PA'!$F$4:$F$2000))+SUMPRODUCT(-('Diário 2º PA'!$E$4:$E$1998='Analítico Cx.'!$B103),-('Diário 2º PA'!$O$4:$O$1998=L$1),('Diário 2º PA'!$F$4:$F$1998))+SUMPRODUCT(-('Diário 3º PA'!$E$4:$E$1991='Analítico Cx.'!$B103),-('Diário 3º PA'!$O$4:$O$1991=L$1),('Diário 3º PA'!$F$4:$F$1991))+SUMPRODUCT(-('Diário 4º PA'!$E$4:$E$2000='Analítico Cx.'!$B103),-('Diário 4º PA'!$O$4:$O$2000=L$1),('Diário 4º PA'!$F$4:$F$2000))</f>
        <v>0</v>
      </c>
      <c r="M103" s="188">
        <f>SUMPRODUCT(-('Diário 1º PA'!$E$4:$E$2000='Analítico Cx.'!$B103),-('Diário 1º PA'!$O$4:$O$2000=M$1),('Diário 1º PA'!$F$4:$F$2000))+SUMPRODUCT(-('Diário 2º PA'!$E$4:$E$1998='Analítico Cx.'!$B103),-('Diário 2º PA'!$O$4:$O$1998=M$1),('Diário 2º PA'!$F$4:$F$1998))+SUMPRODUCT(-('Diário 3º PA'!$E$4:$E$1991='Analítico Cx.'!$B103),-('Diário 3º PA'!$O$4:$O$1991=M$1),('Diário 3º PA'!$F$4:$F$1991))+SUMPRODUCT(-('Diário 4º PA'!$E$4:$E$2000='Analítico Cx.'!$B103),-('Diário 4º PA'!$O$4:$O$2000=M$1),('Diário 4º PA'!$F$4:$F$2000))</f>
        <v>0</v>
      </c>
      <c r="N103" s="188">
        <f>SUMPRODUCT(-('Diário 1º PA'!$E$4:$E$2000='Analítico Cx.'!$B103),-('Diário 1º PA'!$O$4:$O$2000=N$1),('Diário 1º PA'!$F$4:$F$2000))+SUMPRODUCT(-('Diário 2º PA'!$E$4:$E$1998='Analítico Cx.'!$B103),-('Diário 2º PA'!$O$4:$O$1998=N$1),('Diário 2º PA'!$F$4:$F$1998))+SUMPRODUCT(-('Diário 3º PA'!$E$4:$E$1991='Analítico Cx.'!$B103),-('Diário 3º PA'!$O$4:$O$1991=N$1),('Diário 3º PA'!$F$4:$F$1991))+SUMPRODUCT(-('Diário 4º PA'!$E$4:$E$2000='Analítico Cx.'!$B103),-('Diário 4º PA'!$O$4:$O$2000=N$1),('Diário 4º PA'!$F$4:$F$2000))</f>
        <v>0</v>
      </c>
      <c r="O103" s="189">
        <f t="shared" si="16"/>
        <v>0</v>
      </c>
      <c r="P103" s="172">
        <f t="shared" si="17"/>
        <v>0</v>
      </c>
    </row>
    <row r="104" spans="1:16" ht="23.25" customHeight="1">
      <c r="A104" s="63" t="s">
        <v>202</v>
      </c>
      <c r="B104" s="109" t="s">
        <v>223</v>
      </c>
      <c r="C104" s="188">
        <f>SUMPRODUCT(-('Diário 1º PA'!$E$4:$E$2000='Analítico Cx.'!$B104),-('Diário 1º PA'!$O$4:$O$2000=C$1),('Diário 1º PA'!$F$4:$F$2000))+SUMPRODUCT(-('Diário 2º PA'!$E$4:$E$1998='Analítico Cx.'!$B104),-('Diário 2º PA'!$O$4:$O$1998=C$1),('Diário 2º PA'!$F$4:$F$1998))+SUMPRODUCT(-('Diário 3º PA'!$E$4:$E$1991='Analítico Cx.'!$B104),-('Diário 3º PA'!$O$4:$O$1991=C$1),('Diário 3º PA'!$F$4:$F$1991))+SUMPRODUCT(-('Diário 4º PA'!$E$4:$E$2000='Analítico Cx.'!$B104),-('Diário 4º PA'!$O$4:$O$2000=C$1),('Diário 4º PA'!$F$4:$F$2000))</f>
        <v>0</v>
      </c>
      <c r="D104" s="188">
        <f>SUMPRODUCT(-('Diário 1º PA'!$E$4:$E$2000='Analítico Cx.'!$B104),-('Diário 1º PA'!$O$4:$O$2000=D$1),('Diário 1º PA'!$F$4:$F$2000))+SUMPRODUCT(-('Diário 2º PA'!$E$4:$E$1998='Analítico Cx.'!$B104),-('Diário 2º PA'!$O$4:$O$1998=D$1),('Diário 2º PA'!$F$4:$F$1998))+SUMPRODUCT(-('Diário 3º PA'!$E$4:$E$1991='Analítico Cx.'!$B104),-('Diário 3º PA'!$O$4:$O$1991=D$1),('Diário 3º PA'!$F$4:$F$1991))+SUMPRODUCT(-('Diário 4º PA'!$E$4:$E$2000='Analítico Cx.'!$B104),-('Diário 4º PA'!$O$4:$O$2000=D$1),('Diário 4º PA'!$F$4:$F$2000))</f>
        <v>0</v>
      </c>
      <c r="E104" s="188">
        <f>SUMPRODUCT(-('Diário 1º PA'!$E$4:$E$2000='Analítico Cx.'!$B104),-('Diário 1º PA'!$O$4:$O$2000=E$1),('Diário 1º PA'!$F$4:$F$2000))+SUMPRODUCT(-('Diário 2º PA'!$E$4:$E$1998='Analítico Cx.'!$B104),-('Diário 2º PA'!$O$4:$O$1998=E$1),('Diário 2º PA'!$F$4:$F$1998))+SUMPRODUCT(-('Diário 3º PA'!$E$4:$E$1991='Analítico Cx.'!$B104),-('Diário 3º PA'!$O$4:$O$1991=E$1),('Diário 3º PA'!$F$4:$F$1991))+SUMPRODUCT(-('Diário 4º PA'!$E$4:$E$2000='Analítico Cx.'!$B104),-('Diário 4º PA'!$O$4:$O$2000=E$1),('Diário 4º PA'!$F$4:$F$2000))</f>
        <v>0</v>
      </c>
      <c r="F104" s="188">
        <f>SUMPRODUCT(-('Diário 1º PA'!$E$4:$E$2000='Analítico Cx.'!$B104),-('Diário 1º PA'!$O$4:$O$2000=F$1),('Diário 1º PA'!$F$4:$F$2000))+SUMPRODUCT(-('Diário 2º PA'!$E$4:$E$1998='Analítico Cx.'!$B104),-('Diário 2º PA'!$O$4:$O$1998=F$1),('Diário 2º PA'!$F$4:$F$1998))+SUMPRODUCT(-('Diário 3º PA'!$E$4:$E$1991='Analítico Cx.'!$B104),-('Diário 3º PA'!$O$4:$O$1991=F$1),('Diário 3º PA'!$F$4:$F$1991))+SUMPRODUCT(-('Diário 4º PA'!$E$4:$E$2000='Analítico Cx.'!$B104),-('Diário 4º PA'!$O$4:$O$2000=F$1),('Diário 4º PA'!$F$4:$F$2000))</f>
        <v>0</v>
      </c>
      <c r="G104" s="188">
        <f>SUMPRODUCT(-('Diário 1º PA'!$E$4:$E$2000='Analítico Cx.'!$B104),-('Diário 1º PA'!$O$4:$O$2000=G$1),('Diário 1º PA'!$F$4:$F$2000))+SUMPRODUCT(-('Diário 2º PA'!$E$4:$E$1998='Analítico Cx.'!$B104),-('Diário 2º PA'!$O$4:$O$1998=G$1),('Diário 2º PA'!$F$4:$F$1998))+SUMPRODUCT(-('Diário 3º PA'!$E$4:$E$1991='Analítico Cx.'!$B104),-('Diário 3º PA'!$O$4:$O$1991=G$1),('Diário 3º PA'!$F$4:$F$1991))+SUMPRODUCT(-('Diário 4º PA'!$E$4:$E$2000='Analítico Cx.'!$B104),-('Diário 4º PA'!$O$4:$O$2000=G$1),('Diário 4º PA'!$F$4:$F$2000))</f>
        <v>0</v>
      </c>
      <c r="H104" s="188">
        <f>SUMPRODUCT(-('Diário 1º PA'!$E$4:$E$2000='Analítico Cx.'!$B104),-('Diário 1º PA'!$O$4:$O$2000=H$1),('Diário 1º PA'!$F$4:$F$2000))+SUMPRODUCT(-('Diário 2º PA'!$E$4:$E$1998='Analítico Cx.'!$B104),-('Diário 2º PA'!$O$4:$O$1998=H$1),('Diário 2º PA'!$F$4:$F$1998))+SUMPRODUCT(-('Diário 3º PA'!$E$4:$E$1991='Analítico Cx.'!$B104),-('Diário 3º PA'!$O$4:$O$1991=H$1),('Diário 3º PA'!$F$4:$F$1991))+SUMPRODUCT(-('Diário 4º PA'!$E$4:$E$2000='Analítico Cx.'!$B104),-('Diário 4º PA'!$O$4:$O$2000=H$1),('Diário 4º PA'!$F$4:$F$2000))</f>
        <v>0</v>
      </c>
      <c r="I104" s="188">
        <f>SUMPRODUCT(-('Diário 1º PA'!$E$4:$E$2000='Analítico Cx.'!$B104),-('Diário 1º PA'!$O$4:$O$2000=I$1),('Diário 1º PA'!$F$4:$F$2000))+SUMPRODUCT(-('Diário 2º PA'!$E$4:$E$1998='Analítico Cx.'!$B104),-('Diário 2º PA'!$O$4:$O$1998=I$1),('Diário 2º PA'!$F$4:$F$1998))+SUMPRODUCT(-('Diário 3º PA'!$E$4:$E$1991='Analítico Cx.'!$B104),-('Diário 3º PA'!$O$4:$O$1991=I$1),('Diário 3º PA'!$F$4:$F$1991))+SUMPRODUCT(-('Diário 4º PA'!$E$4:$E$2000='Analítico Cx.'!$B104),-('Diário 4º PA'!$O$4:$O$2000=I$1),('Diário 4º PA'!$F$4:$F$2000))</f>
        <v>0</v>
      </c>
      <c r="J104" s="188">
        <f>SUMPRODUCT(-('Diário 1º PA'!$E$4:$E$2000='Analítico Cx.'!$B104),-('Diário 1º PA'!$O$4:$O$2000=J$1),('Diário 1º PA'!$F$4:$F$2000))+SUMPRODUCT(-('Diário 2º PA'!$E$4:$E$1998='Analítico Cx.'!$B104),-('Diário 2º PA'!$O$4:$O$1998=J$1),('Diário 2º PA'!$F$4:$F$1998))+SUMPRODUCT(-('Diário 3º PA'!$E$4:$E$1991='Analítico Cx.'!$B104),-('Diário 3º PA'!$O$4:$O$1991=J$1),('Diário 3º PA'!$F$4:$F$1991))+SUMPRODUCT(-('Diário 4º PA'!$E$4:$E$2000='Analítico Cx.'!$B104),-('Diário 4º PA'!$O$4:$O$2000=J$1),('Diário 4º PA'!$F$4:$F$2000))</f>
        <v>0</v>
      </c>
      <c r="K104" s="188">
        <f>SUMPRODUCT(-('Diário 1º PA'!$E$4:$E$2000='Analítico Cx.'!$B104),-('Diário 1º PA'!$O$4:$O$2000=K$1),('Diário 1º PA'!$F$4:$F$2000))+SUMPRODUCT(-('Diário 2º PA'!$E$4:$E$1998='Analítico Cx.'!$B104),-('Diário 2º PA'!$O$4:$O$1998=K$1),('Diário 2º PA'!$F$4:$F$1998))+SUMPRODUCT(-('Diário 3º PA'!$E$4:$E$1991='Analítico Cx.'!$B104),-('Diário 3º PA'!$O$4:$O$1991=K$1),('Diário 3º PA'!$F$4:$F$1991))+SUMPRODUCT(-('Diário 4º PA'!$E$4:$E$2000='Analítico Cx.'!$B104),-('Diário 4º PA'!$O$4:$O$2000=K$1),('Diário 4º PA'!$F$4:$F$2000))</f>
        <v>0</v>
      </c>
      <c r="L104" s="188">
        <f>SUMPRODUCT(-('Diário 1º PA'!$E$4:$E$2000='Analítico Cx.'!$B104),-('Diário 1º PA'!$O$4:$O$2000=L$1),('Diário 1º PA'!$F$4:$F$2000))+SUMPRODUCT(-('Diário 2º PA'!$E$4:$E$1998='Analítico Cx.'!$B104),-('Diário 2º PA'!$O$4:$O$1998=L$1),('Diário 2º PA'!$F$4:$F$1998))+SUMPRODUCT(-('Diário 3º PA'!$E$4:$E$1991='Analítico Cx.'!$B104),-('Diário 3º PA'!$O$4:$O$1991=L$1),('Diário 3º PA'!$F$4:$F$1991))+SUMPRODUCT(-('Diário 4º PA'!$E$4:$E$2000='Analítico Cx.'!$B104),-('Diário 4º PA'!$O$4:$O$2000=L$1),('Diário 4º PA'!$F$4:$F$2000))</f>
        <v>0</v>
      </c>
      <c r="M104" s="188">
        <f>SUMPRODUCT(-('Diário 1º PA'!$E$4:$E$2000='Analítico Cx.'!$B104),-('Diário 1º PA'!$O$4:$O$2000=M$1),('Diário 1º PA'!$F$4:$F$2000))+SUMPRODUCT(-('Diário 2º PA'!$E$4:$E$1998='Analítico Cx.'!$B104),-('Diário 2º PA'!$O$4:$O$1998=M$1),('Diário 2º PA'!$F$4:$F$1998))+SUMPRODUCT(-('Diário 3º PA'!$E$4:$E$1991='Analítico Cx.'!$B104),-('Diário 3º PA'!$O$4:$O$1991=M$1),('Diário 3º PA'!$F$4:$F$1991))+SUMPRODUCT(-('Diário 4º PA'!$E$4:$E$2000='Analítico Cx.'!$B104),-('Diário 4º PA'!$O$4:$O$2000=M$1),('Diário 4º PA'!$F$4:$F$2000))</f>
        <v>0</v>
      </c>
      <c r="N104" s="188">
        <f>SUMPRODUCT(-('Diário 1º PA'!$E$4:$E$2000='Analítico Cx.'!$B104),-('Diário 1º PA'!$O$4:$O$2000=N$1),('Diário 1º PA'!$F$4:$F$2000))+SUMPRODUCT(-('Diário 2º PA'!$E$4:$E$1998='Analítico Cx.'!$B104),-('Diário 2º PA'!$O$4:$O$1998=N$1),('Diário 2º PA'!$F$4:$F$1998))+SUMPRODUCT(-('Diário 3º PA'!$E$4:$E$1991='Analítico Cx.'!$B104),-('Diário 3º PA'!$O$4:$O$1991=N$1),('Diário 3º PA'!$F$4:$F$1991))+SUMPRODUCT(-('Diário 4º PA'!$E$4:$E$2000='Analítico Cx.'!$B104),-('Diário 4º PA'!$O$4:$O$2000=N$1),('Diário 4º PA'!$F$4:$F$2000))</f>
        <v>0</v>
      </c>
      <c r="O104" s="189">
        <f t="shared" si="16"/>
        <v>0</v>
      </c>
      <c r="P104" s="172">
        <f t="shared" si="17"/>
        <v>0</v>
      </c>
    </row>
    <row r="105" spans="1:16" ht="23.25" customHeight="1">
      <c r="A105" s="63" t="s">
        <v>203</v>
      </c>
      <c r="B105" s="108" t="s">
        <v>264</v>
      </c>
      <c r="C105" s="188">
        <f>SUMPRODUCT(-('Diário 1º PA'!$E$4:$E$2000='Analítico Cx.'!$B105),-('Diário 1º PA'!$O$4:$O$2000=C$1),('Diário 1º PA'!$F$4:$F$2000))+SUMPRODUCT(-('Diário 2º PA'!$E$4:$E$1998='Analítico Cx.'!$B105),-('Diário 2º PA'!$O$4:$O$1998=C$1),('Diário 2º PA'!$F$4:$F$1998))+SUMPRODUCT(-('Diário 3º PA'!$E$4:$E$1991='Analítico Cx.'!$B105),-('Diário 3º PA'!$O$4:$O$1991=C$1),('Diário 3º PA'!$F$4:$F$1991))+SUMPRODUCT(-('Diário 4º PA'!$E$4:$E$2000='Analítico Cx.'!$B105),-('Diário 4º PA'!$O$4:$O$2000=C$1),('Diário 4º PA'!$F$4:$F$2000))</f>
        <v>0</v>
      </c>
      <c r="D105" s="188">
        <f>SUMPRODUCT(-('Diário 1º PA'!$E$4:$E$2000='Analítico Cx.'!$B105),-('Diário 1º PA'!$O$4:$O$2000=D$1),('Diário 1º PA'!$F$4:$F$2000))+SUMPRODUCT(-('Diário 2º PA'!$E$4:$E$1998='Analítico Cx.'!$B105),-('Diário 2º PA'!$O$4:$O$1998=D$1),('Diário 2º PA'!$F$4:$F$1998))+SUMPRODUCT(-('Diário 3º PA'!$E$4:$E$1991='Analítico Cx.'!$B105),-('Diário 3º PA'!$O$4:$O$1991=D$1),('Diário 3º PA'!$F$4:$F$1991))+SUMPRODUCT(-('Diário 4º PA'!$E$4:$E$2000='Analítico Cx.'!$B105),-('Diário 4º PA'!$O$4:$O$2000=D$1),('Diário 4º PA'!$F$4:$F$2000))</f>
        <v>0</v>
      </c>
      <c r="E105" s="188">
        <f>SUMPRODUCT(-('Diário 1º PA'!$E$4:$E$2000='Analítico Cx.'!$B105),-('Diário 1º PA'!$O$4:$O$2000=E$1),('Diário 1º PA'!$F$4:$F$2000))+SUMPRODUCT(-('Diário 2º PA'!$E$4:$E$1998='Analítico Cx.'!$B105),-('Diário 2º PA'!$O$4:$O$1998=E$1),('Diário 2º PA'!$F$4:$F$1998))+SUMPRODUCT(-('Diário 3º PA'!$E$4:$E$1991='Analítico Cx.'!$B105),-('Diário 3º PA'!$O$4:$O$1991=E$1),('Diário 3º PA'!$F$4:$F$1991))+SUMPRODUCT(-('Diário 4º PA'!$E$4:$E$2000='Analítico Cx.'!$B105),-('Diário 4º PA'!$O$4:$O$2000=E$1),('Diário 4º PA'!$F$4:$F$2000))</f>
        <v>0</v>
      </c>
      <c r="F105" s="188">
        <f>SUMPRODUCT(-('Diário 1º PA'!$E$4:$E$2000='Analítico Cx.'!$B105),-('Diário 1º PA'!$O$4:$O$2000=F$1),('Diário 1º PA'!$F$4:$F$2000))+SUMPRODUCT(-('Diário 2º PA'!$E$4:$E$1998='Analítico Cx.'!$B105),-('Diário 2º PA'!$O$4:$O$1998=F$1),('Diário 2º PA'!$F$4:$F$1998))+SUMPRODUCT(-('Diário 3º PA'!$E$4:$E$1991='Analítico Cx.'!$B105),-('Diário 3º PA'!$O$4:$O$1991=F$1),('Diário 3º PA'!$F$4:$F$1991))+SUMPRODUCT(-('Diário 4º PA'!$E$4:$E$2000='Analítico Cx.'!$B105),-('Diário 4º PA'!$O$4:$O$2000=F$1),('Diário 4º PA'!$F$4:$F$2000))</f>
        <v>0</v>
      </c>
      <c r="G105" s="188">
        <f>SUMPRODUCT(-('Diário 1º PA'!$E$4:$E$2000='Analítico Cx.'!$B105),-('Diário 1º PA'!$O$4:$O$2000=G$1),('Diário 1º PA'!$F$4:$F$2000))+SUMPRODUCT(-('Diário 2º PA'!$E$4:$E$1998='Analítico Cx.'!$B105),-('Diário 2º PA'!$O$4:$O$1998=G$1),('Diário 2º PA'!$F$4:$F$1998))+SUMPRODUCT(-('Diário 3º PA'!$E$4:$E$1991='Analítico Cx.'!$B105),-('Diário 3º PA'!$O$4:$O$1991=G$1),('Diário 3º PA'!$F$4:$F$1991))+SUMPRODUCT(-('Diário 4º PA'!$E$4:$E$2000='Analítico Cx.'!$B105),-('Diário 4º PA'!$O$4:$O$2000=G$1),('Diário 4º PA'!$F$4:$F$2000))</f>
        <v>0</v>
      </c>
      <c r="H105" s="188">
        <f>SUMPRODUCT(-('Diário 1º PA'!$E$4:$E$2000='Analítico Cx.'!$B105),-('Diário 1º PA'!$O$4:$O$2000=H$1),('Diário 1º PA'!$F$4:$F$2000))+SUMPRODUCT(-('Diário 2º PA'!$E$4:$E$1998='Analítico Cx.'!$B105),-('Diário 2º PA'!$O$4:$O$1998=H$1),('Diário 2º PA'!$F$4:$F$1998))+SUMPRODUCT(-('Diário 3º PA'!$E$4:$E$1991='Analítico Cx.'!$B105),-('Diário 3º PA'!$O$4:$O$1991=H$1),('Diário 3º PA'!$F$4:$F$1991))+SUMPRODUCT(-('Diário 4º PA'!$E$4:$E$2000='Analítico Cx.'!$B105),-('Diário 4º PA'!$O$4:$O$2000=H$1),('Diário 4º PA'!$F$4:$F$2000))</f>
        <v>0</v>
      </c>
      <c r="I105" s="188">
        <f>SUMPRODUCT(-('Diário 1º PA'!$E$4:$E$2000='Analítico Cx.'!$B105),-('Diário 1º PA'!$O$4:$O$2000=I$1),('Diário 1º PA'!$F$4:$F$2000))+SUMPRODUCT(-('Diário 2º PA'!$E$4:$E$1998='Analítico Cx.'!$B105),-('Diário 2º PA'!$O$4:$O$1998=I$1),('Diário 2º PA'!$F$4:$F$1998))+SUMPRODUCT(-('Diário 3º PA'!$E$4:$E$1991='Analítico Cx.'!$B105),-('Diário 3º PA'!$O$4:$O$1991=I$1),('Diário 3º PA'!$F$4:$F$1991))+SUMPRODUCT(-('Diário 4º PA'!$E$4:$E$2000='Analítico Cx.'!$B105),-('Diário 4º PA'!$O$4:$O$2000=I$1),('Diário 4º PA'!$F$4:$F$2000))</f>
        <v>0</v>
      </c>
      <c r="J105" s="188">
        <f>SUMPRODUCT(-('Diário 1º PA'!$E$4:$E$2000='Analítico Cx.'!$B105),-('Diário 1º PA'!$O$4:$O$2000=J$1),('Diário 1º PA'!$F$4:$F$2000))+SUMPRODUCT(-('Diário 2º PA'!$E$4:$E$1998='Analítico Cx.'!$B105),-('Diário 2º PA'!$O$4:$O$1998=J$1),('Diário 2º PA'!$F$4:$F$1998))+SUMPRODUCT(-('Diário 3º PA'!$E$4:$E$1991='Analítico Cx.'!$B105),-('Diário 3º PA'!$O$4:$O$1991=J$1),('Diário 3º PA'!$F$4:$F$1991))+SUMPRODUCT(-('Diário 4º PA'!$E$4:$E$2000='Analítico Cx.'!$B105),-('Diário 4º PA'!$O$4:$O$2000=J$1),('Diário 4º PA'!$F$4:$F$2000))</f>
        <v>0</v>
      </c>
      <c r="K105" s="188">
        <f>SUMPRODUCT(-('Diário 1º PA'!$E$4:$E$2000='Analítico Cx.'!$B105),-('Diário 1º PA'!$O$4:$O$2000=K$1),('Diário 1º PA'!$F$4:$F$2000))+SUMPRODUCT(-('Diário 2º PA'!$E$4:$E$1998='Analítico Cx.'!$B105),-('Diário 2º PA'!$O$4:$O$1998=K$1),('Diário 2º PA'!$F$4:$F$1998))+SUMPRODUCT(-('Diário 3º PA'!$E$4:$E$1991='Analítico Cx.'!$B105),-('Diário 3º PA'!$O$4:$O$1991=K$1),('Diário 3º PA'!$F$4:$F$1991))+SUMPRODUCT(-('Diário 4º PA'!$E$4:$E$2000='Analítico Cx.'!$B105),-('Diário 4º PA'!$O$4:$O$2000=K$1),('Diário 4º PA'!$F$4:$F$2000))</f>
        <v>0</v>
      </c>
      <c r="L105" s="188">
        <f>SUMPRODUCT(-('Diário 1º PA'!$E$4:$E$2000='Analítico Cx.'!$B105),-('Diário 1º PA'!$O$4:$O$2000=L$1),('Diário 1º PA'!$F$4:$F$2000))+SUMPRODUCT(-('Diário 2º PA'!$E$4:$E$1998='Analítico Cx.'!$B105),-('Diário 2º PA'!$O$4:$O$1998=L$1),('Diário 2º PA'!$F$4:$F$1998))+SUMPRODUCT(-('Diário 3º PA'!$E$4:$E$1991='Analítico Cx.'!$B105),-('Diário 3º PA'!$O$4:$O$1991=L$1),('Diário 3º PA'!$F$4:$F$1991))+SUMPRODUCT(-('Diário 4º PA'!$E$4:$E$2000='Analítico Cx.'!$B105),-('Diário 4º PA'!$O$4:$O$2000=L$1),('Diário 4º PA'!$F$4:$F$2000))</f>
        <v>0</v>
      </c>
      <c r="M105" s="188">
        <f>SUMPRODUCT(-('Diário 1º PA'!$E$4:$E$2000='Analítico Cx.'!$B105),-('Diário 1º PA'!$O$4:$O$2000=M$1),('Diário 1º PA'!$F$4:$F$2000))+SUMPRODUCT(-('Diário 2º PA'!$E$4:$E$1998='Analítico Cx.'!$B105),-('Diário 2º PA'!$O$4:$O$1998=M$1),('Diário 2º PA'!$F$4:$F$1998))+SUMPRODUCT(-('Diário 3º PA'!$E$4:$E$1991='Analítico Cx.'!$B105),-('Diário 3º PA'!$O$4:$O$1991=M$1),('Diário 3º PA'!$F$4:$F$1991))+SUMPRODUCT(-('Diário 4º PA'!$E$4:$E$2000='Analítico Cx.'!$B105),-('Diário 4º PA'!$O$4:$O$2000=M$1),('Diário 4º PA'!$F$4:$F$2000))</f>
        <v>0</v>
      </c>
      <c r="N105" s="188">
        <f>SUMPRODUCT(-('Diário 1º PA'!$E$4:$E$2000='Analítico Cx.'!$B105),-('Diário 1º PA'!$O$4:$O$2000=N$1),('Diário 1º PA'!$F$4:$F$2000))+SUMPRODUCT(-('Diário 2º PA'!$E$4:$E$1998='Analítico Cx.'!$B105),-('Diário 2º PA'!$O$4:$O$1998=N$1),('Diário 2º PA'!$F$4:$F$1998))+SUMPRODUCT(-('Diário 3º PA'!$E$4:$E$1991='Analítico Cx.'!$B105),-('Diário 3º PA'!$O$4:$O$1991=N$1),('Diário 3º PA'!$F$4:$F$1991))+SUMPRODUCT(-('Diário 4º PA'!$E$4:$E$2000='Analítico Cx.'!$B105),-('Diário 4º PA'!$O$4:$O$2000=N$1),('Diário 4º PA'!$F$4:$F$2000))</f>
        <v>0</v>
      </c>
      <c r="O105" s="189">
        <f t="shared" si="16"/>
        <v>0</v>
      </c>
      <c r="P105" s="172">
        <f t="shared" si="17"/>
        <v>0</v>
      </c>
    </row>
    <row r="106" spans="1:16" ht="23.25" customHeight="1">
      <c r="A106" s="63" t="s">
        <v>204</v>
      </c>
      <c r="B106" s="107" t="s">
        <v>98</v>
      </c>
      <c r="C106" s="188">
        <f>SUMPRODUCT(-('Diário 1º PA'!$E$4:$E$2000='Analítico Cx.'!$B106),-('Diário 1º PA'!$O$4:$O$2000=C$1),('Diário 1º PA'!$F$4:$F$2000))+SUMPRODUCT(-('Diário 2º PA'!$E$4:$E$1998='Analítico Cx.'!$B106),-('Diário 2º PA'!$O$4:$O$1998=C$1),('Diário 2º PA'!$F$4:$F$1998))+SUMPRODUCT(-('Diário 3º PA'!$E$4:$E$1991='Analítico Cx.'!$B106),-('Diário 3º PA'!$O$4:$O$1991=C$1),('Diário 3º PA'!$F$4:$F$1991))+SUMPRODUCT(-('Diário 4º PA'!$E$4:$E$2000='Analítico Cx.'!$B106),-('Diário 4º PA'!$O$4:$O$2000=C$1),('Diário 4º PA'!$F$4:$F$2000))</f>
        <v>0</v>
      </c>
      <c r="D106" s="188">
        <f>SUMPRODUCT(-('Diário 1º PA'!$E$4:$E$2000='Analítico Cx.'!$B106),-('Diário 1º PA'!$O$4:$O$2000=D$1),('Diário 1º PA'!$F$4:$F$2000))+SUMPRODUCT(-('Diário 2º PA'!$E$4:$E$1998='Analítico Cx.'!$B106),-('Diário 2º PA'!$O$4:$O$1998=D$1),('Diário 2º PA'!$F$4:$F$1998))+SUMPRODUCT(-('Diário 3º PA'!$E$4:$E$1991='Analítico Cx.'!$B106),-('Diário 3º PA'!$O$4:$O$1991=D$1),('Diário 3º PA'!$F$4:$F$1991))+SUMPRODUCT(-('Diário 4º PA'!$E$4:$E$2000='Analítico Cx.'!$B106),-('Diário 4º PA'!$O$4:$O$2000=D$1),('Diário 4º PA'!$F$4:$F$2000))</f>
        <v>0</v>
      </c>
      <c r="E106" s="188">
        <f>SUMPRODUCT(-('Diário 1º PA'!$E$4:$E$2000='Analítico Cx.'!$B106),-('Diário 1º PA'!$O$4:$O$2000=E$1),('Diário 1º PA'!$F$4:$F$2000))+SUMPRODUCT(-('Diário 2º PA'!$E$4:$E$1998='Analítico Cx.'!$B106),-('Diário 2º PA'!$O$4:$O$1998=E$1),('Diário 2º PA'!$F$4:$F$1998))+SUMPRODUCT(-('Diário 3º PA'!$E$4:$E$1991='Analítico Cx.'!$B106),-('Diário 3º PA'!$O$4:$O$1991=E$1),('Diário 3º PA'!$F$4:$F$1991))+SUMPRODUCT(-('Diário 4º PA'!$E$4:$E$2000='Analítico Cx.'!$B106),-('Diário 4º PA'!$O$4:$O$2000=E$1),('Diário 4º PA'!$F$4:$F$2000))</f>
        <v>0</v>
      </c>
      <c r="F106" s="188">
        <f>SUMPRODUCT(-('Diário 1º PA'!$E$4:$E$2000='Analítico Cx.'!$B106),-('Diário 1º PA'!$O$4:$O$2000=F$1),('Diário 1º PA'!$F$4:$F$2000))+SUMPRODUCT(-('Diário 2º PA'!$E$4:$E$1998='Analítico Cx.'!$B106),-('Diário 2º PA'!$O$4:$O$1998=F$1),('Diário 2º PA'!$F$4:$F$1998))+SUMPRODUCT(-('Diário 3º PA'!$E$4:$E$1991='Analítico Cx.'!$B106),-('Diário 3º PA'!$O$4:$O$1991=F$1),('Diário 3º PA'!$F$4:$F$1991))+SUMPRODUCT(-('Diário 4º PA'!$E$4:$E$2000='Analítico Cx.'!$B106),-('Diário 4º PA'!$O$4:$O$2000=F$1),('Diário 4º PA'!$F$4:$F$2000))</f>
        <v>0</v>
      </c>
      <c r="G106" s="188">
        <f>SUMPRODUCT(-('Diário 1º PA'!$E$4:$E$2000='Analítico Cx.'!$B106),-('Diário 1º PA'!$O$4:$O$2000=G$1),('Diário 1º PA'!$F$4:$F$2000))+SUMPRODUCT(-('Diário 2º PA'!$E$4:$E$1998='Analítico Cx.'!$B106),-('Diário 2º PA'!$O$4:$O$1998=G$1),('Diário 2º PA'!$F$4:$F$1998))+SUMPRODUCT(-('Diário 3º PA'!$E$4:$E$1991='Analítico Cx.'!$B106),-('Diário 3º PA'!$O$4:$O$1991=G$1),('Diário 3º PA'!$F$4:$F$1991))+SUMPRODUCT(-('Diário 4º PA'!$E$4:$E$2000='Analítico Cx.'!$B106),-('Diário 4º PA'!$O$4:$O$2000=G$1),('Diário 4º PA'!$F$4:$F$2000))</f>
        <v>0</v>
      </c>
      <c r="H106" s="188">
        <f>SUMPRODUCT(-('Diário 1º PA'!$E$4:$E$2000='Analítico Cx.'!$B106),-('Diário 1º PA'!$O$4:$O$2000=H$1),('Diário 1º PA'!$F$4:$F$2000))+SUMPRODUCT(-('Diário 2º PA'!$E$4:$E$1998='Analítico Cx.'!$B106),-('Diário 2º PA'!$O$4:$O$1998=H$1),('Diário 2º PA'!$F$4:$F$1998))+SUMPRODUCT(-('Diário 3º PA'!$E$4:$E$1991='Analítico Cx.'!$B106),-('Diário 3º PA'!$O$4:$O$1991=H$1),('Diário 3º PA'!$F$4:$F$1991))+SUMPRODUCT(-('Diário 4º PA'!$E$4:$E$2000='Analítico Cx.'!$B106),-('Diário 4º PA'!$O$4:$O$2000=H$1),('Diário 4º PA'!$F$4:$F$2000))</f>
        <v>0</v>
      </c>
      <c r="I106" s="188">
        <f>SUMPRODUCT(-('Diário 1º PA'!$E$4:$E$2000='Analítico Cx.'!$B106),-('Diário 1º PA'!$O$4:$O$2000=I$1),('Diário 1º PA'!$F$4:$F$2000))+SUMPRODUCT(-('Diário 2º PA'!$E$4:$E$1998='Analítico Cx.'!$B106),-('Diário 2º PA'!$O$4:$O$1998=I$1),('Diário 2º PA'!$F$4:$F$1998))+SUMPRODUCT(-('Diário 3º PA'!$E$4:$E$1991='Analítico Cx.'!$B106),-('Diário 3º PA'!$O$4:$O$1991=I$1),('Diário 3º PA'!$F$4:$F$1991))+SUMPRODUCT(-('Diário 4º PA'!$E$4:$E$2000='Analítico Cx.'!$B106),-('Diário 4º PA'!$O$4:$O$2000=I$1),('Diário 4º PA'!$F$4:$F$2000))</f>
        <v>0</v>
      </c>
      <c r="J106" s="188">
        <f>SUMPRODUCT(-('Diário 1º PA'!$E$4:$E$2000='Analítico Cx.'!$B106),-('Diário 1º PA'!$O$4:$O$2000=J$1),('Diário 1º PA'!$F$4:$F$2000))+SUMPRODUCT(-('Diário 2º PA'!$E$4:$E$1998='Analítico Cx.'!$B106),-('Diário 2º PA'!$O$4:$O$1998=J$1),('Diário 2º PA'!$F$4:$F$1998))+SUMPRODUCT(-('Diário 3º PA'!$E$4:$E$1991='Analítico Cx.'!$B106),-('Diário 3º PA'!$O$4:$O$1991=J$1),('Diário 3º PA'!$F$4:$F$1991))+SUMPRODUCT(-('Diário 4º PA'!$E$4:$E$2000='Analítico Cx.'!$B106),-('Diário 4º PA'!$O$4:$O$2000=J$1),('Diário 4º PA'!$F$4:$F$2000))</f>
        <v>0</v>
      </c>
      <c r="K106" s="188">
        <f>SUMPRODUCT(-('Diário 1º PA'!$E$4:$E$2000='Analítico Cx.'!$B106),-('Diário 1º PA'!$O$4:$O$2000=K$1),('Diário 1º PA'!$F$4:$F$2000))+SUMPRODUCT(-('Diário 2º PA'!$E$4:$E$1998='Analítico Cx.'!$B106),-('Diário 2º PA'!$O$4:$O$1998=K$1),('Diário 2º PA'!$F$4:$F$1998))+SUMPRODUCT(-('Diário 3º PA'!$E$4:$E$1991='Analítico Cx.'!$B106),-('Diário 3º PA'!$O$4:$O$1991=K$1),('Diário 3º PA'!$F$4:$F$1991))+SUMPRODUCT(-('Diário 4º PA'!$E$4:$E$2000='Analítico Cx.'!$B106),-('Diário 4º PA'!$O$4:$O$2000=K$1),('Diário 4º PA'!$F$4:$F$2000))</f>
        <v>0</v>
      </c>
      <c r="L106" s="188">
        <f>SUMPRODUCT(-('Diário 1º PA'!$E$4:$E$2000='Analítico Cx.'!$B106),-('Diário 1º PA'!$O$4:$O$2000=L$1),('Diário 1º PA'!$F$4:$F$2000))+SUMPRODUCT(-('Diário 2º PA'!$E$4:$E$1998='Analítico Cx.'!$B106),-('Diário 2º PA'!$O$4:$O$1998=L$1),('Diário 2º PA'!$F$4:$F$1998))+SUMPRODUCT(-('Diário 3º PA'!$E$4:$E$1991='Analítico Cx.'!$B106),-('Diário 3º PA'!$O$4:$O$1991=L$1),('Diário 3º PA'!$F$4:$F$1991))+SUMPRODUCT(-('Diário 4º PA'!$E$4:$E$2000='Analítico Cx.'!$B106),-('Diário 4º PA'!$O$4:$O$2000=L$1),('Diário 4º PA'!$F$4:$F$2000))</f>
        <v>0</v>
      </c>
      <c r="M106" s="188">
        <f>SUMPRODUCT(-('Diário 1º PA'!$E$4:$E$2000='Analítico Cx.'!$B106),-('Diário 1º PA'!$O$4:$O$2000=M$1),('Diário 1º PA'!$F$4:$F$2000))+SUMPRODUCT(-('Diário 2º PA'!$E$4:$E$1998='Analítico Cx.'!$B106),-('Diário 2º PA'!$O$4:$O$1998=M$1),('Diário 2º PA'!$F$4:$F$1998))+SUMPRODUCT(-('Diário 3º PA'!$E$4:$E$1991='Analítico Cx.'!$B106),-('Diário 3º PA'!$O$4:$O$1991=M$1),('Diário 3º PA'!$F$4:$F$1991))+SUMPRODUCT(-('Diário 4º PA'!$E$4:$E$2000='Analítico Cx.'!$B106),-('Diário 4º PA'!$O$4:$O$2000=M$1),('Diário 4º PA'!$F$4:$F$2000))</f>
        <v>0</v>
      </c>
      <c r="N106" s="188">
        <f>SUMPRODUCT(-('Diário 1º PA'!$E$4:$E$2000='Analítico Cx.'!$B106),-('Diário 1º PA'!$O$4:$O$2000=N$1),('Diário 1º PA'!$F$4:$F$2000))+SUMPRODUCT(-('Diário 2º PA'!$E$4:$E$1998='Analítico Cx.'!$B106),-('Diário 2º PA'!$O$4:$O$1998=N$1),('Diário 2º PA'!$F$4:$F$1998))+SUMPRODUCT(-('Diário 3º PA'!$E$4:$E$1991='Analítico Cx.'!$B106),-('Diário 3º PA'!$O$4:$O$1991=N$1),('Diário 3º PA'!$F$4:$F$1991))+SUMPRODUCT(-('Diário 4º PA'!$E$4:$E$2000='Analítico Cx.'!$B106),-('Diário 4º PA'!$O$4:$O$2000=N$1),('Diário 4º PA'!$F$4:$F$2000))</f>
        <v>0</v>
      </c>
      <c r="O106" s="189">
        <f t="shared" si="16"/>
        <v>0</v>
      </c>
      <c r="P106" s="172">
        <f t="shared" si="17"/>
        <v>0</v>
      </c>
    </row>
    <row r="107" spans="1:16" ht="23.25" customHeight="1">
      <c r="A107" s="63" t="s">
        <v>206</v>
      </c>
      <c r="B107" s="107" t="s">
        <v>99</v>
      </c>
      <c r="C107" s="188">
        <f>SUMPRODUCT(-('Diário 1º PA'!$E$4:$E$2000='Analítico Cx.'!$B107),-('Diário 1º PA'!$O$4:$O$2000=C$1),('Diário 1º PA'!$F$4:$F$2000))+SUMPRODUCT(-('Diário 2º PA'!$E$4:$E$1998='Analítico Cx.'!$B107),-('Diário 2º PA'!$O$4:$O$1998=C$1),('Diário 2º PA'!$F$4:$F$1998))+SUMPRODUCT(-('Diário 3º PA'!$E$4:$E$1991='Analítico Cx.'!$B107),-('Diário 3º PA'!$O$4:$O$1991=C$1),('Diário 3º PA'!$F$4:$F$1991))+SUMPRODUCT(-('Diário 4º PA'!$E$4:$E$2000='Analítico Cx.'!$B107),-('Diário 4º PA'!$O$4:$O$2000=C$1),('Diário 4º PA'!$F$4:$F$2000))</f>
        <v>0</v>
      </c>
      <c r="D107" s="188">
        <f>SUMPRODUCT(-('Diário 1º PA'!$E$4:$E$2000='Analítico Cx.'!$B107),-('Diário 1º PA'!$O$4:$O$2000=D$1),('Diário 1º PA'!$F$4:$F$2000))+SUMPRODUCT(-('Diário 2º PA'!$E$4:$E$1998='Analítico Cx.'!$B107),-('Diário 2º PA'!$O$4:$O$1998=D$1),('Diário 2º PA'!$F$4:$F$1998))+SUMPRODUCT(-('Diário 3º PA'!$E$4:$E$1991='Analítico Cx.'!$B107),-('Diário 3º PA'!$O$4:$O$1991=D$1),('Diário 3º PA'!$F$4:$F$1991))+SUMPRODUCT(-('Diário 4º PA'!$E$4:$E$2000='Analítico Cx.'!$B107),-('Diário 4º PA'!$O$4:$O$2000=D$1),('Diário 4º PA'!$F$4:$F$2000))</f>
        <v>0</v>
      </c>
      <c r="E107" s="188">
        <f>SUMPRODUCT(-('Diário 1º PA'!$E$4:$E$2000='Analítico Cx.'!$B107),-('Diário 1º PA'!$O$4:$O$2000=E$1),('Diário 1º PA'!$F$4:$F$2000))+SUMPRODUCT(-('Diário 2º PA'!$E$4:$E$1998='Analítico Cx.'!$B107),-('Diário 2º PA'!$O$4:$O$1998=E$1),('Diário 2º PA'!$F$4:$F$1998))+SUMPRODUCT(-('Diário 3º PA'!$E$4:$E$1991='Analítico Cx.'!$B107),-('Diário 3º PA'!$O$4:$O$1991=E$1),('Diário 3º PA'!$F$4:$F$1991))+SUMPRODUCT(-('Diário 4º PA'!$E$4:$E$2000='Analítico Cx.'!$B107),-('Diário 4º PA'!$O$4:$O$2000=E$1),('Diário 4º PA'!$F$4:$F$2000))</f>
        <v>0</v>
      </c>
      <c r="F107" s="188">
        <f>SUMPRODUCT(-('Diário 1º PA'!$E$4:$E$2000='Analítico Cx.'!$B107),-('Diário 1º PA'!$O$4:$O$2000=F$1),('Diário 1º PA'!$F$4:$F$2000))+SUMPRODUCT(-('Diário 2º PA'!$E$4:$E$1998='Analítico Cx.'!$B107),-('Diário 2º PA'!$O$4:$O$1998=F$1),('Diário 2º PA'!$F$4:$F$1998))+SUMPRODUCT(-('Diário 3º PA'!$E$4:$E$1991='Analítico Cx.'!$B107),-('Diário 3º PA'!$O$4:$O$1991=F$1),('Diário 3º PA'!$F$4:$F$1991))+SUMPRODUCT(-('Diário 4º PA'!$E$4:$E$2000='Analítico Cx.'!$B107),-('Diário 4º PA'!$O$4:$O$2000=F$1),('Diário 4º PA'!$F$4:$F$2000))</f>
        <v>0</v>
      </c>
      <c r="G107" s="188">
        <f>SUMPRODUCT(-('Diário 1º PA'!$E$4:$E$2000='Analítico Cx.'!$B107),-('Diário 1º PA'!$O$4:$O$2000=G$1),('Diário 1º PA'!$F$4:$F$2000))+SUMPRODUCT(-('Diário 2º PA'!$E$4:$E$1998='Analítico Cx.'!$B107),-('Diário 2º PA'!$O$4:$O$1998=G$1),('Diário 2º PA'!$F$4:$F$1998))+SUMPRODUCT(-('Diário 3º PA'!$E$4:$E$1991='Analítico Cx.'!$B107),-('Diário 3º PA'!$O$4:$O$1991=G$1),('Diário 3º PA'!$F$4:$F$1991))+SUMPRODUCT(-('Diário 4º PA'!$E$4:$E$2000='Analítico Cx.'!$B107),-('Diário 4º PA'!$O$4:$O$2000=G$1),('Diário 4º PA'!$F$4:$F$2000))</f>
        <v>0</v>
      </c>
      <c r="H107" s="188">
        <f>SUMPRODUCT(-('Diário 1º PA'!$E$4:$E$2000='Analítico Cx.'!$B107),-('Diário 1º PA'!$O$4:$O$2000=H$1),('Diário 1º PA'!$F$4:$F$2000))+SUMPRODUCT(-('Diário 2º PA'!$E$4:$E$1998='Analítico Cx.'!$B107),-('Diário 2º PA'!$O$4:$O$1998=H$1),('Diário 2º PA'!$F$4:$F$1998))+SUMPRODUCT(-('Diário 3º PA'!$E$4:$E$1991='Analítico Cx.'!$B107),-('Diário 3º PA'!$O$4:$O$1991=H$1),('Diário 3º PA'!$F$4:$F$1991))+SUMPRODUCT(-('Diário 4º PA'!$E$4:$E$2000='Analítico Cx.'!$B107),-('Diário 4º PA'!$O$4:$O$2000=H$1),('Diário 4º PA'!$F$4:$F$2000))</f>
        <v>0</v>
      </c>
      <c r="I107" s="188">
        <f>SUMPRODUCT(-('Diário 1º PA'!$E$4:$E$2000='Analítico Cx.'!$B107),-('Diário 1º PA'!$O$4:$O$2000=I$1),('Diário 1º PA'!$F$4:$F$2000))+SUMPRODUCT(-('Diário 2º PA'!$E$4:$E$1998='Analítico Cx.'!$B107),-('Diário 2º PA'!$O$4:$O$1998=I$1),('Diário 2º PA'!$F$4:$F$1998))+SUMPRODUCT(-('Diário 3º PA'!$E$4:$E$1991='Analítico Cx.'!$B107),-('Diário 3º PA'!$O$4:$O$1991=I$1),('Diário 3º PA'!$F$4:$F$1991))+SUMPRODUCT(-('Diário 4º PA'!$E$4:$E$2000='Analítico Cx.'!$B107),-('Diário 4º PA'!$O$4:$O$2000=I$1),('Diário 4º PA'!$F$4:$F$2000))</f>
        <v>0</v>
      </c>
      <c r="J107" s="188">
        <f>SUMPRODUCT(-('Diário 1º PA'!$E$4:$E$2000='Analítico Cx.'!$B107),-('Diário 1º PA'!$O$4:$O$2000=J$1),('Diário 1º PA'!$F$4:$F$2000))+SUMPRODUCT(-('Diário 2º PA'!$E$4:$E$1998='Analítico Cx.'!$B107),-('Diário 2º PA'!$O$4:$O$1998=J$1),('Diário 2º PA'!$F$4:$F$1998))+SUMPRODUCT(-('Diário 3º PA'!$E$4:$E$1991='Analítico Cx.'!$B107),-('Diário 3º PA'!$O$4:$O$1991=J$1),('Diário 3º PA'!$F$4:$F$1991))+SUMPRODUCT(-('Diário 4º PA'!$E$4:$E$2000='Analítico Cx.'!$B107),-('Diário 4º PA'!$O$4:$O$2000=J$1),('Diário 4º PA'!$F$4:$F$2000))</f>
        <v>0</v>
      </c>
      <c r="K107" s="188">
        <f>SUMPRODUCT(-('Diário 1º PA'!$E$4:$E$2000='Analítico Cx.'!$B107),-('Diário 1º PA'!$O$4:$O$2000=K$1),('Diário 1º PA'!$F$4:$F$2000))+SUMPRODUCT(-('Diário 2º PA'!$E$4:$E$1998='Analítico Cx.'!$B107),-('Diário 2º PA'!$O$4:$O$1998=K$1),('Diário 2º PA'!$F$4:$F$1998))+SUMPRODUCT(-('Diário 3º PA'!$E$4:$E$1991='Analítico Cx.'!$B107),-('Diário 3º PA'!$O$4:$O$1991=K$1),('Diário 3º PA'!$F$4:$F$1991))+SUMPRODUCT(-('Diário 4º PA'!$E$4:$E$2000='Analítico Cx.'!$B107),-('Diário 4º PA'!$O$4:$O$2000=K$1),('Diário 4º PA'!$F$4:$F$2000))</f>
        <v>0</v>
      </c>
      <c r="L107" s="188">
        <f>SUMPRODUCT(-('Diário 1º PA'!$E$4:$E$2000='Analítico Cx.'!$B107),-('Diário 1º PA'!$O$4:$O$2000=L$1),('Diário 1º PA'!$F$4:$F$2000))+SUMPRODUCT(-('Diário 2º PA'!$E$4:$E$1998='Analítico Cx.'!$B107),-('Diário 2º PA'!$O$4:$O$1998=L$1),('Diário 2º PA'!$F$4:$F$1998))+SUMPRODUCT(-('Diário 3º PA'!$E$4:$E$1991='Analítico Cx.'!$B107),-('Diário 3º PA'!$O$4:$O$1991=L$1),('Diário 3º PA'!$F$4:$F$1991))+SUMPRODUCT(-('Diário 4º PA'!$E$4:$E$2000='Analítico Cx.'!$B107),-('Diário 4º PA'!$O$4:$O$2000=L$1),('Diário 4º PA'!$F$4:$F$2000))</f>
        <v>0</v>
      </c>
      <c r="M107" s="188">
        <f>SUMPRODUCT(-('Diário 1º PA'!$E$4:$E$2000='Analítico Cx.'!$B107),-('Diário 1º PA'!$O$4:$O$2000=M$1),('Diário 1º PA'!$F$4:$F$2000))+SUMPRODUCT(-('Diário 2º PA'!$E$4:$E$1998='Analítico Cx.'!$B107),-('Diário 2º PA'!$O$4:$O$1998=M$1),('Diário 2º PA'!$F$4:$F$1998))+SUMPRODUCT(-('Diário 3º PA'!$E$4:$E$1991='Analítico Cx.'!$B107),-('Diário 3º PA'!$O$4:$O$1991=M$1),('Diário 3º PA'!$F$4:$F$1991))+SUMPRODUCT(-('Diário 4º PA'!$E$4:$E$2000='Analítico Cx.'!$B107),-('Diário 4º PA'!$O$4:$O$2000=M$1),('Diário 4º PA'!$F$4:$F$2000))</f>
        <v>0</v>
      </c>
      <c r="N107" s="188">
        <f>SUMPRODUCT(-('Diário 1º PA'!$E$4:$E$2000='Analítico Cx.'!$B107),-('Diário 1º PA'!$O$4:$O$2000=N$1),('Diário 1º PA'!$F$4:$F$2000))+SUMPRODUCT(-('Diário 2º PA'!$E$4:$E$1998='Analítico Cx.'!$B107),-('Diário 2º PA'!$O$4:$O$1998=N$1),('Diário 2º PA'!$F$4:$F$1998))+SUMPRODUCT(-('Diário 3º PA'!$E$4:$E$1991='Analítico Cx.'!$B107),-('Diário 3º PA'!$O$4:$O$1991=N$1),('Diário 3º PA'!$F$4:$F$1991))+SUMPRODUCT(-('Diário 4º PA'!$E$4:$E$2000='Analítico Cx.'!$B107),-('Diário 4º PA'!$O$4:$O$2000=N$1),('Diário 4º PA'!$F$4:$F$2000))</f>
        <v>0</v>
      </c>
      <c r="O107" s="189">
        <f t="shared" si="16"/>
        <v>0</v>
      </c>
      <c r="P107" s="172">
        <f t="shared" si="17"/>
        <v>0</v>
      </c>
    </row>
    <row r="108" spans="1:16" ht="23.25" customHeight="1">
      <c r="A108" s="63" t="s">
        <v>207</v>
      </c>
      <c r="B108" s="107" t="s">
        <v>64</v>
      </c>
      <c r="C108" s="188">
        <f>SUMPRODUCT(-('Diário 1º PA'!$E$4:$E$2000='Analítico Cx.'!$B108),-('Diário 1º PA'!$O$4:$O$2000=C$1),('Diário 1º PA'!$F$4:$F$2000))+SUMPRODUCT(-('Diário 2º PA'!$E$4:$E$1998='Analítico Cx.'!$B108),-('Diário 2º PA'!$O$4:$O$1998=C$1),('Diário 2º PA'!$F$4:$F$1998))+SUMPRODUCT(-('Diário 3º PA'!$E$4:$E$1991='Analítico Cx.'!$B108),-('Diário 3º PA'!$O$4:$O$1991=C$1),('Diário 3º PA'!$F$4:$F$1991))+SUMPRODUCT(-('Diário 4º PA'!$E$4:$E$2000='Analítico Cx.'!$B108),-('Diário 4º PA'!$O$4:$O$2000=C$1),('Diário 4º PA'!$F$4:$F$2000))</f>
        <v>0</v>
      </c>
      <c r="D108" s="188">
        <f>SUMPRODUCT(-('Diário 1º PA'!$E$4:$E$2000='Analítico Cx.'!$B108),-('Diário 1º PA'!$O$4:$O$2000=D$1),('Diário 1º PA'!$F$4:$F$2000))+SUMPRODUCT(-('Diário 2º PA'!$E$4:$E$1998='Analítico Cx.'!$B108),-('Diário 2º PA'!$O$4:$O$1998=D$1),('Diário 2º PA'!$F$4:$F$1998))+SUMPRODUCT(-('Diário 3º PA'!$E$4:$E$1991='Analítico Cx.'!$B108),-('Diário 3º PA'!$O$4:$O$1991=D$1),('Diário 3º PA'!$F$4:$F$1991))+SUMPRODUCT(-('Diário 4º PA'!$E$4:$E$2000='Analítico Cx.'!$B108),-('Diário 4º PA'!$O$4:$O$2000=D$1),('Diário 4º PA'!$F$4:$F$2000))</f>
        <v>0</v>
      </c>
      <c r="E108" s="188">
        <f>SUMPRODUCT(-('Diário 1º PA'!$E$4:$E$2000='Analítico Cx.'!$B108),-('Diário 1º PA'!$O$4:$O$2000=E$1),('Diário 1º PA'!$F$4:$F$2000))+SUMPRODUCT(-('Diário 2º PA'!$E$4:$E$1998='Analítico Cx.'!$B108),-('Diário 2º PA'!$O$4:$O$1998=E$1),('Diário 2º PA'!$F$4:$F$1998))+SUMPRODUCT(-('Diário 3º PA'!$E$4:$E$1991='Analítico Cx.'!$B108),-('Diário 3º PA'!$O$4:$O$1991=E$1),('Diário 3º PA'!$F$4:$F$1991))+SUMPRODUCT(-('Diário 4º PA'!$E$4:$E$2000='Analítico Cx.'!$B108),-('Diário 4º PA'!$O$4:$O$2000=E$1),('Diário 4º PA'!$F$4:$F$2000))</f>
        <v>0</v>
      </c>
      <c r="F108" s="188">
        <f>SUMPRODUCT(-('Diário 1º PA'!$E$4:$E$2000='Analítico Cx.'!$B108),-('Diário 1º PA'!$O$4:$O$2000=F$1),('Diário 1º PA'!$F$4:$F$2000))+SUMPRODUCT(-('Diário 2º PA'!$E$4:$E$1998='Analítico Cx.'!$B108),-('Diário 2º PA'!$O$4:$O$1998=F$1),('Diário 2º PA'!$F$4:$F$1998))+SUMPRODUCT(-('Diário 3º PA'!$E$4:$E$1991='Analítico Cx.'!$B108),-('Diário 3º PA'!$O$4:$O$1991=F$1),('Diário 3º PA'!$F$4:$F$1991))+SUMPRODUCT(-('Diário 4º PA'!$E$4:$E$2000='Analítico Cx.'!$B108),-('Diário 4º PA'!$O$4:$O$2000=F$1),('Diário 4º PA'!$F$4:$F$2000))</f>
        <v>0</v>
      </c>
      <c r="G108" s="188">
        <f>SUMPRODUCT(-('Diário 1º PA'!$E$4:$E$2000='Analítico Cx.'!$B108),-('Diário 1º PA'!$O$4:$O$2000=G$1),('Diário 1º PA'!$F$4:$F$2000))+SUMPRODUCT(-('Diário 2º PA'!$E$4:$E$1998='Analítico Cx.'!$B108),-('Diário 2º PA'!$O$4:$O$1998=G$1),('Diário 2º PA'!$F$4:$F$1998))+SUMPRODUCT(-('Diário 3º PA'!$E$4:$E$1991='Analítico Cx.'!$B108),-('Diário 3º PA'!$O$4:$O$1991=G$1),('Diário 3º PA'!$F$4:$F$1991))+SUMPRODUCT(-('Diário 4º PA'!$E$4:$E$2000='Analítico Cx.'!$B108),-('Diário 4º PA'!$O$4:$O$2000=G$1),('Diário 4º PA'!$F$4:$F$2000))</f>
        <v>0</v>
      </c>
      <c r="H108" s="188">
        <f>SUMPRODUCT(-('Diário 1º PA'!$E$4:$E$2000='Analítico Cx.'!$B108),-('Diário 1º PA'!$O$4:$O$2000=H$1),('Diário 1º PA'!$F$4:$F$2000))+SUMPRODUCT(-('Diário 2º PA'!$E$4:$E$1998='Analítico Cx.'!$B108),-('Diário 2º PA'!$O$4:$O$1998=H$1),('Diário 2º PA'!$F$4:$F$1998))+SUMPRODUCT(-('Diário 3º PA'!$E$4:$E$1991='Analítico Cx.'!$B108),-('Diário 3º PA'!$O$4:$O$1991=H$1),('Diário 3º PA'!$F$4:$F$1991))+SUMPRODUCT(-('Diário 4º PA'!$E$4:$E$2000='Analítico Cx.'!$B108),-('Diário 4º PA'!$O$4:$O$2000=H$1),('Diário 4º PA'!$F$4:$F$2000))</f>
        <v>0</v>
      </c>
      <c r="I108" s="188">
        <f>SUMPRODUCT(-('Diário 1º PA'!$E$4:$E$2000='Analítico Cx.'!$B108),-('Diário 1º PA'!$O$4:$O$2000=I$1),('Diário 1º PA'!$F$4:$F$2000))+SUMPRODUCT(-('Diário 2º PA'!$E$4:$E$1998='Analítico Cx.'!$B108),-('Diário 2º PA'!$O$4:$O$1998=I$1),('Diário 2º PA'!$F$4:$F$1998))+SUMPRODUCT(-('Diário 3º PA'!$E$4:$E$1991='Analítico Cx.'!$B108),-('Diário 3º PA'!$O$4:$O$1991=I$1),('Diário 3º PA'!$F$4:$F$1991))+SUMPRODUCT(-('Diário 4º PA'!$E$4:$E$2000='Analítico Cx.'!$B108),-('Diário 4º PA'!$O$4:$O$2000=I$1),('Diário 4º PA'!$F$4:$F$2000))</f>
        <v>0</v>
      </c>
      <c r="J108" s="188">
        <f>SUMPRODUCT(-('Diário 1º PA'!$E$4:$E$2000='Analítico Cx.'!$B108),-('Diário 1º PA'!$O$4:$O$2000=J$1),('Diário 1º PA'!$F$4:$F$2000))+SUMPRODUCT(-('Diário 2º PA'!$E$4:$E$1998='Analítico Cx.'!$B108),-('Diário 2º PA'!$O$4:$O$1998=J$1),('Diário 2º PA'!$F$4:$F$1998))+SUMPRODUCT(-('Diário 3º PA'!$E$4:$E$1991='Analítico Cx.'!$B108),-('Diário 3º PA'!$O$4:$O$1991=J$1),('Diário 3º PA'!$F$4:$F$1991))+SUMPRODUCT(-('Diário 4º PA'!$E$4:$E$2000='Analítico Cx.'!$B108),-('Diário 4º PA'!$O$4:$O$2000=J$1),('Diário 4º PA'!$F$4:$F$2000))</f>
        <v>0</v>
      </c>
      <c r="K108" s="188">
        <f>SUMPRODUCT(-('Diário 1º PA'!$E$4:$E$2000='Analítico Cx.'!$B108),-('Diário 1º PA'!$O$4:$O$2000=K$1),('Diário 1º PA'!$F$4:$F$2000))+SUMPRODUCT(-('Diário 2º PA'!$E$4:$E$1998='Analítico Cx.'!$B108),-('Diário 2º PA'!$O$4:$O$1998=K$1),('Diário 2º PA'!$F$4:$F$1998))+SUMPRODUCT(-('Diário 3º PA'!$E$4:$E$1991='Analítico Cx.'!$B108),-('Diário 3º PA'!$O$4:$O$1991=K$1),('Diário 3º PA'!$F$4:$F$1991))+SUMPRODUCT(-('Diário 4º PA'!$E$4:$E$2000='Analítico Cx.'!$B108),-('Diário 4º PA'!$O$4:$O$2000=K$1),('Diário 4º PA'!$F$4:$F$2000))</f>
        <v>0</v>
      </c>
      <c r="L108" s="188">
        <f>SUMPRODUCT(-('Diário 1º PA'!$E$4:$E$2000='Analítico Cx.'!$B108),-('Diário 1º PA'!$O$4:$O$2000=L$1),('Diário 1º PA'!$F$4:$F$2000))+SUMPRODUCT(-('Diário 2º PA'!$E$4:$E$1998='Analítico Cx.'!$B108),-('Diário 2º PA'!$O$4:$O$1998=L$1),('Diário 2º PA'!$F$4:$F$1998))+SUMPRODUCT(-('Diário 3º PA'!$E$4:$E$1991='Analítico Cx.'!$B108),-('Diário 3º PA'!$O$4:$O$1991=L$1),('Diário 3º PA'!$F$4:$F$1991))+SUMPRODUCT(-('Diário 4º PA'!$E$4:$E$2000='Analítico Cx.'!$B108),-('Diário 4º PA'!$O$4:$O$2000=L$1),('Diário 4º PA'!$F$4:$F$2000))</f>
        <v>0</v>
      </c>
      <c r="M108" s="188">
        <f>SUMPRODUCT(-('Diário 1º PA'!$E$4:$E$2000='Analítico Cx.'!$B108),-('Diário 1º PA'!$O$4:$O$2000=M$1),('Diário 1º PA'!$F$4:$F$2000))+SUMPRODUCT(-('Diário 2º PA'!$E$4:$E$1998='Analítico Cx.'!$B108),-('Diário 2º PA'!$O$4:$O$1998=M$1),('Diário 2º PA'!$F$4:$F$1998))+SUMPRODUCT(-('Diário 3º PA'!$E$4:$E$1991='Analítico Cx.'!$B108),-('Diário 3º PA'!$O$4:$O$1991=M$1),('Diário 3º PA'!$F$4:$F$1991))+SUMPRODUCT(-('Diário 4º PA'!$E$4:$E$2000='Analítico Cx.'!$B108),-('Diário 4º PA'!$O$4:$O$2000=M$1),('Diário 4º PA'!$F$4:$F$2000))</f>
        <v>0</v>
      </c>
      <c r="N108" s="188">
        <f>SUMPRODUCT(-('Diário 1º PA'!$E$4:$E$2000='Analítico Cx.'!$B108),-('Diário 1º PA'!$O$4:$O$2000=N$1),('Diário 1º PA'!$F$4:$F$2000))+SUMPRODUCT(-('Diário 2º PA'!$E$4:$E$1998='Analítico Cx.'!$B108),-('Diário 2º PA'!$O$4:$O$1998=N$1),('Diário 2º PA'!$F$4:$F$1998))+SUMPRODUCT(-('Diário 3º PA'!$E$4:$E$1991='Analítico Cx.'!$B108),-('Diário 3º PA'!$O$4:$O$1991=N$1),('Diário 3º PA'!$F$4:$F$1991))+SUMPRODUCT(-('Diário 4º PA'!$E$4:$E$2000='Analítico Cx.'!$B108),-('Diário 4º PA'!$O$4:$O$2000=N$1),('Diário 4º PA'!$F$4:$F$2000))</f>
        <v>0</v>
      </c>
      <c r="O108" s="189">
        <f t="shared" si="16"/>
        <v>0</v>
      </c>
      <c r="P108" s="172">
        <f t="shared" si="17"/>
        <v>0</v>
      </c>
    </row>
    <row r="109" spans="1:16" ht="23.25" customHeight="1">
      <c r="A109" s="63" t="s">
        <v>208</v>
      </c>
      <c r="B109" s="107" t="s">
        <v>87</v>
      </c>
      <c r="C109" s="188">
        <f>SUMPRODUCT(-('Diário 1º PA'!$E$4:$E$2000='Analítico Cx.'!$B109),-('Diário 1º PA'!$O$4:$O$2000=C$1),('Diário 1º PA'!$F$4:$F$2000))+SUMPRODUCT(-('Diário 2º PA'!$E$4:$E$1998='Analítico Cx.'!$B109),-('Diário 2º PA'!$O$4:$O$1998=C$1),('Diário 2º PA'!$F$4:$F$1998))+SUMPRODUCT(-('Diário 3º PA'!$E$4:$E$1991='Analítico Cx.'!$B109),-('Diário 3º PA'!$O$4:$O$1991=C$1),('Diário 3º PA'!$F$4:$F$1991))+SUMPRODUCT(-('Diário 4º PA'!$E$4:$E$2000='Analítico Cx.'!$B109),-('Diário 4º PA'!$O$4:$O$2000=C$1),('Diário 4º PA'!$F$4:$F$2000))</f>
        <v>0</v>
      </c>
      <c r="D109" s="188">
        <f>SUMPRODUCT(-('Diário 1º PA'!$E$4:$E$2000='Analítico Cx.'!$B109),-('Diário 1º PA'!$O$4:$O$2000=D$1),('Diário 1º PA'!$F$4:$F$2000))+SUMPRODUCT(-('Diário 2º PA'!$E$4:$E$1998='Analítico Cx.'!$B109),-('Diário 2º PA'!$O$4:$O$1998=D$1),('Diário 2º PA'!$F$4:$F$1998))+SUMPRODUCT(-('Diário 3º PA'!$E$4:$E$1991='Analítico Cx.'!$B109),-('Diário 3º PA'!$O$4:$O$1991=D$1),('Diário 3º PA'!$F$4:$F$1991))+SUMPRODUCT(-('Diário 4º PA'!$E$4:$E$2000='Analítico Cx.'!$B109),-('Diário 4º PA'!$O$4:$O$2000=D$1),('Diário 4º PA'!$F$4:$F$2000))</f>
        <v>0</v>
      </c>
      <c r="E109" s="188">
        <f>SUMPRODUCT(-('Diário 1º PA'!$E$4:$E$2000='Analítico Cx.'!$B109),-('Diário 1º PA'!$O$4:$O$2000=E$1),('Diário 1º PA'!$F$4:$F$2000))+SUMPRODUCT(-('Diário 2º PA'!$E$4:$E$1998='Analítico Cx.'!$B109),-('Diário 2º PA'!$O$4:$O$1998=E$1),('Diário 2º PA'!$F$4:$F$1998))+SUMPRODUCT(-('Diário 3º PA'!$E$4:$E$1991='Analítico Cx.'!$B109),-('Diário 3º PA'!$O$4:$O$1991=E$1),('Diário 3º PA'!$F$4:$F$1991))+SUMPRODUCT(-('Diário 4º PA'!$E$4:$E$2000='Analítico Cx.'!$B109),-('Diário 4º PA'!$O$4:$O$2000=E$1),('Diário 4º PA'!$F$4:$F$2000))</f>
        <v>0</v>
      </c>
      <c r="F109" s="188">
        <f>SUMPRODUCT(-('Diário 1º PA'!$E$4:$E$2000='Analítico Cx.'!$B109),-('Diário 1º PA'!$O$4:$O$2000=F$1),('Diário 1º PA'!$F$4:$F$2000))+SUMPRODUCT(-('Diário 2º PA'!$E$4:$E$1998='Analítico Cx.'!$B109),-('Diário 2º PA'!$O$4:$O$1998=F$1),('Diário 2º PA'!$F$4:$F$1998))+SUMPRODUCT(-('Diário 3º PA'!$E$4:$E$1991='Analítico Cx.'!$B109),-('Diário 3º PA'!$O$4:$O$1991=F$1),('Diário 3º PA'!$F$4:$F$1991))+SUMPRODUCT(-('Diário 4º PA'!$E$4:$E$2000='Analítico Cx.'!$B109),-('Diário 4º PA'!$O$4:$O$2000=F$1),('Diário 4º PA'!$F$4:$F$2000))</f>
        <v>0</v>
      </c>
      <c r="G109" s="188">
        <f>SUMPRODUCT(-('Diário 1º PA'!$E$4:$E$2000='Analítico Cx.'!$B109),-('Diário 1º PA'!$O$4:$O$2000=G$1),('Diário 1º PA'!$F$4:$F$2000))+SUMPRODUCT(-('Diário 2º PA'!$E$4:$E$1998='Analítico Cx.'!$B109),-('Diário 2º PA'!$O$4:$O$1998=G$1),('Diário 2º PA'!$F$4:$F$1998))+SUMPRODUCT(-('Diário 3º PA'!$E$4:$E$1991='Analítico Cx.'!$B109),-('Diário 3º PA'!$O$4:$O$1991=G$1),('Diário 3º PA'!$F$4:$F$1991))+SUMPRODUCT(-('Diário 4º PA'!$E$4:$E$2000='Analítico Cx.'!$B109),-('Diário 4º PA'!$O$4:$O$2000=G$1),('Diário 4º PA'!$F$4:$F$2000))</f>
        <v>0</v>
      </c>
      <c r="H109" s="188">
        <f>SUMPRODUCT(-('Diário 1º PA'!$E$4:$E$2000='Analítico Cx.'!$B109),-('Diário 1º PA'!$O$4:$O$2000=H$1),('Diário 1º PA'!$F$4:$F$2000))+SUMPRODUCT(-('Diário 2º PA'!$E$4:$E$1998='Analítico Cx.'!$B109),-('Diário 2º PA'!$O$4:$O$1998=H$1),('Diário 2º PA'!$F$4:$F$1998))+SUMPRODUCT(-('Diário 3º PA'!$E$4:$E$1991='Analítico Cx.'!$B109),-('Diário 3º PA'!$O$4:$O$1991=H$1),('Diário 3º PA'!$F$4:$F$1991))+SUMPRODUCT(-('Diário 4º PA'!$E$4:$E$2000='Analítico Cx.'!$B109),-('Diário 4º PA'!$O$4:$O$2000=H$1),('Diário 4º PA'!$F$4:$F$2000))</f>
        <v>0</v>
      </c>
      <c r="I109" s="188">
        <f>SUMPRODUCT(-('Diário 1º PA'!$E$4:$E$2000='Analítico Cx.'!$B109),-('Diário 1º PA'!$O$4:$O$2000=I$1),('Diário 1º PA'!$F$4:$F$2000))+SUMPRODUCT(-('Diário 2º PA'!$E$4:$E$1998='Analítico Cx.'!$B109),-('Diário 2º PA'!$O$4:$O$1998=I$1),('Diário 2º PA'!$F$4:$F$1998))+SUMPRODUCT(-('Diário 3º PA'!$E$4:$E$1991='Analítico Cx.'!$B109),-('Diário 3º PA'!$O$4:$O$1991=I$1),('Diário 3º PA'!$F$4:$F$1991))+SUMPRODUCT(-('Diário 4º PA'!$E$4:$E$2000='Analítico Cx.'!$B109),-('Diário 4º PA'!$O$4:$O$2000=I$1),('Diário 4º PA'!$F$4:$F$2000))</f>
        <v>0</v>
      </c>
      <c r="J109" s="188">
        <f>SUMPRODUCT(-('Diário 1º PA'!$E$4:$E$2000='Analítico Cx.'!$B109),-('Diário 1º PA'!$O$4:$O$2000=J$1),('Diário 1º PA'!$F$4:$F$2000))+SUMPRODUCT(-('Diário 2º PA'!$E$4:$E$1998='Analítico Cx.'!$B109),-('Diário 2º PA'!$O$4:$O$1998=J$1),('Diário 2º PA'!$F$4:$F$1998))+SUMPRODUCT(-('Diário 3º PA'!$E$4:$E$1991='Analítico Cx.'!$B109),-('Diário 3º PA'!$O$4:$O$1991=J$1),('Diário 3º PA'!$F$4:$F$1991))+SUMPRODUCT(-('Diário 4º PA'!$E$4:$E$2000='Analítico Cx.'!$B109),-('Diário 4º PA'!$O$4:$O$2000=J$1),('Diário 4º PA'!$F$4:$F$2000))</f>
        <v>0</v>
      </c>
      <c r="K109" s="188">
        <f>SUMPRODUCT(-('Diário 1º PA'!$E$4:$E$2000='Analítico Cx.'!$B109),-('Diário 1º PA'!$O$4:$O$2000=K$1),('Diário 1º PA'!$F$4:$F$2000))+SUMPRODUCT(-('Diário 2º PA'!$E$4:$E$1998='Analítico Cx.'!$B109),-('Diário 2º PA'!$O$4:$O$1998=K$1),('Diário 2º PA'!$F$4:$F$1998))+SUMPRODUCT(-('Diário 3º PA'!$E$4:$E$1991='Analítico Cx.'!$B109),-('Diário 3º PA'!$O$4:$O$1991=K$1),('Diário 3º PA'!$F$4:$F$1991))+SUMPRODUCT(-('Diário 4º PA'!$E$4:$E$2000='Analítico Cx.'!$B109),-('Diário 4º PA'!$O$4:$O$2000=K$1),('Diário 4º PA'!$F$4:$F$2000))</f>
        <v>0</v>
      </c>
      <c r="L109" s="188">
        <f>SUMPRODUCT(-('Diário 1º PA'!$E$4:$E$2000='Analítico Cx.'!$B109),-('Diário 1º PA'!$O$4:$O$2000=L$1),('Diário 1º PA'!$F$4:$F$2000))+SUMPRODUCT(-('Diário 2º PA'!$E$4:$E$1998='Analítico Cx.'!$B109),-('Diário 2º PA'!$O$4:$O$1998=L$1),('Diário 2º PA'!$F$4:$F$1998))+SUMPRODUCT(-('Diário 3º PA'!$E$4:$E$1991='Analítico Cx.'!$B109),-('Diário 3º PA'!$O$4:$O$1991=L$1),('Diário 3º PA'!$F$4:$F$1991))+SUMPRODUCT(-('Diário 4º PA'!$E$4:$E$2000='Analítico Cx.'!$B109),-('Diário 4º PA'!$O$4:$O$2000=L$1),('Diário 4º PA'!$F$4:$F$2000))</f>
        <v>0</v>
      </c>
      <c r="M109" s="188">
        <f>SUMPRODUCT(-('Diário 1º PA'!$E$4:$E$2000='Analítico Cx.'!$B109),-('Diário 1º PA'!$O$4:$O$2000=M$1),('Diário 1º PA'!$F$4:$F$2000))+SUMPRODUCT(-('Diário 2º PA'!$E$4:$E$1998='Analítico Cx.'!$B109),-('Diário 2º PA'!$O$4:$O$1998=M$1),('Diário 2º PA'!$F$4:$F$1998))+SUMPRODUCT(-('Diário 3º PA'!$E$4:$E$1991='Analítico Cx.'!$B109),-('Diário 3º PA'!$O$4:$O$1991=M$1),('Diário 3º PA'!$F$4:$F$1991))+SUMPRODUCT(-('Diário 4º PA'!$E$4:$E$2000='Analítico Cx.'!$B109),-('Diário 4º PA'!$O$4:$O$2000=M$1),('Diário 4º PA'!$F$4:$F$2000))</f>
        <v>0</v>
      </c>
      <c r="N109" s="188">
        <f>SUMPRODUCT(-('Diário 1º PA'!$E$4:$E$2000='Analítico Cx.'!$B109),-('Diário 1º PA'!$O$4:$O$2000=N$1),('Diário 1º PA'!$F$4:$F$2000))+SUMPRODUCT(-('Diário 2º PA'!$E$4:$E$1998='Analítico Cx.'!$B109),-('Diário 2º PA'!$O$4:$O$1998=N$1),('Diário 2º PA'!$F$4:$F$1998))+SUMPRODUCT(-('Diário 3º PA'!$E$4:$E$1991='Analítico Cx.'!$B109),-('Diário 3º PA'!$O$4:$O$1991=N$1),('Diário 3º PA'!$F$4:$F$1991))+SUMPRODUCT(-('Diário 4º PA'!$E$4:$E$2000='Analítico Cx.'!$B109),-('Diário 4º PA'!$O$4:$O$2000=N$1),('Diário 4º PA'!$F$4:$F$2000))</f>
        <v>0</v>
      </c>
      <c r="O109" s="189">
        <f t="shared" si="16"/>
        <v>0</v>
      </c>
      <c r="P109" s="172">
        <f t="shared" si="17"/>
        <v>0</v>
      </c>
    </row>
    <row r="110" spans="1:16" ht="23.25" customHeight="1">
      <c r="A110" s="63" t="s">
        <v>209</v>
      </c>
      <c r="B110" s="107" t="s">
        <v>205</v>
      </c>
      <c r="C110" s="188">
        <f>SUMPRODUCT(-('Diário 1º PA'!$E$4:$E$2000='Analítico Cx.'!$B110),-('Diário 1º PA'!$O$4:$O$2000=C$1),('Diário 1º PA'!$F$4:$F$2000))+SUMPRODUCT(-('Diário 2º PA'!$E$4:$E$1998='Analítico Cx.'!$B110),-('Diário 2º PA'!$O$4:$O$1998=C$1),('Diário 2º PA'!$F$4:$F$1998))+SUMPRODUCT(-('Diário 3º PA'!$E$4:$E$1991='Analítico Cx.'!$B110),-('Diário 3º PA'!$O$4:$O$1991=C$1),('Diário 3º PA'!$F$4:$F$1991))+SUMPRODUCT(-('Diário 4º PA'!$E$4:$E$2000='Analítico Cx.'!$B110),-('Diário 4º PA'!$O$4:$O$2000=C$1),('Diário 4º PA'!$F$4:$F$2000))</f>
        <v>0</v>
      </c>
      <c r="D110" s="188">
        <f>SUMPRODUCT(-('Diário 1º PA'!$E$4:$E$2000='Analítico Cx.'!$B110),-('Diário 1º PA'!$O$4:$O$2000=D$1),('Diário 1º PA'!$F$4:$F$2000))+SUMPRODUCT(-('Diário 2º PA'!$E$4:$E$1998='Analítico Cx.'!$B110),-('Diário 2º PA'!$O$4:$O$1998=D$1),('Diário 2º PA'!$F$4:$F$1998))+SUMPRODUCT(-('Diário 3º PA'!$E$4:$E$1991='Analítico Cx.'!$B110),-('Diário 3º PA'!$O$4:$O$1991=D$1),('Diário 3º PA'!$F$4:$F$1991))+SUMPRODUCT(-('Diário 4º PA'!$E$4:$E$2000='Analítico Cx.'!$B110),-('Diário 4º PA'!$O$4:$O$2000=D$1),('Diário 4º PA'!$F$4:$F$2000))</f>
        <v>0</v>
      </c>
      <c r="E110" s="188">
        <f>SUMPRODUCT(-('Diário 1º PA'!$E$4:$E$2000='Analítico Cx.'!$B110),-('Diário 1º PA'!$O$4:$O$2000=E$1),('Diário 1º PA'!$F$4:$F$2000))+SUMPRODUCT(-('Diário 2º PA'!$E$4:$E$1998='Analítico Cx.'!$B110),-('Diário 2º PA'!$O$4:$O$1998=E$1),('Diário 2º PA'!$F$4:$F$1998))+SUMPRODUCT(-('Diário 3º PA'!$E$4:$E$1991='Analítico Cx.'!$B110),-('Diário 3º PA'!$O$4:$O$1991=E$1),('Diário 3º PA'!$F$4:$F$1991))+SUMPRODUCT(-('Diário 4º PA'!$E$4:$E$2000='Analítico Cx.'!$B110),-('Diário 4º PA'!$O$4:$O$2000=E$1),('Diário 4º PA'!$F$4:$F$2000))</f>
        <v>790</v>
      </c>
      <c r="F110" s="188">
        <f>SUMPRODUCT(-('Diário 1º PA'!$E$4:$E$2000='Analítico Cx.'!$B110),-('Diário 1º PA'!$O$4:$O$2000=F$1),('Diário 1º PA'!$F$4:$F$2000))+SUMPRODUCT(-('Diário 2º PA'!$E$4:$E$1998='Analítico Cx.'!$B110),-('Diário 2º PA'!$O$4:$O$1998=F$1),('Diário 2º PA'!$F$4:$F$1998))+SUMPRODUCT(-('Diário 3º PA'!$E$4:$E$1991='Analítico Cx.'!$B110),-('Diário 3º PA'!$O$4:$O$1991=F$1),('Diário 3º PA'!$F$4:$F$1991))+SUMPRODUCT(-('Diário 4º PA'!$E$4:$E$2000='Analítico Cx.'!$B110),-('Diário 4º PA'!$O$4:$O$2000=F$1),('Diário 4º PA'!$F$4:$F$2000))</f>
        <v>6488.4499999999989</v>
      </c>
      <c r="G110" s="188">
        <f>SUMPRODUCT(-('Diário 1º PA'!$E$4:$E$2000='Analítico Cx.'!$B110),-('Diário 1º PA'!$O$4:$O$2000=G$1),('Diário 1º PA'!$F$4:$F$2000))+SUMPRODUCT(-('Diário 2º PA'!$E$4:$E$1998='Analítico Cx.'!$B110),-('Diário 2º PA'!$O$4:$O$1998=G$1),('Diário 2º PA'!$F$4:$F$1998))+SUMPRODUCT(-('Diário 3º PA'!$E$4:$E$1991='Analítico Cx.'!$B110),-('Diário 3º PA'!$O$4:$O$1991=G$1),('Diário 3º PA'!$F$4:$F$1991))+SUMPRODUCT(-('Diário 4º PA'!$E$4:$E$2000='Analítico Cx.'!$B110),-('Diário 4º PA'!$O$4:$O$2000=G$1),('Diário 4º PA'!$F$4:$F$2000))</f>
        <v>1061.54</v>
      </c>
      <c r="H110" s="188">
        <f>SUMPRODUCT(-('Diário 1º PA'!$E$4:$E$2000='Analítico Cx.'!$B110),-('Diário 1º PA'!$O$4:$O$2000=H$1),('Diário 1º PA'!$F$4:$F$2000))+SUMPRODUCT(-('Diário 2º PA'!$E$4:$E$1998='Analítico Cx.'!$B110),-('Diário 2º PA'!$O$4:$O$1998=H$1),('Diário 2º PA'!$F$4:$F$1998))+SUMPRODUCT(-('Diário 3º PA'!$E$4:$E$1991='Analítico Cx.'!$B110),-('Diário 3º PA'!$O$4:$O$1991=H$1),('Diário 3º PA'!$F$4:$F$1991))+SUMPRODUCT(-('Diário 4º PA'!$E$4:$E$2000='Analítico Cx.'!$B110),-('Diário 4º PA'!$O$4:$O$2000=H$1),('Diário 4º PA'!$F$4:$F$2000))</f>
        <v>0</v>
      </c>
      <c r="I110" s="188">
        <f>SUMPRODUCT(-('Diário 1º PA'!$E$4:$E$2000='Analítico Cx.'!$B110),-('Diário 1º PA'!$O$4:$O$2000=I$1),('Diário 1º PA'!$F$4:$F$2000))+SUMPRODUCT(-('Diário 2º PA'!$E$4:$E$1998='Analítico Cx.'!$B110),-('Diário 2º PA'!$O$4:$O$1998=I$1),('Diário 2º PA'!$F$4:$F$1998))+SUMPRODUCT(-('Diário 3º PA'!$E$4:$E$1991='Analítico Cx.'!$B110),-('Diário 3º PA'!$O$4:$O$1991=I$1),('Diário 3º PA'!$F$4:$F$1991))+SUMPRODUCT(-('Diário 4º PA'!$E$4:$E$2000='Analítico Cx.'!$B110),-('Diário 4º PA'!$O$4:$O$2000=I$1),('Diário 4º PA'!$F$4:$F$2000))</f>
        <v>0</v>
      </c>
      <c r="J110" s="188">
        <f>SUMPRODUCT(-('Diário 1º PA'!$E$4:$E$2000='Analítico Cx.'!$B110),-('Diário 1º PA'!$O$4:$O$2000=J$1),('Diário 1º PA'!$F$4:$F$2000))+SUMPRODUCT(-('Diário 2º PA'!$E$4:$E$1998='Analítico Cx.'!$B110),-('Diário 2º PA'!$O$4:$O$1998=J$1),('Diário 2º PA'!$F$4:$F$1998))+SUMPRODUCT(-('Diário 3º PA'!$E$4:$E$1991='Analítico Cx.'!$B110),-('Diário 3º PA'!$O$4:$O$1991=J$1),('Diário 3º PA'!$F$4:$F$1991))+SUMPRODUCT(-('Diário 4º PA'!$E$4:$E$2000='Analítico Cx.'!$B110),-('Diário 4º PA'!$O$4:$O$2000=J$1),('Diário 4º PA'!$F$4:$F$2000))</f>
        <v>0</v>
      </c>
      <c r="K110" s="188">
        <f>SUMPRODUCT(-('Diário 1º PA'!$E$4:$E$2000='Analítico Cx.'!$B110),-('Diário 1º PA'!$O$4:$O$2000=K$1),('Diário 1º PA'!$F$4:$F$2000))+SUMPRODUCT(-('Diário 2º PA'!$E$4:$E$1998='Analítico Cx.'!$B110),-('Diário 2º PA'!$O$4:$O$1998=K$1),('Diário 2º PA'!$F$4:$F$1998))+SUMPRODUCT(-('Diário 3º PA'!$E$4:$E$1991='Analítico Cx.'!$B110),-('Diário 3º PA'!$O$4:$O$1991=K$1),('Diário 3º PA'!$F$4:$F$1991))+SUMPRODUCT(-('Diário 4º PA'!$E$4:$E$2000='Analítico Cx.'!$B110),-('Diário 4º PA'!$O$4:$O$2000=K$1),('Diário 4º PA'!$F$4:$F$2000))</f>
        <v>0</v>
      </c>
      <c r="L110" s="188">
        <f>SUMPRODUCT(-('Diário 1º PA'!$E$4:$E$2000='Analítico Cx.'!$B110),-('Diário 1º PA'!$O$4:$O$2000=L$1),('Diário 1º PA'!$F$4:$F$2000))+SUMPRODUCT(-('Diário 2º PA'!$E$4:$E$1998='Analítico Cx.'!$B110),-('Diário 2º PA'!$O$4:$O$1998=L$1),('Diário 2º PA'!$F$4:$F$1998))+SUMPRODUCT(-('Diário 3º PA'!$E$4:$E$1991='Analítico Cx.'!$B110),-('Diário 3º PA'!$O$4:$O$1991=L$1),('Diário 3º PA'!$F$4:$F$1991))+SUMPRODUCT(-('Diário 4º PA'!$E$4:$E$2000='Analítico Cx.'!$B110),-('Diário 4º PA'!$O$4:$O$2000=L$1),('Diário 4º PA'!$F$4:$F$2000))</f>
        <v>0</v>
      </c>
      <c r="M110" s="188">
        <f>SUMPRODUCT(-('Diário 1º PA'!$E$4:$E$2000='Analítico Cx.'!$B110),-('Diário 1º PA'!$O$4:$O$2000=M$1),('Diário 1º PA'!$F$4:$F$2000))+SUMPRODUCT(-('Diário 2º PA'!$E$4:$E$1998='Analítico Cx.'!$B110),-('Diário 2º PA'!$O$4:$O$1998=M$1),('Diário 2º PA'!$F$4:$F$1998))+SUMPRODUCT(-('Diário 3º PA'!$E$4:$E$1991='Analítico Cx.'!$B110),-('Diário 3º PA'!$O$4:$O$1991=M$1),('Diário 3º PA'!$F$4:$F$1991))+SUMPRODUCT(-('Diário 4º PA'!$E$4:$E$2000='Analítico Cx.'!$B110),-('Diário 4º PA'!$O$4:$O$2000=M$1),('Diário 4º PA'!$F$4:$F$2000))</f>
        <v>0</v>
      </c>
      <c r="N110" s="188">
        <f>SUMPRODUCT(-('Diário 1º PA'!$E$4:$E$2000='Analítico Cx.'!$B110),-('Diário 1º PA'!$O$4:$O$2000=N$1),('Diário 1º PA'!$F$4:$F$2000))+SUMPRODUCT(-('Diário 2º PA'!$E$4:$E$1998='Analítico Cx.'!$B110),-('Diário 2º PA'!$O$4:$O$1998=N$1),('Diário 2º PA'!$F$4:$F$1998))+SUMPRODUCT(-('Diário 3º PA'!$E$4:$E$1991='Analítico Cx.'!$B110),-('Diário 3º PA'!$O$4:$O$1991=N$1),('Diário 3º PA'!$F$4:$F$1991))+SUMPRODUCT(-('Diário 4º PA'!$E$4:$E$2000='Analítico Cx.'!$B110),-('Diário 4º PA'!$O$4:$O$2000=N$1),('Diário 4º PA'!$F$4:$F$2000))</f>
        <v>0</v>
      </c>
      <c r="O110" s="189">
        <f t="shared" si="16"/>
        <v>8339.989999999998</v>
      </c>
      <c r="P110" s="172">
        <f t="shared" si="17"/>
        <v>3.9782930713373283E-3</v>
      </c>
    </row>
    <row r="111" spans="1:16" ht="23.25" customHeight="1">
      <c r="A111" s="63" t="s">
        <v>211</v>
      </c>
      <c r="B111" s="107" t="s">
        <v>91</v>
      </c>
      <c r="C111" s="188">
        <f>SUMPRODUCT(-('Diário 1º PA'!$E$4:$E$2000='Analítico Cx.'!$B111),-('Diário 1º PA'!$O$4:$O$2000=C$1),('Diário 1º PA'!$F$4:$F$2000))+SUMPRODUCT(-('Diário 2º PA'!$E$4:$E$1998='Analítico Cx.'!$B111),-('Diário 2º PA'!$O$4:$O$1998=C$1),('Diário 2º PA'!$F$4:$F$1998))+SUMPRODUCT(-('Diário 3º PA'!$E$4:$E$1991='Analítico Cx.'!$B111),-('Diário 3º PA'!$O$4:$O$1991=C$1),('Diário 3º PA'!$F$4:$F$1991))+SUMPRODUCT(-('Diário 4º PA'!$E$4:$E$2000='Analítico Cx.'!$B111),-('Diário 4º PA'!$O$4:$O$2000=C$1),('Diário 4º PA'!$F$4:$F$2000))</f>
        <v>0</v>
      </c>
      <c r="D111" s="188">
        <f>SUMPRODUCT(-('Diário 1º PA'!$E$4:$E$2000='Analítico Cx.'!$B111),-('Diário 1º PA'!$O$4:$O$2000=D$1),('Diário 1º PA'!$F$4:$F$2000))+SUMPRODUCT(-('Diário 2º PA'!$E$4:$E$1998='Analítico Cx.'!$B111),-('Diário 2º PA'!$O$4:$O$1998=D$1),('Diário 2º PA'!$F$4:$F$1998))+SUMPRODUCT(-('Diário 3º PA'!$E$4:$E$1991='Analítico Cx.'!$B111),-('Diário 3º PA'!$O$4:$O$1991=D$1),('Diário 3º PA'!$F$4:$F$1991))+SUMPRODUCT(-('Diário 4º PA'!$E$4:$E$2000='Analítico Cx.'!$B111),-('Diário 4º PA'!$O$4:$O$2000=D$1),('Diário 4º PA'!$F$4:$F$2000))</f>
        <v>0</v>
      </c>
      <c r="E111" s="188">
        <f>SUMPRODUCT(-('Diário 1º PA'!$E$4:$E$2000='Analítico Cx.'!$B111),-('Diário 1º PA'!$O$4:$O$2000=E$1),('Diário 1º PA'!$F$4:$F$2000))+SUMPRODUCT(-('Diário 2º PA'!$E$4:$E$1998='Analítico Cx.'!$B111),-('Diário 2º PA'!$O$4:$O$1998=E$1),('Diário 2º PA'!$F$4:$F$1998))+SUMPRODUCT(-('Diário 3º PA'!$E$4:$E$1991='Analítico Cx.'!$B111),-('Diário 3º PA'!$O$4:$O$1991=E$1),('Diário 3º PA'!$F$4:$F$1991))+SUMPRODUCT(-('Diário 4º PA'!$E$4:$E$2000='Analítico Cx.'!$B111),-('Diário 4º PA'!$O$4:$O$2000=E$1),('Diário 4º PA'!$F$4:$F$2000))</f>
        <v>0</v>
      </c>
      <c r="F111" s="188">
        <f>SUMPRODUCT(-('Diário 1º PA'!$E$4:$E$2000='Analítico Cx.'!$B111),-('Diário 1º PA'!$O$4:$O$2000=F$1),('Diário 1º PA'!$F$4:$F$2000))+SUMPRODUCT(-('Diário 2º PA'!$E$4:$E$1998='Analítico Cx.'!$B111),-('Diário 2º PA'!$O$4:$O$1998=F$1),('Diário 2º PA'!$F$4:$F$1998))+SUMPRODUCT(-('Diário 3º PA'!$E$4:$E$1991='Analítico Cx.'!$B111),-('Diário 3º PA'!$O$4:$O$1991=F$1),('Diário 3º PA'!$F$4:$F$1991))+SUMPRODUCT(-('Diário 4º PA'!$E$4:$E$2000='Analítico Cx.'!$B111),-('Diário 4º PA'!$O$4:$O$2000=F$1),('Diário 4º PA'!$F$4:$F$2000))</f>
        <v>0</v>
      </c>
      <c r="G111" s="188">
        <f>SUMPRODUCT(-('Diário 1º PA'!$E$4:$E$2000='Analítico Cx.'!$B111),-('Diário 1º PA'!$O$4:$O$2000=G$1),('Diário 1º PA'!$F$4:$F$2000))+SUMPRODUCT(-('Diário 2º PA'!$E$4:$E$1998='Analítico Cx.'!$B111),-('Diário 2º PA'!$O$4:$O$1998=G$1),('Diário 2º PA'!$F$4:$F$1998))+SUMPRODUCT(-('Diário 3º PA'!$E$4:$E$1991='Analítico Cx.'!$B111),-('Diário 3º PA'!$O$4:$O$1991=G$1),('Diário 3º PA'!$F$4:$F$1991))+SUMPRODUCT(-('Diário 4º PA'!$E$4:$E$2000='Analítico Cx.'!$B111),-('Diário 4º PA'!$O$4:$O$2000=G$1),('Diário 4º PA'!$F$4:$F$2000))</f>
        <v>0</v>
      </c>
      <c r="H111" s="188">
        <f>SUMPRODUCT(-('Diário 1º PA'!$E$4:$E$2000='Analítico Cx.'!$B111),-('Diário 1º PA'!$O$4:$O$2000=H$1),('Diário 1º PA'!$F$4:$F$2000))+SUMPRODUCT(-('Diário 2º PA'!$E$4:$E$1998='Analítico Cx.'!$B111),-('Diário 2º PA'!$O$4:$O$1998=H$1),('Diário 2º PA'!$F$4:$F$1998))+SUMPRODUCT(-('Diário 3º PA'!$E$4:$E$1991='Analítico Cx.'!$B111),-('Diário 3º PA'!$O$4:$O$1991=H$1),('Diário 3º PA'!$F$4:$F$1991))+SUMPRODUCT(-('Diário 4º PA'!$E$4:$E$2000='Analítico Cx.'!$B111),-('Diário 4º PA'!$O$4:$O$2000=H$1),('Diário 4º PA'!$F$4:$F$2000))</f>
        <v>0</v>
      </c>
      <c r="I111" s="188">
        <f>SUMPRODUCT(-('Diário 1º PA'!$E$4:$E$2000='Analítico Cx.'!$B111),-('Diário 1º PA'!$O$4:$O$2000=I$1),('Diário 1º PA'!$F$4:$F$2000))+SUMPRODUCT(-('Diário 2º PA'!$E$4:$E$1998='Analítico Cx.'!$B111),-('Diário 2º PA'!$O$4:$O$1998=I$1),('Diário 2º PA'!$F$4:$F$1998))+SUMPRODUCT(-('Diário 3º PA'!$E$4:$E$1991='Analítico Cx.'!$B111),-('Diário 3º PA'!$O$4:$O$1991=I$1),('Diário 3º PA'!$F$4:$F$1991))+SUMPRODUCT(-('Diário 4º PA'!$E$4:$E$2000='Analítico Cx.'!$B111),-('Diário 4º PA'!$O$4:$O$2000=I$1),('Diário 4º PA'!$F$4:$F$2000))</f>
        <v>250</v>
      </c>
      <c r="J111" s="188">
        <f>SUMPRODUCT(-('Diário 1º PA'!$E$4:$E$2000='Analítico Cx.'!$B111),-('Diário 1º PA'!$O$4:$O$2000=J$1),('Diário 1º PA'!$F$4:$F$2000))+SUMPRODUCT(-('Diário 2º PA'!$E$4:$E$1998='Analítico Cx.'!$B111),-('Diário 2º PA'!$O$4:$O$1998=J$1),('Diário 2º PA'!$F$4:$F$1998))+SUMPRODUCT(-('Diário 3º PA'!$E$4:$E$1991='Analítico Cx.'!$B111),-('Diário 3º PA'!$O$4:$O$1991=J$1),('Diário 3º PA'!$F$4:$F$1991))+SUMPRODUCT(-('Diário 4º PA'!$E$4:$E$2000='Analítico Cx.'!$B111),-('Diário 4º PA'!$O$4:$O$2000=J$1),('Diário 4º PA'!$F$4:$F$2000))</f>
        <v>0</v>
      </c>
      <c r="K111" s="188">
        <f>SUMPRODUCT(-('Diário 1º PA'!$E$4:$E$2000='Analítico Cx.'!$B111),-('Diário 1º PA'!$O$4:$O$2000=K$1),('Diário 1º PA'!$F$4:$F$2000))+SUMPRODUCT(-('Diário 2º PA'!$E$4:$E$1998='Analítico Cx.'!$B111),-('Diário 2º PA'!$O$4:$O$1998=K$1),('Diário 2º PA'!$F$4:$F$1998))+SUMPRODUCT(-('Diário 3º PA'!$E$4:$E$1991='Analítico Cx.'!$B111),-('Diário 3º PA'!$O$4:$O$1991=K$1),('Diário 3º PA'!$F$4:$F$1991))+SUMPRODUCT(-('Diário 4º PA'!$E$4:$E$2000='Analítico Cx.'!$B111),-('Diário 4º PA'!$O$4:$O$2000=K$1),('Diário 4º PA'!$F$4:$F$2000))</f>
        <v>209.36</v>
      </c>
      <c r="L111" s="188">
        <f>SUMPRODUCT(-('Diário 1º PA'!$E$4:$E$2000='Analítico Cx.'!$B111),-('Diário 1º PA'!$O$4:$O$2000=L$1),('Diário 1º PA'!$F$4:$F$2000))+SUMPRODUCT(-('Diário 2º PA'!$E$4:$E$1998='Analítico Cx.'!$B111),-('Diário 2º PA'!$O$4:$O$1998=L$1),('Diário 2º PA'!$F$4:$F$1998))+SUMPRODUCT(-('Diário 3º PA'!$E$4:$E$1991='Analítico Cx.'!$B111),-('Diário 3º PA'!$O$4:$O$1991=L$1),('Diário 3º PA'!$F$4:$F$1991))+SUMPRODUCT(-('Diário 4º PA'!$E$4:$E$2000='Analítico Cx.'!$B111),-('Diário 4º PA'!$O$4:$O$2000=L$1),('Diário 4º PA'!$F$4:$F$2000))</f>
        <v>0</v>
      </c>
      <c r="M111" s="188">
        <f>SUMPRODUCT(-('Diário 1º PA'!$E$4:$E$2000='Analítico Cx.'!$B111),-('Diário 1º PA'!$O$4:$O$2000=M$1),('Diário 1º PA'!$F$4:$F$2000))+SUMPRODUCT(-('Diário 2º PA'!$E$4:$E$1998='Analítico Cx.'!$B111),-('Diário 2º PA'!$O$4:$O$1998=M$1),('Diário 2º PA'!$F$4:$F$1998))+SUMPRODUCT(-('Diário 3º PA'!$E$4:$E$1991='Analítico Cx.'!$B111),-('Diário 3º PA'!$O$4:$O$1991=M$1),('Diário 3º PA'!$F$4:$F$1991))+SUMPRODUCT(-('Diário 4º PA'!$E$4:$E$2000='Analítico Cx.'!$B111),-('Diário 4º PA'!$O$4:$O$2000=M$1),('Diário 4º PA'!$F$4:$F$2000))</f>
        <v>0</v>
      </c>
      <c r="N111" s="188">
        <f>SUMPRODUCT(-('Diário 1º PA'!$E$4:$E$2000='Analítico Cx.'!$B111),-('Diário 1º PA'!$O$4:$O$2000=N$1),('Diário 1º PA'!$F$4:$F$2000))+SUMPRODUCT(-('Diário 2º PA'!$E$4:$E$1998='Analítico Cx.'!$B111),-('Diário 2º PA'!$O$4:$O$1998=N$1),('Diário 2º PA'!$F$4:$F$1998))+SUMPRODUCT(-('Diário 3º PA'!$E$4:$E$1991='Analítico Cx.'!$B111),-('Diário 3º PA'!$O$4:$O$1991=N$1),('Diário 3º PA'!$F$4:$F$1991))+SUMPRODUCT(-('Diário 4º PA'!$E$4:$E$2000='Analítico Cx.'!$B111),-('Diário 4º PA'!$O$4:$O$2000=N$1),('Diário 4º PA'!$F$4:$F$2000))</f>
        <v>0</v>
      </c>
      <c r="O111" s="189">
        <f t="shared" si="16"/>
        <v>459.36</v>
      </c>
      <c r="P111" s="172">
        <f t="shared" si="17"/>
        <v>2.1912121060690907E-4</v>
      </c>
    </row>
    <row r="112" spans="1:16" ht="23.25" customHeight="1">
      <c r="A112" s="63" t="s">
        <v>213</v>
      </c>
      <c r="B112" s="107" t="s">
        <v>83</v>
      </c>
      <c r="C112" s="188">
        <f>SUMPRODUCT(-('Diário 1º PA'!$E$4:$E$2000='Analítico Cx.'!$B112),-('Diário 1º PA'!$O$4:$O$2000=C$1),('Diário 1º PA'!$F$4:$F$2000))+SUMPRODUCT(-('Diário 2º PA'!$E$4:$E$1998='Analítico Cx.'!$B112),-('Diário 2º PA'!$O$4:$O$1998=C$1),('Diário 2º PA'!$F$4:$F$1998))+SUMPRODUCT(-('Diário 3º PA'!$E$4:$E$1991='Analítico Cx.'!$B112),-('Diário 3º PA'!$O$4:$O$1991=C$1),('Diário 3º PA'!$F$4:$F$1991))+SUMPRODUCT(-('Diário 4º PA'!$E$4:$E$2000='Analítico Cx.'!$B112),-('Diário 4º PA'!$O$4:$O$2000=C$1),('Diário 4º PA'!$F$4:$F$2000))</f>
        <v>0</v>
      </c>
      <c r="D112" s="188">
        <f>SUMPRODUCT(-('Diário 1º PA'!$E$4:$E$2000='Analítico Cx.'!$B112),-('Diário 1º PA'!$O$4:$O$2000=D$1),('Diário 1º PA'!$F$4:$F$2000))+SUMPRODUCT(-('Diário 2º PA'!$E$4:$E$1998='Analítico Cx.'!$B112),-('Diário 2º PA'!$O$4:$O$1998=D$1),('Diário 2º PA'!$F$4:$F$1998))+SUMPRODUCT(-('Diário 3º PA'!$E$4:$E$1991='Analítico Cx.'!$B112),-('Diário 3º PA'!$O$4:$O$1991=D$1),('Diário 3º PA'!$F$4:$F$1991))+SUMPRODUCT(-('Diário 4º PA'!$E$4:$E$2000='Analítico Cx.'!$B112),-('Diário 4º PA'!$O$4:$O$2000=D$1),('Diário 4º PA'!$F$4:$F$2000))</f>
        <v>0</v>
      </c>
      <c r="E112" s="188">
        <f>SUMPRODUCT(-('Diário 1º PA'!$E$4:$E$2000='Analítico Cx.'!$B112),-('Diário 1º PA'!$O$4:$O$2000=E$1),('Diário 1º PA'!$F$4:$F$2000))+SUMPRODUCT(-('Diário 2º PA'!$E$4:$E$1998='Analítico Cx.'!$B112),-('Diário 2º PA'!$O$4:$O$1998=E$1),('Diário 2º PA'!$F$4:$F$1998))+SUMPRODUCT(-('Diário 3º PA'!$E$4:$E$1991='Analítico Cx.'!$B112),-('Diário 3º PA'!$O$4:$O$1991=E$1),('Diário 3º PA'!$F$4:$F$1991))+SUMPRODUCT(-('Diário 4º PA'!$E$4:$E$2000='Analítico Cx.'!$B112),-('Diário 4º PA'!$O$4:$O$2000=E$1),('Diário 4º PA'!$F$4:$F$2000))</f>
        <v>0</v>
      </c>
      <c r="F112" s="188">
        <f>SUMPRODUCT(-('Diário 1º PA'!$E$4:$E$2000='Analítico Cx.'!$B112),-('Diário 1º PA'!$O$4:$O$2000=F$1),('Diário 1º PA'!$F$4:$F$2000))+SUMPRODUCT(-('Diário 2º PA'!$E$4:$E$1998='Analítico Cx.'!$B112),-('Diário 2º PA'!$O$4:$O$1998=F$1),('Diário 2º PA'!$F$4:$F$1998))+SUMPRODUCT(-('Diário 3º PA'!$E$4:$E$1991='Analítico Cx.'!$B112),-('Diário 3º PA'!$O$4:$O$1991=F$1),('Diário 3º PA'!$F$4:$F$1991))+SUMPRODUCT(-('Diário 4º PA'!$E$4:$E$2000='Analítico Cx.'!$B112),-('Diário 4º PA'!$O$4:$O$2000=F$1),('Diário 4º PA'!$F$4:$F$2000))</f>
        <v>0</v>
      </c>
      <c r="G112" s="188">
        <f>SUMPRODUCT(-('Diário 1º PA'!$E$4:$E$2000='Analítico Cx.'!$B112),-('Diário 1º PA'!$O$4:$O$2000=G$1),('Diário 1º PA'!$F$4:$F$2000))+SUMPRODUCT(-('Diário 2º PA'!$E$4:$E$1998='Analítico Cx.'!$B112),-('Diário 2º PA'!$O$4:$O$1998=G$1),('Diário 2º PA'!$F$4:$F$1998))+SUMPRODUCT(-('Diário 3º PA'!$E$4:$E$1991='Analítico Cx.'!$B112),-('Diário 3º PA'!$O$4:$O$1991=G$1),('Diário 3º PA'!$F$4:$F$1991))+SUMPRODUCT(-('Diário 4º PA'!$E$4:$E$2000='Analítico Cx.'!$B112),-('Diário 4º PA'!$O$4:$O$2000=G$1),('Diário 4º PA'!$F$4:$F$2000))</f>
        <v>0</v>
      </c>
      <c r="H112" s="188">
        <f>SUMPRODUCT(-('Diário 1º PA'!$E$4:$E$2000='Analítico Cx.'!$B112),-('Diário 1º PA'!$O$4:$O$2000=H$1),('Diário 1º PA'!$F$4:$F$2000))+SUMPRODUCT(-('Diário 2º PA'!$E$4:$E$1998='Analítico Cx.'!$B112),-('Diário 2º PA'!$O$4:$O$1998=H$1),('Diário 2º PA'!$F$4:$F$1998))+SUMPRODUCT(-('Diário 3º PA'!$E$4:$E$1991='Analítico Cx.'!$B112),-('Diário 3º PA'!$O$4:$O$1991=H$1),('Diário 3º PA'!$F$4:$F$1991))+SUMPRODUCT(-('Diário 4º PA'!$E$4:$E$2000='Analítico Cx.'!$B112),-('Diário 4º PA'!$O$4:$O$2000=H$1),('Diário 4º PA'!$F$4:$F$2000))</f>
        <v>0</v>
      </c>
      <c r="I112" s="188">
        <f>SUMPRODUCT(-('Diário 1º PA'!$E$4:$E$2000='Analítico Cx.'!$B112),-('Diário 1º PA'!$O$4:$O$2000=I$1),('Diário 1º PA'!$F$4:$F$2000))+SUMPRODUCT(-('Diário 2º PA'!$E$4:$E$1998='Analítico Cx.'!$B112),-('Diário 2º PA'!$O$4:$O$1998=I$1),('Diário 2º PA'!$F$4:$F$1998))+SUMPRODUCT(-('Diário 3º PA'!$E$4:$E$1991='Analítico Cx.'!$B112),-('Diário 3º PA'!$O$4:$O$1991=I$1),('Diário 3º PA'!$F$4:$F$1991))+SUMPRODUCT(-('Diário 4º PA'!$E$4:$E$2000='Analítico Cx.'!$B112),-('Diário 4º PA'!$O$4:$O$2000=I$1),('Diário 4º PA'!$F$4:$F$2000))</f>
        <v>0</v>
      </c>
      <c r="J112" s="188">
        <f>SUMPRODUCT(-('Diário 1º PA'!$E$4:$E$2000='Analítico Cx.'!$B112),-('Diário 1º PA'!$O$4:$O$2000=J$1),('Diário 1º PA'!$F$4:$F$2000))+SUMPRODUCT(-('Diário 2º PA'!$E$4:$E$1998='Analítico Cx.'!$B112),-('Diário 2º PA'!$O$4:$O$1998=J$1),('Diário 2º PA'!$F$4:$F$1998))+SUMPRODUCT(-('Diário 3º PA'!$E$4:$E$1991='Analítico Cx.'!$B112),-('Diário 3º PA'!$O$4:$O$1991=J$1),('Diário 3º PA'!$F$4:$F$1991))+SUMPRODUCT(-('Diário 4º PA'!$E$4:$E$2000='Analítico Cx.'!$B112),-('Diário 4º PA'!$O$4:$O$2000=J$1),('Diário 4º PA'!$F$4:$F$2000))</f>
        <v>0</v>
      </c>
      <c r="K112" s="188">
        <f>SUMPRODUCT(-('Diário 1º PA'!$E$4:$E$2000='Analítico Cx.'!$B112),-('Diário 1º PA'!$O$4:$O$2000=K$1),('Diário 1º PA'!$F$4:$F$2000))+SUMPRODUCT(-('Diário 2º PA'!$E$4:$E$1998='Analítico Cx.'!$B112),-('Diário 2º PA'!$O$4:$O$1998=K$1),('Diário 2º PA'!$F$4:$F$1998))+SUMPRODUCT(-('Diário 3º PA'!$E$4:$E$1991='Analítico Cx.'!$B112),-('Diário 3º PA'!$O$4:$O$1991=K$1),('Diário 3º PA'!$F$4:$F$1991))+SUMPRODUCT(-('Diário 4º PA'!$E$4:$E$2000='Analítico Cx.'!$B112),-('Diário 4º PA'!$O$4:$O$2000=K$1),('Diário 4º PA'!$F$4:$F$2000))</f>
        <v>0</v>
      </c>
      <c r="L112" s="188">
        <f>SUMPRODUCT(-('Diário 1º PA'!$E$4:$E$2000='Analítico Cx.'!$B112),-('Diário 1º PA'!$O$4:$O$2000=L$1),('Diário 1º PA'!$F$4:$F$2000))+SUMPRODUCT(-('Diário 2º PA'!$E$4:$E$1998='Analítico Cx.'!$B112),-('Diário 2º PA'!$O$4:$O$1998=L$1),('Diário 2º PA'!$F$4:$F$1998))+SUMPRODUCT(-('Diário 3º PA'!$E$4:$E$1991='Analítico Cx.'!$B112),-('Diário 3º PA'!$O$4:$O$1991=L$1),('Diário 3º PA'!$F$4:$F$1991))+SUMPRODUCT(-('Diário 4º PA'!$E$4:$E$2000='Analítico Cx.'!$B112),-('Diário 4º PA'!$O$4:$O$2000=L$1),('Diário 4º PA'!$F$4:$F$2000))</f>
        <v>0</v>
      </c>
      <c r="M112" s="188">
        <f>SUMPRODUCT(-('Diário 1º PA'!$E$4:$E$2000='Analítico Cx.'!$B112),-('Diário 1º PA'!$O$4:$O$2000=M$1),('Diário 1º PA'!$F$4:$F$2000))+SUMPRODUCT(-('Diário 2º PA'!$E$4:$E$1998='Analítico Cx.'!$B112),-('Diário 2º PA'!$O$4:$O$1998=M$1),('Diário 2º PA'!$F$4:$F$1998))+SUMPRODUCT(-('Diário 3º PA'!$E$4:$E$1991='Analítico Cx.'!$B112),-('Diário 3º PA'!$O$4:$O$1991=M$1),('Diário 3º PA'!$F$4:$F$1991))+SUMPRODUCT(-('Diário 4º PA'!$E$4:$E$2000='Analítico Cx.'!$B112),-('Diário 4º PA'!$O$4:$O$2000=M$1),('Diário 4º PA'!$F$4:$F$2000))</f>
        <v>0</v>
      </c>
      <c r="N112" s="188">
        <f>SUMPRODUCT(-('Diário 1º PA'!$E$4:$E$2000='Analítico Cx.'!$B112),-('Diário 1º PA'!$O$4:$O$2000=N$1),('Diário 1º PA'!$F$4:$F$2000))+SUMPRODUCT(-('Diário 2º PA'!$E$4:$E$1998='Analítico Cx.'!$B112),-('Diário 2º PA'!$O$4:$O$1998=N$1),('Diário 2º PA'!$F$4:$F$1998))+SUMPRODUCT(-('Diário 3º PA'!$E$4:$E$1991='Analítico Cx.'!$B112),-('Diário 3º PA'!$O$4:$O$1991=N$1),('Diário 3º PA'!$F$4:$F$1991))+SUMPRODUCT(-('Diário 4º PA'!$E$4:$E$2000='Analítico Cx.'!$B112),-('Diário 4º PA'!$O$4:$O$2000=N$1),('Diário 4º PA'!$F$4:$F$2000))</f>
        <v>0</v>
      </c>
      <c r="O112" s="189">
        <f t="shared" si="16"/>
        <v>0</v>
      </c>
      <c r="P112" s="172">
        <f t="shared" si="17"/>
        <v>0</v>
      </c>
    </row>
    <row r="113" spans="1:16" ht="23.25" customHeight="1">
      <c r="A113" s="63" t="s">
        <v>215</v>
      </c>
      <c r="B113" s="107" t="s">
        <v>63</v>
      </c>
      <c r="C113" s="188">
        <f>SUMPRODUCT(-('Diário 1º PA'!$E$4:$E$2000='Analítico Cx.'!$B113),-('Diário 1º PA'!$O$4:$O$2000=C$1),('Diário 1º PA'!$F$4:$F$2000))+SUMPRODUCT(-('Diário 2º PA'!$E$4:$E$1998='Analítico Cx.'!$B113),-('Diário 2º PA'!$O$4:$O$1998=C$1),('Diário 2º PA'!$F$4:$F$1998))+SUMPRODUCT(-('Diário 3º PA'!$E$4:$E$1991='Analítico Cx.'!$B113),-('Diário 3º PA'!$O$4:$O$1991=C$1),('Diário 3º PA'!$F$4:$F$1991))+SUMPRODUCT(-('Diário 4º PA'!$E$4:$E$2000='Analítico Cx.'!$B113),-('Diário 4º PA'!$O$4:$O$2000=C$1),('Diário 4º PA'!$F$4:$F$2000))</f>
        <v>0</v>
      </c>
      <c r="D113" s="188">
        <f>SUMPRODUCT(-('Diário 1º PA'!$E$4:$E$2000='Analítico Cx.'!$B113),-('Diário 1º PA'!$O$4:$O$2000=D$1),('Diário 1º PA'!$F$4:$F$2000))+SUMPRODUCT(-('Diário 2º PA'!$E$4:$E$1998='Analítico Cx.'!$B113),-('Diário 2º PA'!$O$4:$O$1998=D$1),('Diário 2º PA'!$F$4:$F$1998))+SUMPRODUCT(-('Diário 3º PA'!$E$4:$E$1991='Analítico Cx.'!$B113),-('Diário 3º PA'!$O$4:$O$1991=D$1),('Diário 3º PA'!$F$4:$F$1991))+SUMPRODUCT(-('Diário 4º PA'!$E$4:$E$2000='Analítico Cx.'!$B113),-('Diário 4º PA'!$O$4:$O$2000=D$1),('Diário 4º PA'!$F$4:$F$2000))</f>
        <v>0</v>
      </c>
      <c r="E113" s="188">
        <f>SUMPRODUCT(-('Diário 1º PA'!$E$4:$E$2000='Analítico Cx.'!$B113),-('Diário 1º PA'!$O$4:$O$2000=E$1),('Diário 1º PA'!$F$4:$F$2000))+SUMPRODUCT(-('Diário 2º PA'!$E$4:$E$1998='Analítico Cx.'!$B113),-('Diário 2º PA'!$O$4:$O$1998=E$1),('Diário 2º PA'!$F$4:$F$1998))+SUMPRODUCT(-('Diário 3º PA'!$E$4:$E$1991='Analítico Cx.'!$B113),-('Diário 3º PA'!$O$4:$O$1991=E$1),('Diário 3º PA'!$F$4:$F$1991))+SUMPRODUCT(-('Diário 4º PA'!$E$4:$E$2000='Analítico Cx.'!$B113),-('Diário 4º PA'!$O$4:$O$2000=E$1),('Diário 4º PA'!$F$4:$F$2000))</f>
        <v>0</v>
      </c>
      <c r="F113" s="188">
        <f>SUMPRODUCT(-('Diário 1º PA'!$E$4:$E$2000='Analítico Cx.'!$B113),-('Diário 1º PA'!$O$4:$O$2000=F$1),('Diário 1º PA'!$F$4:$F$2000))+SUMPRODUCT(-('Diário 2º PA'!$E$4:$E$1998='Analítico Cx.'!$B113),-('Diário 2º PA'!$O$4:$O$1998=F$1),('Diário 2º PA'!$F$4:$F$1998))+SUMPRODUCT(-('Diário 3º PA'!$E$4:$E$1991='Analítico Cx.'!$B113),-('Diário 3º PA'!$O$4:$O$1991=F$1),('Diário 3º PA'!$F$4:$F$1991))+SUMPRODUCT(-('Diário 4º PA'!$E$4:$E$2000='Analítico Cx.'!$B113),-('Diário 4º PA'!$O$4:$O$2000=F$1),('Diário 4º PA'!$F$4:$F$2000))</f>
        <v>0</v>
      </c>
      <c r="G113" s="188">
        <f>SUMPRODUCT(-('Diário 1º PA'!$E$4:$E$2000='Analítico Cx.'!$B113),-('Diário 1º PA'!$O$4:$O$2000=G$1),('Diário 1º PA'!$F$4:$F$2000))+SUMPRODUCT(-('Diário 2º PA'!$E$4:$E$1998='Analítico Cx.'!$B113),-('Diário 2º PA'!$O$4:$O$1998=G$1),('Diário 2º PA'!$F$4:$F$1998))+SUMPRODUCT(-('Diário 3º PA'!$E$4:$E$1991='Analítico Cx.'!$B113),-('Diário 3º PA'!$O$4:$O$1991=G$1),('Diário 3º PA'!$F$4:$F$1991))+SUMPRODUCT(-('Diário 4º PA'!$E$4:$E$2000='Analítico Cx.'!$B113),-('Diário 4º PA'!$O$4:$O$2000=G$1),('Diário 4º PA'!$F$4:$F$2000))</f>
        <v>0</v>
      </c>
      <c r="H113" s="188">
        <f>SUMPRODUCT(-('Diário 1º PA'!$E$4:$E$2000='Analítico Cx.'!$B113),-('Diário 1º PA'!$O$4:$O$2000=H$1),('Diário 1º PA'!$F$4:$F$2000))+SUMPRODUCT(-('Diário 2º PA'!$E$4:$E$1998='Analítico Cx.'!$B113),-('Diário 2º PA'!$O$4:$O$1998=H$1),('Diário 2º PA'!$F$4:$F$1998))+SUMPRODUCT(-('Diário 3º PA'!$E$4:$E$1991='Analítico Cx.'!$B113),-('Diário 3º PA'!$O$4:$O$1991=H$1),('Diário 3º PA'!$F$4:$F$1991))+SUMPRODUCT(-('Diário 4º PA'!$E$4:$E$2000='Analítico Cx.'!$B113),-('Diário 4º PA'!$O$4:$O$2000=H$1),('Diário 4º PA'!$F$4:$F$2000))</f>
        <v>0</v>
      </c>
      <c r="I113" s="188">
        <f>SUMPRODUCT(-('Diário 1º PA'!$E$4:$E$2000='Analítico Cx.'!$B113),-('Diário 1º PA'!$O$4:$O$2000=I$1),('Diário 1º PA'!$F$4:$F$2000))+SUMPRODUCT(-('Diário 2º PA'!$E$4:$E$1998='Analítico Cx.'!$B113),-('Diário 2º PA'!$O$4:$O$1998=I$1),('Diário 2º PA'!$F$4:$F$1998))+SUMPRODUCT(-('Diário 3º PA'!$E$4:$E$1991='Analítico Cx.'!$B113),-('Diário 3º PA'!$O$4:$O$1991=I$1),('Diário 3º PA'!$F$4:$F$1991))+SUMPRODUCT(-('Diário 4º PA'!$E$4:$E$2000='Analítico Cx.'!$B113),-('Diário 4º PA'!$O$4:$O$2000=I$1),('Diário 4º PA'!$F$4:$F$2000))</f>
        <v>0</v>
      </c>
      <c r="J113" s="188">
        <f>SUMPRODUCT(-('Diário 1º PA'!$E$4:$E$2000='Analítico Cx.'!$B113),-('Diário 1º PA'!$O$4:$O$2000=J$1),('Diário 1º PA'!$F$4:$F$2000))+SUMPRODUCT(-('Diário 2º PA'!$E$4:$E$1998='Analítico Cx.'!$B113),-('Diário 2º PA'!$O$4:$O$1998=J$1),('Diário 2º PA'!$F$4:$F$1998))+SUMPRODUCT(-('Diário 3º PA'!$E$4:$E$1991='Analítico Cx.'!$B113),-('Diário 3º PA'!$O$4:$O$1991=J$1),('Diário 3º PA'!$F$4:$F$1991))+SUMPRODUCT(-('Diário 4º PA'!$E$4:$E$2000='Analítico Cx.'!$B113),-('Diário 4º PA'!$O$4:$O$2000=J$1),('Diário 4º PA'!$F$4:$F$2000))</f>
        <v>0</v>
      </c>
      <c r="K113" s="188">
        <f>SUMPRODUCT(-('Diário 1º PA'!$E$4:$E$2000='Analítico Cx.'!$B113),-('Diário 1º PA'!$O$4:$O$2000=K$1),('Diário 1º PA'!$F$4:$F$2000))+SUMPRODUCT(-('Diário 2º PA'!$E$4:$E$1998='Analítico Cx.'!$B113),-('Diário 2º PA'!$O$4:$O$1998=K$1),('Diário 2º PA'!$F$4:$F$1998))+SUMPRODUCT(-('Diário 3º PA'!$E$4:$E$1991='Analítico Cx.'!$B113),-('Diário 3º PA'!$O$4:$O$1991=K$1),('Diário 3º PA'!$F$4:$F$1991))+SUMPRODUCT(-('Diário 4º PA'!$E$4:$E$2000='Analítico Cx.'!$B113),-('Diário 4º PA'!$O$4:$O$2000=K$1),('Diário 4º PA'!$F$4:$F$2000))</f>
        <v>0</v>
      </c>
      <c r="L113" s="188">
        <f>SUMPRODUCT(-('Diário 1º PA'!$E$4:$E$2000='Analítico Cx.'!$B113),-('Diário 1º PA'!$O$4:$O$2000=L$1),('Diário 1º PA'!$F$4:$F$2000))+SUMPRODUCT(-('Diário 2º PA'!$E$4:$E$1998='Analítico Cx.'!$B113),-('Diário 2º PA'!$O$4:$O$1998=L$1),('Diário 2º PA'!$F$4:$F$1998))+SUMPRODUCT(-('Diário 3º PA'!$E$4:$E$1991='Analítico Cx.'!$B113),-('Diário 3º PA'!$O$4:$O$1991=L$1),('Diário 3º PA'!$F$4:$F$1991))+SUMPRODUCT(-('Diário 4º PA'!$E$4:$E$2000='Analítico Cx.'!$B113),-('Diário 4º PA'!$O$4:$O$2000=L$1),('Diário 4º PA'!$F$4:$F$2000))</f>
        <v>0</v>
      </c>
      <c r="M113" s="188">
        <f>SUMPRODUCT(-('Diário 1º PA'!$E$4:$E$2000='Analítico Cx.'!$B113),-('Diário 1º PA'!$O$4:$O$2000=M$1),('Diário 1º PA'!$F$4:$F$2000))+SUMPRODUCT(-('Diário 2º PA'!$E$4:$E$1998='Analítico Cx.'!$B113),-('Diário 2º PA'!$O$4:$O$1998=M$1),('Diário 2º PA'!$F$4:$F$1998))+SUMPRODUCT(-('Diário 3º PA'!$E$4:$E$1991='Analítico Cx.'!$B113),-('Diário 3º PA'!$O$4:$O$1991=M$1),('Diário 3º PA'!$F$4:$F$1991))+SUMPRODUCT(-('Diário 4º PA'!$E$4:$E$2000='Analítico Cx.'!$B113),-('Diário 4º PA'!$O$4:$O$2000=M$1),('Diário 4º PA'!$F$4:$F$2000))</f>
        <v>0</v>
      </c>
      <c r="N113" s="188">
        <f>SUMPRODUCT(-('Diário 1º PA'!$E$4:$E$2000='Analítico Cx.'!$B113),-('Diário 1º PA'!$O$4:$O$2000=N$1),('Diário 1º PA'!$F$4:$F$2000))+SUMPRODUCT(-('Diário 2º PA'!$E$4:$E$1998='Analítico Cx.'!$B113),-('Diário 2º PA'!$O$4:$O$1998=N$1),('Diário 2º PA'!$F$4:$F$1998))+SUMPRODUCT(-('Diário 3º PA'!$E$4:$E$1991='Analítico Cx.'!$B113),-('Diário 3º PA'!$O$4:$O$1991=N$1),('Diário 3º PA'!$F$4:$F$1991))+SUMPRODUCT(-('Diário 4º PA'!$E$4:$E$2000='Analítico Cx.'!$B113),-('Diário 4º PA'!$O$4:$O$2000=N$1),('Diário 4º PA'!$F$4:$F$2000))</f>
        <v>0</v>
      </c>
      <c r="O113" s="189">
        <f t="shared" si="16"/>
        <v>0</v>
      </c>
      <c r="P113" s="172">
        <f t="shared" si="17"/>
        <v>0</v>
      </c>
    </row>
    <row r="114" spans="1:16" ht="23.25" customHeight="1">
      <c r="A114" s="63" t="s">
        <v>216</v>
      </c>
      <c r="B114" s="107" t="s">
        <v>210</v>
      </c>
      <c r="C114" s="188">
        <f>SUMPRODUCT(-('Diário 1º PA'!$E$4:$E$2000='Analítico Cx.'!$B114),-('Diário 1º PA'!$O$4:$O$2000=C$1),('Diário 1º PA'!$F$4:$F$2000))+SUMPRODUCT(-('Diário 2º PA'!$E$4:$E$1998='Analítico Cx.'!$B114),-('Diário 2º PA'!$O$4:$O$1998=C$1),('Diário 2º PA'!$F$4:$F$1998))+SUMPRODUCT(-('Diário 3º PA'!$E$4:$E$1991='Analítico Cx.'!$B114),-('Diário 3º PA'!$O$4:$O$1991=C$1),('Diário 3º PA'!$F$4:$F$1991))+SUMPRODUCT(-('Diário 4º PA'!$E$4:$E$2000='Analítico Cx.'!$B114),-('Diário 4º PA'!$O$4:$O$2000=C$1),('Diário 4º PA'!$F$4:$F$2000))</f>
        <v>0</v>
      </c>
      <c r="D114" s="188">
        <f>SUMPRODUCT(-('Diário 1º PA'!$E$4:$E$2000='Analítico Cx.'!$B114),-('Diário 1º PA'!$O$4:$O$2000=D$1),('Diário 1º PA'!$F$4:$F$2000))+SUMPRODUCT(-('Diário 2º PA'!$E$4:$E$1998='Analítico Cx.'!$B114),-('Diário 2º PA'!$O$4:$O$1998=D$1),('Diário 2º PA'!$F$4:$F$1998))+SUMPRODUCT(-('Diário 3º PA'!$E$4:$E$1991='Analítico Cx.'!$B114),-('Diário 3º PA'!$O$4:$O$1991=D$1),('Diário 3º PA'!$F$4:$F$1991))+SUMPRODUCT(-('Diário 4º PA'!$E$4:$E$2000='Analítico Cx.'!$B114),-('Diário 4º PA'!$O$4:$O$2000=D$1),('Diário 4º PA'!$F$4:$F$2000))</f>
        <v>0</v>
      </c>
      <c r="E114" s="188">
        <f>SUMPRODUCT(-('Diário 1º PA'!$E$4:$E$2000='Analítico Cx.'!$B114),-('Diário 1º PA'!$O$4:$O$2000=E$1),('Diário 1º PA'!$F$4:$F$2000))+SUMPRODUCT(-('Diário 2º PA'!$E$4:$E$1998='Analítico Cx.'!$B114),-('Diário 2º PA'!$O$4:$O$1998=E$1),('Diário 2º PA'!$F$4:$F$1998))+SUMPRODUCT(-('Diário 3º PA'!$E$4:$E$1991='Analítico Cx.'!$B114),-('Diário 3º PA'!$O$4:$O$1991=E$1),('Diário 3º PA'!$F$4:$F$1991))+SUMPRODUCT(-('Diário 4º PA'!$E$4:$E$2000='Analítico Cx.'!$B114),-('Diário 4º PA'!$O$4:$O$2000=E$1),('Diário 4º PA'!$F$4:$F$2000))</f>
        <v>0</v>
      </c>
      <c r="F114" s="188">
        <f>SUMPRODUCT(-('Diário 1º PA'!$E$4:$E$2000='Analítico Cx.'!$B114),-('Diário 1º PA'!$O$4:$O$2000=F$1),('Diário 1º PA'!$F$4:$F$2000))+SUMPRODUCT(-('Diário 2º PA'!$E$4:$E$1998='Analítico Cx.'!$B114),-('Diário 2º PA'!$O$4:$O$1998=F$1),('Diário 2º PA'!$F$4:$F$1998))+SUMPRODUCT(-('Diário 3º PA'!$E$4:$E$1991='Analítico Cx.'!$B114),-('Diário 3º PA'!$O$4:$O$1991=F$1),('Diário 3º PA'!$F$4:$F$1991))+SUMPRODUCT(-('Diário 4º PA'!$E$4:$E$2000='Analítico Cx.'!$B114),-('Diário 4º PA'!$O$4:$O$2000=F$1),('Diário 4º PA'!$F$4:$F$2000))</f>
        <v>0</v>
      </c>
      <c r="G114" s="188">
        <f>SUMPRODUCT(-('Diário 1º PA'!$E$4:$E$2000='Analítico Cx.'!$B114),-('Diário 1º PA'!$O$4:$O$2000=G$1),('Diário 1º PA'!$F$4:$F$2000))+SUMPRODUCT(-('Diário 2º PA'!$E$4:$E$1998='Analítico Cx.'!$B114),-('Diário 2º PA'!$O$4:$O$1998=G$1),('Diário 2º PA'!$F$4:$F$1998))+SUMPRODUCT(-('Diário 3º PA'!$E$4:$E$1991='Analítico Cx.'!$B114),-('Diário 3º PA'!$O$4:$O$1991=G$1),('Diário 3º PA'!$F$4:$F$1991))+SUMPRODUCT(-('Diário 4º PA'!$E$4:$E$2000='Analítico Cx.'!$B114),-('Diário 4º PA'!$O$4:$O$2000=G$1),('Diário 4º PA'!$F$4:$F$2000))</f>
        <v>0</v>
      </c>
      <c r="H114" s="188">
        <f>SUMPRODUCT(-('Diário 1º PA'!$E$4:$E$2000='Analítico Cx.'!$B114),-('Diário 1º PA'!$O$4:$O$2000=H$1),('Diário 1º PA'!$F$4:$F$2000))+SUMPRODUCT(-('Diário 2º PA'!$E$4:$E$1998='Analítico Cx.'!$B114),-('Diário 2º PA'!$O$4:$O$1998=H$1),('Diário 2º PA'!$F$4:$F$1998))+SUMPRODUCT(-('Diário 3º PA'!$E$4:$E$1991='Analítico Cx.'!$B114),-('Diário 3º PA'!$O$4:$O$1991=H$1),('Diário 3º PA'!$F$4:$F$1991))+SUMPRODUCT(-('Diário 4º PA'!$E$4:$E$2000='Analítico Cx.'!$B114),-('Diário 4º PA'!$O$4:$O$2000=H$1),('Diário 4º PA'!$F$4:$F$2000))</f>
        <v>0</v>
      </c>
      <c r="I114" s="188">
        <f>SUMPRODUCT(-('Diário 1º PA'!$E$4:$E$2000='Analítico Cx.'!$B114),-('Diário 1º PA'!$O$4:$O$2000=I$1),('Diário 1º PA'!$F$4:$F$2000))+SUMPRODUCT(-('Diário 2º PA'!$E$4:$E$1998='Analítico Cx.'!$B114),-('Diário 2º PA'!$O$4:$O$1998=I$1),('Diário 2º PA'!$F$4:$F$1998))+SUMPRODUCT(-('Diário 3º PA'!$E$4:$E$1991='Analítico Cx.'!$B114),-('Diário 3º PA'!$O$4:$O$1991=I$1),('Diário 3º PA'!$F$4:$F$1991))+SUMPRODUCT(-('Diário 4º PA'!$E$4:$E$2000='Analítico Cx.'!$B114),-('Diário 4º PA'!$O$4:$O$2000=I$1),('Diário 4º PA'!$F$4:$F$2000))</f>
        <v>0</v>
      </c>
      <c r="J114" s="188">
        <f>SUMPRODUCT(-('Diário 1º PA'!$E$4:$E$2000='Analítico Cx.'!$B114),-('Diário 1º PA'!$O$4:$O$2000=J$1),('Diário 1º PA'!$F$4:$F$2000))+SUMPRODUCT(-('Diário 2º PA'!$E$4:$E$1998='Analítico Cx.'!$B114),-('Diário 2º PA'!$O$4:$O$1998=J$1),('Diário 2º PA'!$F$4:$F$1998))+SUMPRODUCT(-('Diário 3º PA'!$E$4:$E$1991='Analítico Cx.'!$B114),-('Diário 3º PA'!$O$4:$O$1991=J$1),('Diário 3º PA'!$F$4:$F$1991))+SUMPRODUCT(-('Diário 4º PA'!$E$4:$E$2000='Analítico Cx.'!$B114),-('Diário 4º PA'!$O$4:$O$2000=J$1),('Diário 4º PA'!$F$4:$F$2000))</f>
        <v>0</v>
      </c>
      <c r="K114" s="188">
        <f>SUMPRODUCT(-('Diário 1º PA'!$E$4:$E$2000='Analítico Cx.'!$B114),-('Diário 1º PA'!$O$4:$O$2000=K$1),('Diário 1º PA'!$F$4:$F$2000))+SUMPRODUCT(-('Diário 2º PA'!$E$4:$E$1998='Analítico Cx.'!$B114),-('Diário 2º PA'!$O$4:$O$1998=K$1),('Diário 2º PA'!$F$4:$F$1998))+SUMPRODUCT(-('Diário 3º PA'!$E$4:$E$1991='Analítico Cx.'!$B114),-('Diário 3º PA'!$O$4:$O$1991=K$1),('Diário 3º PA'!$F$4:$F$1991))+SUMPRODUCT(-('Diário 4º PA'!$E$4:$E$2000='Analítico Cx.'!$B114),-('Diário 4º PA'!$O$4:$O$2000=K$1),('Diário 4º PA'!$F$4:$F$2000))</f>
        <v>0</v>
      </c>
      <c r="L114" s="188">
        <f>SUMPRODUCT(-('Diário 1º PA'!$E$4:$E$2000='Analítico Cx.'!$B114),-('Diário 1º PA'!$O$4:$O$2000=L$1),('Diário 1º PA'!$F$4:$F$2000))+SUMPRODUCT(-('Diário 2º PA'!$E$4:$E$1998='Analítico Cx.'!$B114),-('Diário 2º PA'!$O$4:$O$1998=L$1),('Diário 2º PA'!$F$4:$F$1998))+SUMPRODUCT(-('Diário 3º PA'!$E$4:$E$1991='Analítico Cx.'!$B114),-('Diário 3º PA'!$O$4:$O$1991=L$1),('Diário 3º PA'!$F$4:$F$1991))+SUMPRODUCT(-('Diário 4º PA'!$E$4:$E$2000='Analítico Cx.'!$B114),-('Diário 4º PA'!$O$4:$O$2000=L$1),('Diário 4º PA'!$F$4:$F$2000))</f>
        <v>0</v>
      </c>
      <c r="M114" s="188">
        <f>SUMPRODUCT(-('Diário 1º PA'!$E$4:$E$2000='Analítico Cx.'!$B114),-('Diário 1º PA'!$O$4:$O$2000=M$1),('Diário 1º PA'!$F$4:$F$2000))+SUMPRODUCT(-('Diário 2º PA'!$E$4:$E$1998='Analítico Cx.'!$B114),-('Diário 2º PA'!$O$4:$O$1998=M$1),('Diário 2º PA'!$F$4:$F$1998))+SUMPRODUCT(-('Diário 3º PA'!$E$4:$E$1991='Analítico Cx.'!$B114),-('Diário 3º PA'!$O$4:$O$1991=M$1),('Diário 3º PA'!$F$4:$F$1991))+SUMPRODUCT(-('Diário 4º PA'!$E$4:$E$2000='Analítico Cx.'!$B114),-('Diário 4º PA'!$O$4:$O$2000=M$1),('Diário 4º PA'!$F$4:$F$2000))</f>
        <v>0</v>
      </c>
      <c r="N114" s="188">
        <f>SUMPRODUCT(-('Diário 1º PA'!$E$4:$E$2000='Analítico Cx.'!$B114),-('Diário 1º PA'!$O$4:$O$2000=N$1),('Diário 1º PA'!$F$4:$F$2000))+SUMPRODUCT(-('Diário 2º PA'!$E$4:$E$1998='Analítico Cx.'!$B114),-('Diário 2º PA'!$O$4:$O$1998=N$1),('Diário 2º PA'!$F$4:$F$1998))+SUMPRODUCT(-('Diário 3º PA'!$E$4:$E$1991='Analítico Cx.'!$B114),-('Diário 3º PA'!$O$4:$O$1991=N$1),('Diário 3º PA'!$F$4:$F$1991))+SUMPRODUCT(-('Diário 4º PA'!$E$4:$E$2000='Analítico Cx.'!$B114),-('Diário 4º PA'!$O$4:$O$2000=N$1),('Diário 4º PA'!$F$4:$F$2000))</f>
        <v>0</v>
      </c>
      <c r="O114" s="189">
        <f t="shared" si="16"/>
        <v>0</v>
      </c>
      <c r="P114" s="172">
        <f t="shared" si="17"/>
        <v>0</v>
      </c>
    </row>
    <row r="115" spans="1:16" ht="23.25" customHeight="1">
      <c r="A115" s="63" t="s">
        <v>218</v>
      </c>
      <c r="B115" s="107" t="s">
        <v>212</v>
      </c>
      <c r="C115" s="188">
        <f>SUMPRODUCT(-('Diário 1º PA'!$E$4:$E$2000='Analítico Cx.'!$B115),-('Diário 1º PA'!$O$4:$O$2000=C$1),('Diário 1º PA'!$F$4:$F$2000))+SUMPRODUCT(-('Diário 2º PA'!$E$4:$E$1998='Analítico Cx.'!$B115),-('Diário 2º PA'!$O$4:$O$1998=C$1),('Diário 2º PA'!$F$4:$F$1998))+SUMPRODUCT(-('Diário 3º PA'!$E$4:$E$1991='Analítico Cx.'!$B115),-('Diário 3º PA'!$O$4:$O$1991=C$1),('Diário 3º PA'!$F$4:$F$1991))+SUMPRODUCT(-('Diário 4º PA'!$E$4:$E$2000='Analítico Cx.'!$B115),-('Diário 4º PA'!$O$4:$O$2000=C$1),('Diário 4º PA'!$F$4:$F$2000))</f>
        <v>0</v>
      </c>
      <c r="D115" s="188">
        <f>SUMPRODUCT(-('Diário 1º PA'!$E$4:$E$2000='Analítico Cx.'!$B115),-('Diário 1º PA'!$O$4:$O$2000=D$1),('Diário 1º PA'!$F$4:$F$2000))+SUMPRODUCT(-('Diário 2º PA'!$E$4:$E$1998='Analítico Cx.'!$B115),-('Diário 2º PA'!$O$4:$O$1998=D$1),('Diário 2º PA'!$F$4:$F$1998))+SUMPRODUCT(-('Diário 3º PA'!$E$4:$E$1991='Analítico Cx.'!$B115),-('Diário 3º PA'!$O$4:$O$1991=D$1),('Diário 3º PA'!$F$4:$F$1991))+SUMPRODUCT(-('Diário 4º PA'!$E$4:$E$2000='Analítico Cx.'!$B115),-('Diário 4º PA'!$O$4:$O$2000=D$1),('Diário 4º PA'!$F$4:$F$2000))</f>
        <v>0</v>
      </c>
      <c r="E115" s="188">
        <f>SUMPRODUCT(-('Diário 1º PA'!$E$4:$E$2000='Analítico Cx.'!$B115),-('Diário 1º PA'!$O$4:$O$2000=E$1),('Diário 1º PA'!$F$4:$F$2000))+SUMPRODUCT(-('Diário 2º PA'!$E$4:$E$1998='Analítico Cx.'!$B115),-('Diário 2º PA'!$O$4:$O$1998=E$1),('Diário 2º PA'!$F$4:$F$1998))+SUMPRODUCT(-('Diário 3º PA'!$E$4:$E$1991='Analítico Cx.'!$B115),-('Diário 3º PA'!$O$4:$O$1991=E$1),('Diário 3º PA'!$F$4:$F$1991))+SUMPRODUCT(-('Diário 4º PA'!$E$4:$E$2000='Analítico Cx.'!$B115),-('Diário 4º PA'!$O$4:$O$2000=E$1),('Diário 4º PA'!$F$4:$F$2000))</f>
        <v>0</v>
      </c>
      <c r="F115" s="188">
        <f>SUMPRODUCT(-('Diário 1º PA'!$E$4:$E$2000='Analítico Cx.'!$B115),-('Diário 1º PA'!$O$4:$O$2000=F$1),('Diário 1º PA'!$F$4:$F$2000))+SUMPRODUCT(-('Diário 2º PA'!$E$4:$E$1998='Analítico Cx.'!$B115),-('Diário 2º PA'!$O$4:$O$1998=F$1),('Diário 2º PA'!$F$4:$F$1998))+SUMPRODUCT(-('Diário 3º PA'!$E$4:$E$1991='Analítico Cx.'!$B115),-('Diário 3º PA'!$O$4:$O$1991=F$1),('Diário 3º PA'!$F$4:$F$1991))+SUMPRODUCT(-('Diário 4º PA'!$E$4:$E$2000='Analítico Cx.'!$B115),-('Diário 4º PA'!$O$4:$O$2000=F$1),('Diário 4º PA'!$F$4:$F$2000))</f>
        <v>0</v>
      </c>
      <c r="G115" s="188">
        <f>SUMPRODUCT(-('Diário 1º PA'!$E$4:$E$2000='Analítico Cx.'!$B115),-('Diário 1º PA'!$O$4:$O$2000=G$1),('Diário 1º PA'!$F$4:$F$2000))+SUMPRODUCT(-('Diário 2º PA'!$E$4:$E$1998='Analítico Cx.'!$B115),-('Diário 2º PA'!$O$4:$O$1998=G$1),('Diário 2º PA'!$F$4:$F$1998))+SUMPRODUCT(-('Diário 3º PA'!$E$4:$E$1991='Analítico Cx.'!$B115),-('Diário 3º PA'!$O$4:$O$1991=G$1),('Diário 3º PA'!$F$4:$F$1991))+SUMPRODUCT(-('Diário 4º PA'!$E$4:$E$2000='Analítico Cx.'!$B115),-('Diário 4º PA'!$O$4:$O$2000=G$1),('Diário 4º PA'!$F$4:$F$2000))</f>
        <v>0</v>
      </c>
      <c r="H115" s="188">
        <f>SUMPRODUCT(-('Diário 1º PA'!$E$4:$E$2000='Analítico Cx.'!$B115),-('Diário 1º PA'!$O$4:$O$2000=H$1),('Diário 1º PA'!$F$4:$F$2000))+SUMPRODUCT(-('Diário 2º PA'!$E$4:$E$1998='Analítico Cx.'!$B115),-('Diário 2º PA'!$O$4:$O$1998=H$1),('Diário 2º PA'!$F$4:$F$1998))+SUMPRODUCT(-('Diário 3º PA'!$E$4:$E$1991='Analítico Cx.'!$B115),-('Diário 3º PA'!$O$4:$O$1991=H$1),('Diário 3º PA'!$F$4:$F$1991))+SUMPRODUCT(-('Diário 4º PA'!$E$4:$E$2000='Analítico Cx.'!$B115),-('Diário 4º PA'!$O$4:$O$2000=H$1),('Diário 4º PA'!$F$4:$F$2000))</f>
        <v>0</v>
      </c>
      <c r="I115" s="188">
        <f>SUMPRODUCT(-('Diário 1º PA'!$E$4:$E$2000='Analítico Cx.'!$B115),-('Diário 1º PA'!$O$4:$O$2000=I$1),('Diário 1º PA'!$F$4:$F$2000))+SUMPRODUCT(-('Diário 2º PA'!$E$4:$E$1998='Analítico Cx.'!$B115),-('Diário 2º PA'!$O$4:$O$1998=I$1),('Diário 2º PA'!$F$4:$F$1998))+SUMPRODUCT(-('Diário 3º PA'!$E$4:$E$1991='Analítico Cx.'!$B115),-('Diário 3º PA'!$O$4:$O$1991=I$1),('Diário 3º PA'!$F$4:$F$1991))+SUMPRODUCT(-('Diário 4º PA'!$E$4:$E$2000='Analítico Cx.'!$B115),-('Diário 4º PA'!$O$4:$O$2000=I$1),('Diário 4º PA'!$F$4:$F$2000))</f>
        <v>0</v>
      </c>
      <c r="J115" s="188">
        <f>SUMPRODUCT(-('Diário 1º PA'!$E$4:$E$2000='Analítico Cx.'!$B115),-('Diário 1º PA'!$O$4:$O$2000=J$1),('Diário 1º PA'!$F$4:$F$2000))+SUMPRODUCT(-('Diário 2º PA'!$E$4:$E$1998='Analítico Cx.'!$B115),-('Diário 2º PA'!$O$4:$O$1998=J$1),('Diário 2º PA'!$F$4:$F$1998))+SUMPRODUCT(-('Diário 3º PA'!$E$4:$E$1991='Analítico Cx.'!$B115),-('Diário 3º PA'!$O$4:$O$1991=J$1),('Diário 3º PA'!$F$4:$F$1991))+SUMPRODUCT(-('Diário 4º PA'!$E$4:$E$2000='Analítico Cx.'!$B115),-('Diário 4º PA'!$O$4:$O$2000=J$1),('Diário 4º PA'!$F$4:$F$2000))</f>
        <v>0</v>
      </c>
      <c r="K115" s="188">
        <f>SUMPRODUCT(-('Diário 1º PA'!$E$4:$E$2000='Analítico Cx.'!$B115),-('Diário 1º PA'!$O$4:$O$2000=K$1),('Diário 1º PA'!$F$4:$F$2000))+SUMPRODUCT(-('Diário 2º PA'!$E$4:$E$1998='Analítico Cx.'!$B115),-('Diário 2º PA'!$O$4:$O$1998=K$1),('Diário 2º PA'!$F$4:$F$1998))+SUMPRODUCT(-('Diário 3º PA'!$E$4:$E$1991='Analítico Cx.'!$B115),-('Diário 3º PA'!$O$4:$O$1991=K$1),('Diário 3º PA'!$F$4:$F$1991))+SUMPRODUCT(-('Diário 4º PA'!$E$4:$E$2000='Analítico Cx.'!$B115),-('Diário 4º PA'!$O$4:$O$2000=K$1),('Diário 4º PA'!$F$4:$F$2000))</f>
        <v>0</v>
      </c>
      <c r="L115" s="188">
        <f>SUMPRODUCT(-('Diário 1º PA'!$E$4:$E$2000='Analítico Cx.'!$B115),-('Diário 1º PA'!$O$4:$O$2000=L$1),('Diário 1º PA'!$F$4:$F$2000))+SUMPRODUCT(-('Diário 2º PA'!$E$4:$E$1998='Analítico Cx.'!$B115),-('Diário 2º PA'!$O$4:$O$1998=L$1),('Diário 2º PA'!$F$4:$F$1998))+SUMPRODUCT(-('Diário 3º PA'!$E$4:$E$1991='Analítico Cx.'!$B115),-('Diário 3º PA'!$O$4:$O$1991=L$1),('Diário 3º PA'!$F$4:$F$1991))+SUMPRODUCT(-('Diário 4º PA'!$E$4:$E$2000='Analítico Cx.'!$B115),-('Diário 4º PA'!$O$4:$O$2000=L$1),('Diário 4º PA'!$F$4:$F$2000))</f>
        <v>0</v>
      </c>
      <c r="M115" s="188">
        <f>SUMPRODUCT(-('Diário 1º PA'!$E$4:$E$2000='Analítico Cx.'!$B115),-('Diário 1º PA'!$O$4:$O$2000=M$1),('Diário 1º PA'!$F$4:$F$2000))+SUMPRODUCT(-('Diário 2º PA'!$E$4:$E$1998='Analítico Cx.'!$B115),-('Diário 2º PA'!$O$4:$O$1998=M$1),('Diário 2º PA'!$F$4:$F$1998))+SUMPRODUCT(-('Diário 3º PA'!$E$4:$E$1991='Analítico Cx.'!$B115),-('Diário 3º PA'!$O$4:$O$1991=M$1),('Diário 3º PA'!$F$4:$F$1991))+SUMPRODUCT(-('Diário 4º PA'!$E$4:$E$2000='Analítico Cx.'!$B115),-('Diário 4º PA'!$O$4:$O$2000=M$1),('Diário 4º PA'!$F$4:$F$2000))</f>
        <v>0</v>
      </c>
      <c r="N115" s="188">
        <f>SUMPRODUCT(-('Diário 1º PA'!$E$4:$E$2000='Analítico Cx.'!$B115),-('Diário 1º PA'!$O$4:$O$2000=N$1),('Diário 1º PA'!$F$4:$F$2000))+SUMPRODUCT(-('Diário 2º PA'!$E$4:$E$1998='Analítico Cx.'!$B115),-('Diário 2º PA'!$O$4:$O$1998=N$1),('Diário 2º PA'!$F$4:$F$1998))+SUMPRODUCT(-('Diário 3º PA'!$E$4:$E$1991='Analítico Cx.'!$B115),-('Diário 3º PA'!$O$4:$O$1991=N$1),('Diário 3º PA'!$F$4:$F$1991))+SUMPRODUCT(-('Diário 4º PA'!$E$4:$E$2000='Analítico Cx.'!$B115),-('Diário 4º PA'!$O$4:$O$2000=N$1),('Diário 4º PA'!$F$4:$F$2000))</f>
        <v>0</v>
      </c>
      <c r="O115" s="189">
        <f t="shared" si="16"/>
        <v>0</v>
      </c>
      <c r="P115" s="172">
        <f t="shared" si="17"/>
        <v>0</v>
      </c>
    </row>
    <row r="116" spans="1:16" ht="23.25" customHeight="1">
      <c r="A116" s="63" t="s">
        <v>219</v>
      </c>
      <c r="B116" s="107" t="s">
        <v>214</v>
      </c>
      <c r="C116" s="188">
        <f>SUMPRODUCT(-('Diário 1º PA'!$E$4:$E$2000='Analítico Cx.'!$B116),-('Diário 1º PA'!$O$4:$O$2000=C$1),('Diário 1º PA'!$F$4:$F$2000))+SUMPRODUCT(-('Diário 2º PA'!$E$4:$E$1998='Analítico Cx.'!$B116),-('Diário 2º PA'!$O$4:$O$1998=C$1),('Diário 2º PA'!$F$4:$F$1998))+SUMPRODUCT(-('Diário 3º PA'!$E$4:$E$1991='Analítico Cx.'!$B116),-('Diário 3º PA'!$O$4:$O$1991=C$1),('Diário 3º PA'!$F$4:$F$1991))+SUMPRODUCT(-('Diário 4º PA'!$E$4:$E$2000='Analítico Cx.'!$B116),-('Diário 4º PA'!$O$4:$O$2000=C$1),('Diário 4º PA'!$F$4:$F$2000))</f>
        <v>0</v>
      </c>
      <c r="D116" s="188">
        <f>SUMPRODUCT(-('Diário 1º PA'!$E$4:$E$2000='Analítico Cx.'!$B116),-('Diário 1º PA'!$O$4:$O$2000=D$1),('Diário 1º PA'!$F$4:$F$2000))+SUMPRODUCT(-('Diário 2º PA'!$E$4:$E$1998='Analítico Cx.'!$B116),-('Diário 2º PA'!$O$4:$O$1998=D$1),('Diário 2º PA'!$F$4:$F$1998))+SUMPRODUCT(-('Diário 3º PA'!$E$4:$E$1991='Analítico Cx.'!$B116),-('Diário 3º PA'!$O$4:$O$1991=D$1),('Diário 3º PA'!$F$4:$F$1991))+SUMPRODUCT(-('Diário 4º PA'!$E$4:$E$2000='Analítico Cx.'!$B116),-('Diário 4º PA'!$O$4:$O$2000=D$1),('Diário 4º PA'!$F$4:$F$2000))</f>
        <v>0</v>
      </c>
      <c r="E116" s="188">
        <f>SUMPRODUCT(-('Diário 1º PA'!$E$4:$E$2000='Analítico Cx.'!$B116),-('Diário 1º PA'!$O$4:$O$2000=E$1),('Diário 1º PA'!$F$4:$F$2000))+SUMPRODUCT(-('Diário 2º PA'!$E$4:$E$1998='Analítico Cx.'!$B116),-('Diário 2º PA'!$O$4:$O$1998=E$1),('Diário 2º PA'!$F$4:$F$1998))+SUMPRODUCT(-('Diário 3º PA'!$E$4:$E$1991='Analítico Cx.'!$B116),-('Diário 3º PA'!$O$4:$O$1991=E$1),('Diário 3º PA'!$F$4:$F$1991))+SUMPRODUCT(-('Diário 4º PA'!$E$4:$E$2000='Analítico Cx.'!$B116),-('Diário 4º PA'!$O$4:$O$2000=E$1),('Diário 4º PA'!$F$4:$F$2000))</f>
        <v>0</v>
      </c>
      <c r="F116" s="188">
        <f>SUMPRODUCT(-('Diário 1º PA'!$E$4:$E$2000='Analítico Cx.'!$B116),-('Diário 1º PA'!$O$4:$O$2000=F$1),('Diário 1º PA'!$F$4:$F$2000))+SUMPRODUCT(-('Diário 2º PA'!$E$4:$E$1998='Analítico Cx.'!$B116),-('Diário 2º PA'!$O$4:$O$1998=F$1),('Diário 2º PA'!$F$4:$F$1998))+SUMPRODUCT(-('Diário 3º PA'!$E$4:$E$1991='Analítico Cx.'!$B116),-('Diário 3º PA'!$O$4:$O$1991=F$1),('Diário 3º PA'!$F$4:$F$1991))+SUMPRODUCT(-('Diário 4º PA'!$E$4:$E$2000='Analítico Cx.'!$B116),-('Diário 4º PA'!$O$4:$O$2000=F$1),('Diário 4º PA'!$F$4:$F$2000))</f>
        <v>0</v>
      </c>
      <c r="G116" s="188">
        <f>SUMPRODUCT(-('Diário 1º PA'!$E$4:$E$2000='Analítico Cx.'!$B116),-('Diário 1º PA'!$O$4:$O$2000=G$1),('Diário 1º PA'!$F$4:$F$2000))+SUMPRODUCT(-('Diário 2º PA'!$E$4:$E$1998='Analítico Cx.'!$B116),-('Diário 2º PA'!$O$4:$O$1998=G$1),('Diário 2º PA'!$F$4:$F$1998))+SUMPRODUCT(-('Diário 3º PA'!$E$4:$E$1991='Analítico Cx.'!$B116),-('Diário 3º PA'!$O$4:$O$1991=G$1),('Diário 3º PA'!$F$4:$F$1991))+SUMPRODUCT(-('Diário 4º PA'!$E$4:$E$2000='Analítico Cx.'!$B116),-('Diário 4º PA'!$O$4:$O$2000=G$1),('Diário 4º PA'!$F$4:$F$2000))</f>
        <v>0</v>
      </c>
      <c r="H116" s="188">
        <f>SUMPRODUCT(-('Diário 1º PA'!$E$4:$E$2000='Analítico Cx.'!$B116),-('Diário 1º PA'!$O$4:$O$2000=H$1),('Diário 1º PA'!$F$4:$F$2000))+SUMPRODUCT(-('Diário 2º PA'!$E$4:$E$1998='Analítico Cx.'!$B116),-('Diário 2º PA'!$O$4:$O$1998=H$1),('Diário 2º PA'!$F$4:$F$1998))+SUMPRODUCT(-('Diário 3º PA'!$E$4:$E$1991='Analítico Cx.'!$B116),-('Diário 3º PA'!$O$4:$O$1991=H$1),('Diário 3º PA'!$F$4:$F$1991))+SUMPRODUCT(-('Diário 4º PA'!$E$4:$E$2000='Analítico Cx.'!$B116),-('Diário 4º PA'!$O$4:$O$2000=H$1),('Diário 4º PA'!$F$4:$F$2000))</f>
        <v>0</v>
      </c>
      <c r="I116" s="188">
        <f>SUMPRODUCT(-('Diário 1º PA'!$E$4:$E$2000='Analítico Cx.'!$B116),-('Diário 1º PA'!$O$4:$O$2000=I$1),('Diário 1º PA'!$F$4:$F$2000))+SUMPRODUCT(-('Diário 2º PA'!$E$4:$E$1998='Analítico Cx.'!$B116),-('Diário 2º PA'!$O$4:$O$1998=I$1),('Diário 2º PA'!$F$4:$F$1998))+SUMPRODUCT(-('Diário 3º PA'!$E$4:$E$1991='Analítico Cx.'!$B116),-('Diário 3º PA'!$O$4:$O$1991=I$1),('Diário 3º PA'!$F$4:$F$1991))+SUMPRODUCT(-('Diário 4º PA'!$E$4:$E$2000='Analítico Cx.'!$B116),-('Diário 4º PA'!$O$4:$O$2000=I$1),('Diário 4º PA'!$F$4:$F$2000))</f>
        <v>0</v>
      </c>
      <c r="J116" s="188">
        <f>SUMPRODUCT(-('Diário 1º PA'!$E$4:$E$2000='Analítico Cx.'!$B116),-('Diário 1º PA'!$O$4:$O$2000=J$1),('Diário 1º PA'!$F$4:$F$2000))+SUMPRODUCT(-('Diário 2º PA'!$E$4:$E$1998='Analítico Cx.'!$B116),-('Diário 2º PA'!$O$4:$O$1998=J$1),('Diário 2º PA'!$F$4:$F$1998))+SUMPRODUCT(-('Diário 3º PA'!$E$4:$E$1991='Analítico Cx.'!$B116),-('Diário 3º PA'!$O$4:$O$1991=J$1),('Diário 3º PA'!$F$4:$F$1991))+SUMPRODUCT(-('Diário 4º PA'!$E$4:$E$2000='Analítico Cx.'!$B116),-('Diário 4º PA'!$O$4:$O$2000=J$1),('Diário 4º PA'!$F$4:$F$2000))</f>
        <v>0</v>
      </c>
      <c r="K116" s="188">
        <f>SUMPRODUCT(-('Diário 1º PA'!$E$4:$E$2000='Analítico Cx.'!$B116),-('Diário 1º PA'!$O$4:$O$2000=K$1),('Diário 1º PA'!$F$4:$F$2000))+SUMPRODUCT(-('Diário 2º PA'!$E$4:$E$1998='Analítico Cx.'!$B116),-('Diário 2º PA'!$O$4:$O$1998=K$1),('Diário 2º PA'!$F$4:$F$1998))+SUMPRODUCT(-('Diário 3º PA'!$E$4:$E$1991='Analítico Cx.'!$B116),-('Diário 3º PA'!$O$4:$O$1991=K$1),('Diário 3º PA'!$F$4:$F$1991))+SUMPRODUCT(-('Diário 4º PA'!$E$4:$E$2000='Analítico Cx.'!$B116),-('Diário 4º PA'!$O$4:$O$2000=K$1),('Diário 4º PA'!$F$4:$F$2000))</f>
        <v>0</v>
      </c>
      <c r="L116" s="188">
        <f>SUMPRODUCT(-('Diário 1º PA'!$E$4:$E$2000='Analítico Cx.'!$B116),-('Diário 1º PA'!$O$4:$O$2000=L$1),('Diário 1º PA'!$F$4:$F$2000))+SUMPRODUCT(-('Diário 2º PA'!$E$4:$E$1998='Analítico Cx.'!$B116),-('Diário 2º PA'!$O$4:$O$1998=L$1),('Diário 2º PA'!$F$4:$F$1998))+SUMPRODUCT(-('Diário 3º PA'!$E$4:$E$1991='Analítico Cx.'!$B116),-('Diário 3º PA'!$O$4:$O$1991=L$1),('Diário 3º PA'!$F$4:$F$1991))+SUMPRODUCT(-('Diário 4º PA'!$E$4:$E$2000='Analítico Cx.'!$B116),-('Diário 4º PA'!$O$4:$O$2000=L$1),('Diário 4º PA'!$F$4:$F$2000))</f>
        <v>0</v>
      </c>
      <c r="M116" s="188">
        <f>SUMPRODUCT(-('Diário 1º PA'!$E$4:$E$2000='Analítico Cx.'!$B116),-('Diário 1º PA'!$O$4:$O$2000=M$1),('Diário 1º PA'!$F$4:$F$2000))+SUMPRODUCT(-('Diário 2º PA'!$E$4:$E$1998='Analítico Cx.'!$B116),-('Diário 2º PA'!$O$4:$O$1998=M$1),('Diário 2º PA'!$F$4:$F$1998))+SUMPRODUCT(-('Diário 3º PA'!$E$4:$E$1991='Analítico Cx.'!$B116),-('Diário 3º PA'!$O$4:$O$1991=M$1),('Diário 3º PA'!$F$4:$F$1991))+SUMPRODUCT(-('Diário 4º PA'!$E$4:$E$2000='Analítico Cx.'!$B116),-('Diário 4º PA'!$O$4:$O$2000=M$1),('Diário 4º PA'!$F$4:$F$2000))</f>
        <v>0</v>
      </c>
      <c r="N116" s="188">
        <f>SUMPRODUCT(-('Diário 1º PA'!$E$4:$E$2000='Analítico Cx.'!$B116),-('Diário 1º PA'!$O$4:$O$2000=N$1),('Diário 1º PA'!$F$4:$F$2000))+SUMPRODUCT(-('Diário 2º PA'!$E$4:$E$1998='Analítico Cx.'!$B116),-('Diário 2º PA'!$O$4:$O$1998=N$1),('Diário 2º PA'!$F$4:$F$1998))+SUMPRODUCT(-('Diário 3º PA'!$E$4:$E$1991='Analítico Cx.'!$B116),-('Diário 3º PA'!$O$4:$O$1991=N$1),('Diário 3º PA'!$F$4:$F$1991))+SUMPRODUCT(-('Diário 4º PA'!$E$4:$E$2000='Analítico Cx.'!$B116),-('Diário 4º PA'!$O$4:$O$2000=N$1),('Diário 4º PA'!$F$4:$F$2000))</f>
        <v>0</v>
      </c>
      <c r="O116" s="189">
        <f t="shared" si="16"/>
        <v>0</v>
      </c>
      <c r="P116" s="172">
        <f t="shared" si="17"/>
        <v>0</v>
      </c>
    </row>
    <row r="117" spans="1:16" ht="23.25" customHeight="1">
      <c r="A117" s="63" t="s">
        <v>220</v>
      </c>
      <c r="B117" s="107" t="s">
        <v>328</v>
      </c>
      <c r="C117" s="188">
        <f>SUMPRODUCT(-('Diário 1º PA'!$E$4:$E$2000='Analítico Cx.'!$B117),-('Diário 1º PA'!$O$4:$O$2000=C$1),('Diário 1º PA'!$F$4:$F$2000))+SUMPRODUCT(-('Diário 2º PA'!$E$4:$E$1998='Analítico Cx.'!$B117),-('Diário 2º PA'!$O$4:$O$1998=C$1),('Diário 2º PA'!$F$4:$F$1998))+SUMPRODUCT(-('Diário 3º PA'!$E$4:$E$1991='Analítico Cx.'!$B117),-('Diário 3º PA'!$O$4:$O$1991=C$1),('Diário 3º PA'!$F$4:$F$1991))+SUMPRODUCT(-('Diário 4º PA'!$E$4:$E$2000='Analítico Cx.'!$B117),-('Diário 4º PA'!$O$4:$O$2000=C$1),('Diário 4º PA'!$F$4:$F$2000))</f>
        <v>0</v>
      </c>
      <c r="D117" s="188">
        <f>SUMPRODUCT(-('Diário 1º PA'!$E$4:$E$2000='Analítico Cx.'!$B117),-('Diário 1º PA'!$O$4:$O$2000=D$1),('Diário 1º PA'!$F$4:$F$2000))+SUMPRODUCT(-('Diário 2º PA'!$E$4:$E$1998='Analítico Cx.'!$B117),-('Diário 2º PA'!$O$4:$O$1998=D$1),('Diário 2º PA'!$F$4:$F$1998))+SUMPRODUCT(-('Diário 3º PA'!$E$4:$E$1991='Analítico Cx.'!$B117),-('Diário 3º PA'!$O$4:$O$1991=D$1),('Diário 3º PA'!$F$4:$F$1991))+SUMPRODUCT(-('Diário 4º PA'!$E$4:$E$2000='Analítico Cx.'!$B117),-('Diário 4º PA'!$O$4:$O$2000=D$1),('Diário 4º PA'!$F$4:$F$2000))</f>
        <v>0</v>
      </c>
      <c r="E117" s="188">
        <f>SUMPRODUCT(-('Diário 1º PA'!$E$4:$E$2000='Analítico Cx.'!$B117),-('Diário 1º PA'!$O$4:$O$2000=E$1),('Diário 1º PA'!$F$4:$F$2000))+SUMPRODUCT(-('Diário 2º PA'!$E$4:$E$1998='Analítico Cx.'!$B117),-('Diário 2º PA'!$O$4:$O$1998=E$1),('Diário 2º PA'!$F$4:$F$1998))+SUMPRODUCT(-('Diário 3º PA'!$E$4:$E$1991='Analítico Cx.'!$B117),-('Diário 3º PA'!$O$4:$O$1991=E$1),('Diário 3º PA'!$F$4:$F$1991))+SUMPRODUCT(-('Diário 4º PA'!$E$4:$E$2000='Analítico Cx.'!$B117),-('Diário 4º PA'!$O$4:$O$2000=E$1),('Diário 4º PA'!$F$4:$F$2000))</f>
        <v>6914.21</v>
      </c>
      <c r="F117" s="188">
        <f>SUMPRODUCT(-('Diário 1º PA'!$E$4:$E$2000='Analítico Cx.'!$B117),-('Diário 1º PA'!$O$4:$O$2000=F$1),('Diário 1º PA'!$F$4:$F$2000))+SUMPRODUCT(-('Diário 2º PA'!$E$4:$E$1998='Analítico Cx.'!$B117),-('Diário 2º PA'!$O$4:$O$1998=F$1),('Diário 2º PA'!$F$4:$F$1998))+SUMPRODUCT(-('Diário 3º PA'!$E$4:$E$1991='Analítico Cx.'!$B117),-('Diário 3º PA'!$O$4:$O$1991=F$1),('Diário 3º PA'!$F$4:$F$1991))+SUMPRODUCT(-('Diário 4º PA'!$E$4:$E$2000='Analítico Cx.'!$B117),-('Diário 4º PA'!$O$4:$O$2000=F$1),('Diário 4º PA'!$F$4:$F$2000))</f>
        <v>1034.31</v>
      </c>
      <c r="G117" s="188">
        <f>SUMPRODUCT(-('Diário 1º PA'!$E$4:$E$2000='Analítico Cx.'!$B117),-('Diário 1º PA'!$O$4:$O$2000=G$1),('Diário 1º PA'!$F$4:$F$2000))+SUMPRODUCT(-('Diário 2º PA'!$E$4:$E$1998='Analítico Cx.'!$B117),-('Diário 2º PA'!$O$4:$O$1998=G$1),('Diário 2º PA'!$F$4:$F$1998))+SUMPRODUCT(-('Diário 3º PA'!$E$4:$E$1991='Analítico Cx.'!$B117),-('Diário 3º PA'!$O$4:$O$1991=G$1),('Diário 3º PA'!$F$4:$F$1991))+SUMPRODUCT(-('Diário 4º PA'!$E$4:$E$2000='Analítico Cx.'!$B117),-('Diário 4º PA'!$O$4:$O$2000=G$1),('Diário 4º PA'!$F$4:$F$2000))</f>
        <v>0.5</v>
      </c>
      <c r="H117" s="188">
        <f>SUMPRODUCT(-('Diário 1º PA'!$E$4:$E$2000='Analítico Cx.'!$B117),-('Diário 1º PA'!$O$4:$O$2000=H$1),('Diário 1º PA'!$F$4:$F$2000))+SUMPRODUCT(-('Diário 2º PA'!$E$4:$E$1998='Analítico Cx.'!$B117),-('Diário 2º PA'!$O$4:$O$1998=H$1),('Diário 2º PA'!$F$4:$F$1998))+SUMPRODUCT(-('Diário 3º PA'!$E$4:$E$1991='Analítico Cx.'!$B117),-('Diário 3º PA'!$O$4:$O$1991=H$1),('Diário 3º PA'!$F$4:$F$1991))+SUMPRODUCT(-('Diário 4º PA'!$E$4:$E$2000='Analítico Cx.'!$B117),-('Diário 4º PA'!$O$4:$O$2000=H$1),('Diário 4º PA'!$F$4:$F$2000))</f>
        <v>0</v>
      </c>
      <c r="I117" s="188">
        <f>SUMPRODUCT(-('Diário 1º PA'!$E$4:$E$2000='Analítico Cx.'!$B117),-('Diário 1º PA'!$O$4:$O$2000=I$1),('Diário 1º PA'!$F$4:$F$2000))+SUMPRODUCT(-('Diário 2º PA'!$E$4:$E$1998='Analítico Cx.'!$B117),-('Diário 2º PA'!$O$4:$O$1998=I$1),('Diário 2º PA'!$F$4:$F$1998))+SUMPRODUCT(-('Diário 3º PA'!$E$4:$E$1991='Analítico Cx.'!$B117),-('Diário 3º PA'!$O$4:$O$1991=I$1),('Diário 3º PA'!$F$4:$F$1991))+SUMPRODUCT(-('Diário 4º PA'!$E$4:$E$2000='Analítico Cx.'!$B117),-('Diário 4º PA'!$O$4:$O$2000=I$1),('Diário 4º PA'!$F$4:$F$2000))</f>
        <v>0</v>
      </c>
      <c r="J117" s="188">
        <f>SUMPRODUCT(-('Diário 1º PA'!$E$4:$E$2000='Analítico Cx.'!$B117),-('Diário 1º PA'!$O$4:$O$2000=J$1),('Diário 1º PA'!$F$4:$F$2000))+SUMPRODUCT(-('Diário 2º PA'!$E$4:$E$1998='Analítico Cx.'!$B117),-('Diário 2º PA'!$O$4:$O$1998=J$1),('Diário 2º PA'!$F$4:$F$1998))+SUMPRODUCT(-('Diário 3º PA'!$E$4:$E$1991='Analítico Cx.'!$B117),-('Diário 3º PA'!$O$4:$O$1991=J$1),('Diário 3º PA'!$F$4:$F$1991))+SUMPRODUCT(-('Diário 4º PA'!$E$4:$E$2000='Analítico Cx.'!$B117),-('Diário 4º PA'!$O$4:$O$2000=J$1),('Diário 4º PA'!$F$4:$F$2000))</f>
        <v>1609.73</v>
      </c>
      <c r="K117" s="188">
        <f>SUMPRODUCT(-('Diário 1º PA'!$E$4:$E$2000='Analítico Cx.'!$B117),-('Diário 1º PA'!$O$4:$O$2000=K$1),('Diário 1º PA'!$F$4:$F$2000))+SUMPRODUCT(-('Diário 2º PA'!$E$4:$E$1998='Analítico Cx.'!$B117),-('Diário 2º PA'!$O$4:$O$1998=K$1),('Diário 2º PA'!$F$4:$F$1998))+SUMPRODUCT(-('Diário 3º PA'!$E$4:$E$1991='Analítico Cx.'!$B117),-('Diário 3º PA'!$O$4:$O$1991=K$1),('Diário 3º PA'!$F$4:$F$1991))+SUMPRODUCT(-('Diário 4º PA'!$E$4:$E$2000='Analítico Cx.'!$B117),-('Diário 4º PA'!$O$4:$O$2000=K$1),('Diário 4º PA'!$F$4:$F$2000))</f>
        <v>0.54</v>
      </c>
      <c r="L117" s="188">
        <f>SUMPRODUCT(-('Diário 1º PA'!$E$4:$E$2000='Analítico Cx.'!$B117),-('Diário 1º PA'!$O$4:$O$2000=L$1),('Diário 1º PA'!$F$4:$F$2000))+SUMPRODUCT(-('Diário 2º PA'!$E$4:$E$1998='Analítico Cx.'!$B117),-('Diário 2º PA'!$O$4:$O$1998=L$1),('Diário 2º PA'!$F$4:$F$1998))+SUMPRODUCT(-('Diário 3º PA'!$E$4:$E$1991='Analítico Cx.'!$B117),-('Diário 3º PA'!$O$4:$O$1991=L$1),('Diário 3º PA'!$F$4:$F$1991))+SUMPRODUCT(-('Diário 4º PA'!$E$4:$E$2000='Analítico Cx.'!$B117),-('Diário 4º PA'!$O$4:$O$2000=L$1),('Diário 4º PA'!$F$4:$F$2000))</f>
        <v>0</v>
      </c>
      <c r="M117" s="188">
        <f>SUMPRODUCT(-('Diário 1º PA'!$E$4:$E$2000='Analítico Cx.'!$B117),-('Diário 1º PA'!$O$4:$O$2000=M$1),('Diário 1º PA'!$F$4:$F$2000))+SUMPRODUCT(-('Diário 2º PA'!$E$4:$E$1998='Analítico Cx.'!$B117),-('Diário 2º PA'!$O$4:$O$1998=M$1),('Diário 2º PA'!$F$4:$F$1998))+SUMPRODUCT(-('Diário 3º PA'!$E$4:$E$1991='Analítico Cx.'!$B117),-('Diário 3º PA'!$O$4:$O$1991=M$1),('Diário 3º PA'!$F$4:$F$1991))+SUMPRODUCT(-('Diário 4º PA'!$E$4:$E$2000='Analítico Cx.'!$B117),-('Diário 4º PA'!$O$4:$O$2000=M$1),('Diário 4º PA'!$F$4:$F$2000))</f>
        <v>0</v>
      </c>
      <c r="N117" s="188">
        <f>SUMPRODUCT(-('Diário 1º PA'!$E$4:$E$2000='Analítico Cx.'!$B117),-('Diário 1º PA'!$O$4:$O$2000=N$1),('Diário 1º PA'!$F$4:$F$2000))+SUMPRODUCT(-('Diário 2º PA'!$E$4:$E$1998='Analítico Cx.'!$B117),-('Diário 2º PA'!$O$4:$O$1998=N$1),('Diário 2º PA'!$F$4:$F$1998))+SUMPRODUCT(-('Diário 3º PA'!$E$4:$E$1991='Analítico Cx.'!$B117),-('Diário 3º PA'!$O$4:$O$1991=N$1),('Diário 3º PA'!$F$4:$F$1991))+SUMPRODUCT(-('Diário 4º PA'!$E$4:$E$2000='Analítico Cx.'!$B117),-('Diário 4º PA'!$O$4:$O$2000=N$1),('Diário 4º PA'!$F$4:$F$2000))</f>
        <v>0</v>
      </c>
      <c r="O117" s="189">
        <f t="shared" si="16"/>
        <v>9559.2900000000009</v>
      </c>
      <c r="P117" s="172">
        <f t="shared" si="17"/>
        <v>4.5599163996484669E-3</v>
      </c>
    </row>
    <row r="118" spans="1:16" ht="23.25" customHeight="1">
      <c r="A118" s="63" t="s">
        <v>221</v>
      </c>
      <c r="B118" s="107" t="s">
        <v>217</v>
      </c>
      <c r="C118" s="188">
        <f>SUMPRODUCT(-('Diário 1º PA'!$E$4:$E$2000='Analítico Cx.'!$B118),-('Diário 1º PA'!$O$4:$O$2000=C$1),('Diário 1º PA'!$F$4:$F$2000))+SUMPRODUCT(-('Diário 2º PA'!$E$4:$E$1998='Analítico Cx.'!$B118),-('Diário 2º PA'!$O$4:$O$1998=C$1),('Diário 2º PA'!$F$4:$F$1998))+SUMPRODUCT(-('Diário 3º PA'!$E$4:$E$1991='Analítico Cx.'!$B118),-('Diário 3º PA'!$O$4:$O$1991=C$1),('Diário 3º PA'!$F$4:$F$1991))+SUMPRODUCT(-('Diário 4º PA'!$E$4:$E$2000='Analítico Cx.'!$B118),-('Diário 4º PA'!$O$4:$O$2000=C$1),('Diário 4º PA'!$F$4:$F$2000))</f>
        <v>0</v>
      </c>
      <c r="D118" s="188">
        <f>SUMPRODUCT(-('Diário 1º PA'!$E$4:$E$2000='Analítico Cx.'!$B118),-('Diário 1º PA'!$O$4:$O$2000=D$1),('Diário 1º PA'!$F$4:$F$2000))+SUMPRODUCT(-('Diário 2º PA'!$E$4:$E$1998='Analítico Cx.'!$B118),-('Diário 2º PA'!$O$4:$O$1998=D$1),('Diário 2º PA'!$F$4:$F$1998))+SUMPRODUCT(-('Diário 3º PA'!$E$4:$E$1991='Analítico Cx.'!$B118),-('Diário 3º PA'!$O$4:$O$1991=D$1),('Diário 3º PA'!$F$4:$F$1991))+SUMPRODUCT(-('Diário 4º PA'!$E$4:$E$2000='Analítico Cx.'!$B118),-('Diário 4º PA'!$O$4:$O$2000=D$1),('Diário 4º PA'!$F$4:$F$2000))</f>
        <v>0</v>
      </c>
      <c r="E118" s="188">
        <f>SUMPRODUCT(-('Diário 1º PA'!$E$4:$E$2000='Analítico Cx.'!$B118),-('Diário 1º PA'!$O$4:$O$2000=E$1),('Diário 1º PA'!$F$4:$F$2000))+SUMPRODUCT(-('Diário 2º PA'!$E$4:$E$1998='Analítico Cx.'!$B118),-('Diário 2º PA'!$O$4:$O$1998=E$1),('Diário 2º PA'!$F$4:$F$1998))+SUMPRODUCT(-('Diário 3º PA'!$E$4:$E$1991='Analítico Cx.'!$B118),-('Diário 3º PA'!$O$4:$O$1991=E$1),('Diário 3º PA'!$F$4:$F$1991))+SUMPRODUCT(-('Diário 4º PA'!$E$4:$E$2000='Analítico Cx.'!$B118),-('Diário 4º PA'!$O$4:$O$2000=E$1),('Diário 4º PA'!$F$4:$F$2000))</f>
        <v>0</v>
      </c>
      <c r="F118" s="188">
        <f>SUMPRODUCT(-('Diário 1º PA'!$E$4:$E$2000='Analítico Cx.'!$B118),-('Diário 1º PA'!$O$4:$O$2000=F$1),('Diário 1º PA'!$F$4:$F$2000))+SUMPRODUCT(-('Diário 2º PA'!$E$4:$E$1998='Analítico Cx.'!$B118),-('Diário 2º PA'!$O$4:$O$1998=F$1),('Diário 2º PA'!$F$4:$F$1998))+SUMPRODUCT(-('Diário 3º PA'!$E$4:$E$1991='Analítico Cx.'!$B118),-('Diário 3º PA'!$O$4:$O$1991=F$1),('Diário 3º PA'!$F$4:$F$1991))+SUMPRODUCT(-('Diário 4º PA'!$E$4:$E$2000='Analítico Cx.'!$B118),-('Diário 4º PA'!$O$4:$O$2000=F$1),('Diário 4º PA'!$F$4:$F$2000))</f>
        <v>0</v>
      </c>
      <c r="G118" s="188">
        <f>SUMPRODUCT(-('Diário 1º PA'!$E$4:$E$2000='Analítico Cx.'!$B118),-('Diário 1º PA'!$O$4:$O$2000=G$1),('Diário 1º PA'!$F$4:$F$2000))+SUMPRODUCT(-('Diário 2º PA'!$E$4:$E$1998='Analítico Cx.'!$B118),-('Diário 2º PA'!$O$4:$O$1998=G$1),('Diário 2º PA'!$F$4:$F$1998))+SUMPRODUCT(-('Diário 3º PA'!$E$4:$E$1991='Analítico Cx.'!$B118),-('Diário 3º PA'!$O$4:$O$1991=G$1),('Diário 3º PA'!$F$4:$F$1991))+SUMPRODUCT(-('Diário 4º PA'!$E$4:$E$2000='Analítico Cx.'!$B118),-('Diário 4º PA'!$O$4:$O$2000=G$1),('Diário 4º PA'!$F$4:$F$2000))</f>
        <v>0</v>
      </c>
      <c r="H118" s="188">
        <f>SUMPRODUCT(-('Diário 1º PA'!$E$4:$E$2000='Analítico Cx.'!$B118),-('Diário 1º PA'!$O$4:$O$2000=H$1),('Diário 1º PA'!$F$4:$F$2000))+SUMPRODUCT(-('Diário 2º PA'!$E$4:$E$1998='Analítico Cx.'!$B118),-('Diário 2º PA'!$O$4:$O$1998=H$1),('Diário 2º PA'!$F$4:$F$1998))+SUMPRODUCT(-('Diário 3º PA'!$E$4:$E$1991='Analítico Cx.'!$B118),-('Diário 3º PA'!$O$4:$O$1991=H$1),('Diário 3º PA'!$F$4:$F$1991))+SUMPRODUCT(-('Diário 4º PA'!$E$4:$E$2000='Analítico Cx.'!$B118),-('Diário 4º PA'!$O$4:$O$2000=H$1),('Diário 4º PA'!$F$4:$F$2000))</f>
        <v>0</v>
      </c>
      <c r="I118" s="188">
        <f>SUMPRODUCT(-('Diário 1º PA'!$E$4:$E$2000='Analítico Cx.'!$B118),-('Diário 1º PA'!$O$4:$O$2000=I$1),('Diário 1º PA'!$F$4:$F$2000))+SUMPRODUCT(-('Diário 2º PA'!$E$4:$E$1998='Analítico Cx.'!$B118),-('Diário 2º PA'!$O$4:$O$1998=I$1),('Diário 2º PA'!$F$4:$F$1998))+SUMPRODUCT(-('Diário 3º PA'!$E$4:$E$1991='Analítico Cx.'!$B118),-('Diário 3º PA'!$O$4:$O$1991=I$1),('Diário 3º PA'!$F$4:$F$1991))+SUMPRODUCT(-('Diário 4º PA'!$E$4:$E$2000='Analítico Cx.'!$B118),-('Diário 4º PA'!$O$4:$O$2000=I$1),('Diário 4º PA'!$F$4:$F$2000))</f>
        <v>0</v>
      </c>
      <c r="J118" s="188">
        <f>SUMPRODUCT(-('Diário 1º PA'!$E$4:$E$2000='Analítico Cx.'!$B118),-('Diário 1º PA'!$O$4:$O$2000=J$1),('Diário 1º PA'!$F$4:$F$2000))+SUMPRODUCT(-('Diário 2º PA'!$E$4:$E$1998='Analítico Cx.'!$B118),-('Diário 2º PA'!$O$4:$O$1998=J$1),('Diário 2º PA'!$F$4:$F$1998))+SUMPRODUCT(-('Diário 3º PA'!$E$4:$E$1991='Analítico Cx.'!$B118),-('Diário 3º PA'!$O$4:$O$1991=J$1),('Diário 3º PA'!$F$4:$F$1991))+SUMPRODUCT(-('Diário 4º PA'!$E$4:$E$2000='Analítico Cx.'!$B118),-('Diário 4º PA'!$O$4:$O$2000=J$1),('Diário 4º PA'!$F$4:$F$2000))</f>
        <v>0</v>
      </c>
      <c r="K118" s="188">
        <f>SUMPRODUCT(-('Diário 1º PA'!$E$4:$E$2000='Analítico Cx.'!$B118),-('Diário 1º PA'!$O$4:$O$2000=K$1),('Diário 1º PA'!$F$4:$F$2000))+SUMPRODUCT(-('Diário 2º PA'!$E$4:$E$1998='Analítico Cx.'!$B118),-('Diário 2º PA'!$O$4:$O$1998=K$1),('Diário 2º PA'!$F$4:$F$1998))+SUMPRODUCT(-('Diário 3º PA'!$E$4:$E$1991='Analítico Cx.'!$B118),-('Diário 3º PA'!$O$4:$O$1991=K$1),('Diário 3º PA'!$F$4:$F$1991))+SUMPRODUCT(-('Diário 4º PA'!$E$4:$E$2000='Analítico Cx.'!$B118),-('Diário 4º PA'!$O$4:$O$2000=K$1),('Diário 4º PA'!$F$4:$F$2000))</f>
        <v>0</v>
      </c>
      <c r="L118" s="188">
        <f>SUMPRODUCT(-('Diário 1º PA'!$E$4:$E$2000='Analítico Cx.'!$B118),-('Diário 1º PA'!$O$4:$O$2000=L$1),('Diário 1º PA'!$F$4:$F$2000))+SUMPRODUCT(-('Diário 2º PA'!$E$4:$E$1998='Analítico Cx.'!$B118),-('Diário 2º PA'!$O$4:$O$1998=L$1),('Diário 2º PA'!$F$4:$F$1998))+SUMPRODUCT(-('Diário 3º PA'!$E$4:$E$1991='Analítico Cx.'!$B118),-('Diário 3º PA'!$O$4:$O$1991=L$1),('Diário 3º PA'!$F$4:$F$1991))+SUMPRODUCT(-('Diário 4º PA'!$E$4:$E$2000='Analítico Cx.'!$B118),-('Diário 4º PA'!$O$4:$O$2000=L$1),('Diário 4º PA'!$F$4:$F$2000))</f>
        <v>0</v>
      </c>
      <c r="M118" s="188">
        <f>SUMPRODUCT(-('Diário 1º PA'!$E$4:$E$2000='Analítico Cx.'!$B118),-('Diário 1º PA'!$O$4:$O$2000=M$1),('Diário 1º PA'!$F$4:$F$2000))+SUMPRODUCT(-('Diário 2º PA'!$E$4:$E$1998='Analítico Cx.'!$B118),-('Diário 2º PA'!$O$4:$O$1998=M$1),('Diário 2º PA'!$F$4:$F$1998))+SUMPRODUCT(-('Diário 3º PA'!$E$4:$E$1991='Analítico Cx.'!$B118),-('Diário 3º PA'!$O$4:$O$1991=M$1),('Diário 3º PA'!$F$4:$F$1991))+SUMPRODUCT(-('Diário 4º PA'!$E$4:$E$2000='Analítico Cx.'!$B118),-('Diário 4º PA'!$O$4:$O$2000=M$1),('Diário 4º PA'!$F$4:$F$2000))</f>
        <v>0</v>
      </c>
      <c r="N118" s="188">
        <f>SUMPRODUCT(-('Diário 1º PA'!$E$4:$E$2000='Analítico Cx.'!$B118),-('Diário 1º PA'!$O$4:$O$2000=N$1),('Diário 1º PA'!$F$4:$F$2000))+SUMPRODUCT(-('Diário 2º PA'!$E$4:$E$1998='Analítico Cx.'!$B118),-('Diário 2º PA'!$O$4:$O$1998=N$1),('Diário 2º PA'!$F$4:$F$1998))+SUMPRODUCT(-('Diário 3º PA'!$E$4:$E$1991='Analítico Cx.'!$B118),-('Diário 3º PA'!$O$4:$O$1991=N$1),('Diário 3º PA'!$F$4:$F$1991))+SUMPRODUCT(-('Diário 4º PA'!$E$4:$E$2000='Analítico Cx.'!$B118),-('Diário 4º PA'!$O$4:$O$2000=N$1),('Diário 4º PA'!$F$4:$F$2000))</f>
        <v>0</v>
      </c>
      <c r="O118" s="189">
        <f t="shared" si="16"/>
        <v>0</v>
      </c>
      <c r="P118" s="172">
        <f t="shared" si="17"/>
        <v>0</v>
      </c>
    </row>
    <row r="119" spans="1:16" ht="23.25" customHeight="1">
      <c r="A119" s="63" t="s">
        <v>265</v>
      </c>
      <c r="B119" s="107" t="s">
        <v>300</v>
      </c>
      <c r="C119" s="188">
        <f>SUMPRODUCT(-('Diário 1º PA'!$E$4:$E$2000='Analítico Cx.'!$B119),-('Diário 1º PA'!$O$4:$O$2000=C$1),('Diário 1º PA'!$F$4:$F$2000))+SUMPRODUCT(-('Diário 2º PA'!$E$4:$E$1998='Analítico Cx.'!$B119),-('Diário 2º PA'!$O$4:$O$1998=C$1),('Diário 2º PA'!$F$4:$F$1998))+SUMPRODUCT(-('Diário 3º PA'!$E$4:$E$1991='Analítico Cx.'!$B119),-('Diário 3º PA'!$O$4:$O$1991=C$1),('Diário 3º PA'!$F$4:$F$1991))+SUMPRODUCT(-('Diário 4º PA'!$E$4:$E$2000='Analítico Cx.'!$B119),-('Diário 4º PA'!$O$4:$O$2000=C$1),('Diário 4º PA'!$F$4:$F$2000))</f>
        <v>0</v>
      </c>
      <c r="D119" s="188">
        <f>SUMPRODUCT(-('Diário 1º PA'!$E$4:$E$2000='Analítico Cx.'!$B119),-('Diário 1º PA'!$O$4:$O$2000=D$1),('Diário 1º PA'!$F$4:$F$2000))+SUMPRODUCT(-('Diário 2º PA'!$E$4:$E$1998='Analítico Cx.'!$B119),-('Diário 2º PA'!$O$4:$O$1998=D$1),('Diário 2º PA'!$F$4:$F$1998))+SUMPRODUCT(-('Diário 3º PA'!$E$4:$E$1991='Analítico Cx.'!$B119),-('Diário 3º PA'!$O$4:$O$1991=D$1),('Diário 3º PA'!$F$4:$F$1991))+SUMPRODUCT(-('Diário 4º PA'!$E$4:$E$2000='Analítico Cx.'!$B119),-('Diário 4º PA'!$O$4:$O$2000=D$1),('Diário 4º PA'!$F$4:$F$2000))</f>
        <v>0</v>
      </c>
      <c r="E119" s="188">
        <f>SUMPRODUCT(-('Diário 1º PA'!$E$4:$E$2000='Analítico Cx.'!$B119),-('Diário 1º PA'!$O$4:$O$2000=E$1),('Diário 1º PA'!$F$4:$F$2000))+SUMPRODUCT(-('Diário 2º PA'!$E$4:$E$1998='Analítico Cx.'!$B119),-('Diário 2º PA'!$O$4:$O$1998=E$1),('Diário 2º PA'!$F$4:$F$1998))+SUMPRODUCT(-('Diário 3º PA'!$E$4:$E$1991='Analítico Cx.'!$B119),-('Diário 3º PA'!$O$4:$O$1991=E$1),('Diário 3º PA'!$F$4:$F$1991))+SUMPRODUCT(-('Diário 4º PA'!$E$4:$E$2000='Analítico Cx.'!$B119),-('Diário 4º PA'!$O$4:$O$2000=E$1),('Diário 4º PA'!$F$4:$F$2000))</f>
        <v>2520</v>
      </c>
      <c r="F119" s="188">
        <f>SUMPRODUCT(-('Diário 1º PA'!$E$4:$E$2000='Analítico Cx.'!$B119),-('Diário 1º PA'!$O$4:$O$2000=F$1),('Diário 1º PA'!$F$4:$F$2000))+SUMPRODUCT(-('Diário 2º PA'!$E$4:$E$1998='Analítico Cx.'!$B119),-('Diário 2º PA'!$O$4:$O$1998=F$1),('Diário 2º PA'!$F$4:$F$1998))+SUMPRODUCT(-('Diário 3º PA'!$E$4:$E$1991='Analítico Cx.'!$B119),-('Diário 3º PA'!$O$4:$O$1991=F$1),('Diário 3º PA'!$F$4:$F$1991))+SUMPRODUCT(-('Diário 4º PA'!$E$4:$E$2000='Analítico Cx.'!$B119),-('Diário 4º PA'!$O$4:$O$2000=F$1),('Diário 4º PA'!$F$4:$F$2000))</f>
        <v>1432</v>
      </c>
      <c r="G119" s="188">
        <f>SUMPRODUCT(-('Diário 1º PA'!$E$4:$E$2000='Analítico Cx.'!$B119),-('Diário 1º PA'!$O$4:$O$2000=G$1),('Diário 1º PA'!$F$4:$F$2000))+SUMPRODUCT(-('Diário 2º PA'!$E$4:$E$1998='Analítico Cx.'!$B119),-('Diário 2º PA'!$O$4:$O$1998=G$1),('Diário 2º PA'!$F$4:$F$1998))+SUMPRODUCT(-('Diário 3º PA'!$E$4:$E$1991='Analítico Cx.'!$B119),-('Diário 3º PA'!$O$4:$O$1991=G$1),('Diário 3º PA'!$F$4:$F$1991))+SUMPRODUCT(-('Diário 4º PA'!$E$4:$E$2000='Analítico Cx.'!$B119),-('Diário 4º PA'!$O$4:$O$2000=G$1),('Diário 4º PA'!$F$4:$F$2000))</f>
        <v>0</v>
      </c>
      <c r="H119" s="188">
        <f>SUMPRODUCT(-('Diário 1º PA'!$E$4:$E$2000='Analítico Cx.'!$B119),-('Diário 1º PA'!$O$4:$O$2000=H$1),('Diário 1º PA'!$F$4:$F$2000))+SUMPRODUCT(-('Diário 2º PA'!$E$4:$E$1998='Analítico Cx.'!$B119),-('Diário 2º PA'!$O$4:$O$1998=H$1),('Diário 2º PA'!$F$4:$F$1998))+SUMPRODUCT(-('Diário 3º PA'!$E$4:$E$1991='Analítico Cx.'!$B119),-('Diário 3º PA'!$O$4:$O$1991=H$1),('Diário 3º PA'!$F$4:$F$1991))+SUMPRODUCT(-('Diário 4º PA'!$E$4:$E$2000='Analítico Cx.'!$B119),-('Diário 4º PA'!$O$4:$O$2000=H$1),('Diário 4º PA'!$F$4:$F$2000))</f>
        <v>0</v>
      </c>
      <c r="I119" s="188">
        <f>SUMPRODUCT(-('Diário 1º PA'!$E$4:$E$2000='Analítico Cx.'!$B119),-('Diário 1º PA'!$O$4:$O$2000=I$1),('Diário 1º PA'!$F$4:$F$2000))+SUMPRODUCT(-('Diário 2º PA'!$E$4:$E$1998='Analítico Cx.'!$B119),-('Diário 2º PA'!$O$4:$O$1998=I$1),('Diário 2º PA'!$F$4:$F$1998))+SUMPRODUCT(-('Diário 3º PA'!$E$4:$E$1991='Analítico Cx.'!$B119),-('Diário 3º PA'!$O$4:$O$1991=I$1),('Diário 3º PA'!$F$4:$F$1991))+SUMPRODUCT(-('Diário 4º PA'!$E$4:$E$2000='Analítico Cx.'!$B119),-('Diário 4º PA'!$O$4:$O$2000=I$1),('Diário 4º PA'!$F$4:$F$2000))</f>
        <v>5129.96</v>
      </c>
      <c r="J119" s="188">
        <f>SUMPRODUCT(-('Diário 1º PA'!$E$4:$E$2000='Analítico Cx.'!$B119),-('Diário 1º PA'!$O$4:$O$2000=J$1),('Diário 1º PA'!$F$4:$F$2000))+SUMPRODUCT(-('Diário 2º PA'!$E$4:$E$1998='Analítico Cx.'!$B119),-('Diário 2º PA'!$O$4:$O$1998=J$1),('Diário 2º PA'!$F$4:$F$1998))+SUMPRODUCT(-('Diário 3º PA'!$E$4:$E$1991='Analítico Cx.'!$B119),-('Diário 3º PA'!$O$4:$O$1991=J$1),('Diário 3º PA'!$F$4:$F$1991))+SUMPRODUCT(-('Diário 4º PA'!$E$4:$E$2000='Analítico Cx.'!$B119),-('Diário 4º PA'!$O$4:$O$2000=J$1),('Diário 4º PA'!$F$4:$F$2000))</f>
        <v>7.18</v>
      </c>
      <c r="K119" s="188">
        <f>SUMPRODUCT(-('Diário 1º PA'!$E$4:$E$2000='Analítico Cx.'!$B119),-('Diário 1º PA'!$O$4:$O$2000=K$1),('Diário 1º PA'!$F$4:$F$2000))+SUMPRODUCT(-('Diário 2º PA'!$E$4:$E$1998='Analítico Cx.'!$B119),-('Diário 2º PA'!$O$4:$O$1998=K$1),('Diário 2º PA'!$F$4:$F$1998))+SUMPRODUCT(-('Diário 3º PA'!$E$4:$E$1991='Analítico Cx.'!$B119),-('Diário 3º PA'!$O$4:$O$1991=K$1),('Diário 3º PA'!$F$4:$F$1991))+SUMPRODUCT(-('Diário 4º PA'!$E$4:$E$2000='Analítico Cx.'!$B119),-('Diário 4º PA'!$O$4:$O$2000=K$1),('Diário 4º PA'!$F$4:$F$2000))</f>
        <v>0</v>
      </c>
      <c r="L119" s="188">
        <f>SUMPRODUCT(-('Diário 1º PA'!$E$4:$E$2000='Analítico Cx.'!$B119),-('Diário 1º PA'!$O$4:$O$2000=L$1),('Diário 1º PA'!$F$4:$F$2000))+SUMPRODUCT(-('Diário 2º PA'!$E$4:$E$1998='Analítico Cx.'!$B119),-('Diário 2º PA'!$O$4:$O$1998=L$1),('Diário 2º PA'!$F$4:$F$1998))+SUMPRODUCT(-('Diário 3º PA'!$E$4:$E$1991='Analítico Cx.'!$B119),-('Diário 3º PA'!$O$4:$O$1991=L$1),('Diário 3º PA'!$F$4:$F$1991))+SUMPRODUCT(-('Diário 4º PA'!$E$4:$E$2000='Analítico Cx.'!$B119),-('Diário 4º PA'!$O$4:$O$2000=L$1),('Diário 4º PA'!$F$4:$F$2000))</f>
        <v>0</v>
      </c>
      <c r="M119" s="188">
        <f>SUMPRODUCT(-('Diário 1º PA'!$E$4:$E$2000='Analítico Cx.'!$B119),-('Diário 1º PA'!$O$4:$O$2000=M$1),('Diário 1º PA'!$F$4:$F$2000))+SUMPRODUCT(-('Diário 2º PA'!$E$4:$E$1998='Analítico Cx.'!$B119),-('Diário 2º PA'!$O$4:$O$1998=M$1),('Diário 2º PA'!$F$4:$F$1998))+SUMPRODUCT(-('Diário 3º PA'!$E$4:$E$1991='Analítico Cx.'!$B119),-('Diário 3º PA'!$O$4:$O$1991=M$1),('Diário 3º PA'!$F$4:$F$1991))+SUMPRODUCT(-('Diário 4º PA'!$E$4:$E$2000='Analítico Cx.'!$B119),-('Diário 4º PA'!$O$4:$O$2000=M$1),('Diário 4º PA'!$F$4:$F$2000))</f>
        <v>0</v>
      </c>
      <c r="N119" s="188">
        <f>SUMPRODUCT(-('Diário 1º PA'!$E$4:$E$2000='Analítico Cx.'!$B119),-('Diário 1º PA'!$O$4:$O$2000=N$1),('Diário 1º PA'!$F$4:$F$2000))+SUMPRODUCT(-('Diário 2º PA'!$E$4:$E$1998='Analítico Cx.'!$B119),-('Diário 2º PA'!$O$4:$O$1998=N$1),('Diário 2º PA'!$F$4:$F$1998))+SUMPRODUCT(-('Diário 3º PA'!$E$4:$E$1991='Analítico Cx.'!$B119),-('Diário 3º PA'!$O$4:$O$1991=N$1),('Diário 3º PA'!$F$4:$F$1991))+SUMPRODUCT(-('Diário 4º PA'!$E$4:$E$2000='Analítico Cx.'!$B119),-('Diário 4º PA'!$O$4:$O$2000=N$1),('Diário 4º PA'!$F$4:$F$2000))</f>
        <v>0</v>
      </c>
      <c r="O119" s="189">
        <f t="shared" si="16"/>
        <v>9089.14</v>
      </c>
      <c r="P119" s="172">
        <f t="shared" si="17"/>
        <v>4.335648206582378E-3</v>
      </c>
    </row>
    <row r="120" spans="1:16" ht="23.25" customHeight="1">
      <c r="A120" s="63" t="s">
        <v>266</v>
      </c>
      <c r="B120" s="107" t="s">
        <v>297</v>
      </c>
      <c r="C120" s="188">
        <f>SUMPRODUCT(-('Diário 1º PA'!$E$4:$E$2000='Analítico Cx.'!$B120),-('Diário 1º PA'!$O$4:$O$2000=C$1),('Diário 1º PA'!$F$4:$F$2000))+SUMPRODUCT(-('Diário 2º PA'!$E$4:$E$1998='Analítico Cx.'!$B120),-('Diário 2º PA'!$O$4:$O$1998=C$1),('Diário 2º PA'!$F$4:$F$1998))+SUMPRODUCT(-('Diário 3º PA'!$E$4:$E$1991='Analítico Cx.'!$B120),-('Diário 3º PA'!$O$4:$O$1991=C$1),('Diário 3º PA'!$F$4:$F$1991))+SUMPRODUCT(-('Diário 4º PA'!$E$4:$E$2000='Analítico Cx.'!$B120),-('Diário 4º PA'!$O$4:$O$2000=C$1),('Diário 4º PA'!$F$4:$F$2000))</f>
        <v>0</v>
      </c>
      <c r="D120" s="188">
        <f>SUMPRODUCT(-('Diário 1º PA'!$E$4:$E$2000='Analítico Cx.'!$B120),-('Diário 1º PA'!$O$4:$O$2000=D$1),('Diário 1º PA'!$F$4:$F$2000))+SUMPRODUCT(-('Diário 2º PA'!$E$4:$E$1998='Analítico Cx.'!$B120),-('Diário 2º PA'!$O$4:$O$1998=D$1),('Diário 2º PA'!$F$4:$F$1998))+SUMPRODUCT(-('Diário 3º PA'!$E$4:$E$1991='Analítico Cx.'!$B120),-('Diário 3º PA'!$O$4:$O$1991=D$1),('Diário 3º PA'!$F$4:$F$1991))+SUMPRODUCT(-('Diário 4º PA'!$E$4:$E$2000='Analítico Cx.'!$B120),-('Diário 4º PA'!$O$4:$O$2000=D$1),('Diário 4º PA'!$F$4:$F$2000))</f>
        <v>0</v>
      </c>
      <c r="E120" s="188">
        <f>SUMPRODUCT(-('Diário 1º PA'!$E$4:$E$2000='Analítico Cx.'!$B120),-('Diário 1º PA'!$O$4:$O$2000=E$1),('Diário 1º PA'!$F$4:$F$2000))+SUMPRODUCT(-('Diário 2º PA'!$E$4:$E$1998='Analítico Cx.'!$B120),-('Diário 2º PA'!$O$4:$O$1998=E$1),('Diário 2º PA'!$F$4:$F$1998))+SUMPRODUCT(-('Diário 3º PA'!$E$4:$E$1991='Analítico Cx.'!$B120),-('Diário 3º PA'!$O$4:$O$1991=E$1),('Diário 3º PA'!$F$4:$F$1991))+SUMPRODUCT(-('Diário 4º PA'!$E$4:$E$2000='Analítico Cx.'!$B120),-('Diário 4º PA'!$O$4:$O$2000=E$1),('Diário 4º PA'!$F$4:$F$2000))</f>
        <v>0</v>
      </c>
      <c r="F120" s="188">
        <f>SUMPRODUCT(-('Diário 1º PA'!$E$4:$E$2000='Analítico Cx.'!$B120),-('Diário 1º PA'!$O$4:$O$2000=F$1),('Diário 1º PA'!$F$4:$F$2000))+SUMPRODUCT(-('Diário 2º PA'!$E$4:$E$1998='Analítico Cx.'!$B120),-('Diário 2º PA'!$O$4:$O$1998=F$1),('Diário 2º PA'!$F$4:$F$1998))+SUMPRODUCT(-('Diário 3º PA'!$E$4:$E$1991='Analítico Cx.'!$B120),-('Diário 3º PA'!$O$4:$O$1991=F$1),('Diário 3º PA'!$F$4:$F$1991))+SUMPRODUCT(-('Diário 4º PA'!$E$4:$E$2000='Analítico Cx.'!$B120),-('Diário 4º PA'!$O$4:$O$2000=F$1),('Diário 4º PA'!$F$4:$F$2000))</f>
        <v>0</v>
      </c>
      <c r="G120" s="188">
        <f>SUMPRODUCT(-('Diário 1º PA'!$E$4:$E$2000='Analítico Cx.'!$B120),-('Diário 1º PA'!$O$4:$O$2000=G$1),('Diário 1º PA'!$F$4:$F$2000))+SUMPRODUCT(-('Diário 2º PA'!$E$4:$E$1998='Analítico Cx.'!$B120),-('Diário 2º PA'!$O$4:$O$1998=G$1),('Diário 2º PA'!$F$4:$F$1998))+SUMPRODUCT(-('Diário 3º PA'!$E$4:$E$1991='Analítico Cx.'!$B120),-('Diário 3º PA'!$O$4:$O$1991=G$1),('Diário 3º PA'!$F$4:$F$1991))+SUMPRODUCT(-('Diário 4º PA'!$E$4:$E$2000='Analítico Cx.'!$B120),-('Diário 4º PA'!$O$4:$O$2000=G$1),('Diário 4º PA'!$F$4:$F$2000))</f>
        <v>0</v>
      </c>
      <c r="H120" s="188">
        <f>SUMPRODUCT(-('Diário 1º PA'!$E$4:$E$2000='Analítico Cx.'!$B120),-('Diário 1º PA'!$O$4:$O$2000=H$1),('Diário 1º PA'!$F$4:$F$2000))+SUMPRODUCT(-('Diário 2º PA'!$E$4:$E$1998='Analítico Cx.'!$B120),-('Diário 2º PA'!$O$4:$O$1998=H$1),('Diário 2º PA'!$F$4:$F$1998))+SUMPRODUCT(-('Diário 3º PA'!$E$4:$E$1991='Analítico Cx.'!$B120),-('Diário 3º PA'!$O$4:$O$1991=H$1),('Diário 3º PA'!$F$4:$F$1991))+SUMPRODUCT(-('Diário 4º PA'!$E$4:$E$2000='Analítico Cx.'!$B120),-('Diário 4º PA'!$O$4:$O$2000=H$1),('Diário 4º PA'!$F$4:$F$2000))</f>
        <v>0</v>
      </c>
      <c r="I120" s="188">
        <f>SUMPRODUCT(-('Diário 1º PA'!$E$4:$E$2000='Analítico Cx.'!$B120),-('Diário 1º PA'!$O$4:$O$2000=I$1),('Diário 1º PA'!$F$4:$F$2000))+SUMPRODUCT(-('Diário 2º PA'!$E$4:$E$1998='Analítico Cx.'!$B120),-('Diário 2º PA'!$O$4:$O$1998=I$1),('Diário 2º PA'!$F$4:$F$1998))+SUMPRODUCT(-('Diário 3º PA'!$E$4:$E$1991='Analítico Cx.'!$B120),-('Diário 3º PA'!$O$4:$O$1991=I$1),('Diário 3º PA'!$F$4:$F$1991))+SUMPRODUCT(-('Diário 4º PA'!$E$4:$E$2000='Analítico Cx.'!$B120),-('Diário 4º PA'!$O$4:$O$2000=I$1),('Diário 4º PA'!$F$4:$F$2000))</f>
        <v>0</v>
      </c>
      <c r="J120" s="188">
        <f>SUMPRODUCT(-('Diário 1º PA'!$E$4:$E$2000='Analítico Cx.'!$B120),-('Diário 1º PA'!$O$4:$O$2000=J$1),('Diário 1º PA'!$F$4:$F$2000))+SUMPRODUCT(-('Diário 2º PA'!$E$4:$E$1998='Analítico Cx.'!$B120),-('Diário 2º PA'!$O$4:$O$1998=J$1),('Diário 2º PA'!$F$4:$F$1998))+SUMPRODUCT(-('Diário 3º PA'!$E$4:$E$1991='Analítico Cx.'!$B120),-('Diário 3º PA'!$O$4:$O$1991=J$1),('Diário 3º PA'!$F$4:$F$1991))+SUMPRODUCT(-('Diário 4º PA'!$E$4:$E$2000='Analítico Cx.'!$B120),-('Diário 4º PA'!$O$4:$O$2000=J$1),('Diário 4º PA'!$F$4:$F$2000))</f>
        <v>0</v>
      </c>
      <c r="K120" s="188">
        <f>SUMPRODUCT(-('Diário 1º PA'!$E$4:$E$2000='Analítico Cx.'!$B120),-('Diário 1º PA'!$O$4:$O$2000=K$1),('Diário 1º PA'!$F$4:$F$2000))+SUMPRODUCT(-('Diário 2º PA'!$E$4:$E$1998='Analítico Cx.'!$B120),-('Diário 2º PA'!$O$4:$O$1998=K$1),('Diário 2º PA'!$F$4:$F$1998))+SUMPRODUCT(-('Diário 3º PA'!$E$4:$E$1991='Analítico Cx.'!$B120),-('Diário 3º PA'!$O$4:$O$1991=K$1),('Diário 3º PA'!$F$4:$F$1991))+SUMPRODUCT(-('Diário 4º PA'!$E$4:$E$2000='Analítico Cx.'!$B120),-('Diário 4º PA'!$O$4:$O$2000=K$1),('Diário 4º PA'!$F$4:$F$2000))</f>
        <v>0</v>
      </c>
      <c r="L120" s="188">
        <f>SUMPRODUCT(-('Diário 1º PA'!$E$4:$E$2000='Analítico Cx.'!$B120),-('Diário 1º PA'!$O$4:$O$2000=L$1),('Diário 1º PA'!$F$4:$F$2000))+SUMPRODUCT(-('Diário 2º PA'!$E$4:$E$1998='Analítico Cx.'!$B120),-('Diário 2º PA'!$O$4:$O$1998=L$1),('Diário 2º PA'!$F$4:$F$1998))+SUMPRODUCT(-('Diário 3º PA'!$E$4:$E$1991='Analítico Cx.'!$B120),-('Diário 3º PA'!$O$4:$O$1991=L$1),('Diário 3º PA'!$F$4:$F$1991))+SUMPRODUCT(-('Diário 4º PA'!$E$4:$E$2000='Analítico Cx.'!$B120),-('Diário 4º PA'!$O$4:$O$2000=L$1),('Diário 4º PA'!$F$4:$F$2000))</f>
        <v>0</v>
      </c>
      <c r="M120" s="188">
        <f>SUMPRODUCT(-('Diário 1º PA'!$E$4:$E$2000='Analítico Cx.'!$B120),-('Diário 1º PA'!$O$4:$O$2000=M$1),('Diário 1º PA'!$F$4:$F$2000))+SUMPRODUCT(-('Diário 2º PA'!$E$4:$E$1998='Analítico Cx.'!$B120),-('Diário 2º PA'!$O$4:$O$1998=M$1),('Diário 2º PA'!$F$4:$F$1998))+SUMPRODUCT(-('Diário 3º PA'!$E$4:$E$1991='Analítico Cx.'!$B120),-('Diário 3º PA'!$O$4:$O$1991=M$1),('Diário 3º PA'!$F$4:$F$1991))+SUMPRODUCT(-('Diário 4º PA'!$E$4:$E$2000='Analítico Cx.'!$B120),-('Diário 4º PA'!$O$4:$O$2000=M$1),('Diário 4º PA'!$F$4:$F$2000))</f>
        <v>0</v>
      </c>
      <c r="N120" s="188">
        <f>SUMPRODUCT(-('Diário 1º PA'!$E$4:$E$2000='Analítico Cx.'!$B120),-('Diário 1º PA'!$O$4:$O$2000=N$1),('Diário 1º PA'!$F$4:$F$2000))+SUMPRODUCT(-('Diário 2º PA'!$E$4:$E$1998='Analítico Cx.'!$B120),-('Diário 2º PA'!$O$4:$O$1998=N$1),('Diário 2º PA'!$F$4:$F$1998))+SUMPRODUCT(-('Diário 3º PA'!$E$4:$E$1991='Analítico Cx.'!$B120),-('Diário 3º PA'!$O$4:$O$1991=N$1),('Diário 3º PA'!$F$4:$F$1991))+SUMPRODUCT(-('Diário 4º PA'!$E$4:$E$2000='Analítico Cx.'!$B120),-('Diário 4º PA'!$O$4:$O$2000=N$1),('Diário 4º PA'!$F$4:$F$2000))</f>
        <v>0</v>
      </c>
      <c r="O120" s="189">
        <f t="shared" ref="O120:O148" si="18">SUM(C120:N120)</f>
        <v>0</v>
      </c>
      <c r="P120" s="172">
        <f t="shared" ref="P120:P148" si="19">IF($O$166=0,0,O120/$O$166)</f>
        <v>0</v>
      </c>
    </row>
    <row r="121" spans="1:16" ht="23.25" customHeight="1">
      <c r="A121" s="63" t="s">
        <v>404</v>
      </c>
      <c r="B121" s="441" t="s">
        <v>432</v>
      </c>
      <c r="C121" s="188">
        <f>SUMPRODUCT(-('Diário 1º PA'!$E$4:$E$2000='Analítico Cx.'!$B121),-('Diário 1º PA'!$O$4:$O$2000=C$1),('Diário 1º PA'!$F$4:$F$2000))+SUMPRODUCT(-('Diário 2º PA'!$E$4:$E$1998='Analítico Cx.'!$B121),-('Diário 2º PA'!$O$4:$O$1998=C$1),('Diário 2º PA'!$F$4:$F$1998))+SUMPRODUCT(-('Diário 3º PA'!$E$4:$E$1991='Analítico Cx.'!$B121),-('Diário 3º PA'!$O$4:$O$1991=C$1),('Diário 3º PA'!$F$4:$F$1991))+SUMPRODUCT(-('Diário 4º PA'!$E$4:$E$2000='Analítico Cx.'!$B121),-('Diário 4º PA'!$O$4:$O$2000=C$1),('Diário 4º PA'!$F$4:$F$2000))</f>
        <v>0</v>
      </c>
      <c r="D121" s="188">
        <f>SUMPRODUCT(-('Diário 1º PA'!$E$4:$E$2000='Analítico Cx.'!$B121),-('Diário 1º PA'!$O$4:$O$2000=D$1),('Diário 1º PA'!$F$4:$F$2000))+SUMPRODUCT(-('Diário 2º PA'!$E$4:$E$1998='Analítico Cx.'!$B121),-('Diário 2º PA'!$O$4:$O$1998=D$1),('Diário 2º PA'!$F$4:$F$1998))+SUMPRODUCT(-('Diário 3º PA'!$E$4:$E$1991='Analítico Cx.'!$B121),-('Diário 3º PA'!$O$4:$O$1991=D$1),('Diário 3º PA'!$F$4:$F$1991))+SUMPRODUCT(-('Diário 4º PA'!$E$4:$E$2000='Analítico Cx.'!$B121),-('Diário 4º PA'!$O$4:$O$2000=D$1),('Diário 4º PA'!$F$4:$F$2000))</f>
        <v>0</v>
      </c>
      <c r="E121" s="188">
        <f>SUMPRODUCT(-('Diário 1º PA'!$E$4:$E$2000='Analítico Cx.'!$B121),-('Diário 1º PA'!$O$4:$O$2000=E$1),('Diário 1º PA'!$F$4:$F$2000))+SUMPRODUCT(-('Diário 2º PA'!$E$4:$E$1998='Analítico Cx.'!$B121),-('Diário 2º PA'!$O$4:$O$1998=E$1),('Diário 2º PA'!$F$4:$F$1998))+SUMPRODUCT(-('Diário 3º PA'!$E$4:$E$1991='Analítico Cx.'!$B121),-('Diário 3º PA'!$O$4:$O$1991=E$1),('Diário 3º PA'!$F$4:$F$1991))+SUMPRODUCT(-('Diário 4º PA'!$E$4:$E$2000='Analítico Cx.'!$B121),-('Diário 4º PA'!$O$4:$O$2000=E$1),('Diário 4º PA'!$F$4:$F$2000))</f>
        <v>0</v>
      </c>
      <c r="F121" s="188">
        <f>SUMPRODUCT(-('Diário 1º PA'!$E$4:$E$2000='Analítico Cx.'!$B121),-('Diário 1º PA'!$O$4:$O$2000=F$1),('Diário 1º PA'!$F$4:$F$2000))+SUMPRODUCT(-('Diário 2º PA'!$E$4:$E$1998='Analítico Cx.'!$B121),-('Diário 2º PA'!$O$4:$O$1998=F$1),('Diário 2º PA'!$F$4:$F$1998))+SUMPRODUCT(-('Diário 3º PA'!$E$4:$E$1991='Analítico Cx.'!$B121),-('Diário 3º PA'!$O$4:$O$1991=F$1),('Diário 3º PA'!$F$4:$F$1991))+SUMPRODUCT(-('Diário 4º PA'!$E$4:$E$2000='Analítico Cx.'!$B121),-('Diário 4º PA'!$O$4:$O$2000=F$1),('Diário 4º PA'!$F$4:$F$2000))</f>
        <v>0</v>
      </c>
      <c r="G121" s="188">
        <f>SUMPRODUCT(-('Diário 1º PA'!$E$4:$E$2000='Analítico Cx.'!$B121),-('Diário 1º PA'!$O$4:$O$2000=G$1),('Diário 1º PA'!$F$4:$F$2000))+SUMPRODUCT(-('Diário 2º PA'!$E$4:$E$1998='Analítico Cx.'!$B121),-('Diário 2º PA'!$O$4:$O$1998=G$1),('Diário 2º PA'!$F$4:$F$1998))+SUMPRODUCT(-('Diário 3º PA'!$E$4:$E$1991='Analítico Cx.'!$B121),-('Diário 3º PA'!$O$4:$O$1991=G$1),('Diário 3º PA'!$F$4:$F$1991))+SUMPRODUCT(-('Diário 4º PA'!$E$4:$E$2000='Analítico Cx.'!$B121),-('Diário 4º PA'!$O$4:$O$2000=G$1),('Diário 4º PA'!$F$4:$F$2000))</f>
        <v>0</v>
      </c>
      <c r="H121" s="188">
        <f>SUMPRODUCT(-('Diário 1º PA'!$E$4:$E$2000='Analítico Cx.'!$B121),-('Diário 1º PA'!$O$4:$O$2000=H$1),('Diário 1º PA'!$F$4:$F$2000))+SUMPRODUCT(-('Diário 2º PA'!$E$4:$E$1998='Analítico Cx.'!$B121),-('Diário 2º PA'!$O$4:$O$1998=H$1),('Diário 2º PA'!$F$4:$F$1998))+SUMPRODUCT(-('Diário 3º PA'!$E$4:$E$1991='Analítico Cx.'!$B121),-('Diário 3º PA'!$O$4:$O$1991=H$1),('Diário 3º PA'!$F$4:$F$1991))+SUMPRODUCT(-('Diário 4º PA'!$E$4:$E$2000='Analítico Cx.'!$B121),-('Diário 4º PA'!$O$4:$O$2000=H$1),('Diário 4º PA'!$F$4:$F$2000))</f>
        <v>0</v>
      </c>
      <c r="I121" s="188">
        <f>SUMPRODUCT(-('Diário 1º PA'!$E$4:$E$2000='Analítico Cx.'!$B121),-('Diário 1º PA'!$O$4:$O$2000=I$1),('Diário 1º PA'!$F$4:$F$2000))+SUMPRODUCT(-('Diário 2º PA'!$E$4:$E$1998='Analítico Cx.'!$B121),-('Diário 2º PA'!$O$4:$O$1998=I$1),('Diário 2º PA'!$F$4:$F$1998))+SUMPRODUCT(-('Diário 3º PA'!$E$4:$E$1991='Analítico Cx.'!$B121),-('Diário 3º PA'!$O$4:$O$1991=I$1),('Diário 3º PA'!$F$4:$F$1991))+SUMPRODUCT(-('Diário 4º PA'!$E$4:$E$2000='Analítico Cx.'!$B121),-('Diário 4º PA'!$O$4:$O$2000=I$1),('Diário 4º PA'!$F$4:$F$2000))</f>
        <v>0</v>
      </c>
      <c r="J121" s="188">
        <f>SUMPRODUCT(-('Diário 1º PA'!$E$4:$E$2000='Analítico Cx.'!$B121),-('Diário 1º PA'!$O$4:$O$2000=J$1),('Diário 1º PA'!$F$4:$F$2000))+SUMPRODUCT(-('Diário 2º PA'!$E$4:$E$1998='Analítico Cx.'!$B121),-('Diário 2º PA'!$O$4:$O$1998=J$1),('Diário 2º PA'!$F$4:$F$1998))+SUMPRODUCT(-('Diário 3º PA'!$E$4:$E$1991='Analítico Cx.'!$B121),-('Diário 3º PA'!$O$4:$O$1991=J$1),('Diário 3º PA'!$F$4:$F$1991))+SUMPRODUCT(-('Diário 4º PA'!$E$4:$E$2000='Analítico Cx.'!$B121),-('Diário 4º PA'!$O$4:$O$2000=J$1),('Diário 4º PA'!$F$4:$F$2000))</f>
        <v>0</v>
      </c>
      <c r="K121" s="188">
        <f>SUMPRODUCT(-('Diário 1º PA'!$E$4:$E$2000='Analítico Cx.'!$B121),-('Diário 1º PA'!$O$4:$O$2000=K$1),('Diário 1º PA'!$F$4:$F$2000))+SUMPRODUCT(-('Diário 2º PA'!$E$4:$E$1998='Analítico Cx.'!$B121),-('Diário 2º PA'!$O$4:$O$1998=K$1),('Diário 2º PA'!$F$4:$F$1998))+SUMPRODUCT(-('Diário 3º PA'!$E$4:$E$1991='Analítico Cx.'!$B121),-('Diário 3º PA'!$O$4:$O$1991=K$1),('Diário 3º PA'!$F$4:$F$1991))+SUMPRODUCT(-('Diário 4º PA'!$E$4:$E$2000='Analítico Cx.'!$B121),-('Diário 4º PA'!$O$4:$O$2000=K$1),('Diário 4º PA'!$F$4:$F$2000))</f>
        <v>1712</v>
      </c>
      <c r="L121" s="188">
        <f>SUMPRODUCT(-('Diário 1º PA'!$E$4:$E$2000='Analítico Cx.'!$B121),-('Diário 1º PA'!$O$4:$O$2000=L$1),('Diário 1º PA'!$F$4:$F$2000))+SUMPRODUCT(-('Diário 2º PA'!$E$4:$E$1998='Analítico Cx.'!$B121),-('Diário 2º PA'!$O$4:$O$1998=L$1),('Diário 2º PA'!$F$4:$F$1998))+SUMPRODUCT(-('Diário 3º PA'!$E$4:$E$1991='Analítico Cx.'!$B121),-('Diário 3º PA'!$O$4:$O$1991=L$1),('Diário 3º PA'!$F$4:$F$1991))+SUMPRODUCT(-('Diário 4º PA'!$E$4:$E$2000='Analítico Cx.'!$B121),-('Diário 4º PA'!$O$4:$O$2000=L$1),('Diário 4º PA'!$F$4:$F$2000))</f>
        <v>0</v>
      </c>
      <c r="M121" s="188">
        <f>SUMPRODUCT(-('Diário 1º PA'!$E$4:$E$2000='Analítico Cx.'!$B121),-('Diário 1º PA'!$O$4:$O$2000=M$1),('Diário 1º PA'!$F$4:$F$2000))+SUMPRODUCT(-('Diário 2º PA'!$E$4:$E$1998='Analítico Cx.'!$B121),-('Diário 2º PA'!$O$4:$O$1998=M$1),('Diário 2º PA'!$F$4:$F$1998))+SUMPRODUCT(-('Diário 3º PA'!$E$4:$E$1991='Analítico Cx.'!$B121),-('Diário 3º PA'!$O$4:$O$1991=M$1),('Diário 3º PA'!$F$4:$F$1991))+SUMPRODUCT(-('Diário 4º PA'!$E$4:$E$2000='Analítico Cx.'!$B121),-('Diário 4º PA'!$O$4:$O$2000=M$1),('Diário 4º PA'!$F$4:$F$2000))</f>
        <v>0</v>
      </c>
      <c r="N121" s="188">
        <f>SUMPRODUCT(-('Diário 1º PA'!$E$4:$E$2000='Analítico Cx.'!$B121),-('Diário 1º PA'!$O$4:$O$2000=N$1),('Diário 1º PA'!$F$4:$F$2000))+SUMPRODUCT(-('Diário 2º PA'!$E$4:$E$1998='Analítico Cx.'!$B121),-('Diário 2º PA'!$O$4:$O$1998=N$1),('Diário 2º PA'!$F$4:$F$1998))+SUMPRODUCT(-('Diário 3º PA'!$E$4:$E$1991='Analítico Cx.'!$B121),-('Diário 3º PA'!$O$4:$O$1991=N$1),('Diário 3º PA'!$F$4:$F$1991))+SUMPRODUCT(-('Diário 4º PA'!$E$4:$E$2000='Analítico Cx.'!$B121),-('Diário 4º PA'!$O$4:$O$2000=N$1),('Diário 4º PA'!$F$4:$F$2000))</f>
        <v>0</v>
      </c>
      <c r="O121" s="189">
        <f t="shared" si="18"/>
        <v>1712</v>
      </c>
      <c r="P121" s="172">
        <f t="shared" si="19"/>
        <v>8.1664819000136783E-4</v>
      </c>
    </row>
    <row r="122" spans="1:16" ht="23.25" customHeight="1">
      <c r="A122" s="63" t="s">
        <v>405</v>
      </c>
      <c r="B122" s="441" t="s">
        <v>433</v>
      </c>
      <c r="C122" s="188">
        <f>SUMPRODUCT(-('Diário 1º PA'!$E$4:$E$2000='Analítico Cx.'!$B122),-('Diário 1º PA'!$O$4:$O$2000=C$1),('Diário 1º PA'!$F$4:$F$2000))+SUMPRODUCT(-('Diário 2º PA'!$E$4:$E$1998='Analítico Cx.'!$B122),-('Diário 2º PA'!$O$4:$O$1998=C$1),('Diário 2º PA'!$F$4:$F$1998))+SUMPRODUCT(-('Diário 3º PA'!$E$4:$E$1991='Analítico Cx.'!$B122),-('Diário 3º PA'!$O$4:$O$1991=C$1),('Diário 3º PA'!$F$4:$F$1991))+SUMPRODUCT(-('Diário 4º PA'!$E$4:$E$2000='Analítico Cx.'!$B122),-('Diário 4º PA'!$O$4:$O$2000=C$1),('Diário 4º PA'!$F$4:$F$2000))</f>
        <v>0</v>
      </c>
      <c r="D122" s="188">
        <f>SUMPRODUCT(-('Diário 1º PA'!$E$4:$E$2000='Analítico Cx.'!$B122),-('Diário 1º PA'!$O$4:$O$2000=D$1),('Diário 1º PA'!$F$4:$F$2000))+SUMPRODUCT(-('Diário 2º PA'!$E$4:$E$1998='Analítico Cx.'!$B122),-('Diário 2º PA'!$O$4:$O$1998=D$1),('Diário 2º PA'!$F$4:$F$1998))+SUMPRODUCT(-('Diário 3º PA'!$E$4:$E$1991='Analítico Cx.'!$B122),-('Diário 3º PA'!$O$4:$O$1991=D$1),('Diário 3º PA'!$F$4:$F$1991))+SUMPRODUCT(-('Diário 4º PA'!$E$4:$E$2000='Analítico Cx.'!$B122),-('Diário 4º PA'!$O$4:$O$2000=D$1),('Diário 4º PA'!$F$4:$F$2000))</f>
        <v>0</v>
      </c>
      <c r="E122" s="188">
        <f>SUMPRODUCT(-('Diário 1º PA'!$E$4:$E$2000='Analítico Cx.'!$B122),-('Diário 1º PA'!$O$4:$O$2000=E$1),('Diário 1º PA'!$F$4:$F$2000))+SUMPRODUCT(-('Diário 2º PA'!$E$4:$E$1998='Analítico Cx.'!$B122),-('Diário 2º PA'!$O$4:$O$1998=E$1),('Diário 2º PA'!$F$4:$F$1998))+SUMPRODUCT(-('Diário 3º PA'!$E$4:$E$1991='Analítico Cx.'!$B122),-('Diário 3º PA'!$O$4:$O$1991=E$1),('Diário 3º PA'!$F$4:$F$1991))+SUMPRODUCT(-('Diário 4º PA'!$E$4:$E$2000='Analítico Cx.'!$B122),-('Diário 4º PA'!$O$4:$O$2000=E$1),('Diário 4º PA'!$F$4:$F$2000))</f>
        <v>0</v>
      </c>
      <c r="F122" s="188">
        <f>SUMPRODUCT(-('Diário 1º PA'!$E$4:$E$2000='Analítico Cx.'!$B122),-('Diário 1º PA'!$O$4:$O$2000=F$1),('Diário 1º PA'!$F$4:$F$2000))+SUMPRODUCT(-('Diário 2º PA'!$E$4:$E$1998='Analítico Cx.'!$B122),-('Diário 2º PA'!$O$4:$O$1998=F$1),('Diário 2º PA'!$F$4:$F$1998))+SUMPRODUCT(-('Diário 3º PA'!$E$4:$E$1991='Analítico Cx.'!$B122),-('Diário 3º PA'!$O$4:$O$1991=F$1),('Diário 3º PA'!$F$4:$F$1991))+SUMPRODUCT(-('Diário 4º PA'!$E$4:$E$2000='Analítico Cx.'!$B122),-('Diário 4º PA'!$O$4:$O$2000=F$1),('Diário 4º PA'!$F$4:$F$2000))</f>
        <v>0</v>
      </c>
      <c r="G122" s="188">
        <f>SUMPRODUCT(-('Diário 1º PA'!$E$4:$E$2000='Analítico Cx.'!$B122),-('Diário 1º PA'!$O$4:$O$2000=G$1),('Diário 1º PA'!$F$4:$F$2000))+SUMPRODUCT(-('Diário 2º PA'!$E$4:$E$1998='Analítico Cx.'!$B122),-('Diário 2º PA'!$O$4:$O$1998=G$1),('Diário 2º PA'!$F$4:$F$1998))+SUMPRODUCT(-('Diário 3º PA'!$E$4:$E$1991='Analítico Cx.'!$B122),-('Diário 3º PA'!$O$4:$O$1991=G$1),('Diário 3º PA'!$F$4:$F$1991))+SUMPRODUCT(-('Diário 4º PA'!$E$4:$E$2000='Analítico Cx.'!$B122),-('Diário 4º PA'!$O$4:$O$2000=G$1),('Diário 4º PA'!$F$4:$F$2000))</f>
        <v>0</v>
      </c>
      <c r="H122" s="188">
        <f>SUMPRODUCT(-('Diário 1º PA'!$E$4:$E$2000='Analítico Cx.'!$B122),-('Diário 1º PA'!$O$4:$O$2000=H$1),('Diário 1º PA'!$F$4:$F$2000))+SUMPRODUCT(-('Diário 2º PA'!$E$4:$E$1998='Analítico Cx.'!$B122),-('Diário 2º PA'!$O$4:$O$1998=H$1),('Diário 2º PA'!$F$4:$F$1998))+SUMPRODUCT(-('Diário 3º PA'!$E$4:$E$1991='Analítico Cx.'!$B122),-('Diário 3º PA'!$O$4:$O$1991=H$1),('Diário 3º PA'!$F$4:$F$1991))+SUMPRODUCT(-('Diário 4º PA'!$E$4:$E$2000='Analítico Cx.'!$B122),-('Diário 4º PA'!$O$4:$O$2000=H$1),('Diário 4º PA'!$F$4:$F$2000))</f>
        <v>0</v>
      </c>
      <c r="I122" s="188">
        <f>SUMPRODUCT(-('Diário 1º PA'!$E$4:$E$2000='Analítico Cx.'!$B122),-('Diário 1º PA'!$O$4:$O$2000=I$1),('Diário 1º PA'!$F$4:$F$2000))+SUMPRODUCT(-('Diário 2º PA'!$E$4:$E$1998='Analítico Cx.'!$B122),-('Diário 2º PA'!$O$4:$O$1998=I$1),('Diário 2º PA'!$F$4:$F$1998))+SUMPRODUCT(-('Diário 3º PA'!$E$4:$E$1991='Analítico Cx.'!$B122),-('Diário 3º PA'!$O$4:$O$1991=I$1),('Diário 3º PA'!$F$4:$F$1991))+SUMPRODUCT(-('Diário 4º PA'!$E$4:$E$2000='Analítico Cx.'!$B122),-('Diário 4º PA'!$O$4:$O$2000=I$1),('Diário 4º PA'!$F$4:$F$2000))</f>
        <v>0</v>
      </c>
      <c r="J122" s="188">
        <f>SUMPRODUCT(-('Diário 1º PA'!$E$4:$E$2000='Analítico Cx.'!$B122),-('Diário 1º PA'!$O$4:$O$2000=J$1),('Diário 1º PA'!$F$4:$F$2000))+SUMPRODUCT(-('Diário 2º PA'!$E$4:$E$1998='Analítico Cx.'!$B122),-('Diário 2º PA'!$O$4:$O$1998=J$1),('Diário 2º PA'!$F$4:$F$1998))+SUMPRODUCT(-('Diário 3º PA'!$E$4:$E$1991='Analítico Cx.'!$B122),-('Diário 3º PA'!$O$4:$O$1991=J$1),('Diário 3º PA'!$F$4:$F$1991))+SUMPRODUCT(-('Diário 4º PA'!$E$4:$E$2000='Analítico Cx.'!$B122),-('Diário 4º PA'!$O$4:$O$2000=J$1),('Diário 4º PA'!$F$4:$F$2000))</f>
        <v>0</v>
      </c>
      <c r="K122" s="188">
        <f>SUMPRODUCT(-('Diário 1º PA'!$E$4:$E$2000='Analítico Cx.'!$B122),-('Diário 1º PA'!$O$4:$O$2000=K$1),('Diário 1º PA'!$F$4:$F$2000))+SUMPRODUCT(-('Diário 2º PA'!$E$4:$E$1998='Analítico Cx.'!$B122),-('Diário 2º PA'!$O$4:$O$1998=K$1),('Diário 2º PA'!$F$4:$F$1998))+SUMPRODUCT(-('Diário 3º PA'!$E$4:$E$1991='Analítico Cx.'!$B122),-('Diário 3º PA'!$O$4:$O$1991=K$1),('Diário 3º PA'!$F$4:$F$1991))+SUMPRODUCT(-('Diário 4º PA'!$E$4:$E$2000='Analítico Cx.'!$B122),-('Diário 4º PA'!$O$4:$O$2000=K$1),('Diário 4º PA'!$F$4:$F$2000))</f>
        <v>0</v>
      </c>
      <c r="L122" s="188">
        <f>SUMPRODUCT(-('Diário 1º PA'!$E$4:$E$2000='Analítico Cx.'!$B122),-('Diário 1º PA'!$O$4:$O$2000=L$1),('Diário 1º PA'!$F$4:$F$2000))+SUMPRODUCT(-('Diário 2º PA'!$E$4:$E$1998='Analítico Cx.'!$B122),-('Diário 2º PA'!$O$4:$O$1998=L$1),('Diário 2º PA'!$F$4:$F$1998))+SUMPRODUCT(-('Diário 3º PA'!$E$4:$E$1991='Analítico Cx.'!$B122),-('Diário 3º PA'!$O$4:$O$1991=L$1),('Diário 3º PA'!$F$4:$F$1991))+SUMPRODUCT(-('Diário 4º PA'!$E$4:$E$2000='Analítico Cx.'!$B122),-('Diário 4º PA'!$O$4:$O$2000=L$1),('Diário 4º PA'!$F$4:$F$2000))</f>
        <v>0</v>
      </c>
      <c r="M122" s="188">
        <f>SUMPRODUCT(-('Diário 1º PA'!$E$4:$E$2000='Analítico Cx.'!$B122),-('Diário 1º PA'!$O$4:$O$2000=M$1),('Diário 1º PA'!$F$4:$F$2000))+SUMPRODUCT(-('Diário 2º PA'!$E$4:$E$1998='Analítico Cx.'!$B122),-('Diário 2º PA'!$O$4:$O$1998=M$1),('Diário 2º PA'!$F$4:$F$1998))+SUMPRODUCT(-('Diário 3º PA'!$E$4:$E$1991='Analítico Cx.'!$B122),-('Diário 3º PA'!$O$4:$O$1991=M$1),('Diário 3º PA'!$F$4:$F$1991))+SUMPRODUCT(-('Diário 4º PA'!$E$4:$E$2000='Analítico Cx.'!$B122),-('Diário 4º PA'!$O$4:$O$2000=M$1),('Diário 4º PA'!$F$4:$F$2000))</f>
        <v>0</v>
      </c>
      <c r="N122" s="188">
        <f>SUMPRODUCT(-('Diário 1º PA'!$E$4:$E$2000='Analítico Cx.'!$B122),-('Diário 1º PA'!$O$4:$O$2000=N$1),('Diário 1º PA'!$F$4:$F$2000))+SUMPRODUCT(-('Diário 2º PA'!$E$4:$E$1998='Analítico Cx.'!$B122),-('Diário 2º PA'!$O$4:$O$1998=N$1),('Diário 2º PA'!$F$4:$F$1998))+SUMPRODUCT(-('Diário 3º PA'!$E$4:$E$1991='Analítico Cx.'!$B122),-('Diário 3º PA'!$O$4:$O$1991=N$1),('Diário 3º PA'!$F$4:$F$1991))+SUMPRODUCT(-('Diário 4º PA'!$E$4:$E$2000='Analítico Cx.'!$B122),-('Diário 4º PA'!$O$4:$O$2000=N$1),('Diário 4º PA'!$F$4:$F$2000))</f>
        <v>0</v>
      </c>
      <c r="O122" s="189">
        <f t="shared" si="18"/>
        <v>0</v>
      </c>
      <c r="P122" s="172">
        <f t="shared" si="19"/>
        <v>0</v>
      </c>
    </row>
    <row r="123" spans="1:16" ht="23.25" customHeight="1">
      <c r="A123" s="63" t="s">
        <v>406</v>
      </c>
      <c r="B123" s="441" t="s">
        <v>434</v>
      </c>
      <c r="C123" s="188">
        <f>SUMPRODUCT(-('Diário 1º PA'!$E$4:$E$2000='Analítico Cx.'!$B123),-('Diário 1º PA'!$O$4:$O$2000=C$1),('Diário 1º PA'!$F$4:$F$2000))+SUMPRODUCT(-('Diário 2º PA'!$E$4:$E$1998='Analítico Cx.'!$B123),-('Diário 2º PA'!$O$4:$O$1998=C$1),('Diário 2º PA'!$F$4:$F$1998))+SUMPRODUCT(-('Diário 3º PA'!$E$4:$E$1991='Analítico Cx.'!$B123),-('Diário 3º PA'!$O$4:$O$1991=C$1),('Diário 3º PA'!$F$4:$F$1991))+SUMPRODUCT(-('Diário 4º PA'!$E$4:$E$2000='Analítico Cx.'!$B123),-('Diário 4º PA'!$O$4:$O$2000=C$1),('Diário 4º PA'!$F$4:$F$2000))</f>
        <v>0</v>
      </c>
      <c r="D123" s="188">
        <f>SUMPRODUCT(-('Diário 1º PA'!$E$4:$E$2000='Analítico Cx.'!$B123),-('Diário 1º PA'!$O$4:$O$2000=D$1),('Diário 1º PA'!$F$4:$F$2000))+SUMPRODUCT(-('Diário 2º PA'!$E$4:$E$1998='Analítico Cx.'!$B123),-('Diário 2º PA'!$O$4:$O$1998=D$1),('Diário 2º PA'!$F$4:$F$1998))+SUMPRODUCT(-('Diário 3º PA'!$E$4:$E$1991='Analítico Cx.'!$B123),-('Diário 3º PA'!$O$4:$O$1991=D$1),('Diário 3º PA'!$F$4:$F$1991))+SUMPRODUCT(-('Diário 4º PA'!$E$4:$E$2000='Analítico Cx.'!$B123),-('Diário 4º PA'!$O$4:$O$2000=D$1),('Diário 4º PA'!$F$4:$F$2000))</f>
        <v>0</v>
      </c>
      <c r="E123" s="188">
        <f>SUMPRODUCT(-('Diário 1º PA'!$E$4:$E$2000='Analítico Cx.'!$B123),-('Diário 1º PA'!$O$4:$O$2000=E$1),('Diário 1º PA'!$F$4:$F$2000))+SUMPRODUCT(-('Diário 2º PA'!$E$4:$E$1998='Analítico Cx.'!$B123),-('Diário 2º PA'!$O$4:$O$1998=E$1),('Diário 2º PA'!$F$4:$F$1998))+SUMPRODUCT(-('Diário 3º PA'!$E$4:$E$1991='Analítico Cx.'!$B123),-('Diário 3º PA'!$O$4:$O$1991=E$1),('Diário 3º PA'!$F$4:$F$1991))+SUMPRODUCT(-('Diário 4º PA'!$E$4:$E$2000='Analítico Cx.'!$B123),-('Diário 4º PA'!$O$4:$O$2000=E$1),('Diário 4º PA'!$F$4:$F$2000))</f>
        <v>18448.05</v>
      </c>
      <c r="F123" s="188">
        <f>SUMPRODUCT(-('Diário 1º PA'!$E$4:$E$2000='Analítico Cx.'!$B123),-('Diário 1º PA'!$O$4:$O$2000=F$1),('Diário 1º PA'!$F$4:$F$2000))+SUMPRODUCT(-('Diário 2º PA'!$E$4:$E$1998='Analítico Cx.'!$B123),-('Diário 2º PA'!$O$4:$O$1998=F$1),('Diário 2º PA'!$F$4:$F$1998))+SUMPRODUCT(-('Diário 3º PA'!$E$4:$E$1991='Analítico Cx.'!$B123),-('Diário 3º PA'!$O$4:$O$1991=F$1),('Diário 3º PA'!$F$4:$F$1991))+SUMPRODUCT(-('Diário 4º PA'!$E$4:$E$2000='Analítico Cx.'!$B123),-('Diário 4º PA'!$O$4:$O$2000=F$1),('Diário 4º PA'!$F$4:$F$2000))</f>
        <v>4317.3</v>
      </c>
      <c r="G123" s="188">
        <f>SUMPRODUCT(-('Diário 1º PA'!$E$4:$E$2000='Analítico Cx.'!$B123),-('Diário 1º PA'!$O$4:$O$2000=G$1),('Diário 1º PA'!$F$4:$F$2000))+SUMPRODUCT(-('Diário 2º PA'!$E$4:$E$1998='Analítico Cx.'!$B123),-('Diário 2º PA'!$O$4:$O$1998=G$1),('Diário 2º PA'!$F$4:$F$1998))+SUMPRODUCT(-('Diário 3º PA'!$E$4:$E$1991='Analítico Cx.'!$B123),-('Diário 3º PA'!$O$4:$O$1991=G$1),('Diário 3º PA'!$F$4:$F$1991))+SUMPRODUCT(-('Diário 4º PA'!$E$4:$E$2000='Analítico Cx.'!$B123),-('Diário 4º PA'!$O$4:$O$2000=G$1),('Diário 4º PA'!$F$4:$F$2000))</f>
        <v>16783.809999999998</v>
      </c>
      <c r="H123" s="188">
        <f>SUMPRODUCT(-('Diário 1º PA'!$E$4:$E$2000='Analítico Cx.'!$B123),-('Diário 1º PA'!$O$4:$O$2000=H$1),('Diário 1º PA'!$F$4:$F$2000))+SUMPRODUCT(-('Diário 2º PA'!$E$4:$E$1998='Analítico Cx.'!$B123),-('Diário 2º PA'!$O$4:$O$1998=H$1),('Diário 2º PA'!$F$4:$F$1998))+SUMPRODUCT(-('Diário 3º PA'!$E$4:$E$1991='Analítico Cx.'!$B123),-('Diário 3º PA'!$O$4:$O$1991=H$1),('Diário 3º PA'!$F$4:$F$1991))+SUMPRODUCT(-('Diário 4º PA'!$E$4:$E$2000='Analítico Cx.'!$B123),-('Diário 4º PA'!$O$4:$O$2000=H$1),('Diário 4º PA'!$F$4:$F$2000))</f>
        <v>37170.39</v>
      </c>
      <c r="I123" s="188">
        <f>SUMPRODUCT(-('Diário 1º PA'!$E$4:$E$2000='Analítico Cx.'!$B123),-('Diário 1º PA'!$O$4:$O$2000=I$1),('Diário 1º PA'!$F$4:$F$2000))+SUMPRODUCT(-('Diário 2º PA'!$E$4:$E$1998='Analítico Cx.'!$B123),-('Diário 2º PA'!$O$4:$O$1998=I$1),('Diário 2º PA'!$F$4:$F$1998))+SUMPRODUCT(-('Diário 3º PA'!$E$4:$E$1991='Analítico Cx.'!$B123),-('Diário 3º PA'!$O$4:$O$1991=I$1),('Diário 3º PA'!$F$4:$F$1991))+SUMPRODUCT(-('Diário 4º PA'!$E$4:$E$2000='Analítico Cx.'!$B123),-('Diário 4º PA'!$O$4:$O$2000=I$1),('Diário 4º PA'!$F$4:$F$2000))</f>
        <v>19750.45</v>
      </c>
      <c r="J123" s="188">
        <f>SUMPRODUCT(-('Diário 1º PA'!$E$4:$E$2000='Analítico Cx.'!$B123),-('Diário 1º PA'!$O$4:$O$2000=J$1),('Diário 1º PA'!$F$4:$F$2000))+SUMPRODUCT(-('Diário 2º PA'!$E$4:$E$1998='Analítico Cx.'!$B123),-('Diário 2º PA'!$O$4:$O$1998=J$1),('Diário 2º PA'!$F$4:$F$1998))+SUMPRODUCT(-('Diário 3º PA'!$E$4:$E$1991='Analítico Cx.'!$B123),-('Diário 3º PA'!$O$4:$O$1991=J$1),('Diário 3º PA'!$F$4:$F$1991))+SUMPRODUCT(-('Diário 4º PA'!$E$4:$E$2000='Analítico Cx.'!$B123),-('Diário 4º PA'!$O$4:$O$2000=J$1),('Diário 4º PA'!$F$4:$F$2000))</f>
        <v>59653.06</v>
      </c>
      <c r="K123" s="188">
        <f>SUMPRODUCT(-('Diário 1º PA'!$E$4:$E$2000='Analítico Cx.'!$B123),-('Diário 1º PA'!$O$4:$O$2000=K$1),('Diário 1º PA'!$F$4:$F$2000))+SUMPRODUCT(-('Diário 2º PA'!$E$4:$E$1998='Analítico Cx.'!$B123),-('Diário 2º PA'!$O$4:$O$1998=K$1),('Diário 2º PA'!$F$4:$F$1998))+SUMPRODUCT(-('Diário 3º PA'!$E$4:$E$1991='Analítico Cx.'!$B123),-('Diário 3º PA'!$O$4:$O$1991=K$1),('Diário 3º PA'!$F$4:$F$1991))+SUMPRODUCT(-('Diário 4º PA'!$E$4:$E$2000='Analítico Cx.'!$B123),-('Diário 4º PA'!$O$4:$O$2000=K$1),('Diário 4º PA'!$F$4:$F$2000))</f>
        <v>2606.94</v>
      </c>
      <c r="L123" s="188">
        <f>SUMPRODUCT(-('Diário 1º PA'!$E$4:$E$2000='Analítico Cx.'!$B123),-('Diário 1º PA'!$O$4:$O$2000=L$1),('Diário 1º PA'!$F$4:$F$2000))+SUMPRODUCT(-('Diário 2º PA'!$E$4:$E$1998='Analítico Cx.'!$B123),-('Diário 2º PA'!$O$4:$O$1998=L$1),('Diário 2º PA'!$F$4:$F$1998))+SUMPRODUCT(-('Diário 3º PA'!$E$4:$E$1991='Analítico Cx.'!$B123),-('Diário 3º PA'!$O$4:$O$1991=L$1),('Diário 3º PA'!$F$4:$F$1991))+SUMPRODUCT(-('Diário 4º PA'!$E$4:$E$2000='Analítico Cx.'!$B123),-('Diário 4º PA'!$O$4:$O$2000=L$1),('Diário 4º PA'!$F$4:$F$2000))</f>
        <v>120099.8</v>
      </c>
      <c r="M123" s="188">
        <f>SUMPRODUCT(-('Diário 1º PA'!$E$4:$E$2000='Analítico Cx.'!$B123),-('Diário 1º PA'!$O$4:$O$2000=M$1),('Diário 1º PA'!$F$4:$F$2000))+SUMPRODUCT(-('Diário 2º PA'!$E$4:$E$1998='Analítico Cx.'!$B123),-('Diário 2º PA'!$O$4:$O$1998=M$1),('Diário 2º PA'!$F$4:$F$1998))+SUMPRODUCT(-('Diário 3º PA'!$E$4:$E$1991='Analítico Cx.'!$B123),-('Diário 3º PA'!$O$4:$O$1991=M$1),('Diário 3º PA'!$F$4:$F$1991))+SUMPRODUCT(-('Diário 4º PA'!$E$4:$E$2000='Analítico Cx.'!$B123),-('Diário 4º PA'!$O$4:$O$2000=M$1),('Diário 4º PA'!$F$4:$F$2000))</f>
        <v>18190.2</v>
      </c>
      <c r="N123" s="188">
        <f>SUMPRODUCT(-('Diário 1º PA'!$E$4:$E$2000='Analítico Cx.'!$B123),-('Diário 1º PA'!$O$4:$O$2000=N$1),('Diário 1º PA'!$F$4:$F$2000))+SUMPRODUCT(-('Diário 2º PA'!$E$4:$E$1998='Analítico Cx.'!$B123),-('Diário 2º PA'!$O$4:$O$1998=N$1),('Diário 2º PA'!$F$4:$F$1998))+SUMPRODUCT(-('Diário 3º PA'!$E$4:$E$1991='Analítico Cx.'!$B123),-('Diário 3º PA'!$O$4:$O$1991=N$1),('Diário 3º PA'!$F$4:$F$1991))+SUMPRODUCT(-('Diário 4º PA'!$E$4:$E$2000='Analítico Cx.'!$B123),-('Diário 4º PA'!$O$4:$O$2000=N$1),('Diário 4º PA'!$F$4:$F$2000))</f>
        <v>0</v>
      </c>
      <c r="O123" s="189">
        <f t="shared" si="18"/>
        <v>297020</v>
      </c>
      <c r="P123" s="172">
        <f t="shared" si="19"/>
        <v>0.14168273679568122</v>
      </c>
    </row>
    <row r="124" spans="1:16" ht="23.25" customHeight="1">
      <c r="A124" s="63" t="s">
        <v>407</v>
      </c>
      <c r="B124" s="441" t="s">
        <v>435</v>
      </c>
      <c r="C124" s="188">
        <f>SUMPRODUCT(-('Diário 1º PA'!$E$4:$E$2000='Analítico Cx.'!$B124),-('Diário 1º PA'!$O$4:$O$2000=C$1),('Diário 1º PA'!$F$4:$F$2000))+SUMPRODUCT(-('Diário 2º PA'!$E$4:$E$1998='Analítico Cx.'!$B124),-('Diário 2º PA'!$O$4:$O$1998=C$1),('Diário 2º PA'!$F$4:$F$1998))+SUMPRODUCT(-('Diário 3º PA'!$E$4:$E$1991='Analítico Cx.'!$B124),-('Diário 3º PA'!$O$4:$O$1991=C$1),('Diário 3º PA'!$F$4:$F$1991))+SUMPRODUCT(-('Diário 4º PA'!$E$4:$E$2000='Analítico Cx.'!$B124),-('Diário 4º PA'!$O$4:$O$2000=C$1),('Diário 4º PA'!$F$4:$F$2000))</f>
        <v>0</v>
      </c>
      <c r="D124" s="188">
        <f>SUMPRODUCT(-('Diário 1º PA'!$E$4:$E$2000='Analítico Cx.'!$B124),-('Diário 1º PA'!$O$4:$O$2000=D$1),('Diário 1º PA'!$F$4:$F$2000))+SUMPRODUCT(-('Diário 2º PA'!$E$4:$E$1998='Analítico Cx.'!$B124),-('Diário 2º PA'!$O$4:$O$1998=D$1),('Diário 2º PA'!$F$4:$F$1998))+SUMPRODUCT(-('Diário 3º PA'!$E$4:$E$1991='Analítico Cx.'!$B124),-('Diário 3º PA'!$O$4:$O$1991=D$1),('Diário 3º PA'!$F$4:$F$1991))+SUMPRODUCT(-('Diário 4º PA'!$E$4:$E$2000='Analítico Cx.'!$B124),-('Diário 4º PA'!$O$4:$O$2000=D$1),('Diário 4º PA'!$F$4:$F$2000))</f>
        <v>0</v>
      </c>
      <c r="E124" s="188">
        <f>SUMPRODUCT(-('Diário 1º PA'!$E$4:$E$2000='Analítico Cx.'!$B124),-('Diário 1º PA'!$O$4:$O$2000=E$1),('Diário 1º PA'!$F$4:$F$2000))+SUMPRODUCT(-('Diário 2º PA'!$E$4:$E$1998='Analítico Cx.'!$B124),-('Diário 2º PA'!$O$4:$O$1998=E$1),('Diário 2º PA'!$F$4:$F$1998))+SUMPRODUCT(-('Diário 3º PA'!$E$4:$E$1991='Analítico Cx.'!$B124),-('Diário 3º PA'!$O$4:$O$1991=E$1),('Diário 3º PA'!$F$4:$F$1991))+SUMPRODUCT(-('Diário 4º PA'!$E$4:$E$2000='Analítico Cx.'!$B124),-('Diário 4º PA'!$O$4:$O$2000=E$1),('Diário 4º PA'!$F$4:$F$2000))</f>
        <v>0</v>
      </c>
      <c r="F124" s="188">
        <f>SUMPRODUCT(-('Diário 1º PA'!$E$4:$E$2000='Analítico Cx.'!$B124),-('Diário 1º PA'!$O$4:$O$2000=F$1),('Diário 1º PA'!$F$4:$F$2000))+SUMPRODUCT(-('Diário 2º PA'!$E$4:$E$1998='Analítico Cx.'!$B124),-('Diário 2º PA'!$O$4:$O$1998=F$1),('Diário 2º PA'!$F$4:$F$1998))+SUMPRODUCT(-('Diário 3º PA'!$E$4:$E$1991='Analítico Cx.'!$B124),-('Diário 3º PA'!$O$4:$O$1991=F$1),('Diário 3º PA'!$F$4:$F$1991))+SUMPRODUCT(-('Diário 4º PA'!$E$4:$E$2000='Analítico Cx.'!$B124),-('Diário 4º PA'!$O$4:$O$2000=F$1),('Diário 4º PA'!$F$4:$F$2000))</f>
        <v>0</v>
      </c>
      <c r="G124" s="188">
        <f>SUMPRODUCT(-('Diário 1º PA'!$E$4:$E$2000='Analítico Cx.'!$B124),-('Diário 1º PA'!$O$4:$O$2000=G$1),('Diário 1º PA'!$F$4:$F$2000))+SUMPRODUCT(-('Diário 2º PA'!$E$4:$E$1998='Analítico Cx.'!$B124),-('Diário 2º PA'!$O$4:$O$1998=G$1),('Diário 2º PA'!$F$4:$F$1998))+SUMPRODUCT(-('Diário 3º PA'!$E$4:$E$1991='Analítico Cx.'!$B124),-('Diário 3º PA'!$O$4:$O$1991=G$1),('Diário 3º PA'!$F$4:$F$1991))+SUMPRODUCT(-('Diário 4º PA'!$E$4:$E$2000='Analítico Cx.'!$B124),-('Diário 4º PA'!$O$4:$O$2000=G$1),('Diário 4º PA'!$F$4:$F$2000))</f>
        <v>0</v>
      </c>
      <c r="H124" s="188">
        <f>SUMPRODUCT(-('Diário 1º PA'!$E$4:$E$2000='Analítico Cx.'!$B124),-('Diário 1º PA'!$O$4:$O$2000=H$1),('Diário 1º PA'!$F$4:$F$2000))+SUMPRODUCT(-('Diário 2º PA'!$E$4:$E$1998='Analítico Cx.'!$B124),-('Diário 2º PA'!$O$4:$O$1998=H$1),('Diário 2º PA'!$F$4:$F$1998))+SUMPRODUCT(-('Diário 3º PA'!$E$4:$E$1991='Analítico Cx.'!$B124),-('Diário 3º PA'!$O$4:$O$1991=H$1),('Diário 3º PA'!$F$4:$F$1991))+SUMPRODUCT(-('Diário 4º PA'!$E$4:$E$2000='Analítico Cx.'!$B124),-('Diário 4º PA'!$O$4:$O$2000=H$1),('Diário 4º PA'!$F$4:$F$2000))</f>
        <v>0</v>
      </c>
      <c r="I124" s="188">
        <f>SUMPRODUCT(-('Diário 1º PA'!$E$4:$E$2000='Analítico Cx.'!$B124),-('Diário 1º PA'!$O$4:$O$2000=I$1),('Diário 1º PA'!$F$4:$F$2000))+SUMPRODUCT(-('Diário 2º PA'!$E$4:$E$1998='Analítico Cx.'!$B124),-('Diário 2º PA'!$O$4:$O$1998=I$1),('Diário 2º PA'!$F$4:$F$1998))+SUMPRODUCT(-('Diário 3º PA'!$E$4:$E$1991='Analítico Cx.'!$B124),-('Diário 3º PA'!$O$4:$O$1991=I$1),('Diário 3º PA'!$F$4:$F$1991))+SUMPRODUCT(-('Diário 4º PA'!$E$4:$E$2000='Analítico Cx.'!$B124),-('Diário 4º PA'!$O$4:$O$2000=I$1),('Diário 4º PA'!$F$4:$F$2000))</f>
        <v>0</v>
      </c>
      <c r="J124" s="188">
        <f>SUMPRODUCT(-('Diário 1º PA'!$E$4:$E$2000='Analítico Cx.'!$B124),-('Diário 1º PA'!$O$4:$O$2000=J$1),('Diário 1º PA'!$F$4:$F$2000))+SUMPRODUCT(-('Diário 2º PA'!$E$4:$E$1998='Analítico Cx.'!$B124),-('Diário 2º PA'!$O$4:$O$1998=J$1),('Diário 2º PA'!$F$4:$F$1998))+SUMPRODUCT(-('Diário 3º PA'!$E$4:$E$1991='Analítico Cx.'!$B124),-('Diário 3º PA'!$O$4:$O$1991=J$1),('Diário 3º PA'!$F$4:$F$1991))+SUMPRODUCT(-('Diário 4º PA'!$E$4:$E$2000='Analítico Cx.'!$B124),-('Diário 4º PA'!$O$4:$O$2000=J$1),('Diário 4º PA'!$F$4:$F$2000))</f>
        <v>0</v>
      </c>
      <c r="K124" s="188">
        <f>SUMPRODUCT(-('Diário 1º PA'!$E$4:$E$2000='Analítico Cx.'!$B124),-('Diário 1º PA'!$O$4:$O$2000=K$1),('Diário 1º PA'!$F$4:$F$2000))+SUMPRODUCT(-('Diário 2º PA'!$E$4:$E$1998='Analítico Cx.'!$B124),-('Diário 2º PA'!$O$4:$O$1998=K$1),('Diário 2º PA'!$F$4:$F$1998))+SUMPRODUCT(-('Diário 3º PA'!$E$4:$E$1991='Analítico Cx.'!$B124),-('Diário 3º PA'!$O$4:$O$1991=K$1),('Diário 3º PA'!$F$4:$F$1991))+SUMPRODUCT(-('Diário 4º PA'!$E$4:$E$2000='Analítico Cx.'!$B124),-('Diário 4º PA'!$O$4:$O$2000=K$1),('Diário 4º PA'!$F$4:$F$2000))</f>
        <v>0</v>
      </c>
      <c r="L124" s="188">
        <f>SUMPRODUCT(-('Diário 1º PA'!$E$4:$E$2000='Analítico Cx.'!$B124),-('Diário 1º PA'!$O$4:$O$2000=L$1),('Diário 1º PA'!$F$4:$F$2000))+SUMPRODUCT(-('Diário 2º PA'!$E$4:$E$1998='Analítico Cx.'!$B124),-('Diário 2º PA'!$O$4:$O$1998=L$1),('Diário 2º PA'!$F$4:$F$1998))+SUMPRODUCT(-('Diário 3º PA'!$E$4:$E$1991='Analítico Cx.'!$B124),-('Diário 3º PA'!$O$4:$O$1991=L$1),('Diário 3º PA'!$F$4:$F$1991))+SUMPRODUCT(-('Diário 4º PA'!$E$4:$E$2000='Analítico Cx.'!$B124),-('Diário 4º PA'!$O$4:$O$2000=L$1),('Diário 4º PA'!$F$4:$F$2000))</f>
        <v>0</v>
      </c>
      <c r="M124" s="188">
        <f>SUMPRODUCT(-('Diário 1º PA'!$E$4:$E$2000='Analítico Cx.'!$B124),-('Diário 1º PA'!$O$4:$O$2000=M$1),('Diário 1º PA'!$F$4:$F$2000))+SUMPRODUCT(-('Diário 2º PA'!$E$4:$E$1998='Analítico Cx.'!$B124),-('Diário 2º PA'!$O$4:$O$1998=M$1),('Diário 2º PA'!$F$4:$F$1998))+SUMPRODUCT(-('Diário 3º PA'!$E$4:$E$1991='Analítico Cx.'!$B124),-('Diário 3º PA'!$O$4:$O$1991=M$1),('Diário 3º PA'!$F$4:$F$1991))+SUMPRODUCT(-('Diário 4º PA'!$E$4:$E$2000='Analítico Cx.'!$B124),-('Diário 4º PA'!$O$4:$O$2000=M$1),('Diário 4º PA'!$F$4:$F$2000))</f>
        <v>0</v>
      </c>
      <c r="N124" s="188">
        <f>SUMPRODUCT(-('Diário 1º PA'!$E$4:$E$2000='Analítico Cx.'!$B124),-('Diário 1º PA'!$O$4:$O$2000=N$1),('Diário 1º PA'!$F$4:$F$2000))+SUMPRODUCT(-('Diário 2º PA'!$E$4:$E$1998='Analítico Cx.'!$B124),-('Diário 2º PA'!$O$4:$O$1998=N$1),('Diário 2º PA'!$F$4:$F$1998))+SUMPRODUCT(-('Diário 3º PA'!$E$4:$E$1991='Analítico Cx.'!$B124),-('Diário 3º PA'!$O$4:$O$1991=N$1),('Diário 3º PA'!$F$4:$F$1991))+SUMPRODUCT(-('Diário 4º PA'!$E$4:$E$2000='Analítico Cx.'!$B124),-('Diário 4º PA'!$O$4:$O$2000=N$1),('Diário 4º PA'!$F$4:$F$2000))</f>
        <v>0</v>
      </c>
      <c r="O124" s="189">
        <f t="shared" si="18"/>
        <v>0</v>
      </c>
      <c r="P124" s="172">
        <f t="shared" si="19"/>
        <v>0</v>
      </c>
    </row>
    <row r="125" spans="1:16" ht="23.25" customHeight="1">
      <c r="A125" s="63" t="s">
        <v>408</v>
      </c>
      <c r="B125" s="441" t="s">
        <v>436</v>
      </c>
      <c r="C125" s="188">
        <f>SUMPRODUCT(-('Diário 1º PA'!$E$4:$E$2000='Analítico Cx.'!$B125),-('Diário 1º PA'!$O$4:$O$2000=C$1),('Diário 1º PA'!$F$4:$F$2000))+SUMPRODUCT(-('Diário 2º PA'!$E$4:$E$1998='Analítico Cx.'!$B125),-('Diário 2º PA'!$O$4:$O$1998=C$1),('Diário 2º PA'!$F$4:$F$1998))+SUMPRODUCT(-('Diário 3º PA'!$E$4:$E$1991='Analítico Cx.'!$B125),-('Diário 3º PA'!$O$4:$O$1991=C$1),('Diário 3º PA'!$F$4:$F$1991))+SUMPRODUCT(-('Diário 4º PA'!$E$4:$E$2000='Analítico Cx.'!$B125),-('Diário 4º PA'!$O$4:$O$2000=C$1),('Diário 4º PA'!$F$4:$F$2000))</f>
        <v>0</v>
      </c>
      <c r="D125" s="188">
        <f>SUMPRODUCT(-('Diário 1º PA'!$E$4:$E$2000='Analítico Cx.'!$B125),-('Diário 1º PA'!$O$4:$O$2000=D$1),('Diário 1º PA'!$F$4:$F$2000))+SUMPRODUCT(-('Diário 2º PA'!$E$4:$E$1998='Analítico Cx.'!$B125),-('Diário 2º PA'!$O$4:$O$1998=D$1),('Diário 2º PA'!$F$4:$F$1998))+SUMPRODUCT(-('Diário 3º PA'!$E$4:$E$1991='Analítico Cx.'!$B125),-('Diário 3º PA'!$O$4:$O$1991=D$1),('Diário 3º PA'!$F$4:$F$1991))+SUMPRODUCT(-('Diário 4º PA'!$E$4:$E$2000='Analítico Cx.'!$B125),-('Diário 4º PA'!$O$4:$O$2000=D$1),('Diário 4º PA'!$F$4:$F$2000))</f>
        <v>0</v>
      </c>
      <c r="E125" s="188">
        <f>SUMPRODUCT(-('Diário 1º PA'!$E$4:$E$2000='Analítico Cx.'!$B125),-('Diário 1º PA'!$O$4:$O$2000=E$1),('Diário 1º PA'!$F$4:$F$2000))+SUMPRODUCT(-('Diário 2º PA'!$E$4:$E$1998='Analítico Cx.'!$B125),-('Diário 2º PA'!$O$4:$O$1998=E$1),('Diário 2º PA'!$F$4:$F$1998))+SUMPRODUCT(-('Diário 3º PA'!$E$4:$E$1991='Analítico Cx.'!$B125),-('Diário 3º PA'!$O$4:$O$1991=E$1),('Diário 3º PA'!$F$4:$F$1991))+SUMPRODUCT(-('Diário 4º PA'!$E$4:$E$2000='Analítico Cx.'!$B125),-('Diário 4º PA'!$O$4:$O$2000=E$1),('Diário 4º PA'!$F$4:$F$2000))</f>
        <v>8407.5</v>
      </c>
      <c r="F125" s="188">
        <f>SUMPRODUCT(-('Diário 1º PA'!$E$4:$E$2000='Analítico Cx.'!$B125),-('Diário 1º PA'!$O$4:$O$2000=F$1),('Diário 1º PA'!$F$4:$F$2000))+SUMPRODUCT(-('Diário 2º PA'!$E$4:$E$1998='Analítico Cx.'!$B125),-('Diário 2º PA'!$O$4:$O$1998=F$1),('Diário 2º PA'!$F$4:$F$1998))+SUMPRODUCT(-('Diário 3º PA'!$E$4:$E$1991='Analítico Cx.'!$B125),-('Diário 3º PA'!$O$4:$O$1991=F$1),('Diário 3º PA'!$F$4:$F$1991))+SUMPRODUCT(-('Diário 4º PA'!$E$4:$E$2000='Analítico Cx.'!$B125),-('Diário 4º PA'!$O$4:$O$2000=F$1),('Diário 4º PA'!$F$4:$F$2000))</f>
        <v>16754</v>
      </c>
      <c r="G125" s="188">
        <f>SUMPRODUCT(-('Diário 1º PA'!$E$4:$E$2000='Analítico Cx.'!$B125),-('Diário 1º PA'!$O$4:$O$2000=G$1),('Diário 1º PA'!$F$4:$F$2000))+SUMPRODUCT(-('Diário 2º PA'!$E$4:$E$1998='Analítico Cx.'!$B125),-('Diário 2º PA'!$O$4:$O$1998=G$1),('Diário 2º PA'!$F$4:$F$1998))+SUMPRODUCT(-('Diário 3º PA'!$E$4:$E$1991='Analítico Cx.'!$B125),-('Diário 3º PA'!$O$4:$O$1991=G$1),('Diário 3º PA'!$F$4:$F$1991))+SUMPRODUCT(-('Diário 4º PA'!$E$4:$E$2000='Analítico Cx.'!$B125),-('Diário 4º PA'!$O$4:$O$2000=G$1),('Diário 4º PA'!$F$4:$F$2000))</f>
        <v>858.5</v>
      </c>
      <c r="H125" s="188">
        <f>SUMPRODUCT(-('Diário 1º PA'!$E$4:$E$2000='Analítico Cx.'!$B125),-('Diário 1º PA'!$O$4:$O$2000=H$1),('Diário 1º PA'!$F$4:$F$2000))+SUMPRODUCT(-('Diário 2º PA'!$E$4:$E$1998='Analítico Cx.'!$B125),-('Diário 2º PA'!$O$4:$O$1998=H$1),('Diário 2º PA'!$F$4:$F$1998))+SUMPRODUCT(-('Diário 3º PA'!$E$4:$E$1991='Analítico Cx.'!$B125),-('Diário 3º PA'!$O$4:$O$1991=H$1),('Diário 3º PA'!$F$4:$F$1991))+SUMPRODUCT(-('Diário 4º PA'!$E$4:$E$2000='Analítico Cx.'!$B125),-('Diário 4º PA'!$O$4:$O$2000=H$1),('Diário 4º PA'!$F$4:$F$2000))</f>
        <v>0</v>
      </c>
      <c r="I125" s="188">
        <f>SUMPRODUCT(-('Diário 1º PA'!$E$4:$E$2000='Analítico Cx.'!$B125),-('Diário 1º PA'!$O$4:$O$2000=I$1),('Diário 1º PA'!$F$4:$F$2000))+SUMPRODUCT(-('Diário 2º PA'!$E$4:$E$1998='Analítico Cx.'!$B125),-('Diário 2º PA'!$O$4:$O$1998=I$1),('Diário 2º PA'!$F$4:$F$1998))+SUMPRODUCT(-('Diário 3º PA'!$E$4:$E$1991='Analítico Cx.'!$B125),-('Diário 3º PA'!$O$4:$O$1991=I$1),('Diário 3º PA'!$F$4:$F$1991))+SUMPRODUCT(-('Diário 4º PA'!$E$4:$E$2000='Analítico Cx.'!$B125),-('Diário 4º PA'!$O$4:$O$2000=I$1),('Diário 4º PA'!$F$4:$F$2000))</f>
        <v>0</v>
      </c>
      <c r="J125" s="188">
        <f>SUMPRODUCT(-('Diário 1º PA'!$E$4:$E$2000='Analítico Cx.'!$B125),-('Diário 1º PA'!$O$4:$O$2000=J$1),('Diário 1º PA'!$F$4:$F$2000))+SUMPRODUCT(-('Diário 2º PA'!$E$4:$E$1998='Analítico Cx.'!$B125),-('Diário 2º PA'!$O$4:$O$1998=J$1),('Diário 2º PA'!$F$4:$F$1998))+SUMPRODUCT(-('Diário 3º PA'!$E$4:$E$1991='Analítico Cx.'!$B125),-('Diário 3º PA'!$O$4:$O$1991=J$1),('Diário 3º PA'!$F$4:$F$1991))+SUMPRODUCT(-('Diário 4º PA'!$E$4:$E$2000='Analítico Cx.'!$B125),-('Diário 4º PA'!$O$4:$O$2000=J$1),('Diário 4º PA'!$F$4:$F$2000))</f>
        <v>0</v>
      </c>
      <c r="K125" s="188">
        <f>SUMPRODUCT(-('Diário 1º PA'!$E$4:$E$2000='Analítico Cx.'!$B125),-('Diário 1º PA'!$O$4:$O$2000=K$1),('Diário 1º PA'!$F$4:$F$2000))+SUMPRODUCT(-('Diário 2º PA'!$E$4:$E$1998='Analítico Cx.'!$B125),-('Diário 2º PA'!$O$4:$O$1998=K$1),('Diário 2º PA'!$F$4:$F$1998))+SUMPRODUCT(-('Diário 3º PA'!$E$4:$E$1991='Analítico Cx.'!$B125),-('Diário 3º PA'!$O$4:$O$1991=K$1),('Diário 3º PA'!$F$4:$F$1991))+SUMPRODUCT(-('Diário 4º PA'!$E$4:$E$2000='Analítico Cx.'!$B125),-('Diário 4º PA'!$O$4:$O$2000=K$1),('Diário 4º PA'!$F$4:$F$2000))</f>
        <v>0</v>
      </c>
      <c r="L125" s="188">
        <f>SUMPRODUCT(-('Diário 1º PA'!$E$4:$E$2000='Analítico Cx.'!$B125),-('Diário 1º PA'!$O$4:$O$2000=L$1),('Diário 1º PA'!$F$4:$F$2000))+SUMPRODUCT(-('Diário 2º PA'!$E$4:$E$1998='Analítico Cx.'!$B125),-('Diário 2º PA'!$O$4:$O$1998=L$1),('Diário 2º PA'!$F$4:$F$1998))+SUMPRODUCT(-('Diário 3º PA'!$E$4:$E$1991='Analítico Cx.'!$B125),-('Diário 3º PA'!$O$4:$O$1991=L$1),('Diário 3º PA'!$F$4:$F$1991))+SUMPRODUCT(-('Diário 4º PA'!$E$4:$E$2000='Analítico Cx.'!$B125),-('Diário 4º PA'!$O$4:$O$2000=L$1),('Diário 4º PA'!$F$4:$F$2000))</f>
        <v>0</v>
      </c>
      <c r="M125" s="188">
        <f>SUMPRODUCT(-('Diário 1º PA'!$E$4:$E$2000='Analítico Cx.'!$B125),-('Diário 1º PA'!$O$4:$O$2000=M$1),('Diário 1º PA'!$F$4:$F$2000))+SUMPRODUCT(-('Diário 2º PA'!$E$4:$E$1998='Analítico Cx.'!$B125),-('Diário 2º PA'!$O$4:$O$1998=M$1),('Diário 2º PA'!$F$4:$F$1998))+SUMPRODUCT(-('Diário 3º PA'!$E$4:$E$1991='Analítico Cx.'!$B125),-('Diário 3º PA'!$O$4:$O$1991=M$1),('Diário 3º PA'!$F$4:$F$1991))+SUMPRODUCT(-('Diário 4º PA'!$E$4:$E$2000='Analítico Cx.'!$B125),-('Diário 4º PA'!$O$4:$O$2000=M$1),('Diário 4º PA'!$F$4:$F$2000))</f>
        <v>9542.0300000000007</v>
      </c>
      <c r="N125" s="188">
        <f>SUMPRODUCT(-('Diário 1º PA'!$E$4:$E$2000='Analítico Cx.'!$B125),-('Diário 1º PA'!$O$4:$O$2000=N$1),('Diário 1º PA'!$F$4:$F$2000))+SUMPRODUCT(-('Diário 2º PA'!$E$4:$E$1998='Analítico Cx.'!$B125),-('Diário 2º PA'!$O$4:$O$1998=N$1),('Diário 2º PA'!$F$4:$F$1998))+SUMPRODUCT(-('Diário 3º PA'!$E$4:$E$1991='Analítico Cx.'!$B125),-('Diário 3º PA'!$O$4:$O$1991=N$1),('Diário 3º PA'!$F$4:$F$1991))+SUMPRODUCT(-('Diário 4º PA'!$E$4:$E$2000='Analítico Cx.'!$B125),-('Diário 4º PA'!$O$4:$O$2000=N$1),('Diário 4º PA'!$F$4:$F$2000))</f>
        <v>0</v>
      </c>
      <c r="O125" s="189">
        <f t="shared" si="18"/>
        <v>35562.03</v>
      </c>
      <c r="P125" s="172">
        <f t="shared" si="19"/>
        <v>1.696359078987987E-2</v>
      </c>
    </row>
    <row r="126" spans="1:16" ht="23.25" customHeight="1">
      <c r="A126" s="63" t="s">
        <v>409</v>
      </c>
      <c r="B126" s="441" t="s">
        <v>437</v>
      </c>
      <c r="C126" s="188">
        <f>SUMPRODUCT(-('Diário 1º PA'!$E$4:$E$2000='Analítico Cx.'!$B126),-('Diário 1º PA'!$O$4:$O$2000=C$1),('Diário 1º PA'!$F$4:$F$2000))+SUMPRODUCT(-('Diário 2º PA'!$E$4:$E$1998='Analítico Cx.'!$B126),-('Diário 2º PA'!$O$4:$O$1998=C$1),('Diário 2º PA'!$F$4:$F$1998))+SUMPRODUCT(-('Diário 3º PA'!$E$4:$E$1991='Analítico Cx.'!$B126),-('Diário 3º PA'!$O$4:$O$1991=C$1),('Diário 3º PA'!$F$4:$F$1991))+SUMPRODUCT(-('Diário 4º PA'!$E$4:$E$2000='Analítico Cx.'!$B126),-('Diário 4º PA'!$O$4:$O$2000=C$1),('Diário 4º PA'!$F$4:$F$2000))</f>
        <v>0</v>
      </c>
      <c r="D126" s="188">
        <f>SUMPRODUCT(-('Diário 1º PA'!$E$4:$E$2000='Analítico Cx.'!$B126),-('Diário 1º PA'!$O$4:$O$2000=D$1),('Diário 1º PA'!$F$4:$F$2000))+SUMPRODUCT(-('Diário 2º PA'!$E$4:$E$1998='Analítico Cx.'!$B126),-('Diário 2º PA'!$O$4:$O$1998=D$1),('Diário 2º PA'!$F$4:$F$1998))+SUMPRODUCT(-('Diário 3º PA'!$E$4:$E$1991='Analítico Cx.'!$B126),-('Diário 3º PA'!$O$4:$O$1991=D$1),('Diário 3º PA'!$F$4:$F$1991))+SUMPRODUCT(-('Diário 4º PA'!$E$4:$E$2000='Analítico Cx.'!$B126),-('Diário 4º PA'!$O$4:$O$2000=D$1),('Diário 4º PA'!$F$4:$F$2000))</f>
        <v>0</v>
      </c>
      <c r="E126" s="188">
        <f>SUMPRODUCT(-('Diário 1º PA'!$E$4:$E$2000='Analítico Cx.'!$B126),-('Diário 1º PA'!$O$4:$O$2000=E$1),('Diário 1º PA'!$F$4:$F$2000))+SUMPRODUCT(-('Diário 2º PA'!$E$4:$E$1998='Analítico Cx.'!$B126),-('Diário 2º PA'!$O$4:$O$1998=E$1),('Diário 2º PA'!$F$4:$F$1998))+SUMPRODUCT(-('Diário 3º PA'!$E$4:$E$1991='Analítico Cx.'!$B126),-('Diário 3º PA'!$O$4:$O$1991=E$1),('Diário 3º PA'!$F$4:$F$1991))+SUMPRODUCT(-('Diário 4º PA'!$E$4:$E$2000='Analítico Cx.'!$B126),-('Diário 4º PA'!$O$4:$O$2000=E$1),('Diário 4º PA'!$F$4:$F$2000))</f>
        <v>0</v>
      </c>
      <c r="F126" s="188">
        <f>SUMPRODUCT(-('Diário 1º PA'!$E$4:$E$2000='Analítico Cx.'!$B126),-('Diário 1º PA'!$O$4:$O$2000=F$1),('Diário 1º PA'!$F$4:$F$2000))+SUMPRODUCT(-('Diário 2º PA'!$E$4:$E$1998='Analítico Cx.'!$B126),-('Diário 2º PA'!$O$4:$O$1998=F$1),('Diário 2º PA'!$F$4:$F$1998))+SUMPRODUCT(-('Diário 3º PA'!$E$4:$E$1991='Analítico Cx.'!$B126),-('Diário 3º PA'!$O$4:$O$1991=F$1),('Diário 3º PA'!$F$4:$F$1991))+SUMPRODUCT(-('Diário 4º PA'!$E$4:$E$2000='Analítico Cx.'!$B126),-('Diário 4º PA'!$O$4:$O$2000=F$1),('Diário 4º PA'!$F$4:$F$2000))</f>
        <v>0</v>
      </c>
      <c r="G126" s="188">
        <f>SUMPRODUCT(-('Diário 1º PA'!$E$4:$E$2000='Analítico Cx.'!$B126),-('Diário 1º PA'!$O$4:$O$2000=G$1),('Diário 1º PA'!$F$4:$F$2000))+SUMPRODUCT(-('Diário 2º PA'!$E$4:$E$1998='Analítico Cx.'!$B126),-('Diário 2º PA'!$O$4:$O$1998=G$1),('Diário 2º PA'!$F$4:$F$1998))+SUMPRODUCT(-('Diário 3º PA'!$E$4:$E$1991='Analítico Cx.'!$B126),-('Diário 3º PA'!$O$4:$O$1991=G$1),('Diário 3º PA'!$F$4:$F$1991))+SUMPRODUCT(-('Diário 4º PA'!$E$4:$E$2000='Analítico Cx.'!$B126),-('Diário 4º PA'!$O$4:$O$2000=G$1),('Diário 4º PA'!$F$4:$F$2000))</f>
        <v>0</v>
      </c>
      <c r="H126" s="188">
        <f>SUMPRODUCT(-('Diário 1º PA'!$E$4:$E$2000='Analítico Cx.'!$B126),-('Diário 1º PA'!$O$4:$O$2000=H$1),('Diário 1º PA'!$F$4:$F$2000))+SUMPRODUCT(-('Diário 2º PA'!$E$4:$E$1998='Analítico Cx.'!$B126),-('Diário 2º PA'!$O$4:$O$1998=H$1),('Diário 2º PA'!$F$4:$F$1998))+SUMPRODUCT(-('Diário 3º PA'!$E$4:$E$1991='Analítico Cx.'!$B126),-('Diário 3º PA'!$O$4:$O$1991=H$1),('Diário 3º PA'!$F$4:$F$1991))+SUMPRODUCT(-('Diário 4º PA'!$E$4:$E$2000='Analítico Cx.'!$B126),-('Diário 4º PA'!$O$4:$O$2000=H$1),('Diário 4º PA'!$F$4:$F$2000))</f>
        <v>0</v>
      </c>
      <c r="I126" s="188">
        <f>SUMPRODUCT(-('Diário 1º PA'!$E$4:$E$2000='Analítico Cx.'!$B126),-('Diário 1º PA'!$O$4:$O$2000=I$1),('Diário 1º PA'!$F$4:$F$2000))+SUMPRODUCT(-('Diário 2º PA'!$E$4:$E$1998='Analítico Cx.'!$B126),-('Diário 2º PA'!$O$4:$O$1998=I$1),('Diário 2º PA'!$F$4:$F$1998))+SUMPRODUCT(-('Diário 3º PA'!$E$4:$E$1991='Analítico Cx.'!$B126),-('Diário 3º PA'!$O$4:$O$1991=I$1),('Diário 3º PA'!$F$4:$F$1991))+SUMPRODUCT(-('Diário 4º PA'!$E$4:$E$2000='Analítico Cx.'!$B126),-('Diário 4º PA'!$O$4:$O$2000=I$1),('Diário 4º PA'!$F$4:$F$2000))</f>
        <v>0</v>
      </c>
      <c r="J126" s="188">
        <f>SUMPRODUCT(-('Diário 1º PA'!$E$4:$E$2000='Analítico Cx.'!$B126),-('Diário 1º PA'!$O$4:$O$2000=J$1),('Diário 1º PA'!$F$4:$F$2000))+SUMPRODUCT(-('Diário 2º PA'!$E$4:$E$1998='Analítico Cx.'!$B126),-('Diário 2º PA'!$O$4:$O$1998=J$1),('Diário 2º PA'!$F$4:$F$1998))+SUMPRODUCT(-('Diário 3º PA'!$E$4:$E$1991='Analítico Cx.'!$B126),-('Diário 3º PA'!$O$4:$O$1991=J$1),('Diário 3º PA'!$F$4:$F$1991))+SUMPRODUCT(-('Diário 4º PA'!$E$4:$E$2000='Analítico Cx.'!$B126),-('Diário 4º PA'!$O$4:$O$2000=J$1),('Diário 4º PA'!$F$4:$F$2000))</f>
        <v>0</v>
      </c>
      <c r="K126" s="188">
        <f>SUMPRODUCT(-('Diário 1º PA'!$E$4:$E$2000='Analítico Cx.'!$B126),-('Diário 1º PA'!$O$4:$O$2000=K$1),('Diário 1º PA'!$F$4:$F$2000))+SUMPRODUCT(-('Diário 2º PA'!$E$4:$E$1998='Analítico Cx.'!$B126),-('Diário 2º PA'!$O$4:$O$1998=K$1),('Diário 2º PA'!$F$4:$F$1998))+SUMPRODUCT(-('Diário 3º PA'!$E$4:$E$1991='Analítico Cx.'!$B126),-('Diário 3º PA'!$O$4:$O$1991=K$1),('Diário 3º PA'!$F$4:$F$1991))+SUMPRODUCT(-('Diário 4º PA'!$E$4:$E$2000='Analítico Cx.'!$B126),-('Diário 4º PA'!$O$4:$O$2000=K$1),('Diário 4º PA'!$F$4:$F$2000))</f>
        <v>0</v>
      </c>
      <c r="L126" s="188">
        <f>SUMPRODUCT(-('Diário 1º PA'!$E$4:$E$2000='Analítico Cx.'!$B126),-('Diário 1º PA'!$O$4:$O$2000=L$1),('Diário 1º PA'!$F$4:$F$2000))+SUMPRODUCT(-('Diário 2º PA'!$E$4:$E$1998='Analítico Cx.'!$B126),-('Diário 2º PA'!$O$4:$O$1998=L$1),('Diário 2º PA'!$F$4:$F$1998))+SUMPRODUCT(-('Diário 3º PA'!$E$4:$E$1991='Analítico Cx.'!$B126),-('Diário 3º PA'!$O$4:$O$1991=L$1),('Diário 3º PA'!$F$4:$F$1991))+SUMPRODUCT(-('Diário 4º PA'!$E$4:$E$2000='Analítico Cx.'!$B126),-('Diário 4º PA'!$O$4:$O$2000=L$1),('Diário 4º PA'!$F$4:$F$2000))</f>
        <v>0</v>
      </c>
      <c r="M126" s="188">
        <f>SUMPRODUCT(-('Diário 1º PA'!$E$4:$E$2000='Analítico Cx.'!$B126),-('Diário 1º PA'!$O$4:$O$2000=M$1),('Diário 1º PA'!$F$4:$F$2000))+SUMPRODUCT(-('Diário 2º PA'!$E$4:$E$1998='Analítico Cx.'!$B126),-('Diário 2º PA'!$O$4:$O$1998=M$1),('Diário 2º PA'!$F$4:$F$1998))+SUMPRODUCT(-('Diário 3º PA'!$E$4:$E$1991='Analítico Cx.'!$B126),-('Diário 3º PA'!$O$4:$O$1991=M$1),('Diário 3º PA'!$F$4:$F$1991))+SUMPRODUCT(-('Diário 4º PA'!$E$4:$E$2000='Analítico Cx.'!$B126),-('Diário 4º PA'!$O$4:$O$2000=M$1),('Diário 4º PA'!$F$4:$F$2000))</f>
        <v>0</v>
      </c>
      <c r="N126" s="188">
        <f>SUMPRODUCT(-('Diário 1º PA'!$E$4:$E$2000='Analítico Cx.'!$B126),-('Diário 1º PA'!$O$4:$O$2000=N$1),('Diário 1º PA'!$F$4:$F$2000))+SUMPRODUCT(-('Diário 2º PA'!$E$4:$E$1998='Analítico Cx.'!$B126),-('Diário 2º PA'!$O$4:$O$1998=N$1),('Diário 2º PA'!$F$4:$F$1998))+SUMPRODUCT(-('Diário 3º PA'!$E$4:$E$1991='Analítico Cx.'!$B126),-('Diário 3º PA'!$O$4:$O$1991=N$1),('Diário 3º PA'!$F$4:$F$1991))+SUMPRODUCT(-('Diário 4º PA'!$E$4:$E$2000='Analítico Cx.'!$B126),-('Diário 4º PA'!$O$4:$O$2000=N$1),('Diário 4º PA'!$F$4:$F$2000))</f>
        <v>0</v>
      </c>
      <c r="O126" s="189">
        <f t="shared" si="18"/>
        <v>0</v>
      </c>
      <c r="P126" s="172">
        <f t="shared" si="19"/>
        <v>0</v>
      </c>
    </row>
    <row r="127" spans="1:16" ht="23.25" customHeight="1">
      <c r="A127" s="63" t="s">
        <v>410</v>
      </c>
      <c r="B127" s="441" t="s">
        <v>438</v>
      </c>
      <c r="C127" s="188">
        <f>SUMPRODUCT(-('Diário 1º PA'!$E$4:$E$2000='Analítico Cx.'!$B127),-('Diário 1º PA'!$O$4:$O$2000=C$1),('Diário 1º PA'!$F$4:$F$2000))+SUMPRODUCT(-('Diário 2º PA'!$E$4:$E$1998='Analítico Cx.'!$B127),-('Diário 2º PA'!$O$4:$O$1998=C$1),('Diário 2º PA'!$F$4:$F$1998))+SUMPRODUCT(-('Diário 3º PA'!$E$4:$E$1991='Analítico Cx.'!$B127),-('Diário 3º PA'!$O$4:$O$1991=C$1),('Diário 3º PA'!$F$4:$F$1991))+SUMPRODUCT(-('Diário 4º PA'!$E$4:$E$2000='Analítico Cx.'!$B127),-('Diário 4º PA'!$O$4:$O$2000=C$1),('Diário 4º PA'!$F$4:$F$2000))</f>
        <v>0</v>
      </c>
      <c r="D127" s="188">
        <f>SUMPRODUCT(-('Diário 1º PA'!$E$4:$E$2000='Analítico Cx.'!$B127),-('Diário 1º PA'!$O$4:$O$2000=D$1),('Diário 1º PA'!$F$4:$F$2000))+SUMPRODUCT(-('Diário 2º PA'!$E$4:$E$1998='Analítico Cx.'!$B127),-('Diário 2º PA'!$O$4:$O$1998=D$1),('Diário 2º PA'!$F$4:$F$1998))+SUMPRODUCT(-('Diário 3º PA'!$E$4:$E$1991='Analítico Cx.'!$B127),-('Diário 3º PA'!$O$4:$O$1991=D$1),('Diário 3º PA'!$F$4:$F$1991))+SUMPRODUCT(-('Diário 4º PA'!$E$4:$E$2000='Analítico Cx.'!$B127),-('Diário 4º PA'!$O$4:$O$2000=D$1),('Diário 4º PA'!$F$4:$F$2000))</f>
        <v>0</v>
      </c>
      <c r="E127" s="188">
        <f>SUMPRODUCT(-('Diário 1º PA'!$E$4:$E$2000='Analítico Cx.'!$B127),-('Diário 1º PA'!$O$4:$O$2000=E$1),('Diário 1º PA'!$F$4:$F$2000))+SUMPRODUCT(-('Diário 2º PA'!$E$4:$E$1998='Analítico Cx.'!$B127),-('Diário 2º PA'!$O$4:$O$1998=E$1),('Diário 2º PA'!$F$4:$F$1998))+SUMPRODUCT(-('Diário 3º PA'!$E$4:$E$1991='Analítico Cx.'!$B127),-('Diário 3º PA'!$O$4:$O$1991=E$1),('Diário 3º PA'!$F$4:$F$1991))+SUMPRODUCT(-('Diário 4º PA'!$E$4:$E$2000='Analítico Cx.'!$B127),-('Diário 4º PA'!$O$4:$O$2000=E$1),('Diário 4º PA'!$F$4:$F$2000))</f>
        <v>0</v>
      </c>
      <c r="F127" s="188">
        <f>SUMPRODUCT(-('Diário 1º PA'!$E$4:$E$2000='Analítico Cx.'!$B127),-('Diário 1º PA'!$O$4:$O$2000=F$1),('Diário 1º PA'!$F$4:$F$2000))+SUMPRODUCT(-('Diário 2º PA'!$E$4:$E$1998='Analítico Cx.'!$B127),-('Diário 2º PA'!$O$4:$O$1998=F$1),('Diário 2º PA'!$F$4:$F$1998))+SUMPRODUCT(-('Diário 3º PA'!$E$4:$E$1991='Analítico Cx.'!$B127),-('Diário 3º PA'!$O$4:$O$1991=F$1),('Diário 3º PA'!$F$4:$F$1991))+SUMPRODUCT(-('Diário 4º PA'!$E$4:$E$2000='Analítico Cx.'!$B127),-('Diário 4º PA'!$O$4:$O$2000=F$1),('Diário 4º PA'!$F$4:$F$2000))</f>
        <v>0</v>
      </c>
      <c r="G127" s="188">
        <f>SUMPRODUCT(-('Diário 1º PA'!$E$4:$E$2000='Analítico Cx.'!$B127),-('Diário 1º PA'!$O$4:$O$2000=G$1),('Diário 1º PA'!$F$4:$F$2000))+SUMPRODUCT(-('Diário 2º PA'!$E$4:$E$1998='Analítico Cx.'!$B127),-('Diário 2º PA'!$O$4:$O$1998=G$1),('Diário 2º PA'!$F$4:$F$1998))+SUMPRODUCT(-('Diário 3º PA'!$E$4:$E$1991='Analítico Cx.'!$B127),-('Diário 3º PA'!$O$4:$O$1991=G$1),('Diário 3º PA'!$F$4:$F$1991))+SUMPRODUCT(-('Diário 4º PA'!$E$4:$E$2000='Analítico Cx.'!$B127),-('Diário 4º PA'!$O$4:$O$2000=G$1),('Diário 4º PA'!$F$4:$F$2000))</f>
        <v>0</v>
      </c>
      <c r="H127" s="188">
        <f>SUMPRODUCT(-('Diário 1º PA'!$E$4:$E$2000='Analítico Cx.'!$B127),-('Diário 1º PA'!$O$4:$O$2000=H$1),('Diário 1º PA'!$F$4:$F$2000))+SUMPRODUCT(-('Diário 2º PA'!$E$4:$E$1998='Analítico Cx.'!$B127),-('Diário 2º PA'!$O$4:$O$1998=H$1),('Diário 2º PA'!$F$4:$F$1998))+SUMPRODUCT(-('Diário 3º PA'!$E$4:$E$1991='Analítico Cx.'!$B127),-('Diário 3º PA'!$O$4:$O$1991=H$1),('Diário 3º PA'!$F$4:$F$1991))+SUMPRODUCT(-('Diário 4º PA'!$E$4:$E$2000='Analítico Cx.'!$B127),-('Diário 4º PA'!$O$4:$O$2000=H$1),('Diário 4º PA'!$F$4:$F$2000))</f>
        <v>0</v>
      </c>
      <c r="I127" s="188">
        <f>SUMPRODUCT(-('Diário 1º PA'!$E$4:$E$2000='Analítico Cx.'!$B127),-('Diário 1º PA'!$O$4:$O$2000=I$1),('Diário 1º PA'!$F$4:$F$2000))+SUMPRODUCT(-('Diário 2º PA'!$E$4:$E$1998='Analítico Cx.'!$B127),-('Diário 2º PA'!$O$4:$O$1998=I$1),('Diário 2º PA'!$F$4:$F$1998))+SUMPRODUCT(-('Diário 3º PA'!$E$4:$E$1991='Analítico Cx.'!$B127),-('Diário 3º PA'!$O$4:$O$1991=I$1),('Diário 3º PA'!$F$4:$F$1991))+SUMPRODUCT(-('Diário 4º PA'!$E$4:$E$2000='Analítico Cx.'!$B127),-('Diário 4º PA'!$O$4:$O$2000=I$1),('Diário 4º PA'!$F$4:$F$2000))</f>
        <v>0</v>
      </c>
      <c r="J127" s="188">
        <f>SUMPRODUCT(-('Diário 1º PA'!$E$4:$E$2000='Analítico Cx.'!$B127),-('Diário 1º PA'!$O$4:$O$2000=J$1),('Diário 1º PA'!$F$4:$F$2000))+SUMPRODUCT(-('Diário 2º PA'!$E$4:$E$1998='Analítico Cx.'!$B127),-('Diário 2º PA'!$O$4:$O$1998=J$1),('Diário 2º PA'!$F$4:$F$1998))+SUMPRODUCT(-('Diário 3º PA'!$E$4:$E$1991='Analítico Cx.'!$B127),-('Diário 3º PA'!$O$4:$O$1991=J$1),('Diário 3º PA'!$F$4:$F$1991))+SUMPRODUCT(-('Diário 4º PA'!$E$4:$E$2000='Analítico Cx.'!$B127),-('Diário 4º PA'!$O$4:$O$2000=J$1),('Diário 4º PA'!$F$4:$F$2000))</f>
        <v>0</v>
      </c>
      <c r="K127" s="188">
        <f>SUMPRODUCT(-('Diário 1º PA'!$E$4:$E$2000='Analítico Cx.'!$B127),-('Diário 1º PA'!$O$4:$O$2000=K$1),('Diário 1º PA'!$F$4:$F$2000))+SUMPRODUCT(-('Diário 2º PA'!$E$4:$E$1998='Analítico Cx.'!$B127),-('Diário 2º PA'!$O$4:$O$1998=K$1),('Diário 2º PA'!$F$4:$F$1998))+SUMPRODUCT(-('Diário 3º PA'!$E$4:$E$1991='Analítico Cx.'!$B127),-('Diário 3º PA'!$O$4:$O$1991=K$1),('Diário 3º PA'!$F$4:$F$1991))+SUMPRODUCT(-('Diário 4º PA'!$E$4:$E$2000='Analítico Cx.'!$B127),-('Diário 4º PA'!$O$4:$O$2000=K$1),('Diário 4º PA'!$F$4:$F$2000))</f>
        <v>0</v>
      </c>
      <c r="L127" s="188">
        <f>SUMPRODUCT(-('Diário 1º PA'!$E$4:$E$2000='Analítico Cx.'!$B127),-('Diário 1º PA'!$O$4:$O$2000=L$1),('Diário 1º PA'!$F$4:$F$2000))+SUMPRODUCT(-('Diário 2º PA'!$E$4:$E$1998='Analítico Cx.'!$B127),-('Diário 2º PA'!$O$4:$O$1998=L$1),('Diário 2º PA'!$F$4:$F$1998))+SUMPRODUCT(-('Diário 3º PA'!$E$4:$E$1991='Analítico Cx.'!$B127),-('Diário 3º PA'!$O$4:$O$1991=L$1),('Diário 3º PA'!$F$4:$F$1991))+SUMPRODUCT(-('Diário 4º PA'!$E$4:$E$2000='Analítico Cx.'!$B127),-('Diário 4º PA'!$O$4:$O$2000=L$1),('Diário 4º PA'!$F$4:$F$2000))</f>
        <v>0</v>
      </c>
      <c r="M127" s="188">
        <f>SUMPRODUCT(-('Diário 1º PA'!$E$4:$E$2000='Analítico Cx.'!$B127),-('Diário 1º PA'!$O$4:$O$2000=M$1),('Diário 1º PA'!$F$4:$F$2000))+SUMPRODUCT(-('Diário 2º PA'!$E$4:$E$1998='Analítico Cx.'!$B127),-('Diário 2º PA'!$O$4:$O$1998=M$1),('Diário 2º PA'!$F$4:$F$1998))+SUMPRODUCT(-('Diário 3º PA'!$E$4:$E$1991='Analítico Cx.'!$B127),-('Diário 3º PA'!$O$4:$O$1991=M$1),('Diário 3º PA'!$F$4:$F$1991))+SUMPRODUCT(-('Diário 4º PA'!$E$4:$E$2000='Analítico Cx.'!$B127),-('Diário 4º PA'!$O$4:$O$2000=M$1),('Diário 4º PA'!$F$4:$F$2000))</f>
        <v>0</v>
      </c>
      <c r="N127" s="188">
        <f>SUMPRODUCT(-('Diário 1º PA'!$E$4:$E$2000='Analítico Cx.'!$B127),-('Diário 1º PA'!$O$4:$O$2000=N$1),('Diário 1º PA'!$F$4:$F$2000))+SUMPRODUCT(-('Diário 2º PA'!$E$4:$E$1998='Analítico Cx.'!$B127),-('Diário 2º PA'!$O$4:$O$1998=N$1),('Diário 2º PA'!$F$4:$F$1998))+SUMPRODUCT(-('Diário 3º PA'!$E$4:$E$1991='Analítico Cx.'!$B127),-('Diário 3º PA'!$O$4:$O$1991=N$1),('Diário 3º PA'!$F$4:$F$1991))+SUMPRODUCT(-('Diário 4º PA'!$E$4:$E$2000='Analítico Cx.'!$B127),-('Diário 4º PA'!$O$4:$O$2000=N$1),('Diário 4º PA'!$F$4:$F$2000))</f>
        <v>0</v>
      </c>
      <c r="O127" s="189">
        <f t="shared" si="18"/>
        <v>0</v>
      </c>
      <c r="P127" s="172">
        <f t="shared" si="19"/>
        <v>0</v>
      </c>
    </row>
    <row r="128" spans="1:16" ht="23.25" customHeight="1">
      <c r="A128" s="63" t="s">
        <v>411</v>
      </c>
      <c r="B128" s="441" t="s">
        <v>439</v>
      </c>
      <c r="C128" s="188">
        <f>SUMPRODUCT(-('Diário 1º PA'!$E$4:$E$2000='Analítico Cx.'!$B128),-('Diário 1º PA'!$O$4:$O$2000=C$1),('Diário 1º PA'!$F$4:$F$2000))+SUMPRODUCT(-('Diário 2º PA'!$E$4:$E$1998='Analítico Cx.'!$B128),-('Diário 2º PA'!$O$4:$O$1998=C$1),('Diário 2º PA'!$F$4:$F$1998))+SUMPRODUCT(-('Diário 3º PA'!$E$4:$E$1991='Analítico Cx.'!$B128),-('Diário 3º PA'!$O$4:$O$1991=C$1),('Diário 3º PA'!$F$4:$F$1991))+SUMPRODUCT(-('Diário 4º PA'!$E$4:$E$2000='Analítico Cx.'!$B128),-('Diário 4º PA'!$O$4:$O$2000=C$1),('Diário 4º PA'!$F$4:$F$2000))</f>
        <v>0</v>
      </c>
      <c r="D128" s="188">
        <f>SUMPRODUCT(-('Diário 1º PA'!$E$4:$E$2000='Analítico Cx.'!$B128),-('Diário 1º PA'!$O$4:$O$2000=D$1),('Diário 1º PA'!$F$4:$F$2000))+SUMPRODUCT(-('Diário 2º PA'!$E$4:$E$1998='Analítico Cx.'!$B128),-('Diário 2º PA'!$O$4:$O$1998=D$1),('Diário 2º PA'!$F$4:$F$1998))+SUMPRODUCT(-('Diário 3º PA'!$E$4:$E$1991='Analítico Cx.'!$B128),-('Diário 3º PA'!$O$4:$O$1991=D$1),('Diário 3º PA'!$F$4:$F$1991))+SUMPRODUCT(-('Diário 4º PA'!$E$4:$E$2000='Analítico Cx.'!$B128),-('Diário 4º PA'!$O$4:$O$2000=D$1),('Diário 4º PA'!$F$4:$F$2000))</f>
        <v>0</v>
      </c>
      <c r="E128" s="188">
        <f>SUMPRODUCT(-('Diário 1º PA'!$E$4:$E$2000='Analítico Cx.'!$B128),-('Diário 1º PA'!$O$4:$O$2000=E$1),('Diário 1º PA'!$F$4:$F$2000))+SUMPRODUCT(-('Diário 2º PA'!$E$4:$E$1998='Analítico Cx.'!$B128),-('Diário 2º PA'!$O$4:$O$1998=E$1),('Diário 2º PA'!$F$4:$F$1998))+SUMPRODUCT(-('Diário 3º PA'!$E$4:$E$1991='Analítico Cx.'!$B128),-('Diário 3º PA'!$O$4:$O$1991=E$1),('Diário 3º PA'!$F$4:$F$1991))+SUMPRODUCT(-('Diário 4º PA'!$E$4:$E$2000='Analítico Cx.'!$B128),-('Diário 4º PA'!$O$4:$O$2000=E$1),('Diário 4º PA'!$F$4:$F$2000))</f>
        <v>0</v>
      </c>
      <c r="F128" s="188">
        <f>SUMPRODUCT(-('Diário 1º PA'!$E$4:$E$2000='Analítico Cx.'!$B128),-('Diário 1º PA'!$O$4:$O$2000=F$1),('Diário 1º PA'!$F$4:$F$2000))+SUMPRODUCT(-('Diário 2º PA'!$E$4:$E$1998='Analítico Cx.'!$B128),-('Diário 2º PA'!$O$4:$O$1998=F$1),('Diário 2º PA'!$F$4:$F$1998))+SUMPRODUCT(-('Diário 3º PA'!$E$4:$E$1991='Analítico Cx.'!$B128),-('Diário 3º PA'!$O$4:$O$1991=F$1),('Diário 3º PA'!$F$4:$F$1991))+SUMPRODUCT(-('Diário 4º PA'!$E$4:$E$2000='Analítico Cx.'!$B128),-('Diário 4º PA'!$O$4:$O$2000=F$1),('Diário 4º PA'!$F$4:$F$2000))</f>
        <v>0</v>
      </c>
      <c r="G128" s="188">
        <f>SUMPRODUCT(-('Diário 1º PA'!$E$4:$E$2000='Analítico Cx.'!$B128),-('Diário 1º PA'!$O$4:$O$2000=G$1),('Diário 1º PA'!$F$4:$F$2000))+SUMPRODUCT(-('Diário 2º PA'!$E$4:$E$1998='Analítico Cx.'!$B128),-('Diário 2º PA'!$O$4:$O$1998=G$1),('Diário 2º PA'!$F$4:$F$1998))+SUMPRODUCT(-('Diário 3º PA'!$E$4:$E$1991='Analítico Cx.'!$B128),-('Diário 3º PA'!$O$4:$O$1991=G$1),('Diário 3º PA'!$F$4:$F$1991))+SUMPRODUCT(-('Diário 4º PA'!$E$4:$E$2000='Analítico Cx.'!$B128),-('Diário 4º PA'!$O$4:$O$2000=G$1),('Diário 4º PA'!$F$4:$F$2000))</f>
        <v>0</v>
      </c>
      <c r="H128" s="188">
        <f>SUMPRODUCT(-('Diário 1º PA'!$E$4:$E$2000='Analítico Cx.'!$B128),-('Diário 1º PA'!$O$4:$O$2000=H$1),('Diário 1º PA'!$F$4:$F$2000))+SUMPRODUCT(-('Diário 2º PA'!$E$4:$E$1998='Analítico Cx.'!$B128),-('Diário 2º PA'!$O$4:$O$1998=H$1),('Diário 2º PA'!$F$4:$F$1998))+SUMPRODUCT(-('Diário 3º PA'!$E$4:$E$1991='Analítico Cx.'!$B128),-('Diário 3º PA'!$O$4:$O$1991=H$1),('Diário 3º PA'!$F$4:$F$1991))+SUMPRODUCT(-('Diário 4º PA'!$E$4:$E$2000='Analítico Cx.'!$B128),-('Diário 4º PA'!$O$4:$O$2000=H$1),('Diário 4º PA'!$F$4:$F$2000))</f>
        <v>0</v>
      </c>
      <c r="I128" s="188">
        <f>SUMPRODUCT(-('Diário 1º PA'!$E$4:$E$2000='Analítico Cx.'!$B128),-('Diário 1º PA'!$O$4:$O$2000=I$1),('Diário 1º PA'!$F$4:$F$2000))+SUMPRODUCT(-('Diário 2º PA'!$E$4:$E$1998='Analítico Cx.'!$B128),-('Diário 2º PA'!$O$4:$O$1998=I$1),('Diário 2º PA'!$F$4:$F$1998))+SUMPRODUCT(-('Diário 3º PA'!$E$4:$E$1991='Analítico Cx.'!$B128),-('Diário 3º PA'!$O$4:$O$1991=I$1),('Diário 3º PA'!$F$4:$F$1991))+SUMPRODUCT(-('Diário 4º PA'!$E$4:$E$2000='Analítico Cx.'!$B128),-('Diário 4º PA'!$O$4:$O$2000=I$1),('Diário 4º PA'!$F$4:$F$2000))</f>
        <v>0</v>
      </c>
      <c r="J128" s="188">
        <f>SUMPRODUCT(-('Diário 1º PA'!$E$4:$E$2000='Analítico Cx.'!$B128),-('Diário 1º PA'!$O$4:$O$2000=J$1),('Diário 1º PA'!$F$4:$F$2000))+SUMPRODUCT(-('Diário 2º PA'!$E$4:$E$1998='Analítico Cx.'!$B128),-('Diário 2º PA'!$O$4:$O$1998=J$1),('Diário 2º PA'!$F$4:$F$1998))+SUMPRODUCT(-('Diário 3º PA'!$E$4:$E$1991='Analítico Cx.'!$B128),-('Diário 3º PA'!$O$4:$O$1991=J$1),('Diário 3º PA'!$F$4:$F$1991))+SUMPRODUCT(-('Diário 4º PA'!$E$4:$E$2000='Analítico Cx.'!$B128),-('Diário 4º PA'!$O$4:$O$2000=J$1),('Diário 4º PA'!$F$4:$F$2000))</f>
        <v>0</v>
      </c>
      <c r="K128" s="188">
        <f>SUMPRODUCT(-('Diário 1º PA'!$E$4:$E$2000='Analítico Cx.'!$B128),-('Diário 1º PA'!$O$4:$O$2000=K$1),('Diário 1º PA'!$F$4:$F$2000))+SUMPRODUCT(-('Diário 2º PA'!$E$4:$E$1998='Analítico Cx.'!$B128),-('Diário 2º PA'!$O$4:$O$1998=K$1),('Diário 2º PA'!$F$4:$F$1998))+SUMPRODUCT(-('Diário 3º PA'!$E$4:$E$1991='Analítico Cx.'!$B128),-('Diário 3º PA'!$O$4:$O$1991=K$1),('Diário 3º PA'!$F$4:$F$1991))+SUMPRODUCT(-('Diário 4º PA'!$E$4:$E$2000='Analítico Cx.'!$B128),-('Diário 4º PA'!$O$4:$O$2000=K$1),('Diário 4º PA'!$F$4:$F$2000))</f>
        <v>0</v>
      </c>
      <c r="L128" s="188">
        <f>SUMPRODUCT(-('Diário 1º PA'!$E$4:$E$2000='Analítico Cx.'!$B128),-('Diário 1º PA'!$O$4:$O$2000=L$1),('Diário 1º PA'!$F$4:$F$2000))+SUMPRODUCT(-('Diário 2º PA'!$E$4:$E$1998='Analítico Cx.'!$B128),-('Diário 2º PA'!$O$4:$O$1998=L$1),('Diário 2º PA'!$F$4:$F$1998))+SUMPRODUCT(-('Diário 3º PA'!$E$4:$E$1991='Analítico Cx.'!$B128),-('Diário 3º PA'!$O$4:$O$1991=L$1),('Diário 3º PA'!$F$4:$F$1991))+SUMPRODUCT(-('Diário 4º PA'!$E$4:$E$2000='Analítico Cx.'!$B128),-('Diário 4º PA'!$O$4:$O$2000=L$1),('Diário 4º PA'!$F$4:$F$2000))</f>
        <v>0</v>
      </c>
      <c r="M128" s="188">
        <f>SUMPRODUCT(-('Diário 1º PA'!$E$4:$E$2000='Analítico Cx.'!$B128),-('Diário 1º PA'!$O$4:$O$2000=M$1),('Diário 1º PA'!$F$4:$F$2000))+SUMPRODUCT(-('Diário 2º PA'!$E$4:$E$1998='Analítico Cx.'!$B128),-('Diário 2º PA'!$O$4:$O$1998=M$1),('Diário 2º PA'!$F$4:$F$1998))+SUMPRODUCT(-('Diário 3º PA'!$E$4:$E$1991='Analítico Cx.'!$B128),-('Diário 3º PA'!$O$4:$O$1991=M$1),('Diário 3º PA'!$F$4:$F$1991))+SUMPRODUCT(-('Diário 4º PA'!$E$4:$E$2000='Analítico Cx.'!$B128),-('Diário 4º PA'!$O$4:$O$2000=M$1),('Diário 4º PA'!$F$4:$F$2000))</f>
        <v>0</v>
      </c>
      <c r="N128" s="188">
        <f>SUMPRODUCT(-('Diário 1º PA'!$E$4:$E$2000='Analítico Cx.'!$B128),-('Diário 1º PA'!$O$4:$O$2000=N$1),('Diário 1º PA'!$F$4:$F$2000))+SUMPRODUCT(-('Diário 2º PA'!$E$4:$E$1998='Analítico Cx.'!$B128),-('Diário 2º PA'!$O$4:$O$1998=N$1),('Diário 2º PA'!$F$4:$F$1998))+SUMPRODUCT(-('Diário 3º PA'!$E$4:$E$1991='Analítico Cx.'!$B128),-('Diário 3º PA'!$O$4:$O$1991=N$1),('Diário 3º PA'!$F$4:$F$1991))+SUMPRODUCT(-('Diário 4º PA'!$E$4:$E$2000='Analítico Cx.'!$B128),-('Diário 4º PA'!$O$4:$O$2000=N$1),('Diário 4º PA'!$F$4:$F$2000))</f>
        <v>0</v>
      </c>
      <c r="O128" s="189">
        <f t="shared" si="18"/>
        <v>0</v>
      </c>
      <c r="P128" s="172">
        <f t="shared" si="19"/>
        <v>0</v>
      </c>
    </row>
    <row r="129" spans="1:16" ht="23.25" customHeight="1">
      <c r="A129" s="63" t="s">
        <v>412</v>
      </c>
      <c r="B129" s="441" t="s">
        <v>440</v>
      </c>
      <c r="C129" s="188">
        <f>SUMPRODUCT(-('Diário 1º PA'!$E$4:$E$2000='Analítico Cx.'!$B129),-('Diário 1º PA'!$O$4:$O$2000=C$1),('Diário 1º PA'!$F$4:$F$2000))+SUMPRODUCT(-('Diário 2º PA'!$E$4:$E$1998='Analítico Cx.'!$B129),-('Diário 2º PA'!$O$4:$O$1998=C$1),('Diário 2º PA'!$F$4:$F$1998))+SUMPRODUCT(-('Diário 3º PA'!$E$4:$E$1991='Analítico Cx.'!$B129),-('Diário 3º PA'!$O$4:$O$1991=C$1),('Diário 3º PA'!$F$4:$F$1991))+SUMPRODUCT(-('Diário 4º PA'!$E$4:$E$2000='Analítico Cx.'!$B129),-('Diário 4º PA'!$O$4:$O$2000=C$1),('Diário 4º PA'!$F$4:$F$2000))</f>
        <v>0</v>
      </c>
      <c r="D129" s="188">
        <f>SUMPRODUCT(-('Diário 1º PA'!$E$4:$E$2000='Analítico Cx.'!$B129),-('Diário 1º PA'!$O$4:$O$2000=D$1),('Diário 1º PA'!$F$4:$F$2000))+SUMPRODUCT(-('Diário 2º PA'!$E$4:$E$1998='Analítico Cx.'!$B129),-('Diário 2º PA'!$O$4:$O$1998=D$1),('Diário 2º PA'!$F$4:$F$1998))+SUMPRODUCT(-('Diário 3º PA'!$E$4:$E$1991='Analítico Cx.'!$B129),-('Diário 3º PA'!$O$4:$O$1991=D$1),('Diário 3º PA'!$F$4:$F$1991))+SUMPRODUCT(-('Diário 4º PA'!$E$4:$E$2000='Analítico Cx.'!$B129),-('Diário 4º PA'!$O$4:$O$2000=D$1),('Diário 4º PA'!$F$4:$F$2000))</f>
        <v>0</v>
      </c>
      <c r="E129" s="188">
        <f>SUMPRODUCT(-('Diário 1º PA'!$E$4:$E$2000='Analítico Cx.'!$B129),-('Diário 1º PA'!$O$4:$O$2000=E$1),('Diário 1º PA'!$F$4:$F$2000))+SUMPRODUCT(-('Diário 2º PA'!$E$4:$E$1998='Analítico Cx.'!$B129),-('Diário 2º PA'!$O$4:$O$1998=E$1),('Diário 2º PA'!$F$4:$F$1998))+SUMPRODUCT(-('Diário 3º PA'!$E$4:$E$1991='Analítico Cx.'!$B129),-('Diário 3º PA'!$O$4:$O$1991=E$1),('Diário 3º PA'!$F$4:$F$1991))+SUMPRODUCT(-('Diário 4º PA'!$E$4:$E$2000='Analítico Cx.'!$B129),-('Diário 4º PA'!$O$4:$O$2000=E$1),('Diário 4º PA'!$F$4:$F$2000))</f>
        <v>34000</v>
      </c>
      <c r="F129" s="188">
        <f>SUMPRODUCT(-('Diário 1º PA'!$E$4:$E$2000='Analítico Cx.'!$B129),-('Diário 1º PA'!$O$4:$O$2000=F$1),('Diário 1º PA'!$F$4:$F$2000))+SUMPRODUCT(-('Diário 2º PA'!$E$4:$E$1998='Analítico Cx.'!$B129),-('Diário 2º PA'!$O$4:$O$1998=F$1),('Diário 2º PA'!$F$4:$F$1998))+SUMPRODUCT(-('Diário 3º PA'!$E$4:$E$1991='Analítico Cx.'!$B129),-('Diário 3º PA'!$O$4:$O$1991=F$1),('Diário 3º PA'!$F$4:$F$1991))+SUMPRODUCT(-('Diário 4º PA'!$E$4:$E$2000='Analítico Cx.'!$B129),-('Diário 4º PA'!$O$4:$O$2000=F$1),('Diário 4º PA'!$F$4:$F$2000))</f>
        <v>14077.5</v>
      </c>
      <c r="G129" s="188">
        <f>SUMPRODUCT(-('Diário 1º PA'!$E$4:$E$2000='Analítico Cx.'!$B129),-('Diário 1º PA'!$O$4:$O$2000=G$1),('Diário 1º PA'!$F$4:$F$2000))+SUMPRODUCT(-('Diário 2º PA'!$E$4:$E$1998='Analítico Cx.'!$B129),-('Diário 2º PA'!$O$4:$O$1998=G$1),('Diário 2º PA'!$F$4:$F$1998))+SUMPRODUCT(-('Diário 3º PA'!$E$4:$E$1991='Analítico Cx.'!$B129),-('Diário 3º PA'!$O$4:$O$1991=G$1),('Diário 3º PA'!$F$4:$F$1991))+SUMPRODUCT(-('Diário 4º PA'!$E$4:$E$2000='Analítico Cx.'!$B129),-('Diário 4º PA'!$O$4:$O$2000=G$1),('Diário 4º PA'!$F$4:$F$2000))</f>
        <v>922.5</v>
      </c>
      <c r="H129" s="188">
        <f>SUMPRODUCT(-('Diário 1º PA'!$E$4:$E$2000='Analítico Cx.'!$B129),-('Diário 1º PA'!$O$4:$O$2000=H$1),('Diário 1º PA'!$F$4:$F$2000))+SUMPRODUCT(-('Diário 2º PA'!$E$4:$E$1998='Analítico Cx.'!$B129),-('Diário 2º PA'!$O$4:$O$1998=H$1),('Diário 2º PA'!$F$4:$F$1998))+SUMPRODUCT(-('Diário 3º PA'!$E$4:$E$1991='Analítico Cx.'!$B129),-('Diário 3º PA'!$O$4:$O$1991=H$1),('Diário 3º PA'!$F$4:$F$1991))+SUMPRODUCT(-('Diário 4º PA'!$E$4:$E$2000='Analítico Cx.'!$B129),-('Diário 4º PA'!$O$4:$O$2000=H$1),('Diário 4º PA'!$F$4:$F$2000))</f>
        <v>0</v>
      </c>
      <c r="I129" s="188">
        <f>SUMPRODUCT(-('Diário 1º PA'!$E$4:$E$2000='Analítico Cx.'!$B129),-('Diário 1º PA'!$O$4:$O$2000=I$1),('Diário 1º PA'!$F$4:$F$2000))+SUMPRODUCT(-('Diário 2º PA'!$E$4:$E$1998='Analítico Cx.'!$B129),-('Diário 2º PA'!$O$4:$O$1998=I$1),('Diário 2º PA'!$F$4:$F$1998))+SUMPRODUCT(-('Diário 3º PA'!$E$4:$E$1991='Analítico Cx.'!$B129),-('Diário 3º PA'!$O$4:$O$1991=I$1),('Diário 3º PA'!$F$4:$F$1991))+SUMPRODUCT(-('Diário 4º PA'!$E$4:$E$2000='Analítico Cx.'!$B129),-('Diário 4º PA'!$O$4:$O$2000=I$1),('Diário 4º PA'!$F$4:$F$2000))</f>
        <v>0</v>
      </c>
      <c r="J129" s="188">
        <f>SUMPRODUCT(-('Diário 1º PA'!$E$4:$E$2000='Analítico Cx.'!$B129),-('Diário 1º PA'!$O$4:$O$2000=J$1),('Diário 1º PA'!$F$4:$F$2000))+SUMPRODUCT(-('Diário 2º PA'!$E$4:$E$1998='Analítico Cx.'!$B129),-('Diário 2º PA'!$O$4:$O$1998=J$1),('Diário 2º PA'!$F$4:$F$1998))+SUMPRODUCT(-('Diário 3º PA'!$E$4:$E$1991='Analítico Cx.'!$B129),-('Diário 3º PA'!$O$4:$O$1991=J$1),('Diário 3º PA'!$F$4:$F$1991))+SUMPRODUCT(-('Diário 4º PA'!$E$4:$E$2000='Analítico Cx.'!$B129),-('Diário 4º PA'!$O$4:$O$2000=J$1),('Diário 4º PA'!$F$4:$F$2000))</f>
        <v>0</v>
      </c>
      <c r="K129" s="188">
        <f>SUMPRODUCT(-('Diário 1º PA'!$E$4:$E$2000='Analítico Cx.'!$B129),-('Diário 1º PA'!$O$4:$O$2000=K$1),('Diário 1º PA'!$F$4:$F$2000))+SUMPRODUCT(-('Diário 2º PA'!$E$4:$E$1998='Analítico Cx.'!$B129),-('Diário 2º PA'!$O$4:$O$1998=K$1),('Diário 2º PA'!$F$4:$F$1998))+SUMPRODUCT(-('Diário 3º PA'!$E$4:$E$1991='Analítico Cx.'!$B129),-('Diário 3º PA'!$O$4:$O$1991=K$1),('Diário 3º PA'!$F$4:$F$1991))+SUMPRODUCT(-('Diário 4º PA'!$E$4:$E$2000='Analítico Cx.'!$B129),-('Diário 4º PA'!$O$4:$O$2000=K$1),('Diário 4º PA'!$F$4:$F$2000))</f>
        <v>0</v>
      </c>
      <c r="L129" s="188">
        <f>SUMPRODUCT(-('Diário 1º PA'!$E$4:$E$2000='Analítico Cx.'!$B129),-('Diário 1º PA'!$O$4:$O$2000=L$1),('Diário 1º PA'!$F$4:$F$2000))+SUMPRODUCT(-('Diário 2º PA'!$E$4:$E$1998='Analítico Cx.'!$B129),-('Diário 2º PA'!$O$4:$O$1998=L$1),('Diário 2º PA'!$F$4:$F$1998))+SUMPRODUCT(-('Diário 3º PA'!$E$4:$E$1991='Analítico Cx.'!$B129),-('Diário 3º PA'!$O$4:$O$1991=L$1),('Diário 3º PA'!$F$4:$F$1991))+SUMPRODUCT(-('Diário 4º PA'!$E$4:$E$2000='Analítico Cx.'!$B129),-('Diário 4º PA'!$O$4:$O$2000=L$1),('Diário 4º PA'!$F$4:$F$2000))</f>
        <v>0</v>
      </c>
      <c r="M129" s="188">
        <f>SUMPRODUCT(-('Diário 1º PA'!$E$4:$E$2000='Analítico Cx.'!$B129),-('Diário 1º PA'!$O$4:$O$2000=M$1),('Diário 1º PA'!$F$4:$F$2000))+SUMPRODUCT(-('Diário 2º PA'!$E$4:$E$1998='Analítico Cx.'!$B129),-('Diário 2º PA'!$O$4:$O$1998=M$1),('Diário 2º PA'!$F$4:$F$1998))+SUMPRODUCT(-('Diário 3º PA'!$E$4:$E$1991='Analítico Cx.'!$B129),-('Diário 3º PA'!$O$4:$O$1991=M$1),('Diário 3º PA'!$F$4:$F$1991))+SUMPRODUCT(-('Diário 4º PA'!$E$4:$E$2000='Analítico Cx.'!$B129),-('Diário 4º PA'!$O$4:$O$2000=M$1),('Diário 4º PA'!$F$4:$F$2000))</f>
        <v>0</v>
      </c>
      <c r="N129" s="188">
        <f>SUMPRODUCT(-('Diário 1º PA'!$E$4:$E$2000='Analítico Cx.'!$B129),-('Diário 1º PA'!$O$4:$O$2000=N$1),('Diário 1º PA'!$F$4:$F$2000))+SUMPRODUCT(-('Diário 2º PA'!$E$4:$E$1998='Analítico Cx.'!$B129),-('Diário 2º PA'!$O$4:$O$1998=N$1),('Diário 2º PA'!$F$4:$F$1998))+SUMPRODUCT(-('Diário 3º PA'!$E$4:$E$1991='Analítico Cx.'!$B129),-('Diário 3º PA'!$O$4:$O$1991=N$1),('Diário 3º PA'!$F$4:$F$1991))+SUMPRODUCT(-('Diário 4º PA'!$E$4:$E$2000='Analítico Cx.'!$B129),-('Diário 4º PA'!$O$4:$O$2000=N$1),('Diário 4º PA'!$F$4:$F$2000))</f>
        <v>0</v>
      </c>
      <c r="O129" s="189">
        <f t="shared" si="18"/>
        <v>49000</v>
      </c>
      <c r="P129" s="172">
        <f t="shared" si="19"/>
        <v>2.337369235401111E-2</v>
      </c>
    </row>
    <row r="130" spans="1:16" ht="23.25" customHeight="1">
      <c r="A130" s="63" t="s">
        <v>413</v>
      </c>
      <c r="B130" s="441" t="s">
        <v>441</v>
      </c>
      <c r="C130" s="188">
        <f>SUMPRODUCT(-('Diário 1º PA'!$E$4:$E$2000='Analítico Cx.'!$B130),-('Diário 1º PA'!$O$4:$O$2000=C$1),('Diário 1º PA'!$F$4:$F$2000))+SUMPRODUCT(-('Diário 2º PA'!$E$4:$E$1998='Analítico Cx.'!$B130),-('Diário 2º PA'!$O$4:$O$1998=C$1),('Diário 2º PA'!$F$4:$F$1998))+SUMPRODUCT(-('Diário 3º PA'!$E$4:$E$1991='Analítico Cx.'!$B130),-('Diário 3º PA'!$O$4:$O$1991=C$1),('Diário 3º PA'!$F$4:$F$1991))+SUMPRODUCT(-('Diário 4º PA'!$E$4:$E$2000='Analítico Cx.'!$B130),-('Diário 4º PA'!$O$4:$O$2000=C$1),('Diário 4º PA'!$F$4:$F$2000))</f>
        <v>0</v>
      </c>
      <c r="D130" s="188">
        <f>SUMPRODUCT(-('Diário 1º PA'!$E$4:$E$2000='Analítico Cx.'!$B130),-('Diário 1º PA'!$O$4:$O$2000=D$1),('Diário 1º PA'!$F$4:$F$2000))+SUMPRODUCT(-('Diário 2º PA'!$E$4:$E$1998='Analítico Cx.'!$B130),-('Diário 2º PA'!$O$4:$O$1998=D$1),('Diário 2º PA'!$F$4:$F$1998))+SUMPRODUCT(-('Diário 3º PA'!$E$4:$E$1991='Analítico Cx.'!$B130),-('Diário 3º PA'!$O$4:$O$1991=D$1),('Diário 3º PA'!$F$4:$F$1991))+SUMPRODUCT(-('Diário 4º PA'!$E$4:$E$2000='Analítico Cx.'!$B130),-('Diário 4º PA'!$O$4:$O$2000=D$1),('Diário 4º PA'!$F$4:$F$2000))</f>
        <v>0</v>
      </c>
      <c r="E130" s="188">
        <f>SUMPRODUCT(-('Diário 1º PA'!$E$4:$E$2000='Analítico Cx.'!$B130),-('Diário 1º PA'!$O$4:$O$2000=E$1),('Diário 1º PA'!$F$4:$F$2000))+SUMPRODUCT(-('Diário 2º PA'!$E$4:$E$1998='Analítico Cx.'!$B130),-('Diário 2º PA'!$O$4:$O$1998=E$1),('Diário 2º PA'!$F$4:$F$1998))+SUMPRODUCT(-('Diário 3º PA'!$E$4:$E$1991='Analítico Cx.'!$B130),-('Diário 3º PA'!$O$4:$O$1991=E$1),('Diário 3º PA'!$F$4:$F$1991))+SUMPRODUCT(-('Diário 4º PA'!$E$4:$E$2000='Analítico Cx.'!$B130),-('Diário 4º PA'!$O$4:$O$2000=E$1),('Diário 4º PA'!$F$4:$F$2000))</f>
        <v>0</v>
      </c>
      <c r="F130" s="188">
        <f>SUMPRODUCT(-('Diário 1º PA'!$E$4:$E$2000='Analítico Cx.'!$B130),-('Diário 1º PA'!$O$4:$O$2000=F$1),('Diário 1º PA'!$F$4:$F$2000))+SUMPRODUCT(-('Diário 2º PA'!$E$4:$E$1998='Analítico Cx.'!$B130),-('Diário 2º PA'!$O$4:$O$1998=F$1),('Diário 2º PA'!$F$4:$F$1998))+SUMPRODUCT(-('Diário 3º PA'!$E$4:$E$1991='Analítico Cx.'!$B130),-('Diário 3º PA'!$O$4:$O$1991=F$1),('Diário 3º PA'!$F$4:$F$1991))+SUMPRODUCT(-('Diário 4º PA'!$E$4:$E$2000='Analítico Cx.'!$B130),-('Diário 4º PA'!$O$4:$O$2000=F$1),('Diário 4º PA'!$F$4:$F$2000))</f>
        <v>0</v>
      </c>
      <c r="G130" s="188">
        <f>SUMPRODUCT(-('Diário 1º PA'!$E$4:$E$2000='Analítico Cx.'!$B130),-('Diário 1º PA'!$O$4:$O$2000=G$1),('Diário 1º PA'!$F$4:$F$2000))+SUMPRODUCT(-('Diário 2º PA'!$E$4:$E$1998='Analítico Cx.'!$B130),-('Diário 2º PA'!$O$4:$O$1998=G$1),('Diário 2º PA'!$F$4:$F$1998))+SUMPRODUCT(-('Diário 3º PA'!$E$4:$E$1991='Analítico Cx.'!$B130),-('Diário 3º PA'!$O$4:$O$1991=G$1),('Diário 3º PA'!$F$4:$F$1991))+SUMPRODUCT(-('Diário 4º PA'!$E$4:$E$2000='Analítico Cx.'!$B130),-('Diário 4º PA'!$O$4:$O$2000=G$1),('Diário 4º PA'!$F$4:$F$2000))</f>
        <v>0</v>
      </c>
      <c r="H130" s="188">
        <f>SUMPRODUCT(-('Diário 1º PA'!$E$4:$E$2000='Analítico Cx.'!$B130),-('Diário 1º PA'!$O$4:$O$2000=H$1),('Diário 1º PA'!$F$4:$F$2000))+SUMPRODUCT(-('Diário 2º PA'!$E$4:$E$1998='Analítico Cx.'!$B130),-('Diário 2º PA'!$O$4:$O$1998=H$1),('Diário 2º PA'!$F$4:$F$1998))+SUMPRODUCT(-('Diário 3º PA'!$E$4:$E$1991='Analítico Cx.'!$B130),-('Diário 3º PA'!$O$4:$O$1991=H$1),('Diário 3º PA'!$F$4:$F$1991))+SUMPRODUCT(-('Diário 4º PA'!$E$4:$E$2000='Analítico Cx.'!$B130),-('Diário 4º PA'!$O$4:$O$2000=H$1),('Diário 4º PA'!$F$4:$F$2000))</f>
        <v>0</v>
      </c>
      <c r="I130" s="188">
        <f>SUMPRODUCT(-('Diário 1º PA'!$E$4:$E$2000='Analítico Cx.'!$B130),-('Diário 1º PA'!$O$4:$O$2000=I$1),('Diário 1º PA'!$F$4:$F$2000))+SUMPRODUCT(-('Diário 2º PA'!$E$4:$E$1998='Analítico Cx.'!$B130),-('Diário 2º PA'!$O$4:$O$1998=I$1),('Diário 2º PA'!$F$4:$F$1998))+SUMPRODUCT(-('Diário 3º PA'!$E$4:$E$1991='Analítico Cx.'!$B130),-('Diário 3º PA'!$O$4:$O$1991=I$1),('Diário 3º PA'!$F$4:$F$1991))+SUMPRODUCT(-('Diário 4º PA'!$E$4:$E$2000='Analítico Cx.'!$B130),-('Diário 4º PA'!$O$4:$O$2000=I$1),('Diário 4º PA'!$F$4:$F$2000))</f>
        <v>0</v>
      </c>
      <c r="J130" s="188">
        <f>SUMPRODUCT(-('Diário 1º PA'!$E$4:$E$2000='Analítico Cx.'!$B130),-('Diário 1º PA'!$O$4:$O$2000=J$1),('Diário 1º PA'!$F$4:$F$2000))+SUMPRODUCT(-('Diário 2º PA'!$E$4:$E$1998='Analítico Cx.'!$B130),-('Diário 2º PA'!$O$4:$O$1998=J$1),('Diário 2º PA'!$F$4:$F$1998))+SUMPRODUCT(-('Diário 3º PA'!$E$4:$E$1991='Analítico Cx.'!$B130),-('Diário 3º PA'!$O$4:$O$1991=J$1),('Diário 3º PA'!$F$4:$F$1991))+SUMPRODUCT(-('Diário 4º PA'!$E$4:$E$2000='Analítico Cx.'!$B130),-('Diário 4º PA'!$O$4:$O$2000=J$1),('Diário 4º PA'!$F$4:$F$2000))</f>
        <v>0</v>
      </c>
      <c r="K130" s="188">
        <f>SUMPRODUCT(-('Diário 1º PA'!$E$4:$E$2000='Analítico Cx.'!$B130),-('Diário 1º PA'!$O$4:$O$2000=K$1),('Diário 1º PA'!$F$4:$F$2000))+SUMPRODUCT(-('Diário 2º PA'!$E$4:$E$1998='Analítico Cx.'!$B130),-('Diário 2º PA'!$O$4:$O$1998=K$1),('Diário 2º PA'!$F$4:$F$1998))+SUMPRODUCT(-('Diário 3º PA'!$E$4:$E$1991='Analítico Cx.'!$B130),-('Diário 3º PA'!$O$4:$O$1991=K$1),('Diário 3º PA'!$F$4:$F$1991))+SUMPRODUCT(-('Diário 4º PA'!$E$4:$E$2000='Analítico Cx.'!$B130),-('Diário 4º PA'!$O$4:$O$2000=K$1),('Diário 4º PA'!$F$4:$F$2000))</f>
        <v>20141.620000000003</v>
      </c>
      <c r="L130" s="188">
        <f>SUMPRODUCT(-('Diário 1º PA'!$E$4:$E$2000='Analítico Cx.'!$B130),-('Diário 1º PA'!$O$4:$O$2000=L$1),('Diário 1º PA'!$F$4:$F$2000))+SUMPRODUCT(-('Diário 2º PA'!$E$4:$E$1998='Analítico Cx.'!$B130),-('Diário 2º PA'!$O$4:$O$1998=L$1),('Diário 2º PA'!$F$4:$F$1998))+SUMPRODUCT(-('Diário 3º PA'!$E$4:$E$1991='Analítico Cx.'!$B130),-('Diário 3º PA'!$O$4:$O$1991=L$1),('Diário 3º PA'!$F$4:$F$1991))+SUMPRODUCT(-('Diário 4º PA'!$E$4:$E$2000='Analítico Cx.'!$B130),-('Diário 4º PA'!$O$4:$O$2000=L$1),('Diário 4º PA'!$F$4:$F$2000))</f>
        <v>1858.38</v>
      </c>
      <c r="M130" s="188">
        <f>SUMPRODUCT(-('Diário 1º PA'!$E$4:$E$2000='Analítico Cx.'!$B130),-('Diário 1º PA'!$O$4:$O$2000=M$1),('Diário 1º PA'!$F$4:$F$2000))+SUMPRODUCT(-('Diário 2º PA'!$E$4:$E$1998='Analítico Cx.'!$B130),-('Diário 2º PA'!$O$4:$O$1998=M$1),('Diário 2º PA'!$F$4:$F$1998))+SUMPRODUCT(-('Diário 3º PA'!$E$4:$E$1991='Analítico Cx.'!$B130),-('Diário 3º PA'!$O$4:$O$1991=M$1),('Diário 3º PA'!$F$4:$F$1991))+SUMPRODUCT(-('Diário 4º PA'!$E$4:$E$2000='Analítico Cx.'!$B130),-('Diário 4º PA'!$O$4:$O$2000=M$1),('Diário 4º PA'!$F$4:$F$2000))</f>
        <v>0</v>
      </c>
      <c r="N130" s="188">
        <f>SUMPRODUCT(-('Diário 1º PA'!$E$4:$E$2000='Analítico Cx.'!$B130),-('Diário 1º PA'!$O$4:$O$2000=N$1),('Diário 1º PA'!$F$4:$F$2000))+SUMPRODUCT(-('Diário 2º PA'!$E$4:$E$1998='Analítico Cx.'!$B130),-('Diário 2º PA'!$O$4:$O$1998=N$1),('Diário 2º PA'!$F$4:$F$1998))+SUMPRODUCT(-('Diário 3º PA'!$E$4:$E$1991='Analítico Cx.'!$B130),-('Diário 3º PA'!$O$4:$O$1991=N$1),('Diário 3º PA'!$F$4:$F$1991))+SUMPRODUCT(-('Diário 4º PA'!$E$4:$E$2000='Analítico Cx.'!$B130),-('Diário 4º PA'!$O$4:$O$2000=N$1),('Diário 4º PA'!$F$4:$F$2000))</f>
        <v>0</v>
      </c>
      <c r="O130" s="189">
        <f t="shared" si="18"/>
        <v>22000.000000000004</v>
      </c>
      <c r="P130" s="172">
        <f t="shared" si="19"/>
        <v>1.0494310852821317E-2</v>
      </c>
    </row>
    <row r="131" spans="1:16" ht="23.25" customHeight="1">
      <c r="A131" s="63" t="s">
        <v>414</v>
      </c>
      <c r="B131" s="441" t="s">
        <v>442</v>
      </c>
      <c r="C131" s="188">
        <f>SUMPRODUCT(-('Diário 1º PA'!$E$4:$E$2000='Analítico Cx.'!$B131),-('Diário 1º PA'!$O$4:$O$2000=C$1),('Diário 1º PA'!$F$4:$F$2000))+SUMPRODUCT(-('Diário 2º PA'!$E$4:$E$1998='Analítico Cx.'!$B131),-('Diário 2º PA'!$O$4:$O$1998=C$1),('Diário 2º PA'!$F$4:$F$1998))+SUMPRODUCT(-('Diário 3º PA'!$E$4:$E$1991='Analítico Cx.'!$B131),-('Diário 3º PA'!$O$4:$O$1991=C$1),('Diário 3º PA'!$F$4:$F$1991))+SUMPRODUCT(-('Diário 4º PA'!$E$4:$E$2000='Analítico Cx.'!$B131),-('Diário 4º PA'!$O$4:$O$2000=C$1),('Diário 4º PA'!$F$4:$F$2000))</f>
        <v>0</v>
      </c>
      <c r="D131" s="188">
        <f>SUMPRODUCT(-('Diário 1º PA'!$E$4:$E$2000='Analítico Cx.'!$B131),-('Diário 1º PA'!$O$4:$O$2000=D$1),('Diário 1º PA'!$F$4:$F$2000))+SUMPRODUCT(-('Diário 2º PA'!$E$4:$E$1998='Analítico Cx.'!$B131),-('Diário 2º PA'!$O$4:$O$1998=D$1),('Diário 2º PA'!$F$4:$F$1998))+SUMPRODUCT(-('Diário 3º PA'!$E$4:$E$1991='Analítico Cx.'!$B131),-('Diário 3º PA'!$O$4:$O$1991=D$1),('Diário 3º PA'!$F$4:$F$1991))+SUMPRODUCT(-('Diário 4º PA'!$E$4:$E$2000='Analítico Cx.'!$B131),-('Diário 4º PA'!$O$4:$O$2000=D$1),('Diário 4º PA'!$F$4:$F$2000))</f>
        <v>0</v>
      </c>
      <c r="E131" s="188">
        <f>SUMPRODUCT(-('Diário 1º PA'!$E$4:$E$2000='Analítico Cx.'!$B131),-('Diário 1º PA'!$O$4:$O$2000=E$1),('Diário 1º PA'!$F$4:$F$2000))+SUMPRODUCT(-('Diário 2º PA'!$E$4:$E$1998='Analítico Cx.'!$B131),-('Diário 2º PA'!$O$4:$O$1998=E$1),('Diário 2º PA'!$F$4:$F$1998))+SUMPRODUCT(-('Diário 3º PA'!$E$4:$E$1991='Analítico Cx.'!$B131),-('Diário 3º PA'!$O$4:$O$1991=E$1),('Diário 3º PA'!$F$4:$F$1991))+SUMPRODUCT(-('Diário 4º PA'!$E$4:$E$2000='Analítico Cx.'!$B131),-('Diário 4º PA'!$O$4:$O$2000=E$1),('Diário 4º PA'!$F$4:$F$2000))</f>
        <v>24007.55</v>
      </c>
      <c r="F131" s="188">
        <f>SUMPRODUCT(-('Diário 1º PA'!$E$4:$E$2000='Analítico Cx.'!$B131),-('Diário 1º PA'!$O$4:$O$2000=F$1),('Diário 1º PA'!$F$4:$F$2000))+SUMPRODUCT(-('Diário 2º PA'!$E$4:$E$1998='Analítico Cx.'!$B131),-('Diário 2º PA'!$O$4:$O$1998=F$1),('Diário 2º PA'!$F$4:$F$1998))+SUMPRODUCT(-('Diário 3º PA'!$E$4:$E$1991='Analítico Cx.'!$B131),-('Diário 3º PA'!$O$4:$O$1991=F$1),('Diário 3º PA'!$F$4:$F$1991))+SUMPRODUCT(-('Diário 4º PA'!$E$4:$E$2000='Analítico Cx.'!$B131),-('Diário 4º PA'!$O$4:$O$2000=F$1),('Diário 4º PA'!$F$4:$F$2000))</f>
        <v>34459.379999999997</v>
      </c>
      <c r="G131" s="188">
        <f>SUMPRODUCT(-('Diário 1º PA'!$E$4:$E$2000='Analítico Cx.'!$B131),-('Diário 1º PA'!$O$4:$O$2000=G$1),('Diário 1º PA'!$F$4:$F$2000))+SUMPRODUCT(-('Diário 2º PA'!$E$4:$E$1998='Analítico Cx.'!$B131),-('Diário 2º PA'!$O$4:$O$1998=G$1),('Diário 2º PA'!$F$4:$F$1998))+SUMPRODUCT(-('Diário 3º PA'!$E$4:$E$1991='Analítico Cx.'!$B131),-('Diário 3º PA'!$O$4:$O$1991=G$1),('Diário 3º PA'!$F$4:$F$1991))+SUMPRODUCT(-('Diário 4º PA'!$E$4:$E$2000='Analítico Cx.'!$B131),-('Diário 4º PA'!$O$4:$O$2000=G$1),('Diário 4º PA'!$F$4:$F$2000))</f>
        <v>7800.92</v>
      </c>
      <c r="H131" s="188">
        <f>SUMPRODUCT(-('Diário 1º PA'!$E$4:$E$2000='Analítico Cx.'!$B131),-('Diário 1º PA'!$O$4:$O$2000=H$1),('Diário 1º PA'!$F$4:$F$2000))+SUMPRODUCT(-('Diário 2º PA'!$E$4:$E$1998='Analítico Cx.'!$B131),-('Diário 2º PA'!$O$4:$O$1998=H$1),('Diário 2º PA'!$F$4:$F$1998))+SUMPRODUCT(-('Diário 3º PA'!$E$4:$E$1991='Analítico Cx.'!$B131),-('Diário 3º PA'!$O$4:$O$1991=H$1),('Diário 3º PA'!$F$4:$F$1991))+SUMPRODUCT(-('Diário 4º PA'!$E$4:$E$2000='Analítico Cx.'!$B131),-('Diário 4º PA'!$O$4:$O$2000=H$1),('Diário 4º PA'!$F$4:$F$2000))</f>
        <v>24796.799999999999</v>
      </c>
      <c r="I131" s="188">
        <f>SUMPRODUCT(-('Diário 1º PA'!$E$4:$E$2000='Analítico Cx.'!$B131),-('Diário 1º PA'!$O$4:$O$2000=I$1),('Diário 1º PA'!$F$4:$F$2000))+SUMPRODUCT(-('Diário 2º PA'!$E$4:$E$1998='Analítico Cx.'!$B131),-('Diário 2º PA'!$O$4:$O$1998=I$1),('Diário 2º PA'!$F$4:$F$1998))+SUMPRODUCT(-('Diário 3º PA'!$E$4:$E$1991='Analítico Cx.'!$B131),-('Diário 3º PA'!$O$4:$O$1991=I$1),('Diário 3º PA'!$F$4:$F$1991))+SUMPRODUCT(-('Diário 4º PA'!$E$4:$E$2000='Analítico Cx.'!$B131),-('Diário 4º PA'!$O$4:$O$2000=I$1),('Diário 4º PA'!$F$4:$F$2000))</f>
        <v>35384.899999999994</v>
      </c>
      <c r="J131" s="188">
        <f>SUMPRODUCT(-('Diário 1º PA'!$E$4:$E$2000='Analítico Cx.'!$B131),-('Diário 1º PA'!$O$4:$O$2000=J$1),('Diário 1º PA'!$F$4:$F$2000))+SUMPRODUCT(-('Diário 2º PA'!$E$4:$E$1998='Analítico Cx.'!$B131),-('Diário 2º PA'!$O$4:$O$1998=J$1),('Diário 2º PA'!$F$4:$F$1998))+SUMPRODUCT(-('Diário 3º PA'!$E$4:$E$1991='Analítico Cx.'!$B131),-('Diário 3º PA'!$O$4:$O$1991=J$1),('Diário 3º PA'!$F$4:$F$1991))+SUMPRODUCT(-('Diário 4º PA'!$E$4:$E$2000='Analítico Cx.'!$B131),-('Diário 4º PA'!$O$4:$O$2000=J$1),('Diário 4º PA'!$F$4:$F$2000))</f>
        <v>10226.799999999999</v>
      </c>
      <c r="K131" s="188">
        <f>SUMPRODUCT(-('Diário 1º PA'!$E$4:$E$2000='Analítico Cx.'!$B131),-('Diário 1º PA'!$O$4:$O$2000=K$1),('Diário 1º PA'!$F$4:$F$2000))+SUMPRODUCT(-('Diário 2º PA'!$E$4:$E$1998='Analítico Cx.'!$B131),-('Diário 2º PA'!$O$4:$O$1998=K$1),('Diário 2º PA'!$F$4:$F$1998))+SUMPRODUCT(-('Diário 3º PA'!$E$4:$E$1991='Analítico Cx.'!$B131),-('Diário 3º PA'!$O$4:$O$1991=K$1),('Diário 3º PA'!$F$4:$F$1991))+SUMPRODUCT(-('Diário 4º PA'!$E$4:$E$2000='Analítico Cx.'!$B131),-('Diário 4º PA'!$O$4:$O$2000=K$1),('Diário 4º PA'!$F$4:$F$2000))</f>
        <v>21984.3</v>
      </c>
      <c r="L131" s="188">
        <f>SUMPRODUCT(-('Diário 1º PA'!$E$4:$E$2000='Analítico Cx.'!$B131),-('Diário 1º PA'!$O$4:$O$2000=L$1),('Diário 1º PA'!$F$4:$F$2000))+SUMPRODUCT(-('Diário 2º PA'!$E$4:$E$1998='Analítico Cx.'!$B131),-('Diário 2º PA'!$O$4:$O$1998=L$1),('Diário 2º PA'!$F$4:$F$1998))+SUMPRODUCT(-('Diário 3º PA'!$E$4:$E$1991='Analítico Cx.'!$B131),-('Diário 3º PA'!$O$4:$O$1991=L$1),('Diário 3º PA'!$F$4:$F$1991))+SUMPRODUCT(-('Diário 4º PA'!$E$4:$E$2000='Analítico Cx.'!$B131),-('Diário 4º PA'!$O$4:$O$2000=L$1),('Diário 4º PA'!$F$4:$F$2000))</f>
        <v>4167.5</v>
      </c>
      <c r="M131" s="188">
        <f>SUMPRODUCT(-('Diário 1º PA'!$E$4:$E$2000='Analítico Cx.'!$B131),-('Diário 1º PA'!$O$4:$O$2000=M$1),('Diário 1º PA'!$F$4:$F$2000))+SUMPRODUCT(-('Diário 2º PA'!$E$4:$E$1998='Analítico Cx.'!$B131),-('Diário 2º PA'!$O$4:$O$1998=M$1),('Diário 2º PA'!$F$4:$F$1998))+SUMPRODUCT(-('Diário 3º PA'!$E$4:$E$1991='Analítico Cx.'!$B131),-('Diário 3º PA'!$O$4:$O$1991=M$1),('Diário 3º PA'!$F$4:$F$1991))+SUMPRODUCT(-('Diário 4º PA'!$E$4:$E$2000='Analítico Cx.'!$B131),-('Diário 4º PA'!$O$4:$O$2000=M$1),('Diário 4º PA'!$F$4:$F$2000))</f>
        <v>11284.12</v>
      </c>
      <c r="N131" s="188">
        <f>SUMPRODUCT(-('Diário 1º PA'!$E$4:$E$2000='Analítico Cx.'!$B131),-('Diário 1º PA'!$O$4:$O$2000=N$1),('Diário 1º PA'!$F$4:$F$2000))+SUMPRODUCT(-('Diário 2º PA'!$E$4:$E$1998='Analítico Cx.'!$B131),-('Diário 2º PA'!$O$4:$O$1998=N$1),('Diário 2º PA'!$F$4:$F$1998))+SUMPRODUCT(-('Diário 3º PA'!$E$4:$E$1991='Analítico Cx.'!$B131),-('Diário 3º PA'!$O$4:$O$1991=N$1),('Diário 3º PA'!$F$4:$F$1991))+SUMPRODUCT(-('Diário 4º PA'!$E$4:$E$2000='Analítico Cx.'!$B131),-('Diário 4º PA'!$O$4:$O$2000=N$1),('Diário 4º PA'!$F$4:$F$2000))</f>
        <v>0</v>
      </c>
      <c r="O131" s="189">
        <f t="shared" si="18"/>
        <v>174112.26999999996</v>
      </c>
      <c r="P131" s="172">
        <f t="shared" si="19"/>
        <v>8.3054012939561578E-2</v>
      </c>
    </row>
    <row r="132" spans="1:16" ht="23.25" customHeight="1">
      <c r="A132" s="63" t="s">
        <v>415</v>
      </c>
      <c r="B132" s="441" t="s">
        <v>443</v>
      </c>
      <c r="C132" s="188">
        <f>SUMPRODUCT(-('Diário 1º PA'!$E$4:$E$2000='Analítico Cx.'!$B132),-('Diário 1º PA'!$O$4:$O$2000=C$1),('Diário 1º PA'!$F$4:$F$2000))+SUMPRODUCT(-('Diário 2º PA'!$E$4:$E$1998='Analítico Cx.'!$B132),-('Diário 2º PA'!$O$4:$O$1998=C$1),('Diário 2º PA'!$F$4:$F$1998))+SUMPRODUCT(-('Diário 3º PA'!$E$4:$E$1991='Analítico Cx.'!$B132),-('Diário 3º PA'!$O$4:$O$1991=C$1),('Diário 3º PA'!$F$4:$F$1991))+SUMPRODUCT(-('Diário 4º PA'!$E$4:$E$2000='Analítico Cx.'!$B132),-('Diário 4º PA'!$O$4:$O$2000=C$1),('Diário 4º PA'!$F$4:$F$2000))</f>
        <v>0</v>
      </c>
      <c r="D132" s="188">
        <f>SUMPRODUCT(-('Diário 1º PA'!$E$4:$E$2000='Analítico Cx.'!$B132),-('Diário 1º PA'!$O$4:$O$2000=D$1),('Diário 1º PA'!$F$4:$F$2000))+SUMPRODUCT(-('Diário 2º PA'!$E$4:$E$1998='Analítico Cx.'!$B132),-('Diário 2º PA'!$O$4:$O$1998=D$1),('Diário 2º PA'!$F$4:$F$1998))+SUMPRODUCT(-('Diário 3º PA'!$E$4:$E$1991='Analítico Cx.'!$B132),-('Diário 3º PA'!$O$4:$O$1991=D$1),('Diário 3º PA'!$F$4:$F$1991))+SUMPRODUCT(-('Diário 4º PA'!$E$4:$E$2000='Analítico Cx.'!$B132),-('Diário 4º PA'!$O$4:$O$2000=D$1),('Diário 4º PA'!$F$4:$F$2000))</f>
        <v>0</v>
      </c>
      <c r="E132" s="188">
        <f>SUMPRODUCT(-('Diário 1º PA'!$E$4:$E$2000='Analítico Cx.'!$B132),-('Diário 1º PA'!$O$4:$O$2000=E$1),('Diário 1º PA'!$F$4:$F$2000))+SUMPRODUCT(-('Diário 2º PA'!$E$4:$E$1998='Analítico Cx.'!$B132),-('Diário 2º PA'!$O$4:$O$1998=E$1),('Diário 2º PA'!$F$4:$F$1998))+SUMPRODUCT(-('Diário 3º PA'!$E$4:$E$1991='Analítico Cx.'!$B132),-('Diário 3º PA'!$O$4:$O$1991=E$1),('Diário 3º PA'!$F$4:$F$1991))+SUMPRODUCT(-('Diário 4º PA'!$E$4:$E$2000='Analítico Cx.'!$B132),-('Diário 4º PA'!$O$4:$O$2000=E$1),('Diário 4º PA'!$F$4:$F$2000))</f>
        <v>0</v>
      </c>
      <c r="F132" s="188">
        <f>SUMPRODUCT(-('Diário 1º PA'!$E$4:$E$2000='Analítico Cx.'!$B132),-('Diário 1º PA'!$O$4:$O$2000=F$1),('Diário 1º PA'!$F$4:$F$2000))+SUMPRODUCT(-('Diário 2º PA'!$E$4:$E$1998='Analítico Cx.'!$B132),-('Diário 2º PA'!$O$4:$O$1998=F$1),('Diário 2º PA'!$F$4:$F$1998))+SUMPRODUCT(-('Diário 3º PA'!$E$4:$E$1991='Analítico Cx.'!$B132),-('Diário 3º PA'!$O$4:$O$1991=F$1),('Diário 3º PA'!$F$4:$F$1991))+SUMPRODUCT(-('Diário 4º PA'!$E$4:$E$2000='Analítico Cx.'!$B132),-('Diário 4º PA'!$O$4:$O$2000=F$1),('Diário 4º PA'!$F$4:$F$2000))</f>
        <v>0</v>
      </c>
      <c r="G132" s="188">
        <f>SUMPRODUCT(-('Diário 1º PA'!$E$4:$E$2000='Analítico Cx.'!$B132),-('Diário 1º PA'!$O$4:$O$2000=G$1),('Diário 1º PA'!$F$4:$F$2000))+SUMPRODUCT(-('Diário 2º PA'!$E$4:$E$1998='Analítico Cx.'!$B132),-('Diário 2º PA'!$O$4:$O$1998=G$1),('Diário 2º PA'!$F$4:$F$1998))+SUMPRODUCT(-('Diário 3º PA'!$E$4:$E$1991='Analítico Cx.'!$B132),-('Diário 3º PA'!$O$4:$O$1991=G$1),('Diário 3º PA'!$F$4:$F$1991))+SUMPRODUCT(-('Diário 4º PA'!$E$4:$E$2000='Analítico Cx.'!$B132),-('Diário 4º PA'!$O$4:$O$2000=G$1),('Diário 4º PA'!$F$4:$F$2000))</f>
        <v>0</v>
      </c>
      <c r="H132" s="188">
        <f>SUMPRODUCT(-('Diário 1º PA'!$E$4:$E$2000='Analítico Cx.'!$B132),-('Diário 1º PA'!$O$4:$O$2000=H$1),('Diário 1º PA'!$F$4:$F$2000))+SUMPRODUCT(-('Diário 2º PA'!$E$4:$E$1998='Analítico Cx.'!$B132),-('Diário 2º PA'!$O$4:$O$1998=H$1),('Diário 2º PA'!$F$4:$F$1998))+SUMPRODUCT(-('Diário 3º PA'!$E$4:$E$1991='Analítico Cx.'!$B132),-('Diário 3º PA'!$O$4:$O$1991=H$1),('Diário 3º PA'!$F$4:$F$1991))+SUMPRODUCT(-('Diário 4º PA'!$E$4:$E$2000='Analítico Cx.'!$B132),-('Diário 4º PA'!$O$4:$O$2000=H$1),('Diário 4º PA'!$F$4:$F$2000))</f>
        <v>0</v>
      </c>
      <c r="I132" s="188">
        <f>SUMPRODUCT(-('Diário 1º PA'!$E$4:$E$2000='Analítico Cx.'!$B132),-('Diário 1º PA'!$O$4:$O$2000=I$1),('Diário 1º PA'!$F$4:$F$2000))+SUMPRODUCT(-('Diário 2º PA'!$E$4:$E$1998='Analítico Cx.'!$B132),-('Diário 2º PA'!$O$4:$O$1998=I$1),('Diário 2º PA'!$F$4:$F$1998))+SUMPRODUCT(-('Diário 3º PA'!$E$4:$E$1991='Analítico Cx.'!$B132),-('Diário 3º PA'!$O$4:$O$1991=I$1),('Diário 3º PA'!$F$4:$F$1991))+SUMPRODUCT(-('Diário 4º PA'!$E$4:$E$2000='Analítico Cx.'!$B132),-('Diário 4º PA'!$O$4:$O$2000=I$1),('Diário 4º PA'!$F$4:$F$2000))</f>
        <v>0</v>
      </c>
      <c r="J132" s="188">
        <f>SUMPRODUCT(-('Diário 1º PA'!$E$4:$E$2000='Analítico Cx.'!$B132),-('Diário 1º PA'!$O$4:$O$2000=J$1),('Diário 1º PA'!$F$4:$F$2000))+SUMPRODUCT(-('Diário 2º PA'!$E$4:$E$1998='Analítico Cx.'!$B132),-('Diário 2º PA'!$O$4:$O$1998=J$1),('Diário 2º PA'!$F$4:$F$1998))+SUMPRODUCT(-('Diário 3º PA'!$E$4:$E$1991='Analítico Cx.'!$B132),-('Diário 3º PA'!$O$4:$O$1991=J$1),('Diário 3º PA'!$F$4:$F$1991))+SUMPRODUCT(-('Diário 4º PA'!$E$4:$E$2000='Analítico Cx.'!$B132),-('Diário 4º PA'!$O$4:$O$2000=J$1),('Diário 4º PA'!$F$4:$F$2000))</f>
        <v>0</v>
      </c>
      <c r="K132" s="188">
        <f>SUMPRODUCT(-('Diário 1º PA'!$E$4:$E$2000='Analítico Cx.'!$B132),-('Diário 1º PA'!$O$4:$O$2000=K$1),('Diário 1º PA'!$F$4:$F$2000))+SUMPRODUCT(-('Diário 2º PA'!$E$4:$E$1998='Analítico Cx.'!$B132),-('Diário 2º PA'!$O$4:$O$1998=K$1),('Diário 2º PA'!$F$4:$F$1998))+SUMPRODUCT(-('Diário 3º PA'!$E$4:$E$1991='Analítico Cx.'!$B132),-('Diário 3º PA'!$O$4:$O$1991=K$1),('Diário 3º PA'!$F$4:$F$1991))+SUMPRODUCT(-('Diário 4º PA'!$E$4:$E$2000='Analítico Cx.'!$B132),-('Diário 4º PA'!$O$4:$O$2000=K$1),('Diário 4º PA'!$F$4:$F$2000))</f>
        <v>0</v>
      </c>
      <c r="L132" s="188">
        <f>SUMPRODUCT(-('Diário 1º PA'!$E$4:$E$2000='Analítico Cx.'!$B132),-('Diário 1º PA'!$O$4:$O$2000=L$1),('Diário 1º PA'!$F$4:$F$2000))+SUMPRODUCT(-('Diário 2º PA'!$E$4:$E$1998='Analítico Cx.'!$B132),-('Diário 2º PA'!$O$4:$O$1998=L$1),('Diário 2º PA'!$F$4:$F$1998))+SUMPRODUCT(-('Diário 3º PA'!$E$4:$E$1991='Analítico Cx.'!$B132),-('Diário 3º PA'!$O$4:$O$1991=L$1),('Diário 3º PA'!$F$4:$F$1991))+SUMPRODUCT(-('Diário 4º PA'!$E$4:$E$2000='Analítico Cx.'!$B132),-('Diário 4º PA'!$O$4:$O$2000=L$1),('Diário 4º PA'!$F$4:$F$2000))</f>
        <v>0</v>
      </c>
      <c r="M132" s="188">
        <f>SUMPRODUCT(-('Diário 1º PA'!$E$4:$E$2000='Analítico Cx.'!$B132),-('Diário 1º PA'!$O$4:$O$2000=M$1),('Diário 1º PA'!$F$4:$F$2000))+SUMPRODUCT(-('Diário 2º PA'!$E$4:$E$1998='Analítico Cx.'!$B132),-('Diário 2º PA'!$O$4:$O$1998=M$1),('Diário 2º PA'!$F$4:$F$1998))+SUMPRODUCT(-('Diário 3º PA'!$E$4:$E$1991='Analítico Cx.'!$B132),-('Diário 3º PA'!$O$4:$O$1991=M$1),('Diário 3º PA'!$F$4:$F$1991))+SUMPRODUCT(-('Diário 4º PA'!$E$4:$E$2000='Analítico Cx.'!$B132),-('Diário 4º PA'!$O$4:$O$2000=M$1),('Diário 4º PA'!$F$4:$F$2000))</f>
        <v>0</v>
      </c>
      <c r="N132" s="188">
        <f>SUMPRODUCT(-('Diário 1º PA'!$E$4:$E$2000='Analítico Cx.'!$B132),-('Diário 1º PA'!$O$4:$O$2000=N$1),('Diário 1º PA'!$F$4:$F$2000))+SUMPRODUCT(-('Diário 2º PA'!$E$4:$E$1998='Analítico Cx.'!$B132),-('Diário 2º PA'!$O$4:$O$1998=N$1),('Diário 2º PA'!$F$4:$F$1998))+SUMPRODUCT(-('Diário 3º PA'!$E$4:$E$1991='Analítico Cx.'!$B132),-('Diário 3º PA'!$O$4:$O$1991=N$1),('Diário 3º PA'!$F$4:$F$1991))+SUMPRODUCT(-('Diário 4º PA'!$E$4:$E$2000='Analítico Cx.'!$B132),-('Diário 4º PA'!$O$4:$O$2000=N$1),('Diário 4º PA'!$F$4:$F$2000))</f>
        <v>0</v>
      </c>
      <c r="O132" s="189">
        <f t="shared" si="18"/>
        <v>0</v>
      </c>
      <c r="P132" s="172">
        <f t="shared" si="19"/>
        <v>0</v>
      </c>
    </row>
    <row r="133" spans="1:16" ht="23.25" customHeight="1">
      <c r="A133" s="63" t="s">
        <v>416</v>
      </c>
      <c r="B133" s="441" t="s">
        <v>444</v>
      </c>
      <c r="C133" s="188">
        <f>SUMPRODUCT(-('Diário 1º PA'!$E$4:$E$2000='Analítico Cx.'!$B133),-('Diário 1º PA'!$O$4:$O$2000=C$1),('Diário 1º PA'!$F$4:$F$2000))+SUMPRODUCT(-('Diário 2º PA'!$E$4:$E$1998='Analítico Cx.'!$B133),-('Diário 2º PA'!$O$4:$O$1998=C$1),('Diário 2º PA'!$F$4:$F$1998))+SUMPRODUCT(-('Diário 3º PA'!$E$4:$E$1991='Analítico Cx.'!$B133),-('Diário 3º PA'!$O$4:$O$1991=C$1),('Diário 3º PA'!$F$4:$F$1991))+SUMPRODUCT(-('Diário 4º PA'!$E$4:$E$2000='Analítico Cx.'!$B133),-('Diário 4º PA'!$O$4:$O$2000=C$1),('Diário 4º PA'!$F$4:$F$2000))</f>
        <v>0</v>
      </c>
      <c r="D133" s="188">
        <f>SUMPRODUCT(-('Diário 1º PA'!$E$4:$E$2000='Analítico Cx.'!$B133),-('Diário 1º PA'!$O$4:$O$2000=D$1),('Diário 1º PA'!$F$4:$F$2000))+SUMPRODUCT(-('Diário 2º PA'!$E$4:$E$1998='Analítico Cx.'!$B133),-('Diário 2º PA'!$O$4:$O$1998=D$1),('Diário 2º PA'!$F$4:$F$1998))+SUMPRODUCT(-('Diário 3º PA'!$E$4:$E$1991='Analítico Cx.'!$B133),-('Diário 3º PA'!$O$4:$O$1991=D$1),('Diário 3º PA'!$F$4:$F$1991))+SUMPRODUCT(-('Diário 4º PA'!$E$4:$E$2000='Analítico Cx.'!$B133),-('Diário 4º PA'!$O$4:$O$2000=D$1),('Diário 4º PA'!$F$4:$F$2000))</f>
        <v>0</v>
      </c>
      <c r="E133" s="188">
        <f>SUMPRODUCT(-('Diário 1º PA'!$E$4:$E$2000='Analítico Cx.'!$B133),-('Diário 1º PA'!$O$4:$O$2000=E$1),('Diário 1º PA'!$F$4:$F$2000))+SUMPRODUCT(-('Diário 2º PA'!$E$4:$E$1998='Analítico Cx.'!$B133),-('Diário 2º PA'!$O$4:$O$1998=E$1),('Diário 2º PA'!$F$4:$F$1998))+SUMPRODUCT(-('Diário 3º PA'!$E$4:$E$1991='Analítico Cx.'!$B133),-('Diário 3º PA'!$O$4:$O$1991=E$1),('Diário 3º PA'!$F$4:$F$1991))+SUMPRODUCT(-('Diário 4º PA'!$E$4:$E$2000='Analítico Cx.'!$B133),-('Diário 4º PA'!$O$4:$O$2000=E$1),('Diário 4º PA'!$F$4:$F$2000))</f>
        <v>0</v>
      </c>
      <c r="F133" s="188">
        <f>SUMPRODUCT(-('Diário 1º PA'!$E$4:$E$2000='Analítico Cx.'!$B133),-('Diário 1º PA'!$O$4:$O$2000=F$1),('Diário 1º PA'!$F$4:$F$2000))+SUMPRODUCT(-('Diário 2º PA'!$E$4:$E$1998='Analítico Cx.'!$B133),-('Diário 2º PA'!$O$4:$O$1998=F$1),('Diário 2º PA'!$F$4:$F$1998))+SUMPRODUCT(-('Diário 3º PA'!$E$4:$E$1991='Analítico Cx.'!$B133),-('Diário 3º PA'!$O$4:$O$1991=F$1),('Diário 3º PA'!$F$4:$F$1991))+SUMPRODUCT(-('Diário 4º PA'!$E$4:$E$2000='Analítico Cx.'!$B133),-('Diário 4º PA'!$O$4:$O$2000=F$1),('Diário 4º PA'!$F$4:$F$2000))</f>
        <v>1500</v>
      </c>
      <c r="G133" s="188">
        <f>SUMPRODUCT(-('Diário 1º PA'!$E$4:$E$2000='Analítico Cx.'!$B133),-('Diário 1º PA'!$O$4:$O$2000=G$1),('Diário 1º PA'!$F$4:$F$2000))+SUMPRODUCT(-('Diário 2º PA'!$E$4:$E$1998='Analítico Cx.'!$B133),-('Diário 2º PA'!$O$4:$O$1998=G$1),('Diário 2º PA'!$F$4:$F$1998))+SUMPRODUCT(-('Diário 3º PA'!$E$4:$E$1991='Analítico Cx.'!$B133),-('Diário 3º PA'!$O$4:$O$1991=G$1),('Diário 3º PA'!$F$4:$F$1991))+SUMPRODUCT(-('Diário 4º PA'!$E$4:$E$2000='Analítico Cx.'!$B133),-('Diário 4º PA'!$O$4:$O$2000=G$1),('Diário 4º PA'!$F$4:$F$2000))</f>
        <v>0</v>
      </c>
      <c r="H133" s="188">
        <f>SUMPRODUCT(-('Diário 1º PA'!$E$4:$E$2000='Analítico Cx.'!$B133),-('Diário 1º PA'!$O$4:$O$2000=H$1),('Diário 1º PA'!$F$4:$F$2000))+SUMPRODUCT(-('Diário 2º PA'!$E$4:$E$1998='Analítico Cx.'!$B133),-('Diário 2º PA'!$O$4:$O$1998=H$1),('Diário 2º PA'!$F$4:$F$1998))+SUMPRODUCT(-('Diário 3º PA'!$E$4:$E$1991='Analítico Cx.'!$B133),-('Diário 3º PA'!$O$4:$O$1991=H$1),('Diário 3º PA'!$F$4:$F$1991))+SUMPRODUCT(-('Diário 4º PA'!$E$4:$E$2000='Analítico Cx.'!$B133),-('Diário 4º PA'!$O$4:$O$2000=H$1),('Diário 4º PA'!$F$4:$F$2000))</f>
        <v>0</v>
      </c>
      <c r="I133" s="188">
        <f>SUMPRODUCT(-('Diário 1º PA'!$E$4:$E$2000='Analítico Cx.'!$B133),-('Diário 1º PA'!$O$4:$O$2000=I$1),('Diário 1º PA'!$F$4:$F$2000))+SUMPRODUCT(-('Diário 2º PA'!$E$4:$E$1998='Analítico Cx.'!$B133),-('Diário 2º PA'!$O$4:$O$1998=I$1),('Diário 2º PA'!$F$4:$F$1998))+SUMPRODUCT(-('Diário 3º PA'!$E$4:$E$1991='Analítico Cx.'!$B133),-('Diário 3º PA'!$O$4:$O$1991=I$1),('Diário 3º PA'!$F$4:$F$1991))+SUMPRODUCT(-('Diário 4º PA'!$E$4:$E$2000='Analítico Cx.'!$B133),-('Diário 4º PA'!$O$4:$O$2000=I$1),('Diário 4º PA'!$F$4:$F$2000))</f>
        <v>0</v>
      </c>
      <c r="J133" s="188">
        <f>SUMPRODUCT(-('Diário 1º PA'!$E$4:$E$2000='Analítico Cx.'!$B133),-('Diário 1º PA'!$O$4:$O$2000=J$1),('Diário 1º PA'!$F$4:$F$2000))+SUMPRODUCT(-('Diário 2º PA'!$E$4:$E$1998='Analítico Cx.'!$B133),-('Diário 2º PA'!$O$4:$O$1998=J$1),('Diário 2º PA'!$F$4:$F$1998))+SUMPRODUCT(-('Diário 3º PA'!$E$4:$E$1991='Analítico Cx.'!$B133),-('Diário 3º PA'!$O$4:$O$1991=J$1),('Diário 3º PA'!$F$4:$F$1991))+SUMPRODUCT(-('Diário 4º PA'!$E$4:$E$2000='Analítico Cx.'!$B133),-('Diário 4º PA'!$O$4:$O$2000=J$1),('Diário 4º PA'!$F$4:$F$2000))</f>
        <v>0</v>
      </c>
      <c r="K133" s="188">
        <f>SUMPRODUCT(-('Diário 1º PA'!$E$4:$E$2000='Analítico Cx.'!$B133),-('Diário 1º PA'!$O$4:$O$2000=K$1),('Diário 1º PA'!$F$4:$F$2000))+SUMPRODUCT(-('Diário 2º PA'!$E$4:$E$1998='Analítico Cx.'!$B133),-('Diário 2º PA'!$O$4:$O$1998=K$1),('Diário 2º PA'!$F$4:$F$1998))+SUMPRODUCT(-('Diário 3º PA'!$E$4:$E$1991='Analítico Cx.'!$B133),-('Diário 3º PA'!$O$4:$O$1991=K$1),('Diário 3º PA'!$F$4:$F$1991))+SUMPRODUCT(-('Diário 4º PA'!$E$4:$E$2000='Analítico Cx.'!$B133),-('Diário 4º PA'!$O$4:$O$2000=K$1),('Diário 4º PA'!$F$4:$F$2000))</f>
        <v>700</v>
      </c>
      <c r="L133" s="188">
        <f>SUMPRODUCT(-('Diário 1º PA'!$E$4:$E$2000='Analítico Cx.'!$B133),-('Diário 1º PA'!$O$4:$O$2000=L$1),('Diário 1º PA'!$F$4:$F$2000))+SUMPRODUCT(-('Diário 2º PA'!$E$4:$E$1998='Analítico Cx.'!$B133),-('Diário 2º PA'!$O$4:$O$1998=L$1),('Diário 2º PA'!$F$4:$F$1998))+SUMPRODUCT(-('Diário 3º PA'!$E$4:$E$1991='Analítico Cx.'!$B133),-('Diário 3º PA'!$O$4:$O$1991=L$1),('Diário 3º PA'!$F$4:$F$1991))+SUMPRODUCT(-('Diário 4º PA'!$E$4:$E$2000='Analítico Cx.'!$B133),-('Diário 4º PA'!$O$4:$O$2000=L$1),('Diário 4º PA'!$F$4:$F$2000))</f>
        <v>0</v>
      </c>
      <c r="M133" s="188">
        <f>SUMPRODUCT(-('Diário 1º PA'!$E$4:$E$2000='Analítico Cx.'!$B133),-('Diário 1º PA'!$O$4:$O$2000=M$1),('Diário 1º PA'!$F$4:$F$2000))+SUMPRODUCT(-('Diário 2º PA'!$E$4:$E$1998='Analítico Cx.'!$B133),-('Diário 2º PA'!$O$4:$O$1998=M$1),('Diário 2º PA'!$F$4:$F$1998))+SUMPRODUCT(-('Diário 3º PA'!$E$4:$E$1991='Analítico Cx.'!$B133),-('Diário 3º PA'!$O$4:$O$1991=M$1),('Diário 3º PA'!$F$4:$F$1991))+SUMPRODUCT(-('Diário 4º PA'!$E$4:$E$2000='Analítico Cx.'!$B133),-('Diário 4º PA'!$O$4:$O$2000=M$1),('Diário 4º PA'!$F$4:$F$2000))</f>
        <v>3800</v>
      </c>
      <c r="N133" s="188">
        <f>SUMPRODUCT(-('Diário 1º PA'!$E$4:$E$2000='Analítico Cx.'!$B133),-('Diário 1º PA'!$O$4:$O$2000=N$1),('Diário 1º PA'!$F$4:$F$2000))+SUMPRODUCT(-('Diário 2º PA'!$E$4:$E$1998='Analítico Cx.'!$B133),-('Diário 2º PA'!$O$4:$O$1998=N$1),('Diário 2º PA'!$F$4:$F$1998))+SUMPRODUCT(-('Diário 3º PA'!$E$4:$E$1991='Analítico Cx.'!$B133),-('Diário 3º PA'!$O$4:$O$1991=N$1),('Diário 3º PA'!$F$4:$F$1991))+SUMPRODUCT(-('Diário 4º PA'!$E$4:$E$2000='Analítico Cx.'!$B133),-('Diário 4º PA'!$O$4:$O$2000=N$1),('Diário 4º PA'!$F$4:$F$2000))</f>
        <v>0</v>
      </c>
      <c r="O133" s="189">
        <f t="shared" si="18"/>
        <v>6000</v>
      </c>
      <c r="P133" s="172">
        <f t="shared" si="19"/>
        <v>2.8620847780421771E-3</v>
      </c>
    </row>
    <row r="134" spans="1:16" ht="23.25" customHeight="1">
      <c r="A134" s="63" t="s">
        <v>417</v>
      </c>
      <c r="B134" s="441" t="s">
        <v>445</v>
      </c>
      <c r="C134" s="188">
        <f>SUMPRODUCT(-('Diário 1º PA'!$E$4:$E$2000='Analítico Cx.'!$B134),-('Diário 1º PA'!$O$4:$O$2000=C$1),('Diário 1º PA'!$F$4:$F$2000))+SUMPRODUCT(-('Diário 2º PA'!$E$4:$E$1998='Analítico Cx.'!$B134),-('Diário 2º PA'!$O$4:$O$1998=C$1),('Diário 2º PA'!$F$4:$F$1998))+SUMPRODUCT(-('Diário 3º PA'!$E$4:$E$1991='Analítico Cx.'!$B134),-('Diário 3º PA'!$O$4:$O$1991=C$1),('Diário 3º PA'!$F$4:$F$1991))+SUMPRODUCT(-('Diário 4º PA'!$E$4:$E$2000='Analítico Cx.'!$B134),-('Diário 4º PA'!$O$4:$O$2000=C$1),('Diário 4º PA'!$F$4:$F$2000))</f>
        <v>0</v>
      </c>
      <c r="D134" s="188">
        <f>SUMPRODUCT(-('Diário 1º PA'!$E$4:$E$2000='Analítico Cx.'!$B134),-('Diário 1º PA'!$O$4:$O$2000=D$1),('Diário 1º PA'!$F$4:$F$2000))+SUMPRODUCT(-('Diário 2º PA'!$E$4:$E$1998='Analítico Cx.'!$B134),-('Diário 2º PA'!$O$4:$O$1998=D$1),('Diário 2º PA'!$F$4:$F$1998))+SUMPRODUCT(-('Diário 3º PA'!$E$4:$E$1991='Analítico Cx.'!$B134),-('Diário 3º PA'!$O$4:$O$1991=D$1),('Diário 3º PA'!$F$4:$F$1991))+SUMPRODUCT(-('Diário 4º PA'!$E$4:$E$2000='Analítico Cx.'!$B134),-('Diário 4º PA'!$O$4:$O$2000=D$1),('Diário 4º PA'!$F$4:$F$2000))</f>
        <v>0</v>
      </c>
      <c r="E134" s="188">
        <f>SUMPRODUCT(-('Diário 1º PA'!$E$4:$E$2000='Analítico Cx.'!$B134),-('Diário 1º PA'!$O$4:$O$2000=E$1),('Diário 1º PA'!$F$4:$F$2000))+SUMPRODUCT(-('Diário 2º PA'!$E$4:$E$1998='Analítico Cx.'!$B134),-('Diário 2º PA'!$O$4:$O$1998=E$1),('Diário 2º PA'!$F$4:$F$1998))+SUMPRODUCT(-('Diário 3º PA'!$E$4:$E$1991='Analítico Cx.'!$B134),-('Diário 3º PA'!$O$4:$O$1991=E$1),('Diário 3º PA'!$F$4:$F$1991))+SUMPRODUCT(-('Diário 4º PA'!$E$4:$E$2000='Analítico Cx.'!$B134),-('Diário 4º PA'!$O$4:$O$2000=E$1),('Diário 4º PA'!$F$4:$F$2000))</f>
        <v>11565.84</v>
      </c>
      <c r="F134" s="188">
        <f>SUMPRODUCT(-('Diário 1º PA'!$E$4:$E$2000='Analítico Cx.'!$B134),-('Diário 1º PA'!$O$4:$O$2000=F$1),('Diário 1º PA'!$F$4:$F$2000))+SUMPRODUCT(-('Diário 2º PA'!$E$4:$E$1998='Analítico Cx.'!$B134),-('Diário 2º PA'!$O$4:$O$1998=F$1),('Diário 2º PA'!$F$4:$F$1998))+SUMPRODUCT(-('Diário 3º PA'!$E$4:$E$1991='Analítico Cx.'!$B134),-('Diário 3º PA'!$O$4:$O$1991=F$1),('Diário 3º PA'!$F$4:$F$1991))+SUMPRODUCT(-('Diário 4º PA'!$E$4:$E$2000='Analítico Cx.'!$B134),-('Diário 4º PA'!$O$4:$O$2000=F$1),('Diário 4º PA'!$F$4:$F$2000))</f>
        <v>35532.369999999995</v>
      </c>
      <c r="G134" s="188">
        <f>SUMPRODUCT(-('Diário 1º PA'!$E$4:$E$2000='Analítico Cx.'!$B134),-('Diário 1º PA'!$O$4:$O$2000=G$1),('Diário 1º PA'!$F$4:$F$2000))+SUMPRODUCT(-('Diário 2º PA'!$E$4:$E$1998='Analítico Cx.'!$B134),-('Diário 2º PA'!$O$4:$O$1998=G$1),('Diário 2º PA'!$F$4:$F$1998))+SUMPRODUCT(-('Diário 3º PA'!$E$4:$E$1991='Analítico Cx.'!$B134),-('Diário 3º PA'!$O$4:$O$1991=G$1),('Diário 3º PA'!$F$4:$F$1991))+SUMPRODUCT(-('Diário 4º PA'!$E$4:$E$2000='Analítico Cx.'!$B134),-('Diário 4º PA'!$O$4:$O$2000=G$1),('Diário 4º PA'!$F$4:$F$2000))</f>
        <v>17001.789999999997</v>
      </c>
      <c r="H134" s="188">
        <f>SUMPRODUCT(-('Diário 1º PA'!$E$4:$E$2000='Analítico Cx.'!$B134),-('Diário 1º PA'!$O$4:$O$2000=H$1),('Diário 1º PA'!$F$4:$F$2000))+SUMPRODUCT(-('Diário 2º PA'!$E$4:$E$1998='Analítico Cx.'!$B134),-('Diário 2º PA'!$O$4:$O$1998=H$1),('Diário 2º PA'!$F$4:$F$1998))+SUMPRODUCT(-('Diário 3º PA'!$E$4:$E$1991='Analítico Cx.'!$B134),-('Diário 3º PA'!$O$4:$O$1991=H$1),('Diário 3º PA'!$F$4:$F$1991))+SUMPRODUCT(-('Diário 4º PA'!$E$4:$E$2000='Analítico Cx.'!$B134),-('Diário 4º PA'!$O$4:$O$2000=H$1),('Diário 4º PA'!$F$4:$F$2000))</f>
        <v>1347.45</v>
      </c>
      <c r="I134" s="188">
        <f>SUMPRODUCT(-('Diário 1º PA'!$E$4:$E$2000='Analítico Cx.'!$B134),-('Diário 1º PA'!$O$4:$O$2000=I$1),('Diário 1º PA'!$F$4:$F$2000))+SUMPRODUCT(-('Diário 2º PA'!$E$4:$E$1998='Analítico Cx.'!$B134),-('Diário 2º PA'!$O$4:$O$1998=I$1),('Diário 2º PA'!$F$4:$F$1998))+SUMPRODUCT(-('Diário 3º PA'!$E$4:$E$1991='Analítico Cx.'!$B134),-('Diário 3º PA'!$O$4:$O$1991=I$1),('Diário 3º PA'!$F$4:$F$1991))+SUMPRODUCT(-('Diário 4º PA'!$E$4:$E$2000='Analítico Cx.'!$B134),-('Diário 4º PA'!$O$4:$O$2000=I$1),('Diário 4º PA'!$F$4:$F$2000))</f>
        <v>1292.55</v>
      </c>
      <c r="J134" s="188">
        <f>SUMPRODUCT(-('Diário 1º PA'!$E$4:$E$2000='Analítico Cx.'!$B134),-('Diário 1º PA'!$O$4:$O$2000=J$1),('Diário 1º PA'!$F$4:$F$2000))+SUMPRODUCT(-('Diário 2º PA'!$E$4:$E$1998='Analítico Cx.'!$B134),-('Diário 2º PA'!$O$4:$O$1998=J$1),('Diário 2º PA'!$F$4:$F$1998))+SUMPRODUCT(-('Diário 3º PA'!$E$4:$E$1991='Analítico Cx.'!$B134),-('Diário 3º PA'!$O$4:$O$1991=J$1),('Diário 3º PA'!$F$4:$F$1991))+SUMPRODUCT(-('Diário 4º PA'!$E$4:$E$2000='Analítico Cx.'!$B134),-('Diário 4º PA'!$O$4:$O$2000=J$1),('Diário 4º PA'!$F$4:$F$2000))</f>
        <v>0</v>
      </c>
      <c r="K134" s="188">
        <f>SUMPRODUCT(-('Diário 1º PA'!$E$4:$E$2000='Analítico Cx.'!$B134),-('Diário 1º PA'!$O$4:$O$2000=K$1),('Diário 1º PA'!$F$4:$F$2000))+SUMPRODUCT(-('Diário 2º PA'!$E$4:$E$1998='Analítico Cx.'!$B134),-('Diário 2º PA'!$O$4:$O$1998=K$1),('Diário 2º PA'!$F$4:$F$1998))+SUMPRODUCT(-('Diário 3º PA'!$E$4:$E$1991='Analítico Cx.'!$B134),-('Diário 3º PA'!$O$4:$O$1991=K$1),('Diário 3º PA'!$F$4:$F$1991))+SUMPRODUCT(-('Diário 4º PA'!$E$4:$E$2000='Analítico Cx.'!$B134),-('Diário 4º PA'!$O$4:$O$2000=K$1),('Diário 4º PA'!$F$4:$F$2000))</f>
        <v>6260</v>
      </c>
      <c r="L134" s="188">
        <f>SUMPRODUCT(-('Diário 1º PA'!$E$4:$E$2000='Analítico Cx.'!$B134),-('Diário 1º PA'!$O$4:$O$2000=L$1),('Diário 1º PA'!$F$4:$F$2000))+SUMPRODUCT(-('Diário 2º PA'!$E$4:$E$1998='Analítico Cx.'!$B134),-('Diário 2º PA'!$O$4:$O$1998=L$1),('Diário 2º PA'!$F$4:$F$1998))+SUMPRODUCT(-('Diário 3º PA'!$E$4:$E$1991='Analítico Cx.'!$B134),-('Diário 3º PA'!$O$4:$O$1991=L$1),('Diário 3º PA'!$F$4:$F$1991))+SUMPRODUCT(-('Diário 4º PA'!$E$4:$E$2000='Analítico Cx.'!$B134),-('Diário 4º PA'!$O$4:$O$2000=L$1),('Diário 4º PA'!$F$4:$F$2000))</f>
        <v>540</v>
      </c>
      <c r="M134" s="188">
        <f>SUMPRODUCT(-('Diário 1º PA'!$E$4:$E$2000='Analítico Cx.'!$B134),-('Diário 1º PA'!$O$4:$O$2000=M$1),('Diário 1º PA'!$F$4:$F$2000))+SUMPRODUCT(-('Diário 2º PA'!$E$4:$E$1998='Analítico Cx.'!$B134),-('Diário 2º PA'!$O$4:$O$1998=M$1),('Diário 2º PA'!$F$4:$F$1998))+SUMPRODUCT(-('Diário 3º PA'!$E$4:$E$1991='Analítico Cx.'!$B134),-('Diário 3º PA'!$O$4:$O$1991=M$1),('Diário 3º PA'!$F$4:$F$1991))+SUMPRODUCT(-('Diário 4º PA'!$E$4:$E$2000='Analítico Cx.'!$B134),-('Diário 4º PA'!$O$4:$O$2000=M$1),('Diário 4º PA'!$F$4:$F$2000))</f>
        <v>0</v>
      </c>
      <c r="N134" s="188">
        <f>SUMPRODUCT(-('Diário 1º PA'!$E$4:$E$2000='Analítico Cx.'!$B134),-('Diário 1º PA'!$O$4:$O$2000=N$1),('Diário 1º PA'!$F$4:$F$2000))+SUMPRODUCT(-('Diário 2º PA'!$E$4:$E$1998='Analítico Cx.'!$B134),-('Diário 2º PA'!$O$4:$O$1998=N$1),('Diário 2º PA'!$F$4:$F$1998))+SUMPRODUCT(-('Diário 3º PA'!$E$4:$E$1991='Analítico Cx.'!$B134),-('Diário 3º PA'!$O$4:$O$1991=N$1),('Diário 3º PA'!$F$4:$F$1991))+SUMPRODUCT(-('Diário 4º PA'!$E$4:$E$2000='Analítico Cx.'!$B134),-('Diário 4º PA'!$O$4:$O$2000=N$1),('Diário 4º PA'!$F$4:$F$2000))</f>
        <v>0</v>
      </c>
      <c r="O134" s="189">
        <f t="shared" si="18"/>
        <v>73539.999999999985</v>
      </c>
      <c r="P134" s="172">
        <f t="shared" si="19"/>
        <v>3.5079619096203607E-2</v>
      </c>
    </row>
    <row r="135" spans="1:16" ht="23.25" customHeight="1">
      <c r="A135" s="63" t="s">
        <v>418</v>
      </c>
      <c r="B135" s="441" t="s">
        <v>446</v>
      </c>
      <c r="C135" s="188">
        <f>SUMPRODUCT(-('Diário 1º PA'!$E$4:$E$2000='Analítico Cx.'!$B135),-('Diário 1º PA'!$O$4:$O$2000=C$1),('Diário 1º PA'!$F$4:$F$2000))+SUMPRODUCT(-('Diário 2º PA'!$E$4:$E$1998='Analítico Cx.'!$B135),-('Diário 2º PA'!$O$4:$O$1998=C$1),('Diário 2º PA'!$F$4:$F$1998))+SUMPRODUCT(-('Diário 3º PA'!$E$4:$E$1991='Analítico Cx.'!$B135),-('Diário 3º PA'!$O$4:$O$1991=C$1),('Diário 3º PA'!$F$4:$F$1991))+SUMPRODUCT(-('Diário 4º PA'!$E$4:$E$2000='Analítico Cx.'!$B135),-('Diário 4º PA'!$O$4:$O$2000=C$1),('Diário 4º PA'!$F$4:$F$2000))</f>
        <v>0</v>
      </c>
      <c r="D135" s="188">
        <f>SUMPRODUCT(-('Diário 1º PA'!$E$4:$E$2000='Analítico Cx.'!$B135),-('Diário 1º PA'!$O$4:$O$2000=D$1),('Diário 1º PA'!$F$4:$F$2000))+SUMPRODUCT(-('Diário 2º PA'!$E$4:$E$1998='Analítico Cx.'!$B135),-('Diário 2º PA'!$O$4:$O$1998=D$1),('Diário 2º PA'!$F$4:$F$1998))+SUMPRODUCT(-('Diário 3º PA'!$E$4:$E$1991='Analítico Cx.'!$B135),-('Diário 3º PA'!$O$4:$O$1991=D$1),('Diário 3º PA'!$F$4:$F$1991))+SUMPRODUCT(-('Diário 4º PA'!$E$4:$E$2000='Analítico Cx.'!$B135),-('Diário 4º PA'!$O$4:$O$2000=D$1),('Diário 4º PA'!$F$4:$F$2000))</f>
        <v>0</v>
      </c>
      <c r="E135" s="188">
        <f>SUMPRODUCT(-('Diário 1º PA'!$E$4:$E$2000='Analítico Cx.'!$B135),-('Diário 1º PA'!$O$4:$O$2000=E$1),('Diário 1º PA'!$F$4:$F$2000))+SUMPRODUCT(-('Diário 2º PA'!$E$4:$E$1998='Analítico Cx.'!$B135),-('Diário 2º PA'!$O$4:$O$1998=E$1),('Diário 2º PA'!$F$4:$F$1998))+SUMPRODUCT(-('Diário 3º PA'!$E$4:$E$1991='Analítico Cx.'!$B135),-('Diário 3º PA'!$O$4:$O$1991=E$1),('Diário 3º PA'!$F$4:$F$1991))+SUMPRODUCT(-('Diário 4º PA'!$E$4:$E$2000='Analítico Cx.'!$B135),-('Diário 4º PA'!$O$4:$O$2000=E$1),('Diário 4º PA'!$F$4:$F$2000))</f>
        <v>0</v>
      </c>
      <c r="F135" s="188">
        <f>SUMPRODUCT(-('Diário 1º PA'!$E$4:$E$2000='Analítico Cx.'!$B135),-('Diário 1º PA'!$O$4:$O$2000=F$1),('Diário 1º PA'!$F$4:$F$2000))+SUMPRODUCT(-('Diário 2º PA'!$E$4:$E$1998='Analítico Cx.'!$B135),-('Diário 2º PA'!$O$4:$O$1998=F$1),('Diário 2º PA'!$F$4:$F$1998))+SUMPRODUCT(-('Diário 3º PA'!$E$4:$E$1991='Analítico Cx.'!$B135),-('Diário 3º PA'!$O$4:$O$1991=F$1),('Diário 3º PA'!$F$4:$F$1991))+SUMPRODUCT(-('Diário 4º PA'!$E$4:$E$2000='Analítico Cx.'!$B135),-('Diário 4º PA'!$O$4:$O$2000=F$1),('Diário 4º PA'!$F$4:$F$2000))</f>
        <v>67250</v>
      </c>
      <c r="G135" s="188">
        <f>SUMPRODUCT(-('Diário 1º PA'!$E$4:$E$2000='Analítico Cx.'!$B135),-('Diário 1º PA'!$O$4:$O$2000=G$1),('Diário 1º PA'!$F$4:$F$2000))+SUMPRODUCT(-('Diário 2º PA'!$E$4:$E$1998='Analítico Cx.'!$B135),-('Diário 2º PA'!$O$4:$O$1998=G$1),('Diário 2º PA'!$F$4:$F$1998))+SUMPRODUCT(-('Diário 3º PA'!$E$4:$E$1991='Analítico Cx.'!$B135),-('Diário 3º PA'!$O$4:$O$1991=G$1),('Diário 3º PA'!$F$4:$F$1991))+SUMPRODUCT(-('Diário 4º PA'!$E$4:$E$2000='Analítico Cx.'!$B135),-('Diário 4º PA'!$O$4:$O$2000=G$1),('Diário 4º PA'!$F$4:$F$2000))</f>
        <v>11825</v>
      </c>
      <c r="H135" s="188">
        <f>SUMPRODUCT(-('Diário 1º PA'!$E$4:$E$2000='Analítico Cx.'!$B135),-('Diário 1º PA'!$O$4:$O$2000=H$1),('Diário 1º PA'!$F$4:$F$2000))+SUMPRODUCT(-('Diário 2º PA'!$E$4:$E$1998='Analítico Cx.'!$B135),-('Diário 2º PA'!$O$4:$O$1998=H$1),('Diário 2º PA'!$F$4:$F$1998))+SUMPRODUCT(-('Diário 3º PA'!$E$4:$E$1991='Analítico Cx.'!$B135),-('Diário 3º PA'!$O$4:$O$1991=H$1),('Diário 3º PA'!$F$4:$F$1991))+SUMPRODUCT(-('Diário 4º PA'!$E$4:$E$2000='Analítico Cx.'!$B135),-('Diário 4º PA'!$O$4:$O$2000=H$1),('Diário 4º PA'!$F$4:$F$2000))</f>
        <v>195</v>
      </c>
      <c r="I135" s="188">
        <f>SUMPRODUCT(-('Diário 1º PA'!$E$4:$E$2000='Analítico Cx.'!$B135),-('Diário 1º PA'!$O$4:$O$2000=I$1),('Diário 1º PA'!$F$4:$F$2000))+SUMPRODUCT(-('Diário 2º PA'!$E$4:$E$1998='Analítico Cx.'!$B135),-('Diário 2º PA'!$O$4:$O$1998=I$1),('Diário 2º PA'!$F$4:$F$1998))+SUMPRODUCT(-('Diário 3º PA'!$E$4:$E$1991='Analítico Cx.'!$B135),-('Diário 3º PA'!$O$4:$O$1991=I$1),('Diário 3º PA'!$F$4:$F$1991))+SUMPRODUCT(-('Diário 4º PA'!$E$4:$E$2000='Analítico Cx.'!$B135),-('Diário 4º PA'!$O$4:$O$2000=I$1),('Diário 4º PA'!$F$4:$F$2000))</f>
        <v>0</v>
      </c>
      <c r="J135" s="188">
        <f>SUMPRODUCT(-('Diário 1º PA'!$E$4:$E$2000='Analítico Cx.'!$B135),-('Diário 1º PA'!$O$4:$O$2000=J$1),('Diário 1º PA'!$F$4:$F$2000))+SUMPRODUCT(-('Diário 2º PA'!$E$4:$E$1998='Analítico Cx.'!$B135),-('Diário 2º PA'!$O$4:$O$1998=J$1),('Diário 2º PA'!$F$4:$F$1998))+SUMPRODUCT(-('Diário 3º PA'!$E$4:$E$1991='Analítico Cx.'!$B135),-('Diário 3º PA'!$O$4:$O$1991=J$1),('Diário 3º PA'!$F$4:$F$1991))+SUMPRODUCT(-('Diário 4º PA'!$E$4:$E$2000='Analítico Cx.'!$B135),-('Diário 4º PA'!$O$4:$O$2000=J$1),('Diário 4º PA'!$F$4:$F$2000))</f>
        <v>0</v>
      </c>
      <c r="K135" s="188">
        <f>SUMPRODUCT(-('Diário 1º PA'!$E$4:$E$2000='Analítico Cx.'!$B135),-('Diário 1º PA'!$O$4:$O$2000=K$1),('Diário 1º PA'!$F$4:$F$2000))+SUMPRODUCT(-('Diário 2º PA'!$E$4:$E$1998='Analítico Cx.'!$B135),-('Diário 2º PA'!$O$4:$O$1998=K$1),('Diário 2º PA'!$F$4:$F$1998))+SUMPRODUCT(-('Diário 3º PA'!$E$4:$E$1991='Analítico Cx.'!$B135),-('Diário 3º PA'!$O$4:$O$1991=K$1),('Diário 3º PA'!$F$4:$F$1991))+SUMPRODUCT(-('Diário 4º PA'!$E$4:$E$2000='Analítico Cx.'!$B135),-('Diário 4º PA'!$O$4:$O$2000=K$1),('Diário 4º PA'!$F$4:$F$2000))</f>
        <v>0</v>
      </c>
      <c r="L135" s="188">
        <f>SUMPRODUCT(-('Diário 1º PA'!$E$4:$E$2000='Analítico Cx.'!$B135),-('Diário 1º PA'!$O$4:$O$2000=L$1),('Diário 1º PA'!$F$4:$F$2000))+SUMPRODUCT(-('Diário 2º PA'!$E$4:$E$1998='Analítico Cx.'!$B135),-('Diário 2º PA'!$O$4:$O$1998=L$1),('Diário 2º PA'!$F$4:$F$1998))+SUMPRODUCT(-('Diário 3º PA'!$E$4:$E$1991='Analítico Cx.'!$B135),-('Diário 3º PA'!$O$4:$O$1991=L$1),('Diário 3º PA'!$F$4:$F$1991))+SUMPRODUCT(-('Diário 4º PA'!$E$4:$E$2000='Analítico Cx.'!$B135),-('Diário 4º PA'!$O$4:$O$2000=L$1),('Diário 4º PA'!$F$4:$F$2000))</f>
        <v>39284.14</v>
      </c>
      <c r="M135" s="188">
        <f>SUMPRODUCT(-('Diário 1º PA'!$E$4:$E$2000='Analítico Cx.'!$B135),-('Diário 1º PA'!$O$4:$O$2000=M$1),('Diário 1º PA'!$F$4:$F$2000))+SUMPRODUCT(-('Diário 2º PA'!$E$4:$E$1998='Analítico Cx.'!$B135),-('Diário 2º PA'!$O$4:$O$1998=M$1),('Diário 2º PA'!$F$4:$F$1998))+SUMPRODUCT(-('Diário 3º PA'!$E$4:$E$1991='Analítico Cx.'!$B135),-('Diário 3º PA'!$O$4:$O$1991=M$1),('Diário 3º PA'!$F$4:$F$1991))+SUMPRODUCT(-('Diário 4º PA'!$E$4:$E$2000='Analítico Cx.'!$B135),-('Diário 4º PA'!$O$4:$O$2000=M$1),('Diário 4º PA'!$F$4:$F$2000))</f>
        <v>3680.45</v>
      </c>
      <c r="N135" s="188">
        <f>SUMPRODUCT(-('Diário 1º PA'!$E$4:$E$2000='Analítico Cx.'!$B135),-('Diário 1º PA'!$O$4:$O$2000=N$1),('Diário 1º PA'!$F$4:$F$2000))+SUMPRODUCT(-('Diário 2º PA'!$E$4:$E$1998='Analítico Cx.'!$B135),-('Diário 2º PA'!$O$4:$O$1998=N$1),('Diário 2º PA'!$F$4:$F$1998))+SUMPRODUCT(-('Diário 3º PA'!$E$4:$E$1991='Analítico Cx.'!$B135),-('Diário 3º PA'!$O$4:$O$1991=N$1),('Diário 3º PA'!$F$4:$F$1991))+SUMPRODUCT(-('Diário 4º PA'!$E$4:$E$2000='Analítico Cx.'!$B135),-('Diário 4º PA'!$O$4:$O$2000=N$1),('Diário 4º PA'!$F$4:$F$2000))</f>
        <v>0</v>
      </c>
      <c r="O135" s="189">
        <f t="shared" si="18"/>
        <v>122234.59</v>
      </c>
      <c r="P135" s="172">
        <f t="shared" si="19"/>
        <v>5.8307626564871082E-2</v>
      </c>
    </row>
    <row r="136" spans="1:16" ht="23.25" customHeight="1">
      <c r="A136" s="63" t="s">
        <v>419</v>
      </c>
      <c r="B136" s="441" t="s">
        <v>447</v>
      </c>
      <c r="C136" s="188">
        <f>SUMPRODUCT(-('Diário 1º PA'!$E$4:$E$2000='Analítico Cx.'!$B136),-('Diário 1º PA'!$O$4:$O$2000=C$1),('Diário 1º PA'!$F$4:$F$2000))+SUMPRODUCT(-('Diário 2º PA'!$E$4:$E$1998='Analítico Cx.'!$B136),-('Diário 2º PA'!$O$4:$O$1998=C$1),('Diário 2º PA'!$F$4:$F$1998))+SUMPRODUCT(-('Diário 3º PA'!$E$4:$E$1991='Analítico Cx.'!$B136),-('Diário 3º PA'!$O$4:$O$1991=C$1),('Diário 3º PA'!$F$4:$F$1991))+SUMPRODUCT(-('Diário 4º PA'!$E$4:$E$2000='Analítico Cx.'!$B136),-('Diário 4º PA'!$O$4:$O$2000=C$1),('Diário 4º PA'!$F$4:$F$2000))</f>
        <v>0</v>
      </c>
      <c r="D136" s="188">
        <f>SUMPRODUCT(-('Diário 1º PA'!$E$4:$E$2000='Analítico Cx.'!$B136),-('Diário 1º PA'!$O$4:$O$2000=D$1),('Diário 1º PA'!$F$4:$F$2000))+SUMPRODUCT(-('Diário 2º PA'!$E$4:$E$1998='Analítico Cx.'!$B136),-('Diário 2º PA'!$O$4:$O$1998=D$1),('Diário 2º PA'!$F$4:$F$1998))+SUMPRODUCT(-('Diário 3º PA'!$E$4:$E$1991='Analítico Cx.'!$B136),-('Diário 3º PA'!$O$4:$O$1991=D$1),('Diário 3º PA'!$F$4:$F$1991))+SUMPRODUCT(-('Diário 4º PA'!$E$4:$E$2000='Analítico Cx.'!$B136),-('Diário 4º PA'!$O$4:$O$2000=D$1),('Diário 4º PA'!$F$4:$F$2000))</f>
        <v>0</v>
      </c>
      <c r="E136" s="188">
        <f>SUMPRODUCT(-('Diário 1º PA'!$E$4:$E$2000='Analítico Cx.'!$B136),-('Diário 1º PA'!$O$4:$O$2000=E$1),('Diário 1º PA'!$F$4:$F$2000))+SUMPRODUCT(-('Diário 2º PA'!$E$4:$E$1998='Analítico Cx.'!$B136),-('Diário 2º PA'!$O$4:$O$1998=E$1),('Diário 2º PA'!$F$4:$F$1998))+SUMPRODUCT(-('Diário 3º PA'!$E$4:$E$1991='Analítico Cx.'!$B136),-('Diário 3º PA'!$O$4:$O$1991=E$1),('Diário 3º PA'!$F$4:$F$1991))+SUMPRODUCT(-('Diário 4º PA'!$E$4:$E$2000='Analítico Cx.'!$B136),-('Diário 4º PA'!$O$4:$O$2000=E$1),('Diário 4º PA'!$F$4:$F$2000))</f>
        <v>0</v>
      </c>
      <c r="F136" s="188">
        <f>SUMPRODUCT(-('Diário 1º PA'!$E$4:$E$2000='Analítico Cx.'!$B136),-('Diário 1º PA'!$O$4:$O$2000=F$1),('Diário 1º PA'!$F$4:$F$2000))+SUMPRODUCT(-('Diário 2º PA'!$E$4:$E$1998='Analítico Cx.'!$B136),-('Diário 2º PA'!$O$4:$O$1998=F$1),('Diário 2º PA'!$F$4:$F$1998))+SUMPRODUCT(-('Diário 3º PA'!$E$4:$E$1991='Analítico Cx.'!$B136),-('Diário 3º PA'!$O$4:$O$1991=F$1),('Diário 3º PA'!$F$4:$F$1991))+SUMPRODUCT(-('Diário 4º PA'!$E$4:$E$2000='Analítico Cx.'!$B136),-('Diário 4º PA'!$O$4:$O$2000=F$1),('Diário 4º PA'!$F$4:$F$2000))</f>
        <v>0</v>
      </c>
      <c r="G136" s="188">
        <f>SUMPRODUCT(-('Diário 1º PA'!$E$4:$E$2000='Analítico Cx.'!$B136),-('Diário 1º PA'!$O$4:$O$2000=G$1),('Diário 1º PA'!$F$4:$F$2000))+SUMPRODUCT(-('Diário 2º PA'!$E$4:$E$1998='Analítico Cx.'!$B136),-('Diário 2º PA'!$O$4:$O$1998=G$1),('Diário 2º PA'!$F$4:$F$1998))+SUMPRODUCT(-('Diário 3º PA'!$E$4:$E$1991='Analítico Cx.'!$B136),-('Diário 3º PA'!$O$4:$O$1991=G$1),('Diário 3º PA'!$F$4:$F$1991))+SUMPRODUCT(-('Diário 4º PA'!$E$4:$E$2000='Analítico Cx.'!$B136),-('Diário 4º PA'!$O$4:$O$2000=G$1),('Diário 4º PA'!$F$4:$F$2000))</f>
        <v>0</v>
      </c>
      <c r="H136" s="188">
        <f>SUMPRODUCT(-('Diário 1º PA'!$E$4:$E$2000='Analítico Cx.'!$B136),-('Diário 1º PA'!$O$4:$O$2000=H$1),('Diário 1º PA'!$F$4:$F$2000))+SUMPRODUCT(-('Diário 2º PA'!$E$4:$E$1998='Analítico Cx.'!$B136),-('Diário 2º PA'!$O$4:$O$1998=H$1),('Diário 2º PA'!$F$4:$F$1998))+SUMPRODUCT(-('Diário 3º PA'!$E$4:$E$1991='Analítico Cx.'!$B136),-('Diário 3º PA'!$O$4:$O$1991=H$1),('Diário 3º PA'!$F$4:$F$1991))+SUMPRODUCT(-('Diário 4º PA'!$E$4:$E$2000='Analítico Cx.'!$B136),-('Diário 4º PA'!$O$4:$O$2000=H$1),('Diário 4º PA'!$F$4:$F$2000))</f>
        <v>0</v>
      </c>
      <c r="I136" s="188">
        <f>SUMPRODUCT(-('Diário 1º PA'!$E$4:$E$2000='Analítico Cx.'!$B136),-('Diário 1º PA'!$O$4:$O$2000=I$1),('Diário 1º PA'!$F$4:$F$2000))+SUMPRODUCT(-('Diário 2º PA'!$E$4:$E$1998='Analítico Cx.'!$B136),-('Diário 2º PA'!$O$4:$O$1998=I$1),('Diário 2º PA'!$F$4:$F$1998))+SUMPRODUCT(-('Diário 3º PA'!$E$4:$E$1991='Analítico Cx.'!$B136),-('Diário 3º PA'!$O$4:$O$1991=I$1),('Diário 3º PA'!$F$4:$F$1991))+SUMPRODUCT(-('Diário 4º PA'!$E$4:$E$2000='Analítico Cx.'!$B136),-('Diário 4º PA'!$O$4:$O$2000=I$1),('Diário 4º PA'!$F$4:$F$2000))</f>
        <v>0</v>
      </c>
      <c r="J136" s="188">
        <f>SUMPRODUCT(-('Diário 1º PA'!$E$4:$E$2000='Analítico Cx.'!$B136),-('Diário 1º PA'!$O$4:$O$2000=J$1),('Diário 1º PA'!$F$4:$F$2000))+SUMPRODUCT(-('Diário 2º PA'!$E$4:$E$1998='Analítico Cx.'!$B136),-('Diário 2º PA'!$O$4:$O$1998=J$1),('Diário 2º PA'!$F$4:$F$1998))+SUMPRODUCT(-('Diário 3º PA'!$E$4:$E$1991='Analítico Cx.'!$B136),-('Diário 3º PA'!$O$4:$O$1991=J$1),('Diário 3º PA'!$F$4:$F$1991))+SUMPRODUCT(-('Diário 4º PA'!$E$4:$E$2000='Analítico Cx.'!$B136),-('Diário 4º PA'!$O$4:$O$2000=J$1),('Diário 4º PA'!$F$4:$F$2000))</f>
        <v>0</v>
      </c>
      <c r="K136" s="188">
        <f>SUMPRODUCT(-('Diário 1º PA'!$E$4:$E$2000='Analítico Cx.'!$B136),-('Diário 1º PA'!$O$4:$O$2000=K$1),('Diário 1º PA'!$F$4:$F$2000))+SUMPRODUCT(-('Diário 2º PA'!$E$4:$E$1998='Analítico Cx.'!$B136),-('Diário 2º PA'!$O$4:$O$1998=K$1),('Diário 2º PA'!$F$4:$F$1998))+SUMPRODUCT(-('Diário 3º PA'!$E$4:$E$1991='Analítico Cx.'!$B136),-('Diário 3º PA'!$O$4:$O$1991=K$1),('Diário 3º PA'!$F$4:$F$1991))+SUMPRODUCT(-('Diário 4º PA'!$E$4:$E$2000='Analítico Cx.'!$B136),-('Diário 4º PA'!$O$4:$O$2000=K$1),('Diário 4º PA'!$F$4:$F$2000))</f>
        <v>0</v>
      </c>
      <c r="L136" s="188">
        <f>SUMPRODUCT(-('Diário 1º PA'!$E$4:$E$2000='Analítico Cx.'!$B136),-('Diário 1º PA'!$O$4:$O$2000=L$1),('Diário 1º PA'!$F$4:$F$2000))+SUMPRODUCT(-('Diário 2º PA'!$E$4:$E$1998='Analítico Cx.'!$B136),-('Diário 2º PA'!$O$4:$O$1998=L$1),('Diário 2º PA'!$F$4:$F$1998))+SUMPRODUCT(-('Diário 3º PA'!$E$4:$E$1991='Analítico Cx.'!$B136),-('Diário 3º PA'!$O$4:$O$1991=L$1),('Diário 3º PA'!$F$4:$F$1991))+SUMPRODUCT(-('Diário 4º PA'!$E$4:$E$2000='Analítico Cx.'!$B136),-('Diário 4º PA'!$O$4:$O$2000=L$1),('Diário 4º PA'!$F$4:$F$2000))</f>
        <v>0</v>
      </c>
      <c r="M136" s="188">
        <f>SUMPRODUCT(-('Diário 1º PA'!$E$4:$E$2000='Analítico Cx.'!$B136),-('Diário 1º PA'!$O$4:$O$2000=M$1),('Diário 1º PA'!$F$4:$F$2000))+SUMPRODUCT(-('Diário 2º PA'!$E$4:$E$1998='Analítico Cx.'!$B136),-('Diário 2º PA'!$O$4:$O$1998=M$1),('Diário 2º PA'!$F$4:$F$1998))+SUMPRODUCT(-('Diário 3º PA'!$E$4:$E$1991='Analítico Cx.'!$B136),-('Diário 3º PA'!$O$4:$O$1991=M$1),('Diário 3º PA'!$F$4:$F$1991))+SUMPRODUCT(-('Diário 4º PA'!$E$4:$E$2000='Analítico Cx.'!$B136),-('Diário 4º PA'!$O$4:$O$2000=M$1),('Diário 4º PA'!$F$4:$F$2000))</f>
        <v>0</v>
      </c>
      <c r="N136" s="188">
        <f>SUMPRODUCT(-('Diário 1º PA'!$E$4:$E$2000='Analítico Cx.'!$B136),-('Diário 1º PA'!$O$4:$O$2000=N$1),('Diário 1º PA'!$F$4:$F$2000))+SUMPRODUCT(-('Diário 2º PA'!$E$4:$E$1998='Analítico Cx.'!$B136),-('Diário 2º PA'!$O$4:$O$1998=N$1),('Diário 2º PA'!$F$4:$F$1998))+SUMPRODUCT(-('Diário 3º PA'!$E$4:$E$1991='Analítico Cx.'!$B136),-('Diário 3º PA'!$O$4:$O$1991=N$1),('Diário 3º PA'!$F$4:$F$1991))+SUMPRODUCT(-('Diário 4º PA'!$E$4:$E$2000='Analítico Cx.'!$B136),-('Diário 4º PA'!$O$4:$O$2000=N$1),('Diário 4º PA'!$F$4:$F$2000))</f>
        <v>0</v>
      </c>
      <c r="O136" s="189">
        <f t="shared" si="18"/>
        <v>0</v>
      </c>
      <c r="P136" s="172">
        <f t="shared" si="19"/>
        <v>0</v>
      </c>
    </row>
    <row r="137" spans="1:16" ht="23.25" customHeight="1">
      <c r="A137" s="63" t="s">
        <v>420</v>
      </c>
      <c r="B137" s="441" t="s">
        <v>448</v>
      </c>
      <c r="C137" s="188">
        <f>SUMPRODUCT(-('Diário 1º PA'!$E$4:$E$2000='Analítico Cx.'!$B137),-('Diário 1º PA'!$O$4:$O$2000=C$1),('Diário 1º PA'!$F$4:$F$2000))+SUMPRODUCT(-('Diário 2º PA'!$E$4:$E$1998='Analítico Cx.'!$B137),-('Diário 2º PA'!$O$4:$O$1998=C$1),('Diário 2º PA'!$F$4:$F$1998))+SUMPRODUCT(-('Diário 3º PA'!$E$4:$E$1991='Analítico Cx.'!$B137),-('Diário 3º PA'!$O$4:$O$1991=C$1),('Diário 3º PA'!$F$4:$F$1991))+SUMPRODUCT(-('Diário 4º PA'!$E$4:$E$2000='Analítico Cx.'!$B137),-('Diário 4º PA'!$O$4:$O$2000=C$1),('Diário 4º PA'!$F$4:$F$2000))</f>
        <v>0</v>
      </c>
      <c r="D137" s="188">
        <f>SUMPRODUCT(-('Diário 1º PA'!$E$4:$E$2000='Analítico Cx.'!$B137),-('Diário 1º PA'!$O$4:$O$2000=D$1),('Diário 1º PA'!$F$4:$F$2000))+SUMPRODUCT(-('Diário 2º PA'!$E$4:$E$1998='Analítico Cx.'!$B137),-('Diário 2º PA'!$O$4:$O$1998=D$1),('Diário 2º PA'!$F$4:$F$1998))+SUMPRODUCT(-('Diário 3º PA'!$E$4:$E$1991='Analítico Cx.'!$B137),-('Diário 3º PA'!$O$4:$O$1991=D$1),('Diário 3º PA'!$F$4:$F$1991))+SUMPRODUCT(-('Diário 4º PA'!$E$4:$E$2000='Analítico Cx.'!$B137),-('Diário 4º PA'!$O$4:$O$2000=D$1),('Diário 4º PA'!$F$4:$F$2000))</f>
        <v>0</v>
      </c>
      <c r="E137" s="188">
        <f>SUMPRODUCT(-('Diário 1º PA'!$E$4:$E$2000='Analítico Cx.'!$B137),-('Diário 1º PA'!$O$4:$O$2000=E$1),('Diário 1º PA'!$F$4:$F$2000))+SUMPRODUCT(-('Diário 2º PA'!$E$4:$E$1998='Analítico Cx.'!$B137),-('Diário 2º PA'!$O$4:$O$1998=E$1),('Diário 2º PA'!$F$4:$F$1998))+SUMPRODUCT(-('Diário 3º PA'!$E$4:$E$1991='Analítico Cx.'!$B137),-('Diário 3º PA'!$O$4:$O$1991=E$1),('Diário 3º PA'!$F$4:$F$1991))+SUMPRODUCT(-('Diário 4º PA'!$E$4:$E$2000='Analítico Cx.'!$B137),-('Diário 4º PA'!$O$4:$O$2000=E$1),('Diário 4º PA'!$F$4:$F$2000))</f>
        <v>15745.02</v>
      </c>
      <c r="F137" s="188">
        <f>SUMPRODUCT(-('Diário 1º PA'!$E$4:$E$2000='Analítico Cx.'!$B137),-('Diário 1º PA'!$O$4:$O$2000=F$1),('Diário 1º PA'!$F$4:$F$2000))+SUMPRODUCT(-('Diário 2º PA'!$E$4:$E$1998='Analítico Cx.'!$B137),-('Diário 2º PA'!$O$4:$O$1998=F$1),('Diário 2º PA'!$F$4:$F$1998))+SUMPRODUCT(-('Diário 3º PA'!$E$4:$E$1991='Analítico Cx.'!$B137),-('Diário 3º PA'!$O$4:$O$1991=F$1),('Diário 3º PA'!$F$4:$F$1991))+SUMPRODUCT(-('Diário 4º PA'!$E$4:$E$2000='Analítico Cx.'!$B137),-('Diário 4º PA'!$O$4:$O$2000=F$1),('Diário 4º PA'!$F$4:$F$2000))</f>
        <v>122478.08</v>
      </c>
      <c r="G137" s="188">
        <f>SUMPRODUCT(-('Diário 1º PA'!$E$4:$E$2000='Analítico Cx.'!$B137),-('Diário 1º PA'!$O$4:$O$2000=G$1),('Diário 1º PA'!$F$4:$F$2000))+SUMPRODUCT(-('Diário 2º PA'!$E$4:$E$1998='Analítico Cx.'!$B137),-('Diário 2º PA'!$O$4:$O$1998=G$1),('Diário 2º PA'!$F$4:$F$1998))+SUMPRODUCT(-('Diário 3º PA'!$E$4:$E$1991='Analítico Cx.'!$B137),-('Diário 3º PA'!$O$4:$O$1991=G$1),('Diário 3º PA'!$F$4:$F$1991))+SUMPRODUCT(-('Diário 4º PA'!$E$4:$E$2000='Analítico Cx.'!$B137),-('Diário 4º PA'!$O$4:$O$2000=G$1),('Diário 4º PA'!$F$4:$F$2000))</f>
        <v>139561.52000000002</v>
      </c>
      <c r="H137" s="188">
        <f>SUMPRODUCT(-('Diário 1º PA'!$E$4:$E$2000='Analítico Cx.'!$B137),-('Diário 1º PA'!$O$4:$O$2000=H$1),('Diário 1º PA'!$F$4:$F$2000))+SUMPRODUCT(-('Diário 2º PA'!$E$4:$E$1998='Analítico Cx.'!$B137),-('Diário 2º PA'!$O$4:$O$1998=H$1),('Diário 2º PA'!$F$4:$F$1998))+SUMPRODUCT(-('Diário 3º PA'!$E$4:$E$1991='Analítico Cx.'!$B137),-('Diário 3º PA'!$O$4:$O$1991=H$1),('Diário 3º PA'!$F$4:$F$1991))+SUMPRODUCT(-('Diário 4º PA'!$E$4:$E$2000='Analítico Cx.'!$B137),-('Diário 4º PA'!$O$4:$O$2000=H$1),('Diário 4º PA'!$F$4:$F$2000))</f>
        <v>81697.279999999999</v>
      </c>
      <c r="I137" s="188">
        <f>SUMPRODUCT(-('Diário 1º PA'!$E$4:$E$2000='Analítico Cx.'!$B137),-('Diário 1º PA'!$O$4:$O$2000=I$1),('Diário 1º PA'!$F$4:$F$2000))+SUMPRODUCT(-('Diário 2º PA'!$E$4:$E$1998='Analítico Cx.'!$B137),-('Diário 2º PA'!$O$4:$O$1998=I$1),('Diário 2º PA'!$F$4:$F$1998))+SUMPRODUCT(-('Diário 3º PA'!$E$4:$E$1991='Analítico Cx.'!$B137),-('Diário 3º PA'!$O$4:$O$1991=I$1),('Diário 3º PA'!$F$4:$F$1991))+SUMPRODUCT(-('Diário 4º PA'!$E$4:$E$2000='Analítico Cx.'!$B137),-('Diário 4º PA'!$O$4:$O$2000=I$1),('Diário 4º PA'!$F$4:$F$2000))</f>
        <v>79135.02</v>
      </c>
      <c r="J137" s="188">
        <f>SUMPRODUCT(-('Diário 1º PA'!$E$4:$E$2000='Analítico Cx.'!$B137),-('Diário 1º PA'!$O$4:$O$2000=J$1),('Diário 1º PA'!$F$4:$F$2000))+SUMPRODUCT(-('Diário 2º PA'!$E$4:$E$1998='Analítico Cx.'!$B137),-('Diário 2º PA'!$O$4:$O$1998=J$1),('Diário 2º PA'!$F$4:$F$1998))+SUMPRODUCT(-('Diário 3º PA'!$E$4:$E$1991='Analítico Cx.'!$B137),-('Diário 3º PA'!$O$4:$O$1991=J$1),('Diário 3º PA'!$F$4:$F$1991))+SUMPRODUCT(-('Diário 4º PA'!$E$4:$E$2000='Analítico Cx.'!$B137),-('Diário 4º PA'!$O$4:$O$2000=J$1),('Diário 4º PA'!$F$4:$F$2000))</f>
        <v>33963.279999999999</v>
      </c>
      <c r="K137" s="188">
        <f>SUMPRODUCT(-('Diário 1º PA'!$E$4:$E$2000='Analítico Cx.'!$B137),-('Diário 1º PA'!$O$4:$O$2000=K$1),('Diário 1º PA'!$F$4:$F$2000))+SUMPRODUCT(-('Diário 2º PA'!$E$4:$E$1998='Analítico Cx.'!$B137),-('Diário 2º PA'!$O$4:$O$1998=K$1),('Diário 2º PA'!$F$4:$F$1998))+SUMPRODUCT(-('Diário 3º PA'!$E$4:$E$1991='Analítico Cx.'!$B137),-('Diário 3º PA'!$O$4:$O$1991=K$1),('Diário 3º PA'!$F$4:$F$1991))+SUMPRODUCT(-('Diário 4º PA'!$E$4:$E$2000='Analítico Cx.'!$B137),-('Diário 4º PA'!$O$4:$O$2000=K$1),('Diário 4º PA'!$F$4:$F$2000))</f>
        <v>61860.950000000012</v>
      </c>
      <c r="L137" s="188">
        <f>SUMPRODUCT(-('Diário 1º PA'!$E$4:$E$2000='Analítico Cx.'!$B137),-('Diário 1º PA'!$O$4:$O$2000=L$1),('Diário 1º PA'!$F$4:$F$2000))+SUMPRODUCT(-('Diário 2º PA'!$E$4:$E$1998='Analítico Cx.'!$B137),-('Diário 2º PA'!$O$4:$O$1998=L$1),('Diário 2º PA'!$F$4:$F$1998))+SUMPRODUCT(-('Diário 3º PA'!$E$4:$E$1991='Analítico Cx.'!$B137),-('Diário 3º PA'!$O$4:$O$1991=L$1),('Diário 3º PA'!$F$4:$F$1991))+SUMPRODUCT(-('Diário 4º PA'!$E$4:$E$2000='Analítico Cx.'!$B137),-('Diário 4º PA'!$O$4:$O$2000=L$1),('Diário 4º PA'!$F$4:$F$2000))</f>
        <v>38509.94</v>
      </c>
      <c r="M137" s="188">
        <f>SUMPRODUCT(-('Diário 1º PA'!$E$4:$E$2000='Analítico Cx.'!$B137),-('Diário 1º PA'!$O$4:$O$2000=M$1),('Diário 1º PA'!$F$4:$F$2000))+SUMPRODUCT(-('Diário 2º PA'!$E$4:$E$1998='Analítico Cx.'!$B137),-('Diário 2º PA'!$O$4:$O$1998=M$1),('Diário 2º PA'!$F$4:$F$1998))+SUMPRODUCT(-('Diário 3º PA'!$E$4:$E$1991='Analítico Cx.'!$B137),-('Diário 3º PA'!$O$4:$O$1991=M$1),('Diário 3º PA'!$F$4:$F$1991))+SUMPRODUCT(-('Diário 4º PA'!$E$4:$E$2000='Analítico Cx.'!$B137),-('Diário 4º PA'!$O$4:$O$2000=M$1),('Diário 4º PA'!$F$4:$F$2000))</f>
        <v>101923.32999999999</v>
      </c>
      <c r="N137" s="188">
        <f>SUMPRODUCT(-('Diário 1º PA'!$E$4:$E$2000='Analítico Cx.'!$B137),-('Diário 1º PA'!$O$4:$O$2000=N$1),('Diário 1º PA'!$F$4:$F$2000))+SUMPRODUCT(-('Diário 2º PA'!$E$4:$E$1998='Analítico Cx.'!$B137),-('Diário 2º PA'!$O$4:$O$1998=N$1),('Diário 2º PA'!$F$4:$F$1998))+SUMPRODUCT(-('Diário 3º PA'!$E$4:$E$1991='Analítico Cx.'!$B137),-('Diário 3º PA'!$O$4:$O$1991=N$1),('Diário 3º PA'!$F$4:$F$1991))+SUMPRODUCT(-('Diário 4º PA'!$E$4:$E$2000='Analítico Cx.'!$B137),-('Diário 4º PA'!$O$4:$O$2000=N$1),('Diário 4º PA'!$F$4:$F$2000))</f>
        <v>0</v>
      </c>
      <c r="O137" s="189">
        <f t="shared" si="18"/>
        <v>674874.42</v>
      </c>
      <c r="P137" s="172">
        <f t="shared" si="19"/>
        <v>0.3219246340953405</v>
      </c>
    </row>
    <row r="138" spans="1:16" ht="23.25" customHeight="1">
      <c r="A138" s="63" t="s">
        <v>421</v>
      </c>
      <c r="B138" s="441" t="s">
        <v>449</v>
      </c>
      <c r="C138" s="188">
        <f>SUMPRODUCT(-('Diário 1º PA'!$E$4:$E$2000='Analítico Cx.'!$B138),-('Diário 1º PA'!$O$4:$O$2000=C$1),('Diário 1º PA'!$F$4:$F$2000))+SUMPRODUCT(-('Diário 2º PA'!$E$4:$E$1998='Analítico Cx.'!$B138),-('Diário 2º PA'!$O$4:$O$1998=C$1),('Diário 2º PA'!$F$4:$F$1998))+SUMPRODUCT(-('Diário 3º PA'!$E$4:$E$1991='Analítico Cx.'!$B138),-('Diário 3º PA'!$O$4:$O$1991=C$1),('Diário 3º PA'!$F$4:$F$1991))+SUMPRODUCT(-('Diário 4º PA'!$E$4:$E$2000='Analítico Cx.'!$B138),-('Diário 4º PA'!$O$4:$O$2000=C$1),('Diário 4º PA'!$F$4:$F$2000))</f>
        <v>0</v>
      </c>
      <c r="D138" s="188">
        <f>SUMPRODUCT(-('Diário 1º PA'!$E$4:$E$2000='Analítico Cx.'!$B138),-('Diário 1º PA'!$O$4:$O$2000=D$1),('Diário 1º PA'!$F$4:$F$2000))+SUMPRODUCT(-('Diário 2º PA'!$E$4:$E$1998='Analítico Cx.'!$B138),-('Diário 2º PA'!$O$4:$O$1998=D$1),('Diário 2º PA'!$F$4:$F$1998))+SUMPRODUCT(-('Diário 3º PA'!$E$4:$E$1991='Analítico Cx.'!$B138),-('Diário 3º PA'!$O$4:$O$1991=D$1),('Diário 3º PA'!$F$4:$F$1991))+SUMPRODUCT(-('Diário 4º PA'!$E$4:$E$2000='Analítico Cx.'!$B138),-('Diário 4º PA'!$O$4:$O$2000=D$1),('Diário 4º PA'!$F$4:$F$2000))</f>
        <v>0</v>
      </c>
      <c r="E138" s="188">
        <f>SUMPRODUCT(-('Diário 1º PA'!$E$4:$E$2000='Analítico Cx.'!$B138),-('Diário 1º PA'!$O$4:$O$2000=E$1),('Diário 1º PA'!$F$4:$F$2000))+SUMPRODUCT(-('Diário 2º PA'!$E$4:$E$1998='Analítico Cx.'!$B138),-('Diário 2º PA'!$O$4:$O$1998=E$1),('Diário 2º PA'!$F$4:$F$1998))+SUMPRODUCT(-('Diário 3º PA'!$E$4:$E$1991='Analítico Cx.'!$B138),-('Diário 3º PA'!$O$4:$O$1991=E$1),('Diário 3º PA'!$F$4:$F$1991))+SUMPRODUCT(-('Diário 4º PA'!$E$4:$E$2000='Analítico Cx.'!$B138),-('Diário 4º PA'!$O$4:$O$2000=E$1),('Diário 4º PA'!$F$4:$F$2000))</f>
        <v>0</v>
      </c>
      <c r="F138" s="188">
        <f>SUMPRODUCT(-('Diário 1º PA'!$E$4:$E$2000='Analítico Cx.'!$B138),-('Diário 1º PA'!$O$4:$O$2000=F$1),('Diário 1º PA'!$F$4:$F$2000))+SUMPRODUCT(-('Diário 2º PA'!$E$4:$E$1998='Analítico Cx.'!$B138),-('Diário 2º PA'!$O$4:$O$1998=F$1),('Diário 2º PA'!$F$4:$F$1998))+SUMPRODUCT(-('Diário 3º PA'!$E$4:$E$1991='Analítico Cx.'!$B138),-('Diário 3º PA'!$O$4:$O$1991=F$1),('Diário 3º PA'!$F$4:$F$1991))+SUMPRODUCT(-('Diário 4º PA'!$E$4:$E$2000='Analítico Cx.'!$B138),-('Diário 4º PA'!$O$4:$O$2000=F$1),('Diário 4º PA'!$F$4:$F$2000))</f>
        <v>0</v>
      </c>
      <c r="G138" s="188">
        <f>SUMPRODUCT(-('Diário 1º PA'!$E$4:$E$2000='Analítico Cx.'!$B138),-('Diário 1º PA'!$O$4:$O$2000=G$1),('Diário 1º PA'!$F$4:$F$2000))+SUMPRODUCT(-('Diário 2º PA'!$E$4:$E$1998='Analítico Cx.'!$B138),-('Diário 2º PA'!$O$4:$O$1998=G$1),('Diário 2º PA'!$F$4:$F$1998))+SUMPRODUCT(-('Diário 3º PA'!$E$4:$E$1991='Analítico Cx.'!$B138),-('Diário 3º PA'!$O$4:$O$1991=G$1),('Diário 3º PA'!$F$4:$F$1991))+SUMPRODUCT(-('Diário 4º PA'!$E$4:$E$2000='Analítico Cx.'!$B138),-('Diário 4º PA'!$O$4:$O$2000=G$1),('Diário 4º PA'!$F$4:$F$2000))</f>
        <v>9102.9599999999991</v>
      </c>
      <c r="H138" s="188">
        <f>SUMPRODUCT(-('Diário 1º PA'!$E$4:$E$2000='Analítico Cx.'!$B138),-('Diário 1º PA'!$O$4:$O$2000=H$1),('Diário 1º PA'!$F$4:$F$2000))+SUMPRODUCT(-('Diário 2º PA'!$E$4:$E$1998='Analítico Cx.'!$B138),-('Diário 2º PA'!$O$4:$O$1998=H$1),('Diário 2º PA'!$F$4:$F$1998))+SUMPRODUCT(-('Diário 3º PA'!$E$4:$E$1991='Analítico Cx.'!$B138),-('Diário 3º PA'!$O$4:$O$1991=H$1),('Diário 3º PA'!$F$4:$F$1991))+SUMPRODUCT(-('Diário 4º PA'!$E$4:$E$2000='Analítico Cx.'!$B138),-('Diário 4º PA'!$O$4:$O$2000=H$1),('Diário 4º PA'!$F$4:$F$2000))</f>
        <v>9000</v>
      </c>
      <c r="I138" s="188">
        <f>SUMPRODUCT(-('Diário 1º PA'!$E$4:$E$2000='Analítico Cx.'!$B138),-('Diário 1º PA'!$O$4:$O$2000=I$1),('Diário 1º PA'!$F$4:$F$2000))+SUMPRODUCT(-('Diário 2º PA'!$E$4:$E$1998='Analítico Cx.'!$B138),-('Diário 2º PA'!$O$4:$O$1998=I$1),('Diário 2º PA'!$F$4:$F$1998))+SUMPRODUCT(-('Diário 3º PA'!$E$4:$E$1991='Analítico Cx.'!$B138),-('Diário 3º PA'!$O$4:$O$1991=I$1),('Diário 3º PA'!$F$4:$F$1991))+SUMPRODUCT(-('Diário 4º PA'!$E$4:$E$2000='Analítico Cx.'!$B138),-('Diário 4º PA'!$O$4:$O$2000=I$1),('Diário 4º PA'!$F$4:$F$2000))</f>
        <v>13108.859999999999</v>
      </c>
      <c r="J138" s="188">
        <f>SUMPRODUCT(-('Diário 1º PA'!$E$4:$E$2000='Analítico Cx.'!$B138),-('Diário 1º PA'!$O$4:$O$2000=J$1),('Diário 1º PA'!$F$4:$F$2000))+SUMPRODUCT(-('Diário 2º PA'!$E$4:$E$1998='Analítico Cx.'!$B138),-('Diário 2º PA'!$O$4:$O$1998=J$1),('Diário 2º PA'!$F$4:$F$1998))+SUMPRODUCT(-('Diário 3º PA'!$E$4:$E$1991='Analítico Cx.'!$B138),-('Diário 3º PA'!$O$4:$O$1991=J$1),('Diário 3º PA'!$F$4:$F$1991))+SUMPRODUCT(-('Diário 4º PA'!$E$4:$E$2000='Analítico Cx.'!$B138),-('Diário 4º PA'!$O$4:$O$2000=J$1),('Diário 4º PA'!$F$4:$F$2000))</f>
        <v>328.74</v>
      </c>
      <c r="K138" s="188">
        <f>SUMPRODUCT(-('Diário 1º PA'!$E$4:$E$2000='Analítico Cx.'!$B138),-('Diário 1º PA'!$O$4:$O$2000=K$1),('Diário 1º PA'!$F$4:$F$2000))+SUMPRODUCT(-('Diário 2º PA'!$E$4:$E$1998='Analítico Cx.'!$B138),-('Diário 2º PA'!$O$4:$O$1998=K$1),('Diário 2º PA'!$F$4:$F$1998))+SUMPRODUCT(-('Diário 3º PA'!$E$4:$E$1991='Analítico Cx.'!$B138),-('Diário 3º PA'!$O$4:$O$1991=K$1),('Diário 3º PA'!$F$4:$F$1991))+SUMPRODUCT(-('Diário 4º PA'!$E$4:$E$2000='Analítico Cx.'!$B138),-('Diário 4º PA'!$O$4:$O$2000=K$1),('Diário 4º PA'!$F$4:$F$2000))</f>
        <v>0</v>
      </c>
      <c r="L138" s="188">
        <f>SUMPRODUCT(-('Diário 1º PA'!$E$4:$E$2000='Analítico Cx.'!$B138),-('Diário 1º PA'!$O$4:$O$2000=L$1),('Diário 1º PA'!$F$4:$F$2000))+SUMPRODUCT(-('Diário 2º PA'!$E$4:$E$1998='Analítico Cx.'!$B138),-('Diário 2º PA'!$O$4:$O$1998=L$1),('Diário 2º PA'!$F$4:$F$1998))+SUMPRODUCT(-('Diário 3º PA'!$E$4:$E$1991='Analítico Cx.'!$B138),-('Diário 3º PA'!$O$4:$O$1991=L$1),('Diário 3º PA'!$F$4:$F$1991))+SUMPRODUCT(-('Diário 4º PA'!$E$4:$E$2000='Analítico Cx.'!$B138),-('Diário 4º PA'!$O$4:$O$2000=L$1),('Diário 4º PA'!$F$4:$F$2000))</f>
        <v>0</v>
      </c>
      <c r="M138" s="188">
        <f>SUMPRODUCT(-('Diário 1º PA'!$E$4:$E$2000='Analítico Cx.'!$B138),-('Diário 1º PA'!$O$4:$O$2000=M$1),('Diário 1º PA'!$F$4:$F$2000))+SUMPRODUCT(-('Diário 2º PA'!$E$4:$E$1998='Analítico Cx.'!$B138),-('Diário 2º PA'!$O$4:$O$1998=M$1),('Diário 2º PA'!$F$4:$F$1998))+SUMPRODUCT(-('Diário 3º PA'!$E$4:$E$1991='Analítico Cx.'!$B138),-('Diário 3º PA'!$O$4:$O$1991=M$1),('Diário 3º PA'!$F$4:$F$1991))+SUMPRODUCT(-('Diário 4º PA'!$E$4:$E$2000='Analítico Cx.'!$B138),-('Diário 4º PA'!$O$4:$O$2000=M$1),('Diário 4º PA'!$F$4:$F$2000))</f>
        <v>0</v>
      </c>
      <c r="N138" s="188">
        <f>SUMPRODUCT(-('Diário 1º PA'!$E$4:$E$2000='Analítico Cx.'!$B138),-('Diário 1º PA'!$O$4:$O$2000=N$1),('Diário 1º PA'!$F$4:$F$2000))+SUMPRODUCT(-('Diário 2º PA'!$E$4:$E$1998='Analítico Cx.'!$B138),-('Diário 2º PA'!$O$4:$O$1998=N$1),('Diário 2º PA'!$F$4:$F$1998))+SUMPRODUCT(-('Diário 3º PA'!$E$4:$E$1991='Analítico Cx.'!$B138),-('Diário 3º PA'!$O$4:$O$1991=N$1),('Diário 3º PA'!$F$4:$F$1991))+SUMPRODUCT(-('Diário 4º PA'!$E$4:$E$2000='Analítico Cx.'!$B138),-('Diário 4º PA'!$O$4:$O$2000=N$1),('Diário 4º PA'!$F$4:$F$2000))</f>
        <v>0</v>
      </c>
      <c r="O138" s="189">
        <f t="shared" si="18"/>
        <v>31540.560000000001</v>
      </c>
      <c r="P138" s="172">
        <f t="shared" si="19"/>
        <v>1.5045292777820995E-2</v>
      </c>
    </row>
    <row r="139" spans="1:16" ht="23.25" customHeight="1">
      <c r="A139" s="63" t="s">
        <v>422</v>
      </c>
      <c r="B139" s="441" t="s">
        <v>450</v>
      </c>
      <c r="C139" s="188">
        <f>SUMPRODUCT(-('Diário 1º PA'!$E$4:$E$2000='Analítico Cx.'!$B139),-('Diário 1º PA'!$O$4:$O$2000=C$1),('Diário 1º PA'!$F$4:$F$2000))+SUMPRODUCT(-('Diário 2º PA'!$E$4:$E$1998='Analítico Cx.'!$B139),-('Diário 2º PA'!$O$4:$O$1998=C$1),('Diário 2º PA'!$F$4:$F$1998))+SUMPRODUCT(-('Diário 3º PA'!$E$4:$E$1991='Analítico Cx.'!$B139),-('Diário 3º PA'!$O$4:$O$1991=C$1),('Diário 3º PA'!$F$4:$F$1991))+SUMPRODUCT(-('Diário 4º PA'!$E$4:$E$2000='Analítico Cx.'!$B139),-('Diário 4º PA'!$O$4:$O$2000=C$1),('Diário 4º PA'!$F$4:$F$2000))</f>
        <v>0</v>
      </c>
      <c r="D139" s="188">
        <f>SUMPRODUCT(-('Diário 1º PA'!$E$4:$E$2000='Analítico Cx.'!$B139),-('Diário 1º PA'!$O$4:$O$2000=D$1),('Diário 1º PA'!$F$4:$F$2000))+SUMPRODUCT(-('Diário 2º PA'!$E$4:$E$1998='Analítico Cx.'!$B139),-('Diário 2º PA'!$O$4:$O$1998=D$1),('Diário 2º PA'!$F$4:$F$1998))+SUMPRODUCT(-('Diário 3º PA'!$E$4:$E$1991='Analítico Cx.'!$B139),-('Diário 3º PA'!$O$4:$O$1991=D$1),('Diário 3º PA'!$F$4:$F$1991))+SUMPRODUCT(-('Diário 4º PA'!$E$4:$E$2000='Analítico Cx.'!$B139),-('Diário 4º PA'!$O$4:$O$2000=D$1),('Diário 4º PA'!$F$4:$F$2000))</f>
        <v>0</v>
      </c>
      <c r="E139" s="188">
        <f>SUMPRODUCT(-('Diário 1º PA'!$E$4:$E$2000='Analítico Cx.'!$B139),-('Diário 1º PA'!$O$4:$O$2000=E$1),('Diário 1º PA'!$F$4:$F$2000))+SUMPRODUCT(-('Diário 2º PA'!$E$4:$E$1998='Analítico Cx.'!$B139),-('Diário 2º PA'!$O$4:$O$1998=E$1),('Diário 2º PA'!$F$4:$F$1998))+SUMPRODUCT(-('Diário 3º PA'!$E$4:$E$1991='Analítico Cx.'!$B139),-('Diário 3º PA'!$O$4:$O$1991=E$1),('Diário 3º PA'!$F$4:$F$1991))+SUMPRODUCT(-('Diário 4º PA'!$E$4:$E$2000='Analítico Cx.'!$B139),-('Diário 4º PA'!$O$4:$O$2000=E$1),('Diário 4º PA'!$F$4:$F$2000))</f>
        <v>8453.8000000000011</v>
      </c>
      <c r="F139" s="188">
        <f>SUMPRODUCT(-('Diário 1º PA'!$E$4:$E$2000='Analítico Cx.'!$B139),-('Diário 1º PA'!$O$4:$O$2000=F$1),('Diário 1º PA'!$F$4:$F$2000))+SUMPRODUCT(-('Diário 2º PA'!$E$4:$E$1998='Analítico Cx.'!$B139),-('Diário 2º PA'!$O$4:$O$1998=F$1),('Diário 2º PA'!$F$4:$F$1998))+SUMPRODUCT(-('Diário 3º PA'!$E$4:$E$1991='Analítico Cx.'!$B139),-('Diário 3º PA'!$O$4:$O$1991=F$1),('Diário 3º PA'!$F$4:$F$1991))+SUMPRODUCT(-('Diário 4º PA'!$E$4:$E$2000='Analítico Cx.'!$B139),-('Diário 4º PA'!$O$4:$O$2000=F$1),('Diário 4º PA'!$F$4:$F$2000))</f>
        <v>0</v>
      </c>
      <c r="G139" s="188">
        <f>SUMPRODUCT(-('Diário 1º PA'!$E$4:$E$2000='Analítico Cx.'!$B139),-('Diário 1º PA'!$O$4:$O$2000=G$1),('Diário 1º PA'!$F$4:$F$2000))+SUMPRODUCT(-('Diário 2º PA'!$E$4:$E$1998='Analítico Cx.'!$B139),-('Diário 2º PA'!$O$4:$O$1998=G$1),('Diário 2º PA'!$F$4:$F$1998))+SUMPRODUCT(-('Diário 3º PA'!$E$4:$E$1991='Analítico Cx.'!$B139),-('Diário 3º PA'!$O$4:$O$1991=G$1),('Diário 3º PA'!$F$4:$F$1991))+SUMPRODUCT(-('Diário 4º PA'!$E$4:$E$2000='Analítico Cx.'!$B139),-('Diário 4º PA'!$O$4:$O$2000=G$1),('Diário 4º PA'!$F$4:$F$2000))</f>
        <v>0</v>
      </c>
      <c r="H139" s="188">
        <f>SUMPRODUCT(-('Diário 1º PA'!$E$4:$E$2000='Analítico Cx.'!$B139),-('Diário 1º PA'!$O$4:$O$2000=H$1),('Diário 1º PA'!$F$4:$F$2000))+SUMPRODUCT(-('Diário 2º PA'!$E$4:$E$1998='Analítico Cx.'!$B139),-('Diário 2º PA'!$O$4:$O$1998=H$1),('Diário 2º PA'!$F$4:$F$1998))+SUMPRODUCT(-('Diário 3º PA'!$E$4:$E$1991='Analítico Cx.'!$B139),-('Diário 3º PA'!$O$4:$O$1991=H$1),('Diário 3º PA'!$F$4:$F$1991))+SUMPRODUCT(-('Diário 4º PA'!$E$4:$E$2000='Analítico Cx.'!$B139),-('Diário 4º PA'!$O$4:$O$2000=H$1),('Diário 4º PA'!$F$4:$F$2000))</f>
        <v>0</v>
      </c>
      <c r="I139" s="188">
        <f>SUMPRODUCT(-('Diário 1º PA'!$E$4:$E$2000='Analítico Cx.'!$B139),-('Diário 1º PA'!$O$4:$O$2000=I$1),('Diário 1º PA'!$F$4:$F$2000))+SUMPRODUCT(-('Diário 2º PA'!$E$4:$E$1998='Analítico Cx.'!$B139),-('Diário 2º PA'!$O$4:$O$1998=I$1),('Diário 2º PA'!$F$4:$F$1998))+SUMPRODUCT(-('Diário 3º PA'!$E$4:$E$1991='Analítico Cx.'!$B139),-('Diário 3º PA'!$O$4:$O$1991=I$1),('Diário 3º PA'!$F$4:$F$1991))+SUMPRODUCT(-('Diário 4º PA'!$E$4:$E$2000='Analítico Cx.'!$B139),-('Diário 4º PA'!$O$4:$O$2000=I$1),('Diário 4º PA'!$F$4:$F$2000))</f>
        <v>0</v>
      </c>
      <c r="J139" s="188">
        <f>SUMPRODUCT(-('Diário 1º PA'!$E$4:$E$2000='Analítico Cx.'!$B139),-('Diário 1º PA'!$O$4:$O$2000=J$1),('Diário 1º PA'!$F$4:$F$2000))+SUMPRODUCT(-('Diário 2º PA'!$E$4:$E$1998='Analítico Cx.'!$B139),-('Diário 2º PA'!$O$4:$O$1998=J$1),('Diário 2º PA'!$F$4:$F$1998))+SUMPRODUCT(-('Diário 3º PA'!$E$4:$E$1991='Analítico Cx.'!$B139),-('Diário 3º PA'!$O$4:$O$1991=J$1),('Diário 3º PA'!$F$4:$F$1991))+SUMPRODUCT(-('Diário 4º PA'!$E$4:$E$2000='Analítico Cx.'!$B139),-('Diário 4º PA'!$O$4:$O$2000=J$1),('Diário 4º PA'!$F$4:$F$2000))</f>
        <v>0</v>
      </c>
      <c r="K139" s="188">
        <f>SUMPRODUCT(-('Diário 1º PA'!$E$4:$E$2000='Analítico Cx.'!$B139),-('Diário 1º PA'!$O$4:$O$2000=K$1),('Diário 1º PA'!$F$4:$F$2000))+SUMPRODUCT(-('Diário 2º PA'!$E$4:$E$1998='Analítico Cx.'!$B139),-('Diário 2º PA'!$O$4:$O$1998=K$1),('Diário 2º PA'!$F$4:$F$1998))+SUMPRODUCT(-('Diário 3º PA'!$E$4:$E$1991='Analítico Cx.'!$B139),-('Diário 3º PA'!$O$4:$O$1991=K$1),('Diário 3º PA'!$F$4:$F$1991))+SUMPRODUCT(-('Diário 4º PA'!$E$4:$E$2000='Analítico Cx.'!$B139),-('Diário 4º PA'!$O$4:$O$2000=K$1),('Diário 4º PA'!$F$4:$F$2000))</f>
        <v>0</v>
      </c>
      <c r="L139" s="188">
        <f>SUMPRODUCT(-('Diário 1º PA'!$E$4:$E$2000='Analítico Cx.'!$B139),-('Diário 1º PA'!$O$4:$O$2000=L$1),('Diário 1º PA'!$F$4:$F$2000))+SUMPRODUCT(-('Diário 2º PA'!$E$4:$E$1998='Analítico Cx.'!$B139),-('Diário 2º PA'!$O$4:$O$1998=L$1),('Diário 2º PA'!$F$4:$F$1998))+SUMPRODUCT(-('Diário 3º PA'!$E$4:$E$1991='Analítico Cx.'!$B139),-('Diário 3º PA'!$O$4:$O$1991=L$1),('Diário 3º PA'!$F$4:$F$1991))+SUMPRODUCT(-('Diário 4º PA'!$E$4:$E$2000='Analítico Cx.'!$B139),-('Diário 4º PA'!$O$4:$O$2000=L$1),('Diário 4º PA'!$F$4:$F$2000))</f>
        <v>0</v>
      </c>
      <c r="M139" s="188">
        <f>SUMPRODUCT(-('Diário 1º PA'!$E$4:$E$2000='Analítico Cx.'!$B139),-('Diário 1º PA'!$O$4:$O$2000=M$1),('Diário 1º PA'!$F$4:$F$2000))+SUMPRODUCT(-('Diário 2º PA'!$E$4:$E$1998='Analítico Cx.'!$B139),-('Diário 2º PA'!$O$4:$O$1998=M$1),('Diário 2º PA'!$F$4:$F$1998))+SUMPRODUCT(-('Diário 3º PA'!$E$4:$E$1991='Analítico Cx.'!$B139),-('Diário 3º PA'!$O$4:$O$1991=M$1),('Diário 3º PA'!$F$4:$F$1991))+SUMPRODUCT(-('Diário 4º PA'!$E$4:$E$2000='Analítico Cx.'!$B139),-('Diário 4º PA'!$O$4:$O$2000=M$1),('Diário 4º PA'!$F$4:$F$2000))</f>
        <v>0</v>
      </c>
      <c r="N139" s="188">
        <f>SUMPRODUCT(-('Diário 1º PA'!$E$4:$E$2000='Analítico Cx.'!$B139),-('Diário 1º PA'!$O$4:$O$2000=N$1),('Diário 1º PA'!$F$4:$F$2000))+SUMPRODUCT(-('Diário 2º PA'!$E$4:$E$1998='Analítico Cx.'!$B139),-('Diário 2º PA'!$O$4:$O$1998=N$1),('Diário 2º PA'!$F$4:$F$1998))+SUMPRODUCT(-('Diário 3º PA'!$E$4:$E$1991='Analítico Cx.'!$B139),-('Diário 3º PA'!$O$4:$O$1991=N$1),('Diário 3º PA'!$F$4:$F$1991))+SUMPRODUCT(-('Diário 4º PA'!$E$4:$E$2000='Analítico Cx.'!$B139),-('Diário 4º PA'!$O$4:$O$2000=N$1),('Diário 4º PA'!$F$4:$F$2000))</f>
        <v>0</v>
      </c>
      <c r="O139" s="189">
        <f t="shared" si="18"/>
        <v>8453.8000000000011</v>
      </c>
      <c r="P139" s="172">
        <f t="shared" si="19"/>
        <v>4.0325820494354929E-3</v>
      </c>
    </row>
    <row r="140" spans="1:16" ht="23.25" customHeight="1">
      <c r="A140" s="63" t="s">
        <v>423</v>
      </c>
      <c r="B140" s="441" t="s">
        <v>451</v>
      </c>
      <c r="C140" s="188">
        <f>SUMPRODUCT(-('Diário 1º PA'!$E$4:$E$2000='Analítico Cx.'!$B140),-('Diário 1º PA'!$O$4:$O$2000=C$1),('Diário 1º PA'!$F$4:$F$2000))+SUMPRODUCT(-('Diário 2º PA'!$E$4:$E$1998='Analítico Cx.'!$B140),-('Diário 2º PA'!$O$4:$O$1998=C$1),('Diário 2º PA'!$F$4:$F$1998))+SUMPRODUCT(-('Diário 3º PA'!$E$4:$E$1991='Analítico Cx.'!$B140),-('Diário 3º PA'!$O$4:$O$1991=C$1),('Diário 3º PA'!$F$4:$F$1991))+SUMPRODUCT(-('Diário 4º PA'!$E$4:$E$2000='Analítico Cx.'!$B140),-('Diário 4º PA'!$O$4:$O$2000=C$1),('Diário 4º PA'!$F$4:$F$2000))</f>
        <v>0</v>
      </c>
      <c r="D140" s="188">
        <f>SUMPRODUCT(-('Diário 1º PA'!$E$4:$E$2000='Analítico Cx.'!$B140),-('Diário 1º PA'!$O$4:$O$2000=D$1),('Diário 1º PA'!$F$4:$F$2000))+SUMPRODUCT(-('Diário 2º PA'!$E$4:$E$1998='Analítico Cx.'!$B140),-('Diário 2º PA'!$O$4:$O$1998=D$1),('Diário 2º PA'!$F$4:$F$1998))+SUMPRODUCT(-('Diário 3º PA'!$E$4:$E$1991='Analítico Cx.'!$B140),-('Diário 3º PA'!$O$4:$O$1991=D$1),('Diário 3º PA'!$F$4:$F$1991))+SUMPRODUCT(-('Diário 4º PA'!$E$4:$E$2000='Analítico Cx.'!$B140),-('Diário 4º PA'!$O$4:$O$2000=D$1),('Diário 4º PA'!$F$4:$F$2000))</f>
        <v>0</v>
      </c>
      <c r="E140" s="188">
        <f>SUMPRODUCT(-('Diário 1º PA'!$E$4:$E$2000='Analítico Cx.'!$B140),-('Diário 1º PA'!$O$4:$O$2000=E$1),('Diário 1º PA'!$F$4:$F$2000))+SUMPRODUCT(-('Diário 2º PA'!$E$4:$E$1998='Analítico Cx.'!$B140),-('Diário 2º PA'!$O$4:$O$1998=E$1),('Diário 2º PA'!$F$4:$F$1998))+SUMPRODUCT(-('Diário 3º PA'!$E$4:$E$1991='Analítico Cx.'!$B140),-('Diário 3º PA'!$O$4:$O$1991=E$1),('Diário 3º PA'!$F$4:$F$1991))+SUMPRODUCT(-('Diário 4º PA'!$E$4:$E$2000='Analítico Cx.'!$B140),-('Diário 4º PA'!$O$4:$O$2000=E$1),('Diário 4º PA'!$F$4:$F$2000))</f>
        <v>0</v>
      </c>
      <c r="F140" s="188">
        <f>SUMPRODUCT(-('Diário 1º PA'!$E$4:$E$2000='Analítico Cx.'!$B140),-('Diário 1º PA'!$O$4:$O$2000=F$1),('Diário 1º PA'!$F$4:$F$2000))+SUMPRODUCT(-('Diário 2º PA'!$E$4:$E$1998='Analítico Cx.'!$B140),-('Diário 2º PA'!$O$4:$O$1998=F$1),('Diário 2º PA'!$F$4:$F$1998))+SUMPRODUCT(-('Diário 3º PA'!$E$4:$E$1991='Analítico Cx.'!$B140),-('Diário 3º PA'!$O$4:$O$1991=F$1),('Diário 3º PA'!$F$4:$F$1991))+SUMPRODUCT(-('Diário 4º PA'!$E$4:$E$2000='Analítico Cx.'!$B140),-('Diário 4º PA'!$O$4:$O$2000=F$1),('Diário 4º PA'!$F$4:$F$2000))</f>
        <v>13718.6</v>
      </c>
      <c r="G140" s="188">
        <f>SUMPRODUCT(-('Diário 1º PA'!$E$4:$E$2000='Analítico Cx.'!$B140),-('Diário 1º PA'!$O$4:$O$2000=G$1),('Diário 1º PA'!$F$4:$F$2000))+SUMPRODUCT(-('Diário 2º PA'!$E$4:$E$1998='Analítico Cx.'!$B140),-('Diário 2º PA'!$O$4:$O$1998=G$1),('Diário 2º PA'!$F$4:$F$1998))+SUMPRODUCT(-('Diário 3º PA'!$E$4:$E$1991='Analítico Cx.'!$B140),-('Diário 3º PA'!$O$4:$O$1991=G$1),('Diário 3º PA'!$F$4:$F$1991))+SUMPRODUCT(-('Diário 4º PA'!$E$4:$E$2000='Analítico Cx.'!$B140),-('Diário 4º PA'!$O$4:$O$2000=G$1),('Diário 4º PA'!$F$4:$F$2000))</f>
        <v>14000</v>
      </c>
      <c r="H140" s="188">
        <f>SUMPRODUCT(-('Diário 1º PA'!$E$4:$E$2000='Analítico Cx.'!$B140),-('Diário 1º PA'!$O$4:$O$2000=H$1),('Diário 1º PA'!$F$4:$F$2000))+SUMPRODUCT(-('Diário 2º PA'!$E$4:$E$1998='Analítico Cx.'!$B140),-('Diário 2º PA'!$O$4:$O$1998=H$1),('Diário 2º PA'!$F$4:$F$1998))+SUMPRODUCT(-('Diário 3º PA'!$E$4:$E$1991='Analítico Cx.'!$B140),-('Diário 3º PA'!$O$4:$O$1991=H$1),('Diário 3º PA'!$F$4:$F$1991))+SUMPRODUCT(-('Diário 4º PA'!$E$4:$E$2000='Analítico Cx.'!$B140),-('Diário 4º PA'!$O$4:$O$2000=H$1),('Diário 4º PA'!$F$4:$F$2000))</f>
        <v>14000</v>
      </c>
      <c r="I140" s="188">
        <f>SUMPRODUCT(-('Diário 1º PA'!$E$4:$E$2000='Analítico Cx.'!$B140),-('Diário 1º PA'!$O$4:$O$2000=I$1),('Diário 1º PA'!$F$4:$F$2000))+SUMPRODUCT(-('Diário 2º PA'!$E$4:$E$1998='Analítico Cx.'!$B140),-('Diário 2º PA'!$O$4:$O$1998=I$1),('Diário 2º PA'!$F$4:$F$1998))+SUMPRODUCT(-('Diário 3º PA'!$E$4:$E$1991='Analítico Cx.'!$B140),-('Diário 3º PA'!$O$4:$O$1991=I$1),('Diário 3º PA'!$F$4:$F$1991))+SUMPRODUCT(-('Diário 4º PA'!$E$4:$E$2000='Analítico Cx.'!$B140),-('Diário 4º PA'!$O$4:$O$2000=I$1),('Diário 4º PA'!$F$4:$F$2000))</f>
        <v>14000</v>
      </c>
      <c r="J140" s="188">
        <f>SUMPRODUCT(-('Diário 1º PA'!$E$4:$E$2000='Analítico Cx.'!$B140),-('Diário 1º PA'!$O$4:$O$2000=J$1),('Diário 1º PA'!$F$4:$F$2000))+SUMPRODUCT(-('Diário 2º PA'!$E$4:$E$1998='Analítico Cx.'!$B140),-('Diário 2º PA'!$O$4:$O$1998=J$1),('Diário 2º PA'!$F$4:$F$1998))+SUMPRODUCT(-('Diário 3º PA'!$E$4:$E$1991='Analítico Cx.'!$B140),-('Diário 3º PA'!$O$4:$O$1991=J$1),('Diário 3º PA'!$F$4:$F$1991))+SUMPRODUCT(-('Diário 4º PA'!$E$4:$E$2000='Analítico Cx.'!$B140),-('Diário 4º PA'!$O$4:$O$2000=J$1),('Diário 4º PA'!$F$4:$F$2000))</f>
        <v>281.39999999999998</v>
      </c>
      <c r="K140" s="188">
        <f>SUMPRODUCT(-('Diário 1º PA'!$E$4:$E$2000='Analítico Cx.'!$B140),-('Diário 1º PA'!$O$4:$O$2000=K$1),('Diário 1º PA'!$F$4:$F$2000))+SUMPRODUCT(-('Diário 2º PA'!$E$4:$E$1998='Analítico Cx.'!$B140),-('Diário 2º PA'!$O$4:$O$1998=K$1),('Diário 2º PA'!$F$4:$F$1998))+SUMPRODUCT(-('Diário 3º PA'!$E$4:$E$1991='Analítico Cx.'!$B140),-('Diário 3º PA'!$O$4:$O$1991=K$1),('Diário 3º PA'!$F$4:$F$1991))+SUMPRODUCT(-('Diário 4º PA'!$E$4:$E$2000='Analítico Cx.'!$B140),-('Diário 4º PA'!$O$4:$O$2000=K$1),('Diário 4º PA'!$F$4:$F$2000))</f>
        <v>0</v>
      </c>
      <c r="L140" s="188">
        <f>SUMPRODUCT(-('Diário 1º PA'!$E$4:$E$2000='Analítico Cx.'!$B140),-('Diário 1º PA'!$O$4:$O$2000=L$1),('Diário 1º PA'!$F$4:$F$2000))+SUMPRODUCT(-('Diário 2º PA'!$E$4:$E$1998='Analítico Cx.'!$B140),-('Diário 2º PA'!$O$4:$O$1998=L$1),('Diário 2º PA'!$F$4:$F$1998))+SUMPRODUCT(-('Diário 3º PA'!$E$4:$E$1991='Analítico Cx.'!$B140),-('Diário 3º PA'!$O$4:$O$1991=L$1),('Diário 3º PA'!$F$4:$F$1991))+SUMPRODUCT(-('Diário 4º PA'!$E$4:$E$2000='Analítico Cx.'!$B140),-('Diário 4º PA'!$O$4:$O$2000=L$1),('Diário 4º PA'!$F$4:$F$2000))</f>
        <v>13718.6</v>
      </c>
      <c r="M140" s="188">
        <f>SUMPRODUCT(-('Diário 1º PA'!$E$4:$E$2000='Analítico Cx.'!$B140),-('Diário 1º PA'!$O$4:$O$2000=M$1),('Diário 1º PA'!$F$4:$F$2000))+SUMPRODUCT(-('Diário 2º PA'!$E$4:$E$1998='Analítico Cx.'!$B140),-('Diário 2º PA'!$O$4:$O$1998=M$1),('Diário 2º PA'!$F$4:$F$1998))+SUMPRODUCT(-('Diário 3º PA'!$E$4:$E$1991='Analítico Cx.'!$B140),-('Diário 3º PA'!$O$4:$O$1991=M$1),('Diário 3º PA'!$F$4:$F$1991))+SUMPRODUCT(-('Diário 4º PA'!$E$4:$E$2000='Analítico Cx.'!$B140),-('Diário 4º PA'!$O$4:$O$2000=M$1),('Diário 4º PA'!$F$4:$F$2000))</f>
        <v>281.39999999999998</v>
      </c>
      <c r="N140" s="188">
        <f>SUMPRODUCT(-('Diário 1º PA'!$E$4:$E$2000='Analítico Cx.'!$B140),-('Diário 1º PA'!$O$4:$O$2000=N$1),('Diário 1º PA'!$F$4:$F$2000))+SUMPRODUCT(-('Diário 2º PA'!$E$4:$E$1998='Analítico Cx.'!$B140),-('Diário 2º PA'!$O$4:$O$1998=N$1),('Diário 2º PA'!$F$4:$F$1998))+SUMPRODUCT(-('Diário 3º PA'!$E$4:$E$1991='Analítico Cx.'!$B140),-('Diário 3º PA'!$O$4:$O$1991=N$1),('Diário 3º PA'!$F$4:$F$1991))+SUMPRODUCT(-('Diário 4º PA'!$E$4:$E$2000='Analítico Cx.'!$B140),-('Diário 4º PA'!$O$4:$O$2000=N$1),('Diário 4º PA'!$F$4:$F$2000))</f>
        <v>0</v>
      </c>
      <c r="O140" s="189">
        <f t="shared" si="18"/>
        <v>70000</v>
      </c>
      <c r="P140" s="172">
        <f t="shared" si="19"/>
        <v>3.3390989077158734E-2</v>
      </c>
    </row>
    <row r="141" spans="1:16" ht="23.25" customHeight="1">
      <c r="A141" s="63" t="s">
        <v>424</v>
      </c>
      <c r="B141" s="441" t="s">
        <v>452</v>
      </c>
      <c r="C141" s="188">
        <f>SUMPRODUCT(-('Diário 1º PA'!$E$4:$E$2000='Analítico Cx.'!$B141),-('Diário 1º PA'!$O$4:$O$2000=C$1),('Diário 1º PA'!$F$4:$F$2000))+SUMPRODUCT(-('Diário 2º PA'!$E$4:$E$1998='Analítico Cx.'!$B141),-('Diário 2º PA'!$O$4:$O$1998=C$1),('Diário 2º PA'!$F$4:$F$1998))+SUMPRODUCT(-('Diário 3º PA'!$E$4:$E$1991='Analítico Cx.'!$B141),-('Diário 3º PA'!$O$4:$O$1991=C$1),('Diário 3º PA'!$F$4:$F$1991))+SUMPRODUCT(-('Diário 4º PA'!$E$4:$E$2000='Analítico Cx.'!$B141),-('Diário 4º PA'!$O$4:$O$2000=C$1),('Diário 4º PA'!$F$4:$F$2000))</f>
        <v>0</v>
      </c>
      <c r="D141" s="188">
        <f>SUMPRODUCT(-('Diário 1º PA'!$E$4:$E$2000='Analítico Cx.'!$B141),-('Diário 1º PA'!$O$4:$O$2000=D$1),('Diário 1º PA'!$F$4:$F$2000))+SUMPRODUCT(-('Diário 2º PA'!$E$4:$E$1998='Analítico Cx.'!$B141),-('Diário 2º PA'!$O$4:$O$1998=D$1),('Diário 2º PA'!$F$4:$F$1998))+SUMPRODUCT(-('Diário 3º PA'!$E$4:$E$1991='Analítico Cx.'!$B141),-('Diário 3º PA'!$O$4:$O$1991=D$1),('Diário 3º PA'!$F$4:$F$1991))+SUMPRODUCT(-('Diário 4º PA'!$E$4:$E$2000='Analítico Cx.'!$B141),-('Diário 4º PA'!$O$4:$O$2000=D$1),('Diário 4º PA'!$F$4:$F$2000))</f>
        <v>0</v>
      </c>
      <c r="E141" s="188">
        <f>SUMPRODUCT(-('Diário 1º PA'!$E$4:$E$2000='Analítico Cx.'!$B141),-('Diário 1º PA'!$O$4:$O$2000=E$1),('Diário 1º PA'!$F$4:$F$2000))+SUMPRODUCT(-('Diário 2º PA'!$E$4:$E$1998='Analítico Cx.'!$B141),-('Diário 2º PA'!$O$4:$O$1998=E$1),('Diário 2º PA'!$F$4:$F$1998))+SUMPRODUCT(-('Diário 3º PA'!$E$4:$E$1991='Analítico Cx.'!$B141),-('Diário 3º PA'!$O$4:$O$1991=E$1),('Diário 3º PA'!$F$4:$F$1991))+SUMPRODUCT(-('Diário 4º PA'!$E$4:$E$2000='Analítico Cx.'!$B141),-('Diário 4º PA'!$O$4:$O$2000=E$1),('Diário 4º PA'!$F$4:$F$2000))</f>
        <v>0</v>
      </c>
      <c r="F141" s="188">
        <f>SUMPRODUCT(-('Diário 1º PA'!$E$4:$E$2000='Analítico Cx.'!$B141),-('Diário 1º PA'!$O$4:$O$2000=F$1),('Diário 1º PA'!$F$4:$F$2000))+SUMPRODUCT(-('Diário 2º PA'!$E$4:$E$1998='Analítico Cx.'!$B141),-('Diário 2º PA'!$O$4:$O$1998=F$1),('Diário 2º PA'!$F$4:$F$1998))+SUMPRODUCT(-('Diário 3º PA'!$E$4:$E$1991='Analítico Cx.'!$B141),-('Diário 3º PA'!$O$4:$O$1991=F$1),('Diário 3º PA'!$F$4:$F$1991))+SUMPRODUCT(-('Diário 4º PA'!$E$4:$E$2000='Analítico Cx.'!$B141),-('Diário 4º PA'!$O$4:$O$2000=F$1),('Diário 4º PA'!$F$4:$F$2000))</f>
        <v>0</v>
      </c>
      <c r="G141" s="188">
        <f>SUMPRODUCT(-('Diário 1º PA'!$E$4:$E$2000='Analítico Cx.'!$B141),-('Diário 1º PA'!$O$4:$O$2000=G$1),('Diário 1º PA'!$F$4:$F$2000))+SUMPRODUCT(-('Diário 2º PA'!$E$4:$E$1998='Analítico Cx.'!$B141),-('Diário 2º PA'!$O$4:$O$1998=G$1),('Diário 2º PA'!$F$4:$F$1998))+SUMPRODUCT(-('Diário 3º PA'!$E$4:$E$1991='Analítico Cx.'!$B141),-('Diário 3º PA'!$O$4:$O$1991=G$1),('Diário 3º PA'!$F$4:$F$1991))+SUMPRODUCT(-('Diário 4º PA'!$E$4:$E$2000='Analítico Cx.'!$B141),-('Diário 4º PA'!$O$4:$O$2000=G$1),('Diário 4º PA'!$F$4:$F$2000))</f>
        <v>0</v>
      </c>
      <c r="H141" s="188">
        <f>SUMPRODUCT(-('Diário 1º PA'!$E$4:$E$2000='Analítico Cx.'!$B141),-('Diário 1º PA'!$O$4:$O$2000=H$1),('Diário 1º PA'!$F$4:$F$2000))+SUMPRODUCT(-('Diário 2º PA'!$E$4:$E$1998='Analítico Cx.'!$B141),-('Diário 2º PA'!$O$4:$O$1998=H$1),('Diário 2º PA'!$F$4:$F$1998))+SUMPRODUCT(-('Diário 3º PA'!$E$4:$E$1991='Analítico Cx.'!$B141),-('Diário 3º PA'!$O$4:$O$1991=H$1),('Diário 3º PA'!$F$4:$F$1991))+SUMPRODUCT(-('Diário 4º PA'!$E$4:$E$2000='Analítico Cx.'!$B141),-('Diário 4º PA'!$O$4:$O$2000=H$1),('Diário 4º PA'!$F$4:$F$2000))</f>
        <v>0</v>
      </c>
      <c r="I141" s="188">
        <f>SUMPRODUCT(-('Diário 1º PA'!$E$4:$E$2000='Analítico Cx.'!$B141),-('Diário 1º PA'!$O$4:$O$2000=I$1),('Diário 1º PA'!$F$4:$F$2000))+SUMPRODUCT(-('Diário 2º PA'!$E$4:$E$1998='Analítico Cx.'!$B141),-('Diário 2º PA'!$O$4:$O$1998=I$1),('Diário 2º PA'!$F$4:$F$1998))+SUMPRODUCT(-('Diário 3º PA'!$E$4:$E$1991='Analítico Cx.'!$B141),-('Diário 3º PA'!$O$4:$O$1991=I$1),('Diário 3º PA'!$F$4:$F$1991))+SUMPRODUCT(-('Diário 4º PA'!$E$4:$E$2000='Analítico Cx.'!$B141),-('Diário 4º PA'!$O$4:$O$2000=I$1),('Diário 4º PA'!$F$4:$F$2000))</f>
        <v>0</v>
      </c>
      <c r="J141" s="188">
        <f>SUMPRODUCT(-('Diário 1º PA'!$E$4:$E$2000='Analítico Cx.'!$B141),-('Diário 1º PA'!$O$4:$O$2000=J$1),('Diário 1º PA'!$F$4:$F$2000))+SUMPRODUCT(-('Diário 2º PA'!$E$4:$E$1998='Analítico Cx.'!$B141),-('Diário 2º PA'!$O$4:$O$1998=J$1),('Diário 2º PA'!$F$4:$F$1998))+SUMPRODUCT(-('Diário 3º PA'!$E$4:$E$1991='Analítico Cx.'!$B141),-('Diário 3º PA'!$O$4:$O$1991=J$1),('Diário 3º PA'!$F$4:$F$1991))+SUMPRODUCT(-('Diário 4º PA'!$E$4:$E$2000='Analítico Cx.'!$B141),-('Diário 4º PA'!$O$4:$O$2000=J$1),('Diário 4º PA'!$F$4:$F$2000))</f>
        <v>0</v>
      </c>
      <c r="K141" s="188">
        <f>SUMPRODUCT(-('Diário 1º PA'!$E$4:$E$2000='Analítico Cx.'!$B141),-('Diário 1º PA'!$O$4:$O$2000=K$1),('Diário 1º PA'!$F$4:$F$2000))+SUMPRODUCT(-('Diário 2º PA'!$E$4:$E$1998='Analítico Cx.'!$B141),-('Diário 2º PA'!$O$4:$O$1998=K$1),('Diário 2º PA'!$F$4:$F$1998))+SUMPRODUCT(-('Diário 3º PA'!$E$4:$E$1991='Analítico Cx.'!$B141),-('Diário 3º PA'!$O$4:$O$1991=K$1),('Diário 3º PA'!$F$4:$F$1991))+SUMPRODUCT(-('Diário 4º PA'!$E$4:$E$2000='Analítico Cx.'!$B141),-('Diário 4º PA'!$O$4:$O$2000=K$1),('Diário 4º PA'!$F$4:$F$2000))</f>
        <v>0</v>
      </c>
      <c r="L141" s="188">
        <f>SUMPRODUCT(-('Diário 1º PA'!$E$4:$E$2000='Analítico Cx.'!$B141),-('Diário 1º PA'!$O$4:$O$2000=L$1),('Diário 1º PA'!$F$4:$F$2000))+SUMPRODUCT(-('Diário 2º PA'!$E$4:$E$1998='Analítico Cx.'!$B141),-('Diário 2º PA'!$O$4:$O$1998=L$1),('Diário 2º PA'!$F$4:$F$1998))+SUMPRODUCT(-('Diário 3º PA'!$E$4:$E$1991='Analítico Cx.'!$B141),-('Diário 3º PA'!$O$4:$O$1991=L$1),('Diário 3º PA'!$F$4:$F$1991))+SUMPRODUCT(-('Diário 4º PA'!$E$4:$E$2000='Analítico Cx.'!$B141),-('Diário 4º PA'!$O$4:$O$2000=L$1),('Diário 4º PA'!$F$4:$F$2000))</f>
        <v>0</v>
      </c>
      <c r="M141" s="188">
        <f>SUMPRODUCT(-('Diário 1º PA'!$E$4:$E$2000='Analítico Cx.'!$B141),-('Diário 1º PA'!$O$4:$O$2000=M$1),('Diário 1º PA'!$F$4:$F$2000))+SUMPRODUCT(-('Diário 2º PA'!$E$4:$E$1998='Analítico Cx.'!$B141),-('Diário 2º PA'!$O$4:$O$1998=M$1),('Diário 2º PA'!$F$4:$F$1998))+SUMPRODUCT(-('Diário 3º PA'!$E$4:$E$1991='Analítico Cx.'!$B141),-('Diário 3º PA'!$O$4:$O$1991=M$1),('Diário 3º PA'!$F$4:$F$1991))+SUMPRODUCT(-('Diário 4º PA'!$E$4:$E$2000='Analítico Cx.'!$B141),-('Diário 4º PA'!$O$4:$O$2000=M$1),('Diário 4º PA'!$F$4:$F$2000))</f>
        <v>0</v>
      </c>
      <c r="N141" s="188">
        <f>SUMPRODUCT(-('Diário 1º PA'!$E$4:$E$2000='Analítico Cx.'!$B141),-('Diário 1º PA'!$O$4:$O$2000=N$1),('Diário 1º PA'!$F$4:$F$2000))+SUMPRODUCT(-('Diário 2º PA'!$E$4:$E$1998='Analítico Cx.'!$B141),-('Diário 2º PA'!$O$4:$O$1998=N$1),('Diário 2º PA'!$F$4:$F$1998))+SUMPRODUCT(-('Diário 3º PA'!$E$4:$E$1991='Analítico Cx.'!$B141),-('Diário 3º PA'!$O$4:$O$1991=N$1),('Diário 3º PA'!$F$4:$F$1991))+SUMPRODUCT(-('Diário 4º PA'!$E$4:$E$2000='Analítico Cx.'!$B141),-('Diário 4º PA'!$O$4:$O$2000=N$1),('Diário 4º PA'!$F$4:$F$2000))</f>
        <v>0</v>
      </c>
      <c r="O141" s="189">
        <f t="shared" si="18"/>
        <v>0</v>
      </c>
      <c r="P141" s="172">
        <f t="shared" si="19"/>
        <v>0</v>
      </c>
    </row>
    <row r="142" spans="1:16" ht="33.75">
      <c r="A142" s="63" t="s">
        <v>425</v>
      </c>
      <c r="B142" s="441" t="s">
        <v>453</v>
      </c>
      <c r="C142" s="188">
        <f>SUMPRODUCT(-('Diário 1º PA'!$E$4:$E$2000='Analítico Cx.'!$B142),-('Diário 1º PA'!$O$4:$O$2000=C$1),('Diário 1º PA'!$F$4:$F$2000))+SUMPRODUCT(-('Diário 2º PA'!$E$4:$E$1998='Analítico Cx.'!$B142),-('Diário 2º PA'!$O$4:$O$1998=C$1),('Diário 2º PA'!$F$4:$F$1998))+SUMPRODUCT(-('Diário 3º PA'!$E$4:$E$1991='Analítico Cx.'!$B142),-('Diário 3º PA'!$O$4:$O$1991=C$1),('Diário 3º PA'!$F$4:$F$1991))+SUMPRODUCT(-('Diário 4º PA'!$E$4:$E$2000='Analítico Cx.'!$B142),-('Diário 4º PA'!$O$4:$O$2000=C$1),('Diário 4º PA'!$F$4:$F$2000))</f>
        <v>0</v>
      </c>
      <c r="D142" s="188">
        <f>SUMPRODUCT(-('Diário 1º PA'!$E$4:$E$2000='Analítico Cx.'!$B142),-('Diário 1º PA'!$O$4:$O$2000=D$1),('Diário 1º PA'!$F$4:$F$2000))+SUMPRODUCT(-('Diário 2º PA'!$E$4:$E$1998='Analítico Cx.'!$B142),-('Diário 2º PA'!$O$4:$O$1998=D$1),('Diário 2º PA'!$F$4:$F$1998))+SUMPRODUCT(-('Diário 3º PA'!$E$4:$E$1991='Analítico Cx.'!$B142),-('Diário 3º PA'!$O$4:$O$1991=D$1),('Diário 3º PA'!$F$4:$F$1991))+SUMPRODUCT(-('Diário 4º PA'!$E$4:$E$2000='Analítico Cx.'!$B142),-('Diário 4º PA'!$O$4:$O$2000=D$1),('Diário 4º PA'!$F$4:$F$2000))</f>
        <v>0</v>
      </c>
      <c r="E142" s="188">
        <f>SUMPRODUCT(-('Diário 1º PA'!$E$4:$E$2000='Analítico Cx.'!$B142),-('Diário 1º PA'!$O$4:$O$2000=E$1),('Diário 1º PA'!$F$4:$F$2000))+SUMPRODUCT(-('Diário 2º PA'!$E$4:$E$1998='Analítico Cx.'!$B142),-('Diário 2º PA'!$O$4:$O$1998=E$1),('Diário 2º PA'!$F$4:$F$1998))+SUMPRODUCT(-('Diário 3º PA'!$E$4:$E$1991='Analítico Cx.'!$B142),-('Diário 3º PA'!$O$4:$O$1991=E$1),('Diário 3º PA'!$F$4:$F$1991))+SUMPRODUCT(-('Diário 4º PA'!$E$4:$E$2000='Analítico Cx.'!$B142),-('Diário 4º PA'!$O$4:$O$2000=E$1),('Diário 4º PA'!$F$4:$F$2000))</f>
        <v>0</v>
      </c>
      <c r="F142" s="188">
        <f>SUMPRODUCT(-('Diário 1º PA'!$E$4:$E$2000='Analítico Cx.'!$B142),-('Diário 1º PA'!$O$4:$O$2000=F$1),('Diário 1º PA'!$F$4:$F$2000))+SUMPRODUCT(-('Diário 2º PA'!$E$4:$E$1998='Analítico Cx.'!$B142),-('Diário 2º PA'!$O$4:$O$1998=F$1),('Diário 2º PA'!$F$4:$F$1998))+SUMPRODUCT(-('Diário 3º PA'!$E$4:$E$1991='Analítico Cx.'!$B142),-('Diário 3º PA'!$O$4:$O$1991=F$1),('Diário 3º PA'!$F$4:$F$1991))+SUMPRODUCT(-('Diário 4º PA'!$E$4:$E$2000='Analítico Cx.'!$B142),-('Diário 4º PA'!$O$4:$O$2000=F$1),('Diário 4º PA'!$F$4:$F$2000))</f>
        <v>0</v>
      </c>
      <c r="G142" s="188">
        <f>SUMPRODUCT(-('Diário 1º PA'!$E$4:$E$2000='Analítico Cx.'!$B142),-('Diário 1º PA'!$O$4:$O$2000=G$1),('Diário 1º PA'!$F$4:$F$2000))+SUMPRODUCT(-('Diário 2º PA'!$E$4:$E$1998='Analítico Cx.'!$B142),-('Diário 2º PA'!$O$4:$O$1998=G$1),('Diário 2º PA'!$F$4:$F$1998))+SUMPRODUCT(-('Diário 3º PA'!$E$4:$E$1991='Analítico Cx.'!$B142),-('Diário 3º PA'!$O$4:$O$1991=G$1),('Diário 3º PA'!$F$4:$F$1991))+SUMPRODUCT(-('Diário 4º PA'!$E$4:$E$2000='Analítico Cx.'!$B142),-('Diário 4º PA'!$O$4:$O$2000=G$1),('Diário 4º PA'!$F$4:$F$2000))</f>
        <v>0</v>
      </c>
      <c r="H142" s="188">
        <f>SUMPRODUCT(-('Diário 1º PA'!$E$4:$E$2000='Analítico Cx.'!$B142),-('Diário 1º PA'!$O$4:$O$2000=H$1),('Diário 1º PA'!$F$4:$F$2000))+SUMPRODUCT(-('Diário 2º PA'!$E$4:$E$1998='Analítico Cx.'!$B142),-('Diário 2º PA'!$O$4:$O$1998=H$1),('Diário 2º PA'!$F$4:$F$1998))+SUMPRODUCT(-('Diário 3º PA'!$E$4:$E$1991='Analítico Cx.'!$B142),-('Diário 3º PA'!$O$4:$O$1991=H$1),('Diário 3º PA'!$F$4:$F$1991))+SUMPRODUCT(-('Diário 4º PA'!$E$4:$E$2000='Analítico Cx.'!$B142),-('Diário 4º PA'!$O$4:$O$2000=H$1),('Diário 4º PA'!$F$4:$F$2000))</f>
        <v>0</v>
      </c>
      <c r="I142" s="188">
        <f>SUMPRODUCT(-('Diário 1º PA'!$E$4:$E$2000='Analítico Cx.'!$B142),-('Diário 1º PA'!$O$4:$O$2000=I$1),('Diário 1º PA'!$F$4:$F$2000))+SUMPRODUCT(-('Diário 2º PA'!$E$4:$E$1998='Analítico Cx.'!$B142),-('Diário 2º PA'!$O$4:$O$1998=I$1),('Diário 2º PA'!$F$4:$F$1998))+SUMPRODUCT(-('Diário 3º PA'!$E$4:$E$1991='Analítico Cx.'!$B142),-('Diário 3º PA'!$O$4:$O$1991=I$1),('Diário 3º PA'!$F$4:$F$1991))+SUMPRODUCT(-('Diário 4º PA'!$E$4:$E$2000='Analítico Cx.'!$B142),-('Diário 4º PA'!$O$4:$O$2000=I$1),('Diário 4º PA'!$F$4:$F$2000))</f>
        <v>0</v>
      </c>
      <c r="J142" s="188">
        <f>SUMPRODUCT(-('Diário 1º PA'!$E$4:$E$2000='Analítico Cx.'!$B142),-('Diário 1º PA'!$O$4:$O$2000=J$1),('Diário 1º PA'!$F$4:$F$2000))+SUMPRODUCT(-('Diário 2º PA'!$E$4:$E$1998='Analítico Cx.'!$B142),-('Diário 2º PA'!$O$4:$O$1998=J$1),('Diário 2º PA'!$F$4:$F$1998))+SUMPRODUCT(-('Diário 3º PA'!$E$4:$E$1991='Analítico Cx.'!$B142),-('Diário 3º PA'!$O$4:$O$1991=J$1),('Diário 3º PA'!$F$4:$F$1991))+SUMPRODUCT(-('Diário 4º PA'!$E$4:$E$2000='Analítico Cx.'!$B142),-('Diário 4º PA'!$O$4:$O$2000=J$1),('Diário 4º PA'!$F$4:$F$2000))</f>
        <v>0</v>
      </c>
      <c r="K142" s="188">
        <f>SUMPRODUCT(-('Diário 1º PA'!$E$4:$E$2000='Analítico Cx.'!$B142),-('Diário 1º PA'!$O$4:$O$2000=K$1),('Diário 1º PA'!$F$4:$F$2000))+SUMPRODUCT(-('Diário 2º PA'!$E$4:$E$1998='Analítico Cx.'!$B142),-('Diário 2º PA'!$O$4:$O$1998=K$1),('Diário 2º PA'!$F$4:$F$1998))+SUMPRODUCT(-('Diário 3º PA'!$E$4:$E$1991='Analítico Cx.'!$B142),-('Diário 3º PA'!$O$4:$O$1991=K$1),('Diário 3º PA'!$F$4:$F$1991))+SUMPRODUCT(-('Diário 4º PA'!$E$4:$E$2000='Analítico Cx.'!$B142),-('Diário 4º PA'!$O$4:$O$2000=K$1),('Diário 4º PA'!$F$4:$F$2000))</f>
        <v>0</v>
      </c>
      <c r="L142" s="188">
        <f>SUMPRODUCT(-('Diário 1º PA'!$E$4:$E$2000='Analítico Cx.'!$B142),-('Diário 1º PA'!$O$4:$O$2000=L$1),('Diário 1º PA'!$F$4:$F$2000))+SUMPRODUCT(-('Diário 2º PA'!$E$4:$E$1998='Analítico Cx.'!$B142),-('Diário 2º PA'!$O$4:$O$1998=L$1),('Diário 2º PA'!$F$4:$F$1998))+SUMPRODUCT(-('Diário 3º PA'!$E$4:$E$1991='Analítico Cx.'!$B142),-('Diário 3º PA'!$O$4:$O$1991=L$1),('Diário 3º PA'!$F$4:$F$1991))+SUMPRODUCT(-('Diário 4º PA'!$E$4:$E$2000='Analítico Cx.'!$B142),-('Diário 4º PA'!$O$4:$O$2000=L$1),('Diário 4º PA'!$F$4:$F$2000))</f>
        <v>0</v>
      </c>
      <c r="M142" s="188">
        <f>SUMPRODUCT(-('Diário 1º PA'!$E$4:$E$2000='Analítico Cx.'!$B142),-('Diário 1º PA'!$O$4:$O$2000=M$1),('Diário 1º PA'!$F$4:$F$2000))+SUMPRODUCT(-('Diário 2º PA'!$E$4:$E$1998='Analítico Cx.'!$B142),-('Diário 2º PA'!$O$4:$O$1998=M$1),('Diário 2º PA'!$F$4:$F$1998))+SUMPRODUCT(-('Diário 3º PA'!$E$4:$E$1991='Analítico Cx.'!$B142),-('Diário 3º PA'!$O$4:$O$1991=M$1),('Diário 3º PA'!$F$4:$F$1991))+SUMPRODUCT(-('Diário 4º PA'!$E$4:$E$2000='Analítico Cx.'!$B142),-('Diário 4º PA'!$O$4:$O$2000=M$1),('Diário 4º PA'!$F$4:$F$2000))</f>
        <v>0</v>
      </c>
      <c r="N142" s="188">
        <f>SUMPRODUCT(-('Diário 1º PA'!$E$4:$E$2000='Analítico Cx.'!$B142),-('Diário 1º PA'!$O$4:$O$2000=N$1),('Diário 1º PA'!$F$4:$F$2000))+SUMPRODUCT(-('Diário 2º PA'!$E$4:$E$1998='Analítico Cx.'!$B142),-('Diário 2º PA'!$O$4:$O$1998=N$1),('Diário 2º PA'!$F$4:$F$1998))+SUMPRODUCT(-('Diário 3º PA'!$E$4:$E$1991='Analítico Cx.'!$B142),-('Diário 3º PA'!$O$4:$O$1991=N$1),('Diário 3º PA'!$F$4:$F$1991))+SUMPRODUCT(-('Diário 4º PA'!$E$4:$E$2000='Analítico Cx.'!$B142),-('Diário 4º PA'!$O$4:$O$2000=N$1),('Diário 4º PA'!$F$4:$F$2000))</f>
        <v>0</v>
      </c>
      <c r="O142" s="189">
        <f t="shared" si="18"/>
        <v>0</v>
      </c>
      <c r="P142" s="172">
        <f t="shared" si="19"/>
        <v>0</v>
      </c>
    </row>
    <row r="143" spans="1:16" ht="23.25" customHeight="1">
      <c r="A143" s="63" t="s">
        <v>426</v>
      </c>
      <c r="B143" s="441" t="s">
        <v>454</v>
      </c>
      <c r="C143" s="188">
        <f>SUMPRODUCT(-('Diário 1º PA'!$E$4:$E$2000='Analítico Cx.'!$B143),-('Diário 1º PA'!$O$4:$O$2000=C$1),('Diário 1º PA'!$F$4:$F$2000))+SUMPRODUCT(-('Diário 2º PA'!$E$4:$E$1998='Analítico Cx.'!$B143),-('Diário 2º PA'!$O$4:$O$1998=C$1),('Diário 2º PA'!$F$4:$F$1998))+SUMPRODUCT(-('Diário 3º PA'!$E$4:$E$1991='Analítico Cx.'!$B143),-('Diário 3º PA'!$O$4:$O$1991=C$1),('Diário 3º PA'!$F$4:$F$1991))+SUMPRODUCT(-('Diário 4º PA'!$E$4:$E$2000='Analítico Cx.'!$B143),-('Diário 4º PA'!$O$4:$O$2000=C$1),('Diário 4º PA'!$F$4:$F$2000))</f>
        <v>0</v>
      </c>
      <c r="D143" s="188">
        <f>SUMPRODUCT(-('Diário 1º PA'!$E$4:$E$2000='Analítico Cx.'!$B143),-('Diário 1º PA'!$O$4:$O$2000=D$1),('Diário 1º PA'!$F$4:$F$2000))+SUMPRODUCT(-('Diário 2º PA'!$E$4:$E$1998='Analítico Cx.'!$B143),-('Diário 2º PA'!$O$4:$O$1998=D$1),('Diário 2º PA'!$F$4:$F$1998))+SUMPRODUCT(-('Diário 3º PA'!$E$4:$E$1991='Analítico Cx.'!$B143),-('Diário 3º PA'!$O$4:$O$1991=D$1),('Diário 3º PA'!$F$4:$F$1991))+SUMPRODUCT(-('Diário 4º PA'!$E$4:$E$2000='Analítico Cx.'!$B143),-('Diário 4º PA'!$O$4:$O$2000=D$1),('Diário 4º PA'!$F$4:$F$2000))</f>
        <v>0</v>
      </c>
      <c r="E143" s="188">
        <f>SUMPRODUCT(-('Diário 1º PA'!$E$4:$E$2000='Analítico Cx.'!$B143),-('Diário 1º PA'!$O$4:$O$2000=E$1),('Diário 1º PA'!$F$4:$F$2000))+SUMPRODUCT(-('Diário 2º PA'!$E$4:$E$1998='Analítico Cx.'!$B143),-('Diário 2º PA'!$O$4:$O$1998=E$1),('Diário 2º PA'!$F$4:$F$1998))+SUMPRODUCT(-('Diário 3º PA'!$E$4:$E$1991='Analítico Cx.'!$B143),-('Diário 3º PA'!$O$4:$O$1991=E$1),('Diário 3º PA'!$F$4:$F$1991))+SUMPRODUCT(-('Diário 4º PA'!$E$4:$E$2000='Analítico Cx.'!$B143),-('Diário 4º PA'!$O$4:$O$2000=E$1),('Diário 4º PA'!$F$4:$F$2000))</f>
        <v>0</v>
      </c>
      <c r="F143" s="188">
        <f>SUMPRODUCT(-('Diário 1º PA'!$E$4:$E$2000='Analítico Cx.'!$B143),-('Diário 1º PA'!$O$4:$O$2000=F$1),('Diário 1º PA'!$F$4:$F$2000))+SUMPRODUCT(-('Diário 2º PA'!$E$4:$E$1998='Analítico Cx.'!$B143),-('Diário 2º PA'!$O$4:$O$1998=F$1),('Diário 2º PA'!$F$4:$F$1998))+SUMPRODUCT(-('Diário 3º PA'!$E$4:$E$1991='Analítico Cx.'!$B143),-('Diário 3º PA'!$O$4:$O$1991=F$1),('Diário 3º PA'!$F$4:$F$1991))+SUMPRODUCT(-('Diário 4º PA'!$E$4:$E$2000='Analítico Cx.'!$B143),-('Diário 4º PA'!$O$4:$O$2000=F$1),('Diário 4º PA'!$F$4:$F$2000))</f>
        <v>0</v>
      </c>
      <c r="G143" s="188">
        <f>SUMPRODUCT(-('Diário 1º PA'!$E$4:$E$2000='Analítico Cx.'!$B143),-('Diário 1º PA'!$O$4:$O$2000=G$1),('Diário 1º PA'!$F$4:$F$2000))+SUMPRODUCT(-('Diário 2º PA'!$E$4:$E$1998='Analítico Cx.'!$B143),-('Diário 2º PA'!$O$4:$O$1998=G$1),('Diário 2º PA'!$F$4:$F$1998))+SUMPRODUCT(-('Diário 3º PA'!$E$4:$E$1991='Analítico Cx.'!$B143),-('Diário 3º PA'!$O$4:$O$1991=G$1),('Diário 3º PA'!$F$4:$F$1991))+SUMPRODUCT(-('Diário 4º PA'!$E$4:$E$2000='Analítico Cx.'!$B143),-('Diário 4º PA'!$O$4:$O$2000=G$1),('Diário 4º PA'!$F$4:$F$2000))</f>
        <v>0</v>
      </c>
      <c r="H143" s="188">
        <f>SUMPRODUCT(-('Diário 1º PA'!$E$4:$E$2000='Analítico Cx.'!$B143),-('Diário 1º PA'!$O$4:$O$2000=H$1),('Diário 1º PA'!$F$4:$F$2000))+SUMPRODUCT(-('Diário 2º PA'!$E$4:$E$1998='Analítico Cx.'!$B143),-('Diário 2º PA'!$O$4:$O$1998=H$1),('Diário 2º PA'!$F$4:$F$1998))+SUMPRODUCT(-('Diário 3º PA'!$E$4:$E$1991='Analítico Cx.'!$B143),-('Diário 3º PA'!$O$4:$O$1991=H$1),('Diário 3º PA'!$F$4:$F$1991))+SUMPRODUCT(-('Diário 4º PA'!$E$4:$E$2000='Analítico Cx.'!$B143),-('Diário 4º PA'!$O$4:$O$2000=H$1),('Diário 4º PA'!$F$4:$F$2000))</f>
        <v>0</v>
      </c>
      <c r="I143" s="188">
        <f>SUMPRODUCT(-('Diário 1º PA'!$E$4:$E$2000='Analítico Cx.'!$B143),-('Diário 1º PA'!$O$4:$O$2000=I$1),('Diário 1º PA'!$F$4:$F$2000))+SUMPRODUCT(-('Diário 2º PA'!$E$4:$E$1998='Analítico Cx.'!$B143),-('Diário 2º PA'!$O$4:$O$1998=I$1),('Diário 2º PA'!$F$4:$F$1998))+SUMPRODUCT(-('Diário 3º PA'!$E$4:$E$1991='Analítico Cx.'!$B143),-('Diário 3º PA'!$O$4:$O$1991=I$1),('Diário 3º PA'!$F$4:$F$1991))+SUMPRODUCT(-('Diário 4º PA'!$E$4:$E$2000='Analítico Cx.'!$B143),-('Diário 4º PA'!$O$4:$O$2000=I$1),('Diário 4º PA'!$F$4:$F$2000))</f>
        <v>0</v>
      </c>
      <c r="J143" s="188">
        <f>SUMPRODUCT(-('Diário 1º PA'!$E$4:$E$2000='Analítico Cx.'!$B143),-('Diário 1º PA'!$O$4:$O$2000=J$1),('Diário 1º PA'!$F$4:$F$2000))+SUMPRODUCT(-('Diário 2º PA'!$E$4:$E$1998='Analítico Cx.'!$B143),-('Diário 2º PA'!$O$4:$O$1998=J$1),('Diário 2º PA'!$F$4:$F$1998))+SUMPRODUCT(-('Diário 3º PA'!$E$4:$E$1991='Analítico Cx.'!$B143),-('Diário 3º PA'!$O$4:$O$1991=J$1),('Diário 3º PA'!$F$4:$F$1991))+SUMPRODUCT(-('Diário 4º PA'!$E$4:$E$2000='Analítico Cx.'!$B143),-('Diário 4º PA'!$O$4:$O$2000=J$1),('Diário 4º PA'!$F$4:$F$2000))</f>
        <v>0</v>
      </c>
      <c r="K143" s="188">
        <f>SUMPRODUCT(-('Diário 1º PA'!$E$4:$E$2000='Analítico Cx.'!$B143),-('Diário 1º PA'!$O$4:$O$2000=K$1),('Diário 1º PA'!$F$4:$F$2000))+SUMPRODUCT(-('Diário 2º PA'!$E$4:$E$1998='Analítico Cx.'!$B143),-('Diário 2º PA'!$O$4:$O$1998=K$1),('Diário 2º PA'!$F$4:$F$1998))+SUMPRODUCT(-('Diário 3º PA'!$E$4:$E$1991='Analítico Cx.'!$B143),-('Diário 3º PA'!$O$4:$O$1991=K$1),('Diário 3º PA'!$F$4:$F$1991))+SUMPRODUCT(-('Diário 4º PA'!$E$4:$E$2000='Analítico Cx.'!$B143),-('Diário 4º PA'!$O$4:$O$2000=K$1),('Diário 4º PA'!$F$4:$F$2000))</f>
        <v>0</v>
      </c>
      <c r="L143" s="188">
        <f>SUMPRODUCT(-('Diário 1º PA'!$E$4:$E$2000='Analítico Cx.'!$B143),-('Diário 1º PA'!$O$4:$O$2000=L$1),('Diário 1º PA'!$F$4:$F$2000))+SUMPRODUCT(-('Diário 2º PA'!$E$4:$E$1998='Analítico Cx.'!$B143),-('Diário 2º PA'!$O$4:$O$1998=L$1),('Diário 2º PA'!$F$4:$F$1998))+SUMPRODUCT(-('Diário 3º PA'!$E$4:$E$1991='Analítico Cx.'!$B143),-('Diário 3º PA'!$O$4:$O$1991=L$1),('Diário 3º PA'!$F$4:$F$1991))+SUMPRODUCT(-('Diário 4º PA'!$E$4:$E$2000='Analítico Cx.'!$B143),-('Diário 4º PA'!$O$4:$O$2000=L$1),('Diário 4º PA'!$F$4:$F$2000))</f>
        <v>0</v>
      </c>
      <c r="M143" s="188">
        <f>SUMPRODUCT(-('Diário 1º PA'!$E$4:$E$2000='Analítico Cx.'!$B143),-('Diário 1º PA'!$O$4:$O$2000=M$1),('Diário 1º PA'!$F$4:$F$2000))+SUMPRODUCT(-('Diário 2º PA'!$E$4:$E$1998='Analítico Cx.'!$B143),-('Diário 2º PA'!$O$4:$O$1998=M$1),('Diário 2º PA'!$F$4:$F$1998))+SUMPRODUCT(-('Diário 3º PA'!$E$4:$E$1991='Analítico Cx.'!$B143),-('Diário 3º PA'!$O$4:$O$1991=M$1),('Diário 3º PA'!$F$4:$F$1991))+SUMPRODUCT(-('Diário 4º PA'!$E$4:$E$2000='Analítico Cx.'!$B143),-('Diário 4º PA'!$O$4:$O$2000=M$1),('Diário 4º PA'!$F$4:$F$2000))</f>
        <v>0</v>
      </c>
      <c r="N143" s="188">
        <f>SUMPRODUCT(-('Diário 1º PA'!$E$4:$E$2000='Analítico Cx.'!$B143),-('Diário 1º PA'!$O$4:$O$2000=N$1),('Diário 1º PA'!$F$4:$F$2000))+SUMPRODUCT(-('Diário 2º PA'!$E$4:$E$1998='Analítico Cx.'!$B143),-('Diário 2º PA'!$O$4:$O$1998=N$1),('Diário 2º PA'!$F$4:$F$1998))+SUMPRODUCT(-('Diário 3º PA'!$E$4:$E$1991='Analítico Cx.'!$B143),-('Diário 3º PA'!$O$4:$O$1991=N$1),('Diário 3º PA'!$F$4:$F$1991))+SUMPRODUCT(-('Diário 4º PA'!$E$4:$E$2000='Analítico Cx.'!$B143),-('Diário 4º PA'!$O$4:$O$2000=N$1),('Diário 4º PA'!$F$4:$F$2000))</f>
        <v>0</v>
      </c>
      <c r="O143" s="189">
        <f t="shared" si="18"/>
        <v>0</v>
      </c>
      <c r="P143" s="172">
        <f t="shared" si="19"/>
        <v>0</v>
      </c>
    </row>
    <row r="144" spans="1:16" ht="23.25" customHeight="1">
      <c r="A144" s="63" t="s">
        <v>427</v>
      </c>
      <c r="B144" s="441" t="s">
        <v>455</v>
      </c>
      <c r="C144" s="188">
        <f>SUMPRODUCT(-('Diário 1º PA'!$E$4:$E$2000='Analítico Cx.'!$B144),-('Diário 1º PA'!$O$4:$O$2000=C$1),('Diário 1º PA'!$F$4:$F$2000))+SUMPRODUCT(-('Diário 2º PA'!$E$4:$E$1998='Analítico Cx.'!$B144),-('Diário 2º PA'!$O$4:$O$1998=C$1),('Diário 2º PA'!$F$4:$F$1998))+SUMPRODUCT(-('Diário 3º PA'!$E$4:$E$1991='Analítico Cx.'!$B144),-('Diário 3º PA'!$O$4:$O$1991=C$1),('Diário 3º PA'!$F$4:$F$1991))+SUMPRODUCT(-('Diário 4º PA'!$E$4:$E$2000='Analítico Cx.'!$B144),-('Diário 4º PA'!$O$4:$O$2000=C$1),('Diário 4º PA'!$F$4:$F$2000))</f>
        <v>0</v>
      </c>
      <c r="D144" s="188">
        <f>SUMPRODUCT(-('Diário 1º PA'!$E$4:$E$2000='Analítico Cx.'!$B144),-('Diário 1º PA'!$O$4:$O$2000=D$1),('Diário 1º PA'!$F$4:$F$2000))+SUMPRODUCT(-('Diário 2º PA'!$E$4:$E$1998='Analítico Cx.'!$B144),-('Diário 2º PA'!$O$4:$O$1998=D$1),('Diário 2º PA'!$F$4:$F$1998))+SUMPRODUCT(-('Diário 3º PA'!$E$4:$E$1991='Analítico Cx.'!$B144),-('Diário 3º PA'!$O$4:$O$1991=D$1),('Diário 3º PA'!$F$4:$F$1991))+SUMPRODUCT(-('Diário 4º PA'!$E$4:$E$2000='Analítico Cx.'!$B144),-('Diário 4º PA'!$O$4:$O$2000=D$1),('Diário 4º PA'!$F$4:$F$2000))</f>
        <v>0</v>
      </c>
      <c r="E144" s="188">
        <f>SUMPRODUCT(-('Diário 1º PA'!$E$4:$E$2000='Analítico Cx.'!$B144),-('Diário 1º PA'!$O$4:$O$2000=E$1),('Diário 1º PA'!$F$4:$F$2000))+SUMPRODUCT(-('Diário 2º PA'!$E$4:$E$1998='Analítico Cx.'!$B144),-('Diário 2º PA'!$O$4:$O$1998=E$1),('Diário 2º PA'!$F$4:$F$1998))+SUMPRODUCT(-('Diário 3º PA'!$E$4:$E$1991='Analítico Cx.'!$B144),-('Diário 3º PA'!$O$4:$O$1991=E$1),('Diário 3º PA'!$F$4:$F$1991))+SUMPRODUCT(-('Diário 4º PA'!$E$4:$E$2000='Analítico Cx.'!$B144),-('Diário 4º PA'!$O$4:$O$2000=E$1),('Diário 4º PA'!$F$4:$F$2000))</f>
        <v>0</v>
      </c>
      <c r="F144" s="188">
        <f>SUMPRODUCT(-('Diário 1º PA'!$E$4:$E$2000='Analítico Cx.'!$B144),-('Diário 1º PA'!$O$4:$O$2000=F$1),('Diário 1º PA'!$F$4:$F$2000))+SUMPRODUCT(-('Diário 2º PA'!$E$4:$E$1998='Analítico Cx.'!$B144),-('Diário 2º PA'!$O$4:$O$1998=F$1),('Diário 2º PA'!$F$4:$F$1998))+SUMPRODUCT(-('Diário 3º PA'!$E$4:$E$1991='Analítico Cx.'!$B144),-('Diário 3º PA'!$O$4:$O$1991=F$1),('Diário 3º PA'!$F$4:$F$1991))+SUMPRODUCT(-('Diário 4º PA'!$E$4:$E$2000='Analítico Cx.'!$B144),-('Diário 4º PA'!$O$4:$O$2000=F$1),('Diário 4º PA'!$F$4:$F$2000))</f>
        <v>0</v>
      </c>
      <c r="G144" s="188">
        <f>SUMPRODUCT(-('Diário 1º PA'!$E$4:$E$2000='Analítico Cx.'!$B144),-('Diário 1º PA'!$O$4:$O$2000=G$1),('Diário 1º PA'!$F$4:$F$2000))+SUMPRODUCT(-('Diário 2º PA'!$E$4:$E$1998='Analítico Cx.'!$B144),-('Diário 2º PA'!$O$4:$O$1998=G$1),('Diário 2º PA'!$F$4:$F$1998))+SUMPRODUCT(-('Diário 3º PA'!$E$4:$E$1991='Analítico Cx.'!$B144),-('Diário 3º PA'!$O$4:$O$1991=G$1),('Diário 3º PA'!$F$4:$F$1991))+SUMPRODUCT(-('Diário 4º PA'!$E$4:$E$2000='Analítico Cx.'!$B144),-('Diário 4º PA'!$O$4:$O$2000=G$1),('Diário 4º PA'!$F$4:$F$2000))</f>
        <v>0</v>
      </c>
      <c r="H144" s="188">
        <f>SUMPRODUCT(-('Diário 1º PA'!$E$4:$E$2000='Analítico Cx.'!$B144),-('Diário 1º PA'!$O$4:$O$2000=H$1),('Diário 1º PA'!$F$4:$F$2000))+SUMPRODUCT(-('Diário 2º PA'!$E$4:$E$1998='Analítico Cx.'!$B144),-('Diário 2º PA'!$O$4:$O$1998=H$1),('Diário 2º PA'!$F$4:$F$1998))+SUMPRODUCT(-('Diário 3º PA'!$E$4:$E$1991='Analítico Cx.'!$B144),-('Diário 3º PA'!$O$4:$O$1991=H$1),('Diário 3º PA'!$F$4:$F$1991))+SUMPRODUCT(-('Diário 4º PA'!$E$4:$E$2000='Analítico Cx.'!$B144),-('Diário 4º PA'!$O$4:$O$2000=H$1),('Diário 4º PA'!$F$4:$F$2000))</f>
        <v>744.58</v>
      </c>
      <c r="I144" s="188">
        <f>SUMPRODUCT(-('Diário 1º PA'!$E$4:$E$2000='Analítico Cx.'!$B144),-('Diário 1º PA'!$O$4:$O$2000=I$1),('Diário 1º PA'!$F$4:$F$2000))+SUMPRODUCT(-('Diário 2º PA'!$E$4:$E$1998='Analítico Cx.'!$B144),-('Diário 2º PA'!$O$4:$O$1998=I$1),('Diário 2º PA'!$F$4:$F$1998))+SUMPRODUCT(-('Diário 3º PA'!$E$4:$E$1991='Analítico Cx.'!$B144),-('Diário 3º PA'!$O$4:$O$1991=I$1),('Diário 3º PA'!$F$4:$F$1991))+SUMPRODUCT(-('Diário 4º PA'!$E$4:$E$2000='Analítico Cx.'!$B144),-('Diário 4º PA'!$O$4:$O$2000=I$1),('Diário 4º PA'!$F$4:$F$2000))</f>
        <v>23.03</v>
      </c>
      <c r="J144" s="188">
        <f>SUMPRODUCT(-('Diário 1º PA'!$E$4:$E$2000='Analítico Cx.'!$B144),-('Diário 1º PA'!$O$4:$O$2000=J$1),('Diário 1º PA'!$F$4:$F$2000))+SUMPRODUCT(-('Diário 2º PA'!$E$4:$E$1998='Analítico Cx.'!$B144),-('Diário 2º PA'!$O$4:$O$1998=J$1),('Diário 2º PA'!$F$4:$F$1998))+SUMPRODUCT(-('Diário 3º PA'!$E$4:$E$1991='Analítico Cx.'!$B144),-('Diário 3º PA'!$O$4:$O$1991=J$1),('Diário 3º PA'!$F$4:$F$1991))+SUMPRODUCT(-('Diário 4º PA'!$E$4:$E$2000='Analítico Cx.'!$B144),-('Diário 4º PA'!$O$4:$O$2000=J$1),('Diário 4º PA'!$F$4:$F$2000))</f>
        <v>0</v>
      </c>
      <c r="K144" s="188">
        <f>SUMPRODUCT(-('Diário 1º PA'!$E$4:$E$2000='Analítico Cx.'!$B144),-('Diário 1º PA'!$O$4:$O$2000=K$1),('Diário 1º PA'!$F$4:$F$2000))+SUMPRODUCT(-('Diário 2º PA'!$E$4:$E$1998='Analítico Cx.'!$B144),-('Diário 2º PA'!$O$4:$O$1998=K$1),('Diário 2º PA'!$F$4:$F$1998))+SUMPRODUCT(-('Diário 3º PA'!$E$4:$E$1991='Analítico Cx.'!$B144),-('Diário 3º PA'!$O$4:$O$1991=K$1),('Diário 3º PA'!$F$4:$F$1991))+SUMPRODUCT(-('Diário 4º PA'!$E$4:$E$2000='Analítico Cx.'!$B144),-('Diário 4º PA'!$O$4:$O$2000=K$1),('Diário 4º PA'!$F$4:$F$2000))</f>
        <v>0</v>
      </c>
      <c r="L144" s="188">
        <f>SUMPRODUCT(-('Diário 1º PA'!$E$4:$E$2000='Analítico Cx.'!$B144),-('Diário 1º PA'!$O$4:$O$2000=L$1),('Diário 1º PA'!$F$4:$F$2000))+SUMPRODUCT(-('Diário 2º PA'!$E$4:$E$1998='Analítico Cx.'!$B144),-('Diário 2º PA'!$O$4:$O$1998=L$1),('Diário 2º PA'!$F$4:$F$1998))+SUMPRODUCT(-('Diário 3º PA'!$E$4:$E$1991='Analítico Cx.'!$B144),-('Diário 3º PA'!$O$4:$O$1991=L$1),('Diário 3º PA'!$F$4:$F$1991))+SUMPRODUCT(-('Diário 4º PA'!$E$4:$E$2000='Analítico Cx.'!$B144),-('Diário 4º PA'!$O$4:$O$2000=L$1),('Diário 4º PA'!$F$4:$F$2000))</f>
        <v>0</v>
      </c>
      <c r="M144" s="188">
        <f>SUMPRODUCT(-('Diário 1º PA'!$E$4:$E$2000='Analítico Cx.'!$B144),-('Diário 1º PA'!$O$4:$O$2000=M$1),('Diário 1º PA'!$F$4:$F$2000))+SUMPRODUCT(-('Diário 2º PA'!$E$4:$E$1998='Analítico Cx.'!$B144),-('Diário 2º PA'!$O$4:$O$1998=M$1),('Diário 2º PA'!$F$4:$F$1998))+SUMPRODUCT(-('Diário 3º PA'!$E$4:$E$1991='Analítico Cx.'!$B144),-('Diário 3º PA'!$O$4:$O$1991=M$1),('Diário 3º PA'!$F$4:$F$1991))+SUMPRODUCT(-('Diário 4º PA'!$E$4:$E$2000='Analítico Cx.'!$B144),-('Diário 4º PA'!$O$4:$O$2000=M$1),('Diário 4º PA'!$F$4:$F$2000))</f>
        <v>0</v>
      </c>
      <c r="N144" s="188">
        <f>SUMPRODUCT(-('Diário 1º PA'!$E$4:$E$2000='Analítico Cx.'!$B144),-('Diário 1º PA'!$O$4:$O$2000=N$1),('Diário 1º PA'!$F$4:$F$2000))+SUMPRODUCT(-('Diário 2º PA'!$E$4:$E$1998='Analítico Cx.'!$B144),-('Diário 2º PA'!$O$4:$O$1998=N$1),('Diário 2º PA'!$F$4:$F$1998))+SUMPRODUCT(-('Diário 3º PA'!$E$4:$E$1991='Analítico Cx.'!$B144),-('Diário 3º PA'!$O$4:$O$1991=N$1),('Diário 3º PA'!$F$4:$F$1991))+SUMPRODUCT(-('Diário 4º PA'!$E$4:$E$2000='Analítico Cx.'!$B144),-('Diário 4º PA'!$O$4:$O$2000=N$1),('Diário 4º PA'!$F$4:$F$2000))</f>
        <v>0</v>
      </c>
      <c r="O144" s="189">
        <f t="shared" si="18"/>
        <v>767.61</v>
      </c>
      <c r="P144" s="172">
        <f t="shared" si="19"/>
        <v>3.6616081607882591E-4</v>
      </c>
    </row>
    <row r="145" spans="1:16" ht="23.25" customHeight="1">
      <c r="A145" s="63" t="s">
        <v>428</v>
      </c>
      <c r="B145" s="441" t="s">
        <v>456</v>
      </c>
      <c r="C145" s="188">
        <f>SUMPRODUCT(-('Diário 1º PA'!$E$4:$E$2000='Analítico Cx.'!$B145),-('Diário 1º PA'!$O$4:$O$2000=C$1),('Diário 1º PA'!$F$4:$F$2000))+SUMPRODUCT(-('Diário 2º PA'!$E$4:$E$1998='Analítico Cx.'!$B145),-('Diário 2º PA'!$O$4:$O$1998=C$1),('Diário 2º PA'!$F$4:$F$1998))+SUMPRODUCT(-('Diário 3º PA'!$E$4:$E$1991='Analítico Cx.'!$B145),-('Diário 3º PA'!$O$4:$O$1991=C$1),('Diário 3º PA'!$F$4:$F$1991))+SUMPRODUCT(-('Diário 4º PA'!$E$4:$E$2000='Analítico Cx.'!$B145),-('Diário 4º PA'!$O$4:$O$2000=C$1),('Diário 4º PA'!$F$4:$F$2000))</f>
        <v>0</v>
      </c>
      <c r="D145" s="188">
        <f>SUMPRODUCT(-('Diário 1º PA'!$E$4:$E$2000='Analítico Cx.'!$B145),-('Diário 1º PA'!$O$4:$O$2000=D$1),('Diário 1º PA'!$F$4:$F$2000))+SUMPRODUCT(-('Diário 2º PA'!$E$4:$E$1998='Analítico Cx.'!$B145),-('Diário 2º PA'!$O$4:$O$1998=D$1),('Diário 2º PA'!$F$4:$F$1998))+SUMPRODUCT(-('Diário 3º PA'!$E$4:$E$1991='Analítico Cx.'!$B145),-('Diário 3º PA'!$O$4:$O$1991=D$1),('Diário 3º PA'!$F$4:$F$1991))+SUMPRODUCT(-('Diário 4º PA'!$E$4:$E$2000='Analítico Cx.'!$B145),-('Diário 4º PA'!$O$4:$O$2000=D$1),('Diário 4º PA'!$F$4:$F$2000))</f>
        <v>0</v>
      </c>
      <c r="E145" s="188">
        <f>SUMPRODUCT(-('Diário 1º PA'!$E$4:$E$2000='Analítico Cx.'!$B145),-('Diário 1º PA'!$O$4:$O$2000=E$1),('Diário 1º PA'!$F$4:$F$2000))+SUMPRODUCT(-('Diário 2º PA'!$E$4:$E$1998='Analítico Cx.'!$B145),-('Diário 2º PA'!$O$4:$O$1998=E$1),('Diário 2º PA'!$F$4:$F$1998))+SUMPRODUCT(-('Diário 3º PA'!$E$4:$E$1991='Analítico Cx.'!$B145),-('Diário 3º PA'!$O$4:$O$1991=E$1),('Diário 3º PA'!$F$4:$F$1991))+SUMPRODUCT(-('Diário 4º PA'!$E$4:$E$2000='Analítico Cx.'!$B145),-('Diário 4º PA'!$O$4:$O$2000=E$1),('Diário 4º PA'!$F$4:$F$2000))</f>
        <v>0</v>
      </c>
      <c r="F145" s="188">
        <f>SUMPRODUCT(-('Diário 1º PA'!$E$4:$E$2000='Analítico Cx.'!$B145),-('Diário 1º PA'!$O$4:$O$2000=F$1),('Diário 1º PA'!$F$4:$F$2000))+SUMPRODUCT(-('Diário 2º PA'!$E$4:$E$1998='Analítico Cx.'!$B145),-('Diário 2º PA'!$O$4:$O$1998=F$1),('Diário 2º PA'!$F$4:$F$1998))+SUMPRODUCT(-('Diário 3º PA'!$E$4:$E$1991='Analítico Cx.'!$B145),-('Diário 3º PA'!$O$4:$O$1991=F$1),('Diário 3º PA'!$F$4:$F$1991))+SUMPRODUCT(-('Diário 4º PA'!$E$4:$E$2000='Analítico Cx.'!$B145),-('Diário 4º PA'!$O$4:$O$2000=F$1),('Diário 4º PA'!$F$4:$F$2000))</f>
        <v>5310</v>
      </c>
      <c r="G145" s="188">
        <f>SUMPRODUCT(-('Diário 1º PA'!$E$4:$E$2000='Analítico Cx.'!$B145),-('Diário 1º PA'!$O$4:$O$2000=G$1),('Diário 1º PA'!$F$4:$F$2000))+SUMPRODUCT(-('Diário 2º PA'!$E$4:$E$1998='Analítico Cx.'!$B145),-('Diário 2º PA'!$O$4:$O$1998=G$1),('Diário 2º PA'!$F$4:$F$1998))+SUMPRODUCT(-('Diário 3º PA'!$E$4:$E$1991='Analítico Cx.'!$B145),-('Diário 3º PA'!$O$4:$O$1991=G$1),('Diário 3º PA'!$F$4:$F$1991))+SUMPRODUCT(-('Diário 4º PA'!$E$4:$E$2000='Analítico Cx.'!$B145),-('Diário 4º PA'!$O$4:$O$2000=G$1),('Diário 4º PA'!$F$4:$F$2000))</f>
        <v>0</v>
      </c>
      <c r="H145" s="188">
        <f>SUMPRODUCT(-('Diário 1º PA'!$E$4:$E$2000='Analítico Cx.'!$B145),-('Diário 1º PA'!$O$4:$O$2000=H$1),('Diário 1º PA'!$F$4:$F$2000))+SUMPRODUCT(-('Diário 2º PA'!$E$4:$E$1998='Analítico Cx.'!$B145),-('Diário 2º PA'!$O$4:$O$1998=H$1),('Diário 2º PA'!$F$4:$F$1998))+SUMPRODUCT(-('Diário 3º PA'!$E$4:$E$1991='Analítico Cx.'!$B145),-('Diário 3º PA'!$O$4:$O$1991=H$1),('Diário 3º PA'!$F$4:$F$1991))+SUMPRODUCT(-('Diário 4º PA'!$E$4:$E$2000='Analítico Cx.'!$B145),-('Diário 4º PA'!$O$4:$O$2000=H$1),('Diário 4º PA'!$F$4:$F$2000))</f>
        <v>0</v>
      </c>
      <c r="I145" s="188">
        <f>SUMPRODUCT(-('Diário 1º PA'!$E$4:$E$2000='Analítico Cx.'!$B145),-('Diário 1º PA'!$O$4:$O$2000=I$1),('Diário 1º PA'!$F$4:$F$2000))+SUMPRODUCT(-('Diário 2º PA'!$E$4:$E$1998='Analítico Cx.'!$B145),-('Diário 2º PA'!$O$4:$O$1998=I$1),('Diário 2º PA'!$F$4:$F$1998))+SUMPRODUCT(-('Diário 3º PA'!$E$4:$E$1991='Analítico Cx.'!$B145),-('Diário 3º PA'!$O$4:$O$1991=I$1),('Diário 3º PA'!$F$4:$F$1991))+SUMPRODUCT(-('Diário 4º PA'!$E$4:$E$2000='Analítico Cx.'!$B145),-('Diário 4º PA'!$O$4:$O$2000=I$1),('Diário 4º PA'!$F$4:$F$2000))</f>
        <v>0</v>
      </c>
      <c r="J145" s="188">
        <f>SUMPRODUCT(-('Diário 1º PA'!$E$4:$E$2000='Analítico Cx.'!$B145),-('Diário 1º PA'!$O$4:$O$2000=J$1),('Diário 1º PA'!$F$4:$F$2000))+SUMPRODUCT(-('Diário 2º PA'!$E$4:$E$1998='Analítico Cx.'!$B145),-('Diário 2º PA'!$O$4:$O$1998=J$1),('Diário 2º PA'!$F$4:$F$1998))+SUMPRODUCT(-('Diário 3º PA'!$E$4:$E$1991='Analítico Cx.'!$B145),-('Diário 3º PA'!$O$4:$O$1991=J$1),('Diário 3º PA'!$F$4:$F$1991))+SUMPRODUCT(-('Diário 4º PA'!$E$4:$E$2000='Analítico Cx.'!$B145),-('Diário 4º PA'!$O$4:$O$2000=J$1),('Diário 4º PA'!$F$4:$F$2000))</f>
        <v>0</v>
      </c>
      <c r="K145" s="188">
        <f>SUMPRODUCT(-('Diário 1º PA'!$E$4:$E$2000='Analítico Cx.'!$B145),-('Diário 1º PA'!$O$4:$O$2000=K$1),('Diário 1º PA'!$F$4:$F$2000))+SUMPRODUCT(-('Diário 2º PA'!$E$4:$E$1998='Analítico Cx.'!$B145),-('Diário 2º PA'!$O$4:$O$1998=K$1),('Diário 2º PA'!$F$4:$F$1998))+SUMPRODUCT(-('Diário 3º PA'!$E$4:$E$1991='Analítico Cx.'!$B145),-('Diário 3º PA'!$O$4:$O$1991=K$1),('Diário 3º PA'!$F$4:$F$1991))+SUMPRODUCT(-('Diário 4º PA'!$E$4:$E$2000='Analítico Cx.'!$B145),-('Diário 4º PA'!$O$4:$O$2000=K$1),('Diário 4º PA'!$F$4:$F$2000))</f>
        <v>0</v>
      </c>
      <c r="L145" s="188">
        <f>SUMPRODUCT(-('Diário 1º PA'!$E$4:$E$2000='Analítico Cx.'!$B145),-('Diário 1º PA'!$O$4:$O$2000=L$1),('Diário 1º PA'!$F$4:$F$2000))+SUMPRODUCT(-('Diário 2º PA'!$E$4:$E$1998='Analítico Cx.'!$B145),-('Diário 2º PA'!$O$4:$O$1998=L$1),('Diário 2º PA'!$F$4:$F$1998))+SUMPRODUCT(-('Diário 3º PA'!$E$4:$E$1991='Analítico Cx.'!$B145),-('Diário 3º PA'!$O$4:$O$1991=L$1),('Diário 3º PA'!$F$4:$F$1991))+SUMPRODUCT(-('Diário 4º PA'!$E$4:$E$2000='Analítico Cx.'!$B145),-('Diário 4º PA'!$O$4:$O$2000=L$1),('Diário 4º PA'!$F$4:$F$2000))</f>
        <v>0</v>
      </c>
      <c r="M145" s="188">
        <f>SUMPRODUCT(-('Diário 1º PA'!$E$4:$E$2000='Analítico Cx.'!$B145),-('Diário 1º PA'!$O$4:$O$2000=M$1),('Diário 1º PA'!$F$4:$F$2000))+SUMPRODUCT(-('Diário 2º PA'!$E$4:$E$1998='Analítico Cx.'!$B145),-('Diário 2º PA'!$O$4:$O$1998=M$1),('Diário 2º PA'!$F$4:$F$1998))+SUMPRODUCT(-('Diário 3º PA'!$E$4:$E$1991='Analítico Cx.'!$B145),-('Diário 3º PA'!$O$4:$O$1991=M$1),('Diário 3º PA'!$F$4:$F$1991))+SUMPRODUCT(-('Diário 4º PA'!$E$4:$E$2000='Analítico Cx.'!$B145),-('Diário 4º PA'!$O$4:$O$2000=M$1),('Diário 4º PA'!$F$4:$F$2000))</f>
        <v>2920</v>
      </c>
      <c r="N145" s="188">
        <f>SUMPRODUCT(-('Diário 1º PA'!$E$4:$E$2000='Analítico Cx.'!$B145),-('Diário 1º PA'!$O$4:$O$2000=N$1),('Diário 1º PA'!$F$4:$F$2000))+SUMPRODUCT(-('Diário 2º PA'!$E$4:$E$1998='Analítico Cx.'!$B145),-('Diário 2º PA'!$O$4:$O$1998=N$1),('Diário 2º PA'!$F$4:$F$1998))+SUMPRODUCT(-('Diário 3º PA'!$E$4:$E$1991='Analítico Cx.'!$B145),-('Diário 3º PA'!$O$4:$O$1991=N$1),('Diário 3º PA'!$F$4:$F$1991))+SUMPRODUCT(-('Diário 4º PA'!$E$4:$E$2000='Analítico Cx.'!$B145),-('Diário 4º PA'!$O$4:$O$2000=N$1),('Diário 4º PA'!$F$4:$F$2000))</f>
        <v>0</v>
      </c>
      <c r="O145" s="189">
        <f t="shared" si="18"/>
        <v>8230</v>
      </c>
      <c r="P145" s="172">
        <f t="shared" si="19"/>
        <v>3.925826287214519E-3</v>
      </c>
    </row>
    <row r="146" spans="1:16" ht="23.25" customHeight="1">
      <c r="A146" s="63" t="s">
        <v>429</v>
      </c>
      <c r="B146" s="441" t="s">
        <v>457</v>
      </c>
      <c r="C146" s="188">
        <f>SUMPRODUCT(-('Diário 1º PA'!$E$4:$E$2000='Analítico Cx.'!$B146),-('Diário 1º PA'!$O$4:$O$2000=C$1),('Diário 1º PA'!$F$4:$F$2000))+SUMPRODUCT(-('Diário 2º PA'!$E$4:$E$1998='Analítico Cx.'!$B146),-('Diário 2º PA'!$O$4:$O$1998=C$1),('Diário 2º PA'!$F$4:$F$1998))+SUMPRODUCT(-('Diário 3º PA'!$E$4:$E$1991='Analítico Cx.'!$B146),-('Diário 3º PA'!$O$4:$O$1991=C$1),('Diário 3º PA'!$F$4:$F$1991))+SUMPRODUCT(-('Diário 4º PA'!$E$4:$E$2000='Analítico Cx.'!$B146),-('Diário 4º PA'!$O$4:$O$2000=C$1),('Diário 4º PA'!$F$4:$F$2000))</f>
        <v>0</v>
      </c>
      <c r="D146" s="188">
        <f>SUMPRODUCT(-('Diário 1º PA'!$E$4:$E$2000='Analítico Cx.'!$B146),-('Diário 1º PA'!$O$4:$O$2000=D$1),('Diário 1º PA'!$F$4:$F$2000))+SUMPRODUCT(-('Diário 2º PA'!$E$4:$E$1998='Analítico Cx.'!$B146),-('Diário 2º PA'!$O$4:$O$1998=D$1),('Diário 2º PA'!$F$4:$F$1998))+SUMPRODUCT(-('Diário 3º PA'!$E$4:$E$1991='Analítico Cx.'!$B146),-('Diário 3º PA'!$O$4:$O$1991=D$1),('Diário 3º PA'!$F$4:$F$1991))+SUMPRODUCT(-('Diário 4º PA'!$E$4:$E$2000='Analítico Cx.'!$B146),-('Diário 4º PA'!$O$4:$O$2000=D$1),('Diário 4º PA'!$F$4:$F$2000))</f>
        <v>0</v>
      </c>
      <c r="E146" s="188">
        <f>SUMPRODUCT(-('Diário 1º PA'!$E$4:$E$2000='Analítico Cx.'!$B146),-('Diário 1º PA'!$O$4:$O$2000=E$1),('Diário 1º PA'!$F$4:$F$2000))+SUMPRODUCT(-('Diário 2º PA'!$E$4:$E$1998='Analítico Cx.'!$B146),-('Diário 2º PA'!$O$4:$O$1998=E$1),('Diário 2º PA'!$F$4:$F$1998))+SUMPRODUCT(-('Diário 3º PA'!$E$4:$E$1991='Analítico Cx.'!$B146),-('Diário 3º PA'!$O$4:$O$1991=E$1),('Diário 3º PA'!$F$4:$F$1991))+SUMPRODUCT(-('Diário 4º PA'!$E$4:$E$2000='Analítico Cx.'!$B146),-('Diário 4º PA'!$O$4:$O$2000=E$1),('Diário 4º PA'!$F$4:$F$2000))</f>
        <v>33249.24</v>
      </c>
      <c r="F146" s="188">
        <f>SUMPRODUCT(-('Diário 1º PA'!$E$4:$E$2000='Analítico Cx.'!$B146),-('Diário 1º PA'!$O$4:$O$2000=F$1),('Diário 1º PA'!$F$4:$F$2000))+SUMPRODUCT(-('Diário 2º PA'!$E$4:$E$1998='Analítico Cx.'!$B146),-('Diário 2º PA'!$O$4:$O$1998=F$1),('Diário 2º PA'!$F$4:$F$1998))+SUMPRODUCT(-('Diário 3º PA'!$E$4:$E$1991='Analítico Cx.'!$B146),-('Diário 3º PA'!$O$4:$O$1991=F$1),('Diário 3º PA'!$F$4:$F$1991))+SUMPRODUCT(-('Diário 4º PA'!$E$4:$E$2000='Analítico Cx.'!$B146),-('Diário 4º PA'!$O$4:$O$2000=F$1),('Diário 4º PA'!$F$4:$F$2000))</f>
        <v>1440.25</v>
      </c>
      <c r="G146" s="188">
        <f>SUMPRODUCT(-('Diário 1º PA'!$E$4:$E$2000='Analítico Cx.'!$B146),-('Diário 1º PA'!$O$4:$O$2000=G$1),('Diário 1º PA'!$F$4:$F$2000))+SUMPRODUCT(-('Diário 2º PA'!$E$4:$E$1998='Analítico Cx.'!$B146),-('Diário 2º PA'!$O$4:$O$1998=G$1),('Diário 2º PA'!$F$4:$F$1998))+SUMPRODUCT(-('Diário 3º PA'!$E$4:$E$1991='Analítico Cx.'!$B146),-('Diário 3º PA'!$O$4:$O$1991=G$1),('Diário 3º PA'!$F$4:$F$1991))+SUMPRODUCT(-('Diário 4º PA'!$E$4:$E$2000='Analítico Cx.'!$B146),-('Diário 4º PA'!$O$4:$O$2000=G$1),('Diário 4º PA'!$F$4:$F$2000))</f>
        <v>0</v>
      </c>
      <c r="H146" s="188">
        <f>SUMPRODUCT(-('Diário 1º PA'!$E$4:$E$2000='Analítico Cx.'!$B146),-('Diário 1º PA'!$O$4:$O$2000=H$1),('Diário 1º PA'!$F$4:$F$2000))+SUMPRODUCT(-('Diário 2º PA'!$E$4:$E$1998='Analítico Cx.'!$B146),-('Diário 2º PA'!$O$4:$O$1998=H$1),('Diário 2º PA'!$F$4:$F$1998))+SUMPRODUCT(-('Diário 3º PA'!$E$4:$E$1991='Analítico Cx.'!$B146),-('Diário 3º PA'!$O$4:$O$1991=H$1),('Diário 3º PA'!$F$4:$F$1991))+SUMPRODUCT(-('Diário 4º PA'!$E$4:$E$2000='Analítico Cx.'!$B146),-('Diário 4º PA'!$O$4:$O$2000=H$1),('Diário 4º PA'!$F$4:$F$2000))</f>
        <v>34649.57</v>
      </c>
      <c r="I146" s="188">
        <f>SUMPRODUCT(-('Diário 1º PA'!$E$4:$E$2000='Analítico Cx.'!$B146),-('Diário 1º PA'!$O$4:$O$2000=I$1),('Diário 1º PA'!$F$4:$F$2000))+SUMPRODUCT(-('Diário 2º PA'!$E$4:$E$1998='Analítico Cx.'!$B146),-('Diário 2º PA'!$O$4:$O$1998=I$1),('Diário 2º PA'!$F$4:$F$1998))+SUMPRODUCT(-('Diário 3º PA'!$E$4:$E$1991='Analítico Cx.'!$B146),-('Diário 3º PA'!$O$4:$O$1991=I$1),('Diário 3º PA'!$F$4:$F$1991))+SUMPRODUCT(-('Diário 4º PA'!$E$4:$E$2000='Analítico Cx.'!$B146),-('Diário 4º PA'!$O$4:$O$2000=I$1),('Diário 4º PA'!$F$4:$F$2000))</f>
        <v>4902.41</v>
      </c>
      <c r="J146" s="188">
        <f>SUMPRODUCT(-('Diário 1º PA'!$E$4:$E$2000='Analítico Cx.'!$B146),-('Diário 1º PA'!$O$4:$O$2000=J$1),('Diário 1º PA'!$F$4:$F$2000))+SUMPRODUCT(-('Diário 2º PA'!$E$4:$E$1998='Analítico Cx.'!$B146),-('Diário 2º PA'!$O$4:$O$1998=J$1),('Diário 2º PA'!$F$4:$F$1998))+SUMPRODUCT(-('Diário 3º PA'!$E$4:$E$1991='Analítico Cx.'!$B146),-('Diário 3º PA'!$O$4:$O$1991=J$1),('Diário 3º PA'!$F$4:$F$1991))+SUMPRODUCT(-('Diário 4º PA'!$E$4:$E$2000='Analítico Cx.'!$B146),-('Diário 4º PA'!$O$4:$O$2000=J$1),('Diário 4º PA'!$F$4:$F$2000))</f>
        <v>2259.35</v>
      </c>
      <c r="K146" s="188">
        <f>SUMPRODUCT(-('Diário 1º PA'!$E$4:$E$2000='Analítico Cx.'!$B146),-('Diário 1º PA'!$O$4:$O$2000=K$1),('Diário 1º PA'!$F$4:$F$2000))+SUMPRODUCT(-('Diário 2º PA'!$E$4:$E$1998='Analítico Cx.'!$B146),-('Diário 2º PA'!$O$4:$O$1998=K$1),('Diário 2º PA'!$F$4:$F$1998))+SUMPRODUCT(-('Diário 3º PA'!$E$4:$E$1991='Analítico Cx.'!$B146),-('Diário 3º PA'!$O$4:$O$1991=K$1),('Diário 3º PA'!$F$4:$F$1991))+SUMPRODUCT(-('Diário 4º PA'!$E$4:$E$2000='Analítico Cx.'!$B146),-('Diário 4º PA'!$O$4:$O$2000=K$1),('Diário 4º PA'!$F$4:$F$2000))</f>
        <v>2240</v>
      </c>
      <c r="L146" s="188">
        <f>SUMPRODUCT(-('Diário 1º PA'!$E$4:$E$2000='Analítico Cx.'!$B146),-('Diário 1º PA'!$O$4:$O$2000=L$1),('Diário 1º PA'!$F$4:$F$2000))+SUMPRODUCT(-('Diário 2º PA'!$E$4:$E$1998='Analítico Cx.'!$B146),-('Diário 2º PA'!$O$4:$O$1998=L$1),('Diário 2º PA'!$F$4:$F$1998))+SUMPRODUCT(-('Diário 3º PA'!$E$4:$E$1991='Analítico Cx.'!$B146),-('Diário 3º PA'!$O$4:$O$1991=L$1),('Diário 3º PA'!$F$4:$F$1991))+SUMPRODUCT(-('Diário 4º PA'!$E$4:$E$2000='Analítico Cx.'!$B146),-('Diário 4º PA'!$O$4:$O$2000=L$1),('Diário 4º PA'!$F$4:$F$2000))</f>
        <v>634.66</v>
      </c>
      <c r="M146" s="188">
        <f>SUMPRODUCT(-('Diário 1º PA'!$E$4:$E$2000='Analítico Cx.'!$B146),-('Diário 1º PA'!$O$4:$O$2000=M$1),('Diário 1º PA'!$F$4:$F$2000))+SUMPRODUCT(-('Diário 2º PA'!$E$4:$E$1998='Analítico Cx.'!$B146),-('Diário 2º PA'!$O$4:$O$1998=M$1),('Diário 2º PA'!$F$4:$F$1998))+SUMPRODUCT(-('Diário 3º PA'!$E$4:$E$1991='Analítico Cx.'!$B146),-('Diário 3º PA'!$O$4:$O$1991=M$1),('Diário 3º PA'!$F$4:$F$1991))+SUMPRODUCT(-('Diário 4º PA'!$E$4:$E$2000='Analítico Cx.'!$B146),-('Diário 4º PA'!$O$4:$O$2000=M$1),('Diário 4º PA'!$F$4:$F$2000))</f>
        <v>0</v>
      </c>
      <c r="N146" s="188">
        <f>SUMPRODUCT(-('Diário 1º PA'!$E$4:$E$2000='Analítico Cx.'!$B146),-('Diário 1º PA'!$O$4:$O$2000=N$1),('Diário 1º PA'!$F$4:$F$2000))+SUMPRODUCT(-('Diário 2º PA'!$E$4:$E$1998='Analítico Cx.'!$B146),-('Diário 2º PA'!$O$4:$O$1998=N$1),('Diário 2º PA'!$F$4:$F$1998))+SUMPRODUCT(-('Diário 3º PA'!$E$4:$E$1991='Analítico Cx.'!$B146),-('Diário 3º PA'!$O$4:$O$1991=N$1),('Diário 3º PA'!$F$4:$F$1991))+SUMPRODUCT(-('Diário 4º PA'!$E$4:$E$2000='Analítico Cx.'!$B146),-('Diário 4º PA'!$O$4:$O$2000=N$1),('Diário 4º PA'!$F$4:$F$2000))</f>
        <v>0</v>
      </c>
      <c r="O146" s="189">
        <f t="shared" si="18"/>
        <v>79375.48000000001</v>
      </c>
      <c r="P146" s="172">
        <f t="shared" si="19"/>
        <v>3.7863225509631879E-2</v>
      </c>
    </row>
    <row r="147" spans="1:16" ht="23.25" customHeight="1">
      <c r="A147" s="63" t="s">
        <v>430</v>
      </c>
      <c r="B147" s="441" t="s">
        <v>458</v>
      </c>
      <c r="C147" s="188">
        <f>SUMPRODUCT(-('Diário 1º PA'!$E$4:$E$2000='Analítico Cx.'!$B147),-('Diário 1º PA'!$O$4:$O$2000=C$1),('Diário 1º PA'!$F$4:$F$2000))+SUMPRODUCT(-('Diário 2º PA'!$E$4:$E$1998='Analítico Cx.'!$B147),-('Diário 2º PA'!$O$4:$O$1998=C$1),('Diário 2º PA'!$F$4:$F$1998))+SUMPRODUCT(-('Diário 3º PA'!$E$4:$E$1991='Analítico Cx.'!$B147),-('Diário 3º PA'!$O$4:$O$1991=C$1),('Diário 3º PA'!$F$4:$F$1991))+SUMPRODUCT(-('Diário 4º PA'!$E$4:$E$2000='Analítico Cx.'!$B147),-('Diário 4º PA'!$O$4:$O$2000=C$1),('Diário 4º PA'!$F$4:$F$2000))</f>
        <v>0</v>
      </c>
      <c r="D147" s="188">
        <f>SUMPRODUCT(-('Diário 1º PA'!$E$4:$E$2000='Analítico Cx.'!$B147),-('Diário 1º PA'!$O$4:$O$2000=D$1),('Diário 1º PA'!$F$4:$F$2000))+SUMPRODUCT(-('Diário 2º PA'!$E$4:$E$1998='Analítico Cx.'!$B147),-('Diário 2º PA'!$O$4:$O$1998=D$1),('Diário 2º PA'!$F$4:$F$1998))+SUMPRODUCT(-('Diário 3º PA'!$E$4:$E$1991='Analítico Cx.'!$B147),-('Diário 3º PA'!$O$4:$O$1991=D$1),('Diário 3º PA'!$F$4:$F$1991))+SUMPRODUCT(-('Diário 4º PA'!$E$4:$E$2000='Analítico Cx.'!$B147),-('Diário 4º PA'!$O$4:$O$2000=D$1),('Diário 4º PA'!$F$4:$F$2000))</f>
        <v>0</v>
      </c>
      <c r="E147" s="188">
        <f>SUMPRODUCT(-('Diário 1º PA'!$E$4:$E$2000='Analítico Cx.'!$B147),-('Diário 1º PA'!$O$4:$O$2000=E$1),('Diário 1º PA'!$F$4:$F$2000))+SUMPRODUCT(-('Diário 2º PA'!$E$4:$E$1998='Analítico Cx.'!$B147),-('Diário 2º PA'!$O$4:$O$1998=E$1),('Diário 2º PA'!$F$4:$F$1998))+SUMPRODUCT(-('Diário 3º PA'!$E$4:$E$1991='Analítico Cx.'!$B147),-('Diário 3º PA'!$O$4:$O$1991=E$1),('Diário 3º PA'!$F$4:$F$1991))+SUMPRODUCT(-('Diário 4º PA'!$E$4:$E$2000='Analítico Cx.'!$B147),-('Diário 4º PA'!$O$4:$O$2000=E$1),('Diário 4º PA'!$F$4:$F$2000))</f>
        <v>0</v>
      </c>
      <c r="F147" s="188">
        <f>SUMPRODUCT(-('Diário 1º PA'!$E$4:$E$2000='Analítico Cx.'!$B147),-('Diário 1º PA'!$O$4:$O$2000=F$1),('Diário 1º PA'!$F$4:$F$2000))+SUMPRODUCT(-('Diário 2º PA'!$E$4:$E$1998='Analítico Cx.'!$B147),-('Diário 2º PA'!$O$4:$O$1998=F$1),('Diário 2º PA'!$F$4:$F$1998))+SUMPRODUCT(-('Diário 3º PA'!$E$4:$E$1991='Analítico Cx.'!$B147),-('Diário 3º PA'!$O$4:$O$1991=F$1),('Diário 3º PA'!$F$4:$F$1991))+SUMPRODUCT(-('Diário 4º PA'!$E$4:$E$2000='Analítico Cx.'!$B147),-('Diário 4º PA'!$O$4:$O$2000=F$1),('Diário 4º PA'!$F$4:$F$2000))</f>
        <v>10524.3</v>
      </c>
      <c r="G147" s="188">
        <f>SUMPRODUCT(-('Diário 1º PA'!$E$4:$E$2000='Analítico Cx.'!$B147),-('Diário 1º PA'!$O$4:$O$2000=G$1),('Diário 1º PA'!$F$4:$F$2000))+SUMPRODUCT(-('Diário 2º PA'!$E$4:$E$1998='Analítico Cx.'!$B147),-('Diário 2º PA'!$O$4:$O$1998=G$1),('Diário 2º PA'!$F$4:$F$1998))+SUMPRODUCT(-('Diário 3º PA'!$E$4:$E$1991='Analítico Cx.'!$B147),-('Diário 3º PA'!$O$4:$O$1991=G$1),('Diário 3º PA'!$F$4:$F$1991))+SUMPRODUCT(-('Diário 4º PA'!$E$4:$E$2000='Analítico Cx.'!$B147),-('Diário 4º PA'!$O$4:$O$2000=G$1),('Diário 4º PA'!$F$4:$F$2000))</f>
        <v>277.2</v>
      </c>
      <c r="H147" s="188">
        <f>SUMPRODUCT(-('Diário 1º PA'!$E$4:$E$2000='Analítico Cx.'!$B147),-('Diário 1º PA'!$O$4:$O$2000=H$1),('Diário 1º PA'!$F$4:$F$2000))+SUMPRODUCT(-('Diário 2º PA'!$E$4:$E$1998='Analítico Cx.'!$B147),-('Diário 2º PA'!$O$4:$O$1998=H$1),('Diário 2º PA'!$F$4:$F$1998))+SUMPRODUCT(-('Diário 3º PA'!$E$4:$E$1991='Analítico Cx.'!$B147),-('Diário 3º PA'!$O$4:$O$1991=H$1),('Diário 3º PA'!$F$4:$F$1991))+SUMPRODUCT(-('Diário 4º PA'!$E$4:$E$2000='Analítico Cx.'!$B147),-('Diário 4º PA'!$O$4:$O$2000=H$1),('Diário 4º PA'!$F$4:$F$2000))</f>
        <v>10222.799999999999</v>
      </c>
      <c r="I147" s="188">
        <f>SUMPRODUCT(-('Diário 1º PA'!$E$4:$E$2000='Analítico Cx.'!$B147),-('Diário 1º PA'!$O$4:$O$2000=I$1),('Diário 1º PA'!$F$4:$F$2000))+SUMPRODUCT(-('Diário 2º PA'!$E$4:$E$1998='Analítico Cx.'!$B147),-('Diário 2º PA'!$O$4:$O$1998=I$1),('Diário 2º PA'!$F$4:$F$1998))+SUMPRODUCT(-('Diário 3º PA'!$E$4:$E$1991='Analítico Cx.'!$B147),-('Diário 3º PA'!$O$4:$O$1991=I$1),('Diário 3º PA'!$F$4:$F$1991))+SUMPRODUCT(-('Diário 4º PA'!$E$4:$E$2000='Analítico Cx.'!$B147),-('Diário 4º PA'!$O$4:$O$2000=I$1),('Diário 4º PA'!$F$4:$F$2000))</f>
        <v>10500</v>
      </c>
      <c r="J147" s="188">
        <f>SUMPRODUCT(-('Diário 1º PA'!$E$4:$E$2000='Analítico Cx.'!$B147),-('Diário 1º PA'!$O$4:$O$2000=J$1),('Diário 1º PA'!$F$4:$F$2000))+SUMPRODUCT(-('Diário 2º PA'!$E$4:$E$1998='Analítico Cx.'!$B147),-('Diário 2º PA'!$O$4:$O$1998=J$1),('Diário 2º PA'!$F$4:$F$1998))+SUMPRODUCT(-('Diário 3º PA'!$E$4:$E$1991='Analítico Cx.'!$B147),-('Diário 3º PA'!$O$4:$O$1991=J$1),('Diário 3º PA'!$F$4:$F$1991))+SUMPRODUCT(-('Diário 4º PA'!$E$4:$E$2000='Analítico Cx.'!$B147),-('Diário 4º PA'!$O$4:$O$2000=J$1),('Diário 4º PA'!$F$4:$F$2000))</f>
        <v>10500</v>
      </c>
      <c r="K147" s="188">
        <f>SUMPRODUCT(-('Diário 1º PA'!$E$4:$E$2000='Analítico Cx.'!$B147),-('Diário 1º PA'!$O$4:$O$2000=K$1),('Diário 1º PA'!$F$4:$F$2000))+SUMPRODUCT(-('Diário 2º PA'!$E$4:$E$1998='Analítico Cx.'!$B147),-('Diário 2º PA'!$O$4:$O$1998=K$1),('Diário 2º PA'!$F$4:$F$1998))+SUMPRODUCT(-('Diário 3º PA'!$E$4:$E$1991='Analítico Cx.'!$B147),-('Diário 3º PA'!$O$4:$O$1991=K$1),('Diário 3º PA'!$F$4:$F$1991))+SUMPRODUCT(-('Diário 4º PA'!$E$4:$E$2000='Analítico Cx.'!$B147),-('Diário 4º PA'!$O$4:$O$2000=K$1),('Diário 4º PA'!$F$4:$F$2000))</f>
        <v>277.2</v>
      </c>
      <c r="L147" s="188">
        <f>SUMPRODUCT(-('Diário 1º PA'!$E$4:$E$2000='Analítico Cx.'!$B147),-('Diário 1º PA'!$O$4:$O$2000=L$1),('Diário 1º PA'!$F$4:$F$2000))+SUMPRODUCT(-('Diário 2º PA'!$E$4:$E$1998='Analítico Cx.'!$B147),-('Diário 2º PA'!$O$4:$O$1998=L$1),('Diário 2º PA'!$F$4:$F$1998))+SUMPRODUCT(-('Diário 3º PA'!$E$4:$E$1991='Analítico Cx.'!$B147),-('Diário 3º PA'!$O$4:$O$1991=L$1),('Diário 3º PA'!$F$4:$F$1991))+SUMPRODUCT(-('Diário 4º PA'!$E$4:$E$2000='Analítico Cx.'!$B147),-('Diário 4º PA'!$O$4:$O$2000=L$1),('Diário 4º PA'!$F$4:$F$2000))</f>
        <v>10429.14</v>
      </c>
      <c r="M147" s="188">
        <f>SUMPRODUCT(-('Diário 1º PA'!$E$4:$E$2000='Analítico Cx.'!$B147),-('Diário 1º PA'!$O$4:$O$2000=M$1),('Diário 1º PA'!$F$4:$F$2000))+SUMPRODUCT(-('Diário 2º PA'!$E$4:$E$1998='Analítico Cx.'!$B147),-('Diário 2º PA'!$O$4:$O$1998=M$1),('Diário 2º PA'!$F$4:$F$1998))+SUMPRODUCT(-('Diário 3º PA'!$E$4:$E$1991='Analítico Cx.'!$B147),-('Diário 3º PA'!$O$4:$O$1991=M$1),('Diário 3º PA'!$F$4:$F$1991))+SUMPRODUCT(-('Diário 4º PA'!$E$4:$E$2000='Analítico Cx.'!$B147),-('Diário 4º PA'!$O$4:$O$2000=M$1),('Diário 4º PA'!$F$4:$F$2000))</f>
        <v>284.86</v>
      </c>
      <c r="N147" s="188">
        <f>SUMPRODUCT(-('Diário 1º PA'!$E$4:$E$2000='Analítico Cx.'!$B147),-('Diário 1º PA'!$O$4:$O$2000=N$1),('Diário 1º PA'!$F$4:$F$2000))+SUMPRODUCT(-('Diário 2º PA'!$E$4:$E$1998='Analítico Cx.'!$B147),-('Diário 2º PA'!$O$4:$O$1998=N$1),('Diário 2º PA'!$F$4:$F$1998))+SUMPRODUCT(-('Diário 3º PA'!$E$4:$E$1991='Analítico Cx.'!$B147),-('Diário 3º PA'!$O$4:$O$1991=N$1),('Diário 3º PA'!$F$4:$F$1991))+SUMPRODUCT(-('Diário 4º PA'!$E$4:$E$2000='Analítico Cx.'!$B147),-('Diário 4º PA'!$O$4:$O$2000=N$1),('Diário 4º PA'!$F$4:$F$2000))</f>
        <v>0</v>
      </c>
      <c r="O147" s="189">
        <f t="shared" si="18"/>
        <v>53015.5</v>
      </c>
      <c r="P147" s="172">
        <f t="shared" si="19"/>
        <v>2.5289142591715837E-2</v>
      </c>
    </row>
    <row r="148" spans="1:16" ht="23.25" customHeight="1">
      <c r="A148" s="63" t="s">
        <v>431</v>
      </c>
      <c r="B148" s="441" t="s">
        <v>459</v>
      </c>
      <c r="C148" s="188">
        <f>SUMPRODUCT(-('Diário 1º PA'!$E$4:$E$2000='Analítico Cx.'!$B148),-('Diário 1º PA'!$O$4:$O$2000=C$1),('Diário 1º PA'!$F$4:$F$2000))+SUMPRODUCT(-('Diário 2º PA'!$E$4:$E$1998='Analítico Cx.'!$B148),-('Diário 2º PA'!$O$4:$O$1998=C$1),('Diário 2º PA'!$F$4:$F$1998))+SUMPRODUCT(-('Diário 3º PA'!$E$4:$E$1991='Analítico Cx.'!$B148),-('Diário 3º PA'!$O$4:$O$1991=C$1),('Diário 3º PA'!$F$4:$F$1991))+SUMPRODUCT(-('Diário 4º PA'!$E$4:$E$2000='Analítico Cx.'!$B148),-('Diário 4º PA'!$O$4:$O$2000=C$1),('Diário 4º PA'!$F$4:$F$2000))</f>
        <v>0</v>
      </c>
      <c r="D148" s="188">
        <f>SUMPRODUCT(-('Diário 1º PA'!$E$4:$E$2000='Analítico Cx.'!$B148),-('Diário 1º PA'!$O$4:$O$2000=D$1),('Diário 1º PA'!$F$4:$F$2000))+SUMPRODUCT(-('Diário 2º PA'!$E$4:$E$1998='Analítico Cx.'!$B148),-('Diário 2º PA'!$O$4:$O$1998=D$1),('Diário 2º PA'!$F$4:$F$1998))+SUMPRODUCT(-('Diário 3º PA'!$E$4:$E$1991='Analítico Cx.'!$B148),-('Diário 3º PA'!$O$4:$O$1991=D$1),('Diário 3º PA'!$F$4:$F$1991))+SUMPRODUCT(-('Diário 4º PA'!$E$4:$E$2000='Analítico Cx.'!$B148),-('Diário 4º PA'!$O$4:$O$2000=D$1),('Diário 4º PA'!$F$4:$F$2000))</f>
        <v>0</v>
      </c>
      <c r="E148" s="188">
        <f>SUMPRODUCT(-('Diário 1º PA'!$E$4:$E$2000='Analítico Cx.'!$B148),-('Diário 1º PA'!$O$4:$O$2000=E$1),('Diário 1º PA'!$F$4:$F$2000))+SUMPRODUCT(-('Diário 2º PA'!$E$4:$E$1998='Analítico Cx.'!$B148),-('Diário 2º PA'!$O$4:$O$1998=E$1),('Diário 2º PA'!$F$4:$F$1998))+SUMPRODUCT(-('Diário 3º PA'!$E$4:$E$1991='Analítico Cx.'!$B148),-('Diário 3º PA'!$O$4:$O$1991=E$1),('Diário 3º PA'!$F$4:$F$1991))+SUMPRODUCT(-('Diário 4º PA'!$E$4:$E$2000='Analítico Cx.'!$B148),-('Diário 4º PA'!$O$4:$O$2000=E$1),('Diário 4º PA'!$F$4:$F$2000))</f>
        <v>0</v>
      </c>
      <c r="F148" s="188">
        <f>SUMPRODUCT(-('Diário 1º PA'!$E$4:$E$2000='Analítico Cx.'!$B148),-('Diário 1º PA'!$O$4:$O$2000=F$1),('Diário 1º PA'!$F$4:$F$2000))+SUMPRODUCT(-('Diário 2º PA'!$E$4:$E$1998='Analítico Cx.'!$B148),-('Diário 2º PA'!$O$4:$O$1998=F$1),('Diário 2º PA'!$F$4:$F$1998))+SUMPRODUCT(-('Diário 3º PA'!$E$4:$E$1991='Analítico Cx.'!$B148),-('Diário 3º PA'!$O$4:$O$1991=F$1),('Diário 3º PA'!$F$4:$F$1991))+SUMPRODUCT(-('Diário 4º PA'!$E$4:$E$2000='Analítico Cx.'!$B148),-('Diário 4º PA'!$O$4:$O$2000=F$1),('Diário 4º PA'!$F$4:$F$2000))</f>
        <v>0</v>
      </c>
      <c r="G148" s="188">
        <f>SUMPRODUCT(-('Diário 1º PA'!$E$4:$E$2000='Analítico Cx.'!$B148),-('Diário 1º PA'!$O$4:$O$2000=G$1),('Diário 1º PA'!$F$4:$F$2000))+SUMPRODUCT(-('Diário 2º PA'!$E$4:$E$1998='Analítico Cx.'!$B148),-('Diário 2º PA'!$O$4:$O$1998=G$1),('Diário 2º PA'!$F$4:$F$1998))+SUMPRODUCT(-('Diário 3º PA'!$E$4:$E$1991='Analítico Cx.'!$B148),-('Diário 3º PA'!$O$4:$O$1991=G$1),('Diário 3º PA'!$F$4:$F$1991))+SUMPRODUCT(-('Diário 4º PA'!$E$4:$E$2000='Analítico Cx.'!$B148),-('Diário 4º PA'!$O$4:$O$2000=G$1),('Diário 4º PA'!$F$4:$F$2000))</f>
        <v>0</v>
      </c>
      <c r="H148" s="188">
        <f>SUMPRODUCT(-('Diário 1º PA'!$E$4:$E$2000='Analítico Cx.'!$B148),-('Diário 1º PA'!$O$4:$O$2000=H$1),('Diário 1º PA'!$F$4:$F$2000))+SUMPRODUCT(-('Diário 2º PA'!$E$4:$E$1998='Analítico Cx.'!$B148),-('Diário 2º PA'!$O$4:$O$1998=H$1),('Diário 2º PA'!$F$4:$F$1998))+SUMPRODUCT(-('Diário 3º PA'!$E$4:$E$1991='Analítico Cx.'!$B148),-('Diário 3º PA'!$O$4:$O$1991=H$1),('Diário 3º PA'!$F$4:$F$1991))+SUMPRODUCT(-('Diário 4º PA'!$E$4:$E$2000='Analítico Cx.'!$B148),-('Diário 4º PA'!$O$4:$O$2000=H$1),('Diário 4º PA'!$F$4:$F$2000))</f>
        <v>0</v>
      </c>
      <c r="I148" s="188">
        <f>SUMPRODUCT(-('Diário 1º PA'!$E$4:$E$2000='Analítico Cx.'!$B148),-('Diário 1º PA'!$O$4:$O$2000=I$1),('Diário 1º PA'!$F$4:$F$2000))+SUMPRODUCT(-('Diário 2º PA'!$E$4:$E$1998='Analítico Cx.'!$B148),-('Diário 2º PA'!$O$4:$O$1998=I$1),('Diário 2º PA'!$F$4:$F$1998))+SUMPRODUCT(-('Diário 3º PA'!$E$4:$E$1991='Analítico Cx.'!$B148),-('Diário 3º PA'!$O$4:$O$1991=I$1),('Diário 3º PA'!$F$4:$F$1991))+SUMPRODUCT(-('Diário 4º PA'!$E$4:$E$2000='Analítico Cx.'!$B148),-('Diário 4º PA'!$O$4:$O$2000=I$1),('Diário 4º PA'!$F$4:$F$2000))</f>
        <v>0</v>
      </c>
      <c r="J148" s="188">
        <f>SUMPRODUCT(-('Diário 1º PA'!$E$4:$E$2000='Analítico Cx.'!$B148),-('Diário 1º PA'!$O$4:$O$2000=J$1),('Diário 1º PA'!$F$4:$F$2000))+SUMPRODUCT(-('Diário 2º PA'!$E$4:$E$1998='Analítico Cx.'!$B148),-('Diário 2º PA'!$O$4:$O$1998=J$1),('Diário 2º PA'!$F$4:$F$1998))+SUMPRODUCT(-('Diário 3º PA'!$E$4:$E$1991='Analítico Cx.'!$B148),-('Diário 3º PA'!$O$4:$O$1991=J$1),('Diário 3º PA'!$F$4:$F$1991))+SUMPRODUCT(-('Diário 4º PA'!$E$4:$E$2000='Analítico Cx.'!$B148),-('Diário 4º PA'!$O$4:$O$2000=J$1),('Diário 4º PA'!$F$4:$F$2000))</f>
        <v>0</v>
      </c>
      <c r="K148" s="188">
        <f>SUMPRODUCT(-('Diário 1º PA'!$E$4:$E$2000='Analítico Cx.'!$B148),-('Diário 1º PA'!$O$4:$O$2000=K$1),('Diário 1º PA'!$F$4:$F$2000))+SUMPRODUCT(-('Diário 2º PA'!$E$4:$E$1998='Analítico Cx.'!$B148),-('Diário 2º PA'!$O$4:$O$1998=K$1),('Diário 2º PA'!$F$4:$F$1998))+SUMPRODUCT(-('Diário 3º PA'!$E$4:$E$1991='Analítico Cx.'!$B148),-('Diário 3º PA'!$O$4:$O$1991=K$1),('Diário 3º PA'!$F$4:$F$1991))+SUMPRODUCT(-('Diário 4º PA'!$E$4:$E$2000='Analítico Cx.'!$B148),-('Diário 4º PA'!$O$4:$O$2000=K$1),('Diário 4º PA'!$F$4:$F$2000))</f>
        <v>0</v>
      </c>
      <c r="L148" s="188">
        <f>SUMPRODUCT(-('Diário 1º PA'!$E$4:$E$2000='Analítico Cx.'!$B148),-('Diário 1º PA'!$O$4:$O$2000=L$1),('Diário 1º PA'!$F$4:$F$2000))+SUMPRODUCT(-('Diário 2º PA'!$E$4:$E$1998='Analítico Cx.'!$B148),-('Diário 2º PA'!$O$4:$O$1998=L$1),('Diário 2º PA'!$F$4:$F$1998))+SUMPRODUCT(-('Diário 3º PA'!$E$4:$E$1991='Analítico Cx.'!$B148),-('Diário 3º PA'!$O$4:$O$1991=L$1),('Diário 3º PA'!$F$4:$F$1991))+SUMPRODUCT(-('Diário 4º PA'!$E$4:$E$2000='Analítico Cx.'!$B148),-('Diário 4º PA'!$O$4:$O$2000=L$1),('Diário 4º PA'!$F$4:$F$2000))</f>
        <v>0</v>
      </c>
      <c r="M148" s="188">
        <f>SUMPRODUCT(-('Diário 1º PA'!$E$4:$E$2000='Analítico Cx.'!$B148),-('Diário 1º PA'!$O$4:$O$2000=M$1),('Diário 1º PA'!$F$4:$F$2000))+SUMPRODUCT(-('Diário 2º PA'!$E$4:$E$1998='Analítico Cx.'!$B148),-('Diário 2º PA'!$O$4:$O$1998=M$1),('Diário 2º PA'!$F$4:$F$1998))+SUMPRODUCT(-('Diário 3º PA'!$E$4:$E$1991='Analítico Cx.'!$B148),-('Diário 3º PA'!$O$4:$O$1991=M$1),('Diário 3º PA'!$F$4:$F$1991))+SUMPRODUCT(-('Diário 4º PA'!$E$4:$E$2000='Analítico Cx.'!$B148),-('Diário 4º PA'!$O$4:$O$2000=M$1),('Diário 4º PA'!$F$4:$F$2000))</f>
        <v>0</v>
      </c>
      <c r="N148" s="188">
        <f>SUMPRODUCT(-('Diário 1º PA'!$E$4:$E$2000='Analítico Cx.'!$B148),-('Diário 1º PA'!$O$4:$O$2000=N$1),('Diário 1º PA'!$F$4:$F$2000))+SUMPRODUCT(-('Diário 2º PA'!$E$4:$E$1998='Analítico Cx.'!$B148),-('Diário 2º PA'!$O$4:$O$1998=N$1),('Diário 2º PA'!$F$4:$F$1998))+SUMPRODUCT(-('Diário 3º PA'!$E$4:$E$1991='Analítico Cx.'!$B148),-('Diário 3º PA'!$O$4:$O$1991=N$1),('Diário 3º PA'!$F$4:$F$1991))+SUMPRODUCT(-('Diário 4º PA'!$E$4:$E$2000='Analítico Cx.'!$B148),-('Diário 4º PA'!$O$4:$O$2000=N$1),('Diário 4º PA'!$F$4:$F$2000))</f>
        <v>0</v>
      </c>
      <c r="O148" s="189">
        <f t="shared" si="18"/>
        <v>0</v>
      </c>
      <c r="P148" s="172">
        <f t="shared" si="19"/>
        <v>0</v>
      </c>
    </row>
    <row r="149" spans="1:16" ht="23.25" customHeight="1" thickBot="1">
      <c r="A149" s="25"/>
      <c r="B149" s="26" t="s">
        <v>46</v>
      </c>
      <c r="C149" s="195">
        <f t="shared" ref="C149:O149" si="20">SUBTOTAL(109,C59:C148)</f>
        <v>0</v>
      </c>
      <c r="D149" s="195">
        <f t="shared" si="20"/>
        <v>2521.0000000000005</v>
      </c>
      <c r="E149" s="195">
        <f t="shared" si="20"/>
        <v>187651.75999999998</v>
      </c>
      <c r="F149" s="195">
        <f t="shared" si="20"/>
        <v>422665.13999999996</v>
      </c>
      <c r="G149" s="195">
        <f t="shared" si="20"/>
        <v>250451.97</v>
      </c>
      <c r="H149" s="195">
        <f t="shared" si="20"/>
        <v>232712.09999999998</v>
      </c>
      <c r="I149" s="195">
        <f t="shared" si="20"/>
        <v>191630.32</v>
      </c>
      <c r="J149" s="195">
        <f t="shared" si="20"/>
        <v>147652.71</v>
      </c>
      <c r="K149" s="195">
        <f t="shared" si="20"/>
        <v>130649.53000000001</v>
      </c>
      <c r="L149" s="195">
        <f t="shared" si="20"/>
        <v>256913.48000000004</v>
      </c>
      <c r="M149" s="195">
        <f t="shared" si="20"/>
        <v>236504.80999999997</v>
      </c>
      <c r="N149" s="195">
        <f t="shared" si="20"/>
        <v>0</v>
      </c>
      <c r="O149" s="195">
        <f t="shared" si="20"/>
        <v>2059352.8200000003</v>
      </c>
      <c r="P149" s="179">
        <f>IF($O$166=0,0,O149/$O$166)</f>
        <v>0.98234039312337196</v>
      </c>
    </row>
    <row r="150" spans="1:16" ht="23.25" customHeight="1" thickBot="1">
      <c r="A150" s="36" t="s">
        <v>41</v>
      </c>
      <c r="B150" s="20" t="s">
        <v>144</v>
      </c>
      <c r="C150" s="194"/>
      <c r="D150" s="194"/>
      <c r="E150" s="194"/>
      <c r="F150" s="194"/>
      <c r="G150" s="194"/>
      <c r="H150" s="194"/>
      <c r="I150" s="194"/>
      <c r="J150" s="194"/>
      <c r="K150" s="194"/>
      <c r="L150" s="194"/>
      <c r="M150" s="194"/>
      <c r="N150" s="194"/>
      <c r="O150" s="194"/>
      <c r="P150" s="170"/>
    </row>
    <row r="151" spans="1:16" ht="23.25" customHeight="1">
      <c r="A151" s="63" t="s">
        <v>29</v>
      </c>
      <c r="B151" s="61" t="s">
        <v>231</v>
      </c>
      <c r="C151" s="188">
        <f>SUMPRODUCT(-('Diário 1º PA'!$E$4:$E$2000='Analítico Cx.'!$B151),-('Diário 1º PA'!$O$4:$O$2000=C$1),('Diário 1º PA'!$F$4:$F$2000))+SUMPRODUCT(-('Diário 2º PA'!$E$4:$E$1998='Analítico Cx.'!$B151),-('Diário 2º PA'!$O$4:$O$1998=C$1),('Diário 2º PA'!$F$4:$F$1998))+SUMPRODUCT(-('Diário 3º PA'!$E$4:$E$1991='Analítico Cx.'!$B151),-('Diário 3º PA'!$O$4:$O$1991=C$1),('Diário 3º PA'!$F$4:$F$1991))+SUMPRODUCT(-('Diário 4º PA'!$E$4:$E$2000='Analítico Cx.'!$B151),-('Diário 4º PA'!$O$4:$O$2000=C$1),('Diário 4º PA'!$F$4:$F$2000))</f>
        <v>0</v>
      </c>
      <c r="D151" s="188">
        <f>SUMPRODUCT(-('Diário 1º PA'!$E$4:$E$2000='Analítico Cx.'!$B151),-('Diário 1º PA'!$O$4:$O$2000=D$1),('Diário 1º PA'!$F$4:$F$2000))+SUMPRODUCT(-('Diário 2º PA'!$E$4:$E$1998='Analítico Cx.'!$B151),-('Diário 2º PA'!$O$4:$O$1998=D$1),('Diário 2º PA'!$F$4:$F$1998))+SUMPRODUCT(-('Diário 3º PA'!$E$4:$E$1991='Analítico Cx.'!$B151),-('Diário 3º PA'!$O$4:$O$1991=D$1),('Diário 3º PA'!$F$4:$F$1991))+SUMPRODUCT(-('Diário 4º PA'!$E$4:$E$2000='Analítico Cx.'!$B151),-('Diário 4º PA'!$O$4:$O$2000=D$1),('Diário 4º PA'!$F$4:$F$2000))</f>
        <v>0</v>
      </c>
      <c r="E151" s="188">
        <f>SUMPRODUCT(-('Diário 1º PA'!$E$4:$E$2000='Analítico Cx.'!$B151),-('Diário 1º PA'!$O$4:$O$2000=E$1),('Diário 1º PA'!$F$4:$F$2000))+SUMPRODUCT(-('Diário 2º PA'!$E$4:$E$1998='Analítico Cx.'!$B151),-('Diário 2º PA'!$O$4:$O$1998=E$1),('Diário 2º PA'!$F$4:$F$1998))+SUMPRODUCT(-('Diário 3º PA'!$E$4:$E$1991='Analítico Cx.'!$B151),-('Diário 3º PA'!$O$4:$O$1991=E$1),('Diário 3º PA'!$F$4:$F$1991))+SUMPRODUCT(-('Diário 4º PA'!$E$4:$E$2000='Analítico Cx.'!$B151),-('Diário 4º PA'!$O$4:$O$2000=E$1),('Diário 4º PA'!$F$4:$F$2000))</f>
        <v>0</v>
      </c>
      <c r="F151" s="188">
        <f>SUMPRODUCT(-('Diário 1º PA'!$E$4:$E$2000='Analítico Cx.'!$B151),-('Diário 1º PA'!$O$4:$O$2000=F$1),('Diário 1º PA'!$F$4:$F$2000))+SUMPRODUCT(-('Diário 2º PA'!$E$4:$E$1998='Analítico Cx.'!$B151),-('Diário 2º PA'!$O$4:$O$1998=F$1),('Diário 2º PA'!$F$4:$F$1998))+SUMPRODUCT(-('Diário 3º PA'!$E$4:$E$1991='Analítico Cx.'!$B151),-('Diário 3º PA'!$O$4:$O$1991=F$1),('Diário 3º PA'!$F$4:$F$1991))+SUMPRODUCT(-('Diário 4º PA'!$E$4:$E$2000='Analítico Cx.'!$B151),-('Diário 4º PA'!$O$4:$O$2000=F$1),('Diário 4º PA'!$F$4:$F$2000))</f>
        <v>0</v>
      </c>
      <c r="G151" s="188">
        <f>SUMPRODUCT(-('Diário 1º PA'!$E$4:$E$2000='Analítico Cx.'!$B151),-('Diário 1º PA'!$O$4:$O$2000=G$1),('Diário 1º PA'!$F$4:$F$2000))+SUMPRODUCT(-('Diário 2º PA'!$E$4:$E$1998='Analítico Cx.'!$B151),-('Diário 2º PA'!$O$4:$O$1998=G$1),('Diário 2º PA'!$F$4:$F$1998))+SUMPRODUCT(-('Diário 3º PA'!$E$4:$E$1991='Analítico Cx.'!$B151),-('Diário 3º PA'!$O$4:$O$1991=G$1),('Diário 3º PA'!$F$4:$F$1991))+SUMPRODUCT(-('Diário 4º PA'!$E$4:$E$2000='Analítico Cx.'!$B151),-('Diário 4º PA'!$O$4:$O$2000=G$1),('Diário 4º PA'!$F$4:$F$2000))</f>
        <v>0</v>
      </c>
      <c r="H151" s="188">
        <f>SUMPRODUCT(-('Diário 1º PA'!$E$4:$E$2000='Analítico Cx.'!$B151),-('Diário 1º PA'!$O$4:$O$2000=H$1),('Diário 1º PA'!$F$4:$F$2000))+SUMPRODUCT(-('Diário 2º PA'!$E$4:$E$1998='Analítico Cx.'!$B151),-('Diário 2º PA'!$O$4:$O$1998=H$1),('Diário 2º PA'!$F$4:$F$1998))+SUMPRODUCT(-('Diário 3º PA'!$E$4:$E$1991='Analítico Cx.'!$B151),-('Diário 3º PA'!$O$4:$O$1991=H$1),('Diário 3º PA'!$F$4:$F$1991))+SUMPRODUCT(-('Diário 4º PA'!$E$4:$E$2000='Analítico Cx.'!$B151),-('Diário 4º PA'!$O$4:$O$2000=H$1),('Diário 4º PA'!$F$4:$F$2000))</f>
        <v>0</v>
      </c>
      <c r="I151" s="188">
        <f>SUMPRODUCT(-('Diário 1º PA'!$E$4:$E$2000='Analítico Cx.'!$B151),-('Diário 1º PA'!$O$4:$O$2000=I$1),('Diário 1º PA'!$F$4:$F$2000))+SUMPRODUCT(-('Diário 2º PA'!$E$4:$E$1998='Analítico Cx.'!$B151),-('Diário 2º PA'!$O$4:$O$1998=I$1),('Diário 2º PA'!$F$4:$F$1998))+SUMPRODUCT(-('Diário 3º PA'!$E$4:$E$1991='Analítico Cx.'!$B151),-('Diário 3º PA'!$O$4:$O$1991=I$1),('Diário 3º PA'!$F$4:$F$1991))+SUMPRODUCT(-('Diário 4º PA'!$E$4:$E$2000='Analítico Cx.'!$B151),-('Diário 4º PA'!$O$4:$O$2000=I$1),('Diário 4º PA'!$F$4:$F$2000))</f>
        <v>0</v>
      </c>
      <c r="J151" s="188">
        <f>SUMPRODUCT(-('Diário 1º PA'!$E$4:$E$2000='Analítico Cx.'!$B151),-('Diário 1º PA'!$O$4:$O$2000=J$1),('Diário 1º PA'!$F$4:$F$2000))+SUMPRODUCT(-('Diário 2º PA'!$E$4:$E$1998='Analítico Cx.'!$B151),-('Diário 2º PA'!$O$4:$O$1998=J$1),('Diário 2º PA'!$F$4:$F$1998))+SUMPRODUCT(-('Diário 3º PA'!$E$4:$E$1991='Analítico Cx.'!$B151),-('Diário 3º PA'!$O$4:$O$1991=J$1),('Diário 3º PA'!$F$4:$F$1991))+SUMPRODUCT(-('Diário 4º PA'!$E$4:$E$2000='Analítico Cx.'!$B151),-('Diário 4º PA'!$O$4:$O$2000=J$1),('Diário 4º PA'!$F$4:$F$2000))</f>
        <v>0</v>
      </c>
      <c r="K151" s="188">
        <f>SUMPRODUCT(-('Diário 1º PA'!$E$4:$E$2000='Analítico Cx.'!$B151),-('Diário 1º PA'!$O$4:$O$2000=K$1),('Diário 1º PA'!$F$4:$F$2000))+SUMPRODUCT(-('Diário 2º PA'!$E$4:$E$1998='Analítico Cx.'!$B151),-('Diário 2º PA'!$O$4:$O$1998=K$1),('Diário 2º PA'!$F$4:$F$1998))+SUMPRODUCT(-('Diário 3º PA'!$E$4:$E$1991='Analítico Cx.'!$B151),-('Diário 3º PA'!$O$4:$O$1991=K$1),('Diário 3º PA'!$F$4:$F$1991))+SUMPRODUCT(-('Diário 4º PA'!$E$4:$E$2000='Analítico Cx.'!$B151),-('Diário 4º PA'!$O$4:$O$2000=K$1),('Diário 4º PA'!$F$4:$F$2000))</f>
        <v>0</v>
      </c>
      <c r="L151" s="188">
        <f>SUMPRODUCT(-('Diário 1º PA'!$E$4:$E$2000='Analítico Cx.'!$B151),-('Diário 1º PA'!$O$4:$O$2000=L$1),('Diário 1º PA'!$F$4:$F$2000))+SUMPRODUCT(-('Diário 2º PA'!$E$4:$E$1998='Analítico Cx.'!$B151),-('Diário 2º PA'!$O$4:$O$1998=L$1),('Diário 2º PA'!$F$4:$F$1998))+SUMPRODUCT(-('Diário 3º PA'!$E$4:$E$1991='Analítico Cx.'!$B151),-('Diário 3º PA'!$O$4:$O$1991=L$1),('Diário 3º PA'!$F$4:$F$1991))+SUMPRODUCT(-('Diário 4º PA'!$E$4:$E$2000='Analítico Cx.'!$B151),-('Diário 4º PA'!$O$4:$O$2000=L$1),('Diário 4º PA'!$F$4:$F$2000))</f>
        <v>0</v>
      </c>
      <c r="M151" s="188">
        <f>SUMPRODUCT(-('Diário 1º PA'!$E$4:$E$2000='Analítico Cx.'!$B151),-('Diário 1º PA'!$O$4:$O$2000=M$1),('Diário 1º PA'!$F$4:$F$2000))+SUMPRODUCT(-('Diário 2º PA'!$E$4:$E$1998='Analítico Cx.'!$B151),-('Diário 2º PA'!$O$4:$O$1998=M$1),('Diário 2º PA'!$F$4:$F$1998))+SUMPRODUCT(-('Diário 3º PA'!$E$4:$E$1991='Analítico Cx.'!$B151),-('Diário 3º PA'!$O$4:$O$1991=M$1),('Diário 3º PA'!$F$4:$F$1991))+SUMPRODUCT(-('Diário 4º PA'!$E$4:$E$2000='Analítico Cx.'!$B151),-('Diário 4º PA'!$O$4:$O$2000=M$1),('Diário 4º PA'!$F$4:$F$2000))</f>
        <v>0</v>
      </c>
      <c r="N151" s="188">
        <f>SUMPRODUCT(-('Diário 1º PA'!$E$4:$E$2000='Analítico Cx.'!$B151),-('Diário 1º PA'!$O$4:$O$2000=N$1),('Diário 1º PA'!$F$4:$F$2000))+SUMPRODUCT(-('Diário 2º PA'!$E$4:$E$1998='Analítico Cx.'!$B151),-('Diário 2º PA'!$O$4:$O$1998=N$1),('Diário 2º PA'!$F$4:$F$1998))+SUMPRODUCT(-('Diário 3º PA'!$E$4:$E$1991='Analítico Cx.'!$B151),-('Diário 3º PA'!$O$4:$O$1991=N$1),('Diário 3º PA'!$F$4:$F$1991))+SUMPRODUCT(-('Diário 4º PA'!$E$4:$E$2000='Analítico Cx.'!$B151),-('Diário 4º PA'!$O$4:$O$2000=N$1),('Diário 4º PA'!$F$4:$F$2000))</f>
        <v>0</v>
      </c>
      <c r="O151" s="189">
        <f>SUM(C151:N151)</f>
        <v>0</v>
      </c>
      <c r="P151" s="172">
        <f t="shared" ref="P151:P166" si="21">IF($O$166=0,0,O151/$O$166)</f>
        <v>0</v>
      </c>
    </row>
    <row r="152" spans="1:16" ht="23.25" customHeight="1">
      <c r="A152" s="63" t="s">
        <v>23</v>
      </c>
      <c r="B152" s="61" t="s">
        <v>225</v>
      </c>
      <c r="C152" s="188">
        <f>SUMPRODUCT(-('Diário 1º PA'!$E$4:$E$2000='Analítico Cx.'!$B152),-('Diário 1º PA'!$O$4:$O$2000=C$1),('Diário 1º PA'!$F$4:$F$2000))+SUMPRODUCT(-('Diário 2º PA'!$E$4:$E$1998='Analítico Cx.'!$B152),-('Diário 2º PA'!$O$4:$O$1998=C$1),('Diário 2º PA'!$F$4:$F$1998))+SUMPRODUCT(-('Diário 3º PA'!$E$4:$E$1991='Analítico Cx.'!$B152),-('Diário 3º PA'!$O$4:$O$1991=C$1),('Diário 3º PA'!$F$4:$F$1991))+SUMPRODUCT(-('Diário 4º PA'!$E$4:$E$2000='Analítico Cx.'!$B152),-('Diário 4º PA'!$O$4:$O$2000=C$1),('Diário 4º PA'!$F$4:$F$2000))</f>
        <v>0</v>
      </c>
      <c r="D152" s="188">
        <f>SUMPRODUCT(-('Diário 1º PA'!$E$4:$E$2000='Analítico Cx.'!$B152),-('Diário 1º PA'!$O$4:$O$2000=D$1),('Diário 1º PA'!$F$4:$F$2000))+SUMPRODUCT(-('Diário 2º PA'!$E$4:$E$1998='Analítico Cx.'!$B152),-('Diário 2º PA'!$O$4:$O$1998=D$1),('Diário 2º PA'!$F$4:$F$1998))+SUMPRODUCT(-('Diário 3º PA'!$E$4:$E$1991='Analítico Cx.'!$B152),-('Diário 3º PA'!$O$4:$O$1991=D$1),('Diário 3º PA'!$F$4:$F$1991))+SUMPRODUCT(-('Diário 4º PA'!$E$4:$E$2000='Analítico Cx.'!$B152),-('Diário 4º PA'!$O$4:$O$2000=D$1),('Diário 4º PA'!$F$4:$F$2000))</f>
        <v>0</v>
      </c>
      <c r="E152" s="188">
        <f>SUMPRODUCT(-('Diário 1º PA'!$E$4:$E$2000='Analítico Cx.'!$B152),-('Diário 1º PA'!$O$4:$O$2000=E$1),('Diário 1º PA'!$F$4:$F$2000))+SUMPRODUCT(-('Diário 2º PA'!$E$4:$E$1998='Analítico Cx.'!$B152),-('Diário 2º PA'!$O$4:$O$1998=E$1),('Diário 2º PA'!$F$4:$F$1998))+SUMPRODUCT(-('Diário 3º PA'!$E$4:$E$1991='Analítico Cx.'!$B152),-('Diário 3º PA'!$O$4:$O$1991=E$1),('Diário 3º PA'!$F$4:$F$1991))+SUMPRODUCT(-('Diário 4º PA'!$E$4:$E$2000='Analítico Cx.'!$B152),-('Diário 4º PA'!$O$4:$O$2000=E$1),('Diário 4º PA'!$F$4:$F$2000))</f>
        <v>0</v>
      </c>
      <c r="F152" s="188">
        <f>SUMPRODUCT(-('Diário 1º PA'!$E$4:$E$2000='Analítico Cx.'!$B152),-('Diário 1º PA'!$O$4:$O$2000=F$1),('Diário 1º PA'!$F$4:$F$2000))+SUMPRODUCT(-('Diário 2º PA'!$E$4:$E$1998='Analítico Cx.'!$B152),-('Diário 2º PA'!$O$4:$O$1998=F$1),('Diário 2º PA'!$F$4:$F$1998))+SUMPRODUCT(-('Diário 3º PA'!$E$4:$E$1991='Analítico Cx.'!$B152),-('Diário 3º PA'!$O$4:$O$1991=F$1),('Diário 3º PA'!$F$4:$F$1991))+SUMPRODUCT(-('Diário 4º PA'!$E$4:$E$2000='Analítico Cx.'!$B152),-('Diário 4º PA'!$O$4:$O$2000=F$1),('Diário 4º PA'!$F$4:$F$2000))</f>
        <v>0</v>
      </c>
      <c r="G152" s="188">
        <f>SUMPRODUCT(-('Diário 1º PA'!$E$4:$E$2000='Analítico Cx.'!$B152),-('Diário 1º PA'!$O$4:$O$2000=G$1),('Diário 1º PA'!$F$4:$F$2000))+SUMPRODUCT(-('Diário 2º PA'!$E$4:$E$1998='Analítico Cx.'!$B152),-('Diário 2º PA'!$O$4:$O$1998=G$1),('Diário 2º PA'!$F$4:$F$1998))+SUMPRODUCT(-('Diário 3º PA'!$E$4:$E$1991='Analítico Cx.'!$B152),-('Diário 3º PA'!$O$4:$O$1991=G$1),('Diário 3º PA'!$F$4:$F$1991))+SUMPRODUCT(-('Diário 4º PA'!$E$4:$E$2000='Analítico Cx.'!$B152),-('Diário 4º PA'!$O$4:$O$2000=G$1),('Diário 4º PA'!$F$4:$F$2000))</f>
        <v>0</v>
      </c>
      <c r="H152" s="188">
        <f>SUMPRODUCT(-('Diário 1º PA'!$E$4:$E$2000='Analítico Cx.'!$B152),-('Diário 1º PA'!$O$4:$O$2000=H$1),('Diário 1º PA'!$F$4:$F$2000))+SUMPRODUCT(-('Diário 2º PA'!$E$4:$E$1998='Analítico Cx.'!$B152),-('Diário 2º PA'!$O$4:$O$1998=H$1),('Diário 2º PA'!$F$4:$F$1998))+SUMPRODUCT(-('Diário 3º PA'!$E$4:$E$1991='Analítico Cx.'!$B152),-('Diário 3º PA'!$O$4:$O$1991=H$1),('Diário 3º PA'!$F$4:$F$1991))+SUMPRODUCT(-('Diário 4º PA'!$E$4:$E$2000='Analítico Cx.'!$B152),-('Diário 4º PA'!$O$4:$O$2000=H$1),('Diário 4º PA'!$F$4:$F$2000))</f>
        <v>0</v>
      </c>
      <c r="I152" s="188">
        <f>SUMPRODUCT(-('Diário 1º PA'!$E$4:$E$2000='Analítico Cx.'!$B152),-('Diário 1º PA'!$O$4:$O$2000=I$1),('Diário 1º PA'!$F$4:$F$2000))+SUMPRODUCT(-('Diário 2º PA'!$E$4:$E$1998='Analítico Cx.'!$B152),-('Diário 2º PA'!$O$4:$O$1998=I$1),('Diário 2º PA'!$F$4:$F$1998))+SUMPRODUCT(-('Diário 3º PA'!$E$4:$E$1991='Analítico Cx.'!$B152),-('Diário 3º PA'!$O$4:$O$1991=I$1),('Diário 3º PA'!$F$4:$F$1991))+SUMPRODUCT(-('Diário 4º PA'!$E$4:$E$2000='Analítico Cx.'!$B152),-('Diário 4º PA'!$O$4:$O$2000=I$1),('Diário 4º PA'!$F$4:$F$2000))</f>
        <v>0</v>
      </c>
      <c r="J152" s="188">
        <f>SUMPRODUCT(-('Diário 1º PA'!$E$4:$E$2000='Analítico Cx.'!$B152),-('Diário 1º PA'!$O$4:$O$2000=J$1),('Diário 1º PA'!$F$4:$F$2000))+SUMPRODUCT(-('Diário 2º PA'!$E$4:$E$1998='Analítico Cx.'!$B152),-('Diário 2º PA'!$O$4:$O$1998=J$1),('Diário 2º PA'!$F$4:$F$1998))+SUMPRODUCT(-('Diário 3º PA'!$E$4:$E$1991='Analítico Cx.'!$B152),-('Diário 3º PA'!$O$4:$O$1991=J$1),('Diário 3º PA'!$F$4:$F$1991))+SUMPRODUCT(-('Diário 4º PA'!$E$4:$E$2000='Analítico Cx.'!$B152),-('Diário 4º PA'!$O$4:$O$2000=J$1),('Diário 4º PA'!$F$4:$F$2000))</f>
        <v>0</v>
      </c>
      <c r="K152" s="188">
        <f>SUMPRODUCT(-('Diário 1º PA'!$E$4:$E$2000='Analítico Cx.'!$B152),-('Diário 1º PA'!$O$4:$O$2000=K$1),('Diário 1º PA'!$F$4:$F$2000))+SUMPRODUCT(-('Diário 2º PA'!$E$4:$E$1998='Analítico Cx.'!$B152),-('Diário 2º PA'!$O$4:$O$1998=K$1),('Diário 2º PA'!$F$4:$F$1998))+SUMPRODUCT(-('Diário 3º PA'!$E$4:$E$1991='Analítico Cx.'!$B152),-('Diário 3º PA'!$O$4:$O$1991=K$1),('Diário 3º PA'!$F$4:$F$1991))+SUMPRODUCT(-('Diário 4º PA'!$E$4:$E$2000='Analítico Cx.'!$B152),-('Diário 4º PA'!$O$4:$O$2000=K$1),('Diário 4º PA'!$F$4:$F$2000))</f>
        <v>0</v>
      </c>
      <c r="L152" s="188">
        <f>SUMPRODUCT(-('Diário 1º PA'!$E$4:$E$2000='Analítico Cx.'!$B152),-('Diário 1º PA'!$O$4:$O$2000=L$1),('Diário 1º PA'!$F$4:$F$2000))+SUMPRODUCT(-('Diário 2º PA'!$E$4:$E$1998='Analítico Cx.'!$B152),-('Diário 2º PA'!$O$4:$O$1998=L$1),('Diário 2º PA'!$F$4:$F$1998))+SUMPRODUCT(-('Diário 3º PA'!$E$4:$E$1991='Analítico Cx.'!$B152),-('Diário 3º PA'!$O$4:$O$1991=L$1),('Diário 3º PA'!$F$4:$F$1991))+SUMPRODUCT(-('Diário 4º PA'!$E$4:$E$2000='Analítico Cx.'!$B152),-('Diário 4º PA'!$O$4:$O$2000=L$1),('Diário 4º PA'!$F$4:$F$2000))</f>
        <v>0</v>
      </c>
      <c r="M152" s="188">
        <f>SUMPRODUCT(-('Diário 1º PA'!$E$4:$E$2000='Analítico Cx.'!$B152),-('Diário 1º PA'!$O$4:$O$2000=M$1),('Diário 1º PA'!$F$4:$F$2000))+SUMPRODUCT(-('Diário 2º PA'!$E$4:$E$1998='Analítico Cx.'!$B152),-('Diário 2º PA'!$O$4:$O$1998=M$1),('Diário 2º PA'!$F$4:$F$1998))+SUMPRODUCT(-('Diário 3º PA'!$E$4:$E$1991='Analítico Cx.'!$B152),-('Diário 3º PA'!$O$4:$O$1991=M$1),('Diário 3º PA'!$F$4:$F$1991))+SUMPRODUCT(-('Diário 4º PA'!$E$4:$E$2000='Analítico Cx.'!$B152),-('Diário 4º PA'!$O$4:$O$2000=M$1),('Diário 4º PA'!$F$4:$F$2000))</f>
        <v>0</v>
      </c>
      <c r="N152" s="188">
        <f>SUMPRODUCT(-('Diário 1º PA'!$E$4:$E$2000='Analítico Cx.'!$B152),-('Diário 1º PA'!$O$4:$O$2000=N$1),('Diário 1º PA'!$F$4:$F$2000))+SUMPRODUCT(-('Diário 2º PA'!$E$4:$E$1998='Analítico Cx.'!$B152),-('Diário 2º PA'!$O$4:$O$1998=N$1),('Diário 2º PA'!$F$4:$F$1998))+SUMPRODUCT(-('Diário 3º PA'!$E$4:$E$1991='Analítico Cx.'!$B152),-('Diário 3º PA'!$O$4:$O$1991=N$1),('Diário 3º PA'!$F$4:$F$1991))+SUMPRODUCT(-('Diário 4º PA'!$E$4:$E$2000='Analítico Cx.'!$B152),-('Diário 4º PA'!$O$4:$O$2000=N$1),('Diário 4º PA'!$F$4:$F$2000))</f>
        <v>0</v>
      </c>
      <c r="O152" s="189">
        <f t="shared" ref="O152:O163" si="22">SUM(C152:N152)</f>
        <v>0</v>
      </c>
      <c r="P152" s="172">
        <f t="shared" si="21"/>
        <v>0</v>
      </c>
    </row>
    <row r="153" spans="1:16" ht="23.25" customHeight="1">
      <c r="A153" s="63" t="s">
        <v>24</v>
      </c>
      <c r="B153" s="61" t="s">
        <v>226</v>
      </c>
      <c r="C153" s="188">
        <f>SUMPRODUCT(-('Diário 1º PA'!$E$4:$E$2000='Analítico Cx.'!$B153),-('Diário 1º PA'!$O$4:$O$2000=C$1),('Diário 1º PA'!$F$4:$F$2000))+SUMPRODUCT(-('Diário 2º PA'!$E$4:$E$1998='Analítico Cx.'!$B153),-('Diário 2º PA'!$O$4:$O$1998=C$1),('Diário 2º PA'!$F$4:$F$1998))+SUMPRODUCT(-('Diário 3º PA'!$E$4:$E$1991='Analítico Cx.'!$B153),-('Diário 3º PA'!$O$4:$O$1991=C$1),('Diário 3º PA'!$F$4:$F$1991))+SUMPRODUCT(-('Diário 4º PA'!$E$4:$E$2000='Analítico Cx.'!$B153),-('Diário 4º PA'!$O$4:$O$2000=C$1),('Diário 4º PA'!$F$4:$F$2000))</f>
        <v>0</v>
      </c>
      <c r="D153" s="188">
        <f>SUMPRODUCT(-('Diário 1º PA'!$E$4:$E$2000='Analítico Cx.'!$B153),-('Diário 1º PA'!$O$4:$O$2000=D$1),('Diário 1º PA'!$F$4:$F$2000))+SUMPRODUCT(-('Diário 2º PA'!$E$4:$E$1998='Analítico Cx.'!$B153),-('Diário 2º PA'!$O$4:$O$1998=D$1),('Diário 2º PA'!$F$4:$F$1998))+SUMPRODUCT(-('Diário 3º PA'!$E$4:$E$1991='Analítico Cx.'!$B153),-('Diário 3º PA'!$O$4:$O$1991=D$1),('Diário 3º PA'!$F$4:$F$1991))+SUMPRODUCT(-('Diário 4º PA'!$E$4:$E$2000='Analítico Cx.'!$B153),-('Diário 4º PA'!$O$4:$O$2000=D$1),('Diário 4º PA'!$F$4:$F$2000))</f>
        <v>0</v>
      </c>
      <c r="E153" s="188">
        <f>SUMPRODUCT(-('Diário 1º PA'!$E$4:$E$2000='Analítico Cx.'!$B153),-('Diário 1º PA'!$O$4:$O$2000=E$1),('Diário 1º PA'!$F$4:$F$2000))+SUMPRODUCT(-('Diário 2º PA'!$E$4:$E$1998='Analítico Cx.'!$B153),-('Diário 2º PA'!$O$4:$O$1998=E$1),('Diário 2º PA'!$F$4:$F$1998))+SUMPRODUCT(-('Diário 3º PA'!$E$4:$E$1991='Analítico Cx.'!$B153),-('Diário 3º PA'!$O$4:$O$1991=E$1),('Diário 3º PA'!$F$4:$F$1991))+SUMPRODUCT(-('Diário 4º PA'!$E$4:$E$2000='Analítico Cx.'!$B153),-('Diário 4º PA'!$O$4:$O$2000=E$1),('Diário 4º PA'!$F$4:$F$2000))</f>
        <v>0</v>
      </c>
      <c r="F153" s="188">
        <f>SUMPRODUCT(-('Diário 1º PA'!$E$4:$E$2000='Analítico Cx.'!$B153),-('Diário 1º PA'!$O$4:$O$2000=F$1),('Diário 1º PA'!$F$4:$F$2000))+SUMPRODUCT(-('Diário 2º PA'!$E$4:$E$1998='Analítico Cx.'!$B153),-('Diário 2º PA'!$O$4:$O$1998=F$1),('Diário 2º PA'!$F$4:$F$1998))+SUMPRODUCT(-('Diário 3º PA'!$E$4:$E$1991='Analítico Cx.'!$B153),-('Diário 3º PA'!$O$4:$O$1991=F$1),('Diário 3º PA'!$F$4:$F$1991))+SUMPRODUCT(-('Diário 4º PA'!$E$4:$E$2000='Analítico Cx.'!$B153),-('Diário 4º PA'!$O$4:$O$2000=F$1),('Diário 4º PA'!$F$4:$F$2000))</f>
        <v>0</v>
      </c>
      <c r="G153" s="188">
        <f>SUMPRODUCT(-('Diário 1º PA'!$E$4:$E$2000='Analítico Cx.'!$B153),-('Diário 1º PA'!$O$4:$O$2000=G$1),('Diário 1º PA'!$F$4:$F$2000))+SUMPRODUCT(-('Diário 2º PA'!$E$4:$E$1998='Analítico Cx.'!$B153),-('Diário 2º PA'!$O$4:$O$1998=G$1),('Diário 2º PA'!$F$4:$F$1998))+SUMPRODUCT(-('Diário 3º PA'!$E$4:$E$1991='Analítico Cx.'!$B153),-('Diário 3º PA'!$O$4:$O$1991=G$1),('Diário 3º PA'!$F$4:$F$1991))+SUMPRODUCT(-('Diário 4º PA'!$E$4:$E$2000='Analítico Cx.'!$B153),-('Diário 4º PA'!$O$4:$O$2000=G$1),('Diário 4º PA'!$F$4:$F$2000))</f>
        <v>0</v>
      </c>
      <c r="H153" s="188">
        <f>SUMPRODUCT(-('Diário 1º PA'!$E$4:$E$2000='Analítico Cx.'!$B153),-('Diário 1º PA'!$O$4:$O$2000=H$1),('Diário 1º PA'!$F$4:$F$2000))+SUMPRODUCT(-('Diário 2º PA'!$E$4:$E$1998='Analítico Cx.'!$B153),-('Diário 2º PA'!$O$4:$O$1998=H$1),('Diário 2º PA'!$F$4:$F$1998))+SUMPRODUCT(-('Diário 3º PA'!$E$4:$E$1991='Analítico Cx.'!$B153),-('Diário 3º PA'!$O$4:$O$1991=H$1),('Diário 3º PA'!$F$4:$F$1991))+SUMPRODUCT(-('Diário 4º PA'!$E$4:$E$2000='Analítico Cx.'!$B153),-('Diário 4º PA'!$O$4:$O$2000=H$1),('Diário 4º PA'!$F$4:$F$2000))</f>
        <v>0</v>
      </c>
      <c r="I153" s="188">
        <f>SUMPRODUCT(-('Diário 1º PA'!$E$4:$E$2000='Analítico Cx.'!$B153),-('Diário 1º PA'!$O$4:$O$2000=I$1),('Diário 1º PA'!$F$4:$F$2000))+SUMPRODUCT(-('Diário 2º PA'!$E$4:$E$1998='Analítico Cx.'!$B153),-('Diário 2º PA'!$O$4:$O$1998=I$1),('Diário 2º PA'!$F$4:$F$1998))+SUMPRODUCT(-('Diário 3º PA'!$E$4:$E$1991='Analítico Cx.'!$B153),-('Diário 3º PA'!$O$4:$O$1991=I$1),('Diário 3º PA'!$F$4:$F$1991))+SUMPRODUCT(-('Diário 4º PA'!$E$4:$E$2000='Analítico Cx.'!$B153),-('Diário 4º PA'!$O$4:$O$2000=I$1),('Diário 4º PA'!$F$4:$F$2000))</f>
        <v>0</v>
      </c>
      <c r="J153" s="188">
        <f>SUMPRODUCT(-('Diário 1º PA'!$E$4:$E$2000='Analítico Cx.'!$B153),-('Diário 1º PA'!$O$4:$O$2000=J$1),('Diário 1º PA'!$F$4:$F$2000))+SUMPRODUCT(-('Diário 2º PA'!$E$4:$E$1998='Analítico Cx.'!$B153),-('Diário 2º PA'!$O$4:$O$1998=J$1),('Diário 2º PA'!$F$4:$F$1998))+SUMPRODUCT(-('Diário 3º PA'!$E$4:$E$1991='Analítico Cx.'!$B153),-('Diário 3º PA'!$O$4:$O$1991=J$1),('Diário 3º PA'!$F$4:$F$1991))+SUMPRODUCT(-('Diário 4º PA'!$E$4:$E$2000='Analítico Cx.'!$B153),-('Diário 4º PA'!$O$4:$O$2000=J$1),('Diário 4º PA'!$F$4:$F$2000))</f>
        <v>0</v>
      </c>
      <c r="K153" s="188">
        <f>SUMPRODUCT(-('Diário 1º PA'!$E$4:$E$2000='Analítico Cx.'!$B153),-('Diário 1º PA'!$O$4:$O$2000=K$1),('Diário 1º PA'!$F$4:$F$2000))+SUMPRODUCT(-('Diário 2º PA'!$E$4:$E$1998='Analítico Cx.'!$B153),-('Diário 2º PA'!$O$4:$O$1998=K$1),('Diário 2º PA'!$F$4:$F$1998))+SUMPRODUCT(-('Diário 3º PA'!$E$4:$E$1991='Analítico Cx.'!$B153),-('Diário 3º PA'!$O$4:$O$1991=K$1),('Diário 3º PA'!$F$4:$F$1991))+SUMPRODUCT(-('Diário 4º PA'!$E$4:$E$2000='Analítico Cx.'!$B153),-('Diário 4º PA'!$O$4:$O$2000=K$1),('Diário 4º PA'!$F$4:$F$2000))</f>
        <v>0</v>
      </c>
      <c r="L153" s="188">
        <f>SUMPRODUCT(-('Diário 1º PA'!$E$4:$E$2000='Analítico Cx.'!$B153),-('Diário 1º PA'!$O$4:$O$2000=L$1),('Diário 1º PA'!$F$4:$F$2000))+SUMPRODUCT(-('Diário 2º PA'!$E$4:$E$1998='Analítico Cx.'!$B153),-('Diário 2º PA'!$O$4:$O$1998=L$1),('Diário 2º PA'!$F$4:$F$1998))+SUMPRODUCT(-('Diário 3º PA'!$E$4:$E$1991='Analítico Cx.'!$B153),-('Diário 3º PA'!$O$4:$O$1991=L$1),('Diário 3º PA'!$F$4:$F$1991))+SUMPRODUCT(-('Diário 4º PA'!$E$4:$E$2000='Analítico Cx.'!$B153),-('Diário 4º PA'!$O$4:$O$2000=L$1),('Diário 4º PA'!$F$4:$F$2000))</f>
        <v>0</v>
      </c>
      <c r="M153" s="188">
        <f>SUMPRODUCT(-('Diário 1º PA'!$E$4:$E$2000='Analítico Cx.'!$B153),-('Diário 1º PA'!$O$4:$O$2000=M$1),('Diário 1º PA'!$F$4:$F$2000))+SUMPRODUCT(-('Diário 2º PA'!$E$4:$E$1998='Analítico Cx.'!$B153),-('Diário 2º PA'!$O$4:$O$1998=M$1),('Diário 2º PA'!$F$4:$F$1998))+SUMPRODUCT(-('Diário 3º PA'!$E$4:$E$1991='Analítico Cx.'!$B153),-('Diário 3º PA'!$O$4:$O$1991=M$1),('Diário 3º PA'!$F$4:$F$1991))+SUMPRODUCT(-('Diário 4º PA'!$E$4:$E$2000='Analítico Cx.'!$B153),-('Diário 4º PA'!$O$4:$O$2000=M$1),('Diário 4º PA'!$F$4:$F$2000))</f>
        <v>0</v>
      </c>
      <c r="N153" s="188">
        <f>SUMPRODUCT(-('Diário 1º PA'!$E$4:$E$2000='Analítico Cx.'!$B153),-('Diário 1º PA'!$O$4:$O$2000=N$1),('Diário 1º PA'!$F$4:$F$2000))+SUMPRODUCT(-('Diário 2º PA'!$E$4:$E$1998='Analítico Cx.'!$B153),-('Diário 2º PA'!$O$4:$O$1998=N$1),('Diário 2º PA'!$F$4:$F$1998))+SUMPRODUCT(-('Diário 3º PA'!$E$4:$E$1991='Analítico Cx.'!$B153),-('Diário 3º PA'!$O$4:$O$1991=N$1),('Diário 3º PA'!$F$4:$F$1991))+SUMPRODUCT(-('Diário 4º PA'!$E$4:$E$2000='Analítico Cx.'!$B153),-('Diário 4º PA'!$O$4:$O$2000=N$1),('Diário 4º PA'!$F$4:$F$2000))</f>
        <v>0</v>
      </c>
      <c r="O153" s="189">
        <f t="shared" si="22"/>
        <v>0</v>
      </c>
      <c r="P153" s="172">
        <f t="shared" si="21"/>
        <v>0</v>
      </c>
    </row>
    <row r="154" spans="1:16" ht="23.25" customHeight="1">
      <c r="A154" s="63" t="s">
        <v>25</v>
      </c>
      <c r="B154" s="61" t="s">
        <v>228</v>
      </c>
      <c r="C154" s="188">
        <f>SUMPRODUCT(-('Diário 1º PA'!$E$4:$E$2000='Analítico Cx.'!$B154),-('Diário 1º PA'!$O$4:$O$2000=C$1),('Diário 1º PA'!$F$4:$F$2000))+SUMPRODUCT(-('Diário 2º PA'!$E$4:$E$1998='Analítico Cx.'!$B154),-('Diário 2º PA'!$O$4:$O$1998=C$1),('Diário 2º PA'!$F$4:$F$1998))+SUMPRODUCT(-('Diário 3º PA'!$E$4:$E$1991='Analítico Cx.'!$B154),-('Diário 3º PA'!$O$4:$O$1991=C$1),('Diário 3º PA'!$F$4:$F$1991))+SUMPRODUCT(-('Diário 4º PA'!$E$4:$E$2000='Analítico Cx.'!$B154),-('Diário 4º PA'!$O$4:$O$2000=C$1),('Diário 4º PA'!$F$4:$F$2000))</f>
        <v>0</v>
      </c>
      <c r="D154" s="188">
        <f>SUMPRODUCT(-('Diário 1º PA'!$E$4:$E$2000='Analítico Cx.'!$B154),-('Diário 1º PA'!$O$4:$O$2000=D$1),('Diário 1º PA'!$F$4:$F$2000))+SUMPRODUCT(-('Diário 2º PA'!$E$4:$E$1998='Analítico Cx.'!$B154),-('Diário 2º PA'!$O$4:$O$1998=D$1),('Diário 2º PA'!$F$4:$F$1998))+SUMPRODUCT(-('Diário 3º PA'!$E$4:$E$1991='Analítico Cx.'!$B154),-('Diário 3º PA'!$O$4:$O$1991=D$1),('Diário 3º PA'!$F$4:$F$1991))+SUMPRODUCT(-('Diário 4º PA'!$E$4:$E$2000='Analítico Cx.'!$B154),-('Diário 4º PA'!$O$4:$O$2000=D$1),('Diário 4º PA'!$F$4:$F$2000))</f>
        <v>0</v>
      </c>
      <c r="E154" s="188">
        <f>SUMPRODUCT(-('Diário 1º PA'!$E$4:$E$2000='Analítico Cx.'!$B154),-('Diário 1º PA'!$O$4:$O$2000=E$1),('Diário 1º PA'!$F$4:$F$2000))+SUMPRODUCT(-('Diário 2º PA'!$E$4:$E$1998='Analítico Cx.'!$B154),-('Diário 2º PA'!$O$4:$O$1998=E$1),('Diário 2º PA'!$F$4:$F$1998))+SUMPRODUCT(-('Diário 3º PA'!$E$4:$E$1991='Analítico Cx.'!$B154),-('Diário 3º PA'!$O$4:$O$1991=E$1),('Diário 3º PA'!$F$4:$F$1991))+SUMPRODUCT(-('Diário 4º PA'!$E$4:$E$2000='Analítico Cx.'!$B154),-('Diário 4º PA'!$O$4:$O$2000=E$1),('Diário 4º PA'!$F$4:$F$2000))</f>
        <v>0</v>
      </c>
      <c r="F154" s="188">
        <f>SUMPRODUCT(-('Diário 1º PA'!$E$4:$E$2000='Analítico Cx.'!$B154),-('Diário 1º PA'!$O$4:$O$2000=F$1),('Diário 1º PA'!$F$4:$F$2000))+SUMPRODUCT(-('Diário 2º PA'!$E$4:$E$1998='Analítico Cx.'!$B154),-('Diário 2º PA'!$O$4:$O$1998=F$1),('Diário 2º PA'!$F$4:$F$1998))+SUMPRODUCT(-('Diário 3º PA'!$E$4:$E$1991='Analítico Cx.'!$B154),-('Diário 3º PA'!$O$4:$O$1991=F$1),('Diário 3º PA'!$F$4:$F$1991))+SUMPRODUCT(-('Diário 4º PA'!$E$4:$E$2000='Analítico Cx.'!$B154),-('Diário 4º PA'!$O$4:$O$2000=F$1),('Diário 4º PA'!$F$4:$F$2000))</f>
        <v>0</v>
      </c>
      <c r="G154" s="188">
        <f>SUMPRODUCT(-('Diário 1º PA'!$E$4:$E$2000='Analítico Cx.'!$B154),-('Diário 1º PA'!$O$4:$O$2000=G$1),('Diário 1º PA'!$F$4:$F$2000))+SUMPRODUCT(-('Diário 2º PA'!$E$4:$E$1998='Analítico Cx.'!$B154),-('Diário 2º PA'!$O$4:$O$1998=G$1),('Diário 2º PA'!$F$4:$F$1998))+SUMPRODUCT(-('Diário 3º PA'!$E$4:$E$1991='Analítico Cx.'!$B154),-('Diário 3º PA'!$O$4:$O$1991=G$1),('Diário 3º PA'!$F$4:$F$1991))+SUMPRODUCT(-('Diário 4º PA'!$E$4:$E$2000='Analítico Cx.'!$B154),-('Diário 4º PA'!$O$4:$O$2000=G$1),('Diário 4º PA'!$F$4:$F$2000))</f>
        <v>0</v>
      </c>
      <c r="H154" s="188">
        <f>SUMPRODUCT(-('Diário 1º PA'!$E$4:$E$2000='Analítico Cx.'!$B154),-('Diário 1º PA'!$O$4:$O$2000=H$1),('Diário 1º PA'!$F$4:$F$2000))+SUMPRODUCT(-('Diário 2º PA'!$E$4:$E$1998='Analítico Cx.'!$B154),-('Diário 2º PA'!$O$4:$O$1998=H$1),('Diário 2º PA'!$F$4:$F$1998))+SUMPRODUCT(-('Diário 3º PA'!$E$4:$E$1991='Analítico Cx.'!$B154),-('Diário 3º PA'!$O$4:$O$1991=H$1),('Diário 3º PA'!$F$4:$F$1991))+SUMPRODUCT(-('Diário 4º PA'!$E$4:$E$2000='Analítico Cx.'!$B154),-('Diário 4º PA'!$O$4:$O$2000=H$1),('Diário 4º PA'!$F$4:$F$2000))</f>
        <v>0</v>
      </c>
      <c r="I154" s="188">
        <f>SUMPRODUCT(-('Diário 1º PA'!$E$4:$E$2000='Analítico Cx.'!$B154),-('Diário 1º PA'!$O$4:$O$2000=I$1),('Diário 1º PA'!$F$4:$F$2000))+SUMPRODUCT(-('Diário 2º PA'!$E$4:$E$1998='Analítico Cx.'!$B154),-('Diário 2º PA'!$O$4:$O$1998=I$1),('Diário 2º PA'!$F$4:$F$1998))+SUMPRODUCT(-('Diário 3º PA'!$E$4:$E$1991='Analítico Cx.'!$B154),-('Diário 3º PA'!$O$4:$O$1991=I$1),('Diário 3º PA'!$F$4:$F$1991))+SUMPRODUCT(-('Diário 4º PA'!$E$4:$E$2000='Analítico Cx.'!$B154),-('Diário 4º PA'!$O$4:$O$2000=I$1),('Diário 4º PA'!$F$4:$F$2000))</f>
        <v>0</v>
      </c>
      <c r="J154" s="188">
        <f>SUMPRODUCT(-('Diário 1º PA'!$E$4:$E$2000='Analítico Cx.'!$B154),-('Diário 1º PA'!$O$4:$O$2000=J$1),('Diário 1º PA'!$F$4:$F$2000))+SUMPRODUCT(-('Diário 2º PA'!$E$4:$E$1998='Analítico Cx.'!$B154),-('Diário 2º PA'!$O$4:$O$1998=J$1),('Diário 2º PA'!$F$4:$F$1998))+SUMPRODUCT(-('Diário 3º PA'!$E$4:$E$1991='Analítico Cx.'!$B154),-('Diário 3º PA'!$O$4:$O$1991=J$1),('Diário 3º PA'!$F$4:$F$1991))+SUMPRODUCT(-('Diário 4º PA'!$E$4:$E$2000='Analítico Cx.'!$B154),-('Diário 4º PA'!$O$4:$O$2000=J$1),('Diário 4º PA'!$F$4:$F$2000))</f>
        <v>0</v>
      </c>
      <c r="K154" s="188">
        <f>SUMPRODUCT(-('Diário 1º PA'!$E$4:$E$2000='Analítico Cx.'!$B154),-('Diário 1º PA'!$O$4:$O$2000=K$1),('Diário 1º PA'!$F$4:$F$2000))+SUMPRODUCT(-('Diário 2º PA'!$E$4:$E$1998='Analítico Cx.'!$B154),-('Diário 2º PA'!$O$4:$O$1998=K$1),('Diário 2º PA'!$F$4:$F$1998))+SUMPRODUCT(-('Diário 3º PA'!$E$4:$E$1991='Analítico Cx.'!$B154),-('Diário 3º PA'!$O$4:$O$1991=K$1),('Diário 3º PA'!$F$4:$F$1991))+SUMPRODUCT(-('Diário 4º PA'!$E$4:$E$2000='Analítico Cx.'!$B154),-('Diário 4º PA'!$O$4:$O$2000=K$1),('Diário 4º PA'!$F$4:$F$2000))</f>
        <v>0</v>
      </c>
      <c r="L154" s="188">
        <f>SUMPRODUCT(-('Diário 1º PA'!$E$4:$E$2000='Analítico Cx.'!$B154),-('Diário 1º PA'!$O$4:$O$2000=L$1),('Diário 1º PA'!$F$4:$F$2000))+SUMPRODUCT(-('Diário 2º PA'!$E$4:$E$1998='Analítico Cx.'!$B154),-('Diário 2º PA'!$O$4:$O$1998=L$1),('Diário 2º PA'!$F$4:$F$1998))+SUMPRODUCT(-('Diário 3º PA'!$E$4:$E$1991='Analítico Cx.'!$B154),-('Diário 3º PA'!$O$4:$O$1991=L$1),('Diário 3º PA'!$F$4:$F$1991))+SUMPRODUCT(-('Diário 4º PA'!$E$4:$E$2000='Analítico Cx.'!$B154),-('Diário 4º PA'!$O$4:$O$2000=L$1),('Diário 4º PA'!$F$4:$F$2000))</f>
        <v>0</v>
      </c>
      <c r="M154" s="188">
        <f>SUMPRODUCT(-('Diário 1º PA'!$E$4:$E$2000='Analítico Cx.'!$B154),-('Diário 1º PA'!$O$4:$O$2000=M$1),('Diário 1º PA'!$F$4:$F$2000))+SUMPRODUCT(-('Diário 2º PA'!$E$4:$E$1998='Analítico Cx.'!$B154),-('Diário 2º PA'!$O$4:$O$1998=M$1),('Diário 2º PA'!$F$4:$F$1998))+SUMPRODUCT(-('Diário 3º PA'!$E$4:$E$1991='Analítico Cx.'!$B154),-('Diário 3º PA'!$O$4:$O$1991=M$1),('Diário 3º PA'!$F$4:$F$1991))+SUMPRODUCT(-('Diário 4º PA'!$E$4:$E$2000='Analítico Cx.'!$B154),-('Diário 4º PA'!$O$4:$O$2000=M$1),('Diário 4º PA'!$F$4:$F$2000))</f>
        <v>0</v>
      </c>
      <c r="N154" s="188">
        <f>SUMPRODUCT(-('Diário 1º PA'!$E$4:$E$2000='Analítico Cx.'!$B154),-('Diário 1º PA'!$O$4:$O$2000=N$1),('Diário 1º PA'!$F$4:$F$2000))+SUMPRODUCT(-('Diário 2º PA'!$E$4:$E$1998='Analítico Cx.'!$B154),-('Diário 2º PA'!$O$4:$O$1998=N$1),('Diário 2º PA'!$F$4:$F$1998))+SUMPRODUCT(-('Diário 3º PA'!$E$4:$E$1991='Analítico Cx.'!$B154),-('Diário 3º PA'!$O$4:$O$1991=N$1),('Diário 3º PA'!$F$4:$F$1991))+SUMPRODUCT(-('Diário 4º PA'!$E$4:$E$2000='Analítico Cx.'!$B154),-('Diário 4º PA'!$O$4:$O$2000=N$1),('Diário 4º PA'!$F$4:$F$2000))</f>
        <v>0</v>
      </c>
      <c r="O154" s="189">
        <f t="shared" si="22"/>
        <v>0</v>
      </c>
      <c r="P154" s="172">
        <f t="shared" si="21"/>
        <v>0</v>
      </c>
    </row>
    <row r="155" spans="1:16" ht="23.25" customHeight="1">
      <c r="A155" s="63" t="s">
        <v>26</v>
      </c>
      <c r="B155" s="61" t="s">
        <v>230</v>
      </c>
      <c r="C155" s="188">
        <f>SUMPRODUCT(-('Diário 1º PA'!$E$4:$E$2000='Analítico Cx.'!$B155),-('Diário 1º PA'!$O$4:$O$2000=C$1),('Diário 1º PA'!$F$4:$F$2000))+SUMPRODUCT(-('Diário 2º PA'!$E$4:$E$1998='Analítico Cx.'!$B155),-('Diário 2º PA'!$O$4:$O$1998=C$1),('Diário 2º PA'!$F$4:$F$1998))+SUMPRODUCT(-('Diário 3º PA'!$E$4:$E$1991='Analítico Cx.'!$B155),-('Diário 3º PA'!$O$4:$O$1991=C$1),('Diário 3º PA'!$F$4:$F$1991))+SUMPRODUCT(-('Diário 4º PA'!$E$4:$E$2000='Analítico Cx.'!$B155),-('Diário 4º PA'!$O$4:$O$2000=C$1),('Diário 4º PA'!$F$4:$F$2000))</f>
        <v>0</v>
      </c>
      <c r="D155" s="188">
        <f>SUMPRODUCT(-('Diário 1º PA'!$E$4:$E$2000='Analítico Cx.'!$B155),-('Diário 1º PA'!$O$4:$O$2000=D$1),('Diário 1º PA'!$F$4:$F$2000))+SUMPRODUCT(-('Diário 2º PA'!$E$4:$E$1998='Analítico Cx.'!$B155),-('Diário 2º PA'!$O$4:$O$1998=D$1),('Diário 2º PA'!$F$4:$F$1998))+SUMPRODUCT(-('Diário 3º PA'!$E$4:$E$1991='Analítico Cx.'!$B155),-('Diário 3º PA'!$O$4:$O$1991=D$1),('Diário 3º PA'!$F$4:$F$1991))+SUMPRODUCT(-('Diário 4º PA'!$E$4:$E$2000='Analítico Cx.'!$B155),-('Diário 4º PA'!$O$4:$O$2000=D$1),('Diário 4º PA'!$F$4:$F$2000))</f>
        <v>0</v>
      </c>
      <c r="E155" s="188">
        <f>SUMPRODUCT(-('Diário 1º PA'!$E$4:$E$2000='Analítico Cx.'!$B155),-('Diário 1º PA'!$O$4:$O$2000=E$1),('Diário 1º PA'!$F$4:$F$2000))+SUMPRODUCT(-('Diário 2º PA'!$E$4:$E$1998='Analítico Cx.'!$B155),-('Diário 2º PA'!$O$4:$O$1998=E$1),('Diário 2º PA'!$F$4:$F$1998))+SUMPRODUCT(-('Diário 3º PA'!$E$4:$E$1991='Analítico Cx.'!$B155),-('Diário 3º PA'!$O$4:$O$1991=E$1),('Diário 3º PA'!$F$4:$F$1991))+SUMPRODUCT(-('Diário 4º PA'!$E$4:$E$2000='Analítico Cx.'!$B155),-('Diário 4º PA'!$O$4:$O$2000=E$1),('Diário 4º PA'!$F$4:$F$2000))</f>
        <v>0</v>
      </c>
      <c r="F155" s="188">
        <f>SUMPRODUCT(-('Diário 1º PA'!$E$4:$E$2000='Analítico Cx.'!$B155),-('Diário 1º PA'!$O$4:$O$2000=F$1),('Diário 1º PA'!$F$4:$F$2000))+SUMPRODUCT(-('Diário 2º PA'!$E$4:$E$1998='Analítico Cx.'!$B155),-('Diário 2º PA'!$O$4:$O$1998=F$1),('Diário 2º PA'!$F$4:$F$1998))+SUMPRODUCT(-('Diário 3º PA'!$E$4:$E$1991='Analítico Cx.'!$B155),-('Diário 3º PA'!$O$4:$O$1991=F$1),('Diário 3º PA'!$F$4:$F$1991))+SUMPRODUCT(-('Diário 4º PA'!$E$4:$E$2000='Analítico Cx.'!$B155),-('Diário 4º PA'!$O$4:$O$2000=F$1),('Diário 4º PA'!$F$4:$F$2000))</f>
        <v>0</v>
      </c>
      <c r="G155" s="188">
        <f>SUMPRODUCT(-('Diário 1º PA'!$E$4:$E$2000='Analítico Cx.'!$B155),-('Diário 1º PA'!$O$4:$O$2000=G$1),('Diário 1º PA'!$F$4:$F$2000))+SUMPRODUCT(-('Diário 2º PA'!$E$4:$E$1998='Analítico Cx.'!$B155),-('Diário 2º PA'!$O$4:$O$1998=G$1),('Diário 2º PA'!$F$4:$F$1998))+SUMPRODUCT(-('Diário 3º PA'!$E$4:$E$1991='Analítico Cx.'!$B155),-('Diário 3º PA'!$O$4:$O$1991=G$1),('Diário 3º PA'!$F$4:$F$1991))+SUMPRODUCT(-('Diário 4º PA'!$E$4:$E$2000='Analítico Cx.'!$B155),-('Diário 4º PA'!$O$4:$O$2000=G$1),('Diário 4º PA'!$F$4:$F$2000))</f>
        <v>0</v>
      </c>
      <c r="H155" s="188">
        <f>SUMPRODUCT(-('Diário 1º PA'!$E$4:$E$2000='Analítico Cx.'!$B155),-('Diário 1º PA'!$O$4:$O$2000=H$1),('Diário 1º PA'!$F$4:$F$2000))+SUMPRODUCT(-('Diário 2º PA'!$E$4:$E$1998='Analítico Cx.'!$B155),-('Diário 2º PA'!$O$4:$O$1998=H$1),('Diário 2º PA'!$F$4:$F$1998))+SUMPRODUCT(-('Diário 3º PA'!$E$4:$E$1991='Analítico Cx.'!$B155),-('Diário 3º PA'!$O$4:$O$1991=H$1),('Diário 3º PA'!$F$4:$F$1991))+SUMPRODUCT(-('Diário 4º PA'!$E$4:$E$2000='Analítico Cx.'!$B155),-('Diário 4º PA'!$O$4:$O$2000=H$1),('Diário 4º PA'!$F$4:$F$2000))</f>
        <v>0</v>
      </c>
      <c r="I155" s="188">
        <f>SUMPRODUCT(-('Diário 1º PA'!$E$4:$E$2000='Analítico Cx.'!$B155),-('Diário 1º PA'!$O$4:$O$2000=I$1),('Diário 1º PA'!$F$4:$F$2000))+SUMPRODUCT(-('Diário 2º PA'!$E$4:$E$1998='Analítico Cx.'!$B155),-('Diário 2º PA'!$O$4:$O$1998=I$1),('Diário 2º PA'!$F$4:$F$1998))+SUMPRODUCT(-('Diário 3º PA'!$E$4:$E$1991='Analítico Cx.'!$B155),-('Diário 3º PA'!$O$4:$O$1991=I$1),('Diário 3º PA'!$F$4:$F$1991))+SUMPRODUCT(-('Diário 4º PA'!$E$4:$E$2000='Analítico Cx.'!$B155),-('Diário 4º PA'!$O$4:$O$2000=I$1),('Diário 4º PA'!$F$4:$F$2000))</f>
        <v>0</v>
      </c>
      <c r="J155" s="188">
        <f>SUMPRODUCT(-('Diário 1º PA'!$E$4:$E$2000='Analítico Cx.'!$B155),-('Diário 1º PA'!$O$4:$O$2000=J$1),('Diário 1º PA'!$F$4:$F$2000))+SUMPRODUCT(-('Diário 2º PA'!$E$4:$E$1998='Analítico Cx.'!$B155),-('Diário 2º PA'!$O$4:$O$1998=J$1),('Diário 2º PA'!$F$4:$F$1998))+SUMPRODUCT(-('Diário 3º PA'!$E$4:$E$1991='Analítico Cx.'!$B155),-('Diário 3º PA'!$O$4:$O$1991=J$1),('Diário 3º PA'!$F$4:$F$1991))+SUMPRODUCT(-('Diário 4º PA'!$E$4:$E$2000='Analítico Cx.'!$B155),-('Diário 4º PA'!$O$4:$O$2000=J$1),('Diário 4º PA'!$F$4:$F$2000))</f>
        <v>0</v>
      </c>
      <c r="K155" s="188">
        <f>SUMPRODUCT(-('Diário 1º PA'!$E$4:$E$2000='Analítico Cx.'!$B155),-('Diário 1º PA'!$O$4:$O$2000=K$1),('Diário 1º PA'!$F$4:$F$2000))+SUMPRODUCT(-('Diário 2º PA'!$E$4:$E$1998='Analítico Cx.'!$B155),-('Diário 2º PA'!$O$4:$O$1998=K$1),('Diário 2º PA'!$F$4:$F$1998))+SUMPRODUCT(-('Diário 3º PA'!$E$4:$E$1991='Analítico Cx.'!$B155),-('Diário 3º PA'!$O$4:$O$1991=K$1),('Diário 3º PA'!$F$4:$F$1991))+SUMPRODUCT(-('Diário 4º PA'!$E$4:$E$2000='Analítico Cx.'!$B155),-('Diário 4º PA'!$O$4:$O$2000=K$1),('Diário 4º PA'!$F$4:$F$2000))</f>
        <v>0</v>
      </c>
      <c r="L155" s="188">
        <f>SUMPRODUCT(-('Diário 1º PA'!$E$4:$E$2000='Analítico Cx.'!$B155),-('Diário 1º PA'!$O$4:$O$2000=L$1),('Diário 1º PA'!$F$4:$F$2000))+SUMPRODUCT(-('Diário 2º PA'!$E$4:$E$1998='Analítico Cx.'!$B155),-('Diário 2º PA'!$O$4:$O$1998=L$1),('Diário 2º PA'!$F$4:$F$1998))+SUMPRODUCT(-('Diário 3º PA'!$E$4:$E$1991='Analítico Cx.'!$B155),-('Diário 3º PA'!$O$4:$O$1991=L$1),('Diário 3º PA'!$F$4:$F$1991))+SUMPRODUCT(-('Diário 4º PA'!$E$4:$E$2000='Analítico Cx.'!$B155),-('Diário 4º PA'!$O$4:$O$2000=L$1),('Diário 4º PA'!$F$4:$F$2000))</f>
        <v>0</v>
      </c>
      <c r="M155" s="188">
        <f>SUMPRODUCT(-('Diário 1º PA'!$E$4:$E$2000='Analítico Cx.'!$B155),-('Diário 1º PA'!$O$4:$O$2000=M$1),('Diário 1º PA'!$F$4:$F$2000))+SUMPRODUCT(-('Diário 2º PA'!$E$4:$E$1998='Analítico Cx.'!$B155),-('Diário 2º PA'!$O$4:$O$1998=M$1),('Diário 2º PA'!$F$4:$F$1998))+SUMPRODUCT(-('Diário 3º PA'!$E$4:$E$1991='Analítico Cx.'!$B155),-('Diário 3º PA'!$O$4:$O$1991=M$1),('Diário 3º PA'!$F$4:$F$1991))+SUMPRODUCT(-('Diário 4º PA'!$E$4:$E$2000='Analítico Cx.'!$B155),-('Diário 4º PA'!$O$4:$O$2000=M$1),('Diário 4º PA'!$F$4:$F$2000))</f>
        <v>0</v>
      </c>
      <c r="N155" s="188">
        <f>SUMPRODUCT(-('Diário 1º PA'!$E$4:$E$2000='Analítico Cx.'!$B155),-('Diário 1º PA'!$O$4:$O$2000=N$1),('Diário 1º PA'!$F$4:$F$2000))+SUMPRODUCT(-('Diário 2º PA'!$E$4:$E$1998='Analítico Cx.'!$B155),-('Diário 2º PA'!$O$4:$O$1998=N$1),('Diário 2º PA'!$F$4:$F$1998))+SUMPRODUCT(-('Diário 3º PA'!$E$4:$E$1991='Analítico Cx.'!$B155),-('Diário 3º PA'!$O$4:$O$1991=N$1),('Diário 3º PA'!$F$4:$F$1991))+SUMPRODUCT(-('Diário 4º PA'!$E$4:$E$2000='Analítico Cx.'!$B155),-('Diário 4º PA'!$O$4:$O$2000=N$1),('Diário 4º PA'!$F$4:$F$2000))</f>
        <v>0</v>
      </c>
      <c r="O155" s="189">
        <f t="shared" si="22"/>
        <v>0</v>
      </c>
      <c r="P155" s="172">
        <f t="shared" si="21"/>
        <v>0</v>
      </c>
    </row>
    <row r="156" spans="1:16" ht="23.25" customHeight="1">
      <c r="A156" s="63" t="s">
        <v>27</v>
      </c>
      <c r="B156" s="61" t="s">
        <v>233</v>
      </c>
      <c r="C156" s="188">
        <f>SUMPRODUCT(-('Diário 1º PA'!$E$4:$E$2000='Analítico Cx.'!$B156),-('Diário 1º PA'!$O$4:$O$2000=C$1),('Diário 1º PA'!$F$4:$F$2000))+SUMPRODUCT(-('Diário 2º PA'!$E$4:$E$1998='Analítico Cx.'!$B156),-('Diário 2º PA'!$O$4:$O$1998=C$1),('Diário 2º PA'!$F$4:$F$1998))+SUMPRODUCT(-('Diário 3º PA'!$E$4:$E$1991='Analítico Cx.'!$B156),-('Diário 3º PA'!$O$4:$O$1991=C$1),('Diário 3º PA'!$F$4:$F$1991))+SUMPRODUCT(-('Diário 4º PA'!$E$4:$E$2000='Analítico Cx.'!$B156),-('Diário 4º PA'!$O$4:$O$2000=C$1),('Diário 4º PA'!$F$4:$F$2000))</f>
        <v>0</v>
      </c>
      <c r="D156" s="188">
        <f>SUMPRODUCT(-('Diário 1º PA'!$E$4:$E$2000='Analítico Cx.'!$B156),-('Diário 1º PA'!$O$4:$O$2000=D$1),('Diário 1º PA'!$F$4:$F$2000))+SUMPRODUCT(-('Diário 2º PA'!$E$4:$E$1998='Analítico Cx.'!$B156),-('Diário 2º PA'!$O$4:$O$1998=D$1),('Diário 2º PA'!$F$4:$F$1998))+SUMPRODUCT(-('Diário 3º PA'!$E$4:$E$1991='Analítico Cx.'!$B156),-('Diário 3º PA'!$O$4:$O$1991=D$1),('Diário 3º PA'!$F$4:$F$1991))+SUMPRODUCT(-('Diário 4º PA'!$E$4:$E$2000='Analítico Cx.'!$B156),-('Diário 4º PA'!$O$4:$O$2000=D$1),('Diário 4º PA'!$F$4:$F$2000))</f>
        <v>0</v>
      </c>
      <c r="E156" s="188">
        <f>SUMPRODUCT(-('Diário 1º PA'!$E$4:$E$2000='Analítico Cx.'!$B156),-('Diário 1º PA'!$O$4:$O$2000=E$1),('Diário 1º PA'!$F$4:$F$2000))+SUMPRODUCT(-('Diário 2º PA'!$E$4:$E$1998='Analítico Cx.'!$B156),-('Diário 2º PA'!$O$4:$O$1998=E$1),('Diário 2º PA'!$F$4:$F$1998))+SUMPRODUCT(-('Diário 3º PA'!$E$4:$E$1991='Analítico Cx.'!$B156),-('Diário 3º PA'!$O$4:$O$1991=E$1),('Diário 3º PA'!$F$4:$F$1991))+SUMPRODUCT(-('Diário 4º PA'!$E$4:$E$2000='Analítico Cx.'!$B156),-('Diário 4º PA'!$O$4:$O$2000=E$1),('Diário 4º PA'!$F$4:$F$2000))</f>
        <v>0</v>
      </c>
      <c r="F156" s="188">
        <f>SUMPRODUCT(-('Diário 1º PA'!$E$4:$E$2000='Analítico Cx.'!$B156),-('Diário 1º PA'!$O$4:$O$2000=F$1),('Diário 1º PA'!$F$4:$F$2000))+SUMPRODUCT(-('Diário 2º PA'!$E$4:$E$1998='Analítico Cx.'!$B156),-('Diário 2º PA'!$O$4:$O$1998=F$1),('Diário 2º PA'!$F$4:$F$1998))+SUMPRODUCT(-('Diário 3º PA'!$E$4:$E$1991='Analítico Cx.'!$B156),-('Diário 3º PA'!$O$4:$O$1991=F$1),('Diário 3º PA'!$F$4:$F$1991))+SUMPRODUCT(-('Diário 4º PA'!$E$4:$E$2000='Analítico Cx.'!$B156),-('Diário 4º PA'!$O$4:$O$2000=F$1),('Diário 4º PA'!$F$4:$F$2000))</f>
        <v>0</v>
      </c>
      <c r="G156" s="188">
        <f>SUMPRODUCT(-('Diário 1º PA'!$E$4:$E$2000='Analítico Cx.'!$B156),-('Diário 1º PA'!$O$4:$O$2000=G$1),('Diário 1º PA'!$F$4:$F$2000))+SUMPRODUCT(-('Diário 2º PA'!$E$4:$E$1998='Analítico Cx.'!$B156),-('Diário 2º PA'!$O$4:$O$1998=G$1),('Diário 2º PA'!$F$4:$F$1998))+SUMPRODUCT(-('Diário 3º PA'!$E$4:$E$1991='Analítico Cx.'!$B156),-('Diário 3º PA'!$O$4:$O$1991=G$1),('Diário 3º PA'!$F$4:$F$1991))+SUMPRODUCT(-('Diário 4º PA'!$E$4:$E$2000='Analítico Cx.'!$B156),-('Diário 4º PA'!$O$4:$O$2000=G$1),('Diário 4º PA'!$F$4:$F$2000))</f>
        <v>0</v>
      </c>
      <c r="H156" s="188">
        <f>SUMPRODUCT(-('Diário 1º PA'!$E$4:$E$2000='Analítico Cx.'!$B156),-('Diário 1º PA'!$O$4:$O$2000=H$1),('Diário 1º PA'!$F$4:$F$2000))+SUMPRODUCT(-('Diário 2º PA'!$E$4:$E$1998='Analítico Cx.'!$B156),-('Diário 2º PA'!$O$4:$O$1998=H$1),('Diário 2º PA'!$F$4:$F$1998))+SUMPRODUCT(-('Diário 3º PA'!$E$4:$E$1991='Analítico Cx.'!$B156),-('Diário 3º PA'!$O$4:$O$1991=H$1),('Diário 3º PA'!$F$4:$F$1991))+SUMPRODUCT(-('Diário 4º PA'!$E$4:$E$2000='Analítico Cx.'!$B156),-('Diário 4º PA'!$O$4:$O$2000=H$1),('Diário 4º PA'!$F$4:$F$2000))</f>
        <v>0</v>
      </c>
      <c r="I156" s="188">
        <f>SUMPRODUCT(-('Diário 1º PA'!$E$4:$E$2000='Analítico Cx.'!$B156),-('Diário 1º PA'!$O$4:$O$2000=I$1),('Diário 1º PA'!$F$4:$F$2000))+SUMPRODUCT(-('Diário 2º PA'!$E$4:$E$1998='Analítico Cx.'!$B156),-('Diário 2º PA'!$O$4:$O$1998=I$1),('Diário 2º PA'!$F$4:$F$1998))+SUMPRODUCT(-('Diário 3º PA'!$E$4:$E$1991='Analítico Cx.'!$B156),-('Diário 3º PA'!$O$4:$O$1991=I$1),('Diário 3º PA'!$F$4:$F$1991))+SUMPRODUCT(-('Diário 4º PA'!$E$4:$E$2000='Analítico Cx.'!$B156),-('Diário 4º PA'!$O$4:$O$2000=I$1),('Diário 4º PA'!$F$4:$F$2000))</f>
        <v>0</v>
      </c>
      <c r="J156" s="188">
        <f>SUMPRODUCT(-('Diário 1º PA'!$E$4:$E$2000='Analítico Cx.'!$B156),-('Diário 1º PA'!$O$4:$O$2000=J$1),('Diário 1º PA'!$F$4:$F$2000))+SUMPRODUCT(-('Diário 2º PA'!$E$4:$E$1998='Analítico Cx.'!$B156),-('Diário 2º PA'!$O$4:$O$1998=J$1),('Diário 2º PA'!$F$4:$F$1998))+SUMPRODUCT(-('Diário 3º PA'!$E$4:$E$1991='Analítico Cx.'!$B156),-('Diário 3º PA'!$O$4:$O$1991=J$1),('Diário 3º PA'!$F$4:$F$1991))+SUMPRODUCT(-('Diário 4º PA'!$E$4:$E$2000='Analítico Cx.'!$B156),-('Diário 4º PA'!$O$4:$O$2000=J$1),('Diário 4º PA'!$F$4:$F$2000))</f>
        <v>0</v>
      </c>
      <c r="K156" s="188">
        <f>SUMPRODUCT(-('Diário 1º PA'!$E$4:$E$2000='Analítico Cx.'!$B156),-('Diário 1º PA'!$O$4:$O$2000=K$1),('Diário 1º PA'!$F$4:$F$2000))+SUMPRODUCT(-('Diário 2º PA'!$E$4:$E$1998='Analítico Cx.'!$B156),-('Diário 2º PA'!$O$4:$O$1998=K$1),('Diário 2º PA'!$F$4:$F$1998))+SUMPRODUCT(-('Diário 3º PA'!$E$4:$E$1991='Analítico Cx.'!$B156),-('Diário 3º PA'!$O$4:$O$1991=K$1),('Diário 3º PA'!$F$4:$F$1991))+SUMPRODUCT(-('Diário 4º PA'!$E$4:$E$2000='Analítico Cx.'!$B156),-('Diário 4º PA'!$O$4:$O$2000=K$1),('Diário 4º PA'!$F$4:$F$2000))</f>
        <v>0</v>
      </c>
      <c r="L156" s="188">
        <f>SUMPRODUCT(-('Diário 1º PA'!$E$4:$E$2000='Analítico Cx.'!$B156),-('Diário 1º PA'!$O$4:$O$2000=L$1),('Diário 1º PA'!$F$4:$F$2000))+SUMPRODUCT(-('Diário 2º PA'!$E$4:$E$1998='Analítico Cx.'!$B156),-('Diário 2º PA'!$O$4:$O$1998=L$1),('Diário 2º PA'!$F$4:$F$1998))+SUMPRODUCT(-('Diário 3º PA'!$E$4:$E$1991='Analítico Cx.'!$B156),-('Diário 3º PA'!$O$4:$O$1991=L$1),('Diário 3º PA'!$F$4:$F$1991))+SUMPRODUCT(-('Diário 4º PA'!$E$4:$E$2000='Analítico Cx.'!$B156),-('Diário 4º PA'!$O$4:$O$2000=L$1),('Diário 4º PA'!$F$4:$F$2000))</f>
        <v>0</v>
      </c>
      <c r="M156" s="188">
        <f>SUMPRODUCT(-('Diário 1º PA'!$E$4:$E$2000='Analítico Cx.'!$B156),-('Diário 1º PA'!$O$4:$O$2000=M$1),('Diário 1º PA'!$F$4:$F$2000))+SUMPRODUCT(-('Diário 2º PA'!$E$4:$E$1998='Analítico Cx.'!$B156),-('Diário 2º PA'!$O$4:$O$1998=M$1),('Diário 2º PA'!$F$4:$F$1998))+SUMPRODUCT(-('Diário 3º PA'!$E$4:$E$1991='Analítico Cx.'!$B156),-('Diário 3º PA'!$O$4:$O$1991=M$1),('Diário 3º PA'!$F$4:$F$1991))+SUMPRODUCT(-('Diário 4º PA'!$E$4:$E$2000='Analítico Cx.'!$B156),-('Diário 4º PA'!$O$4:$O$2000=M$1),('Diário 4º PA'!$F$4:$F$2000))</f>
        <v>0</v>
      </c>
      <c r="N156" s="188">
        <f>SUMPRODUCT(-('Diário 1º PA'!$E$4:$E$2000='Analítico Cx.'!$B156),-('Diário 1º PA'!$O$4:$O$2000=N$1),('Diário 1º PA'!$F$4:$F$2000))+SUMPRODUCT(-('Diário 2º PA'!$E$4:$E$1998='Analítico Cx.'!$B156),-('Diário 2º PA'!$O$4:$O$1998=N$1),('Diário 2º PA'!$F$4:$F$1998))+SUMPRODUCT(-('Diário 3º PA'!$E$4:$E$1991='Analítico Cx.'!$B156),-('Diário 3º PA'!$O$4:$O$1991=N$1),('Diário 3º PA'!$F$4:$F$1991))+SUMPRODUCT(-('Diário 4º PA'!$E$4:$E$2000='Analítico Cx.'!$B156),-('Diário 4º PA'!$O$4:$O$2000=N$1),('Diário 4º PA'!$F$4:$F$2000))</f>
        <v>0</v>
      </c>
      <c r="O156" s="189">
        <f t="shared" si="22"/>
        <v>0</v>
      </c>
      <c r="P156" s="172">
        <f t="shared" si="21"/>
        <v>0</v>
      </c>
    </row>
    <row r="157" spans="1:16" ht="23.25" customHeight="1">
      <c r="A157" s="63" t="s">
        <v>28</v>
      </c>
      <c r="B157" s="61" t="s">
        <v>234</v>
      </c>
      <c r="C157" s="188">
        <f>SUMPRODUCT(-('Diário 1º PA'!$E$4:$E$2000='Analítico Cx.'!$B157),-('Diário 1º PA'!$O$4:$O$2000=C$1),('Diário 1º PA'!$F$4:$F$2000))+SUMPRODUCT(-('Diário 2º PA'!$E$4:$E$1998='Analítico Cx.'!$B157),-('Diário 2º PA'!$O$4:$O$1998=C$1),('Diário 2º PA'!$F$4:$F$1998))+SUMPRODUCT(-('Diário 3º PA'!$E$4:$E$1991='Analítico Cx.'!$B157),-('Diário 3º PA'!$O$4:$O$1991=C$1),('Diário 3º PA'!$F$4:$F$1991))+SUMPRODUCT(-('Diário 4º PA'!$E$4:$E$2000='Analítico Cx.'!$B157),-('Diário 4º PA'!$O$4:$O$2000=C$1),('Diário 4º PA'!$F$4:$F$2000))</f>
        <v>0</v>
      </c>
      <c r="D157" s="188">
        <f>SUMPRODUCT(-('Diário 1º PA'!$E$4:$E$2000='Analítico Cx.'!$B157),-('Diário 1º PA'!$O$4:$O$2000=D$1),('Diário 1º PA'!$F$4:$F$2000))+SUMPRODUCT(-('Diário 2º PA'!$E$4:$E$1998='Analítico Cx.'!$B157),-('Diário 2º PA'!$O$4:$O$1998=D$1),('Diário 2º PA'!$F$4:$F$1998))+SUMPRODUCT(-('Diário 3º PA'!$E$4:$E$1991='Analítico Cx.'!$B157),-('Diário 3º PA'!$O$4:$O$1991=D$1),('Diário 3º PA'!$F$4:$F$1991))+SUMPRODUCT(-('Diário 4º PA'!$E$4:$E$2000='Analítico Cx.'!$B157),-('Diário 4º PA'!$O$4:$O$2000=D$1),('Diário 4º PA'!$F$4:$F$2000))</f>
        <v>0</v>
      </c>
      <c r="E157" s="188">
        <f>SUMPRODUCT(-('Diário 1º PA'!$E$4:$E$2000='Analítico Cx.'!$B157),-('Diário 1º PA'!$O$4:$O$2000=E$1),('Diário 1º PA'!$F$4:$F$2000))+SUMPRODUCT(-('Diário 2º PA'!$E$4:$E$1998='Analítico Cx.'!$B157),-('Diário 2º PA'!$O$4:$O$1998=E$1),('Diário 2º PA'!$F$4:$F$1998))+SUMPRODUCT(-('Diário 3º PA'!$E$4:$E$1991='Analítico Cx.'!$B157),-('Diário 3º PA'!$O$4:$O$1991=E$1),('Diário 3º PA'!$F$4:$F$1991))+SUMPRODUCT(-('Diário 4º PA'!$E$4:$E$2000='Analítico Cx.'!$B157),-('Diário 4º PA'!$O$4:$O$2000=E$1),('Diário 4º PA'!$F$4:$F$2000))</f>
        <v>0</v>
      </c>
      <c r="F157" s="188">
        <f>SUMPRODUCT(-('Diário 1º PA'!$E$4:$E$2000='Analítico Cx.'!$B157),-('Diário 1º PA'!$O$4:$O$2000=F$1),('Diário 1º PA'!$F$4:$F$2000))+SUMPRODUCT(-('Diário 2º PA'!$E$4:$E$1998='Analítico Cx.'!$B157),-('Diário 2º PA'!$O$4:$O$1998=F$1),('Diário 2º PA'!$F$4:$F$1998))+SUMPRODUCT(-('Diário 3º PA'!$E$4:$E$1991='Analítico Cx.'!$B157),-('Diário 3º PA'!$O$4:$O$1991=F$1),('Diário 3º PA'!$F$4:$F$1991))+SUMPRODUCT(-('Diário 4º PA'!$E$4:$E$2000='Analítico Cx.'!$B157),-('Diário 4º PA'!$O$4:$O$2000=F$1),('Diário 4º PA'!$F$4:$F$2000))</f>
        <v>0</v>
      </c>
      <c r="G157" s="188">
        <f>SUMPRODUCT(-('Diário 1º PA'!$E$4:$E$2000='Analítico Cx.'!$B157),-('Diário 1º PA'!$O$4:$O$2000=G$1),('Diário 1º PA'!$F$4:$F$2000))+SUMPRODUCT(-('Diário 2º PA'!$E$4:$E$1998='Analítico Cx.'!$B157),-('Diário 2º PA'!$O$4:$O$1998=G$1),('Diário 2º PA'!$F$4:$F$1998))+SUMPRODUCT(-('Diário 3º PA'!$E$4:$E$1991='Analítico Cx.'!$B157),-('Diário 3º PA'!$O$4:$O$1991=G$1),('Diário 3º PA'!$F$4:$F$1991))+SUMPRODUCT(-('Diário 4º PA'!$E$4:$E$2000='Analítico Cx.'!$B157),-('Diário 4º PA'!$O$4:$O$2000=G$1),('Diário 4º PA'!$F$4:$F$2000))</f>
        <v>0</v>
      </c>
      <c r="H157" s="188">
        <f>SUMPRODUCT(-('Diário 1º PA'!$E$4:$E$2000='Analítico Cx.'!$B157),-('Diário 1º PA'!$O$4:$O$2000=H$1),('Diário 1º PA'!$F$4:$F$2000))+SUMPRODUCT(-('Diário 2º PA'!$E$4:$E$1998='Analítico Cx.'!$B157),-('Diário 2º PA'!$O$4:$O$1998=H$1),('Diário 2º PA'!$F$4:$F$1998))+SUMPRODUCT(-('Diário 3º PA'!$E$4:$E$1991='Analítico Cx.'!$B157),-('Diário 3º PA'!$O$4:$O$1991=H$1),('Diário 3º PA'!$F$4:$F$1991))+SUMPRODUCT(-('Diário 4º PA'!$E$4:$E$2000='Analítico Cx.'!$B157),-('Diário 4º PA'!$O$4:$O$2000=H$1),('Diário 4º PA'!$F$4:$F$2000))</f>
        <v>0</v>
      </c>
      <c r="I157" s="188">
        <f>SUMPRODUCT(-('Diário 1º PA'!$E$4:$E$2000='Analítico Cx.'!$B157),-('Diário 1º PA'!$O$4:$O$2000=I$1),('Diário 1º PA'!$F$4:$F$2000))+SUMPRODUCT(-('Diário 2º PA'!$E$4:$E$1998='Analítico Cx.'!$B157),-('Diário 2º PA'!$O$4:$O$1998=I$1),('Diário 2º PA'!$F$4:$F$1998))+SUMPRODUCT(-('Diário 3º PA'!$E$4:$E$1991='Analítico Cx.'!$B157),-('Diário 3º PA'!$O$4:$O$1991=I$1),('Diário 3º PA'!$F$4:$F$1991))+SUMPRODUCT(-('Diário 4º PA'!$E$4:$E$2000='Analítico Cx.'!$B157),-('Diário 4º PA'!$O$4:$O$2000=I$1),('Diário 4º PA'!$F$4:$F$2000))</f>
        <v>0</v>
      </c>
      <c r="J157" s="188">
        <f>SUMPRODUCT(-('Diário 1º PA'!$E$4:$E$2000='Analítico Cx.'!$B157),-('Diário 1º PA'!$O$4:$O$2000=J$1),('Diário 1º PA'!$F$4:$F$2000))+SUMPRODUCT(-('Diário 2º PA'!$E$4:$E$1998='Analítico Cx.'!$B157),-('Diário 2º PA'!$O$4:$O$1998=J$1),('Diário 2º PA'!$F$4:$F$1998))+SUMPRODUCT(-('Diário 3º PA'!$E$4:$E$1991='Analítico Cx.'!$B157),-('Diário 3º PA'!$O$4:$O$1991=J$1),('Diário 3º PA'!$F$4:$F$1991))+SUMPRODUCT(-('Diário 4º PA'!$E$4:$E$2000='Analítico Cx.'!$B157),-('Diário 4º PA'!$O$4:$O$2000=J$1),('Diário 4º PA'!$F$4:$F$2000))</f>
        <v>0</v>
      </c>
      <c r="K157" s="188">
        <f>SUMPRODUCT(-('Diário 1º PA'!$E$4:$E$2000='Analítico Cx.'!$B157),-('Diário 1º PA'!$O$4:$O$2000=K$1),('Diário 1º PA'!$F$4:$F$2000))+SUMPRODUCT(-('Diário 2º PA'!$E$4:$E$1998='Analítico Cx.'!$B157),-('Diário 2º PA'!$O$4:$O$1998=K$1),('Diário 2º PA'!$F$4:$F$1998))+SUMPRODUCT(-('Diário 3º PA'!$E$4:$E$1991='Analítico Cx.'!$B157),-('Diário 3º PA'!$O$4:$O$1991=K$1),('Diário 3º PA'!$F$4:$F$1991))+SUMPRODUCT(-('Diário 4º PA'!$E$4:$E$2000='Analítico Cx.'!$B157),-('Diário 4º PA'!$O$4:$O$2000=K$1),('Diário 4º PA'!$F$4:$F$2000))</f>
        <v>0</v>
      </c>
      <c r="L157" s="188">
        <f>SUMPRODUCT(-('Diário 1º PA'!$E$4:$E$2000='Analítico Cx.'!$B157),-('Diário 1º PA'!$O$4:$O$2000=L$1),('Diário 1º PA'!$F$4:$F$2000))+SUMPRODUCT(-('Diário 2º PA'!$E$4:$E$1998='Analítico Cx.'!$B157),-('Diário 2º PA'!$O$4:$O$1998=L$1),('Diário 2º PA'!$F$4:$F$1998))+SUMPRODUCT(-('Diário 3º PA'!$E$4:$E$1991='Analítico Cx.'!$B157),-('Diário 3º PA'!$O$4:$O$1991=L$1),('Diário 3º PA'!$F$4:$F$1991))+SUMPRODUCT(-('Diário 4º PA'!$E$4:$E$2000='Analítico Cx.'!$B157),-('Diário 4º PA'!$O$4:$O$2000=L$1),('Diário 4º PA'!$F$4:$F$2000))</f>
        <v>0</v>
      </c>
      <c r="M157" s="188">
        <f>SUMPRODUCT(-('Diário 1º PA'!$E$4:$E$2000='Analítico Cx.'!$B157),-('Diário 1º PA'!$O$4:$O$2000=M$1),('Diário 1º PA'!$F$4:$F$2000))+SUMPRODUCT(-('Diário 2º PA'!$E$4:$E$1998='Analítico Cx.'!$B157),-('Diário 2º PA'!$O$4:$O$1998=M$1),('Diário 2º PA'!$F$4:$F$1998))+SUMPRODUCT(-('Diário 3º PA'!$E$4:$E$1991='Analítico Cx.'!$B157),-('Diário 3º PA'!$O$4:$O$1991=M$1),('Diário 3º PA'!$F$4:$F$1991))+SUMPRODUCT(-('Diário 4º PA'!$E$4:$E$2000='Analítico Cx.'!$B157),-('Diário 4º PA'!$O$4:$O$2000=M$1),('Diário 4º PA'!$F$4:$F$2000))</f>
        <v>0</v>
      </c>
      <c r="N157" s="188">
        <f>SUMPRODUCT(-('Diário 1º PA'!$E$4:$E$2000='Analítico Cx.'!$B157),-('Diário 1º PA'!$O$4:$O$2000=N$1),('Diário 1º PA'!$F$4:$F$2000))+SUMPRODUCT(-('Diário 2º PA'!$E$4:$E$1998='Analítico Cx.'!$B157),-('Diário 2º PA'!$O$4:$O$1998=N$1),('Diário 2º PA'!$F$4:$F$1998))+SUMPRODUCT(-('Diário 3º PA'!$E$4:$E$1991='Analítico Cx.'!$B157),-('Diário 3º PA'!$O$4:$O$1991=N$1),('Diário 3º PA'!$F$4:$F$1991))+SUMPRODUCT(-('Diário 4º PA'!$E$4:$E$2000='Analítico Cx.'!$B157),-('Diário 4º PA'!$O$4:$O$2000=N$1),('Diário 4º PA'!$F$4:$F$2000))</f>
        <v>0</v>
      </c>
      <c r="O157" s="189">
        <f t="shared" si="22"/>
        <v>0</v>
      </c>
      <c r="P157" s="172">
        <f t="shared" si="21"/>
        <v>0</v>
      </c>
    </row>
    <row r="158" spans="1:16" ht="23.25" customHeight="1">
      <c r="A158" s="63" t="s">
        <v>136</v>
      </c>
      <c r="B158" s="61" t="s">
        <v>72</v>
      </c>
      <c r="C158" s="188">
        <f>SUMPRODUCT(-('Diário 1º PA'!$E$4:$E$2000='Analítico Cx.'!$B158),-('Diário 1º PA'!$O$4:$O$2000=C$1),('Diário 1º PA'!$F$4:$F$2000))+SUMPRODUCT(-('Diário 2º PA'!$E$4:$E$1998='Analítico Cx.'!$B158),-('Diário 2º PA'!$O$4:$O$1998=C$1),('Diário 2º PA'!$F$4:$F$1998))+SUMPRODUCT(-('Diário 3º PA'!$E$4:$E$1991='Analítico Cx.'!$B158),-('Diário 3º PA'!$O$4:$O$1991=C$1),('Diário 3º PA'!$F$4:$F$1991))+SUMPRODUCT(-('Diário 4º PA'!$E$4:$E$2000='Analítico Cx.'!$B158),-('Diário 4º PA'!$O$4:$O$2000=C$1),('Diário 4º PA'!$F$4:$F$2000))</f>
        <v>0</v>
      </c>
      <c r="D158" s="188">
        <f>SUMPRODUCT(-('Diário 1º PA'!$E$4:$E$2000='Analítico Cx.'!$B158),-('Diário 1º PA'!$O$4:$O$2000=D$1),('Diário 1º PA'!$F$4:$F$2000))+SUMPRODUCT(-('Diário 2º PA'!$E$4:$E$1998='Analítico Cx.'!$B158),-('Diário 2º PA'!$O$4:$O$1998=D$1),('Diário 2º PA'!$F$4:$F$1998))+SUMPRODUCT(-('Diário 3º PA'!$E$4:$E$1991='Analítico Cx.'!$B158),-('Diário 3º PA'!$O$4:$O$1991=D$1),('Diário 3º PA'!$F$4:$F$1991))+SUMPRODUCT(-('Diário 4º PA'!$E$4:$E$2000='Analítico Cx.'!$B158),-('Diário 4º PA'!$O$4:$O$2000=D$1),('Diário 4º PA'!$F$4:$F$2000))</f>
        <v>0</v>
      </c>
      <c r="E158" s="188">
        <f>SUMPRODUCT(-('Diário 1º PA'!$E$4:$E$2000='Analítico Cx.'!$B158),-('Diário 1º PA'!$O$4:$O$2000=E$1),('Diário 1º PA'!$F$4:$F$2000))+SUMPRODUCT(-('Diário 2º PA'!$E$4:$E$1998='Analítico Cx.'!$B158),-('Diário 2º PA'!$O$4:$O$1998=E$1),('Diário 2º PA'!$F$4:$F$1998))+SUMPRODUCT(-('Diário 3º PA'!$E$4:$E$1991='Analítico Cx.'!$B158),-('Diário 3º PA'!$O$4:$O$1991=E$1),('Diário 3º PA'!$F$4:$F$1991))+SUMPRODUCT(-('Diário 4º PA'!$E$4:$E$2000='Analítico Cx.'!$B158),-('Diário 4º PA'!$O$4:$O$2000=E$1),('Diário 4º PA'!$F$4:$F$2000))</f>
        <v>0</v>
      </c>
      <c r="F158" s="188">
        <f>SUMPRODUCT(-('Diário 1º PA'!$E$4:$E$2000='Analítico Cx.'!$B158),-('Diário 1º PA'!$O$4:$O$2000=F$1),('Diário 1º PA'!$F$4:$F$2000))+SUMPRODUCT(-('Diário 2º PA'!$E$4:$E$1998='Analítico Cx.'!$B158),-('Diário 2º PA'!$O$4:$O$1998=F$1),('Diário 2º PA'!$F$4:$F$1998))+SUMPRODUCT(-('Diário 3º PA'!$E$4:$E$1991='Analítico Cx.'!$B158),-('Diário 3º PA'!$O$4:$O$1991=F$1),('Diário 3º PA'!$F$4:$F$1991))+SUMPRODUCT(-('Diário 4º PA'!$E$4:$E$2000='Analítico Cx.'!$B158),-('Diário 4º PA'!$O$4:$O$2000=F$1),('Diário 4º PA'!$F$4:$F$2000))</f>
        <v>0</v>
      </c>
      <c r="G158" s="188">
        <f>SUMPRODUCT(-('Diário 1º PA'!$E$4:$E$2000='Analítico Cx.'!$B158),-('Diário 1º PA'!$O$4:$O$2000=G$1),('Diário 1º PA'!$F$4:$F$2000))+SUMPRODUCT(-('Diário 2º PA'!$E$4:$E$1998='Analítico Cx.'!$B158),-('Diário 2º PA'!$O$4:$O$1998=G$1),('Diário 2º PA'!$F$4:$F$1998))+SUMPRODUCT(-('Diário 3º PA'!$E$4:$E$1991='Analítico Cx.'!$B158),-('Diário 3º PA'!$O$4:$O$1991=G$1),('Diário 3º PA'!$F$4:$F$1991))+SUMPRODUCT(-('Diário 4º PA'!$E$4:$E$2000='Analítico Cx.'!$B158),-('Diário 4º PA'!$O$4:$O$2000=G$1),('Diário 4º PA'!$F$4:$F$2000))</f>
        <v>0</v>
      </c>
      <c r="H158" s="188">
        <f>SUMPRODUCT(-('Diário 1º PA'!$E$4:$E$2000='Analítico Cx.'!$B158),-('Diário 1º PA'!$O$4:$O$2000=H$1),('Diário 1º PA'!$F$4:$F$2000))+SUMPRODUCT(-('Diário 2º PA'!$E$4:$E$1998='Analítico Cx.'!$B158),-('Diário 2º PA'!$O$4:$O$1998=H$1),('Diário 2º PA'!$F$4:$F$1998))+SUMPRODUCT(-('Diário 3º PA'!$E$4:$E$1991='Analítico Cx.'!$B158),-('Diário 3º PA'!$O$4:$O$1991=H$1),('Diário 3º PA'!$F$4:$F$1991))+SUMPRODUCT(-('Diário 4º PA'!$E$4:$E$2000='Analítico Cx.'!$B158),-('Diário 4º PA'!$O$4:$O$2000=H$1),('Diário 4º PA'!$F$4:$F$2000))</f>
        <v>0</v>
      </c>
      <c r="I158" s="188">
        <f>SUMPRODUCT(-('Diário 1º PA'!$E$4:$E$2000='Analítico Cx.'!$B158),-('Diário 1º PA'!$O$4:$O$2000=I$1),('Diário 1º PA'!$F$4:$F$2000))+SUMPRODUCT(-('Diário 2º PA'!$E$4:$E$1998='Analítico Cx.'!$B158),-('Diário 2º PA'!$O$4:$O$1998=I$1),('Diário 2º PA'!$F$4:$F$1998))+SUMPRODUCT(-('Diário 3º PA'!$E$4:$E$1991='Analítico Cx.'!$B158),-('Diário 3º PA'!$O$4:$O$1991=I$1),('Diário 3º PA'!$F$4:$F$1991))+SUMPRODUCT(-('Diário 4º PA'!$E$4:$E$2000='Analítico Cx.'!$B158),-('Diário 4º PA'!$O$4:$O$2000=I$1),('Diário 4º PA'!$F$4:$F$2000))</f>
        <v>0</v>
      </c>
      <c r="J158" s="188">
        <f>SUMPRODUCT(-('Diário 1º PA'!$E$4:$E$2000='Analítico Cx.'!$B158),-('Diário 1º PA'!$O$4:$O$2000=J$1),('Diário 1º PA'!$F$4:$F$2000))+SUMPRODUCT(-('Diário 2º PA'!$E$4:$E$1998='Analítico Cx.'!$B158),-('Diário 2º PA'!$O$4:$O$1998=J$1),('Diário 2º PA'!$F$4:$F$1998))+SUMPRODUCT(-('Diário 3º PA'!$E$4:$E$1991='Analítico Cx.'!$B158),-('Diário 3º PA'!$O$4:$O$1991=J$1),('Diário 3º PA'!$F$4:$F$1991))+SUMPRODUCT(-('Diário 4º PA'!$E$4:$E$2000='Analítico Cx.'!$B158),-('Diário 4º PA'!$O$4:$O$2000=J$1),('Diário 4º PA'!$F$4:$F$2000))</f>
        <v>0</v>
      </c>
      <c r="K158" s="188">
        <f>SUMPRODUCT(-('Diário 1º PA'!$E$4:$E$2000='Analítico Cx.'!$B158),-('Diário 1º PA'!$O$4:$O$2000=K$1),('Diário 1º PA'!$F$4:$F$2000))+SUMPRODUCT(-('Diário 2º PA'!$E$4:$E$1998='Analítico Cx.'!$B158),-('Diário 2º PA'!$O$4:$O$1998=K$1),('Diário 2º PA'!$F$4:$F$1998))+SUMPRODUCT(-('Diário 3º PA'!$E$4:$E$1991='Analítico Cx.'!$B158),-('Diário 3º PA'!$O$4:$O$1991=K$1),('Diário 3º PA'!$F$4:$F$1991))+SUMPRODUCT(-('Diário 4º PA'!$E$4:$E$2000='Analítico Cx.'!$B158),-('Diário 4º PA'!$O$4:$O$2000=K$1),('Diário 4º PA'!$F$4:$F$2000))</f>
        <v>0</v>
      </c>
      <c r="L158" s="188">
        <f>SUMPRODUCT(-('Diário 1º PA'!$E$4:$E$2000='Analítico Cx.'!$B158),-('Diário 1º PA'!$O$4:$O$2000=L$1),('Diário 1º PA'!$F$4:$F$2000))+SUMPRODUCT(-('Diário 2º PA'!$E$4:$E$1998='Analítico Cx.'!$B158),-('Diário 2º PA'!$O$4:$O$1998=L$1),('Diário 2º PA'!$F$4:$F$1998))+SUMPRODUCT(-('Diário 3º PA'!$E$4:$E$1991='Analítico Cx.'!$B158),-('Diário 3º PA'!$O$4:$O$1991=L$1),('Diário 3º PA'!$F$4:$F$1991))+SUMPRODUCT(-('Diário 4º PA'!$E$4:$E$2000='Analítico Cx.'!$B158),-('Diário 4º PA'!$O$4:$O$2000=L$1),('Diário 4º PA'!$F$4:$F$2000))</f>
        <v>0</v>
      </c>
      <c r="M158" s="188">
        <f>SUMPRODUCT(-('Diário 1º PA'!$E$4:$E$2000='Analítico Cx.'!$B158),-('Diário 1º PA'!$O$4:$O$2000=M$1),('Diário 1º PA'!$F$4:$F$2000))+SUMPRODUCT(-('Diário 2º PA'!$E$4:$E$1998='Analítico Cx.'!$B158),-('Diário 2º PA'!$O$4:$O$1998=M$1),('Diário 2º PA'!$F$4:$F$1998))+SUMPRODUCT(-('Diário 3º PA'!$E$4:$E$1991='Analítico Cx.'!$B158),-('Diário 3º PA'!$O$4:$O$1991=M$1),('Diário 3º PA'!$F$4:$F$1991))+SUMPRODUCT(-('Diário 4º PA'!$E$4:$E$2000='Analítico Cx.'!$B158),-('Diário 4º PA'!$O$4:$O$2000=M$1),('Diário 4º PA'!$F$4:$F$2000))</f>
        <v>0</v>
      </c>
      <c r="N158" s="188">
        <f>SUMPRODUCT(-('Diário 1º PA'!$E$4:$E$2000='Analítico Cx.'!$B158),-('Diário 1º PA'!$O$4:$O$2000=N$1),('Diário 1º PA'!$F$4:$F$2000))+SUMPRODUCT(-('Diário 2º PA'!$E$4:$E$1998='Analítico Cx.'!$B158),-('Diário 2º PA'!$O$4:$O$1998=N$1),('Diário 2º PA'!$F$4:$F$1998))+SUMPRODUCT(-('Diário 3º PA'!$E$4:$E$1991='Analítico Cx.'!$B158),-('Diário 3º PA'!$O$4:$O$1991=N$1),('Diário 3º PA'!$F$4:$F$1991))+SUMPRODUCT(-('Diário 4º PA'!$E$4:$E$2000='Analítico Cx.'!$B158),-('Diário 4º PA'!$O$4:$O$2000=N$1),('Diário 4º PA'!$F$4:$F$2000))</f>
        <v>0</v>
      </c>
      <c r="O158" s="189">
        <f t="shared" si="22"/>
        <v>0</v>
      </c>
      <c r="P158" s="172">
        <f t="shared" si="21"/>
        <v>0</v>
      </c>
    </row>
    <row r="159" spans="1:16" ht="23.25" customHeight="1">
      <c r="A159" s="63" t="s">
        <v>137</v>
      </c>
      <c r="B159" s="61" t="s">
        <v>224</v>
      </c>
      <c r="C159" s="188">
        <f>SUMPRODUCT(-('Diário 1º PA'!$E$4:$E$2000='Analítico Cx.'!$B159),-('Diário 1º PA'!$O$4:$O$2000=C$1),('Diário 1º PA'!$F$4:$F$2000))+SUMPRODUCT(-('Diário 2º PA'!$E$4:$E$1998='Analítico Cx.'!$B159),-('Diário 2º PA'!$O$4:$O$1998=C$1),('Diário 2º PA'!$F$4:$F$1998))+SUMPRODUCT(-('Diário 3º PA'!$E$4:$E$1991='Analítico Cx.'!$B159),-('Diário 3º PA'!$O$4:$O$1991=C$1),('Diário 3º PA'!$F$4:$F$1991))+SUMPRODUCT(-('Diário 4º PA'!$E$4:$E$2000='Analítico Cx.'!$B159),-('Diário 4º PA'!$O$4:$O$2000=C$1),('Diário 4º PA'!$F$4:$F$2000))</f>
        <v>0</v>
      </c>
      <c r="D159" s="188">
        <f>SUMPRODUCT(-('Diário 1º PA'!$E$4:$E$2000='Analítico Cx.'!$B159),-('Diário 1º PA'!$O$4:$O$2000=D$1),('Diário 1º PA'!$F$4:$F$2000))+SUMPRODUCT(-('Diário 2º PA'!$E$4:$E$1998='Analítico Cx.'!$B159),-('Diário 2º PA'!$O$4:$O$1998=D$1),('Diário 2º PA'!$F$4:$F$1998))+SUMPRODUCT(-('Diário 3º PA'!$E$4:$E$1991='Analítico Cx.'!$B159),-('Diário 3º PA'!$O$4:$O$1991=D$1),('Diário 3º PA'!$F$4:$F$1991))+SUMPRODUCT(-('Diário 4º PA'!$E$4:$E$2000='Analítico Cx.'!$B159),-('Diário 4º PA'!$O$4:$O$2000=D$1),('Diário 4º PA'!$F$4:$F$2000))</f>
        <v>0</v>
      </c>
      <c r="E159" s="188">
        <f>SUMPRODUCT(-('Diário 1º PA'!$E$4:$E$2000='Analítico Cx.'!$B159),-('Diário 1º PA'!$O$4:$O$2000=E$1),('Diário 1º PA'!$F$4:$F$2000))+SUMPRODUCT(-('Diário 2º PA'!$E$4:$E$1998='Analítico Cx.'!$B159),-('Diário 2º PA'!$O$4:$O$1998=E$1),('Diário 2º PA'!$F$4:$F$1998))+SUMPRODUCT(-('Diário 3º PA'!$E$4:$E$1991='Analítico Cx.'!$B159),-('Diário 3º PA'!$O$4:$O$1991=E$1),('Diário 3º PA'!$F$4:$F$1991))+SUMPRODUCT(-('Diário 4º PA'!$E$4:$E$2000='Analítico Cx.'!$B159),-('Diário 4º PA'!$O$4:$O$2000=E$1),('Diário 4º PA'!$F$4:$F$2000))</f>
        <v>0</v>
      </c>
      <c r="F159" s="188">
        <f>SUMPRODUCT(-('Diário 1º PA'!$E$4:$E$2000='Analítico Cx.'!$B159),-('Diário 1º PA'!$O$4:$O$2000=F$1),('Diário 1º PA'!$F$4:$F$2000))+SUMPRODUCT(-('Diário 2º PA'!$E$4:$E$1998='Analítico Cx.'!$B159),-('Diário 2º PA'!$O$4:$O$1998=F$1),('Diário 2º PA'!$F$4:$F$1998))+SUMPRODUCT(-('Diário 3º PA'!$E$4:$E$1991='Analítico Cx.'!$B159),-('Diário 3º PA'!$O$4:$O$1991=F$1),('Diário 3º PA'!$F$4:$F$1991))+SUMPRODUCT(-('Diário 4º PA'!$E$4:$E$2000='Analítico Cx.'!$B159),-('Diário 4º PA'!$O$4:$O$2000=F$1),('Diário 4º PA'!$F$4:$F$2000))</f>
        <v>0</v>
      </c>
      <c r="G159" s="188">
        <f>SUMPRODUCT(-('Diário 1º PA'!$E$4:$E$2000='Analítico Cx.'!$B159),-('Diário 1º PA'!$O$4:$O$2000=G$1),('Diário 1º PA'!$F$4:$F$2000))+SUMPRODUCT(-('Diário 2º PA'!$E$4:$E$1998='Analítico Cx.'!$B159),-('Diário 2º PA'!$O$4:$O$1998=G$1),('Diário 2º PA'!$F$4:$F$1998))+SUMPRODUCT(-('Diário 3º PA'!$E$4:$E$1991='Analítico Cx.'!$B159),-('Diário 3º PA'!$O$4:$O$1991=G$1),('Diário 3º PA'!$F$4:$F$1991))+SUMPRODUCT(-('Diário 4º PA'!$E$4:$E$2000='Analítico Cx.'!$B159),-('Diário 4º PA'!$O$4:$O$2000=G$1),('Diário 4º PA'!$F$4:$F$2000))</f>
        <v>0</v>
      </c>
      <c r="H159" s="188">
        <f>SUMPRODUCT(-('Diário 1º PA'!$E$4:$E$2000='Analítico Cx.'!$B159),-('Diário 1º PA'!$O$4:$O$2000=H$1),('Diário 1º PA'!$F$4:$F$2000))+SUMPRODUCT(-('Diário 2º PA'!$E$4:$E$1998='Analítico Cx.'!$B159),-('Diário 2º PA'!$O$4:$O$1998=H$1),('Diário 2º PA'!$F$4:$F$1998))+SUMPRODUCT(-('Diário 3º PA'!$E$4:$E$1991='Analítico Cx.'!$B159),-('Diário 3º PA'!$O$4:$O$1991=H$1),('Diário 3º PA'!$F$4:$F$1991))+SUMPRODUCT(-('Diário 4º PA'!$E$4:$E$2000='Analítico Cx.'!$B159),-('Diário 4º PA'!$O$4:$O$2000=H$1),('Diário 4º PA'!$F$4:$F$2000))</f>
        <v>0</v>
      </c>
      <c r="I159" s="188">
        <f>SUMPRODUCT(-('Diário 1º PA'!$E$4:$E$2000='Analítico Cx.'!$B159),-('Diário 1º PA'!$O$4:$O$2000=I$1),('Diário 1º PA'!$F$4:$F$2000))+SUMPRODUCT(-('Diário 2º PA'!$E$4:$E$1998='Analítico Cx.'!$B159),-('Diário 2º PA'!$O$4:$O$1998=I$1),('Diário 2º PA'!$F$4:$F$1998))+SUMPRODUCT(-('Diário 3º PA'!$E$4:$E$1991='Analítico Cx.'!$B159),-('Diário 3º PA'!$O$4:$O$1991=I$1),('Diário 3º PA'!$F$4:$F$1991))+SUMPRODUCT(-('Diário 4º PA'!$E$4:$E$2000='Analítico Cx.'!$B159),-('Diário 4º PA'!$O$4:$O$2000=I$1),('Diário 4º PA'!$F$4:$F$2000))</f>
        <v>0</v>
      </c>
      <c r="J159" s="188">
        <f>SUMPRODUCT(-('Diário 1º PA'!$E$4:$E$2000='Analítico Cx.'!$B159),-('Diário 1º PA'!$O$4:$O$2000=J$1),('Diário 1º PA'!$F$4:$F$2000))+SUMPRODUCT(-('Diário 2º PA'!$E$4:$E$1998='Analítico Cx.'!$B159),-('Diário 2º PA'!$O$4:$O$1998=J$1),('Diário 2º PA'!$F$4:$F$1998))+SUMPRODUCT(-('Diário 3º PA'!$E$4:$E$1991='Analítico Cx.'!$B159),-('Diário 3º PA'!$O$4:$O$1991=J$1),('Diário 3º PA'!$F$4:$F$1991))+SUMPRODUCT(-('Diário 4º PA'!$E$4:$E$2000='Analítico Cx.'!$B159),-('Diário 4º PA'!$O$4:$O$2000=J$1),('Diário 4º PA'!$F$4:$F$2000))</f>
        <v>0</v>
      </c>
      <c r="K159" s="188">
        <f>SUMPRODUCT(-('Diário 1º PA'!$E$4:$E$2000='Analítico Cx.'!$B159),-('Diário 1º PA'!$O$4:$O$2000=K$1),('Diário 1º PA'!$F$4:$F$2000))+SUMPRODUCT(-('Diário 2º PA'!$E$4:$E$1998='Analítico Cx.'!$B159),-('Diário 2º PA'!$O$4:$O$1998=K$1),('Diário 2º PA'!$F$4:$F$1998))+SUMPRODUCT(-('Diário 3º PA'!$E$4:$E$1991='Analítico Cx.'!$B159),-('Diário 3º PA'!$O$4:$O$1991=K$1),('Diário 3º PA'!$F$4:$F$1991))+SUMPRODUCT(-('Diário 4º PA'!$E$4:$E$2000='Analítico Cx.'!$B159),-('Diário 4º PA'!$O$4:$O$2000=K$1),('Diário 4º PA'!$F$4:$F$2000))</f>
        <v>0</v>
      </c>
      <c r="L159" s="188">
        <f>SUMPRODUCT(-('Diário 1º PA'!$E$4:$E$2000='Analítico Cx.'!$B159),-('Diário 1º PA'!$O$4:$O$2000=L$1),('Diário 1º PA'!$F$4:$F$2000))+SUMPRODUCT(-('Diário 2º PA'!$E$4:$E$1998='Analítico Cx.'!$B159),-('Diário 2º PA'!$O$4:$O$1998=L$1),('Diário 2º PA'!$F$4:$F$1998))+SUMPRODUCT(-('Diário 3º PA'!$E$4:$E$1991='Analítico Cx.'!$B159),-('Diário 3º PA'!$O$4:$O$1991=L$1),('Diário 3º PA'!$F$4:$F$1991))+SUMPRODUCT(-('Diário 4º PA'!$E$4:$E$2000='Analítico Cx.'!$B159),-('Diário 4º PA'!$O$4:$O$2000=L$1),('Diário 4º PA'!$F$4:$F$2000))</f>
        <v>0</v>
      </c>
      <c r="M159" s="188">
        <f>SUMPRODUCT(-('Diário 1º PA'!$E$4:$E$2000='Analítico Cx.'!$B159),-('Diário 1º PA'!$O$4:$O$2000=M$1),('Diário 1º PA'!$F$4:$F$2000))+SUMPRODUCT(-('Diário 2º PA'!$E$4:$E$1998='Analítico Cx.'!$B159),-('Diário 2º PA'!$O$4:$O$1998=M$1),('Diário 2º PA'!$F$4:$F$1998))+SUMPRODUCT(-('Diário 3º PA'!$E$4:$E$1991='Analítico Cx.'!$B159),-('Diário 3º PA'!$O$4:$O$1991=M$1),('Diário 3º PA'!$F$4:$F$1991))+SUMPRODUCT(-('Diário 4º PA'!$E$4:$E$2000='Analítico Cx.'!$B159),-('Diário 4º PA'!$O$4:$O$2000=M$1),('Diário 4º PA'!$F$4:$F$2000))</f>
        <v>0</v>
      </c>
      <c r="N159" s="188">
        <f>SUMPRODUCT(-('Diário 1º PA'!$E$4:$E$2000='Analítico Cx.'!$B159),-('Diário 1º PA'!$O$4:$O$2000=N$1),('Diário 1º PA'!$F$4:$F$2000))+SUMPRODUCT(-('Diário 2º PA'!$E$4:$E$1998='Analítico Cx.'!$B159),-('Diário 2º PA'!$O$4:$O$1998=N$1),('Diário 2º PA'!$F$4:$F$1998))+SUMPRODUCT(-('Diário 3º PA'!$E$4:$E$1991='Analítico Cx.'!$B159),-('Diário 3º PA'!$O$4:$O$1991=N$1),('Diário 3º PA'!$F$4:$F$1991))+SUMPRODUCT(-('Diário 4º PA'!$E$4:$E$2000='Analítico Cx.'!$B159),-('Diário 4º PA'!$O$4:$O$2000=N$1),('Diário 4º PA'!$F$4:$F$2000))</f>
        <v>0</v>
      </c>
      <c r="O159" s="189">
        <f t="shared" si="22"/>
        <v>0</v>
      </c>
      <c r="P159" s="172">
        <f t="shared" si="21"/>
        <v>0</v>
      </c>
    </row>
    <row r="160" spans="1:16" ht="23.25" customHeight="1">
      <c r="A160" s="63" t="s">
        <v>138</v>
      </c>
      <c r="B160" s="61" t="s">
        <v>229</v>
      </c>
      <c r="C160" s="188">
        <f>SUMPRODUCT(-('Diário 1º PA'!$E$4:$E$2000='Analítico Cx.'!$B160),-('Diário 1º PA'!$O$4:$O$2000=C$1),('Diário 1º PA'!$F$4:$F$2000))+SUMPRODUCT(-('Diário 2º PA'!$E$4:$E$1998='Analítico Cx.'!$B160),-('Diário 2º PA'!$O$4:$O$1998=C$1),('Diário 2º PA'!$F$4:$F$1998))+SUMPRODUCT(-('Diário 3º PA'!$E$4:$E$1991='Analítico Cx.'!$B160),-('Diário 3º PA'!$O$4:$O$1991=C$1),('Diário 3º PA'!$F$4:$F$1991))+SUMPRODUCT(-('Diário 4º PA'!$E$4:$E$2000='Analítico Cx.'!$B160),-('Diário 4º PA'!$O$4:$O$2000=C$1),('Diário 4º PA'!$F$4:$F$2000))</f>
        <v>0</v>
      </c>
      <c r="D160" s="188">
        <f>SUMPRODUCT(-('Diário 1º PA'!$E$4:$E$2000='Analítico Cx.'!$B160),-('Diário 1º PA'!$O$4:$O$2000=D$1),('Diário 1º PA'!$F$4:$F$2000))+SUMPRODUCT(-('Diário 2º PA'!$E$4:$E$1998='Analítico Cx.'!$B160),-('Diário 2º PA'!$O$4:$O$1998=D$1),('Diário 2º PA'!$F$4:$F$1998))+SUMPRODUCT(-('Diário 3º PA'!$E$4:$E$1991='Analítico Cx.'!$B160),-('Diário 3º PA'!$O$4:$O$1991=D$1),('Diário 3º PA'!$F$4:$F$1991))+SUMPRODUCT(-('Diário 4º PA'!$E$4:$E$2000='Analítico Cx.'!$B160),-('Diário 4º PA'!$O$4:$O$2000=D$1),('Diário 4º PA'!$F$4:$F$2000))</f>
        <v>0</v>
      </c>
      <c r="E160" s="188">
        <f>SUMPRODUCT(-('Diário 1º PA'!$E$4:$E$2000='Analítico Cx.'!$B160),-('Diário 1º PA'!$O$4:$O$2000=E$1),('Diário 1º PA'!$F$4:$F$2000))+SUMPRODUCT(-('Diário 2º PA'!$E$4:$E$1998='Analítico Cx.'!$B160),-('Diário 2º PA'!$O$4:$O$1998=E$1),('Diário 2º PA'!$F$4:$F$1998))+SUMPRODUCT(-('Diário 3º PA'!$E$4:$E$1991='Analítico Cx.'!$B160),-('Diário 3º PA'!$O$4:$O$1991=E$1),('Diário 3º PA'!$F$4:$F$1991))+SUMPRODUCT(-('Diário 4º PA'!$E$4:$E$2000='Analítico Cx.'!$B160),-('Diário 4º PA'!$O$4:$O$2000=E$1),('Diário 4º PA'!$F$4:$F$2000))</f>
        <v>0</v>
      </c>
      <c r="F160" s="188">
        <f>SUMPRODUCT(-('Diário 1º PA'!$E$4:$E$2000='Analítico Cx.'!$B160),-('Diário 1º PA'!$O$4:$O$2000=F$1),('Diário 1º PA'!$F$4:$F$2000))+SUMPRODUCT(-('Diário 2º PA'!$E$4:$E$1998='Analítico Cx.'!$B160),-('Diário 2º PA'!$O$4:$O$1998=F$1),('Diário 2º PA'!$F$4:$F$1998))+SUMPRODUCT(-('Diário 3º PA'!$E$4:$E$1991='Analítico Cx.'!$B160),-('Diário 3º PA'!$O$4:$O$1991=F$1),('Diário 3º PA'!$F$4:$F$1991))+SUMPRODUCT(-('Diário 4º PA'!$E$4:$E$2000='Analítico Cx.'!$B160),-('Diário 4º PA'!$O$4:$O$2000=F$1),('Diário 4º PA'!$F$4:$F$2000))</f>
        <v>0</v>
      </c>
      <c r="G160" s="188">
        <f>SUMPRODUCT(-('Diário 1º PA'!$E$4:$E$2000='Analítico Cx.'!$B160),-('Diário 1º PA'!$O$4:$O$2000=G$1),('Diário 1º PA'!$F$4:$F$2000))+SUMPRODUCT(-('Diário 2º PA'!$E$4:$E$1998='Analítico Cx.'!$B160),-('Diário 2º PA'!$O$4:$O$1998=G$1),('Diário 2º PA'!$F$4:$F$1998))+SUMPRODUCT(-('Diário 3º PA'!$E$4:$E$1991='Analítico Cx.'!$B160),-('Diário 3º PA'!$O$4:$O$1991=G$1),('Diário 3º PA'!$F$4:$F$1991))+SUMPRODUCT(-('Diário 4º PA'!$E$4:$E$2000='Analítico Cx.'!$B160),-('Diário 4º PA'!$O$4:$O$2000=G$1),('Diário 4º PA'!$F$4:$F$2000))</f>
        <v>0</v>
      </c>
      <c r="H160" s="188">
        <f>SUMPRODUCT(-('Diário 1º PA'!$E$4:$E$2000='Analítico Cx.'!$B160),-('Diário 1º PA'!$O$4:$O$2000=H$1),('Diário 1º PA'!$F$4:$F$2000))+SUMPRODUCT(-('Diário 2º PA'!$E$4:$E$1998='Analítico Cx.'!$B160),-('Diário 2º PA'!$O$4:$O$1998=H$1),('Diário 2º PA'!$F$4:$F$1998))+SUMPRODUCT(-('Diário 3º PA'!$E$4:$E$1991='Analítico Cx.'!$B160),-('Diário 3º PA'!$O$4:$O$1991=H$1),('Diário 3º PA'!$F$4:$F$1991))+SUMPRODUCT(-('Diário 4º PA'!$E$4:$E$2000='Analítico Cx.'!$B160),-('Diário 4º PA'!$O$4:$O$2000=H$1),('Diário 4º PA'!$F$4:$F$2000))</f>
        <v>0</v>
      </c>
      <c r="I160" s="188">
        <f>SUMPRODUCT(-('Diário 1º PA'!$E$4:$E$2000='Analítico Cx.'!$B160),-('Diário 1º PA'!$O$4:$O$2000=I$1),('Diário 1º PA'!$F$4:$F$2000))+SUMPRODUCT(-('Diário 2º PA'!$E$4:$E$1998='Analítico Cx.'!$B160),-('Diário 2º PA'!$O$4:$O$1998=I$1),('Diário 2º PA'!$F$4:$F$1998))+SUMPRODUCT(-('Diário 3º PA'!$E$4:$E$1991='Analítico Cx.'!$B160),-('Diário 3º PA'!$O$4:$O$1991=I$1),('Diário 3º PA'!$F$4:$F$1991))+SUMPRODUCT(-('Diário 4º PA'!$E$4:$E$2000='Analítico Cx.'!$B160),-('Diário 4º PA'!$O$4:$O$2000=I$1),('Diário 4º PA'!$F$4:$F$2000))</f>
        <v>0</v>
      </c>
      <c r="J160" s="188">
        <f>SUMPRODUCT(-('Diário 1º PA'!$E$4:$E$2000='Analítico Cx.'!$B160),-('Diário 1º PA'!$O$4:$O$2000=J$1),('Diário 1º PA'!$F$4:$F$2000))+SUMPRODUCT(-('Diário 2º PA'!$E$4:$E$1998='Analítico Cx.'!$B160),-('Diário 2º PA'!$O$4:$O$1998=J$1),('Diário 2º PA'!$F$4:$F$1998))+SUMPRODUCT(-('Diário 3º PA'!$E$4:$E$1991='Analítico Cx.'!$B160),-('Diário 3º PA'!$O$4:$O$1991=J$1),('Diário 3º PA'!$F$4:$F$1991))+SUMPRODUCT(-('Diário 4º PA'!$E$4:$E$2000='Analítico Cx.'!$B160),-('Diário 4º PA'!$O$4:$O$2000=J$1),('Diário 4º PA'!$F$4:$F$2000))</f>
        <v>0</v>
      </c>
      <c r="K160" s="188">
        <f>SUMPRODUCT(-('Diário 1º PA'!$E$4:$E$2000='Analítico Cx.'!$B160),-('Diário 1º PA'!$O$4:$O$2000=K$1),('Diário 1º PA'!$F$4:$F$2000))+SUMPRODUCT(-('Diário 2º PA'!$E$4:$E$1998='Analítico Cx.'!$B160),-('Diário 2º PA'!$O$4:$O$1998=K$1),('Diário 2º PA'!$F$4:$F$1998))+SUMPRODUCT(-('Diário 3º PA'!$E$4:$E$1991='Analítico Cx.'!$B160),-('Diário 3º PA'!$O$4:$O$1991=K$1),('Diário 3º PA'!$F$4:$F$1991))+SUMPRODUCT(-('Diário 4º PA'!$E$4:$E$2000='Analítico Cx.'!$B160),-('Diário 4º PA'!$O$4:$O$2000=K$1),('Diário 4º PA'!$F$4:$F$2000))</f>
        <v>0</v>
      </c>
      <c r="L160" s="188">
        <f>SUMPRODUCT(-('Diário 1º PA'!$E$4:$E$2000='Analítico Cx.'!$B160),-('Diário 1º PA'!$O$4:$O$2000=L$1),('Diário 1º PA'!$F$4:$F$2000))+SUMPRODUCT(-('Diário 2º PA'!$E$4:$E$1998='Analítico Cx.'!$B160),-('Diário 2º PA'!$O$4:$O$1998=L$1),('Diário 2º PA'!$F$4:$F$1998))+SUMPRODUCT(-('Diário 3º PA'!$E$4:$E$1991='Analítico Cx.'!$B160),-('Diário 3º PA'!$O$4:$O$1991=L$1),('Diário 3º PA'!$F$4:$F$1991))+SUMPRODUCT(-('Diário 4º PA'!$E$4:$E$2000='Analítico Cx.'!$B160),-('Diário 4º PA'!$O$4:$O$2000=L$1),('Diário 4º PA'!$F$4:$F$2000))</f>
        <v>0</v>
      </c>
      <c r="M160" s="188">
        <f>SUMPRODUCT(-('Diário 1º PA'!$E$4:$E$2000='Analítico Cx.'!$B160),-('Diário 1º PA'!$O$4:$O$2000=M$1),('Diário 1º PA'!$F$4:$F$2000))+SUMPRODUCT(-('Diário 2º PA'!$E$4:$E$1998='Analítico Cx.'!$B160),-('Diário 2º PA'!$O$4:$O$1998=M$1),('Diário 2º PA'!$F$4:$F$1998))+SUMPRODUCT(-('Diário 3º PA'!$E$4:$E$1991='Analítico Cx.'!$B160),-('Diário 3º PA'!$O$4:$O$1991=M$1),('Diário 3º PA'!$F$4:$F$1991))+SUMPRODUCT(-('Diário 4º PA'!$E$4:$E$2000='Analítico Cx.'!$B160),-('Diário 4º PA'!$O$4:$O$2000=M$1),('Diário 4º PA'!$F$4:$F$2000))</f>
        <v>0</v>
      </c>
      <c r="N160" s="188">
        <f>SUMPRODUCT(-('Diário 1º PA'!$E$4:$E$2000='Analítico Cx.'!$B160),-('Diário 1º PA'!$O$4:$O$2000=N$1),('Diário 1º PA'!$F$4:$F$2000))+SUMPRODUCT(-('Diário 2º PA'!$E$4:$E$1998='Analítico Cx.'!$B160),-('Diário 2º PA'!$O$4:$O$1998=N$1),('Diário 2º PA'!$F$4:$F$1998))+SUMPRODUCT(-('Diário 3º PA'!$E$4:$E$1991='Analítico Cx.'!$B160),-('Diário 3º PA'!$O$4:$O$1991=N$1),('Diário 3º PA'!$F$4:$F$1991))+SUMPRODUCT(-('Diário 4º PA'!$E$4:$E$2000='Analítico Cx.'!$B160),-('Diário 4º PA'!$O$4:$O$2000=N$1),('Diário 4º PA'!$F$4:$F$2000))</f>
        <v>0</v>
      </c>
      <c r="O160" s="189">
        <f t="shared" si="22"/>
        <v>0</v>
      </c>
      <c r="P160" s="172">
        <f t="shared" si="21"/>
        <v>0</v>
      </c>
    </row>
    <row r="161" spans="1:16" ht="23.25" customHeight="1">
      <c r="A161" s="63" t="s">
        <v>140</v>
      </c>
      <c r="B161" s="61" t="s">
        <v>227</v>
      </c>
      <c r="C161" s="188">
        <f>SUMPRODUCT(-('Diário 1º PA'!$E$4:$E$2000='Analítico Cx.'!$B161),-('Diário 1º PA'!$O$4:$O$2000=C$1),('Diário 1º PA'!$F$4:$F$2000))+SUMPRODUCT(-('Diário 2º PA'!$E$4:$E$1998='Analítico Cx.'!$B161),-('Diário 2º PA'!$O$4:$O$1998=C$1),('Diário 2º PA'!$F$4:$F$1998))+SUMPRODUCT(-('Diário 3º PA'!$E$4:$E$1991='Analítico Cx.'!$B161),-('Diário 3º PA'!$O$4:$O$1991=C$1),('Diário 3º PA'!$F$4:$F$1991))+SUMPRODUCT(-('Diário 4º PA'!$E$4:$E$2000='Analítico Cx.'!$B161),-('Diário 4º PA'!$O$4:$O$2000=C$1),('Diário 4º PA'!$F$4:$F$2000))</f>
        <v>0</v>
      </c>
      <c r="D161" s="188">
        <f>SUMPRODUCT(-('Diário 1º PA'!$E$4:$E$2000='Analítico Cx.'!$B161),-('Diário 1º PA'!$O$4:$O$2000=D$1),('Diário 1º PA'!$F$4:$F$2000))+SUMPRODUCT(-('Diário 2º PA'!$E$4:$E$1998='Analítico Cx.'!$B161),-('Diário 2º PA'!$O$4:$O$1998=D$1),('Diário 2º PA'!$F$4:$F$1998))+SUMPRODUCT(-('Diário 3º PA'!$E$4:$E$1991='Analítico Cx.'!$B161),-('Diário 3º PA'!$O$4:$O$1991=D$1),('Diário 3º PA'!$F$4:$F$1991))+SUMPRODUCT(-('Diário 4º PA'!$E$4:$E$2000='Analítico Cx.'!$B161),-('Diário 4º PA'!$O$4:$O$2000=D$1),('Diário 4º PA'!$F$4:$F$2000))</f>
        <v>0</v>
      </c>
      <c r="E161" s="188">
        <f>SUMPRODUCT(-('Diário 1º PA'!$E$4:$E$2000='Analítico Cx.'!$B161),-('Diário 1º PA'!$O$4:$O$2000=E$1),('Diário 1º PA'!$F$4:$F$2000))+SUMPRODUCT(-('Diário 2º PA'!$E$4:$E$1998='Analítico Cx.'!$B161),-('Diário 2º PA'!$O$4:$O$1998=E$1),('Diário 2º PA'!$F$4:$F$1998))+SUMPRODUCT(-('Diário 3º PA'!$E$4:$E$1991='Analítico Cx.'!$B161),-('Diário 3º PA'!$O$4:$O$1991=E$1),('Diário 3º PA'!$F$4:$F$1991))+SUMPRODUCT(-('Diário 4º PA'!$E$4:$E$2000='Analítico Cx.'!$B161),-('Diário 4º PA'!$O$4:$O$2000=E$1),('Diário 4º PA'!$F$4:$F$2000))</f>
        <v>0</v>
      </c>
      <c r="F161" s="188">
        <f>SUMPRODUCT(-('Diário 1º PA'!$E$4:$E$2000='Analítico Cx.'!$B161),-('Diário 1º PA'!$O$4:$O$2000=F$1),('Diário 1º PA'!$F$4:$F$2000))+SUMPRODUCT(-('Diário 2º PA'!$E$4:$E$1998='Analítico Cx.'!$B161),-('Diário 2º PA'!$O$4:$O$1998=F$1),('Diário 2º PA'!$F$4:$F$1998))+SUMPRODUCT(-('Diário 3º PA'!$E$4:$E$1991='Analítico Cx.'!$B161),-('Diário 3º PA'!$O$4:$O$1991=F$1),('Diário 3º PA'!$F$4:$F$1991))+SUMPRODUCT(-('Diário 4º PA'!$E$4:$E$2000='Analítico Cx.'!$B161),-('Diário 4º PA'!$O$4:$O$2000=F$1),('Diário 4º PA'!$F$4:$F$2000))</f>
        <v>0</v>
      </c>
      <c r="G161" s="188">
        <f>SUMPRODUCT(-('Diário 1º PA'!$E$4:$E$2000='Analítico Cx.'!$B161),-('Diário 1º PA'!$O$4:$O$2000=G$1),('Diário 1º PA'!$F$4:$F$2000))+SUMPRODUCT(-('Diário 2º PA'!$E$4:$E$1998='Analítico Cx.'!$B161),-('Diário 2º PA'!$O$4:$O$1998=G$1),('Diário 2º PA'!$F$4:$F$1998))+SUMPRODUCT(-('Diário 3º PA'!$E$4:$E$1991='Analítico Cx.'!$B161),-('Diário 3º PA'!$O$4:$O$1991=G$1),('Diário 3º PA'!$F$4:$F$1991))+SUMPRODUCT(-('Diário 4º PA'!$E$4:$E$2000='Analítico Cx.'!$B161),-('Diário 4º PA'!$O$4:$O$2000=G$1),('Diário 4º PA'!$F$4:$F$2000))</f>
        <v>0</v>
      </c>
      <c r="H161" s="188">
        <f>SUMPRODUCT(-('Diário 1º PA'!$E$4:$E$2000='Analítico Cx.'!$B161),-('Diário 1º PA'!$O$4:$O$2000=H$1),('Diário 1º PA'!$F$4:$F$2000))+SUMPRODUCT(-('Diário 2º PA'!$E$4:$E$1998='Analítico Cx.'!$B161),-('Diário 2º PA'!$O$4:$O$1998=H$1),('Diário 2º PA'!$F$4:$F$1998))+SUMPRODUCT(-('Diário 3º PA'!$E$4:$E$1991='Analítico Cx.'!$B161),-('Diário 3º PA'!$O$4:$O$1991=H$1),('Diário 3º PA'!$F$4:$F$1991))+SUMPRODUCT(-('Diário 4º PA'!$E$4:$E$2000='Analítico Cx.'!$B161),-('Diário 4º PA'!$O$4:$O$2000=H$1),('Diário 4º PA'!$F$4:$F$2000))</f>
        <v>0</v>
      </c>
      <c r="I161" s="188">
        <f>SUMPRODUCT(-('Diário 1º PA'!$E$4:$E$2000='Analítico Cx.'!$B161),-('Diário 1º PA'!$O$4:$O$2000=I$1),('Diário 1º PA'!$F$4:$F$2000))+SUMPRODUCT(-('Diário 2º PA'!$E$4:$E$1998='Analítico Cx.'!$B161),-('Diário 2º PA'!$O$4:$O$1998=I$1),('Diário 2º PA'!$F$4:$F$1998))+SUMPRODUCT(-('Diário 3º PA'!$E$4:$E$1991='Analítico Cx.'!$B161),-('Diário 3º PA'!$O$4:$O$1991=I$1),('Diário 3º PA'!$F$4:$F$1991))+SUMPRODUCT(-('Diário 4º PA'!$E$4:$E$2000='Analítico Cx.'!$B161),-('Diário 4º PA'!$O$4:$O$2000=I$1),('Diário 4º PA'!$F$4:$F$2000))</f>
        <v>0</v>
      </c>
      <c r="J161" s="188">
        <f>SUMPRODUCT(-('Diário 1º PA'!$E$4:$E$2000='Analítico Cx.'!$B161),-('Diário 1º PA'!$O$4:$O$2000=J$1),('Diário 1º PA'!$F$4:$F$2000))+SUMPRODUCT(-('Diário 2º PA'!$E$4:$E$1998='Analítico Cx.'!$B161),-('Diário 2º PA'!$O$4:$O$1998=J$1),('Diário 2º PA'!$F$4:$F$1998))+SUMPRODUCT(-('Diário 3º PA'!$E$4:$E$1991='Analítico Cx.'!$B161),-('Diário 3º PA'!$O$4:$O$1991=J$1),('Diário 3º PA'!$F$4:$F$1991))+SUMPRODUCT(-('Diário 4º PA'!$E$4:$E$2000='Analítico Cx.'!$B161),-('Diário 4º PA'!$O$4:$O$2000=J$1),('Diário 4º PA'!$F$4:$F$2000))</f>
        <v>0</v>
      </c>
      <c r="K161" s="188">
        <f>SUMPRODUCT(-('Diário 1º PA'!$E$4:$E$2000='Analítico Cx.'!$B161),-('Diário 1º PA'!$O$4:$O$2000=K$1),('Diário 1º PA'!$F$4:$F$2000))+SUMPRODUCT(-('Diário 2º PA'!$E$4:$E$1998='Analítico Cx.'!$B161),-('Diário 2º PA'!$O$4:$O$1998=K$1),('Diário 2º PA'!$F$4:$F$1998))+SUMPRODUCT(-('Diário 3º PA'!$E$4:$E$1991='Analítico Cx.'!$B161),-('Diário 3º PA'!$O$4:$O$1991=K$1),('Diário 3º PA'!$F$4:$F$1991))+SUMPRODUCT(-('Diário 4º PA'!$E$4:$E$2000='Analítico Cx.'!$B161),-('Diário 4º PA'!$O$4:$O$2000=K$1),('Diário 4º PA'!$F$4:$F$2000))</f>
        <v>0</v>
      </c>
      <c r="L161" s="188">
        <f>SUMPRODUCT(-('Diário 1º PA'!$E$4:$E$2000='Analítico Cx.'!$B161),-('Diário 1º PA'!$O$4:$O$2000=L$1),('Diário 1º PA'!$F$4:$F$2000))+SUMPRODUCT(-('Diário 2º PA'!$E$4:$E$1998='Analítico Cx.'!$B161),-('Diário 2º PA'!$O$4:$O$1998=L$1),('Diário 2º PA'!$F$4:$F$1998))+SUMPRODUCT(-('Diário 3º PA'!$E$4:$E$1991='Analítico Cx.'!$B161),-('Diário 3º PA'!$O$4:$O$1991=L$1),('Diário 3º PA'!$F$4:$F$1991))+SUMPRODUCT(-('Diário 4º PA'!$E$4:$E$2000='Analítico Cx.'!$B161),-('Diário 4º PA'!$O$4:$O$2000=L$1),('Diário 4º PA'!$F$4:$F$2000))</f>
        <v>0</v>
      </c>
      <c r="M161" s="188">
        <f>SUMPRODUCT(-('Diário 1º PA'!$E$4:$E$2000='Analítico Cx.'!$B161),-('Diário 1º PA'!$O$4:$O$2000=M$1),('Diário 1º PA'!$F$4:$F$2000))+SUMPRODUCT(-('Diário 2º PA'!$E$4:$E$1998='Analítico Cx.'!$B161),-('Diário 2º PA'!$O$4:$O$1998=M$1),('Diário 2º PA'!$F$4:$F$1998))+SUMPRODUCT(-('Diário 3º PA'!$E$4:$E$1991='Analítico Cx.'!$B161),-('Diário 3º PA'!$O$4:$O$1991=M$1),('Diário 3º PA'!$F$4:$F$1991))+SUMPRODUCT(-('Diário 4º PA'!$E$4:$E$2000='Analítico Cx.'!$B161),-('Diário 4º PA'!$O$4:$O$2000=M$1),('Diário 4º PA'!$F$4:$F$2000))</f>
        <v>0</v>
      </c>
      <c r="N161" s="188">
        <f>SUMPRODUCT(-('Diário 1º PA'!$E$4:$E$2000='Analítico Cx.'!$B161),-('Diário 1º PA'!$O$4:$O$2000=N$1),('Diário 1º PA'!$F$4:$F$2000))+SUMPRODUCT(-('Diário 2º PA'!$E$4:$E$1998='Analítico Cx.'!$B161),-('Diário 2º PA'!$O$4:$O$1998=N$1),('Diário 2º PA'!$F$4:$F$1998))+SUMPRODUCT(-('Diário 3º PA'!$E$4:$E$1991='Analítico Cx.'!$B161),-('Diário 3º PA'!$O$4:$O$1991=N$1),('Diário 3º PA'!$F$4:$F$1991))+SUMPRODUCT(-('Diário 4º PA'!$E$4:$E$2000='Analítico Cx.'!$B161),-('Diário 4º PA'!$O$4:$O$2000=N$1),('Diário 4º PA'!$F$4:$F$2000))</f>
        <v>0</v>
      </c>
      <c r="O161" s="189">
        <f t="shared" si="22"/>
        <v>0</v>
      </c>
      <c r="P161" s="172">
        <f t="shared" si="21"/>
        <v>0</v>
      </c>
    </row>
    <row r="162" spans="1:16" ht="23.25" customHeight="1">
      <c r="A162" s="63" t="s">
        <v>142</v>
      </c>
      <c r="B162" s="61" t="s">
        <v>232</v>
      </c>
      <c r="C162" s="188">
        <f>SUMPRODUCT(-('Diário 1º PA'!$E$4:$E$2000='Analítico Cx.'!$B162),-('Diário 1º PA'!$O$4:$O$2000=C$1),('Diário 1º PA'!$F$4:$F$2000))+SUMPRODUCT(-('Diário 2º PA'!$E$4:$E$1998='Analítico Cx.'!$B162),-('Diário 2º PA'!$O$4:$O$1998=C$1),('Diário 2º PA'!$F$4:$F$1998))+SUMPRODUCT(-('Diário 3º PA'!$E$4:$E$1991='Analítico Cx.'!$B162),-('Diário 3º PA'!$O$4:$O$1991=C$1),('Diário 3º PA'!$F$4:$F$1991))+SUMPRODUCT(-('Diário 4º PA'!$E$4:$E$2000='Analítico Cx.'!$B162),-('Diário 4º PA'!$O$4:$O$2000=C$1),('Diário 4º PA'!$F$4:$F$2000))</f>
        <v>0</v>
      </c>
      <c r="D162" s="188">
        <f>SUMPRODUCT(-('Diário 1º PA'!$E$4:$E$2000='Analítico Cx.'!$B162),-('Diário 1º PA'!$O$4:$O$2000=D$1),('Diário 1º PA'!$F$4:$F$2000))+SUMPRODUCT(-('Diário 2º PA'!$E$4:$E$1998='Analítico Cx.'!$B162),-('Diário 2º PA'!$O$4:$O$1998=D$1),('Diário 2º PA'!$F$4:$F$1998))+SUMPRODUCT(-('Diário 3º PA'!$E$4:$E$1991='Analítico Cx.'!$B162),-('Diário 3º PA'!$O$4:$O$1991=D$1),('Diário 3º PA'!$F$4:$F$1991))+SUMPRODUCT(-('Diário 4º PA'!$E$4:$E$2000='Analítico Cx.'!$B162),-('Diário 4º PA'!$O$4:$O$2000=D$1),('Diário 4º PA'!$F$4:$F$2000))</f>
        <v>0</v>
      </c>
      <c r="E162" s="188">
        <f>SUMPRODUCT(-('Diário 1º PA'!$E$4:$E$2000='Analítico Cx.'!$B162),-('Diário 1º PA'!$O$4:$O$2000=E$1),('Diário 1º PA'!$F$4:$F$2000))+SUMPRODUCT(-('Diário 2º PA'!$E$4:$E$1998='Analítico Cx.'!$B162),-('Diário 2º PA'!$O$4:$O$1998=E$1),('Diário 2º PA'!$F$4:$F$1998))+SUMPRODUCT(-('Diário 3º PA'!$E$4:$E$1991='Analítico Cx.'!$B162),-('Diário 3º PA'!$O$4:$O$1991=E$1),('Diário 3º PA'!$F$4:$F$1991))+SUMPRODUCT(-('Diário 4º PA'!$E$4:$E$2000='Analítico Cx.'!$B162),-('Diário 4º PA'!$O$4:$O$2000=E$1),('Diário 4º PA'!$F$4:$F$2000))</f>
        <v>0</v>
      </c>
      <c r="F162" s="188">
        <f>SUMPRODUCT(-('Diário 1º PA'!$E$4:$E$2000='Analítico Cx.'!$B162),-('Diário 1º PA'!$O$4:$O$2000=F$1),('Diário 1º PA'!$F$4:$F$2000))+SUMPRODUCT(-('Diário 2º PA'!$E$4:$E$1998='Analítico Cx.'!$B162),-('Diário 2º PA'!$O$4:$O$1998=F$1),('Diário 2º PA'!$F$4:$F$1998))+SUMPRODUCT(-('Diário 3º PA'!$E$4:$E$1991='Analítico Cx.'!$B162),-('Diário 3º PA'!$O$4:$O$1991=F$1),('Diário 3º PA'!$F$4:$F$1991))+SUMPRODUCT(-('Diário 4º PA'!$E$4:$E$2000='Analítico Cx.'!$B162),-('Diário 4º PA'!$O$4:$O$2000=F$1),('Diário 4º PA'!$F$4:$F$2000))</f>
        <v>0</v>
      </c>
      <c r="G162" s="188">
        <f>SUMPRODUCT(-('Diário 1º PA'!$E$4:$E$2000='Analítico Cx.'!$B162),-('Diário 1º PA'!$O$4:$O$2000=G$1),('Diário 1º PA'!$F$4:$F$2000))+SUMPRODUCT(-('Diário 2º PA'!$E$4:$E$1998='Analítico Cx.'!$B162),-('Diário 2º PA'!$O$4:$O$1998=G$1),('Diário 2º PA'!$F$4:$F$1998))+SUMPRODUCT(-('Diário 3º PA'!$E$4:$E$1991='Analítico Cx.'!$B162),-('Diário 3º PA'!$O$4:$O$1991=G$1),('Diário 3º PA'!$F$4:$F$1991))+SUMPRODUCT(-('Diário 4º PA'!$E$4:$E$2000='Analítico Cx.'!$B162),-('Diário 4º PA'!$O$4:$O$2000=G$1),('Diário 4º PA'!$F$4:$F$2000))</f>
        <v>0</v>
      </c>
      <c r="H162" s="188">
        <f>SUMPRODUCT(-('Diário 1º PA'!$E$4:$E$2000='Analítico Cx.'!$B162),-('Diário 1º PA'!$O$4:$O$2000=H$1),('Diário 1º PA'!$F$4:$F$2000))+SUMPRODUCT(-('Diário 2º PA'!$E$4:$E$1998='Analítico Cx.'!$B162),-('Diário 2º PA'!$O$4:$O$1998=H$1),('Diário 2º PA'!$F$4:$F$1998))+SUMPRODUCT(-('Diário 3º PA'!$E$4:$E$1991='Analítico Cx.'!$B162),-('Diário 3º PA'!$O$4:$O$1991=H$1),('Diário 3º PA'!$F$4:$F$1991))+SUMPRODUCT(-('Diário 4º PA'!$E$4:$E$2000='Analítico Cx.'!$B162),-('Diário 4º PA'!$O$4:$O$2000=H$1),('Diário 4º PA'!$F$4:$F$2000))</f>
        <v>0</v>
      </c>
      <c r="I162" s="188">
        <f>SUMPRODUCT(-('Diário 1º PA'!$E$4:$E$2000='Analítico Cx.'!$B162),-('Diário 1º PA'!$O$4:$O$2000=I$1),('Diário 1º PA'!$F$4:$F$2000))+SUMPRODUCT(-('Diário 2º PA'!$E$4:$E$1998='Analítico Cx.'!$B162),-('Diário 2º PA'!$O$4:$O$1998=I$1),('Diário 2º PA'!$F$4:$F$1998))+SUMPRODUCT(-('Diário 3º PA'!$E$4:$E$1991='Analítico Cx.'!$B162),-('Diário 3º PA'!$O$4:$O$1991=I$1),('Diário 3º PA'!$F$4:$F$1991))+SUMPRODUCT(-('Diário 4º PA'!$E$4:$E$2000='Analítico Cx.'!$B162),-('Diário 4º PA'!$O$4:$O$2000=I$1),('Diário 4º PA'!$F$4:$F$2000))</f>
        <v>0</v>
      </c>
      <c r="J162" s="188">
        <f>SUMPRODUCT(-('Diário 1º PA'!$E$4:$E$2000='Analítico Cx.'!$B162),-('Diário 1º PA'!$O$4:$O$2000=J$1),('Diário 1º PA'!$F$4:$F$2000))+SUMPRODUCT(-('Diário 2º PA'!$E$4:$E$1998='Analítico Cx.'!$B162),-('Diário 2º PA'!$O$4:$O$1998=J$1),('Diário 2º PA'!$F$4:$F$1998))+SUMPRODUCT(-('Diário 3º PA'!$E$4:$E$1991='Analítico Cx.'!$B162),-('Diário 3º PA'!$O$4:$O$1991=J$1),('Diário 3º PA'!$F$4:$F$1991))+SUMPRODUCT(-('Diário 4º PA'!$E$4:$E$2000='Analítico Cx.'!$B162),-('Diário 4º PA'!$O$4:$O$2000=J$1),('Diário 4º PA'!$F$4:$F$2000))</f>
        <v>0</v>
      </c>
      <c r="K162" s="188">
        <f>SUMPRODUCT(-('Diário 1º PA'!$E$4:$E$2000='Analítico Cx.'!$B162),-('Diário 1º PA'!$O$4:$O$2000=K$1),('Diário 1º PA'!$F$4:$F$2000))+SUMPRODUCT(-('Diário 2º PA'!$E$4:$E$1998='Analítico Cx.'!$B162),-('Diário 2º PA'!$O$4:$O$1998=K$1),('Diário 2º PA'!$F$4:$F$1998))+SUMPRODUCT(-('Diário 3º PA'!$E$4:$E$1991='Analítico Cx.'!$B162),-('Diário 3º PA'!$O$4:$O$1991=K$1),('Diário 3º PA'!$F$4:$F$1991))+SUMPRODUCT(-('Diário 4º PA'!$E$4:$E$2000='Analítico Cx.'!$B162),-('Diário 4º PA'!$O$4:$O$2000=K$1),('Diário 4º PA'!$F$4:$F$2000))</f>
        <v>0</v>
      </c>
      <c r="L162" s="188">
        <f>SUMPRODUCT(-('Diário 1º PA'!$E$4:$E$2000='Analítico Cx.'!$B162),-('Diário 1º PA'!$O$4:$O$2000=L$1),('Diário 1º PA'!$F$4:$F$2000))+SUMPRODUCT(-('Diário 2º PA'!$E$4:$E$1998='Analítico Cx.'!$B162),-('Diário 2º PA'!$O$4:$O$1998=L$1),('Diário 2º PA'!$F$4:$F$1998))+SUMPRODUCT(-('Diário 3º PA'!$E$4:$E$1991='Analítico Cx.'!$B162),-('Diário 3º PA'!$O$4:$O$1991=L$1),('Diário 3º PA'!$F$4:$F$1991))+SUMPRODUCT(-('Diário 4º PA'!$E$4:$E$2000='Analítico Cx.'!$B162),-('Diário 4º PA'!$O$4:$O$2000=L$1),('Diário 4º PA'!$F$4:$F$2000))</f>
        <v>0</v>
      </c>
      <c r="M162" s="188">
        <f>SUMPRODUCT(-('Diário 1º PA'!$E$4:$E$2000='Analítico Cx.'!$B162),-('Diário 1º PA'!$O$4:$O$2000=M$1),('Diário 1º PA'!$F$4:$F$2000))+SUMPRODUCT(-('Diário 2º PA'!$E$4:$E$1998='Analítico Cx.'!$B162),-('Diário 2º PA'!$O$4:$O$1998=M$1),('Diário 2º PA'!$F$4:$F$1998))+SUMPRODUCT(-('Diário 3º PA'!$E$4:$E$1991='Analítico Cx.'!$B162),-('Diário 3º PA'!$O$4:$O$1991=M$1),('Diário 3º PA'!$F$4:$F$1991))+SUMPRODUCT(-('Diário 4º PA'!$E$4:$E$2000='Analítico Cx.'!$B162),-('Diário 4º PA'!$O$4:$O$2000=M$1),('Diário 4º PA'!$F$4:$F$2000))</f>
        <v>0</v>
      </c>
      <c r="N162" s="188">
        <f>SUMPRODUCT(-('Diário 1º PA'!$E$4:$E$2000='Analítico Cx.'!$B162),-('Diário 1º PA'!$O$4:$O$2000=N$1),('Diário 1º PA'!$F$4:$F$2000))+SUMPRODUCT(-('Diário 2º PA'!$E$4:$E$1998='Analítico Cx.'!$B162),-('Diário 2º PA'!$O$4:$O$1998=N$1),('Diário 2º PA'!$F$4:$F$1998))+SUMPRODUCT(-('Diário 3º PA'!$E$4:$E$1991='Analítico Cx.'!$B162),-('Diário 3º PA'!$O$4:$O$1991=N$1),('Diário 3º PA'!$F$4:$F$1991))+SUMPRODUCT(-('Diário 4º PA'!$E$4:$E$2000='Analítico Cx.'!$B162),-('Diário 4º PA'!$O$4:$O$2000=N$1),('Diário 4º PA'!$F$4:$F$2000))</f>
        <v>0</v>
      </c>
      <c r="O162" s="189">
        <f t="shared" si="22"/>
        <v>0</v>
      </c>
      <c r="P162" s="172">
        <f t="shared" si="21"/>
        <v>0</v>
      </c>
    </row>
    <row r="163" spans="1:16" ht="23.25" customHeight="1">
      <c r="A163" s="63" t="s">
        <v>143</v>
      </c>
      <c r="B163" s="61" t="s">
        <v>235</v>
      </c>
      <c r="C163" s="188">
        <f>SUMPRODUCT(-('Diário 1º PA'!$E$4:$E$2000='Analítico Cx.'!$B163),-('Diário 1º PA'!$O$4:$O$2000=C$1),('Diário 1º PA'!$F$4:$F$2000))+SUMPRODUCT(-('Diário 2º PA'!$E$4:$E$1998='Analítico Cx.'!$B163),-('Diário 2º PA'!$O$4:$O$1998=C$1),('Diário 2º PA'!$F$4:$F$1998))+SUMPRODUCT(-('Diário 3º PA'!$E$4:$E$1991='Analítico Cx.'!$B163),-('Diário 3º PA'!$O$4:$O$1991=C$1),('Diário 3º PA'!$F$4:$F$1991))+SUMPRODUCT(-('Diário 4º PA'!$E$4:$E$2000='Analítico Cx.'!$B163),-('Diário 4º PA'!$O$4:$O$2000=C$1),('Diário 4º PA'!$F$4:$F$2000))</f>
        <v>0</v>
      </c>
      <c r="D163" s="188">
        <f>SUMPRODUCT(-('Diário 1º PA'!$E$4:$E$2000='Analítico Cx.'!$B163),-('Diário 1º PA'!$O$4:$O$2000=D$1),('Diário 1º PA'!$F$4:$F$2000))+SUMPRODUCT(-('Diário 2º PA'!$E$4:$E$1998='Analítico Cx.'!$B163),-('Diário 2º PA'!$O$4:$O$1998=D$1),('Diário 2º PA'!$F$4:$F$1998))+SUMPRODUCT(-('Diário 3º PA'!$E$4:$E$1991='Analítico Cx.'!$B163),-('Diário 3º PA'!$O$4:$O$1991=D$1),('Diário 3º PA'!$F$4:$F$1991))+SUMPRODUCT(-('Diário 4º PA'!$E$4:$E$2000='Analítico Cx.'!$B163),-('Diário 4º PA'!$O$4:$O$2000=D$1),('Diário 4º PA'!$F$4:$F$2000))</f>
        <v>0</v>
      </c>
      <c r="E163" s="188">
        <f>SUMPRODUCT(-('Diário 1º PA'!$E$4:$E$2000='Analítico Cx.'!$B163),-('Diário 1º PA'!$O$4:$O$2000=E$1),('Diário 1º PA'!$F$4:$F$2000))+SUMPRODUCT(-('Diário 2º PA'!$E$4:$E$1998='Analítico Cx.'!$B163),-('Diário 2º PA'!$O$4:$O$1998=E$1),('Diário 2º PA'!$F$4:$F$1998))+SUMPRODUCT(-('Diário 3º PA'!$E$4:$E$1991='Analítico Cx.'!$B163),-('Diário 3º PA'!$O$4:$O$1991=E$1),('Diário 3º PA'!$F$4:$F$1991))+SUMPRODUCT(-('Diário 4º PA'!$E$4:$E$2000='Analítico Cx.'!$B163),-('Diário 4º PA'!$O$4:$O$2000=E$1),('Diário 4º PA'!$F$4:$F$2000))</f>
        <v>0</v>
      </c>
      <c r="F163" s="188">
        <f>SUMPRODUCT(-('Diário 1º PA'!$E$4:$E$2000='Analítico Cx.'!$B163),-('Diário 1º PA'!$O$4:$O$2000=F$1),('Diário 1º PA'!$F$4:$F$2000))+SUMPRODUCT(-('Diário 2º PA'!$E$4:$E$1998='Analítico Cx.'!$B163),-('Diário 2º PA'!$O$4:$O$1998=F$1),('Diário 2º PA'!$F$4:$F$1998))+SUMPRODUCT(-('Diário 3º PA'!$E$4:$E$1991='Analítico Cx.'!$B163),-('Diário 3º PA'!$O$4:$O$1991=F$1),('Diário 3º PA'!$F$4:$F$1991))+SUMPRODUCT(-('Diário 4º PA'!$E$4:$E$2000='Analítico Cx.'!$B163),-('Diário 4º PA'!$O$4:$O$2000=F$1),('Diário 4º PA'!$F$4:$F$2000))</f>
        <v>0</v>
      </c>
      <c r="G163" s="188">
        <f>SUMPRODUCT(-('Diário 1º PA'!$E$4:$E$2000='Analítico Cx.'!$B163),-('Diário 1º PA'!$O$4:$O$2000=G$1),('Diário 1º PA'!$F$4:$F$2000))+SUMPRODUCT(-('Diário 2º PA'!$E$4:$E$1998='Analítico Cx.'!$B163),-('Diário 2º PA'!$O$4:$O$1998=G$1),('Diário 2º PA'!$F$4:$F$1998))+SUMPRODUCT(-('Diário 3º PA'!$E$4:$E$1991='Analítico Cx.'!$B163),-('Diário 3º PA'!$O$4:$O$1991=G$1),('Diário 3º PA'!$F$4:$F$1991))+SUMPRODUCT(-('Diário 4º PA'!$E$4:$E$2000='Analítico Cx.'!$B163),-('Diário 4º PA'!$O$4:$O$2000=G$1),('Diário 4º PA'!$F$4:$F$2000))</f>
        <v>0</v>
      </c>
      <c r="H163" s="188">
        <f>SUMPRODUCT(-('Diário 1º PA'!$E$4:$E$2000='Analítico Cx.'!$B163),-('Diário 1º PA'!$O$4:$O$2000=H$1),('Diário 1º PA'!$F$4:$F$2000))+SUMPRODUCT(-('Diário 2º PA'!$E$4:$E$1998='Analítico Cx.'!$B163),-('Diário 2º PA'!$O$4:$O$1998=H$1),('Diário 2º PA'!$F$4:$F$1998))+SUMPRODUCT(-('Diário 3º PA'!$E$4:$E$1991='Analítico Cx.'!$B163),-('Diário 3º PA'!$O$4:$O$1991=H$1),('Diário 3º PA'!$F$4:$F$1991))+SUMPRODUCT(-('Diário 4º PA'!$E$4:$E$2000='Analítico Cx.'!$B163),-('Diário 4º PA'!$O$4:$O$2000=H$1),('Diário 4º PA'!$F$4:$F$2000))</f>
        <v>0</v>
      </c>
      <c r="I163" s="188">
        <f>SUMPRODUCT(-('Diário 1º PA'!$E$4:$E$2000='Analítico Cx.'!$B163),-('Diário 1º PA'!$O$4:$O$2000=I$1),('Diário 1º PA'!$F$4:$F$2000))+SUMPRODUCT(-('Diário 2º PA'!$E$4:$E$1998='Analítico Cx.'!$B163),-('Diário 2º PA'!$O$4:$O$1998=I$1),('Diário 2º PA'!$F$4:$F$1998))+SUMPRODUCT(-('Diário 3º PA'!$E$4:$E$1991='Analítico Cx.'!$B163),-('Diário 3º PA'!$O$4:$O$1991=I$1),('Diário 3º PA'!$F$4:$F$1991))+SUMPRODUCT(-('Diário 4º PA'!$E$4:$E$2000='Analítico Cx.'!$B163),-('Diário 4º PA'!$O$4:$O$2000=I$1),('Diário 4º PA'!$F$4:$F$2000))</f>
        <v>0</v>
      </c>
      <c r="J163" s="188">
        <f>SUMPRODUCT(-('Diário 1º PA'!$E$4:$E$2000='Analítico Cx.'!$B163),-('Diário 1º PA'!$O$4:$O$2000=J$1),('Diário 1º PA'!$F$4:$F$2000))+SUMPRODUCT(-('Diário 2º PA'!$E$4:$E$1998='Analítico Cx.'!$B163),-('Diário 2º PA'!$O$4:$O$1998=J$1),('Diário 2º PA'!$F$4:$F$1998))+SUMPRODUCT(-('Diário 3º PA'!$E$4:$E$1991='Analítico Cx.'!$B163),-('Diário 3º PA'!$O$4:$O$1991=J$1),('Diário 3º PA'!$F$4:$F$1991))+SUMPRODUCT(-('Diário 4º PA'!$E$4:$E$2000='Analítico Cx.'!$B163),-('Diário 4º PA'!$O$4:$O$2000=J$1),('Diário 4º PA'!$F$4:$F$2000))</f>
        <v>0</v>
      </c>
      <c r="K163" s="188">
        <f>SUMPRODUCT(-('Diário 1º PA'!$E$4:$E$2000='Analítico Cx.'!$B163),-('Diário 1º PA'!$O$4:$O$2000=K$1),('Diário 1º PA'!$F$4:$F$2000))+SUMPRODUCT(-('Diário 2º PA'!$E$4:$E$1998='Analítico Cx.'!$B163),-('Diário 2º PA'!$O$4:$O$1998=K$1),('Diário 2º PA'!$F$4:$F$1998))+SUMPRODUCT(-('Diário 3º PA'!$E$4:$E$1991='Analítico Cx.'!$B163),-('Diário 3º PA'!$O$4:$O$1991=K$1),('Diário 3º PA'!$F$4:$F$1991))+SUMPRODUCT(-('Diário 4º PA'!$E$4:$E$2000='Analítico Cx.'!$B163),-('Diário 4º PA'!$O$4:$O$2000=K$1),('Diário 4º PA'!$F$4:$F$2000))</f>
        <v>0</v>
      </c>
      <c r="L163" s="188">
        <f>SUMPRODUCT(-('Diário 1º PA'!$E$4:$E$2000='Analítico Cx.'!$B163),-('Diário 1º PA'!$O$4:$O$2000=L$1),('Diário 1º PA'!$F$4:$F$2000))+SUMPRODUCT(-('Diário 2º PA'!$E$4:$E$1998='Analítico Cx.'!$B163),-('Diário 2º PA'!$O$4:$O$1998=L$1),('Diário 2º PA'!$F$4:$F$1998))+SUMPRODUCT(-('Diário 3º PA'!$E$4:$E$1991='Analítico Cx.'!$B163),-('Diário 3º PA'!$O$4:$O$1991=L$1),('Diário 3º PA'!$F$4:$F$1991))+SUMPRODUCT(-('Diário 4º PA'!$E$4:$E$2000='Analítico Cx.'!$B163),-('Diário 4º PA'!$O$4:$O$2000=L$1),('Diário 4º PA'!$F$4:$F$2000))</f>
        <v>0</v>
      </c>
      <c r="M163" s="188">
        <f>SUMPRODUCT(-('Diário 1º PA'!$E$4:$E$2000='Analítico Cx.'!$B163),-('Diário 1º PA'!$O$4:$O$2000=M$1),('Diário 1º PA'!$F$4:$F$2000))+SUMPRODUCT(-('Diário 2º PA'!$E$4:$E$1998='Analítico Cx.'!$B163),-('Diário 2º PA'!$O$4:$O$1998=M$1),('Diário 2º PA'!$F$4:$F$1998))+SUMPRODUCT(-('Diário 3º PA'!$E$4:$E$1991='Analítico Cx.'!$B163),-('Diário 3º PA'!$O$4:$O$1991=M$1),('Diário 3º PA'!$F$4:$F$1991))+SUMPRODUCT(-('Diário 4º PA'!$E$4:$E$2000='Analítico Cx.'!$B163),-('Diário 4º PA'!$O$4:$O$2000=M$1),('Diário 4º PA'!$F$4:$F$2000))</f>
        <v>0</v>
      </c>
      <c r="N163" s="188">
        <f>SUMPRODUCT(-('Diário 1º PA'!$E$4:$E$2000='Analítico Cx.'!$B163),-('Diário 1º PA'!$O$4:$O$2000=N$1),('Diário 1º PA'!$F$4:$F$2000))+SUMPRODUCT(-('Diário 2º PA'!$E$4:$E$1998='Analítico Cx.'!$B163),-('Diário 2º PA'!$O$4:$O$1998=N$1),('Diário 2º PA'!$F$4:$F$1998))+SUMPRODUCT(-('Diário 3º PA'!$E$4:$E$1991='Analítico Cx.'!$B163),-('Diário 3º PA'!$O$4:$O$1991=N$1),('Diário 3º PA'!$F$4:$F$1991))+SUMPRODUCT(-('Diário 4º PA'!$E$4:$E$2000='Analítico Cx.'!$B163),-('Diário 4º PA'!$O$4:$O$2000=N$1),('Diário 4º PA'!$F$4:$F$2000))</f>
        <v>0</v>
      </c>
      <c r="O163" s="189">
        <f t="shared" si="22"/>
        <v>0</v>
      </c>
      <c r="P163" s="172">
        <f t="shared" si="21"/>
        <v>0</v>
      </c>
    </row>
    <row r="164" spans="1:16" ht="23.25" customHeight="1" thickBot="1">
      <c r="A164" s="25"/>
      <c r="B164" s="26" t="s">
        <v>46</v>
      </c>
      <c r="C164" s="195">
        <f t="shared" ref="C164:O164" si="23">SUBTOTAL(109,C151:C163)</f>
        <v>0</v>
      </c>
      <c r="D164" s="195">
        <f t="shared" si="23"/>
        <v>0</v>
      </c>
      <c r="E164" s="195">
        <f t="shared" si="23"/>
        <v>0</v>
      </c>
      <c r="F164" s="195">
        <f t="shared" si="23"/>
        <v>0</v>
      </c>
      <c r="G164" s="195">
        <f t="shared" si="23"/>
        <v>0</v>
      </c>
      <c r="H164" s="195">
        <f t="shared" si="23"/>
        <v>0</v>
      </c>
      <c r="I164" s="195">
        <f t="shared" ref="I164:N164" si="24">SUBTOTAL(109,I151:I163)</f>
        <v>0</v>
      </c>
      <c r="J164" s="195">
        <f t="shared" si="24"/>
        <v>0</v>
      </c>
      <c r="K164" s="195">
        <f t="shared" si="24"/>
        <v>0</v>
      </c>
      <c r="L164" s="195">
        <f t="shared" si="24"/>
        <v>0</v>
      </c>
      <c r="M164" s="195">
        <f t="shared" si="24"/>
        <v>0</v>
      </c>
      <c r="N164" s="195">
        <f t="shared" si="24"/>
        <v>0</v>
      </c>
      <c r="O164" s="195">
        <f t="shared" si="23"/>
        <v>0</v>
      </c>
      <c r="P164" s="179">
        <f t="shared" si="21"/>
        <v>0</v>
      </c>
    </row>
    <row r="165" spans="1:16" ht="23.25" customHeight="1" thickBot="1">
      <c r="A165" s="36" t="s">
        <v>318</v>
      </c>
      <c r="B165" s="20" t="s">
        <v>315</v>
      </c>
      <c r="C165" s="188">
        <f>SUMPRODUCT(-('Diário 1º PA'!$E$4:$E$2000='Analítico Cx.'!$B165),-('Diário 1º PA'!$O$4:$O$2000=C$1),('Diário 1º PA'!$F$4:$F$2000))+SUMPRODUCT(-('Diário 2º PA'!$E$4:$E$1998='Analítico Cx.'!$B165),-('Diário 2º PA'!$O$4:$O$1998=C$1),('Diário 2º PA'!$F$4:$F$1998))+SUMPRODUCT(-('Diário 3º PA'!$E$4:$E$1991='Analítico Cx.'!$B165),-('Diário 3º PA'!$O$4:$O$1991=C$1),('Diário 3º PA'!$F$4:$F$1991))+SUMPRODUCT(-('Diário 4º PA'!$E$4:$E$2000='Analítico Cx.'!$B165),-('Diário 4º PA'!$O$4:$O$2000=C$1),('Diário 4º PA'!$F$4:$F$2000))</f>
        <v>0</v>
      </c>
      <c r="D165" s="188">
        <f>SUMPRODUCT(-('Diário 1º PA'!$E$4:$E$2000='Analítico Cx.'!$B165),-('Diário 1º PA'!$O$4:$O$2000=D$1),('Diário 1º PA'!$F$4:$F$2000))+SUMPRODUCT(-('Diário 2º PA'!$E$4:$E$1998='Analítico Cx.'!$B165),-('Diário 2º PA'!$O$4:$O$1998=D$1),('Diário 2º PA'!$F$4:$F$1998))+SUMPRODUCT(-('Diário 3º PA'!$E$4:$E$1991='Analítico Cx.'!$B165),-('Diário 3º PA'!$O$4:$O$1991=D$1),('Diário 3º PA'!$F$4:$F$1991))+SUMPRODUCT(-('Diário 4º PA'!$E$4:$E$2000='Analítico Cx.'!$B165),-('Diário 4º PA'!$O$4:$O$2000=D$1),('Diário 4º PA'!$F$4:$F$2000))</f>
        <v>0</v>
      </c>
      <c r="E165" s="188">
        <f>SUMPRODUCT(-('Diário 1º PA'!$E$4:$E$2000='Analítico Cx.'!$B165),-('Diário 1º PA'!$O$4:$O$2000=E$1),('Diário 1º PA'!$F$4:$F$2000))+SUMPRODUCT(-('Diário 2º PA'!$E$4:$E$1998='Analítico Cx.'!$B165),-('Diário 2º PA'!$O$4:$O$1998=E$1),('Diário 2º PA'!$F$4:$F$1998))+SUMPRODUCT(-('Diário 3º PA'!$E$4:$E$1991='Analítico Cx.'!$B165),-('Diário 3º PA'!$O$4:$O$1991=E$1),('Diário 3º PA'!$F$4:$F$1991))+SUMPRODUCT(-('Diário 4º PA'!$E$4:$E$2000='Analítico Cx.'!$B165),-('Diário 4º PA'!$O$4:$O$2000=E$1),('Diário 4º PA'!$F$4:$F$2000))</f>
        <v>6759.24</v>
      </c>
      <c r="F165" s="188">
        <f>SUMPRODUCT(-('Diário 1º PA'!$E$4:$E$2000='Analítico Cx.'!$B165),-('Diário 1º PA'!$O$4:$O$2000=F$1),('Diário 1º PA'!$F$4:$F$2000))+SUMPRODUCT(-('Diário 2º PA'!$E$4:$E$1998='Analítico Cx.'!$B165),-('Diário 2º PA'!$O$4:$O$1998=F$1),('Diário 2º PA'!$F$4:$F$1998))+SUMPRODUCT(-('Diário 3º PA'!$E$4:$E$1991='Analítico Cx.'!$B165),-('Diário 3º PA'!$O$4:$O$1991=F$1),('Diário 3º PA'!$F$4:$F$1991))+SUMPRODUCT(-('Diário 4º PA'!$E$4:$E$2000='Analítico Cx.'!$B165),-('Diário 4º PA'!$O$4:$O$2000=F$1),('Diário 4º PA'!$F$4:$F$2000))</f>
        <v>0</v>
      </c>
      <c r="G165" s="188">
        <f>SUMPRODUCT(-('Diário 1º PA'!$E$4:$E$2000='Analítico Cx.'!$B165),-('Diário 1º PA'!$O$4:$O$2000=G$1),('Diário 1º PA'!$F$4:$F$2000))+SUMPRODUCT(-('Diário 2º PA'!$E$4:$E$1998='Analítico Cx.'!$B165),-('Diário 2º PA'!$O$4:$O$1998=G$1),('Diário 2º PA'!$F$4:$F$1998))+SUMPRODUCT(-('Diário 3º PA'!$E$4:$E$1991='Analítico Cx.'!$B165),-('Diário 3º PA'!$O$4:$O$1991=G$1),('Diário 3º PA'!$F$4:$F$1991))+SUMPRODUCT(-('Diário 4º PA'!$E$4:$E$2000='Analítico Cx.'!$B165),-('Diário 4º PA'!$O$4:$O$2000=G$1),('Diário 4º PA'!$F$4:$F$2000))</f>
        <v>5907.15</v>
      </c>
      <c r="H165" s="188">
        <f>SUMPRODUCT(-('Diário 1º PA'!$E$4:$E$2000='Analítico Cx.'!$B165),-('Diário 1º PA'!$O$4:$O$2000=H$1),('Diário 1º PA'!$F$4:$F$2000))+SUMPRODUCT(-('Diário 2º PA'!$E$4:$E$1998='Analítico Cx.'!$B165),-('Diário 2º PA'!$O$4:$O$1998=H$1),('Diário 2º PA'!$F$4:$F$1998))+SUMPRODUCT(-('Diário 3º PA'!$E$4:$E$1991='Analítico Cx.'!$B165),-('Diário 3º PA'!$O$4:$O$1991=H$1),('Diário 3º PA'!$F$4:$F$1991))+SUMPRODUCT(-('Diário 4º PA'!$E$4:$E$2000='Analítico Cx.'!$B165),-('Diário 4º PA'!$O$4:$O$2000=H$1),('Diário 4º PA'!$F$4:$F$2000))</f>
        <v>2131.87</v>
      </c>
      <c r="I165" s="188">
        <f>SUMPRODUCT(-('Diário 1º PA'!$E$4:$E$2000='Analítico Cx.'!$B165),-('Diário 1º PA'!$O$4:$O$2000=I$1),('Diário 1º PA'!$F$4:$F$2000))+SUMPRODUCT(-('Diário 2º PA'!$E$4:$E$1998='Analítico Cx.'!$B165),-('Diário 2º PA'!$O$4:$O$1998=I$1),('Diário 2º PA'!$F$4:$F$1998))+SUMPRODUCT(-('Diário 3º PA'!$E$4:$E$1991='Analítico Cx.'!$B165),-('Diário 3º PA'!$O$4:$O$1991=I$1),('Diário 3º PA'!$F$4:$F$1991))+SUMPRODUCT(-('Diário 4º PA'!$E$4:$E$2000='Analítico Cx.'!$B165),-('Diário 4º PA'!$O$4:$O$2000=I$1),('Diário 4º PA'!$F$4:$F$2000))</f>
        <v>5354.81</v>
      </c>
      <c r="J165" s="188">
        <f>SUMPRODUCT(-('Diário 1º PA'!$E$4:$E$2000='Analítico Cx.'!$B165),-('Diário 1º PA'!$O$4:$O$2000=J$1),('Diário 1º PA'!$F$4:$F$2000))+SUMPRODUCT(-('Diário 2º PA'!$E$4:$E$1998='Analítico Cx.'!$B165),-('Diário 2º PA'!$O$4:$O$1998=J$1),('Diário 2º PA'!$F$4:$F$1998))+SUMPRODUCT(-('Diário 3º PA'!$E$4:$E$1991='Analítico Cx.'!$B165),-('Diário 3º PA'!$O$4:$O$1991=J$1),('Diário 3º PA'!$F$4:$F$1991))+SUMPRODUCT(-('Diário 4º PA'!$E$4:$E$2000='Analítico Cx.'!$B165),-('Diário 4º PA'!$O$4:$O$2000=J$1),('Diário 4º PA'!$F$4:$F$2000))</f>
        <v>3503.17</v>
      </c>
      <c r="K165" s="188">
        <f>SUMPRODUCT(-('Diário 1º PA'!$E$4:$E$2000='Analítico Cx.'!$B165),-('Diário 1º PA'!$O$4:$O$2000=K$1),('Diário 1º PA'!$F$4:$F$2000))+SUMPRODUCT(-('Diário 2º PA'!$E$4:$E$1998='Analítico Cx.'!$B165),-('Diário 2º PA'!$O$4:$O$1998=K$1),('Diário 2º PA'!$F$4:$F$1998))+SUMPRODUCT(-('Diário 3º PA'!$E$4:$E$1991='Analítico Cx.'!$B165),-('Diário 3º PA'!$O$4:$O$1991=K$1),('Diário 3º PA'!$F$4:$F$1991))+SUMPRODUCT(-('Diário 4º PA'!$E$4:$E$2000='Analítico Cx.'!$B165),-('Diário 4º PA'!$O$4:$O$2000=K$1),('Diário 4º PA'!$F$4:$F$2000))</f>
        <v>4685.47</v>
      </c>
      <c r="L165" s="188">
        <f>SUMPRODUCT(-('Diário 1º PA'!$E$4:$E$2000='Analítico Cx.'!$B165),-('Diário 1º PA'!$O$4:$O$2000=L$1),('Diário 1º PA'!$F$4:$F$2000))+SUMPRODUCT(-('Diário 2º PA'!$E$4:$E$1998='Analítico Cx.'!$B165),-('Diário 2º PA'!$O$4:$O$1998=L$1),('Diário 2º PA'!$F$4:$F$1998))+SUMPRODUCT(-('Diário 3º PA'!$E$4:$E$1991='Analítico Cx.'!$B165),-('Diário 3º PA'!$O$4:$O$1991=L$1),('Diário 3º PA'!$F$4:$F$1991))+SUMPRODUCT(-('Diário 4º PA'!$E$4:$E$2000='Analítico Cx.'!$B165),-('Diário 4º PA'!$O$4:$O$2000=L$1),('Diário 4º PA'!$F$4:$F$2000))</f>
        <v>5640.9</v>
      </c>
      <c r="M165" s="188">
        <f>SUMPRODUCT(-('Diário 1º PA'!$E$4:$E$2000='Analítico Cx.'!$B165),-('Diário 1º PA'!$O$4:$O$2000=M$1),('Diário 1º PA'!$F$4:$F$2000))+SUMPRODUCT(-('Diário 2º PA'!$E$4:$E$1998='Analítico Cx.'!$B165),-('Diário 2º PA'!$O$4:$O$1998=M$1),('Diário 2º PA'!$F$4:$F$1998))+SUMPRODUCT(-('Diário 3º PA'!$E$4:$E$1991='Analítico Cx.'!$B165),-('Diário 3º PA'!$O$4:$O$1991=M$1),('Diário 3º PA'!$F$4:$F$1991))+SUMPRODUCT(-('Diário 4º PA'!$E$4:$E$2000='Analítico Cx.'!$B165),-('Diário 4º PA'!$O$4:$O$2000=M$1),('Diário 4º PA'!$F$4:$F$2000))</f>
        <v>3038.53</v>
      </c>
      <c r="N165" s="188">
        <f>SUMPRODUCT(-('Diário 1º PA'!$E$4:$E$2000='Analítico Cx.'!$B165),-('Diário 1º PA'!$O$4:$O$2000=N$1),('Diário 1º PA'!$F$4:$F$2000))+SUMPRODUCT(-('Diário 2º PA'!$E$4:$E$1998='Analítico Cx.'!$B165),-('Diário 2º PA'!$O$4:$O$1998=N$1),('Diário 2º PA'!$F$4:$F$1998))+SUMPRODUCT(-('Diário 3º PA'!$E$4:$E$1991='Analítico Cx.'!$B165),-('Diário 3º PA'!$O$4:$O$1991=N$1),('Diário 3º PA'!$F$4:$F$1991))+SUMPRODUCT(-('Diário 4º PA'!$E$4:$E$2000='Analítico Cx.'!$B165),-('Diário 4º PA'!$O$4:$O$2000=N$1),('Diário 4º PA'!$F$4:$F$2000))</f>
        <v>0</v>
      </c>
      <c r="O165" s="193">
        <f>SUM(C165:N165)</f>
        <v>37021.14</v>
      </c>
      <c r="P165" s="275">
        <f>IF($O$166=0,0,O165/$O$166)</f>
        <v>1.765960687662806E-2</v>
      </c>
    </row>
    <row r="166" spans="1:16" ht="23.25" customHeight="1" thickBot="1">
      <c r="A166" s="71" t="s">
        <v>261</v>
      </c>
      <c r="B166" s="136"/>
      <c r="C166" s="190">
        <f t="shared" ref="C166:H166" si="25">SUBTOTAL(109,C23:C165)</f>
        <v>0</v>
      </c>
      <c r="D166" s="190">
        <f t="shared" si="25"/>
        <v>2521.0000000000005</v>
      </c>
      <c r="E166" s="190">
        <f t="shared" si="25"/>
        <v>194410.99999999997</v>
      </c>
      <c r="F166" s="190">
        <f t="shared" si="25"/>
        <v>422665.13999999996</v>
      </c>
      <c r="G166" s="190">
        <f t="shared" si="25"/>
        <v>256359.12</v>
      </c>
      <c r="H166" s="190">
        <f t="shared" si="25"/>
        <v>234843.96999999997</v>
      </c>
      <c r="I166" s="190">
        <f t="shared" ref="I166:N166" si="26">SUBTOTAL(109,I23:I165)</f>
        <v>196985.13</v>
      </c>
      <c r="J166" s="190">
        <f t="shared" si="26"/>
        <v>151155.88</v>
      </c>
      <c r="K166" s="190">
        <f t="shared" si="26"/>
        <v>135335</v>
      </c>
      <c r="L166" s="190">
        <f t="shared" si="26"/>
        <v>262554.38000000006</v>
      </c>
      <c r="M166" s="190">
        <f t="shared" si="26"/>
        <v>239543.33999999997</v>
      </c>
      <c r="N166" s="190">
        <f t="shared" si="26"/>
        <v>0</v>
      </c>
      <c r="O166" s="193">
        <f>SUBTOTAL(109,O23:O165)</f>
        <v>2096373.9600000002</v>
      </c>
      <c r="P166" s="173">
        <f t="shared" si="21"/>
        <v>1</v>
      </c>
    </row>
    <row r="167" spans="1:16">
      <c r="A167" s="167"/>
      <c r="B167" s="168"/>
      <c r="C167" s="189"/>
      <c r="D167" s="189"/>
      <c r="E167" s="189"/>
      <c r="F167" s="189"/>
      <c r="G167" s="189"/>
      <c r="H167" s="189"/>
      <c r="I167" s="189"/>
      <c r="J167" s="189"/>
      <c r="K167" s="189"/>
      <c r="L167" s="189"/>
      <c r="M167" s="189"/>
      <c r="N167" s="189"/>
      <c r="O167" s="189"/>
    </row>
  </sheetData>
  <sheetProtection sheet="1" objects="1" scenarios="1" formatColumns="0"/>
  <dataConsolidate/>
  <mergeCells count="5">
    <mergeCell ref="O5:O8"/>
    <mergeCell ref="P5:P8"/>
    <mergeCell ref="A2:P2"/>
    <mergeCell ref="A3:P3"/>
    <mergeCell ref="A4:P4"/>
  </mergeCells>
  <phoneticPr fontId="0" type="noConversion"/>
  <printOptions horizontalCentered="1"/>
  <pageMargins left="0.19685039370078741" right="0.19685039370078741" top="0.59055118110236227" bottom="0.59055118110236227" header="0" footer="0"/>
  <pageSetup paperSize="9" fitToHeight="0" pageOrder="overThenDown" orientation="portrait"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P163"/>
  <sheetViews>
    <sheetView showGridLines="0" topLeftCell="A2" zoomScaleSheetLayoutView="85" workbookViewId="0">
      <pane xSplit="2" ySplit="7" topLeftCell="C138" activePane="bottomRight" state="frozen"/>
      <selection activeCell="G29" sqref="G29"/>
      <selection pane="topRight" activeCell="G29" sqref="G29"/>
      <selection pane="bottomLeft" activeCell="G29" sqref="G29"/>
      <selection pane="bottomRight" activeCell="I143" sqref="I143"/>
    </sheetView>
  </sheetViews>
  <sheetFormatPr defaultColWidth="9.140625" defaultRowHeight="12.75"/>
  <cols>
    <col min="1" max="1" width="7.42578125" style="19" customWidth="1"/>
    <col min="2" max="2" width="25.7109375" style="19" customWidth="1"/>
    <col min="3" max="5" width="12.42578125" style="19" bestFit="1" customWidth="1"/>
    <col min="6" max="14" width="12.42578125" style="19" customWidth="1"/>
    <col min="15" max="16" width="12" style="19" bestFit="1" customWidth="1"/>
    <col min="17" max="16384" width="9.140625" style="19"/>
  </cols>
  <sheetData>
    <row r="1" spans="1:16" ht="15.75" hidden="1">
      <c r="A1" s="39"/>
      <c r="B1" s="40" t="s">
        <v>145</v>
      </c>
      <c r="C1" s="41">
        <v>1</v>
      </c>
      <c r="D1" s="41">
        <v>2</v>
      </c>
      <c r="E1" s="41">
        <v>3</v>
      </c>
      <c r="F1" s="41">
        <v>4</v>
      </c>
      <c r="G1" s="41">
        <v>5</v>
      </c>
      <c r="H1" s="41">
        <v>6</v>
      </c>
      <c r="I1" s="41">
        <v>7</v>
      </c>
      <c r="J1" s="41">
        <v>8</v>
      </c>
      <c r="K1" s="41">
        <v>9</v>
      </c>
      <c r="L1" s="41">
        <v>10</v>
      </c>
      <c r="M1" s="41">
        <v>11</v>
      </c>
      <c r="N1" s="41">
        <v>12</v>
      </c>
      <c r="O1" s="39"/>
    </row>
    <row r="2" spans="1:16" ht="28.5" customHeight="1">
      <c r="A2" s="621" t="str">
        <f>Capa!A1</f>
        <v>III Termo de Aditivo ao Contrato de Gestão nº 05/20 celebrado entre a Fundação Clóvis Salgado e a Associação Pró-Cultura e Promoção das Artes</v>
      </c>
      <c r="B2" s="621"/>
      <c r="C2" s="621"/>
      <c r="D2" s="621"/>
      <c r="E2" s="621"/>
      <c r="F2" s="621"/>
      <c r="G2" s="621"/>
      <c r="H2" s="621"/>
      <c r="I2" s="621"/>
      <c r="J2" s="621"/>
      <c r="K2" s="621"/>
      <c r="L2" s="621"/>
      <c r="M2" s="621"/>
      <c r="N2" s="621"/>
      <c r="O2" s="621"/>
      <c r="P2" s="621"/>
    </row>
    <row r="3" spans="1:16" ht="18.75" customHeight="1">
      <c r="A3" s="621" t="str">
        <f>Capa!A3</f>
        <v>3º Relatório Gerencial Financeiro</v>
      </c>
      <c r="B3" s="621"/>
      <c r="C3" s="621"/>
      <c r="D3" s="621"/>
      <c r="E3" s="621"/>
      <c r="F3" s="621"/>
      <c r="G3" s="621"/>
      <c r="H3" s="621"/>
      <c r="I3" s="621"/>
      <c r="J3" s="621"/>
      <c r="K3" s="621"/>
      <c r="L3" s="621"/>
      <c r="M3" s="621"/>
      <c r="N3" s="621"/>
      <c r="O3" s="621"/>
      <c r="P3" s="621"/>
    </row>
    <row r="4" spans="1:16" ht="18.75" customHeight="1" thickBot="1">
      <c r="A4" s="658" t="s">
        <v>317</v>
      </c>
      <c r="B4" s="658"/>
      <c r="C4" s="658"/>
      <c r="D4" s="658"/>
      <c r="E4" s="658"/>
      <c r="F4" s="658"/>
      <c r="G4" s="658"/>
      <c r="H4" s="658"/>
      <c r="I4" s="658"/>
      <c r="J4" s="658"/>
      <c r="K4" s="658"/>
      <c r="L4" s="658"/>
      <c r="M4" s="658"/>
      <c r="N4" s="658"/>
      <c r="O4" s="658"/>
      <c r="P4" s="658"/>
    </row>
    <row r="5" spans="1:16" ht="15">
      <c r="A5" s="43"/>
      <c r="B5" s="43"/>
      <c r="C5" s="44" t="str">
        <f>Resumo!C4</f>
        <v>Janeiro</v>
      </c>
      <c r="D5" s="44" t="str">
        <f>Resumo!D4</f>
        <v>Fevereiro</v>
      </c>
      <c r="E5" s="44" t="str">
        <f>Resumo!E4</f>
        <v>Março</v>
      </c>
      <c r="F5" s="44" t="str">
        <f>Resumo!F4</f>
        <v>Abril</v>
      </c>
      <c r="G5" s="44" t="str">
        <f>Resumo!G4</f>
        <v>Maio</v>
      </c>
      <c r="H5" s="44" t="str">
        <f>Resumo!H4</f>
        <v>Junho</v>
      </c>
      <c r="I5" s="44" t="str">
        <f>Resumo!I4</f>
        <v>Julho</v>
      </c>
      <c r="J5" s="44" t="str">
        <f>Resumo!J4</f>
        <v>Agosto</v>
      </c>
      <c r="K5" s="44" t="str">
        <f>Resumo!K4</f>
        <v>Setembro</v>
      </c>
      <c r="L5" s="44" t="str">
        <f>Resumo!L4</f>
        <v>Outubro</v>
      </c>
      <c r="M5" s="44" t="str">
        <f>Resumo!M4</f>
        <v>Novembro</v>
      </c>
      <c r="N5" s="44" t="str">
        <f>Resumo!N4</f>
        <v>Dezembro</v>
      </c>
      <c r="O5" s="652" t="s">
        <v>5</v>
      </c>
      <c r="P5" s="655" t="s">
        <v>293</v>
      </c>
    </row>
    <row r="6" spans="1:16" ht="15">
      <c r="A6" s="11"/>
      <c r="B6" s="11"/>
      <c r="C6" s="304">
        <f>Resumo!C5</f>
        <v>44562</v>
      </c>
      <c r="D6" s="304">
        <f>Resumo!D5</f>
        <v>44593</v>
      </c>
      <c r="E6" s="304">
        <f>Resumo!E5</f>
        <v>44621</v>
      </c>
      <c r="F6" s="304">
        <f>Resumo!F5</f>
        <v>44652</v>
      </c>
      <c r="G6" s="304">
        <f>Resumo!G5</f>
        <v>44682</v>
      </c>
      <c r="H6" s="304">
        <f>Resumo!H5</f>
        <v>44713</v>
      </c>
      <c r="I6" s="304">
        <f>Resumo!I5</f>
        <v>44743</v>
      </c>
      <c r="J6" s="304">
        <f>Resumo!J5</f>
        <v>44774</v>
      </c>
      <c r="K6" s="304">
        <f>Resumo!K5</f>
        <v>44805</v>
      </c>
      <c r="L6" s="304">
        <f>Resumo!L5</f>
        <v>44835</v>
      </c>
      <c r="M6" s="304">
        <f>Resumo!M5</f>
        <v>44866</v>
      </c>
      <c r="N6" s="304">
        <f>Resumo!N5</f>
        <v>44896</v>
      </c>
      <c r="O6" s="653"/>
      <c r="P6" s="656"/>
    </row>
    <row r="7" spans="1:16" ht="15">
      <c r="A7" s="11"/>
      <c r="B7" s="11"/>
      <c r="C7" s="306" t="str">
        <f>Resumo!C6</f>
        <v>a</v>
      </c>
      <c r="D7" s="306" t="str">
        <f>Resumo!D6</f>
        <v>a</v>
      </c>
      <c r="E7" s="306" t="str">
        <f>Resumo!E6</f>
        <v>a</v>
      </c>
      <c r="F7" s="306" t="str">
        <f>Resumo!F6</f>
        <v>a</v>
      </c>
      <c r="G7" s="306" t="str">
        <f>Resumo!G6</f>
        <v>a</v>
      </c>
      <c r="H7" s="306" t="str">
        <f>Resumo!H6</f>
        <v>a</v>
      </c>
      <c r="I7" s="306" t="str">
        <f>Resumo!I6</f>
        <v>a</v>
      </c>
      <c r="J7" s="306" t="str">
        <f>Resumo!J6</f>
        <v>a</v>
      </c>
      <c r="K7" s="306" t="str">
        <f>Resumo!K6</f>
        <v>a</v>
      </c>
      <c r="L7" s="306" t="str">
        <f>Resumo!L6</f>
        <v>a</v>
      </c>
      <c r="M7" s="306" t="str">
        <f>Resumo!M6</f>
        <v>a</v>
      </c>
      <c r="N7" s="306" t="str">
        <f>Resumo!N6</f>
        <v>a</v>
      </c>
      <c r="O7" s="653"/>
      <c r="P7" s="656"/>
    </row>
    <row r="8" spans="1:16" ht="15.75" thickBot="1">
      <c r="A8" s="42"/>
      <c r="B8" s="42"/>
      <c r="C8" s="305">
        <f>Resumo!C7</f>
        <v>44592</v>
      </c>
      <c r="D8" s="305">
        <f>Resumo!D7</f>
        <v>44620</v>
      </c>
      <c r="E8" s="305">
        <f>Resumo!E7</f>
        <v>44651</v>
      </c>
      <c r="F8" s="305">
        <f>Resumo!F7</f>
        <v>44681</v>
      </c>
      <c r="G8" s="305">
        <f>Resumo!G7</f>
        <v>44712</v>
      </c>
      <c r="H8" s="305">
        <f>Resumo!H7</f>
        <v>44742</v>
      </c>
      <c r="I8" s="305">
        <f>Resumo!I7</f>
        <v>44773</v>
      </c>
      <c r="J8" s="305">
        <f>Resumo!J7</f>
        <v>44804</v>
      </c>
      <c r="K8" s="305">
        <f>Resumo!K7</f>
        <v>44834</v>
      </c>
      <c r="L8" s="305">
        <f>Resumo!L7</f>
        <v>44865</v>
      </c>
      <c r="M8" s="305">
        <f>Resumo!M7</f>
        <v>44895</v>
      </c>
      <c r="N8" s="305">
        <f>Resumo!N7</f>
        <v>44926</v>
      </c>
      <c r="O8" s="654"/>
      <c r="P8" s="657"/>
    </row>
    <row r="9" spans="1:16" ht="23.25" customHeight="1" thickBot="1">
      <c r="A9" s="37">
        <v>1</v>
      </c>
      <c r="B9" s="37" t="s">
        <v>156</v>
      </c>
      <c r="C9" s="70"/>
      <c r="D9" s="70"/>
      <c r="E9" s="70"/>
      <c r="F9" s="70"/>
      <c r="G9" s="70"/>
      <c r="H9" s="70"/>
      <c r="I9" s="70"/>
      <c r="J9" s="70"/>
      <c r="K9" s="70"/>
      <c r="L9" s="70"/>
      <c r="M9" s="70"/>
      <c r="N9" s="70"/>
      <c r="O9" s="70"/>
      <c r="P9" s="170"/>
    </row>
    <row r="10" spans="1:16" ht="23.25" customHeight="1">
      <c r="A10" s="21" t="s">
        <v>15</v>
      </c>
      <c r="B10" s="21" t="s">
        <v>34</v>
      </c>
      <c r="C10" s="67"/>
      <c r="D10" s="67"/>
      <c r="E10" s="67"/>
      <c r="F10" s="67"/>
      <c r="G10" s="67"/>
      <c r="H10" s="67"/>
      <c r="I10" s="67"/>
      <c r="J10" s="67"/>
      <c r="K10" s="67"/>
      <c r="L10" s="67"/>
      <c r="M10" s="67"/>
      <c r="N10" s="67"/>
      <c r="O10" s="67"/>
      <c r="P10" s="171"/>
    </row>
    <row r="11" spans="1:16" ht="23.25" customHeight="1">
      <c r="A11" s="22" t="s">
        <v>42</v>
      </c>
      <c r="B11" s="62" t="s">
        <v>330</v>
      </c>
      <c r="C11" s="12">
        <f>SUMPRODUCT(-('Diário 1º PA'!$E$4:$E$2000='Analítico Cp.'!$B11),-('Diário 1º PA'!$P$4:$P$2000=C$1),('Diário 1º PA'!$F$4:$F$2000))+SUMPRODUCT(-('Diário 2º PA'!$E$4:$E$1998='Analítico Cp.'!$B11),-('Diário 2º PA'!$P$4:$P$1998=C$1),('Diário 2º PA'!$F$4:$F$1998))+SUMPRODUCT(-('Diário 3º PA'!$E$4:$E$1991='Analítico Cp.'!$B11),-('Diário 3º PA'!$P$4:$P$1991=C$1),('Diário 3º PA'!$F$4:$F$1991))+SUMPRODUCT(-('Diário 4º PA'!$E$4:$E$2000='Analítico Cp.'!$B11),-('Diário 4º PA'!$P$4:$P$2000=C$1),('Diário 4º PA'!$F$4:$F$2000))+SUMPRODUCT(-('Comp.'!$D$5:$D$152='Analítico Cp.'!$B11),-('Comp.'!$J$5:$J$152=C$1),('Comp.'!$E$5:$E$152))</f>
        <v>820980</v>
      </c>
      <c r="D11" s="12">
        <f>SUMPRODUCT(-('Diário 1º PA'!$E$4:$E$2000='Analítico Cp.'!$B11),-('Diário 1º PA'!$P$4:$P$2000=D$1),('Diário 1º PA'!$F$4:$F$2000))+SUMPRODUCT(-('Diário 2º PA'!$E$4:$E$1998='Analítico Cp.'!$B11),-('Diário 2º PA'!$P$4:$P$1998=D$1),('Diário 2º PA'!$F$4:$F$1998))+SUMPRODUCT(-('Diário 3º PA'!$E$4:$E$1991='Analítico Cp.'!$B11),-('Diário 3º PA'!$P$4:$P$1991=D$1),('Diário 3º PA'!$F$4:$F$1991))+SUMPRODUCT(-('Diário 4º PA'!$E$4:$E$2000='Analítico Cp.'!$B11),-('Diário 4º PA'!$P$4:$P$2000=D$1),('Diário 4º PA'!$F$4:$F$2000))+SUMPRODUCT(-('Comp.'!$D$5:$D$152='Analítico Cp.'!$B11),-('Comp.'!$J$5:$J$152=D$1),('Comp.'!$E$5:$E$152))</f>
        <v>0</v>
      </c>
      <c r="E11" s="12">
        <f>SUMPRODUCT(-('Diário 1º PA'!$E$4:$E$2000='Analítico Cp.'!$B11),-('Diário 1º PA'!$P$4:$P$2000=E$1),('Diário 1º PA'!$F$4:$F$2000))+SUMPRODUCT(-('Diário 2º PA'!$E$4:$E$1998='Analítico Cp.'!$B11),-('Diário 2º PA'!$P$4:$P$1998=E$1),('Diário 2º PA'!$F$4:$F$1998))+SUMPRODUCT(-('Diário 3º PA'!$E$4:$E$1991='Analítico Cp.'!$B11),-('Diário 3º PA'!$P$4:$P$1991=E$1),('Diário 3º PA'!$F$4:$F$1991))+SUMPRODUCT(-('Diário 4º PA'!$E$4:$E$2000='Analítico Cp.'!$B11),-('Diário 4º PA'!$P$4:$P$2000=E$1),('Diário 4º PA'!$F$4:$F$2000))+SUMPRODUCT(-('Comp.'!$D$5:$D$152='Analítico Cp.'!$B11),-('Comp.'!$J$5:$J$152=E$1),('Comp.'!$E$5:$E$152))</f>
        <v>0</v>
      </c>
      <c r="F11" s="12">
        <f>SUMPRODUCT(-('Diário 1º PA'!$E$4:$E$2000='Analítico Cp.'!$B11),-('Diário 1º PA'!$P$4:$P$2000=F$1),('Diário 1º PA'!$F$4:$F$2000))+SUMPRODUCT(-('Diário 2º PA'!$E$4:$E$1998='Analítico Cp.'!$B11),-('Diário 2º PA'!$P$4:$P$1998=F$1),('Diário 2º PA'!$F$4:$F$1998))+SUMPRODUCT(-('Diário 3º PA'!$E$4:$E$1991='Analítico Cp.'!$B11),-('Diário 3º PA'!$P$4:$P$1991=F$1),('Diário 3º PA'!$F$4:$F$1991))+SUMPRODUCT(-('Diário 4º PA'!$E$4:$E$2000='Analítico Cp.'!$B11),-('Diário 4º PA'!$P$4:$P$2000=F$1),('Diário 4º PA'!$F$4:$F$2000))+SUMPRODUCT(-('Comp.'!$D$5:$D$152='Analítico Cp.'!$B11),-('Comp.'!$J$5:$J$152=F$1),('Comp.'!$E$5:$E$152))</f>
        <v>0</v>
      </c>
      <c r="G11" s="12">
        <f>SUMPRODUCT(-('Diário 1º PA'!$E$4:$E$2000='Analítico Cp.'!$B11),-('Diário 1º PA'!$P$4:$P$2000=G$1),('Diário 1º PA'!$F$4:$F$2000))+SUMPRODUCT(-('Diário 2º PA'!$E$4:$E$1998='Analítico Cp.'!$B11),-('Diário 2º PA'!$P$4:$P$1998=G$1),('Diário 2º PA'!$F$4:$F$1998))+SUMPRODUCT(-('Diário 3º PA'!$E$4:$E$1991='Analítico Cp.'!$B11),-('Diário 3º PA'!$P$4:$P$1991=G$1),('Diário 3º PA'!$F$4:$F$1991))+SUMPRODUCT(-('Diário 4º PA'!$E$4:$E$2000='Analítico Cp.'!$B11),-('Diário 4º PA'!$P$4:$P$2000=G$1),('Diário 4º PA'!$F$4:$F$2000))+SUMPRODUCT(-('Comp.'!$D$5:$D$152='Analítico Cp.'!$B11),-('Comp.'!$J$5:$J$152=G$1),('Comp.'!$E$5:$E$152))</f>
        <v>813520</v>
      </c>
      <c r="H11" s="12">
        <f>SUMPRODUCT(-('Diário 1º PA'!$E$4:$E$2000='Analítico Cp.'!$B11),-('Diário 1º PA'!$P$4:$P$2000=H$1),('Diário 1º PA'!$F$4:$F$2000))+SUMPRODUCT(-('Diário 2º PA'!$E$4:$E$1998='Analítico Cp.'!$B11),-('Diário 2º PA'!$P$4:$P$1998=H$1),('Diário 2º PA'!$F$4:$F$1998))+SUMPRODUCT(-('Diário 3º PA'!$E$4:$E$1991='Analítico Cp.'!$B11),-('Diário 3º PA'!$P$4:$P$1991=H$1),('Diário 3º PA'!$F$4:$F$1991))+SUMPRODUCT(-('Diário 4º PA'!$E$4:$E$2000='Analítico Cp.'!$B11),-('Diário 4º PA'!$P$4:$P$2000=H$1),('Diário 4º PA'!$F$4:$F$2000))+SUMPRODUCT(-('Comp.'!$D$5:$D$152='Analítico Cp.'!$B11),-('Comp.'!$J$5:$J$152=H$1),('Comp.'!$E$5:$E$152))</f>
        <v>0</v>
      </c>
      <c r="I11" s="12">
        <f>SUMPRODUCT(-('Diário 1º PA'!$E$4:$E$2000='Analítico Cp.'!$B11),-('Diário 1º PA'!$P$4:$P$2000=I$1),('Diário 1º PA'!$F$4:$F$2000))+SUMPRODUCT(-('Diário 2º PA'!$E$4:$E$1998='Analítico Cp.'!$B11),-('Diário 2º PA'!$P$4:$P$1998=I$1),('Diário 2º PA'!$F$4:$F$1998))+SUMPRODUCT(-('Diário 3º PA'!$E$4:$E$1991='Analítico Cp.'!$B11),-('Diário 3º PA'!$P$4:$P$1991=I$1),('Diário 3º PA'!$F$4:$F$1991))+SUMPRODUCT(-('Diário 4º PA'!$E$4:$E$2000='Analítico Cp.'!$B11),-('Diário 4º PA'!$P$4:$P$2000=I$1),('Diário 4º PA'!$F$4:$F$2000))+SUMPRODUCT(-('Comp.'!$D$5:$D$152='Analítico Cp.'!$B11),-('Comp.'!$J$5:$J$152=I$1),('Comp.'!$E$5:$E$152))</f>
        <v>0</v>
      </c>
      <c r="J11" s="12">
        <f>SUMPRODUCT(-('Diário 1º PA'!$E$4:$E$2000='Analítico Cp.'!$B11),-('Diário 1º PA'!$P$4:$P$2000=J$1),('Diário 1º PA'!$F$4:$F$2000))+SUMPRODUCT(-('Diário 2º PA'!$E$4:$E$1998='Analítico Cp.'!$B11),-('Diário 2º PA'!$P$4:$P$1998=J$1),('Diário 2º PA'!$F$4:$F$1998))+SUMPRODUCT(-('Diário 3º PA'!$E$4:$E$1991='Analítico Cp.'!$B11),-('Diário 3º PA'!$P$4:$P$1991=J$1),('Diário 3º PA'!$F$4:$F$1991))+SUMPRODUCT(-('Diário 4º PA'!$E$4:$E$2000='Analítico Cp.'!$B11),-('Diário 4º PA'!$P$4:$P$2000=J$1),('Diário 4º PA'!$F$4:$F$2000))+SUMPRODUCT(-('Comp.'!$D$5:$D$152='Analítico Cp.'!$B11),-('Comp.'!$J$5:$J$152=J$1),('Comp.'!$E$5:$E$152))</f>
        <v>583750</v>
      </c>
      <c r="K11" s="12">
        <f>SUMPRODUCT(-('Diário 1º PA'!$E$4:$E$2000='Analítico Cp.'!$B11),-('Diário 1º PA'!$P$4:$P$2000=K$1),('Diário 1º PA'!$F$4:$F$2000))+SUMPRODUCT(-('Diário 2º PA'!$E$4:$E$1998='Analítico Cp.'!$B11),-('Diário 2º PA'!$P$4:$P$1998=K$1),('Diário 2º PA'!$F$4:$F$1998))+SUMPRODUCT(-('Diário 3º PA'!$E$4:$E$1991='Analítico Cp.'!$B11),-('Diário 3º PA'!$P$4:$P$1991=K$1),('Diário 3º PA'!$F$4:$F$1991))+SUMPRODUCT(-('Diário 4º PA'!$E$4:$E$2000='Analítico Cp.'!$B11),-('Diário 4º PA'!$P$4:$P$2000=K$1),('Diário 4º PA'!$F$4:$F$2000))+SUMPRODUCT(-('Comp.'!$D$5:$D$152='Analítico Cp.'!$B11),-('Comp.'!$J$5:$J$152=K$1),('Comp.'!$E$5:$E$152))</f>
        <v>0</v>
      </c>
      <c r="L11" s="12">
        <f>SUMPRODUCT(-('Diário 1º PA'!$E$4:$E$2000='Analítico Cp.'!$B11),-('Diário 1º PA'!$P$4:$P$2000=L$1),('Diário 1º PA'!$F$4:$F$2000))+SUMPRODUCT(-('Diário 2º PA'!$E$4:$E$1998='Analítico Cp.'!$B11),-('Diário 2º PA'!$P$4:$P$1998=L$1),('Diário 2º PA'!$F$4:$F$1998))+SUMPRODUCT(-('Diário 3º PA'!$E$4:$E$1991='Analítico Cp.'!$B11),-('Diário 3º PA'!$P$4:$P$1991=L$1),('Diário 3º PA'!$F$4:$F$1991))+SUMPRODUCT(-('Diário 4º PA'!$E$4:$E$2000='Analítico Cp.'!$B11),-('Diário 4º PA'!$P$4:$P$2000=L$1),('Diário 4º PA'!$F$4:$F$2000))+SUMPRODUCT(-('Comp.'!$D$5:$D$152='Analítico Cp.'!$B11),-('Comp.'!$J$5:$J$152=L$1),('Comp.'!$E$5:$E$152))</f>
        <v>0</v>
      </c>
      <c r="M11" s="12">
        <f>SUMPRODUCT(-('Diário 1º PA'!$E$4:$E$2000='Analítico Cp.'!$B11),-('Diário 1º PA'!$P$4:$P$2000=M$1),('Diário 1º PA'!$F$4:$F$2000))+SUMPRODUCT(-('Diário 2º PA'!$E$4:$E$1998='Analítico Cp.'!$B11),-('Diário 2º PA'!$P$4:$P$1998=M$1),('Diário 2º PA'!$F$4:$F$1998))+SUMPRODUCT(-('Diário 3º PA'!$E$4:$E$1991='Analítico Cp.'!$B11),-('Diário 3º PA'!$P$4:$P$1991=M$1),('Diário 3º PA'!$F$4:$F$1991))+SUMPRODUCT(-('Diário 4º PA'!$E$4:$E$2000='Analítico Cp.'!$B11),-('Diário 4º PA'!$P$4:$P$2000=M$1),('Diário 4º PA'!$F$4:$F$2000))+SUMPRODUCT(-('Comp.'!$D$5:$D$152='Analítico Cp.'!$B11),-('Comp.'!$J$5:$J$152=M$1),('Comp.'!$E$5:$E$152))</f>
        <v>251750</v>
      </c>
      <c r="N11" s="12">
        <f>SUMPRODUCT(-('Diário 1º PA'!$E$4:$E$2000='Analítico Cp.'!$B11),-('Diário 1º PA'!$P$4:$P$2000=N$1),('Diário 1º PA'!$F$4:$F$2000))+SUMPRODUCT(-('Diário 2º PA'!$E$4:$E$1998='Analítico Cp.'!$B11),-('Diário 2º PA'!$P$4:$P$1998=N$1),('Diário 2º PA'!$F$4:$F$1998))+SUMPRODUCT(-('Diário 3º PA'!$E$4:$E$1991='Analítico Cp.'!$B11),-('Diário 3º PA'!$P$4:$P$1991=N$1),('Diário 3º PA'!$F$4:$F$1991))+SUMPRODUCT(-('Diário 4º PA'!$E$4:$E$2000='Analítico Cp.'!$B11),-('Diário 4º PA'!$P$4:$P$2000=N$1),('Diário 4º PA'!$F$4:$F$2000))+SUMPRODUCT(-('Comp.'!$D$5:$D$152='Analítico Cp.'!$B11),-('Comp.'!$J$5:$J$152=N$1),('Comp.'!$E$5:$E$152))</f>
        <v>0</v>
      </c>
      <c r="O11" s="13">
        <f>SUM(C11:N11)</f>
        <v>2470000</v>
      </c>
      <c r="P11" s="172">
        <f>IF($O$15=0,0,O11/$O$15)</f>
        <v>0.97977538137677389</v>
      </c>
    </row>
    <row r="12" spans="1:16" ht="23.25" customHeight="1">
      <c r="A12" s="22" t="s">
        <v>43</v>
      </c>
      <c r="B12" s="62" t="s">
        <v>331</v>
      </c>
      <c r="C12" s="12">
        <f>SUMPRODUCT(-('Diário 1º PA'!$E$4:$E$2000='Analítico Cp.'!$B12),-('Diário 1º PA'!$P$4:$P$2000=C$1),('Diário 1º PA'!$F$4:$F$2000))+SUMPRODUCT(-('Diário 2º PA'!$E$4:$E$1998='Analítico Cp.'!$B12),-('Diário 2º PA'!$P$4:$P$1998=C$1),('Diário 2º PA'!$F$4:$F$1998))+SUMPRODUCT(-('Diário 3º PA'!$E$4:$E$1991='Analítico Cp.'!$B12),-('Diário 3º PA'!$P$4:$P$1991=C$1),('Diário 3º PA'!$F$4:$F$1991))+SUMPRODUCT(-('Diário 4º PA'!$E$4:$E$2000='Analítico Cp.'!$B12),-('Diário 4º PA'!$P$4:$P$2000=C$1),('Diário 4º PA'!$F$4:$F$2000))+SUMPRODUCT(-('Comp.'!$D$5:$D$152='Analítico Cp.'!$B12),-('Comp.'!$J$5:$J$152=C$1),('Comp.'!$E$5:$E$152))</f>
        <v>0</v>
      </c>
      <c r="D12" s="12">
        <f>SUMPRODUCT(-('Diário 1º PA'!$E$4:$E$2000='Analítico Cp.'!$B12),-('Diário 1º PA'!$P$4:$P$2000=D$1),('Diário 1º PA'!$F$4:$F$2000))+SUMPRODUCT(-('Diário 2º PA'!$E$4:$E$1998='Analítico Cp.'!$B12),-('Diário 2º PA'!$P$4:$P$1998=D$1),('Diário 2º PA'!$F$4:$F$1998))+SUMPRODUCT(-('Diário 3º PA'!$E$4:$E$1991='Analítico Cp.'!$B12),-('Diário 3º PA'!$P$4:$P$1991=D$1),('Diário 3º PA'!$F$4:$F$1991))+SUMPRODUCT(-('Diário 4º PA'!$E$4:$E$2000='Analítico Cp.'!$B12),-('Diário 4º PA'!$P$4:$P$2000=D$1),('Diário 4º PA'!$F$4:$F$2000))+SUMPRODUCT(-('Comp.'!$D$5:$D$152='Analítico Cp.'!$B12),-('Comp.'!$J$5:$J$152=D$1),('Comp.'!$E$5:$E$152))</f>
        <v>0</v>
      </c>
      <c r="E12" s="12">
        <f>SUMPRODUCT(-('Diário 1º PA'!$E$4:$E$2000='Analítico Cp.'!$B12),-('Diário 1º PA'!$P$4:$P$2000=E$1),('Diário 1º PA'!$F$4:$F$2000))+SUMPRODUCT(-('Diário 2º PA'!$E$4:$E$1998='Analítico Cp.'!$B12),-('Diário 2º PA'!$P$4:$P$1998=E$1),('Diário 2º PA'!$F$4:$F$1998))+SUMPRODUCT(-('Diário 3º PA'!$E$4:$E$1991='Analítico Cp.'!$B12),-('Diário 3º PA'!$P$4:$P$1991=E$1),('Diário 3º PA'!$F$4:$F$1991))+SUMPRODUCT(-('Diário 4º PA'!$E$4:$E$2000='Analítico Cp.'!$B12),-('Diário 4º PA'!$P$4:$P$2000=E$1),('Diário 4º PA'!$F$4:$F$2000))+SUMPRODUCT(-('Comp.'!$D$5:$D$152='Analítico Cp.'!$B12),-('Comp.'!$J$5:$J$152=E$1),('Comp.'!$E$5:$E$152))</f>
        <v>0</v>
      </c>
      <c r="F12" s="12">
        <f>SUMPRODUCT(-('Diário 1º PA'!$E$4:$E$2000='Analítico Cp.'!$B12),-('Diário 1º PA'!$P$4:$P$2000=F$1),('Diário 1º PA'!$F$4:$F$2000))+SUMPRODUCT(-('Diário 2º PA'!$E$4:$E$1998='Analítico Cp.'!$B12),-('Diário 2º PA'!$P$4:$P$1998=F$1),('Diário 2º PA'!$F$4:$F$1998))+SUMPRODUCT(-('Diário 3º PA'!$E$4:$E$1991='Analítico Cp.'!$B12),-('Diário 3º PA'!$P$4:$P$1991=F$1),('Diário 3º PA'!$F$4:$F$1991))+SUMPRODUCT(-('Diário 4º PA'!$E$4:$E$2000='Analítico Cp.'!$B12),-('Diário 4º PA'!$P$4:$P$2000=F$1),('Diário 4º PA'!$F$4:$F$2000))+SUMPRODUCT(-('Comp.'!$D$5:$D$152='Analítico Cp.'!$B12),-('Comp.'!$J$5:$J$152=F$1),('Comp.'!$E$5:$E$152))</f>
        <v>0</v>
      </c>
      <c r="G12" s="12">
        <f>SUMPRODUCT(-('Diário 1º PA'!$E$4:$E$2000='Analítico Cp.'!$B12),-('Diário 1º PA'!$P$4:$P$2000=G$1),('Diário 1º PA'!$F$4:$F$2000))+SUMPRODUCT(-('Diário 2º PA'!$E$4:$E$1998='Analítico Cp.'!$B12),-('Diário 2º PA'!$P$4:$P$1998=G$1),('Diário 2º PA'!$F$4:$F$1998))+SUMPRODUCT(-('Diário 3º PA'!$E$4:$E$1991='Analítico Cp.'!$B12),-('Diário 3º PA'!$P$4:$P$1991=G$1),('Diário 3º PA'!$F$4:$F$1991))+SUMPRODUCT(-('Diário 4º PA'!$E$4:$E$2000='Analítico Cp.'!$B12),-('Diário 4º PA'!$P$4:$P$2000=G$1),('Diário 4º PA'!$F$4:$F$2000))+SUMPRODUCT(-('Comp.'!$D$5:$D$152='Analítico Cp.'!$B12),-('Comp.'!$J$5:$J$152=G$1),('Comp.'!$E$5:$E$152))</f>
        <v>0</v>
      </c>
      <c r="H12" s="12">
        <f>SUMPRODUCT(-('Diário 1º PA'!$E$4:$E$2000='Analítico Cp.'!$B12),-('Diário 1º PA'!$P$4:$P$2000=H$1),('Diário 1º PA'!$F$4:$F$2000))+SUMPRODUCT(-('Diário 2º PA'!$E$4:$E$1998='Analítico Cp.'!$B12),-('Diário 2º PA'!$P$4:$P$1998=H$1),('Diário 2º PA'!$F$4:$F$1998))+SUMPRODUCT(-('Diário 3º PA'!$E$4:$E$1991='Analítico Cp.'!$B12),-('Diário 3º PA'!$P$4:$P$1991=H$1),('Diário 3º PA'!$F$4:$F$1991))+SUMPRODUCT(-('Diário 4º PA'!$E$4:$E$2000='Analítico Cp.'!$B12),-('Diário 4º PA'!$P$4:$P$2000=H$1),('Diário 4º PA'!$F$4:$F$2000))+SUMPRODUCT(-('Comp.'!$D$5:$D$152='Analítico Cp.'!$B12),-('Comp.'!$J$5:$J$152=H$1),('Comp.'!$E$5:$E$152))</f>
        <v>0</v>
      </c>
      <c r="I12" s="12">
        <f>SUMPRODUCT(-('Diário 1º PA'!$E$4:$E$2000='Analítico Cp.'!$B12),-('Diário 1º PA'!$P$4:$P$2000=I$1),('Diário 1º PA'!$F$4:$F$2000))+SUMPRODUCT(-('Diário 2º PA'!$E$4:$E$1998='Analítico Cp.'!$B12),-('Diário 2º PA'!$P$4:$P$1998=I$1),('Diário 2º PA'!$F$4:$F$1998))+SUMPRODUCT(-('Diário 3º PA'!$E$4:$E$1991='Analítico Cp.'!$B12),-('Diário 3º PA'!$P$4:$P$1991=I$1),('Diário 3º PA'!$F$4:$F$1991))+SUMPRODUCT(-('Diário 4º PA'!$E$4:$E$2000='Analítico Cp.'!$B12),-('Diário 4º PA'!$P$4:$P$2000=I$1),('Diário 4º PA'!$F$4:$F$2000))+SUMPRODUCT(-('Comp.'!$D$5:$D$152='Analítico Cp.'!$B12),-('Comp.'!$J$5:$J$152=I$1),('Comp.'!$E$5:$E$152))</f>
        <v>0</v>
      </c>
      <c r="J12" s="12">
        <f>SUMPRODUCT(-('Diário 1º PA'!$E$4:$E$2000='Analítico Cp.'!$B12),-('Diário 1º PA'!$P$4:$P$2000=J$1),('Diário 1º PA'!$F$4:$F$2000))+SUMPRODUCT(-('Diário 2º PA'!$E$4:$E$1998='Analítico Cp.'!$B12),-('Diário 2º PA'!$P$4:$P$1998=J$1),('Diário 2º PA'!$F$4:$F$1998))+SUMPRODUCT(-('Diário 3º PA'!$E$4:$E$1991='Analítico Cp.'!$B12),-('Diário 3º PA'!$P$4:$P$1991=J$1),('Diário 3º PA'!$F$4:$F$1991))+SUMPRODUCT(-('Diário 4º PA'!$E$4:$E$2000='Analítico Cp.'!$B12),-('Diário 4º PA'!$P$4:$P$2000=J$1),('Diário 4º PA'!$F$4:$F$2000))+SUMPRODUCT(-('Comp.'!$D$5:$D$152='Analítico Cp.'!$B12),-('Comp.'!$J$5:$J$152=J$1),('Comp.'!$E$5:$E$152))</f>
        <v>0</v>
      </c>
      <c r="K12" s="12">
        <f>SUMPRODUCT(-('Diário 1º PA'!$E$4:$E$2000='Analítico Cp.'!$B12),-('Diário 1º PA'!$P$4:$P$2000=K$1),('Diário 1º PA'!$F$4:$F$2000))+SUMPRODUCT(-('Diário 2º PA'!$E$4:$E$1998='Analítico Cp.'!$B12),-('Diário 2º PA'!$P$4:$P$1998=K$1),('Diário 2º PA'!$F$4:$F$1998))+SUMPRODUCT(-('Diário 3º PA'!$E$4:$E$1991='Analítico Cp.'!$B12),-('Diário 3º PA'!$P$4:$P$1991=K$1),('Diário 3º PA'!$F$4:$F$1991))+SUMPRODUCT(-('Diário 4º PA'!$E$4:$E$2000='Analítico Cp.'!$B12),-('Diário 4º PA'!$P$4:$P$2000=K$1),('Diário 4º PA'!$F$4:$F$2000))+SUMPRODUCT(-('Comp.'!$D$5:$D$152='Analítico Cp.'!$B12),-('Comp.'!$J$5:$J$152=K$1),('Comp.'!$E$5:$E$152))</f>
        <v>0</v>
      </c>
      <c r="L12" s="12">
        <f>SUMPRODUCT(-('Diário 1º PA'!$E$4:$E$2000='Analítico Cp.'!$B12),-('Diário 1º PA'!$P$4:$P$2000=L$1),('Diário 1º PA'!$F$4:$F$2000))+SUMPRODUCT(-('Diário 2º PA'!$E$4:$E$1998='Analítico Cp.'!$B12),-('Diário 2º PA'!$P$4:$P$1998=L$1),('Diário 2º PA'!$F$4:$F$1998))+SUMPRODUCT(-('Diário 3º PA'!$E$4:$E$1991='Analítico Cp.'!$B12),-('Diário 3º PA'!$P$4:$P$1991=L$1),('Diário 3º PA'!$F$4:$F$1991))+SUMPRODUCT(-('Diário 4º PA'!$E$4:$E$2000='Analítico Cp.'!$B12),-('Diário 4º PA'!$P$4:$P$2000=L$1),('Diário 4º PA'!$F$4:$F$2000))+SUMPRODUCT(-('Comp.'!$D$5:$D$152='Analítico Cp.'!$B12),-('Comp.'!$J$5:$J$152=L$1),('Comp.'!$E$5:$E$152))</f>
        <v>0</v>
      </c>
      <c r="M12" s="12">
        <f>SUMPRODUCT(-('Diário 1º PA'!$E$4:$E$2000='Analítico Cp.'!$B12),-('Diário 1º PA'!$P$4:$P$2000=M$1),('Diário 1º PA'!$F$4:$F$2000))+SUMPRODUCT(-('Diário 2º PA'!$E$4:$E$1998='Analítico Cp.'!$B12),-('Diário 2º PA'!$P$4:$P$1998=M$1),('Diário 2º PA'!$F$4:$F$1998))+SUMPRODUCT(-('Diário 3º PA'!$E$4:$E$1991='Analítico Cp.'!$B12),-('Diário 3º PA'!$P$4:$P$1991=M$1),('Diário 3º PA'!$F$4:$F$1991))+SUMPRODUCT(-('Diário 4º PA'!$E$4:$E$2000='Analítico Cp.'!$B12),-('Diário 4º PA'!$P$4:$P$2000=M$1),('Diário 4º PA'!$F$4:$F$2000))+SUMPRODUCT(-('Comp.'!$D$5:$D$152='Analítico Cp.'!$B12),-('Comp.'!$J$5:$J$152=M$1),('Comp.'!$E$5:$E$152))</f>
        <v>0</v>
      </c>
      <c r="N12" s="12">
        <f>SUMPRODUCT(-('Diário 1º PA'!$E$4:$E$2000='Analítico Cp.'!$B12),-('Diário 1º PA'!$P$4:$P$2000=N$1),('Diário 1º PA'!$F$4:$F$2000))+SUMPRODUCT(-('Diário 2º PA'!$E$4:$E$1998='Analítico Cp.'!$B12),-('Diário 2º PA'!$P$4:$P$1998=N$1),('Diário 2º PA'!$F$4:$F$1998))+SUMPRODUCT(-('Diário 3º PA'!$E$4:$E$1991='Analítico Cp.'!$B12),-('Diário 3º PA'!$P$4:$P$1991=N$1),('Diário 3º PA'!$F$4:$F$1991))+SUMPRODUCT(-('Diário 4º PA'!$E$4:$E$2000='Analítico Cp.'!$B12),-('Diário 4º PA'!$P$4:$P$2000=N$1),('Diário 4º PA'!$F$4:$F$2000))+SUMPRODUCT(-('Comp.'!$D$5:$D$152='Analítico Cp.'!$B12),-('Comp.'!$J$5:$J$152=N$1),('Comp.'!$E$5:$E$152))</f>
        <v>0</v>
      </c>
      <c r="O12" s="13">
        <f>SUM(C12:N12)</f>
        <v>0</v>
      </c>
      <c r="P12" s="172">
        <f>IF($O$15=0,0,O12/$O$15)</f>
        <v>0</v>
      </c>
    </row>
    <row r="13" spans="1:16" ht="23.25" customHeight="1">
      <c r="A13" s="22" t="s">
        <v>45</v>
      </c>
      <c r="B13" s="62" t="s">
        <v>167</v>
      </c>
      <c r="C13" s="12">
        <f>SUMPRODUCT(-('Diário 1º PA'!$E$4:$E$2000='Analítico Cp.'!$B13),-('Diário 1º PA'!$P$4:$P$2000=C$1),('Diário 1º PA'!$F$4:$F$2000))+SUMPRODUCT(-('Diário 2º PA'!$E$4:$E$1998='Analítico Cp.'!$B13),-('Diário 2º PA'!$P$4:$P$1998=C$1),('Diário 2º PA'!$F$4:$F$1998))+SUMPRODUCT(-('Diário 3º PA'!$E$4:$E$1991='Analítico Cp.'!$B13),-('Diário 3º PA'!$P$4:$P$1991=C$1),('Diário 3º PA'!$F$4:$F$1991))+SUMPRODUCT(-('Diário 4º PA'!$E$4:$E$2000='Analítico Cp.'!$B13),-('Diário 4º PA'!$P$4:$P$2000=C$1),('Diário 4º PA'!$F$4:$F$2000))+SUMPRODUCT(-('Comp.'!$D$5:$D$152='Analítico Cp.'!$B13),-('Comp.'!$J$5:$J$152=C$1),('Comp.'!$E$5:$E$152))</f>
        <v>0</v>
      </c>
      <c r="D13" s="12">
        <f>SUMPRODUCT(-('Diário 1º PA'!$E$4:$E$2000='Analítico Cp.'!$B13),-('Diário 1º PA'!$P$4:$P$2000=D$1),('Diário 1º PA'!$F$4:$F$2000))+SUMPRODUCT(-('Diário 2º PA'!$E$4:$E$1998='Analítico Cp.'!$B13),-('Diário 2º PA'!$P$4:$P$1998=D$1),('Diário 2º PA'!$F$4:$F$1998))+SUMPRODUCT(-('Diário 3º PA'!$E$4:$E$1991='Analítico Cp.'!$B13),-('Diário 3º PA'!$P$4:$P$1991=D$1),('Diário 3º PA'!$F$4:$F$1991))+SUMPRODUCT(-('Diário 4º PA'!$E$4:$E$2000='Analítico Cp.'!$B13),-('Diário 4º PA'!$P$4:$P$2000=D$1),('Diário 4º PA'!$F$4:$F$2000))+SUMPRODUCT(-('Comp.'!$D$5:$D$152='Analítico Cp.'!$B13),-('Comp.'!$J$5:$J$152=D$1),('Comp.'!$E$5:$E$152))</f>
        <v>0</v>
      </c>
      <c r="E13" s="12">
        <f>SUMPRODUCT(-('Diário 1º PA'!$E$4:$E$2000='Analítico Cp.'!$B13),-('Diário 1º PA'!$P$4:$P$2000=E$1),('Diário 1º PA'!$F$4:$F$2000))+SUMPRODUCT(-('Diário 2º PA'!$E$4:$E$1998='Analítico Cp.'!$B13),-('Diário 2º PA'!$P$4:$P$1998=E$1),('Diário 2º PA'!$F$4:$F$1998))+SUMPRODUCT(-('Diário 3º PA'!$E$4:$E$1991='Analítico Cp.'!$B13),-('Diário 3º PA'!$P$4:$P$1991=E$1),('Diário 3º PA'!$F$4:$F$1991))+SUMPRODUCT(-('Diário 4º PA'!$E$4:$E$2000='Analítico Cp.'!$B13),-('Diário 4º PA'!$P$4:$P$2000=E$1),('Diário 4º PA'!$F$4:$F$2000))+SUMPRODUCT(-('Comp.'!$D$5:$D$152='Analítico Cp.'!$B13),-('Comp.'!$J$5:$J$152=E$1),('Comp.'!$E$5:$E$152))</f>
        <v>0</v>
      </c>
      <c r="F13" s="12">
        <f>SUMPRODUCT(-('Diário 1º PA'!$E$4:$E$2000='Analítico Cp.'!$B13),-('Diário 1º PA'!$P$4:$P$2000=F$1),('Diário 1º PA'!$F$4:$F$2000))+SUMPRODUCT(-('Diário 2º PA'!$E$4:$E$1998='Analítico Cp.'!$B13),-('Diário 2º PA'!$P$4:$P$1998=F$1),('Diário 2º PA'!$F$4:$F$1998))+SUMPRODUCT(-('Diário 3º PA'!$E$4:$E$1991='Analítico Cp.'!$B13),-('Diário 3º PA'!$P$4:$P$1991=F$1),('Diário 3º PA'!$F$4:$F$1991))+SUMPRODUCT(-('Diário 4º PA'!$E$4:$E$2000='Analítico Cp.'!$B13),-('Diário 4º PA'!$P$4:$P$2000=F$1),('Diário 4º PA'!$F$4:$F$2000))+SUMPRODUCT(-('Comp.'!$D$5:$D$152='Analítico Cp.'!$B13),-('Comp.'!$J$5:$J$152=F$1),('Comp.'!$E$5:$E$152))</f>
        <v>0</v>
      </c>
      <c r="G13" s="12">
        <f>SUMPRODUCT(-('Diário 1º PA'!$E$4:$E$2000='Analítico Cp.'!$B13),-('Diário 1º PA'!$P$4:$P$2000=G$1),('Diário 1º PA'!$F$4:$F$2000))+SUMPRODUCT(-('Diário 2º PA'!$E$4:$E$1998='Analítico Cp.'!$B13),-('Diário 2º PA'!$P$4:$P$1998=G$1),('Diário 2º PA'!$F$4:$F$1998))+SUMPRODUCT(-('Diário 3º PA'!$E$4:$E$1991='Analítico Cp.'!$B13),-('Diário 3º PA'!$P$4:$P$1991=G$1),('Diário 3º PA'!$F$4:$F$1991))+SUMPRODUCT(-('Diário 4º PA'!$E$4:$E$2000='Analítico Cp.'!$B13),-('Diário 4º PA'!$P$4:$P$2000=G$1),('Diário 4º PA'!$F$4:$F$2000))+SUMPRODUCT(-('Comp.'!$D$5:$D$152='Analítico Cp.'!$B13),-('Comp.'!$J$5:$J$152=G$1),('Comp.'!$E$5:$E$152))</f>
        <v>0</v>
      </c>
      <c r="H13" s="12">
        <f>SUMPRODUCT(-('Diário 1º PA'!$E$4:$E$2000='Analítico Cp.'!$B13),-('Diário 1º PA'!$P$4:$P$2000=H$1),('Diário 1º PA'!$F$4:$F$2000))+SUMPRODUCT(-('Diário 2º PA'!$E$4:$E$1998='Analítico Cp.'!$B13),-('Diário 2º PA'!$P$4:$P$1998=H$1),('Diário 2º PA'!$F$4:$F$1998))+SUMPRODUCT(-('Diário 3º PA'!$E$4:$E$1991='Analítico Cp.'!$B13),-('Diário 3º PA'!$P$4:$P$1991=H$1),('Diário 3º PA'!$F$4:$F$1991))+SUMPRODUCT(-('Diário 4º PA'!$E$4:$E$2000='Analítico Cp.'!$B13),-('Diário 4º PA'!$P$4:$P$2000=H$1),('Diário 4º PA'!$F$4:$F$2000))+SUMPRODUCT(-('Comp.'!$D$5:$D$152='Analítico Cp.'!$B13),-('Comp.'!$J$5:$J$152=H$1),('Comp.'!$E$5:$E$152))</f>
        <v>0</v>
      </c>
      <c r="I13" s="12">
        <f>SUMPRODUCT(-('Diário 1º PA'!$E$4:$E$2000='Analítico Cp.'!$B13),-('Diário 1º PA'!$P$4:$P$2000=I$1),('Diário 1º PA'!$F$4:$F$2000))+SUMPRODUCT(-('Diário 2º PA'!$E$4:$E$1998='Analítico Cp.'!$B13),-('Diário 2º PA'!$P$4:$P$1998=I$1),('Diário 2º PA'!$F$4:$F$1998))+SUMPRODUCT(-('Diário 3º PA'!$E$4:$E$1991='Analítico Cp.'!$B13),-('Diário 3º PA'!$P$4:$P$1991=I$1),('Diário 3º PA'!$F$4:$F$1991))+SUMPRODUCT(-('Diário 4º PA'!$E$4:$E$2000='Analítico Cp.'!$B13),-('Diário 4º PA'!$P$4:$P$2000=I$1),('Diário 4º PA'!$F$4:$F$2000))+SUMPRODUCT(-('Comp.'!$D$5:$D$152='Analítico Cp.'!$B13),-('Comp.'!$J$5:$J$152=I$1),('Comp.'!$E$5:$E$152))</f>
        <v>0</v>
      </c>
      <c r="J13" s="12">
        <f>SUMPRODUCT(-('Diário 1º PA'!$E$4:$E$2000='Analítico Cp.'!$B13),-('Diário 1º PA'!$P$4:$P$2000=J$1),('Diário 1º PA'!$F$4:$F$2000))+SUMPRODUCT(-('Diário 2º PA'!$E$4:$E$1998='Analítico Cp.'!$B13),-('Diário 2º PA'!$P$4:$P$1998=J$1),('Diário 2º PA'!$F$4:$F$1998))+SUMPRODUCT(-('Diário 3º PA'!$E$4:$E$1991='Analítico Cp.'!$B13),-('Diário 3º PA'!$P$4:$P$1991=J$1),('Diário 3º PA'!$F$4:$F$1991))+SUMPRODUCT(-('Diário 4º PA'!$E$4:$E$2000='Analítico Cp.'!$B13),-('Diário 4º PA'!$P$4:$P$2000=J$1),('Diário 4º PA'!$F$4:$F$2000))+SUMPRODUCT(-('Comp.'!$D$5:$D$152='Analítico Cp.'!$B13),-('Comp.'!$J$5:$J$152=J$1),('Comp.'!$E$5:$E$152))</f>
        <v>0</v>
      </c>
      <c r="K13" s="12">
        <f>SUMPRODUCT(-('Diário 1º PA'!$E$4:$E$2000='Analítico Cp.'!$B13),-('Diário 1º PA'!$P$4:$P$2000=K$1),('Diário 1º PA'!$F$4:$F$2000))+SUMPRODUCT(-('Diário 2º PA'!$E$4:$E$1998='Analítico Cp.'!$B13),-('Diário 2º PA'!$P$4:$P$1998=K$1),('Diário 2º PA'!$F$4:$F$1998))+SUMPRODUCT(-('Diário 3º PA'!$E$4:$E$1991='Analítico Cp.'!$B13),-('Diário 3º PA'!$P$4:$P$1991=K$1),('Diário 3º PA'!$F$4:$F$1991))+SUMPRODUCT(-('Diário 4º PA'!$E$4:$E$2000='Analítico Cp.'!$B13),-('Diário 4º PA'!$P$4:$P$2000=K$1),('Diário 4º PA'!$F$4:$F$2000))+SUMPRODUCT(-('Comp.'!$D$5:$D$152='Analítico Cp.'!$B13),-('Comp.'!$J$5:$J$152=K$1),('Comp.'!$E$5:$E$152))</f>
        <v>0</v>
      </c>
      <c r="L13" s="12">
        <f>SUMPRODUCT(-('Diário 1º PA'!$E$4:$E$2000='Analítico Cp.'!$B13),-('Diário 1º PA'!$P$4:$P$2000=L$1),('Diário 1º PA'!$F$4:$F$2000))+SUMPRODUCT(-('Diário 2º PA'!$E$4:$E$1998='Analítico Cp.'!$B13),-('Diário 2º PA'!$P$4:$P$1998=L$1),('Diário 2º PA'!$F$4:$F$1998))+SUMPRODUCT(-('Diário 3º PA'!$E$4:$E$1991='Analítico Cp.'!$B13),-('Diário 3º PA'!$P$4:$P$1991=L$1),('Diário 3º PA'!$F$4:$F$1991))+SUMPRODUCT(-('Diário 4º PA'!$E$4:$E$2000='Analítico Cp.'!$B13),-('Diário 4º PA'!$P$4:$P$2000=L$1),('Diário 4º PA'!$F$4:$F$2000))+SUMPRODUCT(-('Comp.'!$D$5:$D$152='Analítico Cp.'!$B13),-('Comp.'!$J$5:$J$152=L$1),('Comp.'!$E$5:$E$152))</f>
        <v>0</v>
      </c>
      <c r="M13" s="12">
        <f>SUMPRODUCT(-('Diário 1º PA'!$E$4:$E$2000='Analítico Cp.'!$B13),-('Diário 1º PA'!$P$4:$P$2000=M$1),('Diário 1º PA'!$F$4:$F$2000))+SUMPRODUCT(-('Diário 2º PA'!$E$4:$E$1998='Analítico Cp.'!$B13),-('Diário 2º PA'!$P$4:$P$1998=M$1),('Diário 2º PA'!$F$4:$F$1998))+SUMPRODUCT(-('Diário 3º PA'!$E$4:$E$1991='Analítico Cp.'!$B13),-('Diário 3º PA'!$P$4:$P$1991=M$1),('Diário 3º PA'!$F$4:$F$1991))+SUMPRODUCT(-('Diário 4º PA'!$E$4:$E$2000='Analítico Cp.'!$B13),-('Diário 4º PA'!$P$4:$P$2000=M$1),('Diário 4º PA'!$F$4:$F$2000))+SUMPRODUCT(-('Comp.'!$D$5:$D$152='Analítico Cp.'!$B13),-('Comp.'!$J$5:$J$152=M$1),('Comp.'!$E$5:$E$152))</f>
        <v>0</v>
      </c>
      <c r="N13" s="12">
        <f>SUMPRODUCT(-('Diário 1º PA'!$E$4:$E$2000='Analítico Cp.'!$B13),-('Diário 1º PA'!$P$4:$P$2000=N$1),('Diário 1º PA'!$F$4:$F$2000))+SUMPRODUCT(-('Diário 2º PA'!$E$4:$E$1998='Analítico Cp.'!$B13),-('Diário 2º PA'!$P$4:$P$1998=N$1),('Diário 2º PA'!$F$4:$F$1998))+SUMPRODUCT(-('Diário 3º PA'!$E$4:$E$1991='Analítico Cp.'!$B13),-('Diário 3º PA'!$P$4:$P$1991=N$1),('Diário 3º PA'!$F$4:$F$1991))+SUMPRODUCT(-('Diário 4º PA'!$E$4:$E$2000='Analítico Cp.'!$B13),-('Diário 4º PA'!$P$4:$P$2000=N$1),('Diário 4º PA'!$F$4:$F$2000))+SUMPRODUCT(-('Comp.'!$D$5:$D$152='Analítico Cp.'!$B13),-('Comp.'!$J$5:$J$152=N$1),('Comp.'!$E$5:$E$152))</f>
        <v>0</v>
      </c>
      <c r="O13" s="13">
        <f>SUM(C13:N13)</f>
        <v>0</v>
      </c>
      <c r="P13" s="172">
        <f>IF($O$15=0,0,O13/$O$15)</f>
        <v>0</v>
      </c>
    </row>
    <row r="14" spans="1:16" ht="23.25" customHeight="1" thickBot="1">
      <c r="A14" s="278" t="s">
        <v>319</v>
      </c>
      <c r="B14" s="272" t="s">
        <v>295</v>
      </c>
      <c r="C14" s="279">
        <f>SUMPRODUCT(-('Diário 1º PA'!$E$4:$E$2000='Analítico Cp.'!$B14),-('Diário 1º PA'!$P$4:$P$2000=C$1),('Diário 1º PA'!$F$4:$F$2000))+SUMPRODUCT(-('Diário 2º PA'!$E$4:$E$1998='Analítico Cp.'!$B14),-('Diário 2º PA'!$P$4:$P$1998=C$1),('Diário 2º PA'!$F$4:$F$1998))+SUMPRODUCT(-('Diário 3º PA'!$E$4:$E$1991='Analítico Cp.'!$B14),-('Diário 3º PA'!$P$4:$P$1991=C$1),('Diário 3º PA'!$F$4:$F$1991))+SUMPRODUCT(-('Diário 4º PA'!$E$4:$E$2000='Analítico Cp.'!$B14),-('Diário 4º PA'!$P$4:$P$2000=C$1),('Diário 4º PA'!$F$4:$F$2000))+SUMPRODUCT(-('Comp.'!$D$5:$D$152='Analítico Cp.'!$B14),-('Comp.'!$J$5:$J$152=C$1),('Comp.'!$E$5:$E$152))</f>
        <v>1332.55</v>
      </c>
      <c r="D14" s="279">
        <f>SUMPRODUCT(-('Diário 1º PA'!$E$4:$E$2000='Analítico Cp.'!$B14),-('Diário 1º PA'!$P$4:$P$2000=D$1),('Diário 1º PA'!$F$4:$F$2000))+SUMPRODUCT(-('Diário 2º PA'!$E$4:$E$1998='Analítico Cp.'!$B14),-('Diário 2º PA'!$P$4:$P$1998=D$1),('Diário 2º PA'!$F$4:$F$1998))+SUMPRODUCT(-('Diário 3º PA'!$E$4:$E$1991='Analítico Cp.'!$B14),-('Diário 3º PA'!$P$4:$P$1991=D$1),('Diário 3º PA'!$F$4:$F$1991))+SUMPRODUCT(-('Diário 4º PA'!$E$4:$E$2000='Analítico Cp.'!$B14),-('Diário 4º PA'!$P$4:$P$2000=D$1),('Diário 4º PA'!$F$4:$F$2000))+SUMPRODUCT(-('Comp.'!$D$5:$D$152='Analítico Cp.'!$B14),-('Comp.'!$J$5:$J$152=D$1),('Comp.'!$E$5:$E$152))</f>
        <v>5713.69</v>
      </c>
      <c r="E14" s="279">
        <f>SUMPRODUCT(-('Diário 1º PA'!$E$4:$E$2000='Analítico Cp.'!$B14),-('Diário 1º PA'!$P$4:$P$2000=E$1),('Diário 1º PA'!$F$4:$F$2000))+SUMPRODUCT(-('Diário 2º PA'!$E$4:$E$1998='Analítico Cp.'!$B14),-('Diário 2º PA'!$P$4:$P$1998=E$1),('Diário 2º PA'!$F$4:$F$1998))+SUMPRODUCT(-('Diário 3º PA'!$E$4:$E$1991='Analítico Cp.'!$B14),-('Diário 3º PA'!$P$4:$P$1991=E$1),('Diário 3º PA'!$F$4:$F$1991))+SUMPRODUCT(-('Diário 4º PA'!$E$4:$E$2000='Analítico Cp.'!$B14),-('Diário 4º PA'!$P$4:$P$2000=E$1),('Diário 4º PA'!$F$4:$F$2000))+SUMPRODUCT(-('Comp.'!$D$5:$D$152='Analítico Cp.'!$B14),-('Comp.'!$J$5:$J$152=E$1),('Comp.'!$E$5:$E$152))</f>
        <v>6213.98</v>
      </c>
      <c r="F14" s="279">
        <f>SUMPRODUCT(-('Diário 1º PA'!$E$4:$E$2000='Analítico Cp.'!$B14),-('Diário 1º PA'!$P$4:$P$2000=F$1),('Diário 1º PA'!$F$4:$F$2000))+SUMPRODUCT(-('Diário 2º PA'!$E$4:$E$1998='Analítico Cp.'!$B14),-('Diário 2º PA'!$P$4:$P$1998=F$1),('Diário 2º PA'!$F$4:$F$1998))+SUMPRODUCT(-('Diário 3º PA'!$E$4:$E$1991='Analítico Cp.'!$B14),-('Diário 3º PA'!$P$4:$P$1991=F$1),('Diário 3º PA'!$F$4:$F$1991))+SUMPRODUCT(-('Diário 4º PA'!$E$4:$E$2000='Analítico Cp.'!$B14),-('Diário 4º PA'!$P$4:$P$2000=F$1),('Diário 4º PA'!$F$4:$F$2000))+SUMPRODUCT(-('Comp.'!$D$5:$D$152='Analítico Cp.'!$B14),-('Comp.'!$J$5:$J$152=F$1),('Comp.'!$E$5:$E$152))</f>
        <v>2850.22</v>
      </c>
      <c r="G14" s="279">
        <f>SUMPRODUCT(-('Diário 1º PA'!$E$4:$E$2000='Analítico Cp.'!$B14),-('Diário 1º PA'!$P$4:$P$2000=G$1),('Diário 1º PA'!$F$4:$F$2000))+SUMPRODUCT(-('Diário 2º PA'!$E$4:$E$1998='Analítico Cp.'!$B14),-('Diário 2º PA'!$P$4:$P$1998=G$1),('Diário 2º PA'!$F$4:$F$1998))+SUMPRODUCT(-('Diário 3º PA'!$E$4:$E$1991='Analítico Cp.'!$B14),-('Diário 3º PA'!$P$4:$P$1991=G$1),('Diário 3º PA'!$F$4:$F$1991))+SUMPRODUCT(-('Diário 4º PA'!$E$4:$E$2000='Analítico Cp.'!$B14),-('Diário 4º PA'!$P$4:$P$2000=G$1),('Diário 4º PA'!$F$4:$F$2000))+SUMPRODUCT(-('Comp.'!$D$5:$D$152='Analítico Cp.'!$B14),-('Comp.'!$J$5:$J$152=G$1),('Comp.'!$E$5:$E$152))</f>
        <v>3993.24</v>
      </c>
      <c r="H14" s="279">
        <f>SUMPRODUCT(-('Diário 1º PA'!$E$4:$E$2000='Analítico Cp.'!$B14),-('Diário 1º PA'!$P$4:$P$2000=H$1),('Diário 1º PA'!$F$4:$F$2000))+SUMPRODUCT(-('Diário 2º PA'!$E$4:$E$1998='Analítico Cp.'!$B14),-('Diário 2º PA'!$P$4:$P$1998=H$1),('Diário 2º PA'!$F$4:$F$1998))+SUMPRODUCT(-('Diário 3º PA'!$E$4:$E$1991='Analítico Cp.'!$B14),-('Diário 3º PA'!$P$4:$P$1991=H$1),('Diário 3º PA'!$F$4:$F$1991))+SUMPRODUCT(-('Diário 4º PA'!$E$4:$E$2000='Analítico Cp.'!$B14),-('Diário 4º PA'!$P$4:$P$2000=H$1),('Diário 4º PA'!$F$4:$F$2000))+SUMPRODUCT(-('Comp.'!$D$5:$D$152='Analítico Cp.'!$B14),-('Comp.'!$J$5:$J$152=H$1),('Comp.'!$E$5:$E$152))</f>
        <v>6152.09</v>
      </c>
      <c r="I14" s="279">
        <f>SUMPRODUCT(-('Diário 1º PA'!$E$4:$E$2000='Analítico Cp.'!$B14),-('Diário 1º PA'!$P$4:$P$2000=I$1),('Diário 1º PA'!$F$4:$F$2000))+SUMPRODUCT(-('Diário 2º PA'!$E$4:$E$1998='Analítico Cp.'!$B14),-('Diário 2º PA'!$P$4:$P$1998=I$1),('Diário 2º PA'!$F$4:$F$1998))+SUMPRODUCT(-('Diário 3º PA'!$E$4:$E$1991='Analítico Cp.'!$B14),-('Diário 3º PA'!$P$4:$P$1991=I$1),('Diário 3º PA'!$F$4:$F$1991))+SUMPRODUCT(-('Diário 4º PA'!$E$4:$E$2000='Analítico Cp.'!$B14),-('Diário 4º PA'!$P$4:$P$2000=I$1),('Diário 4º PA'!$F$4:$F$2000))+SUMPRODUCT(-('Comp.'!$D$5:$D$152='Analítico Cp.'!$B14),-('Comp.'!$J$5:$J$152=I$1),('Comp.'!$E$5:$E$152))</f>
        <v>4422.95</v>
      </c>
      <c r="J14" s="279">
        <f>SUMPRODUCT(-('Diário 1º PA'!$E$4:$E$2000='Analítico Cp.'!$B14),-('Diário 1º PA'!$P$4:$P$2000=J$1),('Diário 1º PA'!$F$4:$F$2000))+SUMPRODUCT(-('Diário 2º PA'!$E$4:$E$1998='Analítico Cp.'!$B14),-('Diário 2º PA'!$P$4:$P$1998=J$1),('Diário 2º PA'!$F$4:$F$1998))+SUMPRODUCT(-('Diário 3º PA'!$E$4:$E$1991='Analítico Cp.'!$B14),-('Diário 3º PA'!$P$4:$P$1991=J$1),('Diário 3º PA'!$F$4:$F$1991))+SUMPRODUCT(-('Diário 4º PA'!$E$4:$E$2000='Analítico Cp.'!$B14),-('Diário 4º PA'!$P$4:$P$2000=J$1),('Diário 4º PA'!$F$4:$F$2000))+SUMPRODUCT(-('Comp.'!$D$5:$D$152='Analítico Cp.'!$B14),-('Comp.'!$J$5:$J$152=J$1),('Comp.'!$E$5:$E$152))</f>
        <v>5844.5</v>
      </c>
      <c r="K14" s="279">
        <f>SUMPRODUCT(-('Diário 1º PA'!$E$4:$E$2000='Analítico Cp.'!$B14),-('Diário 1º PA'!$P$4:$P$2000=K$1),('Diário 1º PA'!$F$4:$F$2000))+SUMPRODUCT(-('Diário 2º PA'!$E$4:$E$1998='Analítico Cp.'!$B14),-('Diário 2º PA'!$P$4:$P$1998=K$1),('Diário 2º PA'!$F$4:$F$1998))+SUMPRODUCT(-('Diário 3º PA'!$E$4:$E$1991='Analítico Cp.'!$B14),-('Diário 3º PA'!$P$4:$P$1991=K$1),('Diário 3º PA'!$F$4:$F$1991))+SUMPRODUCT(-('Diário 4º PA'!$E$4:$E$2000='Analítico Cp.'!$B14),-('Diário 4º PA'!$P$4:$P$2000=K$1),('Diário 4º PA'!$F$4:$F$2000))+SUMPRODUCT(-('Comp.'!$D$5:$D$152='Analítico Cp.'!$B14),-('Comp.'!$J$5:$J$152=K$1),('Comp.'!$E$5:$E$152))</f>
        <v>7069.52</v>
      </c>
      <c r="L14" s="279">
        <f>SUMPRODUCT(-('Diário 1º PA'!$E$4:$E$2000='Analítico Cp.'!$B14),-('Diário 1º PA'!$P$4:$P$2000=L$1),('Diário 1º PA'!$F$4:$F$2000))+SUMPRODUCT(-('Diário 2º PA'!$E$4:$E$1998='Analítico Cp.'!$B14),-('Diário 2º PA'!$P$4:$P$1998=L$1),('Diário 2º PA'!$F$4:$F$1998))+SUMPRODUCT(-('Diário 3º PA'!$E$4:$E$1991='Analítico Cp.'!$B14),-('Diário 3º PA'!$P$4:$P$1991=L$1),('Diário 3º PA'!$F$4:$F$1991))+SUMPRODUCT(-('Diário 4º PA'!$E$4:$E$2000='Analítico Cp.'!$B14),-('Diário 4º PA'!$P$4:$P$2000=L$1),('Diário 4º PA'!$F$4:$F$2000))+SUMPRODUCT(-('Comp.'!$D$5:$D$152='Analítico Cp.'!$B14),-('Comp.'!$J$5:$J$152=L$1),('Comp.'!$E$5:$E$152))</f>
        <v>4887.47</v>
      </c>
      <c r="M14" s="279">
        <f>SUMPRODUCT(-('Diário 1º PA'!$E$4:$E$2000='Analítico Cp.'!$B14),-('Diário 1º PA'!$P$4:$P$2000=M$1),('Diário 1º PA'!$F$4:$F$2000))+SUMPRODUCT(-('Diário 2º PA'!$E$4:$E$1998='Analítico Cp.'!$B14),-('Diário 2º PA'!$P$4:$P$1998=M$1),('Diário 2º PA'!$F$4:$F$1998))+SUMPRODUCT(-('Diário 3º PA'!$E$4:$E$1991='Analítico Cp.'!$B14),-('Diário 3º PA'!$P$4:$P$1991=M$1),('Diário 3º PA'!$F$4:$F$1991))+SUMPRODUCT(-('Diário 4º PA'!$E$4:$E$2000='Analítico Cp.'!$B14),-('Diário 4º PA'!$P$4:$P$2000=M$1),('Diário 4º PA'!$F$4:$F$2000))+SUMPRODUCT(-('Comp.'!$D$5:$D$152='Analítico Cp.'!$B14),-('Comp.'!$J$5:$J$152=M$1),('Comp.'!$E$5:$E$152))</f>
        <v>2505.77</v>
      </c>
      <c r="N14" s="279">
        <f>SUMPRODUCT(-('Diário 1º PA'!$E$4:$E$2000='Analítico Cp.'!$B14),-('Diário 1º PA'!$P$4:$P$2000=N$1),('Diário 1º PA'!$F$4:$F$2000))+SUMPRODUCT(-('Diário 2º PA'!$E$4:$E$1998='Analítico Cp.'!$B14),-('Diário 2º PA'!$P$4:$P$1998=N$1),('Diário 2º PA'!$F$4:$F$1998))+SUMPRODUCT(-('Diário 3º PA'!$E$4:$E$1991='Analítico Cp.'!$B14),-('Diário 3º PA'!$P$4:$P$1991=N$1),('Diário 3º PA'!$F$4:$F$1991))+SUMPRODUCT(-('Diário 4º PA'!$E$4:$E$2000='Analítico Cp.'!$B14),-('Diário 4º PA'!$P$4:$P$2000=N$1),('Diário 4º PA'!$F$4:$F$2000))+SUMPRODUCT(-('Comp.'!$D$5:$D$152='Analítico Cp.'!$B14),-('Comp.'!$J$5:$J$152=N$1),('Comp.'!$E$5:$E$152))</f>
        <v>0</v>
      </c>
      <c r="O14" s="15">
        <f>SUM(C14:N14)</f>
        <v>50985.98</v>
      </c>
      <c r="P14" s="274">
        <f>IF($O$15=0,0,O14/$O$15)</f>
        <v>2.0224618623226141E-2</v>
      </c>
    </row>
    <row r="15" spans="1:16" ht="23.25" customHeight="1" thickBot="1">
      <c r="A15" s="27" t="s">
        <v>263</v>
      </c>
      <c r="B15" s="28"/>
      <c r="C15" s="16">
        <f>SUBTOTAL(109,C11:C14)</f>
        <v>822312.55</v>
      </c>
      <c r="D15" s="16">
        <f>SUBTOTAL(109,D11:D14)</f>
        <v>5713.69</v>
      </c>
      <c r="E15" s="16">
        <f>SUBTOTAL(109,E11:E14)</f>
        <v>6213.98</v>
      </c>
      <c r="F15" s="16">
        <f t="shared" ref="F15:N15" si="0">SUBTOTAL(109,F11:F14)</f>
        <v>2850.22</v>
      </c>
      <c r="G15" s="16">
        <f t="shared" si="0"/>
        <v>817513.24</v>
      </c>
      <c r="H15" s="16">
        <f t="shared" si="0"/>
        <v>6152.09</v>
      </c>
      <c r="I15" s="16">
        <f t="shared" si="0"/>
        <v>4422.95</v>
      </c>
      <c r="J15" s="16">
        <f t="shared" si="0"/>
        <v>589594.5</v>
      </c>
      <c r="K15" s="16">
        <f t="shared" si="0"/>
        <v>7069.52</v>
      </c>
      <c r="L15" s="16">
        <f t="shared" si="0"/>
        <v>4887.47</v>
      </c>
      <c r="M15" s="16">
        <f t="shared" si="0"/>
        <v>254255.77</v>
      </c>
      <c r="N15" s="16">
        <f t="shared" si="0"/>
        <v>0</v>
      </c>
      <c r="O15" s="16">
        <f>SUBTOTAL(109,O11:O14)</f>
        <v>2520985.98</v>
      </c>
      <c r="P15" s="169">
        <f>IF($O$15=0,0,O15/$O$15)</f>
        <v>1</v>
      </c>
    </row>
    <row r="16" spans="1:16" ht="23.25" customHeight="1" thickBot="1">
      <c r="A16" s="29"/>
      <c r="B16" s="20"/>
      <c r="C16" s="30"/>
      <c r="D16" s="30"/>
      <c r="E16" s="30"/>
      <c r="F16" s="30"/>
      <c r="G16" s="30"/>
      <c r="H16" s="30"/>
      <c r="I16" s="30"/>
      <c r="J16" s="30"/>
      <c r="K16" s="30"/>
      <c r="L16" s="30"/>
      <c r="M16" s="30"/>
      <c r="N16" s="30"/>
      <c r="O16" s="30"/>
    </row>
    <row r="17" spans="1:16" ht="23.25" customHeight="1" thickBot="1">
      <c r="A17" s="31">
        <v>2</v>
      </c>
      <c r="B17" s="20" t="s">
        <v>157</v>
      </c>
      <c r="C17" s="70"/>
      <c r="D17" s="70"/>
      <c r="E17" s="70"/>
      <c r="F17" s="70"/>
      <c r="G17" s="70"/>
      <c r="H17" s="70"/>
      <c r="I17" s="70"/>
      <c r="J17" s="70"/>
      <c r="K17" s="70"/>
      <c r="L17" s="70"/>
      <c r="M17" s="70"/>
      <c r="N17" s="70"/>
      <c r="O17" s="70"/>
      <c r="P17" s="70"/>
    </row>
    <row r="18" spans="1:16" ht="23.25" customHeight="1">
      <c r="A18" s="21" t="s">
        <v>39</v>
      </c>
      <c r="B18" s="105" t="s">
        <v>182</v>
      </c>
      <c r="C18" s="69"/>
      <c r="D18" s="69"/>
      <c r="E18" s="69"/>
      <c r="F18" s="69"/>
      <c r="G18" s="69"/>
      <c r="H18" s="69"/>
      <c r="I18" s="69"/>
      <c r="J18" s="69"/>
      <c r="K18" s="69"/>
      <c r="L18" s="69"/>
      <c r="M18" s="69"/>
      <c r="N18" s="69"/>
      <c r="O18" s="69"/>
      <c r="P18" s="174"/>
    </row>
    <row r="19" spans="1:16" ht="23.25" customHeight="1">
      <c r="A19" s="32" t="s">
        <v>11</v>
      </c>
      <c r="B19" s="33" t="s">
        <v>93</v>
      </c>
      <c r="C19" s="67"/>
      <c r="D19" s="67"/>
      <c r="E19" s="67"/>
      <c r="F19" s="67"/>
      <c r="G19" s="67"/>
      <c r="H19" s="67"/>
      <c r="I19" s="67"/>
      <c r="J19" s="67"/>
      <c r="K19" s="67"/>
      <c r="L19" s="67"/>
      <c r="M19" s="67"/>
      <c r="N19" s="67"/>
      <c r="O19" s="67"/>
      <c r="P19" s="175"/>
    </row>
    <row r="20" spans="1:16" ht="23.25" customHeight="1">
      <c r="A20" s="63" t="s">
        <v>100</v>
      </c>
      <c r="B20" s="62" t="s">
        <v>1</v>
      </c>
      <c r="C20" s="12">
        <f>SUMPRODUCT(-('Diário 1º PA'!$E$4:$E$2000='Analítico Cp.'!$B20),-('Diário 1º PA'!$P$4:$P$2000=C$1),('Diário 1º PA'!$F$4:$F$2000))+SUMPRODUCT(-('Diário 2º PA'!$E$4:$E$1998='Analítico Cp.'!$B20),-('Diário 2º PA'!$P$4:$P$1998=C$1),('Diário 2º PA'!$F$4:$F$1998))+SUMPRODUCT(-('Diário 3º PA'!$E$4:$E$1991='Analítico Cp.'!$B20),-('Diário 3º PA'!$P$4:$P$1991=C$1),('Diário 3º PA'!$F$4:$F$1991))+SUMPRODUCT(-('Diário 4º PA'!$E$4:$E$2000='Analítico Cp.'!$B20),-('Diário 4º PA'!$P$4:$P$2000=C$1),('Diário 4º PA'!$F$4:$F$2000))+SUMPRODUCT(-('Comp.'!$D$5:$D$152='Analítico Cp.'!$B20),-('Comp.'!$J$5:$J$152=C$1),('Comp.'!$E$5:$E$152))</f>
        <v>0</v>
      </c>
      <c r="D20" s="12">
        <f>SUMPRODUCT(-('Diário 1º PA'!$E$4:$E$2000='Analítico Cp.'!$B20),-('Diário 1º PA'!$P$4:$P$2000=D$1),('Diário 1º PA'!$F$4:$F$2000))+SUMPRODUCT(-('Diário 2º PA'!$E$4:$E$1998='Analítico Cp.'!$B20),-('Diário 2º PA'!$P$4:$P$1998=D$1),('Diário 2º PA'!$F$4:$F$1998))+SUMPRODUCT(-('Diário 3º PA'!$E$4:$E$1991='Analítico Cp.'!$B20),-('Diário 3º PA'!$P$4:$P$1991=D$1),('Diário 3º PA'!$F$4:$F$1991))+SUMPRODUCT(-('Diário 4º PA'!$E$4:$E$2000='Analítico Cp.'!$B20),-('Diário 4º PA'!$P$4:$P$2000=D$1),('Diário 4º PA'!$F$4:$F$2000))+SUMPRODUCT(-('Comp.'!$D$5:$D$152='Analítico Cp.'!$B20),-('Comp.'!$J$5:$J$152=D$1),('Comp.'!$E$5:$E$152))</f>
        <v>0</v>
      </c>
      <c r="E20" s="12">
        <f>SUMPRODUCT(-('Diário 1º PA'!$E$4:$E$2000='Analítico Cp.'!$B20),-('Diário 1º PA'!$P$4:$P$2000=E$1),('Diário 1º PA'!$F$4:$F$2000))+SUMPRODUCT(-('Diário 2º PA'!$E$4:$E$1998='Analítico Cp.'!$B20),-('Diário 2º PA'!$P$4:$P$1998=E$1),('Diário 2º PA'!$F$4:$F$1998))+SUMPRODUCT(-('Diário 3º PA'!$E$4:$E$1991='Analítico Cp.'!$B20),-('Diário 3º PA'!$P$4:$P$1991=E$1),('Diário 3º PA'!$F$4:$F$1991))+SUMPRODUCT(-('Diário 4º PA'!$E$4:$E$2000='Analítico Cp.'!$B20),-('Diário 4º PA'!$P$4:$P$2000=E$1),('Diário 4º PA'!$F$4:$F$2000))+SUMPRODUCT(-('Comp.'!$D$5:$D$152='Analítico Cp.'!$B20),-('Comp.'!$J$5:$J$152=E$1),('Comp.'!$E$5:$E$152))</f>
        <v>0</v>
      </c>
      <c r="F20" s="12">
        <f>SUMPRODUCT(-('Diário 1º PA'!$E$4:$E$2000='Analítico Cp.'!$B20),-('Diário 1º PA'!$P$4:$P$2000=F$1),('Diário 1º PA'!$F$4:$F$2000))+SUMPRODUCT(-('Diário 2º PA'!$E$4:$E$1998='Analítico Cp.'!$B20),-('Diário 2º PA'!$P$4:$P$1998=F$1),('Diário 2º PA'!$F$4:$F$1998))+SUMPRODUCT(-('Diário 3º PA'!$E$4:$E$1991='Analítico Cp.'!$B20),-('Diário 3º PA'!$P$4:$P$1991=F$1),('Diário 3º PA'!$F$4:$F$1991))+SUMPRODUCT(-('Diário 4º PA'!$E$4:$E$2000='Analítico Cp.'!$B20),-('Diário 4º PA'!$P$4:$P$2000=F$1),('Diário 4º PA'!$F$4:$F$2000))+SUMPRODUCT(-('Comp.'!$D$5:$D$152='Analítico Cp.'!$B20),-('Comp.'!$J$5:$J$152=F$1),('Comp.'!$E$5:$E$152))</f>
        <v>0</v>
      </c>
      <c r="G20" s="12">
        <f>SUMPRODUCT(-('Diário 1º PA'!$E$4:$E$2000='Analítico Cp.'!$B20),-('Diário 1º PA'!$P$4:$P$2000=G$1),('Diário 1º PA'!$F$4:$F$2000))+SUMPRODUCT(-('Diário 2º PA'!$E$4:$E$1998='Analítico Cp.'!$B20),-('Diário 2º PA'!$P$4:$P$1998=G$1),('Diário 2º PA'!$F$4:$F$1998))+SUMPRODUCT(-('Diário 3º PA'!$E$4:$E$1991='Analítico Cp.'!$B20),-('Diário 3º PA'!$P$4:$P$1991=G$1),('Diário 3º PA'!$F$4:$F$1991))+SUMPRODUCT(-('Diário 4º PA'!$E$4:$E$2000='Analítico Cp.'!$B20),-('Diário 4º PA'!$P$4:$P$2000=G$1),('Diário 4º PA'!$F$4:$F$2000))+SUMPRODUCT(-('Comp.'!$D$5:$D$152='Analítico Cp.'!$B20),-('Comp.'!$J$5:$J$152=G$1),('Comp.'!$E$5:$E$152))</f>
        <v>0</v>
      </c>
      <c r="H20" s="12">
        <f>SUMPRODUCT(-('Diário 1º PA'!$E$4:$E$2000='Analítico Cp.'!$B20),-('Diário 1º PA'!$P$4:$P$2000=H$1),('Diário 1º PA'!$F$4:$F$2000))+SUMPRODUCT(-('Diário 2º PA'!$E$4:$E$1998='Analítico Cp.'!$B20),-('Diário 2º PA'!$P$4:$P$1998=H$1),('Diário 2º PA'!$F$4:$F$1998))+SUMPRODUCT(-('Diário 3º PA'!$E$4:$E$1991='Analítico Cp.'!$B20),-('Diário 3º PA'!$P$4:$P$1991=H$1),('Diário 3º PA'!$F$4:$F$1991))+SUMPRODUCT(-('Diário 4º PA'!$E$4:$E$2000='Analítico Cp.'!$B20),-('Diário 4º PA'!$P$4:$P$2000=H$1),('Diário 4º PA'!$F$4:$F$2000))+SUMPRODUCT(-('Comp.'!$D$5:$D$152='Analítico Cp.'!$B20),-('Comp.'!$J$5:$J$152=H$1),('Comp.'!$E$5:$E$152))</f>
        <v>0</v>
      </c>
      <c r="I20" s="12">
        <f>SUMPRODUCT(-('Diário 1º PA'!$E$4:$E$2000='Analítico Cp.'!$B20),-('Diário 1º PA'!$P$4:$P$2000=I$1),('Diário 1º PA'!$F$4:$F$2000))+SUMPRODUCT(-('Diário 2º PA'!$E$4:$E$1998='Analítico Cp.'!$B20),-('Diário 2º PA'!$P$4:$P$1998=I$1),('Diário 2º PA'!$F$4:$F$1998))+SUMPRODUCT(-('Diário 3º PA'!$E$4:$E$1991='Analítico Cp.'!$B20),-('Diário 3º PA'!$P$4:$P$1991=I$1),('Diário 3º PA'!$F$4:$F$1991))+SUMPRODUCT(-('Diário 4º PA'!$E$4:$E$2000='Analítico Cp.'!$B20),-('Diário 4º PA'!$P$4:$P$2000=I$1),('Diário 4º PA'!$F$4:$F$2000))+SUMPRODUCT(-('Comp.'!$D$5:$D$152='Analítico Cp.'!$B20),-('Comp.'!$J$5:$J$152=I$1),('Comp.'!$E$5:$E$152))</f>
        <v>0</v>
      </c>
      <c r="J20" s="12">
        <f>SUMPRODUCT(-('Diário 1º PA'!$E$4:$E$2000='Analítico Cp.'!$B20),-('Diário 1º PA'!$P$4:$P$2000=J$1),('Diário 1º PA'!$F$4:$F$2000))+SUMPRODUCT(-('Diário 2º PA'!$E$4:$E$1998='Analítico Cp.'!$B20),-('Diário 2º PA'!$P$4:$P$1998=J$1),('Diário 2º PA'!$F$4:$F$1998))+SUMPRODUCT(-('Diário 3º PA'!$E$4:$E$1991='Analítico Cp.'!$B20),-('Diário 3º PA'!$P$4:$P$1991=J$1),('Diário 3º PA'!$F$4:$F$1991))+SUMPRODUCT(-('Diário 4º PA'!$E$4:$E$2000='Analítico Cp.'!$B20),-('Diário 4º PA'!$P$4:$P$2000=J$1),('Diário 4º PA'!$F$4:$F$2000))+SUMPRODUCT(-('Comp.'!$D$5:$D$152='Analítico Cp.'!$B20),-('Comp.'!$J$5:$J$152=J$1),('Comp.'!$E$5:$E$152))</f>
        <v>0</v>
      </c>
      <c r="K20" s="12">
        <f>SUMPRODUCT(-('Diário 1º PA'!$E$4:$E$2000='Analítico Cp.'!$B20),-('Diário 1º PA'!$P$4:$P$2000=K$1),('Diário 1º PA'!$F$4:$F$2000))+SUMPRODUCT(-('Diário 2º PA'!$E$4:$E$1998='Analítico Cp.'!$B20),-('Diário 2º PA'!$P$4:$P$1998=K$1),('Diário 2º PA'!$F$4:$F$1998))+SUMPRODUCT(-('Diário 3º PA'!$E$4:$E$1991='Analítico Cp.'!$B20),-('Diário 3º PA'!$P$4:$P$1991=K$1),('Diário 3º PA'!$F$4:$F$1991))+SUMPRODUCT(-('Diário 4º PA'!$E$4:$E$2000='Analítico Cp.'!$B20),-('Diário 4º PA'!$P$4:$P$2000=K$1),('Diário 4º PA'!$F$4:$F$2000))+SUMPRODUCT(-('Comp.'!$D$5:$D$152='Analítico Cp.'!$B20),-('Comp.'!$J$5:$J$152=K$1),('Comp.'!$E$5:$E$152))</f>
        <v>0</v>
      </c>
      <c r="L20" s="12">
        <f>SUMPRODUCT(-('Diário 1º PA'!$E$4:$E$2000='Analítico Cp.'!$B20),-('Diário 1º PA'!$P$4:$P$2000=L$1),('Diário 1º PA'!$F$4:$F$2000))+SUMPRODUCT(-('Diário 2º PA'!$E$4:$E$1998='Analítico Cp.'!$B20),-('Diário 2º PA'!$P$4:$P$1998=L$1),('Diário 2º PA'!$F$4:$F$1998))+SUMPRODUCT(-('Diário 3º PA'!$E$4:$E$1991='Analítico Cp.'!$B20),-('Diário 3º PA'!$P$4:$P$1991=L$1),('Diário 3º PA'!$F$4:$F$1991))+SUMPRODUCT(-('Diário 4º PA'!$E$4:$E$2000='Analítico Cp.'!$B20),-('Diário 4º PA'!$P$4:$P$2000=L$1),('Diário 4º PA'!$F$4:$F$2000))+SUMPRODUCT(-('Comp.'!$D$5:$D$152='Analítico Cp.'!$B20),-('Comp.'!$J$5:$J$152=L$1),('Comp.'!$E$5:$E$152))</f>
        <v>0</v>
      </c>
      <c r="M20" s="12">
        <f>SUMPRODUCT(-('Diário 1º PA'!$E$4:$E$2000='Analítico Cp.'!$B20),-('Diário 1º PA'!$P$4:$P$2000=M$1),('Diário 1º PA'!$F$4:$F$2000))+SUMPRODUCT(-('Diário 2º PA'!$E$4:$E$1998='Analítico Cp.'!$B20),-('Diário 2º PA'!$P$4:$P$1998=M$1),('Diário 2º PA'!$F$4:$F$1998))+SUMPRODUCT(-('Diário 3º PA'!$E$4:$E$1991='Analítico Cp.'!$B20),-('Diário 3º PA'!$P$4:$P$1991=M$1),('Diário 3º PA'!$F$4:$F$1991))+SUMPRODUCT(-('Diário 4º PA'!$E$4:$E$2000='Analítico Cp.'!$B20),-('Diário 4º PA'!$P$4:$P$2000=M$1),('Diário 4º PA'!$F$4:$F$2000))+SUMPRODUCT(-('Comp.'!$D$5:$D$152='Analítico Cp.'!$B20),-('Comp.'!$J$5:$J$152=M$1),('Comp.'!$E$5:$E$152))</f>
        <v>0</v>
      </c>
      <c r="N20" s="12">
        <f>SUMPRODUCT(-('Diário 1º PA'!$E$4:$E$2000='Analítico Cp.'!$B20),-('Diário 1º PA'!$P$4:$P$2000=N$1),('Diário 1º PA'!$F$4:$F$2000))+SUMPRODUCT(-('Diário 2º PA'!$E$4:$E$1998='Analítico Cp.'!$B20),-('Diário 2º PA'!$P$4:$P$1998=N$1),('Diário 2º PA'!$F$4:$F$1998))+SUMPRODUCT(-('Diário 3º PA'!$E$4:$E$1991='Analítico Cp.'!$B20),-('Diário 3º PA'!$P$4:$P$1991=N$1),('Diário 3º PA'!$F$4:$F$1991))+SUMPRODUCT(-('Diário 4º PA'!$E$4:$E$2000='Analítico Cp.'!$B20),-('Diário 4º PA'!$P$4:$P$2000=N$1),('Diário 4º PA'!$F$4:$F$2000))+SUMPRODUCT(-('Comp.'!$D$5:$D$152='Analítico Cp.'!$B20),-('Comp.'!$J$5:$J$152=N$1),('Comp.'!$E$5:$E$152))</f>
        <v>0</v>
      </c>
      <c r="O20" s="13">
        <f>SUM(C20:N20)</f>
        <v>0</v>
      </c>
      <c r="P20" s="172">
        <f t="shared" ref="P20:P25" si="1">IF($O$163=0,0,O20/$O$163)</f>
        <v>0</v>
      </c>
    </row>
    <row r="21" spans="1:16" ht="23.25" customHeight="1">
      <c r="A21" s="63" t="s">
        <v>101</v>
      </c>
      <c r="B21" s="61" t="s">
        <v>169</v>
      </c>
      <c r="C21" s="12">
        <f>SUMPRODUCT(-('Diário 1º PA'!$E$4:$E$2000='Analítico Cp.'!$B21),-('Diário 1º PA'!$P$4:$P$2000=C$1),('Diário 1º PA'!$F$4:$F$2000))+SUMPRODUCT(-('Diário 2º PA'!$E$4:$E$1998='Analítico Cp.'!$B21),-('Diário 2º PA'!$P$4:$P$1998=C$1),('Diário 2º PA'!$F$4:$F$1998))+SUMPRODUCT(-('Diário 3º PA'!$E$4:$E$1991='Analítico Cp.'!$B21),-('Diário 3º PA'!$P$4:$P$1991=C$1),('Diário 3º PA'!$F$4:$F$1991))+SUMPRODUCT(-('Diário 4º PA'!$E$4:$E$2000='Analítico Cp.'!$B21),-('Diário 4º PA'!$P$4:$P$2000=C$1),('Diário 4º PA'!$F$4:$F$2000))+SUMPRODUCT(-('Comp.'!$D$5:$D$152='Analítico Cp.'!$B21),-('Comp.'!$J$5:$J$152=C$1),('Comp.'!$E$5:$E$152))</f>
        <v>0</v>
      </c>
      <c r="D21" s="12">
        <f>SUMPRODUCT(-('Diário 1º PA'!$E$4:$E$2000='Analítico Cp.'!$B21),-('Diário 1º PA'!$P$4:$P$2000=D$1),('Diário 1º PA'!$F$4:$F$2000))+SUMPRODUCT(-('Diário 2º PA'!$E$4:$E$1998='Analítico Cp.'!$B21),-('Diário 2º PA'!$P$4:$P$1998=D$1),('Diário 2º PA'!$F$4:$F$1998))+SUMPRODUCT(-('Diário 3º PA'!$E$4:$E$1991='Analítico Cp.'!$B21),-('Diário 3º PA'!$P$4:$P$1991=D$1),('Diário 3º PA'!$F$4:$F$1991))+SUMPRODUCT(-('Diário 4º PA'!$E$4:$E$2000='Analítico Cp.'!$B21),-('Diário 4º PA'!$P$4:$P$2000=D$1),('Diário 4º PA'!$F$4:$F$2000))+SUMPRODUCT(-('Comp.'!$D$5:$D$152='Analítico Cp.'!$B21),-('Comp.'!$J$5:$J$152=D$1),('Comp.'!$E$5:$E$152))</f>
        <v>0</v>
      </c>
      <c r="E21" s="12">
        <f>SUMPRODUCT(-('Diário 1º PA'!$E$4:$E$2000='Analítico Cp.'!$B21),-('Diário 1º PA'!$P$4:$P$2000=E$1),('Diário 1º PA'!$F$4:$F$2000))+SUMPRODUCT(-('Diário 2º PA'!$E$4:$E$1998='Analítico Cp.'!$B21),-('Diário 2º PA'!$P$4:$P$1998=E$1),('Diário 2º PA'!$F$4:$F$1998))+SUMPRODUCT(-('Diário 3º PA'!$E$4:$E$1991='Analítico Cp.'!$B21),-('Diário 3º PA'!$P$4:$P$1991=E$1),('Diário 3º PA'!$F$4:$F$1991))+SUMPRODUCT(-('Diário 4º PA'!$E$4:$E$2000='Analítico Cp.'!$B21),-('Diário 4º PA'!$P$4:$P$2000=E$1),('Diário 4º PA'!$F$4:$F$2000))+SUMPRODUCT(-('Comp.'!$D$5:$D$152='Analítico Cp.'!$B21),-('Comp.'!$J$5:$J$152=E$1),('Comp.'!$E$5:$E$152))</f>
        <v>0</v>
      </c>
      <c r="F21" s="12">
        <f>SUMPRODUCT(-('Diário 1º PA'!$E$4:$E$2000='Analítico Cp.'!$B21),-('Diário 1º PA'!$P$4:$P$2000=F$1),('Diário 1º PA'!$F$4:$F$2000))+SUMPRODUCT(-('Diário 2º PA'!$E$4:$E$1998='Analítico Cp.'!$B21),-('Diário 2º PA'!$P$4:$P$1998=F$1),('Diário 2º PA'!$F$4:$F$1998))+SUMPRODUCT(-('Diário 3º PA'!$E$4:$E$1991='Analítico Cp.'!$B21),-('Diário 3º PA'!$P$4:$P$1991=F$1),('Diário 3º PA'!$F$4:$F$1991))+SUMPRODUCT(-('Diário 4º PA'!$E$4:$E$2000='Analítico Cp.'!$B21),-('Diário 4º PA'!$P$4:$P$2000=F$1),('Diário 4º PA'!$F$4:$F$2000))+SUMPRODUCT(-('Comp.'!$D$5:$D$152='Analítico Cp.'!$B21),-('Comp.'!$J$5:$J$152=F$1),('Comp.'!$E$5:$E$152))</f>
        <v>0</v>
      </c>
      <c r="G21" s="12">
        <f>SUMPRODUCT(-('Diário 1º PA'!$E$4:$E$2000='Analítico Cp.'!$B21),-('Diário 1º PA'!$P$4:$P$2000=G$1),('Diário 1º PA'!$F$4:$F$2000))+SUMPRODUCT(-('Diário 2º PA'!$E$4:$E$1998='Analítico Cp.'!$B21),-('Diário 2º PA'!$P$4:$P$1998=G$1),('Diário 2º PA'!$F$4:$F$1998))+SUMPRODUCT(-('Diário 3º PA'!$E$4:$E$1991='Analítico Cp.'!$B21),-('Diário 3º PA'!$P$4:$P$1991=G$1),('Diário 3º PA'!$F$4:$F$1991))+SUMPRODUCT(-('Diário 4º PA'!$E$4:$E$2000='Analítico Cp.'!$B21),-('Diário 4º PA'!$P$4:$P$2000=G$1),('Diário 4º PA'!$F$4:$F$2000))+SUMPRODUCT(-('Comp.'!$D$5:$D$152='Analítico Cp.'!$B21),-('Comp.'!$J$5:$J$152=G$1),('Comp.'!$E$5:$E$152))</f>
        <v>0</v>
      </c>
      <c r="H21" s="12">
        <f>SUMPRODUCT(-('Diário 1º PA'!$E$4:$E$2000='Analítico Cp.'!$B21),-('Diário 1º PA'!$P$4:$P$2000=H$1),('Diário 1º PA'!$F$4:$F$2000))+SUMPRODUCT(-('Diário 2º PA'!$E$4:$E$1998='Analítico Cp.'!$B21),-('Diário 2º PA'!$P$4:$P$1998=H$1),('Diário 2º PA'!$F$4:$F$1998))+SUMPRODUCT(-('Diário 3º PA'!$E$4:$E$1991='Analítico Cp.'!$B21),-('Diário 3º PA'!$P$4:$P$1991=H$1),('Diário 3º PA'!$F$4:$F$1991))+SUMPRODUCT(-('Diário 4º PA'!$E$4:$E$2000='Analítico Cp.'!$B21),-('Diário 4º PA'!$P$4:$P$2000=H$1),('Diário 4º PA'!$F$4:$F$2000))+SUMPRODUCT(-('Comp.'!$D$5:$D$152='Analítico Cp.'!$B21),-('Comp.'!$J$5:$J$152=H$1),('Comp.'!$E$5:$E$152))</f>
        <v>0</v>
      </c>
      <c r="I21" s="12">
        <f>SUMPRODUCT(-('Diário 1º PA'!$E$4:$E$2000='Analítico Cp.'!$B21),-('Diário 1º PA'!$P$4:$P$2000=I$1),('Diário 1º PA'!$F$4:$F$2000))+SUMPRODUCT(-('Diário 2º PA'!$E$4:$E$1998='Analítico Cp.'!$B21),-('Diário 2º PA'!$P$4:$P$1998=I$1),('Diário 2º PA'!$F$4:$F$1998))+SUMPRODUCT(-('Diário 3º PA'!$E$4:$E$1991='Analítico Cp.'!$B21),-('Diário 3º PA'!$P$4:$P$1991=I$1),('Diário 3º PA'!$F$4:$F$1991))+SUMPRODUCT(-('Diário 4º PA'!$E$4:$E$2000='Analítico Cp.'!$B21),-('Diário 4º PA'!$P$4:$P$2000=I$1),('Diário 4º PA'!$F$4:$F$2000))+SUMPRODUCT(-('Comp.'!$D$5:$D$152='Analítico Cp.'!$B21),-('Comp.'!$J$5:$J$152=I$1),('Comp.'!$E$5:$E$152))</f>
        <v>0</v>
      </c>
      <c r="J21" s="12">
        <f>SUMPRODUCT(-('Diário 1º PA'!$E$4:$E$2000='Analítico Cp.'!$B21),-('Diário 1º PA'!$P$4:$P$2000=J$1),('Diário 1º PA'!$F$4:$F$2000))+SUMPRODUCT(-('Diário 2º PA'!$E$4:$E$1998='Analítico Cp.'!$B21),-('Diário 2º PA'!$P$4:$P$1998=J$1),('Diário 2º PA'!$F$4:$F$1998))+SUMPRODUCT(-('Diário 3º PA'!$E$4:$E$1991='Analítico Cp.'!$B21),-('Diário 3º PA'!$P$4:$P$1991=J$1),('Diário 3º PA'!$F$4:$F$1991))+SUMPRODUCT(-('Diário 4º PA'!$E$4:$E$2000='Analítico Cp.'!$B21),-('Diário 4º PA'!$P$4:$P$2000=J$1),('Diário 4º PA'!$F$4:$F$2000))+SUMPRODUCT(-('Comp.'!$D$5:$D$152='Analítico Cp.'!$B21),-('Comp.'!$J$5:$J$152=J$1),('Comp.'!$E$5:$E$152))</f>
        <v>0</v>
      </c>
      <c r="K21" s="12">
        <f>SUMPRODUCT(-('Diário 1º PA'!$E$4:$E$2000='Analítico Cp.'!$B21),-('Diário 1º PA'!$P$4:$P$2000=K$1),('Diário 1º PA'!$F$4:$F$2000))+SUMPRODUCT(-('Diário 2º PA'!$E$4:$E$1998='Analítico Cp.'!$B21),-('Diário 2º PA'!$P$4:$P$1998=K$1),('Diário 2º PA'!$F$4:$F$1998))+SUMPRODUCT(-('Diário 3º PA'!$E$4:$E$1991='Analítico Cp.'!$B21),-('Diário 3º PA'!$P$4:$P$1991=K$1),('Diário 3º PA'!$F$4:$F$1991))+SUMPRODUCT(-('Diário 4º PA'!$E$4:$E$2000='Analítico Cp.'!$B21),-('Diário 4º PA'!$P$4:$P$2000=K$1),('Diário 4º PA'!$F$4:$F$2000))+SUMPRODUCT(-('Comp.'!$D$5:$D$152='Analítico Cp.'!$B21),-('Comp.'!$J$5:$J$152=K$1),('Comp.'!$E$5:$E$152))</f>
        <v>0</v>
      </c>
      <c r="L21" s="12">
        <f>SUMPRODUCT(-('Diário 1º PA'!$E$4:$E$2000='Analítico Cp.'!$B21),-('Diário 1º PA'!$P$4:$P$2000=L$1),('Diário 1º PA'!$F$4:$F$2000))+SUMPRODUCT(-('Diário 2º PA'!$E$4:$E$1998='Analítico Cp.'!$B21),-('Diário 2º PA'!$P$4:$P$1998=L$1),('Diário 2º PA'!$F$4:$F$1998))+SUMPRODUCT(-('Diário 3º PA'!$E$4:$E$1991='Analítico Cp.'!$B21),-('Diário 3º PA'!$P$4:$P$1991=L$1),('Diário 3º PA'!$F$4:$F$1991))+SUMPRODUCT(-('Diário 4º PA'!$E$4:$E$2000='Analítico Cp.'!$B21),-('Diário 4º PA'!$P$4:$P$2000=L$1),('Diário 4º PA'!$F$4:$F$2000))+SUMPRODUCT(-('Comp.'!$D$5:$D$152='Analítico Cp.'!$B21),-('Comp.'!$J$5:$J$152=L$1),('Comp.'!$E$5:$E$152))</f>
        <v>0</v>
      </c>
      <c r="M21" s="12">
        <f>SUMPRODUCT(-('Diário 1º PA'!$E$4:$E$2000='Analítico Cp.'!$B21),-('Diário 1º PA'!$P$4:$P$2000=M$1),('Diário 1º PA'!$F$4:$F$2000))+SUMPRODUCT(-('Diário 2º PA'!$E$4:$E$1998='Analítico Cp.'!$B21),-('Diário 2º PA'!$P$4:$P$1998=M$1),('Diário 2º PA'!$F$4:$F$1998))+SUMPRODUCT(-('Diário 3º PA'!$E$4:$E$1991='Analítico Cp.'!$B21),-('Diário 3º PA'!$P$4:$P$1991=M$1),('Diário 3º PA'!$F$4:$F$1991))+SUMPRODUCT(-('Diário 4º PA'!$E$4:$E$2000='Analítico Cp.'!$B21),-('Diário 4º PA'!$P$4:$P$2000=M$1),('Diário 4º PA'!$F$4:$F$2000))+SUMPRODUCT(-('Comp.'!$D$5:$D$152='Analítico Cp.'!$B21),-('Comp.'!$J$5:$J$152=M$1),('Comp.'!$E$5:$E$152))</f>
        <v>0</v>
      </c>
      <c r="N21" s="12">
        <f>SUMPRODUCT(-('Diário 1º PA'!$E$4:$E$2000='Analítico Cp.'!$B21),-('Diário 1º PA'!$P$4:$P$2000=N$1),('Diário 1º PA'!$F$4:$F$2000))+SUMPRODUCT(-('Diário 2º PA'!$E$4:$E$1998='Analítico Cp.'!$B21),-('Diário 2º PA'!$P$4:$P$1998=N$1),('Diário 2º PA'!$F$4:$F$1998))+SUMPRODUCT(-('Diário 3º PA'!$E$4:$E$1991='Analítico Cp.'!$B21),-('Diário 3º PA'!$P$4:$P$1991=N$1),('Diário 3º PA'!$F$4:$F$1991))+SUMPRODUCT(-('Diário 4º PA'!$E$4:$E$2000='Analítico Cp.'!$B21),-('Diário 4º PA'!$P$4:$P$2000=N$1),('Diário 4º PA'!$F$4:$F$2000))+SUMPRODUCT(-('Comp.'!$D$5:$D$152='Analítico Cp.'!$B21),-('Comp.'!$J$5:$J$152=N$1),('Comp.'!$E$5:$E$152))</f>
        <v>0</v>
      </c>
      <c r="O21" s="13">
        <f>SUM(C21:N21)</f>
        <v>0</v>
      </c>
      <c r="P21" s="172">
        <f t="shared" si="1"/>
        <v>0</v>
      </c>
    </row>
    <row r="22" spans="1:16" ht="23.25" customHeight="1">
      <c r="A22" s="63" t="s">
        <v>102</v>
      </c>
      <c r="B22" s="61" t="s">
        <v>173</v>
      </c>
      <c r="C22" s="12">
        <f>SUMPRODUCT(-('Diário 1º PA'!$E$4:$E$2000='Analítico Cp.'!$B22),-('Diário 1º PA'!$P$4:$P$2000=C$1),('Diário 1º PA'!$F$4:$F$2000))+SUMPRODUCT(-('Diário 2º PA'!$E$4:$E$1998='Analítico Cp.'!$B22),-('Diário 2º PA'!$P$4:$P$1998=C$1),('Diário 2º PA'!$F$4:$F$1998))+SUMPRODUCT(-('Diário 3º PA'!$E$4:$E$1991='Analítico Cp.'!$B22),-('Diário 3º PA'!$P$4:$P$1991=C$1),('Diário 3º PA'!$F$4:$F$1991))+SUMPRODUCT(-('Diário 4º PA'!$E$4:$E$2000='Analítico Cp.'!$B22),-('Diário 4º PA'!$P$4:$P$2000=C$1),('Diário 4º PA'!$F$4:$F$2000))+SUMPRODUCT(-('Comp.'!$D$5:$D$152='Analítico Cp.'!$B22),-('Comp.'!$J$5:$J$152=C$1),('Comp.'!$E$5:$E$152))</f>
        <v>0</v>
      </c>
      <c r="D22" s="12">
        <f>SUMPRODUCT(-('Diário 1º PA'!$E$4:$E$2000='Analítico Cp.'!$B22),-('Diário 1º PA'!$P$4:$P$2000=D$1),('Diário 1º PA'!$F$4:$F$2000))+SUMPRODUCT(-('Diário 2º PA'!$E$4:$E$1998='Analítico Cp.'!$B22),-('Diário 2º PA'!$P$4:$P$1998=D$1),('Diário 2º PA'!$F$4:$F$1998))+SUMPRODUCT(-('Diário 3º PA'!$E$4:$E$1991='Analítico Cp.'!$B22),-('Diário 3º PA'!$P$4:$P$1991=D$1),('Diário 3º PA'!$F$4:$F$1991))+SUMPRODUCT(-('Diário 4º PA'!$E$4:$E$2000='Analítico Cp.'!$B22),-('Diário 4º PA'!$P$4:$P$2000=D$1),('Diário 4º PA'!$F$4:$F$2000))+SUMPRODUCT(-('Comp.'!$D$5:$D$152='Analítico Cp.'!$B22),-('Comp.'!$J$5:$J$152=D$1),('Comp.'!$E$5:$E$152))</f>
        <v>0</v>
      </c>
      <c r="E22" s="12">
        <f>SUMPRODUCT(-('Diário 1º PA'!$E$4:$E$2000='Analítico Cp.'!$B22),-('Diário 1º PA'!$P$4:$P$2000=E$1),('Diário 1º PA'!$F$4:$F$2000))+SUMPRODUCT(-('Diário 2º PA'!$E$4:$E$1998='Analítico Cp.'!$B22),-('Diário 2º PA'!$P$4:$P$1998=E$1),('Diário 2º PA'!$F$4:$F$1998))+SUMPRODUCT(-('Diário 3º PA'!$E$4:$E$1991='Analítico Cp.'!$B22),-('Diário 3º PA'!$P$4:$P$1991=E$1),('Diário 3º PA'!$F$4:$F$1991))+SUMPRODUCT(-('Diário 4º PA'!$E$4:$E$2000='Analítico Cp.'!$B22),-('Diário 4º PA'!$P$4:$P$2000=E$1),('Diário 4º PA'!$F$4:$F$2000))+SUMPRODUCT(-('Comp.'!$D$5:$D$152='Analítico Cp.'!$B22),-('Comp.'!$J$5:$J$152=E$1),('Comp.'!$E$5:$E$152))</f>
        <v>0</v>
      </c>
      <c r="F22" s="12">
        <f>SUMPRODUCT(-('Diário 1º PA'!$E$4:$E$2000='Analítico Cp.'!$B22),-('Diário 1º PA'!$P$4:$P$2000=F$1),('Diário 1º PA'!$F$4:$F$2000))+SUMPRODUCT(-('Diário 2º PA'!$E$4:$E$1998='Analítico Cp.'!$B22),-('Diário 2º PA'!$P$4:$P$1998=F$1),('Diário 2º PA'!$F$4:$F$1998))+SUMPRODUCT(-('Diário 3º PA'!$E$4:$E$1991='Analítico Cp.'!$B22),-('Diário 3º PA'!$P$4:$P$1991=F$1),('Diário 3º PA'!$F$4:$F$1991))+SUMPRODUCT(-('Diário 4º PA'!$E$4:$E$2000='Analítico Cp.'!$B22),-('Diário 4º PA'!$P$4:$P$2000=F$1),('Diário 4º PA'!$F$4:$F$2000))+SUMPRODUCT(-('Comp.'!$D$5:$D$152='Analítico Cp.'!$B22),-('Comp.'!$J$5:$J$152=F$1),('Comp.'!$E$5:$E$152))</f>
        <v>0</v>
      </c>
      <c r="G22" s="12">
        <f>SUMPRODUCT(-('Diário 1º PA'!$E$4:$E$2000='Analítico Cp.'!$B22),-('Diário 1º PA'!$P$4:$P$2000=G$1),('Diário 1º PA'!$F$4:$F$2000))+SUMPRODUCT(-('Diário 2º PA'!$E$4:$E$1998='Analítico Cp.'!$B22),-('Diário 2º PA'!$P$4:$P$1998=G$1),('Diário 2º PA'!$F$4:$F$1998))+SUMPRODUCT(-('Diário 3º PA'!$E$4:$E$1991='Analítico Cp.'!$B22),-('Diário 3º PA'!$P$4:$P$1991=G$1),('Diário 3º PA'!$F$4:$F$1991))+SUMPRODUCT(-('Diário 4º PA'!$E$4:$E$2000='Analítico Cp.'!$B22),-('Diário 4º PA'!$P$4:$P$2000=G$1),('Diário 4º PA'!$F$4:$F$2000))+SUMPRODUCT(-('Comp.'!$D$5:$D$152='Analítico Cp.'!$B22),-('Comp.'!$J$5:$J$152=G$1),('Comp.'!$E$5:$E$152))</f>
        <v>0</v>
      </c>
      <c r="H22" s="12">
        <f>SUMPRODUCT(-('Diário 1º PA'!$E$4:$E$2000='Analítico Cp.'!$B22),-('Diário 1º PA'!$P$4:$P$2000=H$1),('Diário 1º PA'!$F$4:$F$2000))+SUMPRODUCT(-('Diário 2º PA'!$E$4:$E$1998='Analítico Cp.'!$B22),-('Diário 2º PA'!$P$4:$P$1998=H$1),('Diário 2º PA'!$F$4:$F$1998))+SUMPRODUCT(-('Diário 3º PA'!$E$4:$E$1991='Analítico Cp.'!$B22),-('Diário 3º PA'!$P$4:$P$1991=H$1),('Diário 3º PA'!$F$4:$F$1991))+SUMPRODUCT(-('Diário 4º PA'!$E$4:$E$2000='Analítico Cp.'!$B22),-('Diário 4º PA'!$P$4:$P$2000=H$1),('Diário 4º PA'!$F$4:$F$2000))+SUMPRODUCT(-('Comp.'!$D$5:$D$152='Analítico Cp.'!$B22),-('Comp.'!$J$5:$J$152=H$1),('Comp.'!$E$5:$E$152))</f>
        <v>0</v>
      </c>
      <c r="I22" s="12">
        <f>SUMPRODUCT(-('Diário 1º PA'!$E$4:$E$2000='Analítico Cp.'!$B22),-('Diário 1º PA'!$P$4:$P$2000=I$1),('Diário 1º PA'!$F$4:$F$2000))+SUMPRODUCT(-('Diário 2º PA'!$E$4:$E$1998='Analítico Cp.'!$B22),-('Diário 2º PA'!$P$4:$P$1998=I$1),('Diário 2º PA'!$F$4:$F$1998))+SUMPRODUCT(-('Diário 3º PA'!$E$4:$E$1991='Analítico Cp.'!$B22),-('Diário 3º PA'!$P$4:$P$1991=I$1),('Diário 3º PA'!$F$4:$F$1991))+SUMPRODUCT(-('Diário 4º PA'!$E$4:$E$2000='Analítico Cp.'!$B22),-('Diário 4º PA'!$P$4:$P$2000=I$1),('Diário 4º PA'!$F$4:$F$2000))+SUMPRODUCT(-('Comp.'!$D$5:$D$152='Analítico Cp.'!$B22),-('Comp.'!$J$5:$J$152=I$1),('Comp.'!$E$5:$E$152))</f>
        <v>0</v>
      </c>
      <c r="J22" s="12">
        <f>SUMPRODUCT(-('Diário 1º PA'!$E$4:$E$2000='Analítico Cp.'!$B22),-('Diário 1º PA'!$P$4:$P$2000=J$1),('Diário 1º PA'!$F$4:$F$2000))+SUMPRODUCT(-('Diário 2º PA'!$E$4:$E$1998='Analítico Cp.'!$B22),-('Diário 2º PA'!$P$4:$P$1998=J$1),('Diário 2º PA'!$F$4:$F$1998))+SUMPRODUCT(-('Diário 3º PA'!$E$4:$E$1991='Analítico Cp.'!$B22),-('Diário 3º PA'!$P$4:$P$1991=J$1),('Diário 3º PA'!$F$4:$F$1991))+SUMPRODUCT(-('Diário 4º PA'!$E$4:$E$2000='Analítico Cp.'!$B22),-('Diário 4º PA'!$P$4:$P$2000=J$1),('Diário 4º PA'!$F$4:$F$2000))+SUMPRODUCT(-('Comp.'!$D$5:$D$152='Analítico Cp.'!$B22),-('Comp.'!$J$5:$J$152=J$1),('Comp.'!$E$5:$E$152))</f>
        <v>0</v>
      </c>
      <c r="K22" s="12">
        <f>SUMPRODUCT(-('Diário 1º PA'!$E$4:$E$2000='Analítico Cp.'!$B22),-('Diário 1º PA'!$P$4:$P$2000=K$1),('Diário 1º PA'!$F$4:$F$2000))+SUMPRODUCT(-('Diário 2º PA'!$E$4:$E$1998='Analítico Cp.'!$B22),-('Diário 2º PA'!$P$4:$P$1998=K$1),('Diário 2º PA'!$F$4:$F$1998))+SUMPRODUCT(-('Diário 3º PA'!$E$4:$E$1991='Analítico Cp.'!$B22),-('Diário 3º PA'!$P$4:$P$1991=K$1),('Diário 3º PA'!$F$4:$F$1991))+SUMPRODUCT(-('Diário 4º PA'!$E$4:$E$2000='Analítico Cp.'!$B22),-('Diário 4º PA'!$P$4:$P$2000=K$1),('Diário 4º PA'!$F$4:$F$2000))+SUMPRODUCT(-('Comp.'!$D$5:$D$152='Analítico Cp.'!$B22),-('Comp.'!$J$5:$J$152=K$1),('Comp.'!$E$5:$E$152))</f>
        <v>0</v>
      </c>
      <c r="L22" s="12">
        <f>SUMPRODUCT(-('Diário 1º PA'!$E$4:$E$2000='Analítico Cp.'!$B22),-('Diário 1º PA'!$P$4:$P$2000=L$1),('Diário 1º PA'!$F$4:$F$2000))+SUMPRODUCT(-('Diário 2º PA'!$E$4:$E$1998='Analítico Cp.'!$B22),-('Diário 2º PA'!$P$4:$P$1998=L$1),('Diário 2º PA'!$F$4:$F$1998))+SUMPRODUCT(-('Diário 3º PA'!$E$4:$E$1991='Analítico Cp.'!$B22),-('Diário 3º PA'!$P$4:$P$1991=L$1),('Diário 3º PA'!$F$4:$F$1991))+SUMPRODUCT(-('Diário 4º PA'!$E$4:$E$2000='Analítico Cp.'!$B22),-('Diário 4º PA'!$P$4:$P$2000=L$1),('Diário 4º PA'!$F$4:$F$2000))+SUMPRODUCT(-('Comp.'!$D$5:$D$152='Analítico Cp.'!$B22),-('Comp.'!$J$5:$J$152=L$1),('Comp.'!$E$5:$E$152))</f>
        <v>0</v>
      </c>
      <c r="M22" s="12">
        <f>SUMPRODUCT(-('Diário 1º PA'!$E$4:$E$2000='Analítico Cp.'!$B22),-('Diário 1º PA'!$P$4:$P$2000=M$1),('Diário 1º PA'!$F$4:$F$2000))+SUMPRODUCT(-('Diário 2º PA'!$E$4:$E$1998='Analítico Cp.'!$B22),-('Diário 2º PA'!$P$4:$P$1998=M$1),('Diário 2º PA'!$F$4:$F$1998))+SUMPRODUCT(-('Diário 3º PA'!$E$4:$E$1991='Analítico Cp.'!$B22),-('Diário 3º PA'!$P$4:$P$1991=M$1),('Diário 3º PA'!$F$4:$F$1991))+SUMPRODUCT(-('Diário 4º PA'!$E$4:$E$2000='Analítico Cp.'!$B22),-('Diário 4º PA'!$P$4:$P$2000=M$1),('Diário 4º PA'!$F$4:$F$2000))+SUMPRODUCT(-('Comp.'!$D$5:$D$152='Analítico Cp.'!$B22),-('Comp.'!$J$5:$J$152=M$1),('Comp.'!$E$5:$E$152))</f>
        <v>0</v>
      </c>
      <c r="N22" s="12">
        <f>SUMPRODUCT(-('Diário 1º PA'!$E$4:$E$2000='Analítico Cp.'!$B22),-('Diário 1º PA'!$P$4:$P$2000=N$1),('Diário 1º PA'!$F$4:$F$2000))+SUMPRODUCT(-('Diário 2º PA'!$E$4:$E$1998='Analítico Cp.'!$B22),-('Diário 2º PA'!$P$4:$P$1998=N$1),('Diário 2º PA'!$F$4:$F$1998))+SUMPRODUCT(-('Diário 3º PA'!$E$4:$E$1991='Analítico Cp.'!$B22),-('Diário 3º PA'!$P$4:$P$1991=N$1),('Diário 3º PA'!$F$4:$F$1991))+SUMPRODUCT(-('Diário 4º PA'!$E$4:$E$2000='Analítico Cp.'!$B22),-('Diário 4º PA'!$P$4:$P$2000=N$1),('Diário 4º PA'!$F$4:$F$2000))+SUMPRODUCT(-('Comp.'!$D$5:$D$152='Analítico Cp.'!$B22),-('Comp.'!$J$5:$J$152=N$1),('Comp.'!$E$5:$E$152))</f>
        <v>0</v>
      </c>
      <c r="O22" s="13">
        <f>SUM(C22:N22)</f>
        <v>0</v>
      </c>
      <c r="P22" s="172">
        <f t="shared" si="1"/>
        <v>0</v>
      </c>
    </row>
    <row r="23" spans="1:16" ht="23.25" customHeight="1">
      <c r="A23" s="63" t="s">
        <v>103</v>
      </c>
      <c r="B23" s="61" t="s">
        <v>174</v>
      </c>
      <c r="C23" s="12">
        <f>SUMPRODUCT(-('Diário 1º PA'!$E$4:$E$2000='Analítico Cp.'!$B23),-('Diário 1º PA'!$P$4:$P$2000=C$1),('Diário 1º PA'!$F$4:$F$2000))+SUMPRODUCT(-('Diário 2º PA'!$E$4:$E$1998='Analítico Cp.'!$B23),-('Diário 2º PA'!$P$4:$P$1998=C$1),('Diário 2º PA'!$F$4:$F$1998))+SUMPRODUCT(-('Diário 3º PA'!$E$4:$E$1991='Analítico Cp.'!$B23),-('Diário 3º PA'!$P$4:$P$1991=C$1),('Diário 3º PA'!$F$4:$F$1991))+SUMPRODUCT(-('Diário 4º PA'!$E$4:$E$2000='Analítico Cp.'!$B23),-('Diário 4º PA'!$P$4:$P$2000=C$1),('Diário 4º PA'!$F$4:$F$2000))+SUMPRODUCT(-('Comp.'!$D$5:$D$152='Analítico Cp.'!$B23),-('Comp.'!$J$5:$J$152=C$1),('Comp.'!$E$5:$E$152))</f>
        <v>0</v>
      </c>
      <c r="D23" s="12">
        <f>SUMPRODUCT(-('Diário 1º PA'!$E$4:$E$2000='Analítico Cp.'!$B23),-('Diário 1º PA'!$P$4:$P$2000=D$1),('Diário 1º PA'!$F$4:$F$2000))+SUMPRODUCT(-('Diário 2º PA'!$E$4:$E$1998='Analítico Cp.'!$B23),-('Diário 2º PA'!$P$4:$P$1998=D$1),('Diário 2º PA'!$F$4:$F$1998))+SUMPRODUCT(-('Diário 3º PA'!$E$4:$E$1991='Analítico Cp.'!$B23),-('Diário 3º PA'!$P$4:$P$1991=D$1),('Diário 3º PA'!$F$4:$F$1991))+SUMPRODUCT(-('Diário 4º PA'!$E$4:$E$2000='Analítico Cp.'!$B23),-('Diário 4º PA'!$P$4:$P$2000=D$1),('Diário 4º PA'!$F$4:$F$2000))+SUMPRODUCT(-('Comp.'!$D$5:$D$152='Analítico Cp.'!$B23),-('Comp.'!$J$5:$J$152=D$1),('Comp.'!$E$5:$E$152))</f>
        <v>0</v>
      </c>
      <c r="E23" s="12">
        <f>SUMPRODUCT(-('Diário 1º PA'!$E$4:$E$2000='Analítico Cp.'!$B23),-('Diário 1º PA'!$P$4:$P$2000=E$1),('Diário 1º PA'!$F$4:$F$2000))+SUMPRODUCT(-('Diário 2º PA'!$E$4:$E$1998='Analítico Cp.'!$B23),-('Diário 2º PA'!$P$4:$P$1998=E$1),('Diário 2º PA'!$F$4:$F$1998))+SUMPRODUCT(-('Diário 3º PA'!$E$4:$E$1991='Analítico Cp.'!$B23),-('Diário 3º PA'!$P$4:$P$1991=E$1),('Diário 3º PA'!$F$4:$F$1991))+SUMPRODUCT(-('Diário 4º PA'!$E$4:$E$2000='Analítico Cp.'!$B23),-('Diário 4º PA'!$P$4:$P$2000=E$1),('Diário 4º PA'!$F$4:$F$2000))+SUMPRODUCT(-('Comp.'!$D$5:$D$152='Analítico Cp.'!$B23),-('Comp.'!$J$5:$J$152=E$1),('Comp.'!$E$5:$E$152))</f>
        <v>0</v>
      </c>
      <c r="F23" s="12">
        <f>SUMPRODUCT(-('Diário 1º PA'!$E$4:$E$2000='Analítico Cp.'!$B23),-('Diário 1º PA'!$P$4:$P$2000=F$1),('Diário 1º PA'!$F$4:$F$2000))+SUMPRODUCT(-('Diário 2º PA'!$E$4:$E$1998='Analítico Cp.'!$B23),-('Diário 2º PA'!$P$4:$P$1998=F$1),('Diário 2º PA'!$F$4:$F$1998))+SUMPRODUCT(-('Diário 3º PA'!$E$4:$E$1991='Analítico Cp.'!$B23),-('Diário 3º PA'!$P$4:$P$1991=F$1),('Diário 3º PA'!$F$4:$F$1991))+SUMPRODUCT(-('Diário 4º PA'!$E$4:$E$2000='Analítico Cp.'!$B23),-('Diário 4º PA'!$P$4:$P$2000=F$1),('Diário 4º PA'!$F$4:$F$2000))+SUMPRODUCT(-('Comp.'!$D$5:$D$152='Analítico Cp.'!$B23),-('Comp.'!$J$5:$J$152=F$1),('Comp.'!$E$5:$E$152))</f>
        <v>0</v>
      </c>
      <c r="G23" s="12">
        <f>SUMPRODUCT(-('Diário 1º PA'!$E$4:$E$2000='Analítico Cp.'!$B23),-('Diário 1º PA'!$P$4:$P$2000=G$1),('Diário 1º PA'!$F$4:$F$2000))+SUMPRODUCT(-('Diário 2º PA'!$E$4:$E$1998='Analítico Cp.'!$B23),-('Diário 2º PA'!$P$4:$P$1998=G$1),('Diário 2º PA'!$F$4:$F$1998))+SUMPRODUCT(-('Diário 3º PA'!$E$4:$E$1991='Analítico Cp.'!$B23),-('Diário 3º PA'!$P$4:$P$1991=G$1),('Diário 3º PA'!$F$4:$F$1991))+SUMPRODUCT(-('Diário 4º PA'!$E$4:$E$2000='Analítico Cp.'!$B23),-('Diário 4º PA'!$P$4:$P$2000=G$1),('Diário 4º PA'!$F$4:$F$2000))+SUMPRODUCT(-('Comp.'!$D$5:$D$152='Analítico Cp.'!$B23),-('Comp.'!$J$5:$J$152=G$1),('Comp.'!$E$5:$E$152))</f>
        <v>0</v>
      </c>
      <c r="H23" s="12">
        <f>SUMPRODUCT(-('Diário 1º PA'!$E$4:$E$2000='Analítico Cp.'!$B23),-('Diário 1º PA'!$P$4:$P$2000=H$1),('Diário 1º PA'!$F$4:$F$2000))+SUMPRODUCT(-('Diário 2º PA'!$E$4:$E$1998='Analítico Cp.'!$B23),-('Diário 2º PA'!$P$4:$P$1998=H$1),('Diário 2º PA'!$F$4:$F$1998))+SUMPRODUCT(-('Diário 3º PA'!$E$4:$E$1991='Analítico Cp.'!$B23),-('Diário 3º PA'!$P$4:$P$1991=H$1),('Diário 3º PA'!$F$4:$F$1991))+SUMPRODUCT(-('Diário 4º PA'!$E$4:$E$2000='Analítico Cp.'!$B23),-('Diário 4º PA'!$P$4:$P$2000=H$1),('Diário 4º PA'!$F$4:$F$2000))+SUMPRODUCT(-('Comp.'!$D$5:$D$152='Analítico Cp.'!$B23),-('Comp.'!$J$5:$J$152=H$1),('Comp.'!$E$5:$E$152))</f>
        <v>0</v>
      </c>
      <c r="I23" s="12">
        <f>SUMPRODUCT(-('Diário 1º PA'!$E$4:$E$2000='Analítico Cp.'!$B23),-('Diário 1º PA'!$P$4:$P$2000=I$1),('Diário 1º PA'!$F$4:$F$2000))+SUMPRODUCT(-('Diário 2º PA'!$E$4:$E$1998='Analítico Cp.'!$B23),-('Diário 2º PA'!$P$4:$P$1998=I$1),('Diário 2º PA'!$F$4:$F$1998))+SUMPRODUCT(-('Diário 3º PA'!$E$4:$E$1991='Analítico Cp.'!$B23),-('Diário 3º PA'!$P$4:$P$1991=I$1),('Diário 3º PA'!$F$4:$F$1991))+SUMPRODUCT(-('Diário 4º PA'!$E$4:$E$2000='Analítico Cp.'!$B23),-('Diário 4º PA'!$P$4:$P$2000=I$1),('Diário 4º PA'!$F$4:$F$2000))+SUMPRODUCT(-('Comp.'!$D$5:$D$152='Analítico Cp.'!$B23),-('Comp.'!$J$5:$J$152=I$1),('Comp.'!$E$5:$E$152))</f>
        <v>0</v>
      </c>
      <c r="J23" s="12">
        <f>SUMPRODUCT(-('Diário 1º PA'!$E$4:$E$2000='Analítico Cp.'!$B23),-('Diário 1º PA'!$P$4:$P$2000=J$1),('Diário 1º PA'!$F$4:$F$2000))+SUMPRODUCT(-('Diário 2º PA'!$E$4:$E$1998='Analítico Cp.'!$B23),-('Diário 2º PA'!$P$4:$P$1998=J$1),('Diário 2º PA'!$F$4:$F$1998))+SUMPRODUCT(-('Diário 3º PA'!$E$4:$E$1991='Analítico Cp.'!$B23),-('Diário 3º PA'!$P$4:$P$1991=J$1),('Diário 3º PA'!$F$4:$F$1991))+SUMPRODUCT(-('Diário 4º PA'!$E$4:$E$2000='Analítico Cp.'!$B23),-('Diário 4º PA'!$P$4:$P$2000=J$1),('Diário 4º PA'!$F$4:$F$2000))+SUMPRODUCT(-('Comp.'!$D$5:$D$152='Analítico Cp.'!$B23),-('Comp.'!$J$5:$J$152=J$1),('Comp.'!$E$5:$E$152))</f>
        <v>0</v>
      </c>
      <c r="K23" s="12">
        <f>SUMPRODUCT(-('Diário 1º PA'!$E$4:$E$2000='Analítico Cp.'!$B23),-('Diário 1º PA'!$P$4:$P$2000=K$1),('Diário 1º PA'!$F$4:$F$2000))+SUMPRODUCT(-('Diário 2º PA'!$E$4:$E$1998='Analítico Cp.'!$B23),-('Diário 2º PA'!$P$4:$P$1998=K$1),('Diário 2º PA'!$F$4:$F$1998))+SUMPRODUCT(-('Diário 3º PA'!$E$4:$E$1991='Analítico Cp.'!$B23),-('Diário 3º PA'!$P$4:$P$1991=K$1),('Diário 3º PA'!$F$4:$F$1991))+SUMPRODUCT(-('Diário 4º PA'!$E$4:$E$2000='Analítico Cp.'!$B23),-('Diário 4º PA'!$P$4:$P$2000=K$1),('Diário 4º PA'!$F$4:$F$2000))+SUMPRODUCT(-('Comp.'!$D$5:$D$152='Analítico Cp.'!$B23),-('Comp.'!$J$5:$J$152=K$1),('Comp.'!$E$5:$E$152))</f>
        <v>0</v>
      </c>
      <c r="L23" s="12">
        <f>SUMPRODUCT(-('Diário 1º PA'!$E$4:$E$2000='Analítico Cp.'!$B23),-('Diário 1º PA'!$P$4:$P$2000=L$1),('Diário 1º PA'!$F$4:$F$2000))+SUMPRODUCT(-('Diário 2º PA'!$E$4:$E$1998='Analítico Cp.'!$B23),-('Diário 2º PA'!$P$4:$P$1998=L$1),('Diário 2º PA'!$F$4:$F$1998))+SUMPRODUCT(-('Diário 3º PA'!$E$4:$E$1991='Analítico Cp.'!$B23),-('Diário 3º PA'!$P$4:$P$1991=L$1),('Diário 3º PA'!$F$4:$F$1991))+SUMPRODUCT(-('Diário 4º PA'!$E$4:$E$2000='Analítico Cp.'!$B23),-('Diário 4º PA'!$P$4:$P$2000=L$1),('Diário 4º PA'!$F$4:$F$2000))+SUMPRODUCT(-('Comp.'!$D$5:$D$152='Analítico Cp.'!$B23),-('Comp.'!$J$5:$J$152=L$1),('Comp.'!$E$5:$E$152))</f>
        <v>0</v>
      </c>
      <c r="M23" s="12">
        <f>SUMPRODUCT(-('Diário 1º PA'!$E$4:$E$2000='Analítico Cp.'!$B23),-('Diário 1º PA'!$P$4:$P$2000=M$1),('Diário 1º PA'!$F$4:$F$2000))+SUMPRODUCT(-('Diário 2º PA'!$E$4:$E$1998='Analítico Cp.'!$B23),-('Diário 2º PA'!$P$4:$P$1998=M$1),('Diário 2º PA'!$F$4:$F$1998))+SUMPRODUCT(-('Diário 3º PA'!$E$4:$E$1991='Analítico Cp.'!$B23),-('Diário 3º PA'!$P$4:$P$1991=M$1),('Diário 3º PA'!$F$4:$F$1991))+SUMPRODUCT(-('Diário 4º PA'!$E$4:$E$2000='Analítico Cp.'!$B23),-('Diário 4º PA'!$P$4:$P$2000=M$1),('Diário 4º PA'!$F$4:$F$2000))+SUMPRODUCT(-('Comp.'!$D$5:$D$152='Analítico Cp.'!$B23),-('Comp.'!$J$5:$J$152=M$1),('Comp.'!$E$5:$E$152))</f>
        <v>0</v>
      </c>
      <c r="N23" s="12">
        <f>SUMPRODUCT(-('Diário 1º PA'!$E$4:$E$2000='Analítico Cp.'!$B23),-('Diário 1º PA'!$P$4:$P$2000=N$1),('Diário 1º PA'!$F$4:$F$2000))+SUMPRODUCT(-('Diário 2º PA'!$E$4:$E$1998='Analítico Cp.'!$B23),-('Diário 2º PA'!$P$4:$P$1998=N$1),('Diário 2º PA'!$F$4:$F$1998))+SUMPRODUCT(-('Diário 3º PA'!$E$4:$E$1991='Analítico Cp.'!$B23),-('Diário 3º PA'!$P$4:$P$1991=N$1),('Diário 3º PA'!$F$4:$F$1991))+SUMPRODUCT(-('Diário 4º PA'!$E$4:$E$2000='Analítico Cp.'!$B23),-('Diário 4º PA'!$P$4:$P$2000=N$1),('Diário 4º PA'!$F$4:$F$2000))+SUMPRODUCT(-('Comp.'!$D$5:$D$152='Analítico Cp.'!$B23),-('Comp.'!$J$5:$J$152=N$1),('Comp.'!$E$5:$E$152))</f>
        <v>0</v>
      </c>
      <c r="O23" s="13">
        <f>SUM(C23:N23)</f>
        <v>0</v>
      </c>
      <c r="P23" s="172">
        <f t="shared" si="1"/>
        <v>0</v>
      </c>
    </row>
    <row r="24" spans="1:16" ht="23.25" customHeight="1">
      <c r="A24" s="63" t="s">
        <v>104</v>
      </c>
      <c r="B24" s="61" t="s">
        <v>94</v>
      </c>
      <c r="C24" s="12">
        <f>SUMPRODUCT(-('Diário 1º PA'!$E$4:$E$2000='Analítico Cp.'!$B24),-('Diário 1º PA'!$P$4:$P$2000=C$1),('Diário 1º PA'!$F$4:$F$2000))+SUMPRODUCT(-('Diário 2º PA'!$E$4:$E$1998='Analítico Cp.'!$B24),-('Diário 2º PA'!$P$4:$P$1998=C$1),('Diário 2º PA'!$F$4:$F$1998))+SUMPRODUCT(-('Diário 3º PA'!$E$4:$E$1991='Analítico Cp.'!$B24),-('Diário 3º PA'!$P$4:$P$1991=C$1),('Diário 3º PA'!$F$4:$F$1991))+SUMPRODUCT(-('Diário 4º PA'!$E$4:$E$2000='Analítico Cp.'!$B24),-('Diário 4º PA'!$P$4:$P$2000=C$1),('Diário 4º PA'!$F$4:$F$2000))+SUMPRODUCT(-('Comp.'!$D$5:$D$152='Analítico Cp.'!$B24),-('Comp.'!$J$5:$J$152=C$1),('Comp.'!$E$5:$E$152))</f>
        <v>0</v>
      </c>
      <c r="D24" s="12">
        <f>SUMPRODUCT(-('Diário 1º PA'!$E$4:$E$2000='Analítico Cp.'!$B24),-('Diário 1º PA'!$P$4:$P$2000=D$1),('Diário 1º PA'!$F$4:$F$2000))+SUMPRODUCT(-('Diário 2º PA'!$E$4:$E$1998='Analítico Cp.'!$B24),-('Diário 2º PA'!$P$4:$P$1998=D$1),('Diário 2º PA'!$F$4:$F$1998))+SUMPRODUCT(-('Diário 3º PA'!$E$4:$E$1991='Analítico Cp.'!$B24),-('Diário 3º PA'!$P$4:$P$1991=D$1),('Diário 3º PA'!$F$4:$F$1991))+SUMPRODUCT(-('Diário 4º PA'!$E$4:$E$2000='Analítico Cp.'!$B24),-('Diário 4º PA'!$P$4:$P$2000=D$1),('Diário 4º PA'!$F$4:$F$2000))+SUMPRODUCT(-('Comp.'!$D$5:$D$152='Analítico Cp.'!$B24),-('Comp.'!$J$5:$J$152=D$1),('Comp.'!$E$5:$E$152))</f>
        <v>0</v>
      </c>
      <c r="E24" s="12">
        <f>SUMPRODUCT(-('Diário 1º PA'!$E$4:$E$2000='Analítico Cp.'!$B24),-('Diário 1º PA'!$P$4:$P$2000=E$1),('Diário 1º PA'!$F$4:$F$2000))+SUMPRODUCT(-('Diário 2º PA'!$E$4:$E$1998='Analítico Cp.'!$B24),-('Diário 2º PA'!$P$4:$P$1998=E$1),('Diário 2º PA'!$F$4:$F$1998))+SUMPRODUCT(-('Diário 3º PA'!$E$4:$E$1991='Analítico Cp.'!$B24),-('Diário 3º PA'!$P$4:$P$1991=E$1),('Diário 3º PA'!$F$4:$F$1991))+SUMPRODUCT(-('Diário 4º PA'!$E$4:$E$2000='Analítico Cp.'!$B24),-('Diário 4º PA'!$P$4:$P$2000=E$1),('Diário 4º PA'!$F$4:$F$2000))+SUMPRODUCT(-('Comp.'!$D$5:$D$152='Analítico Cp.'!$B24),-('Comp.'!$J$5:$J$152=E$1),('Comp.'!$E$5:$E$152))</f>
        <v>0</v>
      </c>
      <c r="F24" s="12">
        <f>SUMPRODUCT(-('Diário 1º PA'!$E$4:$E$2000='Analítico Cp.'!$B24),-('Diário 1º PA'!$P$4:$P$2000=F$1),('Diário 1º PA'!$F$4:$F$2000))+SUMPRODUCT(-('Diário 2º PA'!$E$4:$E$1998='Analítico Cp.'!$B24),-('Diário 2º PA'!$P$4:$P$1998=F$1),('Diário 2º PA'!$F$4:$F$1998))+SUMPRODUCT(-('Diário 3º PA'!$E$4:$E$1991='Analítico Cp.'!$B24),-('Diário 3º PA'!$P$4:$P$1991=F$1),('Diário 3º PA'!$F$4:$F$1991))+SUMPRODUCT(-('Diário 4º PA'!$E$4:$E$2000='Analítico Cp.'!$B24),-('Diário 4º PA'!$P$4:$P$2000=F$1),('Diário 4º PA'!$F$4:$F$2000))+SUMPRODUCT(-('Comp.'!$D$5:$D$152='Analítico Cp.'!$B24),-('Comp.'!$J$5:$J$152=F$1),('Comp.'!$E$5:$E$152))</f>
        <v>0</v>
      </c>
      <c r="G24" s="12">
        <f>SUMPRODUCT(-('Diário 1º PA'!$E$4:$E$2000='Analítico Cp.'!$B24),-('Diário 1º PA'!$P$4:$P$2000=G$1),('Diário 1º PA'!$F$4:$F$2000))+SUMPRODUCT(-('Diário 2º PA'!$E$4:$E$1998='Analítico Cp.'!$B24),-('Diário 2º PA'!$P$4:$P$1998=G$1),('Diário 2º PA'!$F$4:$F$1998))+SUMPRODUCT(-('Diário 3º PA'!$E$4:$E$1991='Analítico Cp.'!$B24),-('Diário 3º PA'!$P$4:$P$1991=G$1),('Diário 3º PA'!$F$4:$F$1991))+SUMPRODUCT(-('Diário 4º PA'!$E$4:$E$2000='Analítico Cp.'!$B24),-('Diário 4º PA'!$P$4:$P$2000=G$1),('Diário 4º PA'!$F$4:$F$2000))+SUMPRODUCT(-('Comp.'!$D$5:$D$152='Analítico Cp.'!$B24),-('Comp.'!$J$5:$J$152=G$1),('Comp.'!$E$5:$E$152))</f>
        <v>0</v>
      </c>
      <c r="H24" s="12">
        <f>SUMPRODUCT(-('Diário 1º PA'!$E$4:$E$2000='Analítico Cp.'!$B24),-('Diário 1º PA'!$P$4:$P$2000=H$1),('Diário 1º PA'!$F$4:$F$2000))+SUMPRODUCT(-('Diário 2º PA'!$E$4:$E$1998='Analítico Cp.'!$B24),-('Diário 2º PA'!$P$4:$P$1998=H$1),('Diário 2º PA'!$F$4:$F$1998))+SUMPRODUCT(-('Diário 3º PA'!$E$4:$E$1991='Analítico Cp.'!$B24),-('Diário 3º PA'!$P$4:$P$1991=H$1),('Diário 3º PA'!$F$4:$F$1991))+SUMPRODUCT(-('Diário 4º PA'!$E$4:$E$2000='Analítico Cp.'!$B24),-('Diário 4º PA'!$P$4:$P$2000=H$1),('Diário 4º PA'!$F$4:$F$2000))+SUMPRODUCT(-('Comp.'!$D$5:$D$152='Analítico Cp.'!$B24),-('Comp.'!$J$5:$J$152=H$1),('Comp.'!$E$5:$E$152))</f>
        <v>0</v>
      </c>
      <c r="I24" s="12">
        <f>SUMPRODUCT(-('Diário 1º PA'!$E$4:$E$2000='Analítico Cp.'!$B24),-('Diário 1º PA'!$P$4:$P$2000=I$1),('Diário 1º PA'!$F$4:$F$2000))+SUMPRODUCT(-('Diário 2º PA'!$E$4:$E$1998='Analítico Cp.'!$B24),-('Diário 2º PA'!$P$4:$P$1998=I$1),('Diário 2º PA'!$F$4:$F$1998))+SUMPRODUCT(-('Diário 3º PA'!$E$4:$E$1991='Analítico Cp.'!$B24),-('Diário 3º PA'!$P$4:$P$1991=I$1),('Diário 3º PA'!$F$4:$F$1991))+SUMPRODUCT(-('Diário 4º PA'!$E$4:$E$2000='Analítico Cp.'!$B24),-('Diário 4º PA'!$P$4:$P$2000=I$1),('Diário 4º PA'!$F$4:$F$2000))+SUMPRODUCT(-('Comp.'!$D$5:$D$152='Analítico Cp.'!$B24),-('Comp.'!$J$5:$J$152=I$1),('Comp.'!$E$5:$E$152))</f>
        <v>0</v>
      </c>
      <c r="J24" s="12">
        <f>SUMPRODUCT(-('Diário 1º PA'!$E$4:$E$2000='Analítico Cp.'!$B24),-('Diário 1º PA'!$P$4:$P$2000=J$1),('Diário 1º PA'!$F$4:$F$2000))+SUMPRODUCT(-('Diário 2º PA'!$E$4:$E$1998='Analítico Cp.'!$B24),-('Diário 2º PA'!$P$4:$P$1998=J$1),('Diário 2º PA'!$F$4:$F$1998))+SUMPRODUCT(-('Diário 3º PA'!$E$4:$E$1991='Analítico Cp.'!$B24),-('Diário 3º PA'!$P$4:$P$1991=J$1),('Diário 3º PA'!$F$4:$F$1991))+SUMPRODUCT(-('Diário 4º PA'!$E$4:$E$2000='Analítico Cp.'!$B24),-('Diário 4º PA'!$P$4:$P$2000=J$1),('Diário 4º PA'!$F$4:$F$2000))+SUMPRODUCT(-('Comp.'!$D$5:$D$152='Analítico Cp.'!$B24),-('Comp.'!$J$5:$J$152=J$1),('Comp.'!$E$5:$E$152))</f>
        <v>0</v>
      </c>
      <c r="K24" s="12">
        <f>SUMPRODUCT(-('Diário 1º PA'!$E$4:$E$2000='Analítico Cp.'!$B24),-('Diário 1º PA'!$P$4:$P$2000=K$1),('Diário 1º PA'!$F$4:$F$2000))+SUMPRODUCT(-('Diário 2º PA'!$E$4:$E$1998='Analítico Cp.'!$B24),-('Diário 2º PA'!$P$4:$P$1998=K$1),('Diário 2º PA'!$F$4:$F$1998))+SUMPRODUCT(-('Diário 3º PA'!$E$4:$E$1991='Analítico Cp.'!$B24),-('Diário 3º PA'!$P$4:$P$1991=K$1),('Diário 3º PA'!$F$4:$F$1991))+SUMPRODUCT(-('Diário 4º PA'!$E$4:$E$2000='Analítico Cp.'!$B24),-('Diário 4º PA'!$P$4:$P$2000=K$1),('Diário 4º PA'!$F$4:$F$2000))+SUMPRODUCT(-('Comp.'!$D$5:$D$152='Analítico Cp.'!$B24),-('Comp.'!$J$5:$J$152=K$1),('Comp.'!$E$5:$E$152))</f>
        <v>0</v>
      </c>
      <c r="L24" s="12">
        <f>SUMPRODUCT(-('Diário 1º PA'!$E$4:$E$2000='Analítico Cp.'!$B24),-('Diário 1º PA'!$P$4:$P$2000=L$1),('Diário 1º PA'!$F$4:$F$2000))+SUMPRODUCT(-('Diário 2º PA'!$E$4:$E$1998='Analítico Cp.'!$B24),-('Diário 2º PA'!$P$4:$P$1998=L$1),('Diário 2º PA'!$F$4:$F$1998))+SUMPRODUCT(-('Diário 3º PA'!$E$4:$E$1991='Analítico Cp.'!$B24),-('Diário 3º PA'!$P$4:$P$1991=L$1),('Diário 3º PA'!$F$4:$F$1991))+SUMPRODUCT(-('Diário 4º PA'!$E$4:$E$2000='Analítico Cp.'!$B24),-('Diário 4º PA'!$P$4:$P$2000=L$1),('Diário 4º PA'!$F$4:$F$2000))+SUMPRODUCT(-('Comp.'!$D$5:$D$152='Analítico Cp.'!$B24),-('Comp.'!$J$5:$J$152=L$1),('Comp.'!$E$5:$E$152))</f>
        <v>0</v>
      </c>
      <c r="M24" s="12">
        <f>SUMPRODUCT(-('Diário 1º PA'!$E$4:$E$2000='Analítico Cp.'!$B24),-('Diário 1º PA'!$P$4:$P$2000=M$1),('Diário 1º PA'!$F$4:$F$2000))+SUMPRODUCT(-('Diário 2º PA'!$E$4:$E$1998='Analítico Cp.'!$B24),-('Diário 2º PA'!$P$4:$P$1998=M$1),('Diário 2º PA'!$F$4:$F$1998))+SUMPRODUCT(-('Diário 3º PA'!$E$4:$E$1991='Analítico Cp.'!$B24),-('Diário 3º PA'!$P$4:$P$1991=M$1),('Diário 3º PA'!$F$4:$F$1991))+SUMPRODUCT(-('Diário 4º PA'!$E$4:$E$2000='Analítico Cp.'!$B24),-('Diário 4º PA'!$P$4:$P$2000=M$1),('Diário 4º PA'!$F$4:$F$2000))+SUMPRODUCT(-('Comp.'!$D$5:$D$152='Analítico Cp.'!$B24),-('Comp.'!$J$5:$J$152=M$1),('Comp.'!$E$5:$E$152))</f>
        <v>0</v>
      </c>
      <c r="N24" s="12">
        <f>SUMPRODUCT(-('Diário 1º PA'!$E$4:$E$2000='Analítico Cp.'!$B24),-('Diário 1º PA'!$P$4:$P$2000=N$1),('Diário 1º PA'!$F$4:$F$2000))+SUMPRODUCT(-('Diário 2º PA'!$E$4:$E$1998='Analítico Cp.'!$B24),-('Diário 2º PA'!$P$4:$P$1998=N$1),('Diário 2º PA'!$F$4:$F$1998))+SUMPRODUCT(-('Diário 3º PA'!$E$4:$E$1991='Analítico Cp.'!$B24),-('Diário 3º PA'!$P$4:$P$1991=N$1),('Diário 3º PA'!$F$4:$F$1991))+SUMPRODUCT(-('Diário 4º PA'!$E$4:$E$2000='Analítico Cp.'!$B24),-('Diário 4º PA'!$P$4:$P$2000=N$1),('Diário 4º PA'!$F$4:$F$2000))+SUMPRODUCT(-('Comp.'!$D$5:$D$152='Analítico Cp.'!$B24),-('Comp.'!$J$5:$J$152=N$1),('Comp.'!$E$5:$E$152))</f>
        <v>0</v>
      </c>
      <c r="O24" s="13">
        <f>SUM(C24:N24)</f>
        <v>0</v>
      </c>
      <c r="P24" s="172">
        <f t="shared" si="1"/>
        <v>0</v>
      </c>
    </row>
    <row r="25" spans="1:16" ht="23.25" customHeight="1">
      <c r="A25" s="23"/>
      <c r="B25" s="24" t="s">
        <v>105</v>
      </c>
      <c r="C25" s="14">
        <f t="shared" ref="C25:O25" si="2">SUBTOTAL(109,C20:C24)</f>
        <v>0</v>
      </c>
      <c r="D25" s="14">
        <f t="shared" si="2"/>
        <v>0</v>
      </c>
      <c r="E25" s="14">
        <f t="shared" si="2"/>
        <v>0</v>
      </c>
      <c r="F25" s="14">
        <f t="shared" si="2"/>
        <v>0</v>
      </c>
      <c r="G25" s="14">
        <f t="shared" si="2"/>
        <v>0</v>
      </c>
      <c r="H25" s="14">
        <f t="shared" si="2"/>
        <v>0</v>
      </c>
      <c r="I25" s="14">
        <f t="shared" si="2"/>
        <v>0</v>
      </c>
      <c r="J25" s="14">
        <f t="shared" si="2"/>
        <v>0</v>
      </c>
      <c r="K25" s="14">
        <f t="shared" si="2"/>
        <v>0</v>
      </c>
      <c r="L25" s="14">
        <f t="shared" si="2"/>
        <v>0</v>
      </c>
      <c r="M25" s="14">
        <f t="shared" si="2"/>
        <v>0</v>
      </c>
      <c r="N25" s="14">
        <f t="shared" si="2"/>
        <v>0</v>
      </c>
      <c r="O25" s="14">
        <f t="shared" si="2"/>
        <v>0</v>
      </c>
      <c r="P25" s="176">
        <f t="shared" si="1"/>
        <v>0</v>
      </c>
    </row>
    <row r="26" spans="1:16" s="34" customFormat="1" ht="23.25" customHeight="1">
      <c r="A26" s="103" t="s">
        <v>12</v>
      </c>
      <c r="B26" s="104" t="s">
        <v>7</v>
      </c>
      <c r="C26" s="68"/>
      <c r="D26" s="68"/>
      <c r="E26" s="68"/>
      <c r="F26" s="68"/>
      <c r="G26" s="68"/>
      <c r="H26" s="68"/>
      <c r="I26" s="68"/>
      <c r="J26" s="68"/>
      <c r="K26" s="68"/>
      <c r="L26" s="68"/>
      <c r="M26" s="68"/>
      <c r="N26" s="68"/>
      <c r="O26" s="68"/>
      <c r="P26" s="177"/>
    </row>
    <row r="27" spans="1:16" ht="23.25" customHeight="1">
      <c r="A27" s="63" t="s">
        <v>106</v>
      </c>
      <c r="B27" s="62" t="s">
        <v>249</v>
      </c>
      <c r="C27" s="12">
        <f>SUMPRODUCT(-('Diário 1º PA'!$E$4:$E$2000='Analítico Cp.'!$B27),-('Diário 1º PA'!$P$4:$P$2000=C$1),('Diário 1º PA'!$F$4:$F$2000))+SUMPRODUCT(-('Diário 2º PA'!$E$4:$E$1998='Analítico Cp.'!$B27),-('Diário 2º PA'!$P$4:$P$1998=C$1),('Diário 2º PA'!$F$4:$F$1998))+SUMPRODUCT(-('Diário 3º PA'!$E$4:$E$1991='Analítico Cp.'!$B27),-('Diário 3º PA'!$P$4:$P$1991=C$1),('Diário 3º PA'!$F$4:$F$1991))+SUMPRODUCT(-('Diário 4º PA'!$E$4:$E$2000='Analítico Cp.'!$B27),-('Diário 4º PA'!$P$4:$P$2000=C$1),('Diário 4º PA'!$F$4:$F$2000))+SUMPRODUCT(-('Comp.'!$D$5:$D$152='Analítico Cp.'!$B27),-('Comp.'!$J$5:$J$152=C$1),('Comp.'!$E$5:$E$152))</f>
        <v>0</v>
      </c>
      <c r="D27" s="12">
        <f>SUMPRODUCT(-('Diário 1º PA'!$E$4:$E$2000='Analítico Cp.'!$B27),-('Diário 1º PA'!$P$4:$P$2000=D$1),('Diário 1º PA'!$F$4:$F$2000))+SUMPRODUCT(-('Diário 2º PA'!$E$4:$E$1998='Analítico Cp.'!$B27),-('Diário 2º PA'!$P$4:$P$1998=D$1),('Diário 2º PA'!$F$4:$F$1998))+SUMPRODUCT(-('Diário 3º PA'!$E$4:$E$1991='Analítico Cp.'!$B27),-('Diário 3º PA'!$P$4:$P$1991=D$1),('Diário 3º PA'!$F$4:$F$1991))+SUMPRODUCT(-('Diário 4º PA'!$E$4:$E$2000='Analítico Cp.'!$B27),-('Diário 4º PA'!$P$4:$P$2000=D$1),('Diário 4º PA'!$F$4:$F$2000))+SUMPRODUCT(-('Comp.'!$D$5:$D$152='Analítico Cp.'!$B27),-('Comp.'!$J$5:$J$152=D$1),('Comp.'!$E$5:$E$152))</f>
        <v>0</v>
      </c>
      <c r="E27" s="12">
        <f>SUMPRODUCT(-('Diário 1º PA'!$E$4:$E$2000='Analítico Cp.'!$B27),-('Diário 1º PA'!$P$4:$P$2000=E$1),('Diário 1º PA'!$F$4:$F$2000))+SUMPRODUCT(-('Diário 2º PA'!$E$4:$E$1998='Analítico Cp.'!$B27),-('Diário 2º PA'!$P$4:$P$1998=E$1),('Diário 2º PA'!$F$4:$F$1998))+SUMPRODUCT(-('Diário 3º PA'!$E$4:$E$1991='Analítico Cp.'!$B27),-('Diário 3º PA'!$P$4:$P$1991=E$1),('Diário 3º PA'!$F$4:$F$1991))+SUMPRODUCT(-('Diário 4º PA'!$E$4:$E$2000='Analítico Cp.'!$B27),-('Diário 4º PA'!$P$4:$P$2000=E$1),('Diário 4º PA'!$F$4:$F$2000))+SUMPRODUCT(-('Comp.'!$D$5:$D$152='Analítico Cp.'!$B27),-('Comp.'!$J$5:$J$152=E$1),('Comp.'!$E$5:$E$152))</f>
        <v>0</v>
      </c>
      <c r="F27" s="12">
        <f>SUMPRODUCT(-('Diário 1º PA'!$E$4:$E$2000='Analítico Cp.'!$B27),-('Diário 1º PA'!$P$4:$P$2000=F$1),('Diário 1º PA'!$F$4:$F$2000))+SUMPRODUCT(-('Diário 2º PA'!$E$4:$E$1998='Analítico Cp.'!$B27),-('Diário 2º PA'!$P$4:$P$1998=F$1),('Diário 2º PA'!$F$4:$F$1998))+SUMPRODUCT(-('Diário 3º PA'!$E$4:$E$1991='Analítico Cp.'!$B27),-('Diário 3º PA'!$P$4:$P$1991=F$1),('Diário 3º PA'!$F$4:$F$1991))+SUMPRODUCT(-('Diário 4º PA'!$E$4:$E$2000='Analítico Cp.'!$B27),-('Diário 4º PA'!$P$4:$P$2000=F$1),('Diário 4º PA'!$F$4:$F$2000))+SUMPRODUCT(-('Comp.'!$D$5:$D$152='Analítico Cp.'!$B27),-('Comp.'!$J$5:$J$152=F$1),('Comp.'!$E$5:$E$152))</f>
        <v>0</v>
      </c>
      <c r="G27" s="12">
        <f>SUMPRODUCT(-('Diário 1º PA'!$E$4:$E$2000='Analítico Cp.'!$B27),-('Diário 1º PA'!$P$4:$P$2000=G$1),('Diário 1º PA'!$F$4:$F$2000))+SUMPRODUCT(-('Diário 2º PA'!$E$4:$E$1998='Analítico Cp.'!$B27),-('Diário 2º PA'!$P$4:$P$1998=G$1),('Diário 2º PA'!$F$4:$F$1998))+SUMPRODUCT(-('Diário 3º PA'!$E$4:$E$1991='Analítico Cp.'!$B27),-('Diário 3º PA'!$P$4:$P$1991=G$1),('Diário 3º PA'!$F$4:$F$1991))+SUMPRODUCT(-('Diário 4º PA'!$E$4:$E$2000='Analítico Cp.'!$B27),-('Diário 4º PA'!$P$4:$P$2000=G$1),('Diário 4º PA'!$F$4:$F$2000))+SUMPRODUCT(-('Comp.'!$D$5:$D$152='Analítico Cp.'!$B27),-('Comp.'!$J$5:$J$152=G$1),('Comp.'!$E$5:$E$152))</f>
        <v>0</v>
      </c>
      <c r="H27" s="12">
        <f>SUMPRODUCT(-('Diário 1º PA'!$E$4:$E$2000='Analítico Cp.'!$B27),-('Diário 1º PA'!$P$4:$P$2000=H$1),('Diário 1º PA'!$F$4:$F$2000))+SUMPRODUCT(-('Diário 2º PA'!$E$4:$E$1998='Analítico Cp.'!$B27),-('Diário 2º PA'!$P$4:$P$1998=H$1),('Diário 2º PA'!$F$4:$F$1998))+SUMPRODUCT(-('Diário 3º PA'!$E$4:$E$1991='Analítico Cp.'!$B27),-('Diário 3º PA'!$P$4:$P$1991=H$1),('Diário 3º PA'!$F$4:$F$1991))+SUMPRODUCT(-('Diário 4º PA'!$E$4:$E$2000='Analítico Cp.'!$B27),-('Diário 4º PA'!$P$4:$P$2000=H$1),('Diário 4º PA'!$F$4:$F$2000))+SUMPRODUCT(-('Comp.'!$D$5:$D$152='Analítico Cp.'!$B27),-('Comp.'!$J$5:$J$152=H$1),('Comp.'!$E$5:$E$152))</f>
        <v>0</v>
      </c>
      <c r="I27" s="12">
        <f>SUMPRODUCT(-('Diário 1º PA'!$E$4:$E$2000='Analítico Cp.'!$B27),-('Diário 1º PA'!$P$4:$P$2000=I$1),('Diário 1º PA'!$F$4:$F$2000))+SUMPRODUCT(-('Diário 2º PA'!$E$4:$E$1998='Analítico Cp.'!$B27),-('Diário 2º PA'!$P$4:$P$1998=I$1),('Diário 2º PA'!$F$4:$F$1998))+SUMPRODUCT(-('Diário 3º PA'!$E$4:$E$1991='Analítico Cp.'!$B27),-('Diário 3º PA'!$P$4:$P$1991=I$1),('Diário 3º PA'!$F$4:$F$1991))+SUMPRODUCT(-('Diário 4º PA'!$E$4:$E$2000='Analítico Cp.'!$B27),-('Diário 4º PA'!$P$4:$P$2000=I$1),('Diário 4º PA'!$F$4:$F$2000))+SUMPRODUCT(-('Comp.'!$D$5:$D$152='Analítico Cp.'!$B27),-('Comp.'!$J$5:$J$152=I$1),('Comp.'!$E$5:$E$152))</f>
        <v>0</v>
      </c>
      <c r="J27" s="12">
        <f>SUMPRODUCT(-('Diário 1º PA'!$E$4:$E$2000='Analítico Cp.'!$B27),-('Diário 1º PA'!$P$4:$P$2000=J$1),('Diário 1º PA'!$F$4:$F$2000))+SUMPRODUCT(-('Diário 2º PA'!$E$4:$E$1998='Analítico Cp.'!$B27),-('Diário 2º PA'!$P$4:$P$1998=J$1),('Diário 2º PA'!$F$4:$F$1998))+SUMPRODUCT(-('Diário 3º PA'!$E$4:$E$1991='Analítico Cp.'!$B27),-('Diário 3º PA'!$P$4:$P$1991=J$1),('Diário 3º PA'!$F$4:$F$1991))+SUMPRODUCT(-('Diário 4º PA'!$E$4:$E$2000='Analítico Cp.'!$B27),-('Diário 4º PA'!$P$4:$P$2000=J$1),('Diário 4º PA'!$F$4:$F$2000))+SUMPRODUCT(-('Comp.'!$D$5:$D$152='Analítico Cp.'!$B27),-('Comp.'!$J$5:$J$152=J$1),('Comp.'!$E$5:$E$152))</f>
        <v>0</v>
      </c>
      <c r="K27" s="12">
        <f>SUMPRODUCT(-('Diário 1º PA'!$E$4:$E$2000='Analítico Cp.'!$B27),-('Diário 1º PA'!$P$4:$P$2000=K$1),('Diário 1º PA'!$F$4:$F$2000))+SUMPRODUCT(-('Diário 2º PA'!$E$4:$E$1998='Analítico Cp.'!$B27),-('Diário 2º PA'!$P$4:$P$1998=K$1),('Diário 2º PA'!$F$4:$F$1998))+SUMPRODUCT(-('Diário 3º PA'!$E$4:$E$1991='Analítico Cp.'!$B27),-('Diário 3º PA'!$P$4:$P$1991=K$1),('Diário 3º PA'!$F$4:$F$1991))+SUMPRODUCT(-('Diário 4º PA'!$E$4:$E$2000='Analítico Cp.'!$B27),-('Diário 4º PA'!$P$4:$P$2000=K$1),('Diário 4º PA'!$F$4:$F$2000))+SUMPRODUCT(-('Comp.'!$D$5:$D$152='Analítico Cp.'!$B27),-('Comp.'!$J$5:$J$152=K$1),('Comp.'!$E$5:$E$152))</f>
        <v>0</v>
      </c>
      <c r="L27" s="12">
        <f>SUMPRODUCT(-('Diário 1º PA'!$E$4:$E$2000='Analítico Cp.'!$B27),-('Diário 1º PA'!$P$4:$P$2000=L$1),('Diário 1º PA'!$F$4:$F$2000))+SUMPRODUCT(-('Diário 2º PA'!$E$4:$E$1998='Analítico Cp.'!$B27),-('Diário 2º PA'!$P$4:$P$1998=L$1),('Diário 2º PA'!$F$4:$F$1998))+SUMPRODUCT(-('Diário 3º PA'!$E$4:$E$1991='Analítico Cp.'!$B27),-('Diário 3º PA'!$P$4:$P$1991=L$1),('Diário 3º PA'!$F$4:$F$1991))+SUMPRODUCT(-('Diário 4º PA'!$E$4:$E$2000='Analítico Cp.'!$B27),-('Diário 4º PA'!$P$4:$P$2000=L$1),('Diário 4º PA'!$F$4:$F$2000))+SUMPRODUCT(-('Comp.'!$D$5:$D$152='Analítico Cp.'!$B27),-('Comp.'!$J$5:$J$152=L$1),('Comp.'!$E$5:$E$152))</f>
        <v>0</v>
      </c>
      <c r="M27" s="12">
        <f>SUMPRODUCT(-('Diário 1º PA'!$E$4:$E$2000='Analítico Cp.'!$B27),-('Diário 1º PA'!$P$4:$P$2000=M$1),('Diário 1º PA'!$F$4:$F$2000))+SUMPRODUCT(-('Diário 2º PA'!$E$4:$E$1998='Analítico Cp.'!$B27),-('Diário 2º PA'!$P$4:$P$1998=M$1),('Diário 2º PA'!$F$4:$F$1998))+SUMPRODUCT(-('Diário 3º PA'!$E$4:$E$1991='Analítico Cp.'!$B27),-('Diário 3º PA'!$P$4:$P$1991=M$1),('Diário 3º PA'!$F$4:$F$1991))+SUMPRODUCT(-('Diário 4º PA'!$E$4:$E$2000='Analítico Cp.'!$B27),-('Diário 4º PA'!$P$4:$P$2000=M$1),('Diário 4º PA'!$F$4:$F$2000))+SUMPRODUCT(-('Comp.'!$D$5:$D$152='Analítico Cp.'!$B27),-('Comp.'!$J$5:$J$152=M$1),('Comp.'!$E$5:$E$152))</f>
        <v>0</v>
      </c>
      <c r="N27" s="12">
        <f>SUMPRODUCT(-('Diário 1º PA'!$E$4:$E$2000='Analítico Cp.'!$B27),-('Diário 1º PA'!$P$4:$P$2000=N$1),('Diário 1º PA'!$F$4:$F$2000))+SUMPRODUCT(-('Diário 2º PA'!$E$4:$E$1998='Analítico Cp.'!$B27),-('Diário 2º PA'!$P$4:$P$1998=N$1),('Diário 2º PA'!$F$4:$F$1998))+SUMPRODUCT(-('Diário 3º PA'!$E$4:$E$1991='Analítico Cp.'!$B27),-('Diário 3º PA'!$P$4:$P$1991=N$1),('Diário 3º PA'!$F$4:$F$1991))+SUMPRODUCT(-('Diário 4º PA'!$E$4:$E$2000='Analítico Cp.'!$B27),-('Diário 4º PA'!$P$4:$P$2000=N$1),('Diário 4º PA'!$F$4:$F$2000))+SUMPRODUCT(-('Comp.'!$D$5:$D$152='Analítico Cp.'!$B27),-('Comp.'!$J$5:$J$152=N$1),('Comp.'!$E$5:$E$152))</f>
        <v>0</v>
      </c>
      <c r="O27" s="13">
        <f>SUM(C27:N27)</f>
        <v>0</v>
      </c>
      <c r="P27" s="172">
        <f>IF($O$163=0,0,O27/$O$163)</f>
        <v>0</v>
      </c>
    </row>
    <row r="28" spans="1:16" ht="23.25" customHeight="1">
      <c r="A28" s="63" t="s">
        <v>250</v>
      </c>
      <c r="B28" s="62" t="s">
        <v>251</v>
      </c>
      <c r="C28" s="12">
        <f>SUMPRODUCT(-('Diário 1º PA'!$E$4:$E$2000='Analítico Cp.'!$B28),-('Diário 1º PA'!$P$4:$P$2000=C$1),('Diário 1º PA'!$F$4:$F$2000))+SUMPRODUCT(-('Diário 2º PA'!$E$4:$E$1998='Analítico Cp.'!$B28),-('Diário 2º PA'!$P$4:$P$1998=C$1),('Diário 2º PA'!$F$4:$F$1998))+SUMPRODUCT(-('Diário 3º PA'!$E$4:$E$1991='Analítico Cp.'!$B28),-('Diário 3º PA'!$P$4:$P$1991=C$1),('Diário 3º PA'!$F$4:$F$1991))+SUMPRODUCT(-('Diário 4º PA'!$E$4:$E$2000='Analítico Cp.'!$B28),-('Diário 4º PA'!$P$4:$P$2000=C$1),('Diário 4º PA'!$F$4:$F$2000))+SUMPRODUCT(-('Comp.'!$D$5:$D$152='Analítico Cp.'!$B28),-('Comp.'!$J$5:$J$152=C$1),('Comp.'!$E$5:$E$152))</f>
        <v>0</v>
      </c>
      <c r="D28" s="12">
        <f>SUMPRODUCT(-('Diário 1º PA'!$E$4:$E$2000='Analítico Cp.'!$B28),-('Diário 1º PA'!$P$4:$P$2000=D$1),('Diário 1º PA'!$F$4:$F$2000))+SUMPRODUCT(-('Diário 2º PA'!$E$4:$E$1998='Analítico Cp.'!$B28),-('Diário 2º PA'!$P$4:$P$1998=D$1),('Diário 2º PA'!$F$4:$F$1998))+SUMPRODUCT(-('Diário 3º PA'!$E$4:$E$1991='Analítico Cp.'!$B28),-('Diário 3º PA'!$P$4:$P$1991=D$1),('Diário 3º PA'!$F$4:$F$1991))+SUMPRODUCT(-('Diário 4º PA'!$E$4:$E$2000='Analítico Cp.'!$B28),-('Diário 4º PA'!$P$4:$P$2000=D$1),('Diário 4º PA'!$F$4:$F$2000))+SUMPRODUCT(-('Comp.'!$D$5:$D$152='Analítico Cp.'!$B28),-('Comp.'!$J$5:$J$152=D$1),('Comp.'!$E$5:$E$152))</f>
        <v>0</v>
      </c>
      <c r="E28" s="12">
        <f>SUMPRODUCT(-('Diário 1º PA'!$E$4:$E$2000='Analítico Cp.'!$B28),-('Diário 1º PA'!$P$4:$P$2000=E$1),('Diário 1º PA'!$F$4:$F$2000))+SUMPRODUCT(-('Diário 2º PA'!$E$4:$E$1998='Analítico Cp.'!$B28),-('Diário 2º PA'!$P$4:$P$1998=E$1),('Diário 2º PA'!$F$4:$F$1998))+SUMPRODUCT(-('Diário 3º PA'!$E$4:$E$1991='Analítico Cp.'!$B28),-('Diário 3º PA'!$P$4:$P$1991=E$1),('Diário 3º PA'!$F$4:$F$1991))+SUMPRODUCT(-('Diário 4º PA'!$E$4:$E$2000='Analítico Cp.'!$B28),-('Diário 4º PA'!$P$4:$P$2000=E$1),('Diário 4º PA'!$F$4:$F$2000))+SUMPRODUCT(-('Comp.'!$D$5:$D$152='Analítico Cp.'!$B28),-('Comp.'!$J$5:$J$152=E$1),('Comp.'!$E$5:$E$152))</f>
        <v>0</v>
      </c>
      <c r="F28" s="12">
        <f>SUMPRODUCT(-('Diário 1º PA'!$E$4:$E$2000='Analítico Cp.'!$B28),-('Diário 1º PA'!$P$4:$P$2000=F$1),('Diário 1º PA'!$F$4:$F$2000))+SUMPRODUCT(-('Diário 2º PA'!$E$4:$E$1998='Analítico Cp.'!$B28),-('Diário 2º PA'!$P$4:$P$1998=F$1),('Diário 2º PA'!$F$4:$F$1998))+SUMPRODUCT(-('Diário 3º PA'!$E$4:$E$1991='Analítico Cp.'!$B28),-('Diário 3º PA'!$P$4:$P$1991=F$1),('Diário 3º PA'!$F$4:$F$1991))+SUMPRODUCT(-('Diário 4º PA'!$E$4:$E$2000='Analítico Cp.'!$B28),-('Diário 4º PA'!$P$4:$P$2000=F$1),('Diário 4º PA'!$F$4:$F$2000))+SUMPRODUCT(-('Comp.'!$D$5:$D$152='Analítico Cp.'!$B28),-('Comp.'!$J$5:$J$152=F$1),('Comp.'!$E$5:$E$152))</f>
        <v>0</v>
      </c>
      <c r="G28" s="12">
        <f>SUMPRODUCT(-('Diário 1º PA'!$E$4:$E$2000='Analítico Cp.'!$B28),-('Diário 1º PA'!$P$4:$P$2000=G$1),('Diário 1º PA'!$F$4:$F$2000))+SUMPRODUCT(-('Diário 2º PA'!$E$4:$E$1998='Analítico Cp.'!$B28),-('Diário 2º PA'!$P$4:$P$1998=G$1),('Diário 2º PA'!$F$4:$F$1998))+SUMPRODUCT(-('Diário 3º PA'!$E$4:$E$1991='Analítico Cp.'!$B28),-('Diário 3º PA'!$P$4:$P$1991=G$1),('Diário 3º PA'!$F$4:$F$1991))+SUMPRODUCT(-('Diário 4º PA'!$E$4:$E$2000='Analítico Cp.'!$B28),-('Diário 4º PA'!$P$4:$P$2000=G$1),('Diário 4º PA'!$F$4:$F$2000))+SUMPRODUCT(-('Comp.'!$D$5:$D$152='Analítico Cp.'!$B28),-('Comp.'!$J$5:$J$152=G$1),('Comp.'!$E$5:$E$152))</f>
        <v>0</v>
      </c>
      <c r="H28" s="12">
        <f>SUMPRODUCT(-('Diário 1º PA'!$E$4:$E$2000='Analítico Cp.'!$B28),-('Diário 1º PA'!$P$4:$P$2000=H$1),('Diário 1º PA'!$F$4:$F$2000))+SUMPRODUCT(-('Diário 2º PA'!$E$4:$E$1998='Analítico Cp.'!$B28),-('Diário 2º PA'!$P$4:$P$1998=H$1),('Diário 2º PA'!$F$4:$F$1998))+SUMPRODUCT(-('Diário 3º PA'!$E$4:$E$1991='Analítico Cp.'!$B28),-('Diário 3º PA'!$P$4:$P$1991=H$1),('Diário 3º PA'!$F$4:$F$1991))+SUMPRODUCT(-('Diário 4º PA'!$E$4:$E$2000='Analítico Cp.'!$B28),-('Diário 4º PA'!$P$4:$P$2000=H$1),('Diário 4º PA'!$F$4:$F$2000))+SUMPRODUCT(-('Comp.'!$D$5:$D$152='Analítico Cp.'!$B28),-('Comp.'!$J$5:$J$152=H$1),('Comp.'!$E$5:$E$152))</f>
        <v>0</v>
      </c>
      <c r="I28" s="12">
        <f>SUMPRODUCT(-('Diário 1º PA'!$E$4:$E$2000='Analítico Cp.'!$B28),-('Diário 1º PA'!$P$4:$P$2000=I$1),('Diário 1º PA'!$F$4:$F$2000))+SUMPRODUCT(-('Diário 2º PA'!$E$4:$E$1998='Analítico Cp.'!$B28),-('Diário 2º PA'!$P$4:$P$1998=I$1),('Diário 2º PA'!$F$4:$F$1998))+SUMPRODUCT(-('Diário 3º PA'!$E$4:$E$1991='Analítico Cp.'!$B28),-('Diário 3º PA'!$P$4:$P$1991=I$1),('Diário 3º PA'!$F$4:$F$1991))+SUMPRODUCT(-('Diário 4º PA'!$E$4:$E$2000='Analítico Cp.'!$B28),-('Diário 4º PA'!$P$4:$P$2000=I$1),('Diário 4º PA'!$F$4:$F$2000))+SUMPRODUCT(-('Comp.'!$D$5:$D$152='Analítico Cp.'!$B28),-('Comp.'!$J$5:$J$152=I$1),('Comp.'!$E$5:$E$152))</f>
        <v>0</v>
      </c>
      <c r="J28" s="12">
        <f>SUMPRODUCT(-('Diário 1º PA'!$E$4:$E$2000='Analítico Cp.'!$B28),-('Diário 1º PA'!$P$4:$P$2000=J$1),('Diário 1º PA'!$F$4:$F$2000))+SUMPRODUCT(-('Diário 2º PA'!$E$4:$E$1998='Analítico Cp.'!$B28),-('Diário 2º PA'!$P$4:$P$1998=J$1),('Diário 2º PA'!$F$4:$F$1998))+SUMPRODUCT(-('Diário 3º PA'!$E$4:$E$1991='Analítico Cp.'!$B28),-('Diário 3º PA'!$P$4:$P$1991=J$1),('Diário 3º PA'!$F$4:$F$1991))+SUMPRODUCT(-('Diário 4º PA'!$E$4:$E$2000='Analítico Cp.'!$B28),-('Diário 4º PA'!$P$4:$P$2000=J$1),('Diário 4º PA'!$F$4:$F$2000))+SUMPRODUCT(-('Comp.'!$D$5:$D$152='Analítico Cp.'!$B28),-('Comp.'!$J$5:$J$152=J$1),('Comp.'!$E$5:$E$152))</f>
        <v>0</v>
      </c>
      <c r="K28" s="12">
        <f>SUMPRODUCT(-('Diário 1º PA'!$E$4:$E$2000='Analítico Cp.'!$B28),-('Diário 1º PA'!$P$4:$P$2000=K$1),('Diário 1º PA'!$F$4:$F$2000))+SUMPRODUCT(-('Diário 2º PA'!$E$4:$E$1998='Analítico Cp.'!$B28),-('Diário 2º PA'!$P$4:$P$1998=K$1),('Diário 2º PA'!$F$4:$F$1998))+SUMPRODUCT(-('Diário 3º PA'!$E$4:$E$1991='Analítico Cp.'!$B28),-('Diário 3º PA'!$P$4:$P$1991=K$1),('Diário 3º PA'!$F$4:$F$1991))+SUMPRODUCT(-('Diário 4º PA'!$E$4:$E$2000='Analítico Cp.'!$B28),-('Diário 4º PA'!$P$4:$P$2000=K$1),('Diário 4º PA'!$F$4:$F$2000))+SUMPRODUCT(-('Comp.'!$D$5:$D$152='Analítico Cp.'!$B28),-('Comp.'!$J$5:$J$152=K$1),('Comp.'!$E$5:$E$152))</f>
        <v>0</v>
      </c>
      <c r="L28" s="12">
        <f>SUMPRODUCT(-('Diário 1º PA'!$E$4:$E$2000='Analítico Cp.'!$B28),-('Diário 1º PA'!$P$4:$P$2000=L$1),('Diário 1º PA'!$F$4:$F$2000))+SUMPRODUCT(-('Diário 2º PA'!$E$4:$E$1998='Analítico Cp.'!$B28),-('Diário 2º PA'!$P$4:$P$1998=L$1),('Diário 2º PA'!$F$4:$F$1998))+SUMPRODUCT(-('Diário 3º PA'!$E$4:$E$1991='Analítico Cp.'!$B28),-('Diário 3º PA'!$P$4:$P$1991=L$1),('Diário 3º PA'!$F$4:$F$1991))+SUMPRODUCT(-('Diário 4º PA'!$E$4:$E$2000='Analítico Cp.'!$B28),-('Diário 4º PA'!$P$4:$P$2000=L$1),('Diário 4º PA'!$F$4:$F$2000))+SUMPRODUCT(-('Comp.'!$D$5:$D$152='Analítico Cp.'!$B28),-('Comp.'!$J$5:$J$152=L$1),('Comp.'!$E$5:$E$152))</f>
        <v>0</v>
      </c>
      <c r="M28" s="12">
        <f>SUMPRODUCT(-('Diário 1º PA'!$E$4:$E$2000='Analítico Cp.'!$B28),-('Diário 1º PA'!$P$4:$P$2000=M$1),('Diário 1º PA'!$F$4:$F$2000))+SUMPRODUCT(-('Diário 2º PA'!$E$4:$E$1998='Analítico Cp.'!$B28),-('Diário 2º PA'!$P$4:$P$1998=M$1),('Diário 2º PA'!$F$4:$F$1998))+SUMPRODUCT(-('Diário 3º PA'!$E$4:$E$1991='Analítico Cp.'!$B28),-('Diário 3º PA'!$P$4:$P$1991=M$1),('Diário 3º PA'!$F$4:$F$1991))+SUMPRODUCT(-('Diário 4º PA'!$E$4:$E$2000='Analítico Cp.'!$B28),-('Diário 4º PA'!$P$4:$P$2000=M$1),('Diário 4º PA'!$F$4:$F$2000))+SUMPRODUCT(-('Comp.'!$D$5:$D$152='Analítico Cp.'!$B28),-('Comp.'!$J$5:$J$152=M$1),('Comp.'!$E$5:$E$152))</f>
        <v>0</v>
      </c>
      <c r="N28" s="12">
        <f>SUMPRODUCT(-('Diário 1º PA'!$E$4:$E$2000='Analítico Cp.'!$B28),-('Diário 1º PA'!$P$4:$P$2000=N$1),('Diário 1º PA'!$F$4:$F$2000))+SUMPRODUCT(-('Diário 2º PA'!$E$4:$E$1998='Analítico Cp.'!$B28),-('Diário 2º PA'!$P$4:$P$1998=N$1),('Diário 2º PA'!$F$4:$F$1998))+SUMPRODUCT(-('Diário 3º PA'!$E$4:$E$1991='Analítico Cp.'!$B28),-('Diário 3º PA'!$P$4:$P$1991=N$1),('Diário 3º PA'!$F$4:$F$1991))+SUMPRODUCT(-('Diário 4º PA'!$E$4:$E$2000='Analítico Cp.'!$B28),-('Diário 4º PA'!$P$4:$P$2000=N$1),('Diário 4º PA'!$F$4:$F$2000))+SUMPRODUCT(-('Comp.'!$D$5:$D$152='Analítico Cp.'!$B28),-('Comp.'!$J$5:$J$152=N$1),('Comp.'!$E$5:$E$152))</f>
        <v>0</v>
      </c>
      <c r="O28" s="13">
        <f>SUM(C28:N28)</f>
        <v>0</v>
      </c>
      <c r="P28" s="172">
        <f>IF($O$163=0,0,O28/$O$163)</f>
        <v>0</v>
      </c>
    </row>
    <row r="29" spans="1:16" ht="23.25" customHeight="1">
      <c r="A29" s="23"/>
      <c r="B29" s="24" t="s">
        <v>107</v>
      </c>
      <c r="C29" s="14">
        <f>SUBTOTAL(109,C27:C28)</f>
        <v>0</v>
      </c>
      <c r="D29" s="14">
        <f>SUBTOTAL(109,D27:D28)</f>
        <v>0</v>
      </c>
      <c r="E29" s="14">
        <f>SUBTOTAL(109,E27:E28)</f>
        <v>0</v>
      </c>
      <c r="F29" s="14">
        <f t="shared" ref="F29:N29" si="3">SUBTOTAL(109,F27:F28)</f>
        <v>0</v>
      </c>
      <c r="G29" s="14">
        <f t="shared" si="3"/>
        <v>0</v>
      </c>
      <c r="H29" s="14">
        <f t="shared" si="3"/>
        <v>0</v>
      </c>
      <c r="I29" s="14">
        <f t="shared" si="3"/>
        <v>0</v>
      </c>
      <c r="J29" s="14">
        <f t="shared" si="3"/>
        <v>0</v>
      </c>
      <c r="K29" s="14">
        <f t="shared" si="3"/>
        <v>0</v>
      </c>
      <c r="L29" s="14">
        <f t="shared" si="3"/>
        <v>0</v>
      </c>
      <c r="M29" s="14">
        <f t="shared" si="3"/>
        <v>0</v>
      </c>
      <c r="N29" s="14">
        <f t="shared" si="3"/>
        <v>0</v>
      </c>
      <c r="O29" s="14">
        <f>SUBTOTAL(109,O27:O28)</f>
        <v>0</v>
      </c>
      <c r="P29" s="176">
        <f>IF($O$163=0,0,O29/$O$163)</f>
        <v>0</v>
      </c>
    </row>
    <row r="30" spans="1:16" ht="23.25" customHeight="1">
      <c r="A30" s="21" t="s">
        <v>13</v>
      </c>
      <c r="B30" s="33" t="s">
        <v>37</v>
      </c>
      <c r="C30" s="68"/>
      <c r="D30" s="68"/>
      <c r="E30" s="68"/>
      <c r="F30" s="68"/>
      <c r="G30" s="68"/>
      <c r="H30" s="68"/>
      <c r="I30" s="68"/>
      <c r="J30" s="68"/>
      <c r="K30" s="68"/>
      <c r="L30" s="68"/>
      <c r="M30" s="68"/>
      <c r="N30" s="68"/>
      <c r="O30" s="68"/>
      <c r="P30" s="177"/>
    </row>
    <row r="31" spans="1:16" ht="23.25" customHeight="1">
      <c r="A31" s="63" t="s">
        <v>108</v>
      </c>
      <c r="B31" s="62" t="s">
        <v>252</v>
      </c>
      <c r="C31" s="12">
        <f>'Prov. Pessoal'!C10-'Prov. Pessoal'!C20</f>
        <v>0</v>
      </c>
      <c r="D31" s="12">
        <f>'Prov. Pessoal'!D10-'Prov. Pessoal'!D20</f>
        <v>0</v>
      </c>
      <c r="E31" s="12">
        <f>'Prov. Pessoal'!E10-'Prov. Pessoal'!E20</f>
        <v>0</v>
      </c>
      <c r="F31" s="12">
        <f>'Prov. Pessoal'!F10-'Prov. Pessoal'!F20</f>
        <v>0</v>
      </c>
      <c r="G31" s="12">
        <f>'Prov. Pessoal'!G10-'Prov. Pessoal'!G20</f>
        <v>0</v>
      </c>
      <c r="H31" s="12">
        <f>'Prov. Pessoal'!H10-'Prov. Pessoal'!H20</f>
        <v>0</v>
      </c>
      <c r="I31" s="12">
        <f>'Prov. Pessoal'!I10-'Prov. Pessoal'!I20</f>
        <v>0</v>
      </c>
      <c r="J31" s="12">
        <f>'Prov. Pessoal'!J10-'Prov. Pessoal'!J20</f>
        <v>0</v>
      </c>
      <c r="K31" s="12">
        <f>'Prov. Pessoal'!K10-'Prov. Pessoal'!K20</f>
        <v>0</v>
      </c>
      <c r="L31" s="12">
        <f>'Prov. Pessoal'!L10-'Prov. Pessoal'!L20</f>
        <v>0</v>
      </c>
      <c r="M31" s="12">
        <f>'Prov. Pessoal'!M10-'Prov. Pessoal'!M20</f>
        <v>0</v>
      </c>
      <c r="N31" s="12">
        <f>'Prov. Pessoal'!N10-'Prov. Pessoal'!N20</f>
        <v>0</v>
      </c>
      <c r="O31" s="13">
        <f t="shared" ref="O31:O41" si="4">SUM(C31:N31)</f>
        <v>0</v>
      </c>
      <c r="P31" s="172">
        <f t="shared" ref="P31:P43" si="5">IF($O$163=0,0,O31/$O$163)</f>
        <v>0</v>
      </c>
    </row>
    <row r="32" spans="1:16" ht="23.25" customHeight="1">
      <c r="A32" s="63" t="s">
        <v>172</v>
      </c>
      <c r="B32" s="62" t="s">
        <v>267</v>
      </c>
      <c r="C32" s="12">
        <f>'Prov. Pessoal'!C11-'Prov. Pessoal'!C21</f>
        <v>0</v>
      </c>
      <c r="D32" s="12">
        <f>'Prov. Pessoal'!D11-'Prov. Pessoal'!D21</f>
        <v>0</v>
      </c>
      <c r="E32" s="12">
        <f>'Prov. Pessoal'!E11-'Prov. Pessoal'!E21</f>
        <v>0</v>
      </c>
      <c r="F32" s="12">
        <f>'Prov. Pessoal'!F11-'Prov. Pessoal'!F21</f>
        <v>0</v>
      </c>
      <c r="G32" s="12">
        <f>'Prov. Pessoal'!G11-'Prov. Pessoal'!G21</f>
        <v>0</v>
      </c>
      <c r="H32" s="12">
        <f>'Prov. Pessoal'!H11-'Prov. Pessoal'!H21</f>
        <v>0</v>
      </c>
      <c r="I32" s="12">
        <f>'Prov. Pessoal'!I11-'Prov. Pessoal'!I21</f>
        <v>0</v>
      </c>
      <c r="J32" s="12">
        <f>'Prov. Pessoal'!J11-'Prov. Pessoal'!J21</f>
        <v>0</v>
      </c>
      <c r="K32" s="12">
        <f>'Prov. Pessoal'!K11-'Prov. Pessoal'!K21</f>
        <v>0</v>
      </c>
      <c r="L32" s="12">
        <f>'Prov. Pessoal'!L11-'Prov. Pessoal'!L21</f>
        <v>0</v>
      </c>
      <c r="M32" s="12">
        <f>'Prov. Pessoal'!M11-'Prov. Pessoal'!M21</f>
        <v>0</v>
      </c>
      <c r="N32" s="12">
        <f>'Prov. Pessoal'!N11-'Prov. Pessoal'!N21</f>
        <v>0</v>
      </c>
      <c r="O32" s="13">
        <f t="shared" si="4"/>
        <v>0</v>
      </c>
      <c r="P32" s="172">
        <f t="shared" si="5"/>
        <v>0</v>
      </c>
    </row>
    <row r="33" spans="1:16" ht="23.25" customHeight="1">
      <c r="A33" s="63" t="s">
        <v>239</v>
      </c>
      <c r="B33" s="62" t="s">
        <v>4</v>
      </c>
      <c r="C33" s="12">
        <f>'Prov. Pessoal'!C12-'Prov. Pessoal'!C22</f>
        <v>0</v>
      </c>
      <c r="D33" s="12">
        <f>'Prov. Pessoal'!D12-'Prov. Pessoal'!D22</f>
        <v>0</v>
      </c>
      <c r="E33" s="12">
        <f>'Prov. Pessoal'!E12-'Prov. Pessoal'!E22</f>
        <v>0</v>
      </c>
      <c r="F33" s="12">
        <f>'Prov. Pessoal'!F12-'Prov. Pessoal'!F22</f>
        <v>0</v>
      </c>
      <c r="G33" s="12">
        <f>'Prov. Pessoal'!G12-'Prov. Pessoal'!G22</f>
        <v>0</v>
      </c>
      <c r="H33" s="12">
        <f>'Prov. Pessoal'!H12-'Prov. Pessoal'!H22</f>
        <v>0</v>
      </c>
      <c r="I33" s="12">
        <f>'Prov. Pessoal'!I12-'Prov. Pessoal'!I22</f>
        <v>0</v>
      </c>
      <c r="J33" s="12">
        <f>'Prov. Pessoal'!J12-'Prov. Pessoal'!J22</f>
        <v>0</v>
      </c>
      <c r="K33" s="12">
        <f>'Prov. Pessoal'!K12-'Prov. Pessoal'!K22</f>
        <v>0</v>
      </c>
      <c r="L33" s="12">
        <f>'Prov. Pessoal'!L12-'Prov. Pessoal'!L22</f>
        <v>0</v>
      </c>
      <c r="M33" s="12">
        <f>'Prov. Pessoal'!M12-'Prov. Pessoal'!M22</f>
        <v>0</v>
      </c>
      <c r="N33" s="12">
        <f>'Prov. Pessoal'!N12-'Prov. Pessoal'!N22</f>
        <v>0</v>
      </c>
      <c r="O33" s="13">
        <f t="shared" si="4"/>
        <v>0</v>
      </c>
      <c r="P33" s="172">
        <f t="shared" si="5"/>
        <v>0</v>
      </c>
    </row>
    <row r="34" spans="1:16" ht="23.25" customHeight="1">
      <c r="A34" s="63" t="s">
        <v>240</v>
      </c>
      <c r="B34" s="62" t="s">
        <v>10</v>
      </c>
      <c r="C34" s="12">
        <f>'Prov. Pessoal'!C13-'Prov. Pessoal'!C23</f>
        <v>0</v>
      </c>
      <c r="D34" s="12">
        <f>'Prov. Pessoal'!D13-'Prov. Pessoal'!D23</f>
        <v>0</v>
      </c>
      <c r="E34" s="12">
        <f>'Prov. Pessoal'!E13-'Prov. Pessoal'!E23</f>
        <v>0</v>
      </c>
      <c r="F34" s="12">
        <f>'Prov. Pessoal'!F13-'Prov. Pessoal'!F23</f>
        <v>0</v>
      </c>
      <c r="G34" s="12">
        <f>'Prov. Pessoal'!G13-'Prov. Pessoal'!G23</f>
        <v>0</v>
      </c>
      <c r="H34" s="12">
        <f>'Prov. Pessoal'!H13-'Prov. Pessoal'!H23</f>
        <v>0</v>
      </c>
      <c r="I34" s="12">
        <f>'Prov. Pessoal'!I13-'Prov. Pessoal'!I23</f>
        <v>0</v>
      </c>
      <c r="J34" s="12">
        <f>'Prov. Pessoal'!J13-'Prov. Pessoal'!J23</f>
        <v>0</v>
      </c>
      <c r="K34" s="12">
        <f>'Prov. Pessoal'!K13-'Prov. Pessoal'!K23</f>
        <v>0</v>
      </c>
      <c r="L34" s="12">
        <f>'Prov. Pessoal'!L13-'Prov. Pessoal'!L23</f>
        <v>0</v>
      </c>
      <c r="M34" s="12">
        <f>'Prov. Pessoal'!M13-'Prov. Pessoal'!M23</f>
        <v>0</v>
      </c>
      <c r="N34" s="12">
        <f>'Prov. Pessoal'!N13-'Prov. Pessoal'!N23</f>
        <v>0</v>
      </c>
      <c r="O34" s="13">
        <f t="shared" si="4"/>
        <v>0</v>
      </c>
      <c r="P34" s="172">
        <f t="shared" si="5"/>
        <v>0</v>
      </c>
    </row>
    <row r="35" spans="1:16" ht="23.25" customHeight="1">
      <c r="A35" s="63" t="s">
        <v>241</v>
      </c>
      <c r="B35" s="62" t="s">
        <v>268</v>
      </c>
      <c r="C35" s="12">
        <f>'Prov. Pessoal'!C14-'Prov. Pessoal'!C24</f>
        <v>0</v>
      </c>
      <c r="D35" s="12">
        <f>'Prov. Pessoal'!D14-'Prov. Pessoal'!D24</f>
        <v>0</v>
      </c>
      <c r="E35" s="12">
        <f>'Prov. Pessoal'!E14-'Prov. Pessoal'!E24</f>
        <v>0</v>
      </c>
      <c r="F35" s="12">
        <f>'Prov. Pessoal'!F14-'Prov. Pessoal'!F24</f>
        <v>0</v>
      </c>
      <c r="G35" s="12">
        <f>'Prov. Pessoal'!G14-'Prov. Pessoal'!G24</f>
        <v>0</v>
      </c>
      <c r="H35" s="12">
        <f>'Prov. Pessoal'!H14-'Prov. Pessoal'!H24</f>
        <v>0</v>
      </c>
      <c r="I35" s="12">
        <f>'Prov. Pessoal'!I14-'Prov. Pessoal'!I24</f>
        <v>0</v>
      </c>
      <c r="J35" s="12">
        <f>'Prov. Pessoal'!J14-'Prov. Pessoal'!J24</f>
        <v>0</v>
      </c>
      <c r="K35" s="12">
        <f>'Prov. Pessoal'!K14-'Prov. Pessoal'!K24</f>
        <v>0</v>
      </c>
      <c r="L35" s="12">
        <f>'Prov. Pessoal'!L14-'Prov. Pessoal'!L24</f>
        <v>0</v>
      </c>
      <c r="M35" s="12">
        <f>'Prov. Pessoal'!M14-'Prov. Pessoal'!M24</f>
        <v>0</v>
      </c>
      <c r="N35" s="12">
        <f>'Prov. Pessoal'!N14-'Prov. Pessoal'!N24</f>
        <v>0</v>
      </c>
      <c r="O35" s="13">
        <f t="shared" si="4"/>
        <v>0</v>
      </c>
      <c r="P35" s="172">
        <f t="shared" si="5"/>
        <v>0</v>
      </c>
    </row>
    <row r="36" spans="1:16" ht="23.25" customHeight="1">
      <c r="A36" s="63" t="s">
        <v>242</v>
      </c>
      <c r="B36" s="62" t="s">
        <v>287</v>
      </c>
      <c r="C36" s="12">
        <f>'Prov. Pessoal'!C15-'Prov. Pessoal'!C25</f>
        <v>0</v>
      </c>
      <c r="D36" s="12">
        <f>'Prov. Pessoal'!D15-'Prov. Pessoal'!D25</f>
        <v>0</v>
      </c>
      <c r="E36" s="12">
        <f>'Prov. Pessoal'!E15-'Prov. Pessoal'!E25</f>
        <v>0</v>
      </c>
      <c r="F36" s="12">
        <f>'Prov. Pessoal'!F15-'Prov. Pessoal'!F25</f>
        <v>0</v>
      </c>
      <c r="G36" s="12">
        <f>'Prov. Pessoal'!G15-'Prov. Pessoal'!G25</f>
        <v>0</v>
      </c>
      <c r="H36" s="12">
        <f>'Prov. Pessoal'!H15-'Prov. Pessoal'!H25</f>
        <v>0</v>
      </c>
      <c r="I36" s="12">
        <f>'Prov. Pessoal'!I15-'Prov. Pessoal'!I25</f>
        <v>0</v>
      </c>
      <c r="J36" s="12">
        <f>'Prov. Pessoal'!J15-'Prov. Pessoal'!J25</f>
        <v>0</v>
      </c>
      <c r="K36" s="12">
        <f>'Prov. Pessoal'!K15-'Prov. Pessoal'!K25</f>
        <v>0</v>
      </c>
      <c r="L36" s="12">
        <f>'Prov. Pessoal'!L15-'Prov. Pessoal'!L25</f>
        <v>0</v>
      </c>
      <c r="M36" s="12">
        <f>'Prov. Pessoal'!M15-'Prov. Pessoal'!M25</f>
        <v>0</v>
      </c>
      <c r="N36" s="12">
        <f>'Prov. Pessoal'!N15-'Prov. Pessoal'!N25</f>
        <v>0</v>
      </c>
      <c r="O36" s="13">
        <f>SUM(C36:N36)</f>
        <v>0</v>
      </c>
      <c r="P36" s="172">
        <f t="shared" si="5"/>
        <v>0</v>
      </c>
    </row>
    <row r="37" spans="1:16" ht="23.25" customHeight="1">
      <c r="A37" s="63" t="s">
        <v>243</v>
      </c>
      <c r="B37" s="62" t="s">
        <v>269</v>
      </c>
      <c r="C37" s="12">
        <f>'Prov. Pessoal'!C16-'Prov. Pessoal'!C26</f>
        <v>0</v>
      </c>
      <c r="D37" s="12">
        <f>'Prov. Pessoal'!D16-'Prov. Pessoal'!D26</f>
        <v>0</v>
      </c>
      <c r="E37" s="12">
        <f>'Prov. Pessoal'!E16-'Prov. Pessoal'!E26</f>
        <v>0</v>
      </c>
      <c r="F37" s="12">
        <f>'Prov. Pessoal'!F16-'Prov. Pessoal'!F26</f>
        <v>0</v>
      </c>
      <c r="G37" s="12">
        <f>'Prov. Pessoal'!G16-'Prov. Pessoal'!G26</f>
        <v>0</v>
      </c>
      <c r="H37" s="12">
        <f>'Prov. Pessoal'!H16-'Prov. Pessoal'!H26</f>
        <v>0</v>
      </c>
      <c r="I37" s="12">
        <f>'Prov. Pessoal'!I16-'Prov. Pessoal'!I26</f>
        <v>0</v>
      </c>
      <c r="J37" s="12">
        <f>'Prov. Pessoal'!J16-'Prov. Pessoal'!J26</f>
        <v>0</v>
      </c>
      <c r="K37" s="12">
        <f>'Prov. Pessoal'!K16-'Prov. Pessoal'!K26</f>
        <v>0</v>
      </c>
      <c r="L37" s="12">
        <f>'Prov. Pessoal'!L16-'Prov. Pessoal'!L26</f>
        <v>0</v>
      </c>
      <c r="M37" s="12">
        <f>'Prov. Pessoal'!M16-'Prov. Pessoal'!M26</f>
        <v>0</v>
      </c>
      <c r="N37" s="12">
        <f>'Prov. Pessoal'!N16-'Prov. Pessoal'!N26</f>
        <v>0</v>
      </c>
      <c r="O37" s="13">
        <f t="shared" si="4"/>
        <v>0</v>
      </c>
      <c r="P37" s="172">
        <f t="shared" si="5"/>
        <v>0</v>
      </c>
    </row>
    <row r="38" spans="1:16" ht="23.25" customHeight="1">
      <c r="A38" s="63" t="s">
        <v>244</v>
      </c>
      <c r="B38" s="62" t="s">
        <v>175</v>
      </c>
      <c r="C38" s="12">
        <f>'Prov. Pessoal'!C17-'Prov. Pessoal'!C27</f>
        <v>0</v>
      </c>
      <c r="D38" s="12">
        <f>'Prov. Pessoal'!D17-'Prov. Pessoal'!D27</f>
        <v>0</v>
      </c>
      <c r="E38" s="12">
        <f>'Prov. Pessoal'!E17-'Prov. Pessoal'!E27</f>
        <v>0</v>
      </c>
      <c r="F38" s="12">
        <f>'Prov. Pessoal'!F17-'Prov. Pessoal'!F27</f>
        <v>0</v>
      </c>
      <c r="G38" s="12">
        <f>'Prov. Pessoal'!G17-'Prov. Pessoal'!G27</f>
        <v>0</v>
      </c>
      <c r="H38" s="12">
        <f>'Prov. Pessoal'!H17-'Prov. Pessoal'!H27</f>
        <v>0</v>
      </c>
      <c r="I38" s="12">
        <f>'Prov. Pessoal'!I17-'Prov. Pessoal'!I27</f>
        <v>0</v>
      </c>
      <c r="J38" s="12">
        <f>'Prov. Pessoal'!J17-'Prov. Pessoal'!J27</f>
        <v>0</v>
      </c>
      <c r="K38" s="12">
        <f>'Prov. Pessoal'!K17-'Prov. Pessoal'!K27</f>
        <v>0</v>
      </c>
      <c r="L38" s="12">
        <f>'Prov. Pessoal'!L17-'Prov. Pessoal'!L27</f>
        <v>0</v>
      </c>
      <c r="M38" s="12">
        <f>'Prov. Pessoal'!M17-'Prov. Pessoal'!M27</f>
        <v>0</v>
      </c>
      <c r="N38" s="12">
        <f>'Prov. Pessoal'!N17-'Prov. Pessoal'!N27</f>
        <v>0</v>
      </c>
      <c r="O38" s="13">
        <f t="shared" si="4"/>
        <v>0</v>
      </c>
      <c r="P38" s="172">
        <f t="shared" si="5"/>
        <v>0</v>
      </c>
    </row>
    <row r="39" spans="1:16" ht="23.25" customHeight="1">
      <c r="A39" s="63" t="s">
        <v>245</v>
      </c>
      <c r="B39" s="62" t="s">
        <v>179</v>
      </c>
      <c r="C39" s="12">
        <f>SUMPRODUCT(-('Diário 1º PA'!$E$4:$E$2000='Analítico Cp.'!$B39),-('Diário 1º PA'!$P$4:$P$2000=C$1),('Diário 1º PA'!$F$4:$F$2000))+SUMPRODUCT(-('Diário 2º PA'!$E$4:$E$1998='Analítico Cp.'!$B39),-('Diário 2º PA'!$P$4:$P$1998=C$1),('Diário 2º PA'!$F$4:$F$1998))+SUMPRODUCT(-('Diário 3º PA'!$E$4:$E$1991='Analítico Cp.'!$B39),-('Diário 3º PA'!$P$4:$P$1991=C$1),('Diário 3º PA'!$F$4:$F$1991))+SUMPRODUCT(-('Diário 4º PA'!$E$4:$E$2000='Analítico Cp.'!$B39),-('Diário 4º PA'!$P$4:$P$2000=C$1),('Diário 4º PA'!$F$4:$F$2000))+SUMPRODUCT(-('Comp.'!$D$5:$D$152='Analítico Cp.'!$B39),-('Comp.'!$J$5:$J$152=C$1),('Comp.'!$E$5:$E$152))</f>
        <v>0</v>
      </c>
      <c r="D39" s="12">
        <f>SUMPRODUCT(-('Diário 1º PA'!$E$4:$E$2000='Analítico Cp.'!$B39),-('Diário 1º PA'!$P$4:$P$2000=D$1),('Diário 1º PA'!$F$4:$F$2000))+SUMPRODUCT(-('Diário 2º PA'!$E$4:$E$1998='Analítico Cp.'!$B39),-('Diário 2º PA'!$P$4:$P$1998=D$1),('Diário 2º PA'!$F$4:$F$1998))+SUMPRODUCT(-('Diário 3º PA'!$E$4:$E$1991='Analítico Cp.'!$B39),-('Diário 3º PA'!$P$4:$P$1991=D$1),('Diário 3º PA'!$F$4:$F$1991))+SUMPRODUCT(-('Diário 4º PA'!$E$4:$E$2000='Analítico Cp.'!$B39),-('Diário 4º PA'!$P$4:$P$2000=D$1),('Diário 4º PA'!$F$4:$F$2000))+SUMPRODUCT(-('Comp.'!$D$5:$D$152='Analítico Cp.'!$B39),-('Comp.'!$J$5:$J$152=D$1),('Comp.'!$E$5:$E$152))</f>
        <v>0</v>
      </c>
      <c r="E39" s="12">
        <f>SUMPRODUCT(-('Diário 1º PA'!$E$4:$E$2000='Analítico Cp.'!$B39),-('Diário 1º PA'!$P$4:$P$2000=E$1),('Diário 1º PA'!$F$4:$F$2000))+SUMPRODUCT(-('Diário 2º PA'!$E$4:$E$1998='Analítico Cp.'!$B39),-('Diário 2º PA'!$P$4:$P$1998=E$1),('Diário 2º PA'!$F$4:$F$1998))+SUMPRODUCT(-('Diário 3º PA'!$E$4:$E$1991='Analítico Cp.'!$B39),-('Diário 3º PA'!$P$4:$P$1991=E$1),('Diário 3º PA'!$F$4:$F$1991))+SUMPRODUCT(-('Diário 4º PA'!$E$4:$E$2000='Analítico Cp.'!$B39),-('Diário 4º PA'!$P$4:$P$2000=E$1),('Diário 4º PA'!$F$4:$F$2000))+SUMPRODUCT(-('Comp.'!$D$5:$D$152='Analítico Cp.'!$B39),-('Comp.'!$J$5:$J$152=E$1),('Comp.'!$E$5:$E$152))</f>
        <v>0</v>
      </c>
      <c r="F39" s="12">
        <f>SUMPRODUCT(-('Diário 1º PA'!$E$4:$E$2000='Analítico Cp.'!$B39),-('Diário 1º PA'!$P$4:$P$2000=F$1),('Diário 1º PA'!$F$4:$F$2000))+SUMPRODUCT(-('Diário 2º PA'!$E$4:$E$1998='Analítico Cp.'!$B39),-('Diário 2º PA'!$P$4:$P$1998=F$1),('Diário 2º PA'!$F$4:$F$1998))+SUMPRODUCT(-('Diário 3º PA'!$E$4:$E$1991='Analítico Cp.'!$B39),-('Diário 3º PA'!$P$4:$P$1991=F$1),('Diário 3º PA'!$F$4:$F$1991))+SUMPRODUCT(-('Diário 4º PA'!$E$4:$E$2000='Analítico Cp.'!$B39),-('Diário 4º PA'!$P$4:$P$2000=F$1),('Diário 4º PA'!$F$4:$F$2000))+SUMPRODUCT(-('Comp.'!$D$5:$D$152='Analítico Cp.'!$B39),-('Comp.'!$J$5:$J$152=F$1),('Comp.'!$E$5:$E$152))</f>
        <v>0</v>
      </c>
      <c r="G39" s="12">
        <f>SUMPRODUCT(-('Diário 1º PA'!$E$4:$E$2000='Analítico Cp.'!$B39),-('Diário 1º PA'!$P$4:$P$2000=G$1),('Diário 1º PA'!$F$4:$F$2000))+SUMPRODUCT(-('Diário 2º PA'!$E$4:$E$1998='Analítico Cp.'!$B39),-('Diário 2º PA'!$P$4:$P$1998=G$1),('Diário 2º PA'!$F$4:$F$1998))+SUMPRODUCT(-('Diário 3º PA'!$E$4:$E$1991='Analítico Cp.'!$B39),-('Diário 3º PA'!$P$4:$P$1991=G$1),('Diário 3º PA'!$F$4:$F$1991))+SUMPRODUCT(-('Diário 4º PA'!$E$4:$E$2000='Analítico Cp.'!$B39),-('Diário 4º PA'!$P$4:$P$2000=G$1),('Diário 4º PA'!$F$4:$F$2000))+SUMPRODUCT(-('Comp.'!$D$5:$D$152='Analítico Cp.'!$B39),-('Comp.'!$J$5:$J$152=G$1),('Comp.'!$E$5:$E$152))</f>
        <v>0</v>
      </c>
      <c r="H39" s="12">
        <f>SUMPRODUCT(-('Diário 1º PA'!$E$4:$E$2000='Analítico Cp.'!$B39),-('Diário 1º PA'!$P$4:$P$2000=H$1),('Diário 1º PA'!$F$4:$F$2000))+SUMPRODUCT(-('Diário 2º PA'!$E$4:$E$1998='Analítico Cp.'!$B39),-('Diário 2º PA'!$P$4:$P$1998=H$1),('Diário 2º PA'!$F$4:$F$1998))+SUMPRODUCT(-('Diário 3º PA'!$E$4:$E$1991='Analítico Cp.'!$B39),-('Diário 3º PA'!$P$4:$P$1991=H$1),('Diário 3º PA'!$F$4:$F$1991))+SUMPRODUCT(-('Diário 4º PA'!$E$4:$E$2000='Analítico Cp.'!$B39),-('Diário 4º PA'!$P$4:$P$2000=H$1),('Diário 4º PA'!$F$4:$F$2000))+SUMPRODUCT(-('Comp.'!$D$5:$D$152='Analítico Cp.'!$B39),-('Comp.'!$J$5:$J$152=H$1),('Comp.'!$E$5:$E$152))</f>
        <v>0</v>
      </c>
      <c r="I39" s="12">
        <f>SUMPRODUCT(-('Diário 1º PA'!$E$4:$E$2000='Analítico Cp.'!$B39),-('Diário 1º PA'!$P$4:$P$2000=I$1),('Diário 1º PA'!$F$4:$F$2000))+SUMPRODUCT(-('Diário 2º PA'!$E$4:$E$1998='Analítico Cp.'!$B39),-('Diário 2º PA'!$P$4:$P$1998=I$1),('Diário 2º PA'!$F$4:$F$1998))+SUMPRODUCT(-('Diário 3º PA'!$E$4:$E$1991='Analítico Cp.'!$B39),-('Diário 3º PA'!$P$4:$P$1991=I$1),('Diário 3º PA'!$F$4:$F$1991))+SUMPRODUCT(-('Diário 4º PA'!$E$4:$E$2000='Analítico Cp.'!$B39),-('Diário 4º PA'!$P$4:$P$2000=I$1),('Diário 4º PA'!$F$4:$F$2000))+SUMPRODUCT(-('Comp.'!$D$5:$D$152='Analítico Cp.'!$B39),-('Comp.'!$J$5:$J$152=I$1),('Comp.'!$E$5:$E$152))</f>
        <v>0</v>
      </c>
      <c r="J39" s="12">
        <f>SUMPRODUCT(-('Diário 1º PA'!$E$4:$E$2000='Analítico Cp.'!$B39),-('Diário 1º PA'!$P$4:$P$2000=J$1),('Diário 1º PA'!$F$4:$F$2000))+SUMPRODUCT(-('Diário 2º PA'!$E$4:$E$1998='Analítico Cp.'!$B39),-('Diário 2º PA'!$P$4:$P$1998=J$1),('Diário 2º PA'!$F$4:$F$1998))+SUMPRODUCT(-('Diário 3º PA'!$E$4:$E$1991='Analítico Cp.'!$B39),-('Diário 3º PA'!$P$4:$P$1991=J$1),('Diário 3º PA'!$F$4:$F$1991))+SUMPRODUCT(-('Diário 4º PA'!$E$4:$E$2000='Analítico Cp.'!$B39),-('Diário 4º PA'!$P$4:$P$2000=J$1),('Diário 4º PA'!$F$4:$F$2000))+SUMPRODUCT(-('Comp.'!$D$5:$D$152='Analítico Cp.'!$B39),-('Comp.'!$J$5:$J$152=J$1),('Comp.'!$E$5:$E$152))</f>
        <v>0</v>
      </c>
      <c r="K39" s="12">
        <f>SUMPRODUCT(-('Diário 1º PA'!$E$4:$E$2000='Analítico Cp.'!$B39),-('Diário 1º PA'!$P$4:$P$2000=K$1),('Diário 1º PA'!$F$4:$F$2000))+SUMPRODUCT(-('Diário 2º PA'!$E$4:$E$1998='Analítico Cp.'!$B39),-('Diário 2º PA'!$P$4:$P$1998=K$1),('Diário 2º PA'!$F$4:$F$1998))+SUMPRODUCT(-('Diário 3º PA'!$E$4:$E$1991='Analítico Cp.'!$B39),-('Diário 3º PA'!$P$4:$P$1991=K$1),('Diário 3º PA'!$F$4:$F$1991))+SUMPRODUCT(-('Diário 4º PA'!$E$4:$E$2000='Analítico Cp.'!$B39),-('Diário 4º PA'!$P$4:$P$2000=K$1),('Diário 4º PA'!$F$4:$F$2000))+SUMPRODUCT(-('Comp.'!$D$5:$D$152='Analítico Cp.'!$B39),-('Comp.'!$J$5:$J$152=K$1),('Comp.'!$E$5:$E$152))</f>
        <v>0</v>
      </c>
      <c r="L39" s="12">
        <f>SUMPRODUCT(-('Diário 1º PA'!$E$4:$E$2000='Analítico Cp.'!$B39),-('Diário 1º PA'!$P$4:$P$2000=L$1),('Diário 1º PA'!$F$4:$F$2000))+SUMPRODUCT(-('Diário 2º PA'!$E$4:$E$1998='Analítico Cp.'!$B39),-('Diário 2º PA'!$P$4:$P$1998=L$1),('Diário 2º PA'!$F$4:$F$1998))+SUMPRODUCT(-('Diário 3º PA'!$E$4:$E$1991='Analítico Cp.'!$B39),-('Diário 3º PA'!$P$4:$P$1991=L$1),('Diário 3º PA'!$F$4:$F$1991))+SUMPRODUCT(-('Diário 4º PA'!$E$4:$E$2000='Analítico Cp.'!$B39),-('Diário 4º PA'!$P$4:$P$2000=L$1),('Diário 4º PA'!$F$4:$F$2000))+SUMPRODUCT(-('Comp.'!$D$5:$D$152='Analítico Cp.'!$B39),-('Comp.'!$J$5:$J$152=L$1),('Comp.'!$E$5:$E$152))</f>
        <v>0</v>
      </c>
      <c r="M39" s="12">
        <f>SUMPRODUCT(-('Diário 1º PA'!$E$4:$E$2000='Analítico Cp.'!$B39),-('Diário 1º PA'!$P$4:$P$2000=M$1),('Diário 1º PA'!$F$4:$F$2000))+SUMPRODUCT(-('Diário 2º PA'!$E$4:$E$1998='Analítico Cp.'!$B39),-('Diário 2º PA'!$P$4:$P$1998=M$1),('Diário 2º PA'!$F$4:$F$1998))+SUMPRODUCT(-('Diário 3º PA'!$E$4:$E$1991='Analítico Cp.'!$B39),-('Diário 3º PA'!$P$4:$P$1991=M$1),('Diário 3º PA'!$F$4:$F$1991))+SUMPRODUCT(-('Diário 4º PA'!$E$4:$E$2000='Analítico Cp.'!$B39),-('Diário 4º PA'!$P$4:$P$2000=M$1),('Diário 4º PA'!$F$4:$F$2000))+SUMPRODUCT(-('Comp.'!$D$5:$D$152='Analítico Cp.'!$B39),-('Comp.'!$J$5:$J$152=M$1),('Comp.'!$E$5:$E$152))</f>
        <v>0</v>
      </c>
      <c r="N39" s="12">
        <f>SUMPRODUCT(-('Diário 1º PA'!$E$4:$E$2000='Analítico Cp.'!$B39),-('Diário 1º PA'!$P$4:$P$2000=N$1),('Diário 1º PA'!$F$4:$F$2000))+SUMPRODUCT(-('Diário 2º PA'!$E$4:$E$1998='Analítico Cp.'!$B39),-('Diário 2º PA'!$P$4:$P$1998=N$1),('Diário 2º PA'!$F$4:$F$1998))+SUMPRODUCT(-('Diário 3º PA'!$E$4:$E$1991='Analítico Cp.'!$B39),-('Diário 3º PA'!$P$4:$P$1991=N$1),('Diário 3º PA'!$F$4:$F$1991))+SUMPRODUCT(-('Diário 4º PA'!$E$4:$E$2000='Analítico Cp.'!$B39),-('Diário 4º PA'!$P$4:$P$2000=N$1),('Diário 4º PA'!$F$4:$F$2000))+SUMPRODUCT(-('Comp.'!$D$5:$D$152='Analítico Cp.'!$B39),-('Comp.'!$J$5:$J$152=N$1),('Comp.'!$E$5:$E$152))</f>
        <v>0</v>
      </c>
      <c r="O39" s="13">
        <f t="shared" si="4"/>
        <v>0</v>
      </c>
      <c r="P39" s="172">
        <f t="shared" si="5"/>
        <v>0</v>
      </c>
    </row>
    <row r="40" spans="1:16" ht="23.25" customHeight="1">
      <c r="A40" s="63" t="s">
        <v>246</v>
      </c>
      <c r="B40" s="62" t="s">
        <v>286</v>
      </c>
      <c r="C40" s="12">
        <f>SUMPRODUCT(-('Diário 1º PA'!$E$4:$E$2000='Analítico Cp.'!$B40),-('Diário 1º PA'!$P$4:$P$2000=C$1),('Diário 1º PA'!$F$4:$F$2000))+SUMPRODUCT(-('Diário 2º PA'!$E$4:$E$1998='Analítico Cp.'!$B40),-('Diário 2º PA'!$P$4:$P$1998=C$1),('Diário 2º PA'!$F$4:$F$1998))+SUMPRODUCT(-('Diário 3º PA'!$E$4:$E$1991='Analítico Cp.'!$B40),-('Diário 3º PA'!$P$4:$P$1991=C$1),('Diário 3º PA'!$F$4:$F$1991))+SUMPRODUCT(-('Diário 4º PA'!$E$4:$E$2000='Analítico Cp.'!$B40),-('Diário 4º PA'!$P$4:$P$2000=C$1),('Diário 4º PA'!$F$4:$F$2000))+SUMPRODUCT(-('Comp.'!$D$5:$D$152='Analítico Cp.'!$B40),-('Comp.'!$J$5:$J$152=C$1),('Comp.'!$E$5:$E$152))</f>
        <v>0</v>
      </c>
      <c r="D40" s="12">
        <f>SUMPRODUCT(-('Diário 1º PA'!$E$4:$E$2000='Analítico Cp.'!$B40),-('Diário 1º PA'!$P$4:$P$2000=D$1),('Diário 1º PA'!$F$4:$F$2000))+SUMPRODUCT(-('Diário 2º PA'!$E$4:$E$1998='Analítico Cp.'!$B40),-('Diário 2º PA'!$P$4:$P$1998=D$1),('Diário 2º PA'!$F$4:$F$1998))+SUMPRODUCT(-('Diário 3º PA'!$E$4:$E$1991='Analítico Cp.'!$B40),-('Diário 3º PA'!$P$4:$P$1991=D$1),('Diário 3º PA'!$F$4:$F$1991))+SUMPRODUCT(-('Diário 4º PA'!$E$4:$E$2000='Analítico Cp.'!$B40),-('Diário 4º PA'!$P$4:$P$2000=D$1),('Diário 4º PA'!$F$4:$F$2000))+SUMPRODUCT(-('Comp.'!$D$5:$D$152='Analítico Cp.'!$B40),-('Comp.'!$J$5:$J$152=D$1),('Comp.'!$E$5:$E$152))</f>
        <v>0</v>
      </c>
      <c r="E40" s="12">
        <f>SUMPRODUCT(-('Diário 1º PA'!$E$4:$E$2000='Analítico Cp.'!$B40),-('Diário 1º PA'!$P$4:$P$2000=E$1),('Diário 1º PA'!$F$4:$F$2000))+SUMPRODUCT(-('Diário 2º PA'!$E$4:$E$1998='Analítico Cp.'!$B40),-('Diário 2º PA'!$P$4:$P$1998=E$1),('Diário 2º PA'!$F$4:$F$1998))+SUMPRODUCT(-('Diário 3º PA'!$E$4:$E$1991='Analítico Cp.'!$B40),-('Diário 3º PA'!$P$4:$P$1991=E$1),('Diário 3º PA'!$F$4:$F$1991))+SUMPRODUCT(-('Diário 4º PA'!$E$4:$E$2000='Analítico Cp.'!$B40),-('Diário 4º PA'!$P$4:$P$2000=E$1),('Diário 4º PA'!$F$4:$F$2000))+SUMPRODUCT(-('Comp.'!$D$5:$D$152='Analítico Cp.'!$B40),-('Comp.'!$J$5:$J$152=E$1),('Comp.'!$E$5:$E$152))</f>
        <v>0</v>
      </c>
      <c r="F40" s="12">
        <f>SUMPRODUCT(-('Diário 1º PA'!$E$4:$E$2000='Analítico Cp.'!$B40),-('Diário 1º PA'!$P$4:$P$2000=F$1),('Diário 1º PA'!$F$4:$F$2000))+SUMPRODUCT(-('Diário 2º PA'!$E$4:$E$1998='Analítico Cp.'!$B40),-('Diário 2º PA'!$P$4:$P$1998=F$1),('Diário 2º PA'!$F$4:$F$1998))+SUMPRODUCT(-('Diário 3º PA'!$E$4:$E$1991='Analítico Cp.'!$B40),-('Diário 3º PA'!$P$4:$P$1991=F$1),('Diário 3º PA'!$F$4:$F$1991))+SUMPRODUCT(-('Diário 4º PA'!$E$4:$E$2000='Analítico Cp.'!$B40),-('Diário 4º PA'!$P$4:$P$2000=F$1),('Diário 4º PA'!$F$4:$F$2000))+SUMPRODUCT(-('Comp.'!$D$5:$D$152='Analítico Cp.'!$B40),-('Comp.'!$J$5:$J$152=F$1),('Comp.'!$E$5:$E$152))</f>
        <v>0</v>
      </c>
      <c r="G40" s="12">
        <f>SUMPRODUCT(-('Diário 1º PA'!$E$4:$E$2000='Analítico Cp.'!$B40),-('Diário 1º PA'!$P$4:$P$2000=G$1),('Diário 1º PA'!$F$4:$F$2000))+SUMPRODUCT(-('Diário 2º PA'!$E$4:$E$1998='Analítico Cp.'!$B40),-('Diário 2º PA'!$P$4:$P$1998=G$1),('Diário 2º PA'!$F$4:$F$1998))+SUMPRODUCT(-('Diário 3º PA'!$E$4:$E$1991='Analítico Cp.'!$B40),-('Diário 3º PA'!$P$4:$P$1991=G$1),('Diário 3º PA'!$F$4:$F$1991))+SUMPRODUCT(-('Diário 4º PA'!$E$4:$E$2000='Analítico Cp.'!$B40),-('Diário 4º PA'!$P$4:$P$2000=G$1),('Diário 4º PA'!$F$4:$F$2000))+SUMPRODUCT(-('Comp.'!$D$5:$D$152='Analítico Cp.'!$B40),-('Comp.'!$J$5:$J$152=G$1),('Comp.'!$E$5:$E$152))</f>
        <v>0</v>
      </c>
      <c r="H40" s="12">
        <f>SUMPRODUCT(-('Diário 1º PA'!$E$4:$E$2000='Analítico Cp.'!$B40),-('Diário 1º PA'!$P$4:$P$2000=H$1),('Diário 1º PA'!$F$4:$F$2000))+SUMPRODUCT(-('Diário 2º PA'!$E$4:$E$1998='Analítico Cp.'!$B40),-('Diário 2º PA'!$P$4:$P$1998=H$1),('Diário 2º PA'!$F$4:$F$1998))+SUMPRODUCT(-('Diário 3º PA'!$E$4:$E$1991='Analítico Cp.'!$B40),-('Diário 3º PA'!$P$4:$P$1991=H$1),('Diário 3º PA'!$F$4:$F$1991))+SUMPRODUCT(-('Diário 4º PA'!$E$4:$E$2000='Analítico Cp.'!$B40),-('Diário 4º PA'!$P$4:$P$2000=H$1),('Diário 4º PA'!$F$4:$F$2000))+SUMPRODUCT(-('Comp.'!$D$5:$D$152='Analítico Cp.'!$B40),-('Comp.'!$J$5:$J$152=H$1),('Comp.'!$E$5:$E$152))</f>
        <v>0</v>
      </c>
      <c r="I40" s="12">
        <f>SUMPRODUCT(-('Diário 1º PA'!$E$4:$E$2000='Analítico Cp.'!$B40),-('Diário 1º PA'!$P$4:$P$2000=I$1),('Diário 1º PA'!$F$4:$F$2000))+SUMPRODUCT(-('Diário 2º PA'!$E$4:$E$1998='Analítico Cp.'!$B40),-('Diário 2º PA'!$P$4:$P$1998=I$1),('Diário 2º PA'!$F$4:$F$1998))+SUMPRODUCT(-('Diário 3º PA'!$E$4:$E$1991='Analítico Cp.'!$B40),-('Diário 3º PA'!$P$4:$P$1991=I$1),('Diário 3º PA'!$F$4:$F$1991))+SUMPRODUCT(-('Diário 4º PA'!$E$4:$E$2000='Analítico Cp.'!$B40),-('Diário 4º PA'!$P$4:$P$2000=I$1),('Diário 4º PA'!$F$4:$F$2000))+SUMPRODUCT(-('Comp.'!$D$5:$D$152='Analítico Cp.'!$B40),-('Comp.'!$J$5:$J$152=I$1),('Comp.'!$E$5:$E$152))</f>
        <v>0</v>
      </c>
      <c r="J40" s="12">
        <f>SUMPRODUCT(-('Diário 1º PA'!$E$4:$E$2000='Analítico Cp.'!$B40),-('Diário 1º PA'!$P$4:$P$2000=J$1),('Diário 1º PA'!$F$4:$F$2000))+SUMPRODUCT(-('Diário 2º PA'!$E$4:$E$1998='Analítico Cp.'!$B40),-('Diário 2º PA'!$P$4:$P$1998=J$1),('Diário 2º PA'!$F$4:$F$1998))+SUMPRODUCT(-('Diário 3º PA'!$E$4:$E$1991='Analítico Cp.'!$B40),-('Diário 3º PA'!$P$4:$P$1991=J$1),('Diário 3º PA'!$F$4:$F$1991))+SUMPRODUCT(-('Diário 4º PA'!$E$4:$E$2000='Analítico Cp.'!$B40),-('Diário 4º PA'!$P$4:$P$2000=J$1),('Diário 4º PA'!$F$4:$F$2000))+SUMPRODUCT(-('Comp.'!$D$5:$D$152='Analítico Cp.'!$B40),-('Comp.'!$J$5:$J$152=J$1),('Comp.'!$E$5:$E$152))</f>
        <v>0</v>
      </c>
      <c r="K40" s="12">
        <f>SUMPRODUCT(-('Diário 1º PA'!$E$4:$E$2000='Analítico Cp.'!$B40),-('Diário 1º PA'!$P$4:$P$2000=K$1),('Diário 1º PA'!$F$4:$F$2000))+SUMPRODUCT(-('Diário 2º PA'!$E$4:$E$1998='Analítico Cp.'!$B40),-('Diário 2º PA'!$P$4:$P$1998=K$1),('Diário 2º PA'!$F$4:$F$1998))+SUMPRODUCT(-('Diário 3º PA'!$E$4:$E$1991='Analítico Cp.'!$B40),-('Diário 3º PA'!$P$4:$P$1991=K$1),('Diário 3º PA'!$F$4:$F$1991))+SUMPRODUCT(-('Diário 4º PA'!$E$4:$E$2000='Analítico Cp.'!$B40),-('Diário 4º PA'!$P$4:$P$2000=K$1),('Diário 4º PA'!$F$4:$F$2000))+SUMPRODUCT(-('Comp.'!$D$5:$D$152='Analítico Cp.'!$B40),-('Comp.'!$J$5:$J$152=K$1),('Comp.'!$E$5:$E$152))</f>
        <v>0</v>
      </c>
      <c r="L40" s="12">
        <f>SUMPRODUCT(-('Diário 1º PA'!$E$4:$E$2000='Analítico Cp.'!$B40),-('Diário 1º PA'!$P$4:$P$2000=L$1),('Diário 1º PA'!$F$4:$F$2000))+SUMPRODUCT(-('Diário 2º PA'!$E$4:$E$1998='Analítico Cp.'!$B40),-('Diário 2º PA'!$P$4:$P$1998=L$1),('Diário 2º PA'!$F$4:$F$1998))+SUMPRODUCT(-('Diário 3º PA'!$E$4:$E$1991='Analítico Cp.'!$B40),-('Diário 3º PA'!$P$4:$P$1991=L$1),('Diário 3º PA'!$F$4:$F$1991))+SUMPRODUCT(-('Diário 4º PA'!$E$4:$E$2000='Analítico Cp.'!$B40),-('Diário 4º PA'!$P$4:$P$2000=L$1),('Diário 4º PA'!$F$4:$F$2000))+SUMPRODUCT(-('Comp.'!$D$5:$D$152='Analítico Cp.'!$B40),-('Comp.'!$J$5:$J$152=L$1),('Comp.'!$E$5:$E$152))</f>
        <v>0</v>
      </c>
      <c r="M40" s="12">
        <f>SUMPRODUCT(-('Diário 1º PA'!$E$4:$E$2000='Analítico Cp.'!$B40),-('Diário 1º PA'!$P$4:$P$2000=M$1),('Diário 1º PA'!$F$4:$F$2000))+SUMPRODUCT(-('Diário 2º PA'!$E$4:$E$1998='Analítico Cp.'!$B40),-('Diário 2º PA'!$P$4:$P$1998=M$1),('Diário 2º PA'!$F$4:$F$1998))+SUMPRODUCT(-('Diário 3º PA'!$E$4:$E$1991='Analítico Cp.'!$B40),-('Diário 3º PA'!$P$4:$P$1991=M$1),('Diário 3º PA'!$F$4:$F$1991))+SUMPRODUCT(-('Diário 4º PA'!$E$4:$E$2000='Analítico Cp.'!$B40),-('Diário 4º PA'!$P$4:$P$2000=M$1),('Diário 4º PA'!$F$4:$F$2000))+SUMPRODUCT(-('Comp.'!$D$5:$D$152='Analítico Cp.'!$B40),-('Comp.'!$J$5:$J$152=M$1),('Comp.'!$E$5:$E$152))</f>
        <v>0</v>
      </c>
      <c r="N40" s="12">
        <f>SUMPRODUCT(-('Diário 1º PA'!$E$4:$E$2000='Analítico Cp.'!$B40),-('Diário 1º PA'!$P$4:$P$2000=N$1),('Diário 1º PA'!$F$4:$F$2000))+SUMPRODUCT(-('Diário 2º PA'!$E$4:$E$1998='Analítico Cp.'!$B40),-('Diário 2º PA'!$P$4:$P$1998=N$1),('Diário 2º PA'!$F$4:$F$1998))+SUMPRODUCT(-('Diário 3º PA'!$E$4:$E$1991='Analítico Cp.'!$B40),-('Diário 3º PA'!$P$4:$P$1991=N$1),('Diário 3º PA'!$F$4:$F$1991))+SUMPRODUCT(-('Diário 4º PA'!$E$4:$E$2000='Analítico Cp.'!$B40),-('Diário 4º PA'!$P$4:$P$2000=N$1),('Diário 4º PA'!$F$4:$F$2000))+SUMPRODUCT(-('Comp.'!$D$5:$D$152='Analítico Cp.'!$B40),-('Comp.'!$J$5:$J$152=N$1),('Comp.'!$E$5:$E$152))</f>
        <v>0</v>
      </c>
      <c r="O40" s="13">
        <f t="shared" si="4"/>
        <v>0</v>
      </c>
      <c r="P40" s="172">
        <f t="shared" si="5"/>
        <v>0</v>
      </c>
    </row>
    <row r="41" spans="1:16" ht="23.25" customHeight="1">
      <c r="A41" s="63" t="s">
        <v>247</v>
      </c>
      <c r="B41" s="62" t="s">
        <v>176</v>
      </c>
      <c r="C41" s="12">
        <f>SUMPRODUCT(-('Diário 1º PA'!$E$4:$E$2000='Analítico Cp.'!$B41),-('Diário 1º PA'!$P$4:$P$2000=C$1),('Diário 1º PA'!$F$4:$F$2000))+SUMPRODUCT(-('Diário 2º PA'!$E$4:$E$1998='Analítico Cp.'!$B41),-('Diário 2º PA'!$P$4:$P$1998=C$1),('Diário 2º PA'!$F$4:$F$1998))+SUMPRODUCT(-('Diário 3º PA'!$E$4:$E$1991='Analítico Cp.'!$B41),-('Diário 3º PA'!$P$4:$P$1991=C$1),('Diário 3º PA'!$F$4:$F$1991))+SUMPRODUCT(-('Diário 4º PA'!$E$4:$E$2000='Analítico Cp.'!$B41),-('Diário 4º PA'!$P$4:$P$2000=C$1),('Diário 4º PA'!$F$4:$F$2000))+SUMPRODUCT(-('Comp.'!$D$5:$D$152='Analítico Cp.'!$B41),-('Comp.'!$J$5:$J$152=C$1),('Comp.'!$E$5:$E$152))</f>
        <v>0</v>
      </c>
      <c r="D41" s="12">
        <f>SUMPRODUCT(-('Diário 1º PA'!$E$4:$E$2000='Analítico Cp.'!$B41),-('Diário 1º PA'!$P$4:$P$2000=D$1),('Diário 1º PA'!$F$4:$F$2000))+SUMPRODUCT(-('Diário 2º PA'!$E$4:$E$1998='Analítico Cp.'!$B41),-('Diário 2º PA'!$P$4:$P$1998=D$1),('Diário 2º PA'!$F$4:$F$1998))+SUMPRODUCT(-('Diário 3º PA'!$E$4:$E$1991='Analítico Cp.'!$B41),-('Diário 3º PA'!$P$4:$P$1991=D$1),('Diário 3º PA'!$F$4:$F$1991))+SUMPRODUCT(-('Diário 4º PA'!$E$4:$E$2000='Analítico Cp.'!$B41),-('Diário 4º PA'!$P$4:$P$2000=D$1),('Diário 4º PA'!$F$4:$F$2000))+SUMPRODUCT(-('Comp.'!$D$5:$D$152='Analítico Cp.'!$B41),-('Comp.'!$J$5:$J$152=D$1),('Comp.'!$E$5:$E$152))</f>
        <v>0</v>
      </c>
      <c r="E41" s="12">
        <f>SUMPRODUCT(-('Diário 1º PA'!$E$4:$E$2000='Analítico Cp.'!$B41),-('Diário 1º PA'!$P$4:$P$2000=E$1),('Diário 1º PA'!$F$4:$F$2000))+SUMPRODUCT(-('Diário 2º PA'!$E$4:$E$1998='Analítico Cp.'!$B41),-('Diário 2º PA'!$P$4:$P$1998=E$1),('Diário 2º PA'!$F$4:$F$1998))+SUMPRODUCT(-('Diário 3º PA'!$E$4:$E$1991='Analítico Cp.'!$B41),-('Diário 3º PA'!$P$4:$P$1991=E$1),('Diário 3º PA'!$F$4:$F$1991))+SUMPRODUCT(-('Diário 4º PA'!$E$4:$E$2000='Analítico Cp.'!$B41),-('Diário 4º PA'!$P$4:$P$2000=E$1),('Diário 4º PA'!$F$4:$F$2000))+SUMPRODUCT(-('Comp.'!$D$5:$D$152='Analítico Cp.'!$B41),-('Comp.'!$J$5:$J$152=E$1),('Comp.'!$E$5:$E$152))</f>
        <v>0</v>
      </c>
      <c r="F41" s="12">
        <f>SUMPRODUCT(-('Diário 1º PA'!$E$4:$E$2000='Analítico Cp.'!$B41),-('Diário 1º PA'!$P$4:$P$2000=F$1),('Diário 1º PA'!$F$4:$F$2000))+SUMPRODUCT(-('Diário 2º PA'!$E$4:$E$1998='Analítico Cp.'!$B41),-('Diário 2º PA'!$P$4:$P$1998=F$1),('Diário 2º PA'!$F$4:$F$1998))+SUMPRODUCT(-('Diário 3º PA'!$E$4:$E$1991='Analítico Cp.'!$B41),-('Diário 3º PA'!$P$4:$P$1991=F$1),('Diário 3º PA'!$F$4:$F$1991))+SUMPRODUCT(-('Diário 4º PA'!$E$4:$E$2000='Analítico Cp.'!$B41),-('Diário 4º PA'!$P$4:$P$2000=F$1),('Diário 4º PA'!$F$4:$F$2000))+SUMPRODUCT(-('Comp.'!$D$5:$D$152='Analítico Cp.'!$B41),-('Comp.'!$J$5:$J$152=F$1),('Comp.'!$E$5:$E$152))</f>
        <v>0</v>
      </c>
      <c r="G41" s="12">
        <f>SUMPRODUCT(-('Diário 1º PA'!$E$4:$E$2000='Analítico Cp.'!$B41),-('Diário 1º PA'!$P$4:$P$2000=G$1),('Diário 1º PA'!$F$4:$F$2000))+SUMPRODUCT(-('Diário 2º PA'!$E$4:$E$1998='Analítico Cp.'!$B41),-('Diário 2º PA'!$P$4:$P$1998=G$1),('Diário 2º PA'!$F$4:$F$1998))+SUMPRODUCT(-('Diário 3º PA'!$E$4:$E$1991='Analítico Cp.'!$B41),-('Diário 3º PA'!$P$4:$P$1991=G$1),('Diário 3º PA'!$F$4:$F$1991))+SUMPRODUCT(-('Diário 4º PA'!$E$4:$E$2000='Analítico Cp.'!$B41),-('Diário 4º PA'!$P$4:$P$2000=G$1),('Diário 4º PA'!$F$4:$F$2000))+SUMPRODUCT(-('Comp.'!$D$5:$D$152='Analítico Cp.'!$B41),-('Comp.'!$J$5:$J$152=G$1),('Comp.'!$E$5:$E$152))</f>
        <v>0</v>
      </c>
      <c r="H41" s="12">
        <f>SUMPRODUCT(-('Diário 1º PA'!$E$4:$E$2000='Analítico Cp.'!$B41),-('Diário 1º PA'!$P$4:$P$2000=H$1),('Diário 1º PA'!$F$4:$F$2000))+SUMPRODUCT(-('Diário 2º PA'!$E$4:$E$1998='Analítico Cp.'!$B41),-('Diário 2º PA'!$P$4:$P$1998=H$1),('Diário 2º PA'!$F$4:$F$1998))+SUMPRODUCT(-('Diário 3º PA'!$E$4:$E$1991='Analítico Cp.'!$B41),-('Diário 3º PA'!$P$4:$P$1991=H$1),('Diário 3º PA'!$F$4:$F$1991))+SUMPRODUCT(-('Diário 4º PA'!$E$4:$E$2000='Analítico Cp.'!$B41),-('Diário 4º PA'!$P$4:$P$2000=H$1),('Diário 4º PA'!$F$4:$F$2000))+SUMPRODUCT(-('Comp.'!$D$5:$D$152='Analítico Cp.'!$B41),-('Comp.'!$J$5:$J$152=H$1),('Comp.'!$E$5:$E$152))</f>
        <v>0</v>
      </c>
      <c r="I41" s="12">
        <f>SUMPRODUCT(-('Diário 1º PA'!$E$4:$E$2000='Analítico Cp.'!$B41),-('Diário 1º PA'!$P$4:$P$2000=I$1),('Diário 1º PA'!$F$4:$F$2000))+SUMPRODUCT(-('Diário 2º PA'!$E$4:$E$1998='Analítico Cp.'!$B41),-('Diário 2º PA'!$P$4:$P$1998=I$1),('Diário 2º PA'!$F$4:$F$1998))+SUMPRODUCT(-('Diário 3º PA'!$E$4:$E$1991='Analítico Cp.'!$B41),-('Diário 3º PA'!$P$4:$P$1991=I$1),('Diário 3º PA'!$F$4:$F$1991))+SUMPRODUCT(-('Diário 4º PA'!$E$4:$E$2000='Analítico Cp.'!$B41),-('Diário 4º PA'!$P$4:$P$2000=I$1),('Diário 4º PA'!$F$4:$F$2000))+SUMPRODUCT(-('Comp.'!$D$5:$D$152='Analítico Cp.'!$B41),-('Comp.'!$J$5:$J$152=I$1),('Comp.'!$E$5:$E$152))</f>
        <v>0</v>
      </c>
      <c r="J41" s="12">
        <f>SUMPRODUCT(-('Diário 1º PA'!$E$4:$E$2000='Analítico Cp.'!$B41),-('Diário 1º PA'!$P$4:$P$2000=J$1),('Diário 1º PA'!$F$4:$F$2000))+SUMPRODUCT(-('Diário 2º PA'!$E$4:$E$1998='Analítico Cp.'!$B41),-('Diário 2º PA'!$P$4:$P$1998=J$1),('Diário 2º PA'!$F$4:$F$1998))+SUMPRODUCT(-('Diário 3º PA'!$E$4:$E$1991='Analítico Cp.'!$B41),-('Diário 3º PA'!$P$4:$P$1991=J$1),('Diário 3º PA'!$F$4:$F$1991))+SUMPRODUCT(-('Diário 4º PA'!$E$4:$E$2000='Analítico Cp.'!$B41),-('Diário 4º PA'!$P$4:$P$2000=J$1),('Diário 4º PA'!$F$4:$F$2000))+SUMPRODUCT(-('Comp.'!$D$5:$D$152='Analítico Cp.'!$B41),-('Comp.'!$J$5:$J$152=J$1),('Comp.'!$E$5:$E$152))</f>
        <v>0</v>
      </c>
      <c r="K41" s="12">
        <f>SUMPRODUCT(-('Diário 1º PA'!$E$4:$E$2000='Analítico Cp.'!$B41),-('Diário 1º PA'!$P$4:$P$2000=K$1),('Diário 1º PA'!$F$4:$F$2000))+SUMPRODUCT(-('Diário 2º PA'!$E$4:$E$1998='Analítico Cp.'!$B41),-('Diário 2º PA'!$P$4:$P$1998=K$1),('Diário 2º PA'!$F$4:$F$1998))+SUMPRODUCT(-('Diário 3º PA'!$E$4:$E$1991='Analítico Cp.'!$B41),-('Diário 3º PA'!$P$4:$P$1991=K$1),('Diário 3º PA'!$F$4:$F$1991))+SUMPRODUCT(-('Diário 4º PA'!$E$4:$E$2000='Analítico Cp.'!$B41),-('Diário 4º PA'!$P$4:$P$2000=K$1),('Diário 4º PA'!$F$4:$F$2000))+SUMPRODUCT(-('Comp.'!$D$5:$D$152='Analítico Cp.'!$B41),-('Comp.'!$J$5:$J$152=K$1),('Comp.'!$E$5:$E$152))</f>
        <v>0</v>
      </c>
      <c r="L41" s="12">
        <f>SUMPRODUCT(-('Diário 1º PA'!$E$4:$E$2000='Analítico Cp.'!$B41),-('Diário 1º PA'!$P$4:$P$2000=L$1),('Diário 1º PA'!$F$4:$F$2000))+SUMPRODUCT(-('Diário 2º PA'!$E$4:$E$1998='Analítico Cp.'!$B41),-('Diário 2º PA'!$P$4:$P$1998=L$1),('Diário 2º PA'!$F$4:$F$1998))+SUMPRODUCT(-('Diário 3º PA'!$E$4:$E$1991='Analítico Cp.'!$B41),-('Diário 3º PA'!$P$4:$P$1991=L$1),('Diário 3º PA'!$F$4:$F$1991))+SUMPRODUCT(-('Diário 4º PA'!$E$4:$E$2000='Analítico Cp.'!$B41),-('Diário 4º PA'!$P$4:$P$2000=L$1),('Diário 4º PA'!$F$4:$F$2000))+SUMPRODUCT(-('Comp.'!$D$5:$D$152='Analítico Cp.'!$B41),-('Comp.'!$J$5:$J$152=L$1),('Comp.'!$E$5:$E$152))</f>
        <v>0</v>
      </c>
      <c r="M41" s="12">
        <f>SUMPRODUCT(-('Diário 1º PA'!$E$4:$E$2000='Analítico Cp.'!$B41),-('Diário 1º PA'!$P$4:$P$2000=M$1),('Diário 1º PA'!$F$4:$F$2000))+SUMPRODUCT(-('Diário 2º PA'!$E$4:$E$1998='Analítico Cp.'!$B41),-('Diário 2º PA'!$P$4:$P$1998=M$1),('Diário 2º PA'!$F$4:$F$1998))+SUMPRODUCT(-('Diário 3º PA'!$E$4:$E$1991='Analítico Cp.'!$B41),-('Diário 3º PA'!$P$4:$P$1991=M$1),('Diário 3º PA'!$F$4:$F$1991))+SUMPRODUCT(-('Diário 4º PA'!$E$4:$E$2000='Analítico Cp.'!$B41),-('Diário 4º PA'!$P$4:$P$2000=M$1),('Diário 4º PA'!$F$4:$F$2000))+SUMPRODUCT(-('Comp.'!$D$5:$D$152='Analítico Cp.'!$B41),-('Comp.'!$J$5:$J$152=M$1),('Comp.'!$E$5:$E$152))</f>
        <v>0</v>
      </c>
      <c r="N41" s="12">
        <f>SUMPRODUCT(-('Diário 1º PA'!$E$4:$E$2000='Analítico Cp.'!$B41),-('Diário 1º PA'!$P$4:$P$2000=N$1),('Diário 1º PA'!$F$4:$F$2000))+SUMPRODUCT(-('Diário 2º PA'!$E$4:$E$1998='Analítico Cp.'!$B41),-('Diário 2º PA'!$P$4:$P$1998=N$1),('Diário 2º PA'!$F$4:$F$1998))+SUMPRODUCT(-('Diário 3º PA'!$E$4:$E$1991='Analítico Cp.'!$B41),-('Diário 3º PA'!$P$4:$P$1991=N$1),('Diário 3º PA'!$F$4:$F$1991))+SUMPRODUCT(-('Diário 4º PA'!$E$4:$E$2000='Analítico Cp.'!$B41),-('Diário 4º PA'!$P$4:$P$2000=N$1),('Diário 4º PA'!$F$4:$F$2000))+SUMPRODUCT(-('Comp.'!$D$5:$D$152='Analítico Cp.'!$B41),-('Comp.'!$J$5:$J$152=N$1),('Comp.'!$E$5:$E$152))</f>
        <v>0</v>
      </c>
      <c r="O41" s="13">
        <f t="shared" si="4"/>
        <v>0</v>
      </c>
      <c r="P41" s="172">
        <f t="shared" si="5"/>
        <v>0</v>
      </c>
    </row>
    <row r="42" spans="1:16" s="34" customFormat="1" ht="23.25" customHeight="1">
      <c r="A42" s="63" t="s">
        <v>248</v>
      </c>
      <c r="B42" s="61" t="s">
        <v>296</v>
      </c>
      <c r="C42" s="12">
        <f>SUMPRODUCT(-('Diário 1º PA'!$E$4:$E$2000='Analítico Cp.'!$B42),-('Diário 1º PA'!$P$4:$P$2000=C$1),('Diário 1º PA'!$F$4:$F$2000))+SUMPRODUCT(-('Diário 2º PA'!$E$4:$E$1998='Analítico Cp.'!$B42),-('Diário 2º PA'!$P$4:$P$1998=C$1),('Diário 2º PA'!$F$4:$F$1998))+SUMPRODUCT(-('Diário 3º PA'!$E$4:$E$1991='Analítico Cp.'!$B42),-('Diário 3º PA'!$P$4:$P$1991=C$1),('Diário 3º PA'!$F$4:$F$1991))+SUMPRODUCT(-('Diário 4º PA'!$E$4:$E$2000='Analítico Cp.'!$B42),-('Diário 4º PA'!$P$4:$P$2000=C$1),('Diário 4º PA'!$F$4:$F$2000))+SUMPRODUCT(-('Comp.'!$D$5:$D$152='Analítico Cp.'!$B42),-('Comp.'!$J$5:$J$152=C$1),('Comp.'!$E$5:$E$152))</f>
        <v>0</v>
      </c>
      <c r="D42" s="12">
        <f>SUMPRODUCT(-('Diário 1º PA'!$E$4:$E$2000='Analítico Cp.'!$B42),-('Diário 1º PA'!$P$4:$P$2000=D$1),('Diário 1º PA'!$F$4:$F$2000))+SUMPRODUCT(-('Diário 2º PA'!$E$4:$E$1998='Analítico Cp.'!$B42),-('Diário 2º PA'!$P$4:$P$1998=D$1),('Diário 2º PA'!$F$4:$F$1998))+SUMPRODUCT(-('Diário 3º PA'!$E$4:$E$1991='Analítico Cp.'!$B42),-('Diário 3º PA'!$P$4:$P$1991=D$1),('Diário 3º PA'!$F$4:$F$1991))+SUMPRODUCT(-('Diário 4º PA'!$E$4:$E$2000='Analítico Cp.'!$B42),-('Diário 4º PA'!$P$4:$P$2000=D$1),('Diário 4º PA'!$F$4:$F$2000))+SUMPRODUCT(-('Comp.'!$D$5:$D$152='Analítico Cp.'!$B42),-('Comp.'!$J$5:$J$152=D$1),('Comp.'!$E$5:$E$152))</f>
        <v>0</v>
      </c>
      <c r="E42" s="12">
        <f>SUMPRODUCT(-('Diário 1º PA'!$E$4:$E$2000='Analítico Cp.'!$B42),-('Diário 1º PA'!$P$4:$P$2000=E$1),('Diário 1º PA'!$F$4:$F$2000))+SUMPRODUCT(-('Diário 2º PA'!$E$4:$E$1998='Analítico Cp.'!$B42),-('Diário 2º PA'!$P$4:$P$1998=E$1),('Diário 2º PA'!$F$4:$F$1998))+SUMPRODUCT(-('Diário 3º PA'!$E$4:$E$1991='Analítico Cp.'!$B42),-('Diário 3º PA'!$P$4:$P$1991=E$1),('Diário 3º PA'!$F$4:$F$1991))+SUMPRODUCT(-('Diário 4º PA'!$E$4:$E$2000='Analítico Cp.'!$B42),-('Diário 4º PA'!$P$4:$P$2000=E$1),('Diário 4º PA'!$F$4:$F$2000))+SUMPRODUCT(-('Comp.'!$D$5:$D$152='Analítico Cp.'!$B42),-('Comp.'!$J$5:$J$152=E$1),('Comp.'!$E$5:$E$152))</f>
        <v>0</v>
      </c>
      <c r="F42" s="12">
        <f>SUMPRODUCT(-('Diário 1º PA'!$E$4:$E$2000='Analítico Cp.'!$B42),-('Diário 1º PA'!$P$4:$P$2000=F$1),('Diário 1º PA'!$F$4:$F$2000))+SUMPRODUCT(-('Diário 2º PA'!$E$4:$E$1998='Analítico Cp.'!$B42),-('Diário 2º PA'!$P$4:$P$1998=F$1),('Diário 2º PA'!$F$4:$F$1998))+SUMPRODUCT(-('Diário 3º PA'!$E$4:$E$1991='Analítico Cp.'!$B42),-('Diário 3º PA'!$P$4:$P$1991=F$1),('Diário 3º PA'!$F$4:$F$1991))+SUMPRODUCT(-('Diário 4º PA'!$E$4:$E$2000='Analítico Cp.'!$B42),-('Diário 4º PA'!$P$4:$P$2000=F$1),('Diário 4º PA'!$F$4:$F$2000))+SUMPRODUCT(-('Comp.'!$D$5:$D$152='Analítico Cp.'!$B42),-('Comp.'!$J$5:$J$152=F$1),('Comp.'!$E$5:$E$152))</f>
        <v>0</v>
      </c>
      <c r="G42" s="12">
        <f>SUMPRODUCT(-('Diário 1º PA'!$E$4:$E$2000='Analítico Cp.'!$B42),-('Diário 1º PA'!$P$4:$P$2000=G$1),('Diário 1º PA'!$F$4:$F$2000))+SUMPRODUCT(-('Diário 2º PA'!$E$4:$E$1998='Analítico Cp.'!$B42),-('Diário 2º PA'!$P$4:$P$1998=G$1),('Diário 2º PA'!$F$4:$F$1998))+SUMPRODUCT(-('Diário 3º PA'!$E$4:$E$1991='Analítico Cp.'!$B42),-('Diário 3º PA'!$P$4:$P$1991=G$1),('Diário 3º PA'!$F$4:$F$1991))+SUMPRODUCT(-('Diário 4º PA'!$E$4:$E$2000='Analítico Cp.'!$B42),-('Diário 4º PA'!$P$4:$P$2000=G$1),('Diário 4º PA'!$F$4:$F$2000))+SUMPRODUCT(-('Comp.'!$D$5:$D$152='Analítico Cp.'!$B42),-('Comp.'!$J$5:$J$152=G$1),('Comp.'!$E$5:$E$152))</f>
        <v>0</v>
      </c>
      <c r="H42" s="12">
        <f>SUMPRODUCT(-('Diário 1º PA'!$E$4:$E$2000='Analítico Cp.'!$B42),-('Diário 1º PA'!$P$4:$P$2000=H$1),('Diário 1º PA'!$F$4:$F$2000))+SUMPRODUCT(-('Diário 2º PA'!$E$4:$E$1998='Analítico Cp.'!$B42),-('Diário 2º PA'!$P$4:$P$1998=H$1),('Diário 2º PA'!$F$4:$F$1998))+SUMPRODUCT(-('Diário 3º PA'!$E$4:$E$1991='Analítico Cp.'!$B42),-('Diário 3º PA'!$P$4:$P$1991=H$1),('Diário 3º PA'!$F$4:$F$1991))+SUMPRODUCT(-('Diário 4º PA'!$E$4:$E$2000='Analítico Cp.'!$B42),-('Diário 4º PA'!$P$4:$P$2000=H$1),('Diário 4º PA'!$F$4:$F$2000))+SUMPRODUCT(-('Comp.'!$D$5:$D$152='Analítico Cp.'!$B42),-('Comp.'!$J$5:$J$152=H$1),('Comp.'!$E$5:$E$152))</f>
        <v>0</v>
      </c>
      <c r="I42" s="12">
        <f>SUMPRODUCT(-('Diário 1º PA'!$E$4:$E$2000='Analítico Cp.'!$B42),-('Diário 1º PA'!$P$4:$P$2000=I$1),('Diário 1º PA'!$F$4:$F$2000))+SUMPRODUCT(-('Diário 2º PA'!$E$4:$E$1998='Analítico Cp.'!$B42),-('Diário 2º PA'!$P$4:$P$1998=I$1),('Diário 2º PA'!$F$4:$F$1998))+SUMPRODUCT(-('Diário 3º PA'!$E$4:$E$1991='Analítico Cp.'!$B42),-('Diário 3º PA'!$P$4:$P$1991=I$1),('Diário 3º PA'!$F$4:$F$1991))+SUMPRODUCT(-('Diário 4º PA'!$E$4:$E$2000='Analítico Cp.'!$B42),-('Diário 4º PA'!$P$4:$P$2000=I$1),('Diário 4º PA'!$F$4:$F$2000))+SUMPRODUCT(-('Comp.'!$D$5:$D$152='Analítico Cp.'!$B42),-('Comp.'!$J$5:$J$152=I$1),('Comp.'!$E$5:$E$152))</f>
        <v>0</v>
      </c>
      <c r="J42" s="12">
        <f>SUMPRODUCT(-('Diário 1º PA'!$E$4:$E$2000='Analítico Cp.'!$B42),-('Diário 1º PA'!$P$4:$P$2000=J$1),('Diário 1º PA'!$F$4:$F$2000))+SUMPRODUCT(-('Diário 2º PA'!$E$4:$E$1998='Analítico Cp.'!$B42),-('Diário 2º PA'!$P$4:$P$1998=J$1),('Diário 2º PA'!$F$4:$F$1998))+SUMPRODUCT(-('Diário 3º PA'!$E$4:$E$1991='Analítico Cp.'!$B42),-('Diário 3º PA'!$P$4:$P$1991=J$1),('Diário 3º PA'!$F$4:$F$1991))+SUMPRODUCT(-('Diário 4º PA'!$E$4:$E$2000='Analítico Cp.'!$B42),-('Diário 4º PA'!$P$4:$P$2000=J$1),('Diário 4º PA'!$F$4:$F$2000))+SUMPRODUCT(-('Comp.'!$D$5:$D$152='Analítico Cp.'!$B42),-('Comp.'!$J$5:$J$152=J$1),('Comp.'!$E$5:$E$152))</f>
        <v>0</v>
      </c>
      <c r="K42" s="12">
        <f>SUMPRODUCT(-('Diário 1º PA'!$E$4:$E$2000='Analítico Cp.'!$B42),-('Diário 1º PA'!$P$4:$P$2000=K$1),('Diário 1º PA'!$F$4:$F$2000))+SUMPRODUCT(-('Diário 2º PA'!$E$4:$E$1998='Analítico Cp.'!$B42),-('Diário 2º PA'!$P$4:$P$1998=K$1),('Diário 2º PA'!$F$4:$F$1998))+SUMPRODUCT(-('Diário 3º PA'!$E$4:$E$1991='Analítico Cp.'!$B42),-('Diário 3º PA'!$P$4:$P$1991=K$1),('Diário 3º PA'!$F$4:$F$1991))+SUMPRODUCT(-('Diário 4º PA'!$E$4:$E$2000='Analítico Cp.'!$B42),-('Diário 4º PA'!$P$4:$P$2000=K$1),('Diário 4º PA'!$F$4:$F$2000))+SUMPRODUCT(-('Comp.'!$D$5:$D$152='Analítico Cp.'!$B42),-('Comp.'!$J$5:$J$152=K$1),('Comp.'!$E$5:$E$152))</f>
        <v>0</v>
      </c>
      <c r="L42" s="12">
        <f>SUMPRODUCT(-('Diário 1º PA'!$E$4:$E$2000='Analítico Cp.'!$B42),-('Diário 1º PA'!$P$4:$P$2000=L$1),('Diário 1º PA'!$F$4:$F$2000))+SUMPRODUCT(-('Diário 2º PA'!$E$4:$E$1998='Analítico Cp.'!$B42),-('Diário 2º PA'!$P$4:$P$1998=L$1),('Diário 2º PA'!$F$4:$F$1998))+SUMPRODUCT(-('Diário 3º PA'!$E$4:$E$1991='Analítico Cp.'!$B42),-('Diário 3º PA'!$P$4:$P$1991=L$1),('Diário 3º PA'!$F$4:$F$1991))+SUMPRODUCT(-('Diário 4º PA'!$E$4:$E$2000='Analítico Cp.'!$B42),-('Diário 4º PA'!$P$4:$P$2000=L$1),('Diário 4º PA'!$F$4:$F$2000))+SUMPRODUCT(-('Comp.'!$D$5:$D$152='Analítico Cp.'!$B42),-('Comp.'!$J$5:$J$152=L$1),('Comp.'!$E$5:$E$152))</f>
        <v>0</v>
      </c>
      <c r="M42" s="12">
        <f>SUMPRODUCT(-('Diário 1º PA'!$E$4:$E$2000='Analítico Cp.'!$B42),-('Diário 1º PA'!$P$4:$P$2000=M$1),('Diário 1º PA'!$F$4:$F$2000))+SUMPRODUCT(-('Diário 2º PA'!$E$4:$E$1998='Analítico Cp.'!$B42),-('Diário 2º PA'!$P$4:$P$1998=M$1),('Diário 2º PA'!$F$4:$F$1998))+SUMPRODUCT(-('Diário 3º PA'!$E$4:$E$1991='Analítico Cp.'!$B42),-('Diário 3º PA'!$P$4:$P$1991=M$1),('Diário 3º PA'!$F$4:$F$1991))+SUMPRODUCT(-('Diário 4º PA'!$E$4:$E$2000='Analítico Cp.'!$B42),-('Diário 4º PA'!$P$4:$P$2000=M$1),('Diário 4º PA'!$F$4:$F$2000))+SUMPRODUCT(-('Comp.'!$D$5:$D$152='Analítico Cp.'!$B42),-('Comp.'!$J$5:$J$152=M$1),('Comp.'!$E$5:$E$152))</f>
        <v>0</v>
      </c>
      <c r="N42" s="12">
        <f>SUMPRODUCT(-('Diário 1º PA'!$E$4:$E$2000='Analítico Cp.'!$B42),-('Diário 1º PA'!$P$4:$P$2000=N$1),('Diário 1º PA'!$F$4:$F$2000))+SUMPRODUCT(-('Diário 2º PA'!$E$4:$E$1998='Analítico Cp.'!$B42),-('Diário 2º PA'!$P$4:$P$1998=N$1),('Diário 2º PA'!$F$4:$F$1998))+SUMPRODUCT(-('Diário 3º PA'!$E$4:$E$1991='Analítico Cp.'!$B42),-('Diário 3º PA'!$P$4:$P$1991=N$1),('Diário 3º PA'!$F$4:$F$1991))+SUMPRODUCT(-('Diário 4º PA'!$E$4:$E$2000='Analítico Cp.'!$B42),-('Diário 4º PA'!$P$4:$P$2000=N$1),('Diário 4º PA'!$F$4:$F$2000))+SUMPRODUCT(-('Comp.'!$D$5:$D$152='Analítico Cp.'!$B42),-('Comp.'!$J$5:$J$152=N$1),('Comp.'!$E$5:$E$152))</f>
        <v>0</v>
      </c>
      <c r="O42" s="13">
        <f>SUM(C42:N42)</f>
        <v>0</v>
      </c>
      <c r="P42" s="172">
        <f t="shared" si="5"/>
        <v>0</v>
      </c>
    </row>
    <row r="43" spans="1:16" ht="23.25" customHeight="1">
      <c r="A43" s="23"/>
      <c r="B43" s="24" t="s">
        <v>114</v>
      </c>
      <c r="C43" s="14">
        <f>SUBTOTAL(109,C31:C42)</f>
        <v>0</v>
      </c>
      <c r="D43" s="14">
        <f>SUBTOTAL(109,D31:D42)</f>
        <v>0</v>
      </c>
      <c r="E43" s="14">
        <f>SUBTOTAL(109,E31:E42)</f>
        <v>0</v>
      </c>
      <c r="F43" s="14">
        <f t="shared" ref="F43:N43" si="6">SUBTOTAL(109,F31:F42)</f>
        <v>0</v>
      </c>
      <c r="G43" s="14">
        <f t="shared" si="6"/>
        <v>0</v>
      </c>
      <c r="H43" s="14">
        <f t="shared" si="6"/>
        <v>0</v>
      </c>
      <c r="I43" s="14">
        <f t="shared" si="6"/>
        <v>0</v>
      </c>
      <c r="J43" s="14">
        <f t="shared" si="6"/>
        <v>0</v>
      </c>
      <c r="K43" s="14">
        <f t="shared" si="6"/>
        <v>0</v>
      </c>
      <c r="L43" s="14">
        <f t="shared" si="6"/>
        <v>0</v>
      </c>
      <c r="M43" s="14">
        <f t="shared" si="6"/>
        <v>0</v>
      </c>
      <c r="N43" s="14">
        <f t="shared" si="6"/>
        <v>0</v>
      </c>
      <c r="O43" s="14">
        <f>SUBTOTAL(109,O31:O42)</f>
        <v>0</v>
      </c>
      <c r="P43" s="178">
        <f t="shared" si="5"/>
        <v>0</v>
      </c>
    </row>
    <row r="44" spans="1:16" ht="23.25" customHeight="1">
      <c r="A44" s="21" t="s">
        <v>14</v>
      </c>
      <c r="B44" s="33" t="s">
        <v>38</v>
      </c>
      <c r="C44" s="68"/>
      <c r="D44" s="68"/>
      <c r="E44" s="68"/>
      <c r="F44" s="68"/>
      <c r="G44" s="68"/>
      <c r="H44" s="68"/>
      <c r="I44" s="68"/>
      <c r="J44" s="68"/>
      <c r="K44" s="68"/>
      <c r="L44" s="68"/>
      <c r="M44" s="68"/>
      <c r="N44" s="68"/>
      <c r="O44" s="68"/>
      <c r="P44" s="172"/>
    </row>
    <row r="45" spans="1:16" ht="23.25" customHeight="1">
      <c r="A45" s="64" t="s">
        <v>109</v>
      </c>
      <c r="B45" s="62" t="s">
        <v>161</v>
      </c>
      <c r="C45" s="313">
        <f>SUMPRODUCT(-('Diário 1º PA'!$E$4:$E$2000='Analítico Cp.'!$B45),-('Diário 1º PA'!$P$4:$P$2000=C$1),('Diário 1º PA'!$F$4:$F$2000))+SUMPRODUCT(-('Diário 2º PA'!$E$4:$E$1998='Analítico Cp.'!$B45),-('Diário 2º PA'!$P$4:$P$1998=C$1),('Diário 2º PA'!$F$4:$F$1998))+SUMPRODUCT(-('Diário 3º PA'!$E$4:$E$1991='Analítico Cp.'!$B45),-('Diário 3º PA'!$P$4:$P$1991=C$1),('Diário 3º PA'!$F$4:$F$1991))+SUMPRODUCT(-('Diário 4º PA'!$E$4:$E$2000='Analítico Cp.'!$B45),-('Diário 4º PA'!$P$4:$P$2000=C$1),('Diário 4º PA'!$F$4:$F$2000))+SUMPRODUCT(-('Comp.'!$D$5:$D$152='Analítico Cp.'!$B45),-('Comp.'!$J$5:$J$152=C$1),('Comp.'!$E$5:$E$152))</f>
        <v>0</v>
      </c>
      <c r="D45" s="313">
        <f>SUMPRODUCT(-('Diário 1º PA'!$E$4:$E$2000='Analítico Cp.'!$B45),-('Diário 1º PA'!$P$4:$P$2000=D$1),('Diário 1º PA'!$F$4:$F$2000))+SUMPRODUCT(-('Diário 2º PA'!$E$4:$E$1998='Analítico Cp.'!$B45),-('Diário 2º PA'!$P$4:$P$1998=D$1),('Diário 2º PA'!$F$4:$F$1998))+SUMPRODUCT(-('Diário 3º PA'!$E$4:$E$1991='Analítico Cp.'!$B45),-('Diário 3º PA'!$P$4:$P$1991=D$1),('Diário 3º PA'!$F$4:$F$1991))+SUMPRODUCT(-('Diário 4º PA'!$E$4:$E$2000='Analítico Cp.'!$B45),-('Diário 4º PA'!$P$4:$P$2000=D$1),('Diário 4º PA'!$F$4:$F$2000))+SUMPRODUCT(-('Comp.'!$D$5:$D$152='Analítico Cp.'!$B45),-('Comp.'!$J$5:$J$152=D$1),('Comp.'!$E$5:$E$152))</f>
        <v>0</v>
      </c>
      <c r="E45" s="313">
        <f>SUMPRODUCT(-('Diário 1º PA'!$E$4:$E$2000='Analítico Cp.'!$B45),-('Diário 1º PA'!$P$4:$P$2000=E$1),('Diário 1º PA'!$F$4:$F$2000))+SUMPRODUCT(-('Diário 2º PA'!$E$4:$E$1998='Analítico Cp.'!$B45),-('Diário 2º PA'!$P$4:$P$1998=E$1),('Diário 2º PA'!$F$4:$F$1998))+SUMPRODUCT(-('Diário 3º PA'!$E$4:$E$1991='Analítico Cp.'!$B45),-('Diário 3º PA'!$P$4:$P$1991=E$1),('Diário 3º PA'!$F$4:$F$1991))+SUMPRODUCT(-('Diário 4º PA'!$E$4:$E$2000='Analítico Cp.'!$B45),-('Diário 4º PA'!$P$4:$P$2000=E$1),('Diário 4º PA'!$F$4:$F$2000))+SUMPRODUCT(-('Comp.'!$D$5:$D$152='Analítico Cp.'!$B45),-('Comp.'!$J$5:$J$152=E$1),('Comp.'!$E$5:$E$152))</f>
        <v>0</v>
      </c>
      <c r="F45" s="313">
        <f>SUMPRODUCT(-('Diário 1º PA'!$E$4:$E$2000='Analítico Cp.'!$B45),-('Diário 1º PA'!$P$4:$P$2000=F$1),('Diário 1º PA'!$F$4:$F$2000))+SUMPRODUCT(-('Diário 2º PA'!$E$4:$E$1998='Analítico Cp.'!$B45),-('Diário 2º PA'!$P$4:$P$1998=F$1),('Diário 2º PA'!$F$4:$F$1998))+SUMPRODUCT(-('Diário 3º PA'!$E$4:$E$1991='Analítico Cp.'!$B45),-('Diário 3º PA'!$P$4:$P$1991=F$1),('Diário 3º PA'!$F$4:$F$1991))+SUMPRODUCT(-('Diário 4º PA'!$E$4:$E$2000='Analítico Cp.'!$B45),-('Diário 4º PA'!$P$4:$P$2000=F$1),('Diário 4º PA'!$F$4:$F$2000))+SUMPRODUCT(-('Comp.'!$D$5:$D$152='Analítico Cp.'!$B45),-('Comp.'!$J$5:$J$152=F$1),('Comp.'!$E$5:$E$152))</f>
        <v>0</v>
      </c>
      <c r="G45" s="313">
        <f>SUMPRODUCT(-('Diário 1º PA'!$E$4:$E$2000='Analítico Cp.'!$B45),-('Diário 1º PA'!$P$4:$P$2000=G$1),('Diário 1º PA'!$F$4:$F$2000))+SUMPRODUCT(-('Diário 2º PA'!$E$4:$E$1998='Analítico Cp.'!$B45),-('Diário 2º PA'!$P$4:$P$1998=G$1),('Diário 2º PA'!$F$4:$F$1998))+SUMPRODUCT(-('Diário 3º PA'!$E$4:$E$1991='Analítico Cp.'!$B45),-('Diário 3º PA'!$P$4:$P$1991=G$1),('Diário 3º PA'!$F$4:$F$1991))+SUMPRODUCT(-('Diário 4º PA'!$E$4:$E$2000='Analítico Cp.'!$B45),-('Diário 4º PA'!$P$4:$P$2000=G$1),('Diário 4º PA'!$F$4:$F$2000))+SUMPRODUCT(-('Comp.'!$D$5:$D$152='Analítico Cp.'!$B45),-('Comp.'!$J$5:$J$152=G$1),('Comp.'!$E$5:$E$152))</f>
        <v>0</v>
      </c>
      <c r="H45" s="313">
        <f>SUMPRODUCT(-('Diário 1º PA'!$E$4:$E$2000='Analítico Cp.'!$B45),-('Diário 1º PA'!$P$4:$P$2000=H$1),('Diário 1º PA'!$F$4:$F$2000))+SUMPRODUCT(-('Diário 2º PA'!$E$4:$E$1998='Analítico Cp.'!$B45),-('Diário 2º PA'!$P$4:$P$1998=H$1),('Diário 2º PA'!$F$4:$F$1998))+SUMPRODUCT(-('Diário 3º PA'!$E$4:$E$1991='Analítico Cp.'!$B45),-('Diário 3º PA'!$P$4:$P$1991=H$1),('Diário 3º PA'!$F$4:$F$1991))+SUMPRODUCT(-('Diário 4º PA'!$E$4:$E$2000='Analítico Cp.'!$B45),-('Diário 4º PA'!$P$4:$P$2000=H$1),('Diário 4º PA'!$F$4:$F$2000))+SUMPRODUCT(-('Comp.'!$D$5:$D$152='Analítico Cp.'!$B45),-('Comp.'!$J$5:$J$152=H$1),('Comp.'!$E$5:$E$152))</f>
        <v>0</v>
      </c>
      <c r="I45" s="313">
        <f>SUMPRODUCT(-('Diário 1º PA'!$E$4:$E$2000='Analítico Cp.'!$B45),-('Diário 1º PA'!$P$4:$P$2000=I$1),('Diário 1º PA'!$F$4:$F$2000))+SUMPRODUCT(-('Diário 2º PA'!$E$4:$E$1998='Analítico Cp.'!$B45),-('Diário 2º PA'!$P$4:$P$1998=I$1),('Diário 2º PA'!$F$4:$F$1998))+SUMPRODUCT(-('Diário 3º PA'!$E$4:$E$1991='Analítico Cp.'!$B45),-('Diário 3º PA'!$P$4:$P$1991=I$1),('Diário 3º PA'!$F$4:$F$1991))+SUMPRODUCT(-('Diário 4º PA'!$E$4:$E$2000='Analítico Cp.'!$B45),-('Diário 4º PA'!$P$4:$P$2000=I$1),('Diário 4º PA'!$F$4:$F$2000))+SUMPRODUCT(-('Comp.'!$D$5:$D$152='Analítico Cp.'!$B45),-('Comp.'!$J$5:$J$152=I$1),('Comp.'!$E$5:$E$152))</f>
        <v>0</v>
      </c>
      <c r="J45" s="313">
        <f>SUMPRODUCT(-('Diário 1º PA'!$E$4:$E$2000='Analítico Cp.'!$B45),-('Diário 1º PA'!$P$4:$P$2000=J$1),('Diário 1º PA'!$F$4:$F$2000))+SUMPRODUCT(-('Diário 2º PA'!$E$4:$E$1998='Analítico Cp.'!$B45),-('Diário 2º PA'!$P$4:$P$1998=J$1),('Diário 2º PA'!$F$4:$F$1998))+SUMPRODUCT(-('Diário 3º PA'!$E$4:$E$1991='Analítico Cp.'!$B45),-('Diário 3º PA'!$P$4:$P$1991=J$1),('Diário 3º PA'!$F$4:$F$1991))+SUMPRODUCT(-('Diário 4º PA'!$E$4:$E$2000='Analítico Cp.'!$B45),-('Diário 4º PA'!$P$4:$P$2000=J$1),('Diário 4º PA'!$F$4:$F$2000))+SUMPRODUCT(-('Comp.'!$D$5:$D$152='Analítico Cp.'!$B45),-('Comp.'!$J$5:$J$152=J$1),('Comp.'!$E$5:$E$152))</f>
        <v>0</v>
      </c>
      <c r="K45" s="313">
        <f>SUMPRODUCT(-('Diário 1º PA'!$E$4:$E$2000='Analítico Cp.'!$B45),-('Diário 1º PA'!$P$4:$P$2000=K$1),('Diário 1º PA'!$F$4:$F$2000))+SUMPRODUCT(-('Diário 2º PA'!$E$4:$E$1998='Analítico Cp.'!$B45),-('Diário 2º PA'!$P$4:$P$1998=K$1),('Diário 2º PA'!$F$4:$F$1998))+SUMPRODUCT(-('Diário 3º PA'!$E$4:$E$1991='Analítico Cp.'!$B45),-('Diário 3º PA'!$P$4:$P$1991=K$1),('Diário 3º PA'!$F$4:$F$1991))+SUMPRODUCT(-('Diário 4º PA'!$E$4:$E$2000='Analítico Cp.'!$B45),-('Diário 4º PA'!$P$4:$P$2000=K$1),('Diário 4º PA'!$F$4:$F$2000))+SUMPRODUCT(-('Comp.'!$D$5:$D$152='Analítico Cp.'!$B45),-('Comp.'!$J$5:$J$152=K$1),('Comp.'!$E$5:$E$152))</f>
        <v>0</v>
      </c>
      <c r="L45" s="313">
        <f>SUMPRODUCT(-('Diário 1º PA'!$E$4:$E$2000='Analítico Cp.'!$B45),-('Diário 1º PA'!$P$4:$P$2000=L$1),('Diário 1º PA'!$F$4:$F$2000))+SUMPRODUCT(-('Diário 2º PA'!$E$4:$E$1998='Analítico Cp.'!$B45),-('Diário 2º PA'!$P$4:$P$1998=L$1),('Diário 2º PA'!$F$4:$F$1998))+SUMPRODUCT(-('Diário 3º PA'!$E$4:$E$1991='Analítico Cp.'!$B45),-('Diário 3º PA'!$P$4:$P$1991=L$1),('Diário 3º PA'!$F$4:$F$1991))+SUMPRODUCT(-('Diário 4º PA'!$E$4:$E$2000='Analítico Cp.'!$B45),-('Diário 4º PA'!$P$4:$P$2000=L$1),('Diário 4º PA'!$F$4:$F$2000))+SUMPRODUCT(-('Comp.'!$D$5:$D$152='Analítico Cp.'!$B45),-('Comp.'!$J$5:$J$152=L$1),('Comp.'!$E$5:$E$152))</f>
        <v>0</v>
      </c>
      <c r="M45" s="313">
        <f>SUMPRODUCT(-('Diário 1º PA'!$E$4:$E$2000='Analítico Cp.'!$B45),-('Diário 1º PA'!$P$4:$P$2000=M$1),('Diário 1º PA'!$F$4:$F$2000))+SUMPRODUCT(-('Diário 2º PA'!$E$4:$E$1998='Analítico Cp.'!$B45),-('Diário 2º PA'!$P$4:$P$1998=M$1),('Diário 2º PA'!$F$4:$F$1998))+SUMPRODUCT(-('Diário 3º PA'!$E$4:$E$1991='Analítico Cp.'!$B45),-('Diário 3º PA'!$P$4:$P$1991=M$1),('Diário 3º PA'!$F$4:$F$1991))+SUMPRODUCT(-('Diário 4º PA'!$E$4:$E$2000='Analítico Cp.'!$B45),-('Diário 4º PA'!$P$4:$P$2000=M$1),('Diário 4º PA'!$F$4:$F$2000))+SUMPRODUCT(-('Comp.'!$D$5:$D$152='Analítico Cp.'!$B45),-('Comp.'!$J$5:$J$152=M$1),('Comp.'!$E$5:$E$152))</f>
        <v>0</v>
      </c>
      <c r="N45" s="313">
        <f>SUMPRODUCT(-('Diário 1º PA'!$E$4:$E$2000='Analítico Cp.'!$B45),-('Diário 1º PA'!$P$4:$P$2000=N$1),('Diário 1º PA'!$F$4:$F$2000))+SUMPRODUCT(-('Diário 2º PA'!$E$4:$E$1998='Analítico Cp.'!$B45),-('Diário 2º PA'!$P$4:$P$1998=N$1),('Diário 2º PA'!$F$4:$F$1998))+SUMPRODUCT(-('Diário 3º PA'!$E$4:$E$1991='Analítico Cp.'!$B45),-('Diário 3º PA'!$P$4:$P$1991=N$1),('Diário 3º PA'!$F$4:$F$1991))+SUMPRODUCT(-('Diário 4º PA'!$E$4:$E$2000='Analítico Cp.'!$B45),-('Diário 4º PA'!$P$4:$P$2000=N$1),('Diário 4º PA'!$F$4:$F$2000))+SUMPRODUCT(-('Comp.'!$D$5:$D$152='Analítico Cp.'!$B45),-('Comp.'!$J$5:$J$152=N$1),('Comp.'!$E$5:$E$152))</f>
        <v>0</v>
      </c>
      <c r="O45" s="13">
        <f t="shared" ref="O45:O52" si="7">SUM(C45:N45)</f>
        <v>0</v>
      </c>
      <c r="P45" s="172">
        <f t="shared" ref="P45:P54" si="8">IF($O$163=0,0,O45/$O$163)</f>
        <v>0</v>
      </c>
    </row>
    <row r="46" spans="1:16" ht="23.25" customHeight="1">
      <c r="A46" s="64" t="s">
        <v>110</v>
      </c>
      <c r="B46" s="62" t="s">
        <v>6</v>
      </c>
      <c r="C46" s="313">
        <f>SUMPRODUCT(-('Diário 1º PA'!$E$4:$E$2000='Analítico Cp.'!$B46),-('Diário 1º PA'!$P$4:$P$2000=C$1),('Diário 1º PA'!$F$4:$F$2000))+SUMPRODUCT(-('Diário 2º PA'!$E$4:$E$1998='Analítico Cp.'!$B46),-('Diário 2º PA'!$P$4:$P$1998=C$1),('Diário 2º PA'!$F$4:$F$1998))+SUMPRODUCT(-('Diário 3º PA'!$E$4:$E$1991='Analítico Cp.'!$B46),-('Diário 3º PA'!$P$4:$P$1991=C$1),('Diário 3º PA'!$F$4:$F$1991))+SUMPRODUCT(-('Diário 4º PA'!$E$4:$E$2000='Analítico Cp.'!$B46),-('Diário 4º PA'!$P$4:$P$2000=C$1),('Diário 4º PA'!$F$4:$F$2000))+SUMPRODUCT(-('Comp.'!$D$5:$D$152='Analítico Cp.'!$B46),-('Comp.'!$J$5:$J$152=C$1),('Comp.'!$E$5:$E$152))</f>
        <v>0</v>
      </c>
      <c r="D46" s="313">
        <f>SUMPRODUCT(-('Diário 1º PA'!$E$4:$E$2000='Analítico Cp.'!$B46),-('Diário 1º PA'!$P$4:$P$2000=D$1),('Diário 1º PA'!$F$4:$F$2000))+SUMPRODUCT(-('Diário 2º PA'!$E$4:$E$1998='Analítico Cp.'!$B46),-('Diário 2º PA'!$P$4:$P$1998=D$1),('Diário 2º PA'!$F$4:$F$1998))+SUMPRODUCT(-('Diário 3º PA'!$E$4:$E$1991='Analítico Cp.'!$B46),-('Diário 3º PA'!$P$4:$P$1991=D$1),('Diário 3º PA'!$F$4:$F$1991))+SUMPRODUCT(-('Diário 4º PA'!$E$4:$E$2000='Analítico Cp.'!$B46),-('Diário 4º PA'!$P$4:$P$2000=D$1),('Diário 4º PA'!$F$4:$F$2000))+SUMPRODUCT(-('Comp.'!$D$5:$D$152='Analítico Cp.'!$B46),-('Comp.'!$J$5:$J$152=D$1),('Comp.'!$E$5:$E$152))</f>
        <v>0</v>
      </c>
      <c r="E46" s="313">
        <f>SUMPRODUCT(-('Diário 1º PA'!$E$4:$E$2000='Analítico Cp.'!$B46),-('Diário 1º PA'!$P$4:$P$2000=E$1),('Diário 1º PA'!$F$4:$F$2000))+SUMPRODUCT(-('Diário 2º PA'!$E$4:$E$1998='Analítico Cp.'!$B46),-('Diário 2º PA'!$P$4:$P$1998=E$1),('Diário 2º PA'!$F$4:$F$1998))+SUMPRODUCT(-('Diário 3º PA'!$E$4:$E$1991='Analítico Cp.'!$B46),-('Diário 3º PA'!$P$4:$P$1991=E$1),('Diário 3º PA'!$F$4:$F$1991))+SUMPRODUCT(-('Diário 4º PA'!$E$4:$E$2000='Analítico Cp.'!$B46),-('Diário 4º PA'!$P$4:$P$2000=E$1),('Diário 4º PA'!$F$4:$F$2000))+SUMPRODUCT(-('Comp.'!$D$5:$D$152='Analítico Cp.'!$B46),-('Comp.'!$J$5:$J$152=E$1),('Comp.'!$E$5:$E$152))</f>
        <v>0</v>
      </c>
      <c r="F46" s="313">
        <f>SUMPRODUCT(-('Diário 1º PA'!$E$4:$E$2000='Analítico Cp.'!$B46),-('Diário 1º PA'!$P$4:$P$2000=F$1),('Diário 1º PA'!$F$4:$F$2000))+SUMPRODUCT(-('Diário 2º PA'!$E$4:$E$1998='Analítico Cp.'!$B46),-('Diário 2º PA'!$P$4:$P$1998=F$1),('Diário 2º PA'!$F$4:$F$1998))+SUMPRODUCT(-('Diário 3º PA'!$E$4:$E$1991='Analítico Cp.'!$B46),-('Diário 3º PA'!$P$4:$P$1991=F$1),('Diário 3º PA'!$F$4:$F$1991))+SUMPRODUCT(-('Diário 4º PA'!$E$4:$E$2000='Analítico Cp.'!$B46),-('Diário 4º PA'!$P$4:$P$2000=F$1),('Diário 4º PA'!$F$4:$F$2000))+SUMPRODUCT(-('Comp.'!$D$5:$D$152='Analítico Cp.'!$B46),-('Comp.'!$J$5:$J$152=F$1),('Comp.'!$E$5:$E$152))</f>
        <v>0</v>
      </c>
      <c r="G46" s="313">
        <f>SUMPRODUCT(-('Diário 1º PA'!$E$4:$E$2000='Analítico Cp.'!$B46),-('Diário 1º PA'!$P$4:$P$2000=G$1),('Diário 1º PA'!$F$4:$F$2000))+SUMPRODUCT(-('Diário 2º PA'!$E$4:$E$1998='Analítico Cp.'!$B46),-('Diário 2º PA'!$P$4:$P$1998=G$1),('Diário 2º PA'!$F$4:$F$1998))+SUMPRODUCT(-('Diário 3º PA'!$E$4:$E$1991='Analítico Cp.'!$B46),-('Diário 3º PA'!$P$4:$P$1991=G$1),('Diário 3º PA'!$F$4:$F$1991))+SUMPRODUCT(-('Diário 4º PA'!$E$4:$E$2000='Analítico Cp.'!$B46),-('Diário 4º PA'!$P$4:$P$2000=G$1),('Diário 4º PA'!$F$4:$F$2000))+SUMPRODUCT(-('Comp.'!$D$5:$D$152='Analítico Cp.'!$B46),-('Comp.'!$J$5:$J$152=G$1),('Comp.'!$E$5:$E$152))</f>
        <v>0</v>
      </c>
      <c r="H46" s="313">
        <f>SUMPRODUCT(-('Diário 1º PA'!$E$4:$E$2000='Analítico Cp.'!$B46),-('Diário 1º PA'!$P$4:$P$2000=H$1),('Diário 1º PA'!$F$4:$F$2000))+SUMPRODUCT(-('Diário 2º PA'!$E$4:$E$1998='Analítico Cp.'!$B46),-('Diário 2º PA'!$P$4:$P$1998=H$1),('Diário 2º PA'!$F$4:$F$1998))+SUMPRODUCT(-('Diário 3º PA'!$E$4:$E$1991='Analítico Cp.'!$B46),-('Diário 3º PA'!$P$4:$P$1991=H$1),('Diário 3º PA'!$F$4:$F$1991))+SUMPRODUCT(-('Diário 4º PA'!$E$4:$E$2000='Analítico Cp.'!$B46),-('Diário 4º PA'!$P$4:$P$2000=H$1),('Diário 4º PA'!$F$4:$F$2000))+SUMPRODUCT(-('Comp.'!$D$5:$D$152='Analítico Cp.'!$B46),-('Comp.'!$J$5:$J$152=H$1),('Comp.'!$E$5:$E$152))</f>
        <v>0</v>
      </c>
      <c r="I46" s="313">
        <f>SUMPRODUCT(-('Diário 1º PA'!$E$4:$E$2000='Analítico Cp.'!$B46),-('Diário 1º PA'!$P$4:$P$2000=I$1),('Diário 1º PA'!$F$4:$F$2000))+SUMPRODUCT(-('Diário 2º PA'!$E$4:$E$1998='Analítico Cp.'!$B46),-('Diário 2º PA'!$P$4:$P$1998=I$1),('Diário 2º PA'!$F$4:$F$1998))+SUMPRODUCT(-('Diário 3º PA'!$E$4:$E$1991='Analítico Cp.'!$B46),-('Diário 3º PA'!$P$4:$P$1991=I$1),('Diário 3º PA'!$F$4:$F$1991))+SUMPRODUCT(-('Diário 4º PA'!$E$4:$E$2000='Analítico Cp.'!$B46),-('Diário 4º PA'!$P$4:$P$2000=I$1),('Diário 4º PA'!$F$4:$F$2000))+SUMPRODUCT(-('Comp.'!$D$5:$D$152='Analítico Cp.'!$B46),-('Comp.'!$J$5:$J$152=I$1),('Comp.'!$E$5:$E$152))</f>
        <v>0</v>
      </c>
      <c r="J46" s="313">
        <f>SUMPRODUCT(-('Diário 1º PA'!$E$4:$E$2000='Analítico Cp.'!$B46),-('Diário 1º PA'!$P$4:$P$2000=J$1),('Diário 1º PA'!$F$4:$F$2000))+SUMPRODUCT(-('Diário 2º PA'!$E$4:$E$1998='Analítico Cp.'!$B46),-('Diário 2º PA'!$P$4:$P$1998=J$1),('Diário 2º PA'!$F$4:$F$1998))+SUMPRODUCT(-('Diário 3º PA'!$E$4:$E$1991='Analítico Cp.'!$B46),-('Diário 3º PA'!$P$4:$P$1991=J$1),('Diário 3º PA'!$F$4:$F$1991))+SUMPRODUCT(-('Diário 4º PA'!$E$4:$E$2000='Analítico Cp.'!$B46),-('Diário 4º PA'!$P$4:$P$2000=J$1),('Diário 4º PA'!$F$4:$F$2000))+SUMPRODUCT(-('Comp.'!$D$5:$D$152='Analítico Cp.'!$B46),-('Comp.'!$J$5:$J$152=J$1),('Comp.'!$E$5:$E$152))</f>
        <v>0</v>
      </c>
      <c r="K46" s="313">
        <f>SUMPRODUCT(-('Diário 1º PA'!$E$4:$E$2000='Analítico Cp.'!$B46),-('Diário 1º PA'!$P$4:$P$2000=K$1),('Diário 1º PA'!$F$4:$F$2000))+SUMPRODUCT(-('Diário 2º PA'!$E$4:$E$1998='Analítico Cp.'!$B46),-('Diário 2º PA'!$P$4:$P$1998=K$1),('Diário 2º PA'!$F$4:$F$1998))+SUMPRODUCT(-('Diário 3º PA'!$E$4:$E$1991='Analítico Cp.'!$B46),-('Diário 3º PA'!$P$4:$P$1991=K$1),('Diário 3º PA'!$F$4:$F$1991))+SUMPRODUCT(-('Diário 4º PA'!$E$4:$E$2000='Analítico Cp.'!$B46),-('Diário 4º PA'!$P$4:$P$2000=K$1),('Diário 4º PA'!$F$4:$F$2000))+SUMPRODUCT(-('Comp.'!$D$5:$D$152='Analítico Cp.'!$B46),-('Comp.'!$J$5:$J$152=K$1),('Comp.'!$E$5:$E$152))</f>
        <v>0</v>
      </c>
      <c r="L46" s="313">
        <f>SUMPRODUCT(-('Diário 1º PA'!$E$4:$E$2000='Analítico Cp.'!$B46),-('Diário 1º PA'!$P$4:$P$2000=L$1),('Diário 1º PA'!$F$4:$F$2000))+SUMPRODUCT(-('Diário 2º PA'!$E$4:$E$1998='Analítico Cp.'!$B46),-('Diário 2º PA'!$P$4:$P$1998=L$1),('Diário 2º PA'!$F$4:$F$1998))+SUMPRODUCT(-('Diário 3º PA'!$E$4:$E$1991='Analítico Cp.'!$B46),-('Diário 3º PA'!$P$4:$P$1991=L$1),('Diário 3º PA'!$F$4:$F$1991))+SUMPRODUCT(-('Diário 4º PA'!$E$4:$E$2000='Analítico Cp.'!$B46),-('Diário 4º PA'!$P$4:$P$2000=L$1),('Diário 4º PA'!$F$4:$F$2000))+SUMPRODUCT(-('Comp.'!$D$5:$D$152='Analítico Cp.'!$B46),-('Comp.'!$J$5:$J$152=L$1),('Comp.'!$E$5:$E$152))</f>
        <v>0</v>
      </c>
      <c r="M46" s="313">
        <f>SUMPRODUCT(-('Diário 1º PA'!$E$4:$E$2000='Analítico Cp.'!$B46),-('Diário 1º PA'!$P$4:$P$2000=M$1),('Diário 1º PA'!$F$4:$F$2000))+SUMPRODUCT(-('Diário 2º PA'!$E$4:$E$1998='Analítico Cp.'!$B46),-('Diário 2º PA'!$P$4:$P$1998=M$1),('Diário 2º PA'!$F$4:$F$1998))+SUMPRODUCT(-('Diário 3º PA'!$E$4:$E$1991='Analítico Cp.'!$B46),-('Diário 3º PA'!$P$4:$P$1991=M$1),('Diário 3º PA'!$F$4:$F$1991))+SUMPRODUCT(-('Diário 4º PA'!$E$4:$E$2000='Analítico Cp.'!$B46),-('Diário 4º PA'!$P$4:$P$2000=M$1),('Diário 4º PA'!$F$4:$F$2000))+SUMPRODUCT(-('Comp.'!$D$5:$D$152='Analítico Cp.'!$B46),-('Comp.'!$J$5:$J$152=M$1),('Comp.'!$E$5:$E$152))</f>
        <v>0</v>
      </c>
      <c r="N46" s="313">
        <f>SUMPRODUCT(-('Diário 1º PA'!$E$4:$E$2000='Analítico Cp.'!$B46),-('Diário 1º PA'!$P$4:$P$2000=N$1),('Diário 1º PA'!$F$4:$F$2000))+SUMPRODUCT(-('Diário 2º PA'!$E$4:$E$1998='Analítico Cp.'!$B46),-('Diário 2º PA'!$P$4:$P$1998=N$1),('Diário 2º PA'!$F$4:$F$1998))+SUMPRODUCT(-('Diário 3º PA'!$E$4:$E$1991='Analítico Cp.'!$B46),-('Diário 3º PA'!$P$4:$P$1991=N$1),('Diário 3º PA'!$F$4:$F$1991))+SUMPRODUCT(-('Diário 4º PA'!$E$4:$E$2000='Analítico Cp.'!$B46),-('Diário 4º PA'!$P$4:$P$2000=N$1),('Diário 4º PA'!$F$4:$F$2000))+SUMPRODUCT(-('Comp.'!$D$5:$D$152='Analítico Cp.'!$B46),-('Comp.'!$J$5:$J$152=N$1),('Comp.'!$E$5:$E$152))</f>
        <v>0</v>
      </c>
      <c r="O46" s="13">
        <f t="shared" si="7"/>
        <v>0</v>
      </c>
      <c r="P46" s="172">
        <f t="shared" si="8"/>
        <v>0</v>
      </c>
    </row>
    <row r="47" spans="1:16" ht="23.25" customHeight="1">
      <c r="A47" s="64" t="s">
        <v>111</v>
      </c>
      <c r="B47" s="62" t="s">
        <v>325</v>
      </c>
      <c r="C47" s="313">
        <f>SUMPRODUCT(-('Diário 1º PA'!$E$4:$E$2000='Analítico Cp.'!$B47),-('Diário 1º PA'!$P$4:$P$2000=C$1),('Diário 1º PA'!$F$4:$F$2000))+SUMPRODUCT(-('Diário 2º PA'!$E$4:$E$1998='Analítico Cp.'!$B47),-('Diário 2º PA'!$P$4:$P$1998=C$1),('Diário 2º PA'!$F$4:$F$1998))+SUMPRODUCT(-('Diário 3º PA'!$E$4:$E$1991='Analítico Cp.'!$B47),-('Diário 3º PA'!$P$4:$P$1991=C$1),('Diário 3º PA'!$F$4:$F$1991))+SUMPRODUCT(-('Diário 4º PA'!$E$4:$E$2000='Analítico Cp.'!$B47),-('Diário 4º PA'!$P$4:$P$2000=C$1),('Diário 4º PA'!$F$4:$F$2000))+SUMPRODUCT(-('Comp.'!$D$5:$D$152='Analítico Cp.'!$B47),-('Comp.'!$J$5:$J$152=C$1),('Comp.'!$E$5:$E$152))</f>
        <v>0</v>
      </c>
      <c r="D47" s="313">
        <f>SUMPRODUCT(-('Diário 1º PA'!$E$4:$E$2000='Analítico Cp.'!$B47),-('Diário 1º PA'!$P$4:$P$2000=D$1),('Diário 1º PA'!$F$4:$F$2000))+SUMPRODUCT(-('Diário 2º PA'!$E$4:$E$1998='Analítico Cp.'!$B47),-('Diário 2º PA'!$P$4:$P$1998=D$1),('Diário 2º PA'!$F$4:$F$1998))+SUMPRODUCT(-('Diário 3º PA'!$E$4:$E$1991='Analítico Cp.'!$B47),-('Diário 3º PA'!$P$4:$P$1991=D$1),('Diário 3º PA'!$F$4:$F$1991))+SUMPRODUCT(-('Diário 4º PA'!$E$4:$E$2000='Analítico Cp.'!$B47),-('Diário 4º PA'!$P$4:$P$2000=D$1),('Diário 4º PA'!$F$4:$F$2000))+SUMPRODUCT(-('Comp.'!$D$5:$D$152='Analítico Cp.'!$B47),-('Comp.'!$J$5:$J$152=D$1),('Comp.'!$E$5:$E$152))</f>
        <v>0</v>
      </c>
      <c r="E47" s="313">
        <f>SUMPRODUCT(-('Diário 1º PA'!$E$4:$E$2000='Analítico Cp.'!$B47),-('Diário 1º PA'!$P$4:$P$2000=E$1),('Diário 1º PA'!$F$4:$F$2000))+SUMPRODUCT(-('Diário 2º PA'!$E$4:$E$1998='Analítico Cp.'!$B47),-('Diário 2º PA'!$P$4:$P$1998=E$1),('Diário 2º PA'!$F$4:$F$1998))+SUMPRODUCT(-('Diário 3º PA'!$E$4:$E$1991='Analítico Cp.'!$B47),-('Diário 3º PA'!$P$4:$P$1991=E$1),('Diário 3º PA'!$F$4:$F$1991))+SUMPRODUCT(-('Diário 4º PA'!$E$4:$E$2000='Analítico Cp.'!$B47),-('Diário 4º PA'!$P$4:$P$2000=E$1),('Diário 4º PA'!$F$4:$F$2000))+SUMPRODUCT(-('Comp.'!$D$5:$D$152='Analítico Cp.'!$B47),-('Comp.'!$J$5:$J$152=E$1),('Comp.'!$E$5:$E$152))</f>
        <v>0</v>
      </c>
      <c r="F47" s="313">
        <f>SUMPRODUCT(-('Diário 1º PA'!$E$4:$E$2000='Analítico Cp.'!$B47),-('Diário 1º PA'!$P$4:$P$2000=F$1),('Diário 1º PA'!$F$4:$F$2000))+SUMPRODUCT(-('Diário 2º PA'!$E$4:$E$1998='Analítico Cp.'!$B47),-('Diário 2º PA'!$P$4:$P$1998=F$1),('Diário 2º PA'!$F$4:$F$1998))+SUMPRODUCT(-('Diário 3º PA'!$E$4:$E$1991='Analítico Cp.'!$B47),-('Diário 3º PA'!$P$4:$P$1991=F$1),('Diário 3º PA'!$F$4:$F$1991))+SUMPRODUCT(-('Diário 4º PA'!$E$4:$E$2000='Analítico Cp.'!$B47),-('Diário 4º PA'!$P$4:$P$2000=F$1),('Diário 4º PA'!$F$4:$F$2000))+SUMPRODUCT(-('Comp.'!$D$5:$D$152='Analítico Cp.'!$B47),-('Comp.'!$J$5:$J$152=F$1),('Comp.'!$E$5:$E$152))</f>
        <v>0</v>
      </c>
      <c r="G47" s="313">
        <f>SUMPRODUCT(-('Diário 1º PA'!$E$4:$E$2000='Analítico Cp.'!$B47),-('Diário 1º PA'!$P$4:$P$2000=G$1),('Diário 1º PA'!$F$4:$F$2000))+SUMPRODUCT(-('Diário 2º PA'!$E$4:$E$1998='Analítico Cp.'!$B47),-('Diário 2º PA'!$P$4:$P$1998=G$1),('Diário 2º PA'!$F$4:$F$1998))+SUMPRODUCT(-('Diário 3º PA'!$E$4:$E$1991='Analítico Cp.'!$B47),-('Diário 3º PA'!$P$4:$P$1991=G$1),('Diário 3º PA'!$F$4:$F$1991))+SUMPRODUCT(-('Diário 4º PA'!$E$4:$E$2000='Analítico Cp.'!$B47),-('Diário 4º PA'!$P$4:$P$2000=G$1),('Diário 4º PA'!$F$4:$F$2000))+SUMPRODUCT(-('Comp.'!$D$5:$D$152='Analítico Cp.'!$B47),-('Comp.'!$J$5:$J$152=G$1),('Comp.'!$E$5:$E$152))</f>
        <v>0</v>
      </c>
      <c r="H47" s="313">
        <f>SUMPRODUCT(-('Diário 1º PA'!$E$4:$E$2000='Analítico Cp.'!$B47),-('Diário 1º PA'!$P$4:$P$2000=H$1),('Diário 1º PA'!$F$4:$F$2000))+SUMPRODUCT(-('Diário 2º PA'!$E$4:$E$1998='Analítico Cp.'!$B47),-('Diário 2º PA'!$P$4:$P$1998=H$1),('Diário 2º PA'!$F$4:$F$1998))+SUMPRODUCT(-('Diário 3º PA'!$E$4:$E$1991='Analítico Cp.'!$B47),-('Diário 3º PA'!$P$4:$P$1991=H$1),('Diário 3º PA'!$F$4:$F$1991))+SUMPRODUCT(-('Diário 4º PA'!$E$4:$E$2000='Analítico Cp.'!$B47),-('Diário 4º PA'!$P$4:$P$2000=H$1),('Diário 4º PA'!$F$4:$F$2000))+SUMPRODUCT(-('Comp.'!$D$5:$D$152='Analítico Cp.'!$B47),-('Comp.'!$J$5:$J$152=H$1),('Comp.'!$E$5:$E$152))</f>
        <v>0</v>
      </c>
      <c r="I47" s="313">
        <f>SUMPRODUCT(-('Diário 1º PA'!$E$4:$E$2000='Analítico Cp.'!$B47),-('Diário 1º PA'!$P$4:$P$2000=I$1),('Diário 1º PA'!$F$4:$F$2000))+SUMPRODUCT(-('Diário 2º PA'!$E$4:$E$1998='Analítico Cp.'!$B47),-('Diário 2º PA'!$P$4:$P$1998=I$1),('Diário 2º PA'!$F$4:$F$1998))+SUMPRODUCT(-('Diário 3º PA'!$E$4:$E$1991='Analítico Cp.'!$B47),-('Diário 3º PA'!$P$4:$P$1991=I$1),('Diário 3º PA'!$F$4:$F$1991))+SUMPRODUCT(-('Diário 4º PA'!$E$4:$E$2000='Analítico Cp.'!$B47),-('Diário 4º PA'!$P$4:$P$2000=I$1),('Diário 4º PA'!$F$4:$F$2000))+SUMPRODUCT(-('Comp.'!$D$5:$D$152='Analítico Cp.'!$B47),-('Comp.'!$J$5:$J$152=I$1),('Comp.'!$E$5:$E$152))</f>
        <v>0</v>
      </c>
      <c r="J47" s="313">
        <f>SUMPRODUCT(-('Diário 1º PA'!$E$4:$E$2000='Analítico Cp.'!$B47),-('Diário 1º PA'!$P$4:$P$2000=J$1),('Diário 1º PA'!$F$4:$F$2000))+SUMPRODUCT(-('Diário 2º PA'!$E$4:$E$1998='Analítico Cp.'!$B47),-('Diário 2º PA'!$P$4:$P$1998=J$1),('Diário 2º PA'!$F$4:$F$1998))+SUMPRODUCT(-('Diário 3º PA'!$E$4:$E$1991='Analítico Cp.'!$B47),-('Diário 3º PA'!$P$4:$P$1991=J$1),('Diário 3º PA'!$F$4:$F$1991))+SUMPRODUCT(-('Diário 4º PA'!$E$4:$E$2000='Analítico Cp.'!$B47),-('Diário 4º PA'!$P$4:$P$2000=J$1),('Diário 4º PA'!$F$4:$F$2000))+SUMPRODUCT(-('Comp.'!$D$5:$D$152='Analítico Cp.'!$B47),-('Comp.'!$J$5:$J$152=J$1),('Comp.'!$E$5:$E$152))</f>
        <v>0</v>
      </c>
      <c r="K47" s="313">
        <f>SUMPRODUCT(-('Diário 1º PA'!$E$4:$E$2000='Analítico Cp.'!$B47),-('Diário 1º PA'!$P$4:$P$2000=K$1),('Diário 1º PA'!$F$4:$F$2000))+SUMPRODUCT(-('Diário 2º PA'!$E$4:$E$1998='Analítico Cp.'!$B47),-('Diário 2º PA'!$P$4:$P$1998=K$1),('Diário 2º PA'!$F$4:$F$1998))+SUMPRODUCT(-('Diário 3º PA'!$E$4:$E$1991='Analítico Cp.'!$B47),-('Diário 3º PA'!$P$4:$P$1991=K$1),('Diário 3º PA'!$F$4:$F$1991))+SUMPRODUCT(-('Diário 4º PA'!$E$4:$E$2000='Analítico Cp.'!$B47),-('Diário 4º PA'!$P$4:$P$2000=K$1),('Diário 4º PA'!$F$4:$F$2000))+SUMPRODUCT(-('Comp.'!$D$5:$D$152='Analítico Cp.'!$B47),-('Comp.'!$J$5:$J$152=K$1),('Comp.'!$E$5:$E$152))</f>
        <v>0</v>
      </c>
      <c r="L47" s="313">
        <f>SUMPRODUCT(-('Diário 1º PA'!$E$4:$E$2000='Analítico Cp.'!$B47),-('Diário 1º PA'!$P$4:$P$2000=L$1),('Diário 1º PA'!$F$4:$F$2000))+SUMPRODUCT(-('Diário 2º PA'!$E$4:$E$1998='Analítico Cp.'!$B47),-('Diário 2º PA'!$P$4:$P$1998=L$1),('Diário 2º PA'!$F$4:$F$1998))+SUMPRODUCT(-('Diário 3º PA'!$E$4:$E$1991='Analítico Cp.'!$B47),-('Diário 3º PA'!$P$4:$P$1991=L$1),('Diário 3º PA'!$F$4:$F$1991))+SUMPRODUCT(-('Diário 4º PA'!$E$4:$E$2000='Analítico Cp.'!$B47),-('Diário 4º PA'!$P$4:$P$2000=L$1),('Diário 4º PA'!$F$4:$F$2000))+SUMPRODUCT(-('Comp.'!$D$5:$D$152='Analítico Cp.'!$B47),-('Comp.'!$J$5:$J$152=L$1),('Comp.'!$E$5:$E$152))</f>
        <v>0</v>
      </c>
      <c r="M47" s="313">
        <f>SUMPRODUCT(-('Diário 1º PA'!$E$4:$E$2000='Analítico Cp.'!$B47),-('Diário 1º PA'!$P$4:$P$2000=M$1),('Diário 1º PA'!$F$4:$F$2000))+SUMPRODUCT(-('Diário 2º PA'!$E$4:$E$1998='Analítico Cp.'!$B47),-('Diário 2º PA'!$P$4:$P$1998=M$1),('Diário 2º PA'!$F$4:$F$1998))+SUMPRODUCT(-('Diário 3º PA'!$E$4:$E$1991='Analítico Cp.'!$B47),-('Diário 3º PA'!$P$4:$P$1991=M$1),('Diário 3º PA'!$F$4:$F$1991))+SUMPRODUCT(-('Diário 4º PA'!$E$4:$E$2000='Analítico Cp.'!$B47),-('Diário 4º PA'!$P$4:$P$2000=M$1),('Diário 4º PA'!$F$4:$F$2000))+SUMPRODUCT(-('Comp.'!$D$5:$D$152='Analítico Cp.'!$B47),-('Comp.'!$J$5:$J$152=M$1),('Comp.'!$E$5:$E$152))</f>
        <v>0</v>
      </c>
      <c r="N47" s="313">
        <f>SUMPRODUCT(-('Diário 1º PA'!$E$4:$E$2000='Analítico Cp.'!$B47),-('Diário 1º PA'!$P$4:$P$2000=N$1),('Diário 1º PA'!$F$4:$F$2000))+SUMPRODUCT(-('Diário 2º PA'!$E$4:$E$1998='Analítico Cp.'!$B47),-('Diário 2º PA'!$P$4:$P$1998=N$1),('Diário 2º PA'!$F$4:$F$1998))+SUMPRODUCT(-('Diário 3º PA'!$E$4:$E$1991='Analítico Cp.'!$B47),-('Diário 3º PA'!$P$4:$P$1991=N$1),('Diário 3º PA'!$F$4:$F$1991))+SUMPRODUCT(-('Diário 4º PA'!$E$4:$E$2000='Analítico Cp.'!$B47),-('Diário 4º PA'!$P$4:$P$2000=N$1),('Diário 4º PA'!$F$4:$F$2000))+SUMPRODUCT(-('Comp.'!$D$5:$D$152='Analítico Cp.'!$B47),-('Comp.'!$J$5:$J$152=N$1),('Comp.'!$E$5:$E$152))</f>
        <v>0</v>
      </c>
      <c r="O47" s="13">
        <f t="shared" si="7"/>
        <v>0</v>
      </c>
      <c r="P47" s="172">
        <f t="shared" si="8"/>
        <v>0</v>
      </c>
    </row>
    <row r="48" spans="1:16" ht="23.25" customHeight="1">
      <c r="A48" s="64" t="s">
        <v>112</v>
      </c>
      <c r="B48" s="62" t="s">
        <v>8</v>
      </c>
      <c r="C48" s="313">
        <f>SUMPRODUCT(-('Diário 1º PA'!$E$4:$E$2000='Analítico Cp.'!$B48),-('Diário 1º PA'!$P$4:$P$2000=C$1),('Diário 1º PA'!$F$4:$F$2000))+SUMPRODUCT(-('Diário 2º PA'!$E$4:$E$1998='Analítico Cp.'!$B48),-('Diário 2º PA'!$P$4:$P$1998=C$1),('Diário 2º PA'!$F$4:$F$1998))+SUMPRODUCT(-('Diário 3º PA'!$E$4:$E$1991='Analítico Cp.'!$B48),-('Diário 3º PA'!$P$4:$P$1991=C$1),('Diário 3º PA'!$F$4:$F$1991))+SUMPRODUCT(-('Diário 4º PA'!$E$4:$E$2000='Analítico Cp.'!$B48),-('Diário 4º PA'!$P$4:$P$2000=C$1),('Diário 4º PA'!$F$4:$F$2000))+SUMPRODUCT(-('Comp.'!$D$5:$D$152='Analítico Cp.'!$B48),-('Comp.'!$J$5:$J$152=C$1),('Comp.'!$E$5:$E$152))</f>
        <v>0</v>
      </c>
      <c r="D48" s="313">
        <f>SUMPRODUCT(-('Diário 1º PA'!$E$4:$E$2000='Analítico Cp.'!$B48),-('Diário 1º PA'!$P$4:$P$2000=D$1),('Diário 1º PA'!$F$4:$F$2000))+SUMPRODUCT(-('Diário 2º PA'!$E$4:$E$1998='Analítico Cp.'!$B48),-('Diário 2º PA'!$P$4:$P$1998=D$1),('Diário 2º PA'!$F$4:$F$1998))+SUMPRODUCT(-('Diário 3º PA'!$E$4:$E$1991='Analítico Cp.'!$B48),-('Diário 3º PA'!$P$4:$P$1991=D$1),('Diário 3º PA'!$F$4:$F$1991))+SUMPRODUCT(-('Diário 4º PA'!$E$4:$E$2000='Analítico Cp.'!$B48),-('Diário 4º PA'!$P$4:$P$2000=D$1),('Diário 4º PA'!$F$4:$F$2000))+SUMPRODUCT(-('Comp.'!$D$5:$D$152='Analítico Cp.'!$B48),-('Comp.'!$J$5:$J$152=D$1),('Comp.'!$E$5:$E$152))</f>
        <v>0</v>
      </c>
      <c r="E48" s="313">
        <f>SUMPRODUCT(-('Diário 1º PA'!$E$4:$E$2000='Analítico Cp.'!$B48),-('Diário 1º PA'!$P$4:$P$2000=E$1),('Diário 1º PA'!$F$4:$F$2000))+SUMPRODUCT(-('Diário 2º PA'!$E$4:$E$1998='Analítico Cp.'!$B48),-('Diário 2º PA'!$P$4:$P$1998=E$1),('Diário 2º PA'!$F$4:$F$1998))+SUMPRODUCT(-('Diário 3º PA'!$E$4:$E$1991='Analítico Cp.'!$B48),-('Diário 3º PA'!$P$4:$P$1991=E$1),('Diário 3º PA'!$F$4:$F$1991))+SUMPRODUCT(-('Diário 4º PA'!$E$4:$E$2000='Analítico Cp.'!$B48),-('Diário 4º PA'!$P$4:$P$2000=E$1),('Diário 4º PA'!$F$4:$F$2000))+SUMPRODUCT(-('Comp.'!$D$5:$D$152='Analítico Cp.'!$B48),-('Comp.'!$J$5:$J$152=E$1),('Comp.'!$E$5:$E$152))</f>
        <v>0</v>
      </c>
      <c r="F48" s="313">
        <f>SUMPRODUCT(-('Diário 1º PA'!$E$4:$E$2000='Analítico Cp.'!$B48),-('Diário 1º PA'!$P$4:$P$2000=F$1),('Diário 1º PA'!$F$4:$F$2000))+SUMPRODUCT(-('Diário 2º PA'!$E$4:$E$1998='Analítico Cp.'!$B48),-('Diário 2º PA'!$P$4:$P$1998=F$1),('Diário 2º PA'!$F$4:$F$1998))+SUMPRODUCT(-('Diário 3º PA'!$E$4:$E$1991='Analítico Cp.'!$B48),-('Diário 3º PA'!$P$4:$P$1991=F$1),('Diário 3º PA'!$F$4:$F$1991))+SUMPRODUCT(-('Diário 4º PA'!$E$4:$E$2000='Analítico Cp.'!$B48),-('Diário 4º PA'!$P$4:$P$2000=F$1),('Diário 4º PA'!$F$4:$F$2000))+SUMPRODUCT(-('Comp.'!$D$5:$D$152='Analítico Cp.'!$B48),-('Comp.'!$J$5:$J$152=F$1),('Comp.'!$E$5:$E$152))</f>
        <v>0</v>
      </c>
      <c r="G48" s="313">
        <f>SUMPRODUCT(-('Diário 1º PA'!$E$4:$E$2000='Analítico Cp.'!$B48),-('Diário 1º PA'!$P$4:$P$2000=G$1),('Diário 1º PA'!$F$4:$F$2000))+SUMPRODUCT(-('Diário 2º PA'!$E$4:$E$1998='Analítico Cp.'!$B48),-('Diário 2º PA'!$P$4:$P$1998=G$1),('Diário 2º PA'!$F$4:$F$1998))+SUMPRODUCT(-('Diário 3º PA'!$E$4:$E$1991='Analítico Cp.'!$B48),-('Diário 3º PA'!$P$4:$P$1991=G$1),('Diário 3º PA'!$F$4:$F$1991))+SUMPRODUCT(-('Diário 4º PA'!$E$4:$E$2000='Analítico Cp.'!$B48),-('Diário 4º PA'!$P$4:$P$2000=G$1),('Diário 4º PA'!$F$4:$F$2000))+SUMPRODUCT(-('Comp.'!$D$5:$D$152='Analítico Cp.'!$B48),-('Comp.'!$J$5:$J$152=G$1),('Comp.'!$E$5:$E$152))</f>
        <v>0</v>
      </c>
      <c r="H48" s="313">
        <f>SUMPRODUCT(-('Diário 1º PA'!$E$4:$E$2000='Analítico Cp.'!$B48),-('Diário 1º PA'!$P$4:$P$2000=H$1),('Diário 1º PA'!$F$4:$F$2000))+SUMPRODUCT(-('Diário 2º PA'!$E$4:$E$1998='Analítico Cp.'!$B48),-('Diário 2º PA'!$P$4:$P$1998=H$1),('Diário 2º PA'!$F$4:$F$1998))+SUMPRODUCT(-('Diário 3º PA'!$E$4:$E$1991='Analítico Cp.'!$B48),-('Diário 3º PA'!$P$4:$P$1991=H$1),('Diário 3º PA'!$F$4:$F$1991))+SUMPRODUCT(-('Diário 4º PA'!$E$4:$E$2000='Analítico Cp.'!$B48),-('Diário 4º PA'!$P$4:$P$2000=H$1),('Diário 4º PA'!$F$4:$F$2000))+SUMPRODUCT(-('Comp.'!$D$5:$D$152='Analítico Cp.'!$B48),-('Comp.'!$J$5:$J$152=H$1),('Comp.'!$E$5:$E$152))</f>
        <v>0</v>
      </c>
      <c r="I48" s="313">
        <f>SUMPRODUCT(-('Diário 1º PA'!$E$4:$E$2000='Analítico Cp.'!$B48),-('Diário 1º PA'!$P$4:$P$2000=I$1),('Diário 1º PA'!$F$4:$F$2000))+SUMPRODUCT(-('Diário 2º PA'!$E$4:$E$1998='Analítico Cp.'!$B48),-('Diário 2º PA'!$P$4:$P$1998=I$1),('Diário 2º PA'!$F$4:$F$1998))+SUMPRODUCT(-('Diário 3º PA'!$E$4:$E$1991='Analítico Cp.'!$B48),-('Diário 3º PA'!$P$4:$P$1991=I$1),('Diário 3º PA'!$F$4:$F$1991))+SUMPRODUCT(-('Diário 4º PA'!$E$4:$E$2000='Analítico Cp.'!$B48),-('Diário 4º PA'!$P$4:$P$2000=I$1),('Diário 4º PA'!$F$4:$F$2000))+SUMPRODUCT(-('Comp.'!$D$5:$D$152='Analítico Cp.'!$B48),-('Comp.'!$J$5:$J$152=I$1),('Comp.'!$E$5:$E$152))</f>
        <v>0</v>
      </c>
      <c r="J48" s="313">
        <f>SUMPRODUCT(-('Diário 1º PA'!$E$4:$E$2000='Analítico Cp.'!$B48),-('Diário 1º PA'!$P$4:$P$2000=J$1),('Diário 1º PA'!$F$4:$F$2000))+SUMPRODUCT(-('Diário 2º PA'!$E$4:$E$1998='Analítico Cp.'!$B48),-('Diário 2º PA'!$P$4:$P$1998=J$1),('Diário 2º PA'!$F$4:$F$1998))+SUMPRODUCT(-('Diário 3º PA'!$E$4:$E$1991='Analítico Cp.'!$B48),-('Diário 3º PA'!$P$4:$P$1991=J$1),('Diário 3º PA'!$F$4:$F$1991))+SUMPRODUCT(-('Diário 4º PA'!$E$4:$E$2000='Analítico Cp.'!$B48),-('Diário 4º PA'!$P$4:$P$2000=J$1),('Diário 4º PA'!$F$4:$F$2000))+SUMPRODUCT(-('Comp.'!$D$5:$D$152='Analítico Cp.'!$B48),-('Comp.'!$J$5:$J$152=J$1),('Comp.'!$E$5:$E$152))</f>
        <v>0</v>
      </c>
      <c r="K48" s="313">
        <f>SUMPRODUCT(-('Diário 1º PA'!$E$4:$E$2000='Analítico Cp.'!$B48),-('Diário 1º PA'!$P$4:$P$2000=K$1),('Diário 1º PA'!$F$4:$F$2000))+SUMPRODUCT(-('Diário 2º PA'!$E$4:$E$1998='Analítico Cp.'!$B48),-('Diário 2º PA'!$P$4:$P$1998=K$1),('Diário 2º PA'!$F$4:$F$1998))+SUMPRODUCT(-('Diário 3º PA'!$E$4:$E$1991='Analítico Cp.'!$B48),-('Diário 3º PA'!$P$4:$P$1991=K$1),('Diário 3º PA'!$F$4:$F$1991))+SUMPRODUCT(-('Diário 4º PA'!$E$4:$E$2000='Analítico Cp.'!$B48),-('Diário 4º PA'!$P$4:$P$2000=K$1),('Diário 4º PA'!$F$4:$F$2000))+SUMPRODUCT(-('Comp.'!$D$5:$D$152='Analítico Cp.'!$B48),-('Comp.'!$J$5:$J$152=K$1),('Comp.'!$E$5:$E$152))</f>
        <v>0</v>
      </c>
      <c r="L48" s="313">
        <f>SUMPRODUCT(-('Diário 1º PA'!$E$4:$E$2000='Analítico Cp.'!$B48),-('Diário 1º PA'!$P$4:$P$2000=L$1),('Diário 1º PA'!$F$4:$F$2000))+SUMPRODUCT(-('Diário 2º PA'!$E$4:$E$1998='Analítico Cp.'!$B48),-('Diário 2º PA'!$P$4:$P$1998=L$1),('Diário 2º PA'!$F$4:$F$1998))+SUMPRODUCT(-('Diário 3º PA'!$E$4:$E$1991='Analítico Cp.'!$B48),-('Diário 3º PA'!$P$4:$P$1991=L$1),('Diário 3º PA'!$F$4:$F$1991))+SUMPRODUCT(-('Diário 4º PA'!$E$4:$E$2000='Analítico Cp.'!$B48),-('Diário 4º PA'!$P$4:$P$2000=L$1),('Diário 4º PA'!$F$4:$F$2000))+SUMPRODUCT(-('Comp.'!$D$5:$D$152='Analítico Cp.'!$B48),-('Comp.'!$J$5:$J$152=L$1),('Comp.'!$E$5:$E$152))</f>
        <v>0</v>
      </c>
      <c r="M48" s="313">
        <f>SUMPRODUCT(-('Diário 1º PA'!$E$4:$E$2000='Analítico Cp.'!$B48),-('Diário 1º PA'!$P$4:$P$2000=M$1),('Diário 1º PA'!$F$4:$F$2000))+SUMPRODUCT(-('Diário 2º PA'!$E$4:$E$1998='Analítico Cp.'!$B48),-('Diário 2º PA'!$P$4:$P$1998=M$1),('Diário 2º PA'!$F$4:$F$1998))+SUMPRODUCT(-('Diário 3º PA'!$E$4:$E$1991='Analítico Cp.'!$B48),-('Diário 3º PA'!$P$4:$P$1991=M$1),('Diário 3º PA'!$F$4:$F$1991))+SUMPRODUCT(-('Diário 4º PA'!$E$4:$E$2000='Analítico Cp.'!$B48),-('Diário 4º PA'!$P$4:$P$2000=M$1),('Diário 4º PA'!$F$4:$F$2000))+SUMPRODUCT(-('Comp.'!$D$5:$D$152='Analítico Cp.'!$B48),-('Comp.'!$J$5:$J$152=M$1),('Comp.'!$E$5:$E$152))</f>
        <v>0</v>
      </c>
      <c r="N48" s="313">
        <f>SUMPRODUCT(-('Diário 1º PA'!$E$4:$E$2000='Analítico Cp.'!$B48),-('Diário 1º PA'!$P$4:$P$2000=N$1),('Diário 1º PA'!$F$4:$F$2000))+SUMPRODUCT(-('Diário 2º PA'!$E$4:$E$1998='Analítico Cp.'!$B48),-('Diário 2º PA'!$P$4:$P$1998=N$1),('Diário 2º PA'!$F$4:$F$1998))+SUMPRODUCT(-('Diário 3º PA'!$E$4:$E$1991='Analítico Cp.'!$B48),-('Diário 3º PA'!$P$4:$P$1991=N$1),('Diário 3º PA'!$F$4:$F$1991))+SUMPRODUCT(-('Diário 4º PA'!$E$4:$E$2000='Analítico Cp.'!$B48),-('Diário 4º PA'!$P$4:$P$2000=N$1),('Diário 4º PA'!$F$4:$F$2000))+SUMPRODUCT(-('Comp.'!$D$5:$D$152='Analítico Cp.'!$B48),-('Comp.'!$J$5:$J$152=N$1),('Comp.'!$E$5:$E$152))</f>
        <v>0</v>
      </c>
      <c r="O48" s="13">
        <f t="shared" si="7"/>
        <v>0</v>
      </c>
      <c r="P48" s="172">
        <f t="shared" si="8"/>
        <v>0</v>
      </c>
    </row>
    <row r="49" spans="1:16" ht="23.25" customHeight="1">
      <c r="A49" s="64" t="s">
        <v>113</v>
      </c>
      <c r="B49" s="62" t="s">
        <v>57</v>
      </c>
      <c r="C49" s="313">
        <f>SUMPRODUCT(-('Diário 1º PA'!$E$4:$E$2000='Analítico Cp.'!$B49),-('Diário 1º PA'!$P$4:$P$2000=C$1),('Diário 1º PA'!$F$4:$F$2000))+SUMPRODUCT(-('Diário 2º PA'!$E$4:$E$1998='Analítico Cp.'!$B49),-('Diário 2º PA'!$P$4:$P$1998=C$1),('Diário 2º PA'!$F$4:$F$1998))+SUMPRODUCT(-('Diário 3º PA'!$E$4:$E$1991='Analítico Cp.'!$B49),-('Diário 3º PA'!$P$4:$P$1991=C$1),('Diário 3º PA'!$F$4:$F$1991))+SUMPRODUCT(-('Diário 4º PA'!$E$4:$E$2000='Analítico Cp.'!$B49),-('Diário 4º PA'!$P$4:$P$2000=C$1),('Diário 4º PA'!$F$4:$F$2000))+SUMPRODUCT(-('Comp.'!$D$5:$D$152='Analítico Cp.'!$B49),-('Comp.'!$J$5:$J$152=C$1),('Comp.'!$E$5:$E$152))</f>
        <v>0</v>
      </c>
      <c r="D49" s="313">
        <f>SUMPRODUCT(-('Diário 1º PA'!$E$4:$E$2000='Analítico Cp.'!$B49),-('Diário 1º PA'!$P$4:$P$2000=D$1),('Diário 1º PA'!$F$4:$F$2000))+SUMPRODUCT(-('Diário 2º PA'!$E$4:$E$1998='Analítico Cp.'!$B49),-('Diário 2º PA'!$P$4:$P$1998=D$1),('Diário 2º PA'!$F$4:$F$1998))+SUMPRODUCT(-('Diário 3º PA'!$E$4:$E$1991='Analítico Cp.'!$B49),-('Diário 3º PA'!$P$4:$P$1991=D$1),('Diário 3º PA'!$F$4:$F$1991))+SUMPRODUCT(-('Diário 4º PA'!$E$4:$E$2000='Analítico Cp.'!$B49),-('Diário 4º PA'!$P$4:$P$2000=D$1),('Diário 4º PA'!$F$4:$F$2000))+SUMPRODUCT(-('Comp.'!$D$5:$D$152='Analítico Cp.'!$B49),-('Comp.'!$J$5:$J$152=D$1),('Comp.'!$E$5:$E$152))</f>
        <v>0</v>
      </c>
      <c r="E49" s="313">
        <f>SUMPRODUCT(-('Diário 1º PA'!$E$4:$E$2000='Analítico Cp.'!$B49),-('Diário 1º PA'!$P$4:$P$2000=E$1),('Diário 1º PA'!$F$4:$F$2000))+SUMPRODUCT(-('Diário 2º PA'!$E$4:$E$1998='Analítico Cp.'!$B49),-('Diário 2º PA'!$P$4:$P$1998=E$1),('Diário 2º PA'!$F$4:$F$1998))+SUMPRODUCT(-('Diário 3º PA'!$E$4:$E$1991='Analítico Cp.'!$B49),-('Diário 3º PA'!$P$4:$P$1991=E$1),('Diário 3º PA'!$F$4:$F$1991))+SUMPRODUCT(-('Diário 4º PA'!$E$4:$E$2000='Analítico Cp.'!$B49),-('Diário 4º PA'!$P$4:$P$2000=E$1),('Diário 4º PA'!$F$4:$F$2000))+SUMPRODUCT(-('Comp.'!$D$5:$D$152='Analítico Cp.'!$B49),-('Comp.'!$J$5:$J$152=E$1),('Comp.'!$E$5:$E$152))</f>
        <v>0</v>
      </c>
      <c r="F49" s="313">
        <f>SUMPRODUCT(-('Diário 1º PA'!$E$4:$E$2000='Analítico Cp.'!$B49),-('Diário 1º PA'!$P$4:$P$2000=F$1),('Diário 1º PA'!$F$4:$F$2000))+SUMPRODUCT(-('Diário 2º PA'!$E$4:$E$1998='Analítico Cp.'!$B49),-('Diário 2º PA'!$P$4:$P$1998=F$1),('Diário 2º PA'!$F$4:$F$1998))+SUMPRODUCT(-('Diário 3º PA'!$E$4:$E$1991='Analítico Cp.'!$B49),-('Diário 3º PA'!$P$4:$P$1991=F$1),('Diário 3º PA'!$F$4:$F$1991))+SUMPRODUCT(-('Diário 4º PA'!$E$4:$E$2000='Analítico Cp.'!$B49),-('Diário 4º PA'!$P$4:$P$2000=F$1),('Diário 4º PA'!$F$4:$F$2000))+SUMPRODUCT(-('Comp.'!$D$5:$D$152='Analítico Cp.'!$B49),-('Comp.'!$J$5:$J$152=F$1),('Comp.'!$E$5:$E$152))</f>
        <v>0</v>
      </c>
      <c r="G49" s="313">
        <f>SUMPRODUCT(-('Diário 1º PA'!$E$4:$E$2000='Analítico Cp.'!$B49),-('Diário 1º PA'!$P$4:$P$2000=G$1),('Diário 1º PA'!$F$4:$F$2000))+SUMPRODUCT(-('Diário 2º PA'!$E$4:$E$1998='Analítico Cp.'!$B49),-('Diário 2º PA'!$P$4:$P$1998=G$1),('Diário 2º PA'!$F$4:$F$1998))+SUMPRODUCT(-('Diário 3º PA'!$E$4:$E$1991='Analítico Cp.'!$B49),-('Diário 3º PA'!$P$4:$P$1991=G$1),('Diário 3º PA'!$F$4:$F$1991))+SUMPRODUCT(-('Diário 4º PA'!$E$4:$E$2000='Analítico Cp.'!$B49),-('Diário 4º PA'!$P$4:$P$2000=G$1),('Diário 4º PA'!$F$4:$F$2000))+SUMPRODUCT(-('Comp.'!$D$5:$D$152='Analítico Cp.'!$B49),-('Comp.'!$J$5:$J$152=G$1),('Comp.'!$E$5:$E$152))</f>
        <v>0</v>
      </c>
      <c r="H49" s="313">
        <f>SUMPRODUCT(-('Diário 1º PA'!$E$4:$E$2000='Analítico Cp.'!$B49),-('Diário 1º PA'!$P$4:$P$2000=H$1),('Diário 1º PA'!$F$4:$F$2000))+SUMPRODUCT(-('Diário 2º PA'!$E$4:$E$1998='Analítico Cp.'!$B49),-('Diário 2º PA'!$P$4:$P$1998=H$1),('Diário 2º PA'!$F$4:$F$1998))+SUMPRODUCT(-('Diário 3º PA'!$E$4:$E$1991='Analítico Cp.'!$B49),-('Diário 3º PA'!$P$4:$P$1991=H$1),('Diário 3º PA'!$F$4:$F$1991))+SUMPRODUCT(-('Diário 4º PA'!$E$4:$E$2000='Analítico Cp.'!$B49),-('Diário 4º PA'!$P$4:$P$2000=H$1),('Diário 4º PA'!$F$4:$F$2000))+SUMPRODUCT(-('Comp.'!$D$5:$D$152='Analítico Cp.'!$B49),-('Comp.'!$J$5:$J$152=H$1),('Comp.'!$E$5:$E$152))</f>
        <v>0</v>
      </c>
      <c r="I49" s="313">
        <f>SUMPRODUCT(-('Diário 1º PA'!$E$4:$E$2000='Analítico Cp.'!$B49),-('Diário 1º PA'!$P$4:$P$2000=I$1),('Diário 1º PA'!$F$4:$F$2000))+SUMPRODUCT(-('Diário 2º PA'!$E$4:$E$1998='Analítico Cp.'!$B49),-('Diário 2º PA'!$P$4:$P$1998=I$1),('Diário 2º PA'!$F$4:$F$1998))+SUMPRODUCT(-('Diário 3º PA'!$E$4:$E$1991='Analítico Cp.'!$B49),-('Diário 3º PA'!$P$4:$P$1991=I$1),('Diário 3º PA'!$F$4:$F$1991))+SUMPRODUCT(-('Diário 4º PA'!$E$4:$E$2000='Analítico Cp.'!$B49),-('Diário 4º PA'!$P$4:$P$2000=I$1),('Diário 4º PA'!$F$4:$F$2000))+SUMPRODUCT(-('Comp.'!$D$5:$D$152='Analítico Cp.'!$B49),-('Comp.'!$J$5:$J$152=I$1),('Comp.'!$E$5:$E$152))</f>
        <v>0</v>
      </c>
      <c r="J49" s="313">
        <f>SUMPRODUCT(-('Diário 1º PA'!$E$4:$E$2000='Analítico Cp.'!$B49),-('Diário 1º PA'!$P$4:$P$2000=J$1),('Diário 1º PA'!$F$4:$F$2000))+SUMPRODUCT(-('Diário 2º PA'!$E$4:$E$1998='Analítico Cp.'!$B49),-('Diário 2º PA'!$P$4:$P$1998=J$1),('Diário 2º PA'!$F$4:$F$1998))+SUMPRODUCT(-('Diário 3º PA'!$E$4:$E$1991='Analítico Cp.'!$B49),-('Diário 3º PA'!$P$4:$P$1991=J$1),('Diário 3º PA'!$F$4:$F$1991))+SUMPRODUCT(-('Diário 4º PA'!$E$4:$E$2000='Analítico Cp.'!$B49),-('Diário 4º PA'!$P$4:$P$2000=J$1),('Diário 4º PA'!$F$4:$F$2000))+SUMPRODUCT(-('Comp.'!$D$5:$D$152='Analítico Cp.'!$B49),-('Comp.'!$J$5:$J$152=J$1),('Comp.'!$E$5:$E$152))</f>
        <v>0</v>
      </c>
      <c r="K49" s="313">
        <f>SUMPRODUCT(-('Diário 1º PA'!$E$4:$E$2000='Analítico Cp.'!$B49),-('Diário 1º PA'!$P$4:$P$2000=K$1),('Diário 1º PA'!$F$4:$F$2000))+SUMPRODUCT(-('Diário 2º PA'!$E$4:$E$1998='Analítico Cp.'!$B49),-('Diário 2º PA'!$P$4:$P$1998=K$1),('Diário 2º PA'!$F$4:$F$1998))+SUMPRODUCT(-('Diário 3º PA'!$E$4:$E$1991='Analítico Cp.'!$B49),-('Diário 3º PA'!$P$4:$P$1991=K$1),('Diário 3º PA'!$F$4:$F$1991))+SUMPRODUCT(-('Diário 4º PA'!$E$4:$E$2000='Analítico Cp.'!$B49),-('Diário 4º PA'!$P$4:$P$2000=K$1),('Diário 4º PA'!$F$4:$F$2000))+SUMPRODUCT(-('Comp.'!$D$5:$D$152='Analítico Cp.'!$B49),-('Comp.'!$J$5:$J$152=K$1),('Comp.'!$E$5:$E$152))</f>
        <v>0</v>
      </c>
      <c r="L49" s="313">
        <f>SUMPRODUCT(-('Diário 1º PA'!$E$4:$E$2000='Analítico Cp.'!$B49),-('Diário 1º PA'!$P$4:$P$2000=L$1),('Diário 1º PA'!$F$4:$F$2000))+SUMPRODUCT(-('Diário 2º PA'!$E$4:$E$1998='Analítico Cp.'!$B49),-('Diário 2º PA'!$P$4:$P$1998=L$1),('Diário 2º PA'!$F$4:$F$1998))+SUMPRODUCT(-('Diário 3º PA'!$E$4:$E$1991='Analítico Cp.'!$B49),-('Diário 3º PA'!$P$4:$P$1991=L$1),('Diário 3º PA'!$F$4:$F$1991))+SUMPRODUCT(-('Diário 4º PA'!$E$4:$E$2000='Analítico Cp.'!$B49),-('Diário 4º PA'!$P$4:$P$2000=L$1),('Diário 4º PA'!$F$4:$F$2000))+SUMPRODUCT(-('Comp.'!$D$5:$D$152='Analítico Cp.'!$B49),-('Comp.'!$J$5:$J$152=L$1),('Comp.'!$E$5:$E$152))</f>
        <v>0</v>
      </c>
      <c r="M49" s="313">
        <f>SUMPRODUCT(-('Diário 1º PA'!$E$4:$E$2000='Analítico Cp.'!$B49),-('Diário 1º PA'!$P$4:$P$2000=M$1),('Diário 1º PA'!$F$4:$F$2000))+SUMPRODUCT(-('Diário 2º PA'!$E$4:$E$1998='Analítico Cp.'!$B49),-('Diário 2º PA'!$P$4:$P$1998=M$1),('Diário 2º PA'!$F$4:$F$1998))+SUMPRODUCT(-('Diário 3º PA'!$E$4:$E$1991='Analítico Cp.'!$B49),-('Diário 3º PA'!$P$4:$P$1991=M$1),('Diário 3º PA'!$F$4:$F$1991))+SUMPRODUCT(-('Diário 4º PA'!$E$4:$E$2000='Analítico Cp.'!$B49),-('Diário 4º PA'!$P$4:$P$2000=M$1),('Diário 4º PA'!$F$4:$F$2000))+SUMPRODUCT(-('Comp.'!$D$5:$D$152='Analítico Cp.'!$B49),-('Comp.'!$J$5:$J$152=M$1),('Comp.'!$E$5:$E$152))</f>
        <v>0</v>
      </c>
      <c r="N49" s="313">
        <f>SUMPRODUCT(-('Diário 1º PA'!$E$4:$E$2000='Analítico Cp.'!$B49),-('Diário 1º PA'!$P$4:$P$2000=N$1),('Diário 1º PA'!$F$4:$F$2000))+SUMPRODUCT(-('Diário 2º PA'!$E$4:$E$1998='Analítico Cp.'!$B49),-('Diário 2º PA'!$P$4:$P$1998=N$1),('Diário 2º PA'!$F$4:$F$1998))+SUMPRODUCT(-('Diário 3º PA'!$E$4:$E$1991='Analítico Cp.'!$B49),-('Diário 3º PA'!$P$4:$P$1991=N$1),('Diário 3º PA'!$F$4:$F$1991))+SUMPRODUCT(-('Diário 4º PA'!$E$4:$E$2000='Analítico Cp.'!$B49),-('Diário 4º PA'!$P$4:$P$2000=N$1),('Diário 4º PA'!$F$4:$F$2000))+SUMPRODUCT(-('Comp.'!$D$5:$D$152='Analítico Cp.'!$B49),-('Comp.'!$J$5:$J$152=N$1),('Comp.'!$E$5:$E$152))</f>
        <v>0</v>
      </c>
      <c r="O49" s="13">
        <f t="shared" si="7"/>
        <v>0</v>
      </c>
      <c r="P49" s="172">
        <f t="shared" si="8"/>
        <v>0</v>
      </c>
    </row>
    <row r="50" spans="1:16" ht="23.25" customHeight="1">
      <c r="A50" s="64" t="s">
        <v>170</v>
      </c>
      <c r="B50" s="62" t="s">
        <v>58</v>
      </c>
      <c r="C50" s="313">
        <f>SUMPRODUCT(-('Diário 1º PA'!$E$4:$E$2000='Analítico Cp.'!$B50),-('Diário 1º PA'!$P$4:$P$2000=C$1),('Diário 1º PA'!$F$4:$F$2000))+SUMPRODUCT(-('Diário 2º PA'!$E$4:$E$1998='Analítico Cp.'!$B50),-('Diário 2º PA'!$P$4:$P$1998=C$1),('Diário 2º PA'!$F$4:$F$1998))+SUMPRODUCT(-('Diário 3º PA'!$E$4:$E$1991='Analítico Cp.'!$B50),-('Diário 3º PA'!$P$4:$P$1991=C$1),('Diário 3º PA'!$F$4:$F$1991))+SUMPRODUCT(-('Diário 4º PA'!$E$4:$E$2000='Analítico Cp.'!$B50),-('Diário 4º PA'!$P$4:$P$2000=C$1),('Diário 4º PA'!$F$4:$F$2000))+SUMPRODUCT(-('Comp.'!$D$5:$D$152='Analítico Cp.'!$B50),-('Comp.'!$J$5:$J$152=C$1),('Comp.'!$E$5:$E$152))</f>
        <v>0</v>
      </c>
      <c r="D50" s="313">
        <f>SUMPRODUCT(-('Diário 1º PA'!$E$4:$E$2000='Analítico Cp.'!$B50),-('Diário 1º PA'!$P$4:$P$2000=D$1),('Diário 1º PA'!$F$4:$F$2000))+SUMPRODUCT(-('Diário 2º PA'!$E$4:$E$1998='Analítico Cp.'!$B50),-('Diário 2º PA'!$P$4:$P$1998=D$1),('Diário 2º PA'!$F$4:$F$1998))+SUMPRODUCT(-('Diário 3º PA'!$E$4:$E$1991='Analítico Cp.'!$B50),-('Diário 3º PA'!$P$4:$P$1991=D$1),('Diário 3º PA'!$F$4:$F$1991))+SUMPRODUCT(-('Diário 4º PA'!$E$4:$E$2000='Analítico Cp.'!$B50),-('Diário 4º PA'!$P$4:$P$2000=D$1),('Diário 4º PA'!$F$4:$F$2000))+SUMPRODUCT(-('Comp.'!$D$5:$D$152='Analítico Cp.'!$B50),-('Comp.'!$J$5:$J$152=D$1),('Comp.'!$E$5:$E$152))</f>
        <v>0</v>
      </c>
      <c r="E50" s="313">
        <f>SUMPRODUCT(-('Diário 1º PA'!$E$4:$E$2000='Analítico Cp.'!$B50),-('Diário 1º PA'!$P$4:$P$2000=E$1),('Diário 1º PA'!$F$4:$F$2000))+SUMPRODUCT(-('Diário 2º PA'!$E$4:$E$1998='Analítico Cp.'!$B50),-('Diário 2º PA'!$P$4:$P$1998=E$1),('Diário 2º PA'!$F$4:$F$1998))+SUMPRODUCT(-('Diário 3º PA'!$E$4:$E$1991='Analítico Cp.'!$B50),-('Diário 3º PA'!$P$4:$P$1991=E$1),('Diário 3º PA'!$F$4:$F$1991))+SUMPRODUCT(-('Diário 4º PA'!$E$4:$E$2000='Analítico Cp.'!$B50),-('Diário 4º PA'!$P$4:$P$2000=E$1),('Diário 4º PA'!$F$4:$F$2000))+SUMPRODUCT(-('Comp.'!$D$5:$D$152='Analítico Cp.'!$B50),-('Comp.'!$J$5:$J$152=E$1),('Comp.'!$E$5:$E$152))</f>
        <v>0</v>
      </c>
      <c r="F50" s="313">
        <f>SUMPRODUCT(-('Diário 1º PA'!$E$4:$E$2000='Analítico Cp.'!$B50),-('Diário 1º PA'!$P$4:$P$2000=F$1),('Diário 1º PA'!$F$4:$F$2000))+SUMPRODUCT(-('Diário 2º PA'!$E$4:$E$1998='Analítico Cp.'!$B50),-('Diário 2º PA'!$P$4:$P$1998=F$1),('Diário 2º PA'!$F$4:$F$1998))+SUMPRODUCT(-('Diário 3º PA'!$E$4:$E$1991='Analítico Cp.'!$B50),-('Diário 3º PA'!$P$4:$P$1991=F$1),('Diário 3º PA'!$F$4:$F$1991))+SUMPRODUCT(-('Diário 4º PA'!$E$4:$E$2000='Analítico Cp.'!$B50),-('Diário 4º PA'!$P$4:$P$2000=F$1),('Diário 4º PA'!$F$4:$F$2000))+SUMPRODUCT(-('Comp.'!$D$5:$D$152='Analítico Cp.'!$B50),-('Comp.'!$J$5:$J$152=F$1),('Comp.'!$E$5:$E$152))</f>
        <v>0</v>
      </c>
      <c r="G50" s="313">
        <f>SUMPRODUCT(-('Diário 1º PA'!$E$4:$E$2000='Analítico Cp.'!$B50),-('Diário 1º PA'!$P$4:$P$2000=G$1),('Diário 1º PA'!$F$4:$F$2000))+SUMPRODUCT(-('Diário 2º PA'!$E$4:$E$1998='Analítico Cp.'!$B50),-('Diário 2º PA'!$P$4:$P$1998=G$1),('Diário 2º PA'!$F$4:$F$1998))+SUMPRODUCT(-('Diário 3º PA'!$E$4:$E$1991='Analítico Cp.'!$B50),-('Diário 3º PA'!$P$4:$P$1991=G$1),('Diário 3º PA'!$F$4:$F$1991))+SUMPRODUCT(-('Diário 4º PA'!$E$4:$E$2000='Analítico Cp.'!$B50),-('Diário 4º PA'!$P$4:$P$2000=G$1),('Diário 4º PA'!$F$4:$F$2000))+SUMPRODUCT(-('Comp.'!$D$5:$D$152='Analítico Cp.'!$B50),-('Comp.'!$J$5:$J$152=G$1),('Comp.'!$E$5:$E$152))</f>
        <v>0</v>
      </c>
      <c r="H50" s="313">
        <f>SUMPRODUCT(-('Diário 1º PA'!$E$4:$E$2000='Analítico Cp.'!$B50),-('Diário 1º PA'!$P$4:$P$2000=H$1),('Diário 1º PA'!$F$4:$F$2000))+SUMPRODUCT(-('Diário 2º PA'!$E$4:$E$1998='Analítico Cp.'!$B50),-('Diário 2º PA'!$P$4:$P$1998=H$1),('Diário 2º PA'!$F$4:$F$1998))+SUMPRODUCT(-('Diário 3º PA'!$E$4:$E$1991='Analítico Cp.'!$B50),-('Diário 3º PA'!$P$4:$P$1991=H$1),('Diário 3º PA'!$F$4:$F$1991))+SUMPRODUCT(-('Diário 4º PA'!$E$4:$E$2000='Analítico Cp.'!$B50),-('Diário 4º PA'!$P$4:$P$2000=H$1),('Diário 4º PA'!$F$4:$F$2000))+SUMPRODUCT(-('Comp.'!$D$5:$D$152='Analítico Cp.'!$B50),-('Comp.'!$J$5:$J$152=H$1),('Comp.'!$E$5:$E$152))</f>
        <v>0</v>
      </c>
      <c r="I50" s="313">
        <f>SUMPRODUCT(-('Diário 1º PA'!$E$4:$E$2000='Analítico Cp.'!$B50),-('Diário 1º PA'!$P$4:$P$2000=I$1),('Diário 1º PA'!$F$4:$F$2000))+SUMPRODUCT(-('Diário 2º PA'!$E$4:$E$1998='Analítico Cp.'!$B50),-('Diário 2º PA'!$P$4:$P$1998=I$1),('Diário 2º PA'!$F$4:$F$1998))+SUMPRODUCT(-('Diário 3º PA'!$E$4:$E$1991='Analítico Cp.'!$B50),-('Diário 3º PA'!$P$4:$P$1991=I$1),('Diário 3º PA'!$F$4:$F$1991))+SUMPRODUCT(-('Diário 4º PA'!$E$4:$E$2000='Analítico Cp.'!$B50),-('Diário 4º PA'!$P$4:$P$2000=I$1),('Diário 4º PA'!$F$4:$F$2000))+SUMPRODUCT(-('Comp.'!$D$5:$D$152='Analítico Cp.'!$B50),-('Comp.'!$J$5:$J$152=I$1),('Comp.'!$E$5:$E$152))</f>
        <v>0</v>
      </c>
      <c r="J50" s="313">
        <f>SUMPRODUCT(-('Diário 1º PA'!$E$4:$E$2000='Analítico Cp.'!$B50),-('Diário 1º PA'!$P$4:$P$2000=J$1),('Diário 1º PA'!$F$4:$F$2000))+SUMPRODUCT(-('Diário 2º PA'!$E$4:$E$1998='Analítico Cp.'!$B50),-('Diário 2º PA'!$P$4:$P$1998=J$1),('Diário 2º PA'!$F$4:$F$1998))+SUMPRODUCT(-('Diário 3º PA'!$E$4:$E$1991='Analítico Cp.'!$B50),-('Diário 3º PA'!$P$4:$P$1991=J$1),('Diário 3º PA'!$F$4:$F$1991))+SUMPRODUCT(-('Diário 4º PA'!$E$4:$E$2000='Analítico Cp.'!$B50),-('Diário 4º PA'!$P$4:$P$2000=J$1),('Diário 4º PA'!$F$4:$F$2000))+SUMPRODUCT(-('Comp.'!$D$5:$D$152='Analítico Cp.'!$B50),-('Comp.'!$J$5:$J$152=J$1),('Comp.'!$E$5:$E$152))</f>
        <v>0</v>
      </c>
      <c r="K50" s="313">
        <f>SUMPRODUCT(-('Diário 1º PA'!$E$4:$E$2000='Analítico Cp.'!$B50),-('Diário 1º PA'!$P$4:$P$2000=K$1),('Diário 1º PA'!$F$4:$F$2000))+SUMPRODUCT(-('Diário 2º PA'!$E$4:$E$1998='Analítico Cp.'!$B50),-('Diário 2º PA'!$P$4:$P$1998=K$1),('Diário 2º PA'!$F$4:$F$1998))+SUMPRODUCT(-('Diário 3º PA'!$E$4:$E$1991='Analítico Cp.'!$B50),-('Diário 3º PA'!$P$4:$P$1991=K$1),('Diário 3º PA'!$F$4:$F$1991))+SUMPRODUCT(-('Diário 4º PA'!$E$4:$E$2000='Analítico Cp.'!$B50),-('Diário 4º PA'!$P$4:$P$2000=K$1),('Diário 4º PA'!$F$4:$F$2000))+SUMPRODUCT(-('Comp.'!$D$5:$D$152='Analítico Cp.'!$B50),-('Comp.'!$J$5:$J$152=K$1),('Comp.'!$E$5:$E$152))</f>
        <v>0</v>
      </c>
      <c r="L50" s="313">
        <f>SUMPRODUCT(-('Diário 1º PA'!$E$4:$E$2000='Analítico Cp.'!$B50),-('Diário 1º PA'!$P$4:$P$2000=L$1),('Diário 1º PA'!$F$4:$F$2000))+SUMPRODUCT(-('Diário 2º PA'!$E$4:$E$1998='Analítico Cp.'!$B50),-('Diário 2º PA'!$P$4:$P$1998=L$1),('Diário 2º PA'!$F$4:$F$1998))+SUMPRODUCT(-('Diário 3º PA'!$E$4:$E$1991='Analítico Cp.'!$B50),-('Diário 3º PA'!$P$4:$P$1991=L$1),('Diário 3º PA'!$F$4:$F$1991))+SUMPRODUCT(-('Diário 4º PA'!$E$4:$E$2000='Analítico Cp.'!$B50),-('Diário 4º PA'!$P$4:$P$2000=L$1),('Diário 4º PA'!$F$4:$F$2000))+SUMPRODUCT(-('Comp.'!$D$5:$D$152='Analítico Cp.'!$B50),-('Comp.'!$J$5:$J$152=L$1),('Comp.'!$E$5:$E$152))</f>
        <v>0</v>
      </c>
      <c r="M50" s="313">
        <f>SUMPRODUCT(-('Diário 1º PA'!$E$4:$E$2000='Analítico Cp.'!$B50),-('Diário 1º PA'!$P$4:$P$2000=M$1),('Diário 1º PA'!$F$4:$F$2000))+SUMPRODUCT(-('Diário 2º PA'!$E$4:$E$1998='Analítico Cp.'!$B50),-('Diário 2º PA'!$P$4:$P$1998=M$1),('Diário 2º PA'!$F$4:$F$1998))+SUMPRODUCT(-('Diário 3º PA'!$E$4:$E$1991='Analítico Cp.'!$B50),-('Diário 3º PA'!$P$4:$P$1991=M$1),('Diário 3º PA'!$F$4:$F$1991))+SUMPRODUCT(-('Diário 4º PA'!$E$4:$E$2000='Analítico Cp.'!$B50),-('Diário 4º PA'!$P$4:$P$2000=M$1),('Diário 4º PA'!$F$4:$F$2000))+SUMPRODUCT(-('Comp.'!$D$5:$D$152='Analítico Cp.'!$B50),-('Comp.'!$J$5:$J$152=M$1),('Comp.'!$E$5:$E$152))</f>
        <v>0</v>
      </c>
      <c r="N50" s="313">
        <f>SUMPRODUCT(-('Diário 1º PA'!$E$4:$E$2000='Analítico Cp.'!$B50),-('Diário 1º PA'!$P$4:$P$2000=N$1),('Diário 1º PA'!$F$4:$F$2000))+SUMPRODUCT(-('Diário 2º PA'!$E$4:$E$1998='Analítico Cp.'!$B50),-('Diário 2º PA'!$P$4:$P$1998=N$1),('Diário 2º PA'!$F$4:$F$1998))+SUMPRODUCT(-('Diário 3º PA'!$E$4:$E$1991='Analítico Cp.'!$B50),-('Diário 3º PA'!$P$4:$P$1991=N$1),('Diário 3º PA'!$F$4:$F$1991))+SUMPRODUCT(-('Diário 4º PA'!$E$4:$E$2000='Analítico Cp.'!$B50),-('Diário 4º PA'!$P$4:$P$2000=N$1),('Diário 4º PA'!$F$4:$F$2000))+SUMPRODUCT(-('Comp.'!$D$5:$D$152='Analítico Cp.'!$B50),-('Comp.'!$J$5:$J$152=N$1),('Comp.'!$E$5:$E$152))</f>
        <v>0</v>
      </c>
      <c r="O50" s="13">
        <f t="shared" si="7"/>
        <v>0</v>
      </c>
      <c r="P50" s="172">
        <f t="shared" si="8"/>
        <v>0</v>
      </c>
    </row>
    <row r="51" spans="1:16" ht="23.25" customHeight="1">
      <c r="A51" s="64" t="s">
        <v>171</v>
      </c>
      <c r="B51" s="62" t="s">
        <v>338</v>
      </c>
      <c r="C51" s="313">
        <f>SUMPRODUCT(-('Diário 1º PA'!$E$4:$E$2000='Analítico Cp.'!$B51),-('Diário 1º PA'!$P$4:$P$2000=C$1),('Diário 1º PA'!$F$4:$F$2000))+SUMPRODUCT(-('Diário 2º PA'!$E$4:$E$1998='Analítico Cp.'!$B51),-('Diário 2º PA'!$P$4:$P$1998=C$1),('Diário 2º PA'!$F$4:$F$1998))+SUMPRODUCT(-('Diário 3º PA'!$E$4:$E$1991='Analítico Cp.'!$B51),-('Diário 3º PA'!$P$4:$P$1991=C$1),('Diário 3º PA'!$F$4:$F$1991))+SUMPRODUCT(-('Diário 4º PA'!$E$4:$E$2000='Analítico Cp.'!$B51),-('Diário 4º PA'!$P$4:$P$2000=C$1),('Diário 4º PA'!$F$4:$F$2000))+SUMPRODUCT(-('Comp.'!$D$5:$D$152='Analítico Cp.'!$B51),-('Comp.'!$J$5:$J$152=C$1),('Comp.'!$E$5:$E$152))</f>
        <v>0</v>
      </c>
      <c r="D51" s="313">
        <f>SUMPRODUCT(-('Diário 1º PA'!$E$4:$E$2000='Analítico Cp.'!$B51),-('Diário 1º PA'!$P$4:$P$2000=D$1),('Diário 1º PA'!$F$4:$F$2000))+SUMPRODUCT(-('Diário 2º PA'!$E$4:$E$1998='Analítico Cp.'!$B51),-('Diário 2º PA'!$P$4:$P$1998=D$1),('Diário 2º PA'!$F$4:$F$1998))+SUMPRODUCT(-('Diário 3º PA'!$E$4:$E$1991='Analítico Cp.'!$B51),-('Diário 3º PA'!$P$4:$P$1991=D$1),('Diário 3º PA'!$F$4:$F$1991))+SUMPRODUCT(-('Diário 4º PA'!$E$4:$E$2000='Analítico Cp.'!$B51),-('Diário 4º PA'!$P$4:$P$2000=D$1),('Diário 4º PA'!$F$4:$F$2000))+SUMPRODUCT(-('Comp.'!$D$5:$D$152='Analítico Cp.'!$B51),-('Comp.'!$J$5:$J$152=D$1),('Comp.'!$E$5:$E$152))</f>
        <v>0</v>
      </c>
      <c r="E51" s="313">
        <f>SUMPRODUCT(-('Diário 1º PA'!$E$4:$E$2000='Analítico Cp.'!$B51),-('Diário 1º PA'!$P$4:$P$2000=E$1),('Diário 1º PA'!$F$4:$F$2000))+SUMPRODUCT(-('Diário 2º PA'!$E$4:$E$1998='Analítico Cp.'!$B51),-('Diário 2º PA'!$P$4:$P$1998=E$1),('Diário 2º PA'!$F$4:$F$1998))+SUMPRODUCT(-('Diário 3º PA'!$E$4:$E$1991='Analítico Cp.'!$B51),-('Diário 3º PA'!$P$4:$P$1991=E$1),('Diário 3º PA'!$F$4:$F$1991))+SUMPRODUCT(-('Diário 4º PA'!$E$4:$E$2000='Analítico Cp.'!$B51),-('Diário 4º PA'!$P$4:$P$2000=E$1),('Diário 4º PA'!$F$4:$F$2000))+SUMPRODUCT(-('Comp.'!$D$5:$D$152='Analítico Cp.'!$B51),-('Comp.'!$J$5:$J$152=E$1),('Comp.'!$E$5:$E$152))</f>
        <v>0</v>
      </c>
      <c r="F51" s="313">
        <f>SUMPRODUCT(-('Diário 1º PA'!$E$4:$E$2000='Analítico Cp.'!$B51),-('Diário 1º PA'!$P$4:$P$2000=F$1),('Diário 1º PA'!$F$4:$F$2000))+SUMPRODUCT(-('Diário 2º PA'!$E$4:$E$1998='Analítico Cp.'!$B51),-('Diário 2º PA'!$P$4:$P$1998=F$1),('Diário 2º PA'!$F$4:$F$1998))+SUMPRODUCT(-('Diário 3º PA'!$E$4:$E$1991='Analítico Cp.'!$B51),-('Diário 3º PA'!$P$4:$P$1991=F$1),('Diário 3º PA'!$F$4:$F$1991))+SUMPRODUCT(-('Diário 4º PA'!$E$4:$E$2000='Analítico Cp.'!$B51),-('Diário 4º PA'!$P$4:$P$2000=F$1),('Diário 4º PA'!$F$4:$F$2000))+SUMPRODUCT(-('Comp.'!$D$5:$D$152='Analítico Cp.'!$B51),-('Comp.'!$J$5:$J$152=F$1),('Comp.'!$E$5:$E$152))</f>
        <v>0</v>
      </c>
      <c r="G51" s="313">
        <f>SUMPRODUCT(-('Diário 1º PA'!$E$4:$E$2000='Analítico Cp.'!$B51),-('Diário 1º PA'!$P$4:$P$2000=G$1),('Diário 1º PA'!$F$4:$F$2000))+SUMPRODUCT(-('Diário 2º PA'!$E$4:$E$1998='Analítico Cp.'!$B51),-('Diário 2º PA'!$P$4:$P$1998=G$1),('Diário 2º PA'!$F$4:$F$1998))+SUMPRODUCT(-('Diário 3º PA'!$E$4:$E$1991='Analítico Cp.'!$B51),-('Diário 3º PA'!$P$4:$P$1991=G$1),('Diário 3º PA'!$F$4:$F$1991))+SUMPRODUCT(-('Diário 4º PA'!$E$4:$E$2000='Analítico Cp.'!$B51),-('Diário 4º PA'!$P$4:$P$2000=G$1),('Diário 4º PA'!$F$4:$F$2000))+SUMPRODUCT(-('Comp.'!$D$5:$D$152='Analítico Cp.'!$B51),-('Comp.'!$J$5:$J$152=G$1),('Comp.'!$E$5:$E$152))</f>
        <v>0</v>
      </c>
      <c r="H51" s="313">
        <f>SUMPRODUCT(-('Diário 1º PA'!$E$4:$E$2000='Analítico Cp.'!$B51),-('Diário 1º PA'!$P$4:$P$2000=H$1),('Diário 1º PA'!$F$4:$F$2000))+SUMPRODUCT(-('Diário 2º PA'!$E$4:$E$1998='Analítico Cp.'!$B51),-('Diário 2º PA'!$P$4:$P$1998=H$1),('Diário 2º PA'!$F$4:$F$1998))+SUMPRODUCT(-('Diário 3º PA'!$E$4:$E$1991='Analítico Cp.'!$B51),-('Diário 3º PA'!$P$4:$P$1991=H$1),('Diário 3º PA'!$F$4:$F$1991))+SUMPRODUCT(-('Diário 4º PA'!$E$4:$E$2000='Analítico Cp.'!$B51),-('Diário 4º PA'!$P$4:$P$2000=H$1),('Diário 4º PA'!$F$4:$F$2000))+SUMPRODUCT(-('Comp.'!$D$5:$D$152='Analítico Cp.'!$B51),-('Comp.'!$J$5:$J$152=H$1),('Comp.'!$E$5:$E$152))</f>
        <v>0</v>
      </c>
      <c r="I51" s="313">
        <f>SUMPRODUCT(-('Diário 1º PA'!$E$4:$E$2000='Analítico Cp.'!$B51),-('Diário 1º PA'!$P$4:$P$2000=I$1),('Diário 1º PA'!$F$4:$F$2000))+SUMPRODUCT(-('Diário 2º PA'!$E$4:$E$1998='Analítico Cp.'!$B51),-('Diário 2º PA'!$P$4:$P$1998=I$1),('Diário 2º PA'!$F$4:$F$1998))+SUMPRODUCT(-('Diário 3º PA'!$E$4:$E$1991='Analítico Cp.'!$B51),-('Diário 3º PA'!$P$4:$P$1991=I$1),('Diário 3º PA'!$F$4:$F$1991))+SUMPRODUCT(-('Diário 4º PA'!$E$4:$E$2000='Analítico Cp.'!$B51),-('Diário 4º PA'!$P$4:$P$2000=I$1),('Diário 4º PA'!$F$4:$F$2000))+SUMPRODUCT(-('Comp.'!$D$5:$D$152='Analítico Cp.'!$B51),-('Comp.'!$J$5:$J$152=I$1),('Comp.'!$E$5:$E$152))</f>
        <v>0</v>
      </c>
      <c r="J51" s="313">
        <f>SUMPRODUCT(-('Diário 1º PA'!$E$4:$E$2000='Analítico Cp.'!$B51),-('Diário 1º PA'!$P$4:$P$2000=J$1),('Diário 1º PA'!$F$4:$F$2000))+SUMPRODUCT(-('Diário 2º PA'!$E$4:$E$1998='Analítico Cp.'!$B51),-('Diário 2º PA'!$P$4:$P$1998=J$1),('Diário 2º PA'!$F$4:$F$1998))+SUMPRODUCT(-('Diário 3º PA'!$E$4:$E$1991='Analítico Cp.'!$B51),-('Diário 3º PA'!$P$4:$P$1991=J$1),('Diário 3º PA'!$F$4:$F$1991))+SUMPRODUCT(-('Diário 4º PA'!$E$4:$E$2000='Analítico Cp.'!$B51),-('Diário 4º PA'!$P$4:$P$2000=J$1),('Diário 4º PA'!$F$4:$F$2000))+SUMPRODUCT(-('Comp.'!$D$5:$D$152='Analítico Cp.'!$B51),-('Comp.'!$J$5:$J$152=J$1),('Comp.'!$E$5:$E$152))</f>
        <v>0</v>
      </c>
      <c r="K51" s="313">
        <f>SUMPRODUCT(-('Diário 1º PA'!$E$4:$E$2000='Analítico Cp.'!$B51),-('Diário 1º PA'!$P$4:$P$2000=K$1),('Diário 1º PA'!$F$4:$F$2000))+SUMPRODUCT(-('Diário 2º PA'!$E$4:$E$1998='Analítico Cp.'!$B51),-('Diário 2º PA'!$P$4:$P$1998=K$1),('Diário 2º PA'!$F$4:$F$1998))+SUMPRODUCT(-('Diário 3º PA'!$E$4:$E$1991='Analítico Cp.'!$B51),-('Diário 3º PA'!$P$4:$P$1991=K$1),('Diário 3º PA'!$F$4:$F$1991))+SUMPRODUCT(-('Diário 4º PA'!$E$4:$E$2000='Analítico Cp.'!$B51),-('Diário 4º PA'!$P$4:$P$2000=K$1),('Diário 4º PA'!$F$4:$F$2000))+SUMPRODUCT(-('Comp.'!$D$5:$D$152='Analítico Cp.'!$B51),-('Comp.'!$J$5:$J$152=K$1),('Comp.'!$E$5:$E$152))</f>
        <v>0</v>
      </c>
      <c r="L51" s="313">
        <f>SUMPRODUCT(-('Diário 1º PA'!$E$4:$E$2000='Analítico Cp.'!$B51),-('Diário 1º PA'!$P$4:$P$2000=L$1),('Diário 1º PA'!$F$4:$F$2000))+SUMPRODUCT(-('Diário 2º PA'!$E$4:$E$1998='Analítico Cp.'!$B51),-('Diário 2º PA'!$P$4:$P$1998=L$1),('Diário 2º PA'!$F$4:$F$1998))+SUMPRODUCT(-('Diário 3º PA'!$E$4:$E$1991='Analítico Cp.'!$B51),-('Diário 3º PA'!$P$4:$P$1991=L$1),('Diário 3º PA'!$F$4:$F$1991))+SUMPRODUCT(-('Diário 4º PA'!$E$4:$E$2000='Analítico Cp.'!$B51),-('Diário 4º PA'!$P$4:$P$2000=L$1),('Diário 4º PA'!$F$4:$F$2000))+SUMPRODUCT(-('Comp.'!$D$5:$D$152='Analítico Cp.'!$B51),-('Comp.'!$J$5:$J$152=L$1),('Comp.'!$E$5:$E$152))</f>
        <v>0</v>
      </c>
      <c r="M51" s="313">
        <f>SUMPRODUCT(-('Diário 1º PA'!$E$4:$E$2000='Analítico Cp.'!$B51),-('Diário 1º PA'!$P$4:$P$2000=M$1),('Diário 1º PA'!$F$4:$F$2000))+SUMPRODUCT(-('Diário 2º PA'!$E$4:$E$1998='Analítico Cp.'!$B51),-('Diário 2º PA'!$P$4:$P$1998=M$1),('Diário 2º PA'!$F$4:$F$1998))+SUMPRODUCT(-('Diário 3º PA'!$E$4:$E$1991='Analítico Cp.'!$B51),-('Diário 3º PA'!$P$4:$P$1991=M$1),('Diário 3º PA'!$F$4:$F$1991))+SUMPRODUCT(-('Diário 4º PA'!$E$4:$E$2000='Analítico Cp.'!$B51),-('Diário 4º PA'!$P$4:$P$2000=M$1),('Diário 4º PA'!$F$4:$F$2000))+SUMPRODUCT(-('Comp.'!$D$5:$D$152='Analítico Cp.'!$B51),-('Comp.'!$J$5:$J$152=M$1),('Comp.'!$E$5:$E$152))</f>
        <v>0</v>
      </c>
      <c r="N51" s="313">
        <f>SUMPRODUCT(-('Diário 1º PA'!$E$4:$E$2000='Analítico Cp.'!$B51),-('Diário 1º PA'!$P$4:$P$2000=N$1),('Diário 1º PA'!$F$4:$F$2000))+SUMPRODUCT(-('Diário 2º PA'!$E$4:$E$1998='Analítico Cp.'!$B51),-('Diário 2º PA'!$P$4:$P$1998=N$1),('Diário 2º PA'!$F$4:$F$1998))+SUMPRODUCT(-('Diário 3º PA'!$E$4:$E$1991='Analítico Cp.'!$B51),-('Diário 3º PA'!$P$4:$P$1991=N$1),('Diário 3º PA'!$F$4:$F$1991))+SUMPRODUCT(-('Diário 4º PA'!$E$4:$E$2000='Analítico Cp.'!$B51),-('Diário 4º PA'!$P$4:$P$2000=N$1),('Diário 4º PA'!$F$4:$F$2000))+SUMPRODUCT(-('Comp.'!$D$5:$D$152='Analítico Cp.'!$B51),-('Comp.'!$J$5:$J$152=N$1),('Comp.'!$E$5:$E$152))</f>
        <v>0</v>
      </c>
      <c r="O51" s="13">
        <f>SUM(C51:N51)</f>
        <v>0</v>
      </c>
      <c r="P51" s="172">
        <f t="shared" si="8"/>
        <v>0</v>
      </c>
    </row>
    <row r="52" spans="1:16" ht="23.25" customHeight="1">
      <c r="A52" s="64" t="s">
        <v>337</v>
      </c>
      <c r="B52" s="65" t="s">
        <v>77</v>
      </c>
      <c r="C52" s="313">
        <f>SUMPRODUCT(-('Diário 1º PA'!$E$4:$E$2000='Analítico Cp.'!$B52),-('Diário 1º PA'!$P$4:$P$2000=C$1),('Diário 1º PA'!$F$4:$F$2000))+SUMPRODUCT(-('Diário 2º PA'!$E$4:$E$1998='Analítico Cp.'!$B52),-('Diário 2º PA'!$P$4:$P$1998=C$1),('Diário 2º PA'!$F$4:$F$1998))+SUMPRODUCT(-('Diário 3º PA'!$E$4:$E$1991='Analítico Cp.'!$B52),-('Diário 3º PA'!$P$4:$P$1991=C$1),('Diário 3º PA'!$F$4:$F$1991))+SUMPRODUCT(-('Diário 4º PA'!$E$4:$E$2000='Analítico Cp.'!$B52),-('Diário 4º PA'!$P$4:$P$2000=C$1),('Diário 4º PA'!$F$4:$F$2000))+SUMPRODUCT(-('Comp.'!$D$5:$D$152='Analítico Cp.'!$B52),-('Comp.'!$J$5:$J$152=C$1),('Comp.'!$E$5:$E$152))</f>
        <v>0</v>
      </c>
      <c r="D52" s="313">
        <f>SUMPRODUCT(-('Diário 1º PA'!$E$4:$E$2000='Analítico Cp.'!$B52),-('Diário 1º PA'!$P$4:$P$2000=D$1),('Diário 1º PA'!$F$4:$F$2000))+SUMPRODUCT(-('Diário 2º PA'!$E$4:$E$1998='Analítico Cp.'!$B52),-('Diário 2º PA'!$P$4:$P$1998=D$1),('Diário 2º PA'!$F$4:$F$1998))+SUMPRODUCT(-('Diário 3º PA'!$E$4:$E$1991='Analítico Cp.'!$B52),-('Diário 3º PA'!$P$4:$P$1991=D$1),('Diário 3º PA'!$F$4:$F$1991))+SUMPRODUCT(-('Diário 4º PA'!$E$4:$E$2000='Analítico Cp.'!$B52),-('Diário 4º PA'!$P$4:$P$2000=D$1),('Diário 4º PA'!$F$4:$F$2000))+SUMPRODUCT(-('Comp.'!$D$5:$D$152='Analítico Cp.'!$B52),-('Comp.'!$J$5:$J$152=D$1),('Comp.'!$E$5:$E$152))</f>
        <v>0</v>
      </c>
      <c r="E52" s="313">
        <f>SUMPRODUCT(-('Diário 1º PA'!$E$4:$E$2000='Analítico Cp.'!$B52),-('Diário 1º PA'!$P$4:$P$2000=E$1),('Diário 1º PA'!$F$4:$F$2000))+SUMPRODUCT(-('Diário 2º PA'!$E$4:$E$1998='Analítico Cp.'!$B52),-('Diário 2º PA'!$P$4:$P$1998=E$1),('Diário 2º PA'!$F$4:$F$1998))+SUMPRODUCT(-('Diário 3º PA'!$E$4:$E$1991='Analítico Cp.'!$B52),-('Diário 3º PA'!$P$4:$P$1991=E$1),('Diário 3º PA'!$F$4:$F$1991))+SUMPRODUCT(-('Diário 4º PA'!$E$4:$E$2000='Analítico Cp.'!$B52),-('Diário 4º PA'!$P$4:$P$2000=E$1),('Diário 4º PA'!$F$4:$F$2000))+SUMPRODUCT(-('Comp.'!$D$5:$D$152='Analítico Cp.'!$B52),-('Comp.'!$J$5:$J$152=E$1),('Comp.'!$E$5:$E$152))</f>
        <v>0</v>
      </c>
      <c r="F52" s="313">
        <f>SUMPRODUCT(-('Diário 1º PA'!$E$4:$E$2000='Analítico Cp.'!$B52),-('Diário 1º PA'!$P$4:$P$2000=F$1),('Diário 1º PA'!$F$4:$F$2000))+SUMPRODUCT(-('Diário 2º PA'!$E$4:$E$1998='Analítico Cp.'!$B52),-('Diário 2º PA'!$P$4:$P$1998=F$1),('Diário 2º PA'!$F$4:$F$1998))+SUMPRODUCT(-('Diário 3º PA'!$E$4:$E$1991='Analítico Cp.'!$B52),-('Diário 3º PA'!$P$4:$P$1991=F$1),('Diário 3º PA'!$F$4:$F$1991))+SUMPRODUCT(-('Diário 4º PA'!$E$4:$E$2000='Analítico Cp.'!$B52),-('Diário 4º PA'!$P$4:$P$2000=F$1),('Diário 4º PA'!$F$4:$F$2000))+SUMPRODUCT(-('Comp.'!$D$5:$D$152='Analítico Cp.'!$B52),-('Comp.'!$J$5:$J$152=F$1),('Comp.'!$E$5:$E$152))</f>
        <v>0</v>
      </c>
      <c r="G52" s="313">
        <f>SUMPRODUCT(-('Diário 1º PA'!$E$4:$E$2000='Analítico Cp.'!$B52),-('Diário 1º PA'!$P$4:$P$2000=G$1),('Diário 1º PA'!$F$4:$F$2000))+SUMPRODUCT(-('Diário 2º PA'!$E$4:$E$1998='Analítico Cp.'!$B52),-('Diário 2º PA'!$P$4:$P$1998=G$1),('Diário 2º PA'!$F$4:$F$1998))+SUMPRODUCT(-('Diário 3º PA'!$E$4:$E$1991='Analítico Cp.'!$B52),-('Diário 3º PA'!$P$4:$P$1991=G$1),('Diário 3º PA'!$F$4:$F$1991))+SUMPRODUCT(-('Diário 4º PA'!$E$4:$E$2000='Analítico Cp.'!$B52),-('Diário 4º PA'!$P$4:$P$2000=G$1),('Diário 4º PA'!$F$4:$F$2000))+SUMPRODUCT(-('Comp.'!$D$5:$D$152='Analítico Cp.'!$B52),-('Comp.'!$J$5:$J$152=G$1),('Comp.'!$E$5:$E$152))</f>
        <v>0</v>
      </c>
      <c r="H52" s="313">
        <f>SUMPRODUCT(-('Diário 1º PA'!$E$4:$E$2000='Analítico Cp.'!$B52),-('Diário 1º PA'!$P$4:$P$2000=H$1),('Diário 1º PA'!$F$4:$F$2000))+SUMPRODUCT(-('Diário 2º PA'!$E$4:$E$1998='Analítico Cp.'!$B52),-('Diário 2º PA'!$P$4:$P$1998=H$1),('Diário 2º PA'!$F$4:$F$1998))+SUMPRODUCT(-('Diário 3º PA'!$E$4:$E$1991='Analítico Cp.'!$B52),-('Diário 3º PA'!$P$4:$P$1991=H$1),('Diário 3º PA'!$F$4:$F$1991))+SUMPRODUCT(-('Diário 4º PA'!$E$4:$E$2000='Analítico Cp.'!$B52),-('Diário 4º PA'!$P$4:$P$2000=H$1),('Diário 4º PA'!$F$4:$F$2000))+SUMPRODUCT(-('Comp.'!$D$5:$D$152='Analítico Cp.'!$B52),-('Comp.'!$J$5:$J$152=H$1),('Comp.'!$E$5:$E$152))</f>
        <v>0</v>
      </c>
      <c r="I52" s="313">
        <f>SUMPRODUCT(-('Diário 1º PA'!$E$4:$E$2000='Analítico Cp.'!$B52),-('Diário 1º PA'!$P$4:$P$2000=I$1),('Diário 1º PA'!$F$4:$F$2000))+SUMPRODUCT(-('Diário 2º PA'!$E$4:$E$1998='Analítico Cp.'!$B52),-('Diário 2º PA'!$P$4:$P$1998=I$1),('Diário 2º PA'!$F$4:$F$1998))+SUMPRODUCT(-('Diário 3º PA'!$E$4:$E$1991='Analítico Cp.'!$B52),-('Diário 3º PA'!$P$4:$P$1991=I$1),('Diário 3º PA'!$F$4:$F$1991))+SUMPRODUCT(-('Diário 4º PA'!$E$4:$E$2000='Analítico Cp.'!$B52),-('Diário 4º PA'!$P$4:$P$2000=I$1),('Diário 4º PA'!$F$4:$F$2000))+SUMPRODUCT(-('Comp.'!$D$5:$D$152='Analítico Cp.'!$B52),-('Comp.'!$J$5:$J$152=I$1),('Comp.'!$E$5:$E$152))</f>
        <v>0</v>
      </c>
      <c r="J52" s="313">
        <f>SUMPRODUCT(-('Diário 1º PA'!$E$4:$E$2000='Analítico Cp.'!$B52),-('Diário 1º PA'!$P$4:$P$2000=J$1),('Diário 1º PA'!$F$4:$F$2000))+SUMPRODUCT(-('Diário 2º PA'!$E$4:$E$1998='Analítico Cp.'!$B52),-('Diário 2º PA'!$P$4:$P$1998=J$1),('Diário 2º PA'!$F$4:$F$1998))+SUMPRODUCT(-('Diário 3º PA'!$E$4:$E$1991='Analítico Cp.'!$B52),-('Diário 3º PA'!$P$4:$P$1991=J$1),('Diário 3º PA'!$F$4:$F$1991))+SUMPRODUCT(-('Diário 4º PA'!$E$4:$E$2000='Analítico Cp.'!$B52),-('Diário 4º PA'!$P$4:$P$2000=J$1),('Diário 4º PA'!$F$4:$F$2000))+SUMPRODUCT(-('Comp.'!$D$5:$D$152='Analítico Cp.'!$B52),-('Comp.'!$J$5:$J$152=J$1),('Comp.'!$E$5:$E$152))</f>
        <v>0</v>
      </c>
      <c r="K52" s="313">
        <f>SUMPRODUCT(-('Diário 1º PA'!$E$4:$E$2000='Analítico Cp.'!$B52),-('Diário 1º PA'!$P$4:$P$2000=K$1),('Diário 1º PA'!$F$4:$F$2000))+SUMPRODUCT(-('Diário 2º PA'!$E$4:$E$1998='Analítico Cp.'!$B52),-('Diário 2º PA'!$P$4:$P$1998=K$1),('Diário 2º PA'!$F$4:$F$1998))+SUMPRODUCT(-('Diário 3º PA'!$E$4:$E$1991='Analítico Cp.'!$B52),-('Diário 3º PA'!$P$4:$P$1991=K$1),('Diário 3º PA'!$F$4:$F$1991))+SUMPRODUCT(-('Diário 4º PA'!$E$4:$E$2000='Analítico Cp.'!$B52),-('Diário 4º PA'!$P$4:$P$2000=K$1),('Diário 4º PA'!$F$4:$F$2000))+SUMPRODUCT(-('Comp.'!$D$5:$D$152='Analítico Cp.'!$B52),-('Comp.'!$J$5:$J$152=K$1),('Comp.'!$E$5:$E$152))</f>
        <v>0</v>
      </c>
      <c r="L52" s="313">
        <f>SUMPRODUCT(-('Diário 1º PA'!$E$4:$E$2000='Analítico Cp.'!$B52),-('Diário 1º PA'!$P$4:$P$2000=L$1),('Diário 1º PA'!$F$4:$F$2000))+SUMPRODUCT(-('Diário 2º PA'!$E$4:$E$1998='Analítico Cp.'!$B52),-('Diário 2º PA'!$P$4:$P$1998=L$1),('Diário 2º PA'!$F$4:$F$1998))+SUMPRODUCT(-('Diário 3º PA'!$E$4:$E$1991='Analítico Cp.'!$B52),-('Diário 3º PA'!$P$4:$P$1991=L$1),('Diário 3º PA'!$F$4:$F$1991))+SUMPRODUCT(-('Diário 4º PA'!$E$4:$E$2000='Analítico Cp.'!$B52),-('Diário 4º PA'!$P$4:$P$2000=L$1),('Diário 4º PA'!$F$4:$F$2000))+SUMPRODUCT(-('Comp.'!$D$5:$D$152='Analítico Cp.'!$B52),-('Comp.'!$J$5:$J$152=L$1),('Comp.'!$E$5:$E$152))</f>
        <v>0</v>
      </c>
      <c r="M52" s="313">
        <f>SUMPRODUCT(-('Diário 1º PA'!$E$4:$E$2000='Analítico Cp.'!$B52),-('Diário 1º PA'!$P$4:$P$2000=M$1),('Diário 1º PA'!$F$4:$F$2000))+SUMPRODUCT(-('Diário 2º PA'!$E$4:$E$1998='Analítico Cp.'!$B52),-('Diário 2º PA'!$P$4:$P$1998=M$1),('Diário 2º PA'!$F$4:$F$1998))+SUMPRODUCT(-('Diário 3º PA'!$E$4:$E$1991='Analítico Cp.'!$B52),-('Diário 3º PA'!$P$4:$P$1991=M$1),('Diário 3º PA'!$F$4:$F$1991))+SUMPRODUCT(-('Diário 4º PA'!$E$4:$E$2000='Analítico Cp.'!$B52),-('Diário 4º PA'!$P$4:$P$2000=M$1),('Diário 4º PA'!$F$4:$F$2000))+SUMPRODUCT(-('Comp.'!$D$5:$D$152='Analítico Cp.'!$B52),-('Comp.'!$J$5:$J$152=M$1),('Comp.'!$E$5:$E$152))</f>
        <v>0</v>
      </c>
      <c r="N52" s="313">
        <f>SUMPRODUCT(-('Diário 1º PA'!$E$4:$E$2000='Analítico Cp.'!$B52),-('Diário 1º PA'!$P$4:$P$2000=N$1),('Diário 1º PA'!$F$4:$F$2000))+SUMPRODUCT(-('Diário 2º PA'!$E$4:$E$1998='Analítico Cp.'!$B52),-('Diário 2º PA'!$P$4:$P$1998=N$1),('Diário 2º PA'!$F$4:$F$1998))+SUMPRODUCT(-('Diário 3º PA'!$E$4:$E$1991='Analítico Cp.'!$B52),-('Diário 3º PA'!$P$4:$P$1991=N$1),('Diário 3º PA'!$F$4:$F$1991))+SUMPRODUCT(-('Diário 4º PA'!$E$4:$E$2000='Analítico Cp.'!$B52),-('Diário 4º PA'!$P$4:$P$2000=N$1),('Diário 4º PA'!$F$4:$F$2000))+SUMPRODUCT(-('Comp.'!$D$5:$D$152='Analítico Cp.'!$B52),-('Comp.'!$J$5:$J$152=N$1),('Comp.'!$E$5:$E$152))</f>
        <v>0</v>
      </c>
      <c r="O52" s="17">
        <f t="shared" si="7"/>
        <v>0</v>
      </c>
      <c r="P52" s="172">
        <f t="shared" si="8"/>
        <v>0</v>
      </c>
    </row>
    <row r="53" spans="1:16" ht="23.25" customHeight="1">
      <c r="A53" s="23"/>
      <c r="B53" s="24" t="s">
        <v>115</v>
      </c>
      <c r="C53" s="14">
        <f>SUBTOTAL(109,C45:C52)</f>
        <v>0</v>
      </c>
      <c r="D53" s="14">
        <f>SUBTOTAL(109,D45:D52)</f>
        <v>0</v>
      </c>
      <c r="E53" s="14">
        <f>SUBTOTAL(109,E45:E52)</f>
        <v>0</v>
      </c>
      <c r="F53" s="14">
        <f t="shared" ref="F53:N53" si="9">SUBTOTAL(109,F45:F52)</f>
        <v>0</v>
      </c>
      <c r="G53" s="14">
        <f t="shared" si="9"/>
        <v>0</v>
      </c>
      <c r="H53" s="14">
        <f t="shared" si="9"/>
        <v>0</v>
      </c>
      <c r="I53" s="14">
        <f t="shared" si="9"/>
        <v>0</v>
      </c>
      <c r="J53" s="14">
        <f t="shared" si="9"/>
        <v>0</v>
      </c>
      <c r="K53" s="14">
        <f t="shared" si="9"/>
        <v>0</v>
      </c>
      <c r="L53" s="14">
        <f t="shared" si="9"/>
        <v>0</v>
      </c>
      <c r="M53" s="14">
        <f t="shared" si="9"/>
        <v>0</v>
      </c>
      <c r="N53" s="14">
        <f t="shared" si="9"/>
        <v>0</v>
      </c>
      <c r="O53" s="14">
        <f>SUBTOTAL(109,O45:O52)</f>
        <v>0</v>
      </c>
      <c r="P53" s="176">
        <f t="shared" si="8"/>
        <v>0</v>
      </c>
    </row>
    <row r="54" spans="1:16" ht="23.25" customHeight="1" thickBot="1">
      <c r="A54" s="29"/>
      <c r="B54" s="35" t="s">
        <v>262</v>
      </c>
      <c r="C54" s="18">
        <f t="shared" ref="C54:O54" si="10">SUBTOTAL(109,C20:C53)</f>
        <v>0</v>
      </c>
      <c r="D54" s="18">
        <f t="shared" si="10"/>
        <v>0</v>
      </c>
      <c r="E54" s="18">
        <f t="shared" si="10"/>
        <v>0</v>
      </c>
      <c r="F54" s="18">
        <f t="shared" si="10"/>
        <v>0</v>
      </c>
      <c r="G54" s="18">
        <f t="shared" si="10"/>
        <v>0</v>
      </c>
      <c r="H54" s="18">
        <f t="shared" si="10"/>
        <v>0</v>
      </c>
      <c r="I54" s="18">
        <f t="shared" si="10"/>
        <v>0</v>
      </c>
      <c r="J54" s="18">
        <f t="shared" si="10"/>
        <v>0</v>
      </c>
      <c r="K54" s="18">
        <f t="shared" si="10"/>
        <v>0</v>
      </c>
      <c r="L54" s="18">
        <f t="shared" si="10"/>
        <v>0</v>
      </c>
      <c r="M54" s="18">
        <f t="shared" si="10"/>
        <v>0</v>
      </c>
      <c r="N54" s="18">
        <f t="shared" si="10"/>
        <v>0</v>
      </c>
      <c r="O54" s="18">
        <f t="shared" si="10"/>
        <v>0</v>
      </c>
      <c r="P54" s="173">
        <f t="shared" si="8"/>
        <v>0</v>
      </c>
    </row>
    <row r="55" spans="1:16" ht="23.25" customHeight="1" thickBot="1">
      <c r="A55" s="72" t="s">
        <v>40</v>
      </c>
      <c r="B55" s="136" t="s">
        <v>271</v>
      </c>
      <c r="C55" s="66"/>
      <c r="D55" s="66"/>
      <c r="E55" s="66"/>
      <c r="F55" s="66"/>
      <c r="G55" s="66"/>
      <c r="H55" s="66"/>
      <c r="I55" s="66"/>
      <c r="J55" s="66"/>
      <c r="K55" s="66"/>
      <c r="L55" s="66"/>
      <c r="M55" s="66"/>
      <c r="N55" s="66"/>
      <c r="O55" s="66"/>
      <c r="P55" s="170"/>
    </row>
    <row r="56" spans="1:16" ht="23.25" customHeight="1">
      <c r="A56" s="63" t="s">
        <v>16</v>
      </c>
      <c r="B56" s="106" t="s">
        <v>2</v>
      </c>
      <c r="C56" s="12">
        <f>SUMPRODUCT(-('Diário 1º PA'!$E$4:$E$2000='Analítico Cp.'!$B56),-('Diário 1º PA'!$P$4:$P$2000=C$1),('Diário 1º PA'!$F$4:$F$2000))+SUMPRODUCT(-('Diário 2º PA'!$E$4:$E$1998='Analítico Cp.'!$B56),-('Diário 2º PA'!$P$4:$P$1998=C$1),('Diário 2º PA'!$F$4:$F$1998))+SUMPRODUCT(-('Diário 3º PA'!$E$4:$E$1991='Analítico Cp.'!$B56),-('Diário 3º PA'!$P$4:$P$1991=C$1),('Diário 3º PA'!$F$4:$F$1991))+SUMPRODUCT(-('Diário 4º PA'!$E$4:$E$2000='Analítico Cp.'!$B56),-('Diário 4º PA'!$P$4:$P$2000=C$1),('Diário 4º PA'!$F$4:$F$2000))+SUMPRODUCT(-('Comp.'!$D$5:$D$152='Analítico Cp.'!$B56),-('Comp.'!$J$5:$J$152=C$1),('Comp.'!$E$5:$E$152))</f>
        <v>0</v>
      </c>
      <c r="D56" s="12">
        <f>SUMPRODUCT(-('Diário 1º PA'!$E$4:$E$2000='Analítico Cp.'!$B56),-('Diário 1º PA'!$P$4:$P$2000=D$1),('Diário 1º PA'!$F$4:$F$2000))+SUMPRODUCT(-('Diário 2º PA'!$E$4:$E$1998='Analítico Cp.'!$B56),-('Diário 2º PA'!$P$4:$P$1998=D$1),('Diário 2º PA'!$F$4:$F$1998))+SUMPRODUCT(-('Diário 3º PA'!$E$4:$E$1991='Analítico Cp.'!$B56),-('Diário 3º PA'!$P$4:$P$1991=D$1),('Diário 3º PA'!$F$4:$F$1991))+SUMPRODUCT(-('Diário 4º PA'!$E$4:$E$2000='Analítico Cp.'!$B56),-('Diário 4º PA'!$P$4:$P$2000=D$1),('Diário 4º PA'!$F$4:$F$2000))+SUMPRODUCT(-('Comp.'!$D$5:$D$152='Analítico Cp.'!$B56),-('Comp.'!$J$5:$J$152=D$1),('Comp.'!$E$5:$E$152))</f>
        <v>0</v>
      </c>
      <c r="E56" s="12">
        <f>SUMPRODUCT(-('Diário 1º PA'!$E$4:$E$2000='Analítico Cp.'!$B56),-('Diário 1º PA'!$P$4:$P$2000=E$1),('Diário 1º PA'!$F$4:$F$2000))+SUMPRODUCT(-('Diário 2º PA'!$E$4:$E$1998='Analítico Cp.'!$B56),-('Diário 2º PA'!$P$4:$P$1998=E$1),('Diário 2º PA'!$F$4:$F$1998))+SUMPRODUCT(-('Diário 3º PA'!$E$4:$E$1991='Analítico Cp.'!$B56),-('Diário 3º PA'!$P$4:$P$1991=E$1),('Diário 3º PA'!$F$4:$F$1991))+SUMPRODUCT(-('Diário 4º PA'!$E$4:$E$2000='Analítico Cp.'!$B56),-('Diário 4º PA'!$P$4:$P$2000=E$1),('Diário 4º PA'!$F$4:$F$2000))+SUMPRODUCT(-('Comp.'!$D$5:$D$152='Analítico Cp.'!$B56),-('Comp.'!$J$5:$J$152=E$1),('Comp.'!$E$5:$E$152))</f>
        <v>0</v>
      </c>
      <c r="F56" s="12">
        <f>SUMPRODUCT(-('Diário 1º PA'!$E$4:$E$2000='Analítico Cp.'!$B56),-('Diário 1º PA'!$P$4:$P$2000=F$1),('Diário 1º PA'!$F$4:$F$2000))+SUMPRODUCT(-('Diário 2º PA'!$E$4:$E$1998='Analítico Cp.'!$B56),-('Diário 2º PA'!$P$4:$P$1998=F$1),('Diário 2º PA'!$F$4:$F$1998))+SUMPRODUCT(-('Diário 3º PA'!$E$4:$E$1991='Analítico Cp.'!$B56),-('Diário 3º PA'!$P$4:$P$1991=F$1),('Diário 3º PA'!$F$4:$F$1991))+SUMPRODUCT(-('Diário 4º PA'!$E$4:$E$2000='Analítico Cp.'!$B56),-('Diário 4º PA'!$P$4:$P$2000=F$1),('Diário 4º PA'!$F$4:$F$2000))+SUMPRODUCT(-('Comp.'!$D$5:$D$152='Analítico Cp.'!$B56),-('Comp.'!$J$5:$J$152=F$1),('Comp.'!$E$5:$E$152))</f>
        <v>0</v>
      </c>
      <c r="G56" s="12">
        <f>SUMPRODUCT(-('Diário 1º PA'!$E$4:$E$2000='Analítico Cp.'!$B56),-('Diário 1º PA'!$P$4:$P$2000=G$1),('Diário 1º PA'!$F$4:$F$2000))+SUMPRODUCT(-('Diário 2º PA'!$E$4:$E$1998='Analítico Cp.'!$B56),-('Diário 2º PA'!$P$4:$P$1998=G$1),('Diário 2º PA'!$F$4:$F$1998))+SUMPRODUCT(-('Diário 3º PA'!$E$4:$E$1991='Analítico Cp.'!$B56),-('Diário 3º PA'!$P$4:$P$1991=G$1),('Diário 3º PA'!$F$4:$F$1991))+SUMPRODUCT(-('Diário 4º PA'!$E$4:$E$2000='Analítico Cp.'!$B56),-('Diário 4º PA'!$P$4:$P$2000=G$1),('Diário 4º PA'!$F$4:$F$2000))+SUMPRODUCT(-('Comp.'!$D$5:$D$152='Analítico Cp.'!$B56),-('Comp.'!$J$5:$J$152=G$1),('Comp.'!$E$5:$E$152))</f>
        <v>0</v>
      </c>
      <c r="H56" s="12">
        <f>SUMPRODUCT(-('Diário 1º PA'!$E$4:$E$2000='Analítico Cp.'!$B56),-('Diário 1º PA'!$P$4:$P$2000=H$1),('Diário 1º PA'!$F$4:$F$2000))+SUMPRODUCT(-('Diário 2º PA'!$E$4:$E$1998='Analítico Cp.'!$B56),-('Diário 2º PA'!$P$4:$P$1998=H$1),('Diário 2º PA'!$F$4:$F$1998))+SUMPRODUCT(-('Diário 3º PA'!$E$4:$E$1991='Analítico Cp.'!$B56),-('Diário 3º PA'!$P$4:$P$1991=H$1),('Diário 3º PA'!$F$4:$F$1991))+SUMPRODUCT(-('Diário 4º PA'!$E$4:$E$2000='Analítico Cp.'!$B56),-('Diário 4º PA'!$P$4:$P$2000=H$1),('Diário 4º PA'!$F$4:$F$2000))+SUMPRODUCT(-('Comp.'!$D$5:$D$152='Analítico Cp.'!$B56),-('Comp.'!$J$5:$J$152=H$1),('Comp.'!$E$5:$E$152))</f>
        <v>0</v>
      </c>
      <c r="I56" s="12">
        <f>SUMPRODUCT(-('Diário 1º PA'!$E$4:$E$2000='Analítico Cp.'!$B56),-('Diário 1º PA'!$P$4:$P$2000=I$1),('Diário 1º PA'!$F$4:$F$2000))+SUMPRODUCT(-('Diário 2º PA'!$E$4:$E$1998='Analítico Cp.'!$B56),-('Diário 2º PA'!$P$4:$P$1998=I$1),('Diário 2º PA'!$F$4:$F$1998))+SUMPRODUCT(-('Diário 3º PA'!$E$4:$E$1991='Analítico Cp.'!$B56),-('Diário 3º PA'!$P$4:$P$1991=I$1),('Diário 3º PA'!$F$4:$F$1991))+SUMPRODUCT(-('Diário 4º PA'!$E$4:$E$2000='Analítico Cp.'!$B56),-('Diário 4º PA'!$P$4:$P$2000=I$1),('Diário 4º PA'!$F$4:$F$2000))+SUMPRODUCT(-('Comp.'!$D$5:$D$152='Analítico Cp.'!$B56),-('Comp.'!$J$5:$J$152=I$1),('Comp.'!$E$5:$E$152))</f>
        <v>0</v>
      </c>
      <c r="J56" s="12">
        <f>SUMPRODUCT(-('Diário 1º PA'!$E$4:$E$2000='Analítico Cp.'!$B56),-('Diário 1º PA'!$P$4:$P$2000=J$1),('Diário 1º PA'!$F$4:$F$2000))+SUMPRODUCT(-('Diário 2º PA'!$E$4:$E$1998='Analítico Cp.'!$B56),-('Diário 2º PA'!$P$4:$P$1998=J$1),('Diário 2º PA'!$F$4:$F$1998))+SUMPRODUCT(-('Diário 3º PA'!$E$4:$E$1991='Analítico Cp.'!$B56),-('Diário 3º PA'!$P$4:$P$1991=J$1),('Diário 3º PA'!$F$4:$F$1991))+SUMPRODUCT(-('Diário 4º PA'!$E$4:$E$2000='Analítico Cp.'!$B56),-('Diário 4º PA'!$P$4:$P$2000=J$1),('Diário 4º PA'!$F$4:$F$2000))+SUMPRODUCT(-('Comp.'!$D$5:$D$152='Analítico Cp.'!$B56),-('Comp.'!$J$5:$J$152=J$1),('Comp.'!$E$5:$E$152))</f>
        <v>0</v>
      </c>
      <c r="K56" s="12">
        <f>SUMPRODUCT(-('Diário 1º PA'!$E$4:$E$2000='Analítico Cp.'!$B56),-('Diário 1º PA'!$P$4:$P$2000=K$1),('Diário 1º PA'!$F$4:$F$2000))+SUMPRODUCT(-('Diário 2º PA'!$E$4:$E$1998='Analítico Cp.'!$B56),-('Diário 2º PA'!$P$4:$P$1998=K$1),('Diário 2º PA'!$F$4:$F$1998))+SUMPRODUCT(-('Diário 3º PA'!$E$4:$E$1991='Analítico Cp.'!$B56),-('Diário 3º PA'!$P$4:$P$1991=K$1),('Diário 3º PA'!$F$4:$F$1991))+SUMPRODUCT(-('Diário 4º PA'!$E$4:$E$2000='Analítico Cp.'!$B56),-('Diário 4º PA'!$P$4:$P$2000=K$1),('Diário 4º PA'!$F$4:$F$2000))+SUMPRODUCT(-('Comp.'!$D$5:$D$152='Analítico Cp.'!$B56),-('Comp.'!$J$5:$J$152=K$1),('Comp.'!$E$5:$E$152))</f>
        <v>0</v>
      </c>
      <c r="L56" s="12">
        <f>SUMPRODUCT(-('Diário 1º PA'!$E$4:$E$2000='Analítico Cp.'!$B56),-('Diário 1º PA'!$P$4:$P$2000=L$1),('Diário 1º PA'!$F$4:$F$2000))+SUMPRODUCT(-('Diário 2º PA'!$E$4:$E$1998='Analítico Cp.'!$B56),-('Diário 2º PA'!$P$4:$P$1998=L$1),('Diário 2º PA'!$F$4:$F$1998))+SUMPRODUCT(-('Diário 3º PA'!$E$4:$E$1991='Analítico Cp.'!$B56),-('Diário 3º PA'!$P$4:$P$1991=L$1),('Diário 3º PA'!$F$4:$F$1991))+SUMPRODUCT(-('Diário 4º PA'!$E$4:$E$2000='Analítico Cp.'!$B56),-('Diário 4º PA'!$P$4:$P$2000=L$1),('Diário 4º PA'!$F$4:$F$2000))+SUMPRODUCT(-('Comp.'!$D$5:$D$152='Analítico Cp.'!$B56),-('Comp.'!$J$5:$J$152=L$1),('Comp.'!$E$5:$E$152))</f>
        <v>0</v>
      </c>
      <c r="M56" s="12">
        <f>SUMPRODUCT(-('Diário 1º PA'!$E$4:$E$2000='Analítico Cp.'!$B56),-('Diário 1º PA'!$P$4:$P$2000=M$1),('Diário 1º PA'!$F$4:$F$2000))+SUMPRODUCT(-('Diário 2º PA'!$E$4:$E$1998='Analítico Cp.'!$B56),-('Diário 2º PA'!$P$4:$P$1998=M$1),('Diário 2º PA'!$F$4:$F$1998))+SUMPRODUCT(-('Diário 3º PA'!$E$4:$E$1991='Analítico Cp.'!$B56),-('Diário 3º PA'!$P$4:$P$1991=M$1),('Diário 3º PA'!$F$4:$F$1991))+SUMPRODUCT(-('Diário 4º PA'!$E$4:$E$2000='Analítico Cp.'!$B56),-('Diário 4º PA'!$P$4:$P$2000=M$1),('Diário 4º PA'!$F$4:$F$2000))+SUMPRODUCT(-('Comp.'!$D$5:$D$152='Analítico Cp.'!$B56),-('Comp.'!$J$5:$J$152=M$1),('Comp.'!$E$5:$E$152))</f>
        <v>0</v>
      </c>
      <c r="N56" s="12">
        <f>SUMPRODUCT(-('Diário 1º PA'!$E$4:$E$2000='Analítico Cp.'!$B56),-('Diário 1º PA'!$P$4:$P$2000=N$1),('Diário 1º PA'!$F$4:$F$2000))+SUMPRODUCT(-('Diário 2º PA'!$E$4:$E$1998='Analítico Cp.'!$B56),-('Diário 2º PA'!$P$4:$P$1998=N$1),('Diário 2º PA'!$F$4:$F$1998))+SUMPRODUCT(-('Diário 3º PA'!$E$4:$E$1991='Analítico Cp.'!$B56),-('Diário 3º PA'!$P$4:$P$1991=N$1),('Diário 3º PA'!$F$4:$F$1991))+SUMPRODUCT(-('Diário 4º PA'!$E$4:$E$2000='Analítico Cp.'!$B56),-('Diário 4º PA'!$P$4:$P$2000=N$1),('Diário 4º PA'!$F$4:$F$2000))+SUMPRODUCT(-('Comp.'!$D$5:$D$152='Analítico Cp.'!$B56),-('Comp.'!$J$5:$J$152=N$1),('Comp.'!$E$5:$E$152))</f>
        <v>0</v>
      </c>
      <c r="O56" s="13">
        <f>SUM(C56:N56)</f>
        <v>0</v>
      </c>
      <c r="P56" s="172">
        <f t="shared" ref="P56:P87" si="11">IF($O$163=0,0,O56/$O$163)</f>
        <v>0</v>
      </c>
    </row>
    <row r="57" spans="1:16" ht="23.25" customHeight="1">
      <c r="A57" s="63" t="s">
        <v>17</v>
      </c>
      <c r="B57" s="106" t="s">
        <v>155</v>
      </c>
      <c r="C57" s="12">
        <f>SUMPRODUCT(-('Diário 1º PA'!$E$4:$E$2000='Analítico Cp.'!$B57),-('Diário 1º PA'!$P$4:$P$2000=C$1),('Diário 1º PA'!$F$4:$F$2000))+SUMPRODUCT(-('Diário 2º PA'!$E$4:$E$1998='Analítico Cp.'!$B57),-('Diário 2º PA'!$P$4:$P$1998=C$1),('Diário 2º PA'!$F$4:$F$1998))+SUMPRODUCT(-('Diário 3º PA'!$E$4:$E$1991='Analítico Cp.'!$B57),-('Diário 3º PA'!$P$4:$P$1991=C$1),('Diário 3º PA'!$F$4:$F$1991))+SUMPRODUCT(-('Diário 4º PA'!$E$4:$E$2000='Analítico Cp.'!$B57),-('Diário 4º PA'!$P$4:$P$2000=C$1),('Diário 4º PA'!$F$4:$F$2000))+SUMPRODUCT(-('Comp.'!$D$5:$D$152='Analítico Cp.'!$B57),-('Comp.'!$J$5:$J$152=C$1),('Comp.'!$E$5:$E$152))</f>
        <v>0</v>
      </c>
      <c r="D57" s="12">
        <f>SUMPRODUCT(-('Diário 1º PA'!$E$4:$E$2000='Analítico Cp.'!$B57),-('Diário 1º PA'!$P$4:$P$2000=D$1),('Diário 1º PA'!$F$4:$F$2000))+SUMPRODUCT(-('Diário 2º PA'!$E$4:$E$1998='Analítico Cp.'!$B57),-('Diário 2º PA'!$P$4:$P$1998=D$1),('Diário 2º PA'!$F$4:$F$1998))+SUMPRODUCT(-('Diário 3º PA'!$E$4:$E$1991='Analítico Cp.'!$B57),-('Diário 3º PA'!$P$4:$P$1991=D$1),('Diário 3º PA'!$F$4:$F$1991))+SUMPRODUCT(-('Diário 4º PA'!$E$4:$E$2000='Analítico Cp.'!$B57),-('Diário 4º PA'!$P$4:$P$2000=D$1),('Diário 4º PA'!$F$4:$F$2000))+SUMPRODUCT(-('Comp.'!$D$5:$D$152='Analítico Cp.'!$B57),-('Comp.'!$J$5:$J$152=D$1),('Comp.'!$E$5:$E$152))</f>
        <v>0</v>
      </c>
      <c r="E57" s="12">
        <f>SUMPRODUCT(-('Diário 1º PA'!$E$4:$E$2000='Analítico Cp.'!$B57),-('Diário 1º PA'!$P$4:$P$2000=E$1),('Diário 1º PA'!$F$4:$F$2000))+SUMPRODUCT(-('Diário 2º PA'!$E$4:$E$1998='Analítico Cp.'!$B57),-('Diário 2º PA'!$P$4:$P$1998=E$1),('Diário 2º PA'!$F$4:$F$1998))+SUMPRODUCT(-('Diário 3º PA'!$E$4:$E$1991='Analítico Cp.'!$B57),-('Diário 3º PA'!$P$4:$P$1991=E$1),('Diário 3º PA'!$F$4:$F$1991))+SUMPRODUCT(-('Diário 4º PA'!$E$4:$E$2000='Analítico Cp.'!$B57),-('Diário 4º PA'!$P$4:$P$2000=E$1),('Diário 4º PA'!$F$4:$F$2000))+SUMPRODUCT(-('Comp.'!$D$5:$D$152='Analítico Cp.'!$B57),-('Comp.'!$J$5:$J$152=E$1),('Comp.'!$E$5:$E$152))</f>
        <v>0</v>
      </c>
      <c r="F57" s="12">
        <f>SUMPRODUCT(-('Diário 1º PA'!$E$4:$E$2000='Analítico Cp.'!$B57),-('Diário 1º PA'!$P$4:$P$2000=F$1),('Diário 1º PA'!$F$4:$F$2000))+SUMPRODUCT(-('Diário 2º PA'!$E$4:$E$1998='Analítico Cp.'!$B57),-('Diário 2º PA'!$P$4:$P$1998=F$1),('Diário 2º PA'!$F$4:$F$1998))+SUMPRODUCT(-('Diário 3º PA'!$E$4:$E$1991='Analítico Cp.'!$B57),-('Diário 3º PA'!$P$4:$P$1991=F$1),('Diário 3º PA'!$F$4:$F$1991))+SUMPRODUCT(-('Diário 4º PA'!$E$4:$E$2000='Analítico Cp.'!$B57),-('Diário 4º PA'!$P$4:$P$2000=F$1),('Diário 4º PA'!$F$4:$F$2000))+SUMPRODUCT(-('Comp.'!$D$5:$D$152='Analítico Cp.'!$B57),-('Comp.'!$J$5:$J$152=F$1),('Comp.'!$E$5:$E$152))</f>
        <v>0</v>
      </c>
      <c r="G57" s="12">
        <f>SUMPRODUCT(-('Diário 1º PA'!$E$4:$E$2000='Analítico Cp.'!$B57),-('Diário 1º PA'!$P$4:$P$2000=G$1),('Diário 1º PA'!$F$4:$F$2000))+SUMPRODUCT(-('Diário 2º PA'!$E$4:$E$1998='Analítico Cp.'!$B57),-('Diário 2º PA'!$P$4:$P$1998=G$1),('Diário 2º PA'!$F$4:$F$1998))+SUMPRODUCT(-('Diário 3º PA'!$E$4:$E$1991='Analítico Cp.'!$B57),-('Diário 3º PA'!$P$4:$P$1991=G$1),('Diário 3º PA'!$F$4:$F$1991))+SUMPRODUCT(-('Diário 4º PA'!$E$4:$E$2000='Analítico Cp.'!$B57),-('Diário 4º PA'!$P$4:$P$2000=G$1),('Diário 4º PA'!$F$4:$F$2000))+SUMPRODUCT(-('Comp.'!$D$5:$D$152='Analítico Cp.'!$B57),-('Comp.'!$J$5:$J$152=G$1),('Comp.'!$E$5:$E$152))</f>
        <v>0</v>
      </c>
      <c r="H57" s="12">
        <f>SUMPRODUCT(-('Diário 1º PA'!$E$4:$E$2000='Analítico Cp.'!$B57),-('Diário 1º PA'!$P$4:$P$2000=H$1),('Diário 1º PA'!$F$4:$F$2000))+SUMPRODUCT(-('Diário 2º PA'!$E$4:$E$1998='Analítico Cp.'!$B57),-('Diário 2º PA'!$P$4:$P$1998=H$1),('Diário 2º PA'!$F$4:$F$1998))+SUMPRODUCT(-('Diário 3º PA'!$E$4:$E$1991='Analítico Cp.'!$B57),-('Diário 3º PA'!$P$4:$P$1991=H$1),('Diário 3º PA'!$F$4:$F$1991))+SUMPRODUCT(-('Diário 4º PA'!$E$4:$E$2000='Analítico Cp.'!$B57),-('Diário 4º PA'!$P$4:$P$2000=H$1),('Diário 4º PA'!$F$4:$F$2000))+SUMPRODUCT(-('Comp.'!$D$5:$D$152='Analítico Cp.'!$B57),-('Comp.'!$J$5:$J$152=H$1),('Comp.'!$E$5:$E$152))</f>
        <v>0</v>
      </c>
      <c r="I57" s="12">
        <f>SUMPRODUCT(-('Diário 1º PA'!$E$4:$E$2000='Analítico Cp.'!$B57),-('Diário 1º PA'!$P$4:$P$2000=I$1),('Diário 1º PA'!$F$4:$F$2000))+SUMPRODUCT(-('Diário 2º PA'!$E$4:$E$1998='Analítico Cp.'!$B57),-('Diário 2º PA'!$P$4:$P$1998=I$1),('Diário 2º PA'!$F$4:$F$1998))+SUMPRODUCT(-('Diário 3º PA'!$E$4:$E$1991='Analítico Cp.'!$B57),-('Diário 3º PA'!$P$4:$P$1991=I$1),('Diário 3º PA'!$F$4:$F$1991))+SUMPRODUCT(-('Diário 4º PA'!$E$4:$E$2000='Analítico Cp.'!$B57),-('Diário 4º PA'!$P$4:$P$2000=I$1),('Diário 4º PA'!$F$4:$F$2000))+SUMPRODUCT(-('Comp.'!$D$5:$D$152='Analítico Cp.'!$B57),-('Comp.'!$J$5:$J$152=I$1),('Comp.'!$E$5:$E$152))</f>
        <v>0</v>
      </c>
      <c r="J57" s="12">
        <f>SUMPRODUCT(-('Diário 1º PA'!$E$4:$E$2000='Analítico Cp.'!$B57),-('Diário 1º PA'!$P$4:$P$2000=J$1),('Diário 1º PA'!$F$4:$F$2000))+SUMPRODUCT(-('Diário 2º PA'!$E$4:$E$1998='Analítico Cp.'!$B57),-('Diário 2º PA'!$P$4:$P$1998=J$1),('Diário 2º PA'!$F$4:$F$1998))+SUMPRODUCT(-('Diário 3º PA'!$E$4:$E$1991='Analítico Cp.'!$B57),-('Diário 3º PA'!$P$4:$P$1991=J$1),('Diário 3º PA'!$F$4:$F$1991))+SUMPRODUCT(-('Diário 4º PA'!$E$4:$E$2000='Analítico Cp.'!$B57),-('Diário 4º PA'!$P$4:$P$2000=J$1),('Diário 4º PA'!$F$4:$F$2000))+SUMPRODUCT(-('Comp.'!$D$5:$D$152='Analítico Cp.'!$B57),-('Comp.'!$J$5:$J$152=J$1),('Comp.'!$E$5:$E$152))</f>
        <v>0</v>
      </c>
      <c r="K57" s="12">
        <f>SUMPRODUCT(-('Diário 1º PA'!$E$4:$E$2000='Analítico Cp.'!$B57),-('Diário 1º PA'!$P$4:$P$2000=K$1),('Diário 1º PA'!$F$4:$F$2000))+SUMPRODUCT(-('Diário 2º PA'!$E$4:$E$1998='Analítico Cp.'!$B57),-('Diário 2º PA'!$P$4:$P$1998=K$1),('Diário 2º PA'!$F$4:$F$1998))+SUMPRODUCT(-('Diário 3º PA'!$E$4:$E$1991='Analítico Cp.'!$B57),-('Diário 3º PA'!$P$4:$P$1991=K$1),('Diário 3º PA'!$F$4:$F$1991))+SUMPRODUCT(-('Diário 4º PA'!$E$4:$E$2000='Analítico Cp.'!$B57),-('Diário 4º PA'!$P$4:$P$2000=K$1),('Diário 4º PA'!$F$4:$F$2000))+SUMPRODUCT(-('Comp.'!$D$5:$D$152='Analítico Cp.'!$B57),-('Comp.'!$J$5:$J$152=K$1),('Comp.'!$E$5:$E$152))</f>
        <v>0</v>
      </c>
      <c r="L57" s="12">
        <f>SUMPRODUCT(-('Diário 1º PA'!$E$4:$E$2000='Analítico Cp.'!$B57),-('Diário 1º PA'!$P$4:$P$2000=L$1),('Diário 1º PA'!$F$4:$F$2000))+SUMPRODUCT(-('Diário 2º PA'!$E$4:$E$1998='Analítico Cp.'!$B57),-('Diário 2º PA'!$P$4:$P$1998=L$1),('Diário 2º PA'!$F$4:$F$1998))+SUMPRODUCT(-('Diário 3º PA'!$E$4:$E$1991='Analítico Cp.'!$B57),-('Diário 3º PA'!$P$4:$P$1991=L$1),('Diário 3º PA'!$F$4:$F$1991))+SUMPRODUCT(-('Diário 4º PA'!$E$4:$E$2000='Analítico Cp.'!$B57),-('Diário 4º PA'!$P$4:$P$2000=L$1),('Diário 4º PA'!$F$4:$F$2000))+SUMPRODUCT(-('Comp.'!$D$5:$D$152='Analítico Cp.'!$B57),-('Comp.'!$J$5:$J$152=L$1),('Comp.'!$E$5:$E$152))</f>
        <v>0</v>
      </c>
      <c r="M57" s="12">
        <f>SUMPRODUCT(-('Diário 1º PA'!$E$4:$E$2000='Analítico Cp.'!$B57),-('Diário 1º PA'!$P$4:$P$2000=M$1),('Diário 1º PA'!$F$4:$F$2000))+SUMPRODUCT(-('Diário 2º PA'!$E$4:$E$1998='Analítico Cp.'!$B57),-('Diário 2º PA'!$P$4:$P$1998=M$1),('Diário 2º PA'!$F$4:$F$1998))+SUMPRODUCT(-('Diário 3º PA'!$E$4:$E$1991='Analítico Cp.'!$B57),-('Diário 3º PA'!$P$4:$P$1991=M$1),('Diário 3º PA'!$F$4:$F$1991))+SUMPRODUCT(-('Diário 4º PA'!$E$4:$E$2000='Analítico Cp.'!$B57),-('Diário 4º PA'!$P$4:$P$2000=M$1),('Diário 4º PA'!$F$4:$F$2000))+SUMPRODUCT(-('Comp.'!$D$5:$D$152='Analítico Cp.'!$B57),-('Comp.'!$J$5:$J$152=M$1),('Comp.'!$E$5:$E$152))</f>
        <v>0</v>
      </c>
      <c r="N57" s="12">
        <f>SUMPRODUCT(-('Diário 1º PA'!$E$4:$E$2000='Analítico Cp.'!$B57),-('Diário 1º PA'!$P$4:$P$2000=N$1),('Diário 1º PA'!$F$4:$F$2000))+SUMPRODUCT(-('Diário 2º PA'!$E$4:$E$1998='Analítico Cp.'!$B57),-('Diário 2º PA'!$P$4:$P$1998=N$1),('Diário 2º PA'!$F$4:$F$1998))+SUMPRODUCT(-('Diário 3º PA'!$E$4:$E$1991='Analítico Cp.'!$B57),-('Diário 3º PA'!$P$4:$P$1991=N$1),('Diário 3º PA'!$F$4:$F$1991))+SUMPRODUCT(-('Diário 4º PA'!$E$4:$E$2000='Analítico Cp.'!$B57),-('Diário 4º PA'!$P$4:$P$2000=N$1),('Diário 4º PA'!$F$4:$F$2000))+SUMPRODUCT(-('Comp.'!$D$5:$D$152='Analítico Cp.'!$B57),-('Comp.'!$J$5:$J$152=N$1),('Comp.'!$E$5:$E$152))</f>
        <v>0</v>
      </c>
      <c r="O57" s="13">
        <f t="shared" ref="O57:O116" si="12">SUM(C57:N57)</f>
        <v>0</v>
      </c>
      <c r="P57" s="172">
        <f t="shared" si="11"/>
        <v>0</v>
      </c>
    </row>
    <row r="58" spans="1:16" ht="23.25" customHeight="1">
      <c r="A58" s="63" t="s">
        <v>18</v>
      </c>
      <c r="B58" s="106" t="s">
        <v>3</v>
      </c>
      <c r="C58" s="12">
        <f>SUMPRODUCT(-('Diário 1º PA'!$E$4:$E$2000='Analítico Cp.'!$B58),-('Diário 1º PA'!$P$4:$P$2000=C$1),('Diário 1º PA'!$F$4:$F$2000))+SUMPRODUCT(-('Diário 2º PA'!$E$4:$E$1998='Analítico Cp.'!$B58),-('Diário 2º PA'!$P$4:$P$1998=C$1),('Diário 2º PA'!$F$4:$F$1998))+SUMPRODUCT(-('Diário 3º PA'!$E$4:$E$1991='Analítico Cp.'!$B58),-('Diário 3º PA'!$P$4:$P$1991=C$1),('Diário 3º PA'!$F$4:$F$1991))+SUMPRODUCT(-('Diário 4º PA'!$E$4:$E$2000='Analítico Cp.'!$B58),-('Diário 4º PA'!$P$4:$P$2000=C$1),('Diário 4º PA'!$F$4:$F$2000))+SUMPRODUCT(-('Comp.'!$D$5:$D$152='Analítico Cp.'!$B58),-('Comp.'!$J$5:$J$152=C$1),('Comp.'!$E$5:$E$152))</f>
        <v>0</v>
      </c>
      <c r="D58" s="12">
        <f>SUMPRODUCT(-('Diário 1º PA'!$E$4:$E$2000='Analítico Cp.'!$B58),-('Diário 1º PA'!$P$4:$P$2000=D$1),('Diário 1º PA'!$F$4:$F$2000))+SUMPRODUCT(-('Diário 2º PA'!$E$4:$E$1998='Analítico Cp.'!$B58),-('Diário 2º PA'!$P$4:$P$1998=D$1),('Diário 2º PA'!$F$4:$F$1998))+SUMPRODUCT(-('Diário 3º PA'!$E$4:$E$1991='Analítico Cp.'!$B58),-('Diário 3º PA'!$P$4:$P$1991=D$1),('Diário 3º PA'!$F$4:$F$1991))+SUMPRODUCT(-('Diário 4º PA'!$E$4:$E$2000='Analítico Cp.'!$B58),-('Diário 4º PA'!$P$4:$P$2000=D$1),('Diário 4º PA'!$F$4:$F$2000))+SUMPRODUCT(-('Comp.'!$D$5:$D$152='Analítico Cp.'!$B58),-('Comp.'!$J$5:$J$152=D$1),('Comp.'!$E$5:$E$152))</f>
        <v>0</v>
      </c>
      <c r="E58" s="12">
        <f>SUMPRODUCT(-('Diário 1º PA'!$E$4:$E$2000='Analítico Cp.'!$B58),-('Diário 1º PA'!$P$4:$P$2000=E$1),('Diário 1º PA'!$F$4:$F$2000))+SUMPRODUCT(-('Diário 2º PA'!$E$4:$E$1998='Analítico Cp.'!$B58),-('Diário 2º PA'!$P$4:$P$1998=E$1),('Diário 2º PA'!$F$4:$F$1998))+SUMPRODUCT(-('Diário 3º PA'!$E$4:$E$1991='Analítico Cp.'!$B58),-('Diário 3º PA'!$P$4:$P$1991=E$1),('Diário 3º PA'!$F$4:$F$1991))+SUMPRODUCT(-('Diário 4º PA'!$E$4:$E$2000='Analítico Cp.'!$B58),-('Diário 4º PA'!$P$4:$P$2000=E$1),('Diário 4º PA'!$F$4:$F$2000))+SUMPRODUCT(-('Comp.'!$D$5:$D$152='Analítico Cp.'!$B58),-('Comp.'!$J$5:$J$152=E$1),('Comp.'!$E$5:$E$152))</f>
        <v>0</v>
      </c>
      <c r="F58" s="12">
        <f>SUMPRODUCT(-('Diário 1º PA'!$E$4:$E$2000='Analítico Cp.'!$B58),-('Diário 1º PA'!$P$4:$P$2000=F$1),('Diário 1º PA'!$F$4:$F$2000))+SUMPRODUCT(-('Diário 2º PA'!$E$4:$E$1998='Analítico Cp.'!$B58),-('Diário 2º PA'!$P$4:$P$1998=F$1),('Diário 2º PA'!$F$4:$F$1998))+SUMPRODUCT(-('Diário 3º PA'!$E$4:$E$1991='Analítico Cp.'!$B58),-('Diário 3º PA'!$P$4:$P$1991=F$1),('Diário 3º PA'!$F$4:$F$1991))+SUMPRODUCT(-('Diário 4º PA'!$E$4:$E$2000='Analítico Cp.'!$B58),-('Diário 4º PA'!$P$4:$P$2000=F$1),('Diário 4º PA'!$F$4:$F$2000))+SUMPRODUCT(-('Comp.'!$D$5:$D$152='Analítico Cp.'!$B58),-('Comp.'!$J$5:$J$152=F$1),('Comp.'!$E$5:$E$152))</f>
        <v>0</v>
      </c>
      <c r="G58" s="12">
        <f>SUMPRODUCT(-('Diário 1º PA'!$E$4:$E$2000='Analítico Cp.'!$B58),-('Diário 1º PA'!$P$4:$P$2000=G$1),('Diário 1º PA'!$F$4:$F$2000))+SUMPRODUCT(-('Diário 2º PA'!$E$4:$E$1998='Analítico Cp.'!$B58),-('Diário 2º PA'!$P$4:$P$1998=G$1),('Diário 2º PA'!$F$4:$F$1998))+SUMPRODUCT(-('Diário 3º PA'!$E$4:$E$1991='Analítico Cp.'!$B58),-('Diário 3º PA'!$P$4:$P$1991=G$1),('Diário 3º PA'!$F$4:$F$1991))+SUMPRODUCT(-('Diário 4º PA'!$E$4:$E$2000='Analítico Cp.'!$B58),-('Diário 4º PA'!$P$4:$P$2000=G$1),('Diário 4º PA'!$F$4:$F$2000))+SUMPRODUCT(-('Comp.'!$D$5:$D$152='Analítico Cp.'!$B58),-('Comp.'!$J$5:$J$152=G$1),('Comp.'!$E$5:$E$152))</f>
        <v>0</v>
      </c>
      <c r="H58" s="12">
        <f>SUMPRODUCT(-('Diário 1º PA'!$E$4:$E$2000='Analítico Cp.'!$B58),-('Diário 1º PA'!$P$4:$P$2000=H$1),('Diário 1º PA'!$F$4:$F$2000))+SUMPRODUCT(-('Diário 2º PA'!$E$4:$E$1998='Analítico Cp.'!$B58),-('Diário 2º PA'!$P$4:$P$1998=H$1),('Diário 2º PA'!$F$4:$F$1998))+SUMPRODUCT(-('Diário 3º PA'!$E$4:$E$1991='Analítico Cp.'!$B58),-('Diário 3º PA'!$P$4:$P$1991=H$1),('Diário 3º PA'!$F$4:$F$1991))+SUMPRODUCT(-('Diário 4º PA'!$E$4:$E$2000='Analítico Cp.'!$B58),-('Diário 4º PA'!$P$4:$P$2000=H$1),('Diário 4º PA'!$F$4:$F$2000))+SUMPRODUCT(-('Comp.'!$D$5:$D$152='Analítico Cp.'!$B58),-('Comp.'!$J$5:$J$152=H$1),('Comp.'!$E$5:$E$152))</f>
        <v>0</v>
      </c>
      <c r="I58" s="12">
        <f>SUMPRODUCT(-('Diário 1º PA'!$E$4:$E$2000='Analítico Cp.'!$B58),-('Diário 1º PA'!$P$4:$P$2000=I$1),('Diário 1º PA'!$F$4:$F$2000))+SUMPRODUCT(-('Diário 2º PA'!$E$4:$E$1998='Analítico Cp.'!$B58),-('Diário 2º PA'!$P$4:$P$1998=I$1),('Diário 2º PA'!$F$4:$F$1998))+SUMPRODUCT(-('Diário 3º PA'!$E$4:$E$1991='Analítico Cp.'!$B58),-('Diário 3º PA'!$P$4:$P$1991=I$1),('Diário 3º PA'!$F$4:$F$1991))+SUMPRODUCT(-('Diário 4º PA'!$E$4:$E$2000='Analítico Cp.'!$B58),-('Diário 4º PA'!$P$4:$P$2000=I$1),('Diário 4º PA'!$F$4:$F$2000))+SUMPRODUCT(-('Comp.'!$D$5:$D$152='Analítico Cp.'!$B58),-('Comp.'!$J$5:$J$152=I$1),('Comp.'!$E$5:$E$152))</f>
        <v>0</v>
      </c>
      <c r="J58" s="12">
        <f>SUMPRODUCT(-('Diário 1º PA'!$E$4:$E$2000='Analítico Cp.'!$B58),-('Diário 1º PA'!$P$4:$P$2000=J$1),('Diário 1º PA'!$F$4:$F$2000))+SUMPRODUCT(-('Diário 2º PA'!$E$4:$E$1998='Analítico Cp.'!$B58),-('Diário 2º PA'!$P$4:$P$1998=J$1),('Diário 2º PA'!$F$4:$F$1998))+SUMPRODUCT(-('Diário 3º PA'!$E$4:$E$1991='Analítico Cp.'!$B58),-('Diário 3º PA'!$P$4:$P$1991=J$1),('Diário 3º PA'!$F$4:$F$1991))+SUMPRODUCT(-('Diário 4º PA'!$E$4:$E$2000='Analítico Cp.'!$B58),-('Diário 4º PA'!$P$4:$P$2000=J$1),('Diário 4º PA'!$F$4:$F$2000))+SUMPRODUCT(-('Comp.'!$D$5:$D$152='Analítico Cp.'!$B58),-('Comp.'!$J$5:$J$152=J$1),('Comp.'!$E$5:$E$152))</f>
        <v>0</v>
      </c>
      <c r="K58" s="12">
        <f>SUMPRODUCT(-('Diário 1º PA'!$E$4:$E$2000='Analítico Cp.'!$B58),-('Diário 1º PA'!$P$4:$P$2000=K$1),('Diário 1º PA'!$F$4:$F$2000))+SUMPRODUCT(-('Diário 2º PA'!$E$4:$E$1998='Analítico Cp.'!$B58),-('Diário 2º PA'!$P$4:$P$1998=K$1),('Diário 2º PA'!$F$4:$F$1998))+SUMPRODUCT(-('Diário 3º PA'!$E$4:$E$1991='Analítico Cp.'!$B58),-('Diário 3º PA'!$P$4:$P$1991=K$1),('Diário 3º PA'!$F$4:$F$1991))+SUMPRODUCT(-('Diário 4º PA'!$E$4:$E$2000='Analítico Cp.'!$B58),-('Diário 4º PA'!$P$4:$P$2000=K$1),('Diário 4º PA'!$F$4:$F$2000))+SUMPRODUCT(-('Comp.'!$D$5:$D$152='Analítico Cp.'!$B58),-('Comp.'!$J$5:$J$152=K$1),('Comp.'!$E$5:$E$152))</f>
        <v>0</v>
      </c>
      <c r="L58" s="12">
        <f>SUMPRODUCT(-('Diário 1º PA'!$E$4:$E$2000='Analítico Cp.'!$B58),-('Diário 1º PA'!$P$4:$P$2000=L$1),('Diário 1º PA'!$F$4:$F$2000))+SUMPRODUCT(-('Diário 2º PA'!$E$4:$E$1998='Analítico Cp.'!$B58),-('Diário 2º PA'!$P$4:$P$1998=L$1),('Diário 2º PA'!$F$4:$F$1998))+SUMPRODUCT(-('Diário 3º PA'!$E$4:$E$1991='Analítico Cp.'!$B58),-('Diário 3º PA'!$P$4:$P$1991=L$1),('Diário 3º PA'!$F$4:$F$1991))+SUMPRODUCT(-('Diário 4º PA'!$E$4:$E$2000='Analítico Cp.'!$B58),-('Diário 4º PA'!$P$4:$P$2000=L$1),('Diário 4º PA'!$F$4:$F$2000))+SUMPRODUCT(-('Comp.'!$D$5:$D$152='Analítico Cp.'!$B58),-('Comp.'!$J$5:$J$152=L$1),('Comp.'!$E$5:$E$152))</f>
        <v>0</v>
      </c>
      <c r="M58" s="12">
        <f>SUMPRODUCT(-('Diário 1º PA'!$E$4:$E$2000='Analítico Cp.'!$B58),-('Diário 1º PA'!$P$4:$P$2000=M$1),('Diário 1º PA'!$F$4:$F$2000))+SUMPRODUCT(-('Diário 2º PA'!$E$4:$E$1998='Analítico Cp.'!$B58),-('Diário 2º PA'!$P$4:$P$1998=M$1),('Diário 2º PA'!$F$4:$F$1998))+SUMPRODUCT(-('Diário 3º PA'!$E$4:$E$1991='Analítico Cp.'!$B58),-('Diário 3º PA'!$P$4:$P$1991=M$1),('Diário 3º PA'!$F$4:$F$1991))+SUMPRODUCT(-('Diário 4º PA'!$E$4:$E$2000='Analítico Cp.'!$B58),-('Diário 4º PA'!$P$4:$P$2000=M$1),('Diário 4º PA'!$F$4:$F$2000))+SUMPRODUCT(-('Comp.'!$D$5:$D$152='Analítico Cp.'!$B58),-('Comp.'!$J$5:$J$152=M$1),('Comp.'!$E$5:$E$152))</f>
        <v>0</v>
      </c>
      <c r="N58" s="12">
        <f>SUMPRODUCT(-('Diário 1º PA'!$E$4:$E$2000='Analítico Cp.'!$B58),-('Diário 1º PA'!$P$4:$P$2000=N$1),('Diário 1º PA'!$F$4:$F$2000))+SUMPRODUCT(-('Diário 2º PA'!$E$4:$E$1998='Analítico Cp.'!$B58),-('Diário 2º PA'!$P$4:$P$1998=N$1),('Diário 2º PA'!$F$4:$F$1998))+SUMPRODUCT(-('Diário 3º PA'!$E$4:$E$1991='Analítico Cp.'!$B58),-('Diário 3º PA'!$P$4:$P$1991=N$1),('Diário 3º PA'!$F$4:$F$1991))+SUMPRODUCT(-('Diário 4º PA'!$E$4:$E$2000='Analítico Cp.'!$B58),-('Diário 4º PA'!$P$4:$P$2000=N$1),('Diário 4º PA'!$F$4:$F$2000))+SUMPRODUCT(-('Comp.'!$D$5:$D$152='Analítico Cp.'!$B58),-('Comp.'!$J$5:$J$152=N$1),('Comp.'!$E$5:$E$152))</f>
        <v>0</v>
      </c>
      <c r="O58" s="13">
        <f t="shared" si="12"/>
        <v>0</v>
      </c>
      <c r="P58" s="172">
        <f t="shared" si="11"/>
        <v>0</v>
      </c>
    </row>
    <row r="59" spans="1:16" ht="23.25" customHeight="1">
      <c r="A59" s="63" t="s">
        <v>19</v>
      </c>
      <c r="B59" s="106" t="s">
        <v>65</v>
      </c>
      <c r="C59" s="12">
        <f>SUMPRODUCT(-('Diário 1º PA'!$E$4:$E$2000='Analítico Cp.'!$B59),-('Diário 1º PA'!$P$4:$P$2000=C$1),('Diário 1º PA'!$F$4:$F$2000))+SUMPRODUCT(-('Diário 2º PA'!$E$4:$E$1998='Analítico Cp.'!$B59),-('Diário 2º PA'!$P$4:$P$1998=C$1),('Diário 2º PA'!$F$4:$F$1998))+SUMPRODUCT(-('Diário 3º PA'!$E$4:$E$1991='Analítico Cp.'!$B59),-('Diário 3º PA'!$P$4:$P$1991=C$1),('Diário 3º PA'!$F$4:$F$1991))+SUMPRODUCT(-('Diário 4º PA'!$E$4:$E$2000='Analítico Cp.'!$B59),-('Diário 4º PA'!$P$4:$P$2000=C$1),('Diário 4º PA'!$F$4:$F$2000))+SUMPRODUCT(-('Comp.'!$D$5:$D$152='Analítico Cp.'!$B59),-('Comp.'!$J$5:$J$152=C$1),('Comp.'!$E$5:$E$152))</f>
        <v>0</v>
      </c>
      <c r="D59" s="12">
        <f>SUMPRODUCT(-('Diário 1º PA'!$E$4:$E$2000='Analítico Cp.'!$B59),-('Diário 1º PA'!$P$4:$P$2000=D$1),('Diário 1º PA'!$F$4:$F$2000))+SUMPRODUCT(-('Diário 2º PA'!$E$4:$E$1998='Analítico Cp.'!$B59),-('Diário 2º PA'!$P$4:$P$1998=D$1),('Diário 2º PA'!$F$4:$F$1998))+SUMPRODUCT(-('Diário 3º PA'!$E$4:$E$1991='Analítico Cp.'!$B59),-('Diário 3º PA'!$P$4:$P$1991=D$1),('Diário 3º PA'!$F$4:$F$1991))+SUMPRODUCT(-('Diário 4º PA'!$E$4:$E$2000='Analítico Cp.'!$B59),-('Diário 4º PA'!$P$4:$P$2000=D$1),('Diário 4º PA'!$F$4:$F$2000))+SUMPRODUCT(-('Comp.'!$D$5:$D$152='Analítico Cp.'!$B59),-('Comp.'!$J$5:$J$152=D$1),('Comp.'!$E$5:$E$152))</f>
        <v>0</v>
      </c>
      <c r="E59" s="12">
        <f>SUMPRODUCT(-('Diário 1º PA'!$E$4:$E$2000='Analítico Cp.'!$B59),-('Diário 1º PA'!$P$4:$P$2000=E$1),('Diário 1º PA'!$F$4:$F$2000))+SUMPRODUCT(-('Diário 2º PA'!$E$4:$E$1998='Analítico Cp.'!$B59),-('Diário 2º PA'!$P$4:$P$1998=E$1),('Diário 2º PA'!$F$4:$F$1998))+SUMPRODUCT(-('Diário 3º PA'!$E$4:$E$1991='Analítico Cp.'!$B59),-('Diário 3º PA'!$P$4:$P$1991=E$1),('Diário 3º PA'!$F$4:$F$1991))+SUMPRODUCT(-('Diário 4º PA'!$E$4:$E$2000='Analítico Cp.'!$B59),-('Diário 4º PA'!$P$4:$P$2000=E$1),('Diário 4º PA'!$F$4:$F$2000))+SUMPRODUCT(-('Comp.'!$D$5:$D$152='Analítico Cp.'!$B59),-('Comp.'!$J$5:$J$152=E$1),('Comp.'!$E$5:$E$152))</f>
        <v>0</v>
      </c>
      <c r="F59" s="12">
        <f>SUMPRODUCT(-('Diário 1º PA'!$E$4:$E$2000='Analítico Cp.'!$B59),-('Diário 1º PA'!$P$4:$P$2000=F$1),('Diário 1º PA'!$F$4:$F$2000))+SUMPRODUCT(-('Diário 2º PA'!$E$4:$E$1998='Analítico Cp.'!$B59),-('Diário 2º PA'!$P$4:$P$1998=F$1),('Diário 2º PA'!$F$4:$F$1998))+SUMPRODUCT(-('Diário 3º PA'!$E$4:$E$1991='Analítico Cp.'!$B59),-('Diário 3º PA'!$P$4:$P$1991=F$1),('Diário 3º PA'!$F$4:$F$1991))+SUMPRODUCT(-('Diário 4º PA'!$E$4:$E$2000='Analítico Cp.'!$B59),-('Diário 4º PA'!$P$4:$P$2000=F$1),('Diário 4º PA'!$F$4:$F$2000))+SUMPRODUCT(-('Comp.'!$D$5:$D$152='Analítico Cp.'!$B59),-('Comp.'!$J$5:$J$152=F$1),('Comp.'!$E$5:$E$152))</f>
        <v>0</v>
      </c>
      <c r="G59" s="12">
        <f>SUMPRODUCT(-('Diário 1º PA'!$E$4:$E$2000='Analítico Cp.'!$B59),-('Diário 1º PA'!$P$4:$P$2000=G$1),('Diário 1º PA'!$F$4:$F$2000))+SUMPRODUCT(-('Diário 2º PA'!$E$4:$E$1998='Analítico Cp.'!$B59),-('Diário 2º PA'!$P$4:$P$1998=G$1),('Diário 2º PA'!$F$4:$F$1998))+SUMPRODUCT(-('Diário 3º PA'!$E$4:$E$1991='Analítico Cp.'!$B59),-('Diário 3º PA'!$P$4:$P$1991=G$1),('Diário 3º PA'!$F$4:$F$1991))+SUMPRODUCT(-('Diário 4º PA'!$E$4:$E$2000='Analítico Cp.'!$B59),-('Diário 4º PA'!$P$4:$P$2000=G$1),('Diário 4º PA'!$F$4:$F$2000))+SUMPRODUCT(-('Comp.'!$D$5:$D$152='Analítico Cp.'!$B59),-('Comp.'!$J$5:$J$152=G$1),('Comp.'!$E$5:$E$152))</f>
        <v>0</v>
      </c>
      <c r="H59" s="12">
        <f>SUMPRODUCT(-('Diário 1º PA'!$E$4:$E$2000='Analítico Cp.'!$B59),-('Diário 1º PA'!$P$4:$P$2000=H$1),('Diário 1º PA'!$F$4:$F$2000))+SUMPRODUCT(-('Diário 2º PA'!$E$4:$E$1998='Analítico Cp.'!$B59),-('Diário 2º PA'!$P$4:$P$1998=H$1),('Diário 2º PA'!$F$4:$F$1998))+SUMPRODUCT(-('Diário 3º PA'!$E$4:$E$1991='Analítico Cp.'!$B59),-('Diário 3º PA'!$P$4:$P$1991=H$1),('Diário 3º PA'!$F$4:$F$1991))+SUMPRODUCT(-('Diário 4º PA'!$E$4:$E$2000='Analítico Cp.'!$B59),-('Diário 4º PA'!$P$4:$P$2000=H$1),('Diário 4º PA'!$F$4:$F$2000))+SUMPRODUCT(-('Comp.'!$D$5:$D$152='Analítico Cp.'!$B59),-('Comp.'!$J$5:$J$152=H$1),('Comp.'!$E$5:$E$152))</f>
        <v>0</v>
      </c>
      <c r="I59" s="12">
        <f>SUMPRODUCT(-('Diário 1º PA'!$E$4:$E$2000='Analítico Cp.'!$B59),-('Diário 1º PA'!$P$4:$P$2000=I$1),('Diário 1º PA'!$F$4:$F$2000))+SUMPRODUCT(-('Diário 2º PA'!$E$4:$E$1998='Analítico Cp.'!$B59),-('Diário 2º PA'!$P$4:$P$1998=I$1),('Diário 2º PA'!$F$4:$F$1998))+SUMPRODUCT(-('Diário 3º PA'!$E$4:$E$1991='Analítico Cp.'!$B59),-('Diário 3º PA'!$P$4:$P$1991=I$1),('Diário 3º PA'!$F$4:$F$1991))+SUMPRODUCT(-('Diário 4º PA'!$E$4:$E$2000='Analítico Cp.'!$B59),-('Diário 4º PA'!$P$4:$P$2000=I$1),('Diário 4º PA'!$F$4:$F$2000))+SUMPRODUCT(-('Comp.'!$D$5:$D$152='Analítico Cp.'!$B59),-('Comp.'!$J$5:$J$152=I$1),('Comp.'!$E$5:$E$152))</f>
        <v>0</v>
      </c>
      <c r="J59" s="12">
        <f>SUMPRODUCT(-('Diário 1º PA'!$E$4:$E$2000='Analítico Cp.'!$B59),-('Diário 1º PA'!$P$4:$P$2000=J$1),('Diário 1º PA'!$F$4:$F$2000))+SUMPRODUCT(-('Diário 2º PA'!$E$4:$E$1998='Analítico Cp.'!$B59),-('Diário 2º PA'!$P$4:$P$1998=J$1),('Diário 2º PA'!$F$4:$F$1998))+SUMPRODUCT(-('Diário 3º PA'!$E$4:$E$1991='Analítico Cp.'!$B59),-('Diário 3º PA'!$P$4:$P$1991=J$1),('Diário 3º PA'!$F$4:$F$1991))+SUMPRODUCT(-('Diário 4º PA'!$E$4:$E$2000='Analítico Cp.'!$B59),-('Diário 4º PA'!$P$4:$P$2000=J$1),('Diário 4º PA'!$F$4:$F$2000))+SUMPRODUCT(-('Comp.'!$D$5:$D$152='Analítico Cp.'!$B59),-('Comp.'!$J$5:$J$152=J$1),('Comp.'!$E$5:$E$152))</f>
        <v>0</v>
      </c>
      <c r="K59" s="12">
        <f>SUMPRODUCT(-('Diário 1º PA'!$E$4:$E$2000='Analítico Cp.'!$B59),-('Diário 1º PA'!$P$4:$P$2000=K$1),('Diário 1º PA'!$F$4:$F$2000))+SUMPRODUCT(-('Diário 2º PA'!$E$4:$E$1998='Analítico Cp.'!$B59),-('Diário 2º PA'!$P$4:$P$1998=K$1),('Diário 2º PA'!$F$4:$F$1998))+SUMPRODUCT(-('Diário 3º PA'!$E$4:$E$1991='Analítico Cp.'!$B59),-('Diário 3º PA'!$P$4:$P$1991=K$1),('Diário 3º PA'!$F$4:$F$1991))+SUMPRODUCT(-('Diário 4º PA'!$E$4:$E$2000='Analítico Cp.'!$B59),-('Diário 4º PA'!$P$4:$P$2000=K$1),('Diário 4º PA'!$F$4:$F$2000))+SUMPRODUCT(-('Comp.'!$D$5:$D$152='Analítico Cp.'!$B59),-('Comp.'!$J$5:$J$152=K$1),('Comp.'!$E$5:$E$152))</f>
        <v>0</v>
      </c>
      <c r="L59" s="12">
        <f>SUMPRODUCT(-('Diário 1º PA'!$E$4:$E$2000='Analítico Cp.'!$B59),-('Diário 1º PA'!$P$4:$P$2000=L$1),('Diário 1º PA'!$F$4:$F$2000))+SUMPRODUCT(-('Diário 2º PA'!$E$4:$E$1998='Analítico Cp.'!$B59),-('Diário 2º PA'!$P$4:$P$1998=L$1),('Diário 2º PA'!$F$4:$F$1998))+SUMPRODUCT(-('Diário 3º PA'!$E$4:$E$1991='Analítico Cp.'!$B59),-('Diário 3º PA'!$P$4:$P$1991=L$1),('Diário 3º PA'!$F$4:$F$1991))+SUMPRODUCT(-('Diário 4º PA'!$E$4:$E$2000='Analítico Cp.'!$B59),-('Diário 4º PA'!$P$4:$P$2000=L$1),('Diário 4º PA'!$F$4:$F$2000))+SUMPRODUCT(-('Comp.'!$D$5:$D$152='Analítico Cp.'!$B59),-('Comp.'!$J$5:$J$152=L$1),('Comp.'!$E$5:$E$152))</f>
        <v>0</v>
      </c>
      <c r="M59" s="12">
        <f>SUMPRODUCT(-('Diário 1º PA'!$E$4:$E$2000='Analítico Cp.'!$B59),-('Diário 1º PA'!$P$4:$P$2000=M$1),('Diário 1º PA'!$F$4:$F$2000))+SUMPRODUCT(-('Diário 2º PA'!$E$4:$E$1998='Analítico Cp.'!$B59),-('Diário 2º PA'!$P$4:$P$1998=M$1),('Diário 2º PA'!$F$4:$F$1998))+SUMPRODUCT(-('Diário 3º PA'!$E$4:$E$1991='Analítico Cp.'!$B59),-('Diário 3º PA'!$P$4:$P$1991=M$1),('Diário 3º PA'!$F$4:$F$1991))+SUMPRODUCT(-('Diário 4º PA'!$E$4:$E$2000='Analítico Cp.'!$B59),-('Diário 4º PA'!$P$4:$P$2000=M$1),('Diário 4º PA'!$F$4:$F$2000))+SUMPRODUCT(-('Comp.'!$D$5:$D$152='Analítico Cp.'!$B59),-('Comp.'!$J$5:$J$152=M$1),('Comp.'!$E$5:$E$152))</f>
        <v>0</v>
      </c>
      <c r="N59" s="12">
        <f>SUMPRODUCT(-('Diário 1º PA'!$E$4:$E$2000='Analítico Cp.'!$B59),-('Diário 1º PA'!$P$4:$P$2000=N$1),('Diário 1º PA'!$F$4:$F$2000))+SUMPRODUCT(-('Diário 2º PA'!$E$4:$E$1998='Analítico Cp.'!$B59),-('Diário 2º PA'!$P$4:$P$1998=N$1),('Diário 2º PA'!$F$4:$F$1998))+SUMPRODUCT(-('Diário 3º PA'!$E$4:$E$1991='Analítico Cp.'!$B59),-('Diário 3º PA'!$P$4:$P$1991=N$1),('Diário 3º PA'!$F$4:$F$1991))+SUMPRODUCT(-('Diário 4º PA'!$E$4:$E$2000='Analítico Cp.'!$B59),-('Diário 4º PA'!$P$4:$P$2000=N$1),('Diário 4º PA'!$F$4:$F$2000))+SUMPRODUCT(-('Comp.'!$D$5:$D$152='Analítico Cp.'!$B59),-('Comp.'!$J$5:$J$152=N$1),('Comp.'!$E$5:$E$152))</f>
        <v>0</v>
      </c>
      <c r="O59" s="13">
        <f t="shared" si="12"/>
        <v>0</v>
      </c>
      <c r="P59" s="172">
        <f t="shared" si="11"/>
        <v>0</v>
      </c>
    </row>
    <row r="60" spans="1:16" ht="23.25" customHeight="1">
      <c r="A60" s="63" t="s">
        <v>20</v>
      </c>
      <c r="B60" s="106" t="s">
        <v>85</v>
      </c>
      <c r="C60" s="12">
        <f>SUMPRODUCT(-('Diário 1º PA'!$E$4:$E$2000='Analítico Cp.'!$B60),-('Diário 1º PA'!$P$4:$P$2000=C$1),('Diário 1º PA'!$F$4:$F$2000))+SUMPRODUCT(-('Diário 2º PA'!$E$4:$E$1998='Analítico Cp.'!$B60),-('Diário 2º PA'!$P$4:$P$1998=C$1),('Diário 2º PA'!$F$4:$F$1998))+SUMPRODUCT(-('Diário 3º PA'!$E$4:$E$1991='Analítico Cp.'!$B60),-('Diário 3º PA'!$P$4:$P$1991=C$1),('Diário 3º PA'!$F$4:$F$1991))+SUMPRODUCT(-('Diário 4º PA'!$E$4:$E$2000='Analítico Cp.'!$B60),-('Diário 4º PA'!$P$4:$P$2000=C$1),('Diário 4º PA'!$F$4:$F$2000))+SUMPRODUCT(-('Comp.'!$D$5:$D$152='Analítico Cp.'!$B60),-('Comp.'!$J$5:$J$152=C$1),('Comp.'!$E$5:$E$152))</f>
        <v>0</v>
      </c>
      <c r="D60" s="12">
        <f>SUMPRODUCT(-('Diário 1º PA'!$E$4:$E$2000='Analítico Cp.'!$B60),-('Diário 1º PA'!$P$4:$P$2000=D$1),('Diário 1º PA'!$F$4:$F$2000))+SUMPRODUCT(-('Diário 2º PA'!$E$4:$E$1998='Analítico Cp.'!$B60),-('Diário 2º PA'!$P$4:$P$1998=D$1),('Diário 2º PA'!$F$4:$F$1998))+SUMPRODUCT(-('Diário 3º PA'!$E$4:$E$1991='Analítico Cp.'!$B60),-('Diário 3º PA'!$P$4:$P$1991=D$1),('Diário 3º PA'!$F$4:$F$1991))+SUMPRODUCT(-('Diário 4º PA'!$E$4:$E$2000='Analítico Cp.'!$B60),-('Diário 4º PA'!$P$4:$P$2000=D$1),('Diário 4º PA'!$F$4:$F$2000))+SUMPRODUCT(-('Comp.'!$D$5:$D$152='Analítico Cp.'!$B60),-('Comp.'!$J$5:$J$152=D$1),('Comp.'!$E$5:$E$152))</f>
        <v>0</v>
      </c>
      <c r="E60" s="12">
        <f>SUMPRODUCT(-('Diário 1º PA'!$E$4:$E$2000='Analítico Cp.'!$B60),-('Diário 1º PA'!$P$4:$P$2000=E$1),('Diário 1º PA'!$F$4:$F$2000))+SUMPRODUCT(-('Diário 2º PA'!$E$4:$E$1998='Analítico Cp.'!$B60),-('Diário 2º PA'!$P$4:$P$1998=E$1),('Diário 2º PA'!$F$4:$F$1998))+SUMPRODUCT(-('Diário 3º PA'!$E$4:$E$1991='Analítico Cp.'!$B60),-('Diário 3º PA'!$P$4:$P$1991=E$1),('Diário 3º PA'!$F$4:$F$1991))+SUMPRODUCT(-('Diário 4º PA'!$E$4:$E$2000='Analítico Cp.'!$B60),-('Diário 4º PA'!$P$4:$P$2000=E$1),('Diário 4º PA'!$F$4:$F$2000))+SUMPRODUCT(-('Comp.'!$D$5:$D$152='Analítico Cp.'!$B60),-('Comp.'!$J$5:$J$152=E$1),('Comp.'!$E$5:$E$152))</f>
        <v>0</v>
      </c>
      <c r="F60" s="12">
        <f>SUMPRODUCT(-('Diário 1º PA'!$E$4:$E$2000='Analítico Cp.'!$B60),-('Diário 1º PA'!$P$4:$P$2000=F$1),('Diário 1º PA'!$F$4:$F$2000))+SUMPRODUCT(-('Diário 2º PA'!$E$4:$E$1998='Analítico Cp.'!$B60),-('Diário 2º PA'!$P$4:$P$1998=F$1),('Diário 2º PA'!$F$4:$F$1998))+SUMPRODUCT(-('Diário 3º PA'!$E$4:$E$1991='Analítico Cp.'!$B60),-('Diário 3º PA'!$P$4:$P$1991=F$1),('Diário 3º PA'!$F$4:$F$1991))+SUMPRODUCT(-('Diário 4º PA'!$E$4:$E$2000='Analítico Cp.'!$B60),-('Diário 4º PA'!$P$4:$P$2000=F$1),('Diário 4º PA'!$F$4:$F$2000))+SUMPRODUCT(-('Comp.'!$D$5:$D$152='Analítico Cp.'!$B60),-('Comp.'!$J$5:$J$152=F$1),('Comp.'!$E$5:$E$152))</f>
        <v>0</v>
      </c>
      <c r="G60" s="12">
        <f>SUMPRODUCT(-('Diário 1º PA'!$E$4:$E$2000='Analítico Cp.'!$B60),-('Diário 1º PA'!$P$4:$P$2000=G$1),('Diário 1º PA'!$F$4:$F$2000))+SUMPRODUCT(-('Diário 2º PA'!$E$4:$E$1998='Analítico Cp.'!$B60),-('Diário 2º PA'!$P$4:$P$1998=G$1),('Diário 2º PA'!$F$4:$F$1998))+SUMPRODUCT(-('Diário 3º PA'!$E$4:$E$1991='Analítico Cp.'!$B60),-('Diário 3º PA'!$P$4:$P$1991=G$1),('Diário 3º PA'!$F$4:$F$1991))+SUMPRODUCT(-('Diário 4º PA'!$E$4:$E$2000='Analítico Cp.'!$B60),-('Diário 4º PA'!$P$4:$P$2000=G$1),('Diário 4º PA'!$F$4:$F$2000))+SUMPRODUCT(-('Comp.'!$D$5:$D$152='Analítico Cp.'!$B60),-('Comp.'!$J$5:$J$152=G$1),('Comp.'!$E$5:$E$152))</f>
        <v>0</v>
      </c>
      <c r="H60" s="12">
        <f>SUMPRODUCT(-('Diário 1º PA'!$E$4:$E$2000='Analítico Cp.'!$B60),-('Diário 1º PA'!$P$4:$P$2000=H$1),('Diário 1º PA'!$F$4:$F$2000))+SUMPRODUCT(-('Diário 2º PA'!$E$4:$E$1998='Analítico Cp.'!$B60),-('Diário 2º PA'!$P$4:$P$1998=H$1),('Diário 2º PA'!$F$4:$F$1998))+SUMPRODUCT(-('Diário 3º PA'!$E$4:$E$1991='Analítico Cp.'!$B60),-('Diário 3º PA'!$P$4:$P$1991=H$1),('Diário 3º PA'!$F$4:$F$1991))+SUMPRODUCT(-('Diário 4º PA'!$E$4:$E$2000='Analítico Cp.'!$B60),-('Diário 4º PA'!$P$4:$P$2000=H$1),('Diário 4º PA'!$F$4:$F$2000))+SUMPRODUCT(-('Comp.'!$D$5:$D$152='Analítico Cp.'!$B60),-('Comp.'!$J$5:$J$152=H$1),('Comp.'!$E$5:$E$152))</f>
        <v>0</v>
      </c>
      <c r="I60" s="12">
        <f>SUMPRODUCT(-('Diário 1º PA'!$E$4:$E$2000='Analítico Cp.'!$B60),-('Diário 1º PA'!$P$4:$P$2000=I$1),('Diário 1º PA'!$F$4:$F$2000))+SUMPRODUCT(-('Diário 2º PA'!$E$4:$E$1998='Analítico Cp.'!$B60),-('Diário 2º PA'!$P$4:$P$1998=I$1),('Diário 2º PA'!$F$4:$F$1998))+SUMPRODUCT(-('Diário 3º PA'!$E$4:$E$1991='Analítico Cp.'!$B60),-('Diário 3º PA'!$P$4:$P$1991=I$1),('Diário 3º PA'!$F$4:$F$1991))+SUMPRODUCT(-('Diário 4º PA'!$E$4:$E$2000='Analítico Cp.'!$B60),-('Diário 4º PA'!$P$4:$P$2000=I$1),('Diário 4º PA'!$F$4:$F$2000))+SUMPRODUCT(-('Comp.'!$D$5:$D$152='Analítico Cp.'!$B60),-('Comp.'!$J$5:$J$152=I$1),('Comp.'!$E$5:$E$152))</f>
        <v>0</v>
      </c>
      <c r="J60" s="12">
        <f>SUMPRODUCT(-('Diário 1º PA'!$E$4:$E$2000='Analítico Cp.'!$B60),-('Diário 1º PA'!$P$4:$P$2000=J$1),('Diário 1º PA'!$F$4:$F$2000))+SUMPRODUCT(-('Diário 2º PA'!$E$4:$E$1998='Analítico Cp.'!$B60),-('Diário 2º PA'!$P$4:$P$1998=J$1),('Diário 2º PA'!$F$4:$F$1998))+SUMPRODUCT(-('Diário 3º PA'!$E$4:$E$1991='Analítico Cp.'!$B60),-('Diário 3º PA'!$P$4:$P$1991=J$1),('Diário 3º PA'!$F$4:$F$1991))+SUMPRODUCT(-('Diário 4º PA'!$E$4:$E$2000='Analítico Cp.'!$B60),-('Diário 4º PA'!$P$4:$P$2000=J$1),('Diário 4º PA'!$F$4:$F$2000))+SUMPRODUCT(-('Comp.'!$D$5:$D$152='Analítico Cp.'!$B60),-('Comp.'!$J$5:$J$152=J$1),('Comp.'!$E$5:$E$152))</f>
        <v>0</v>
      </c>
      <c r="K60" s="12">
        <f>SUMPRODUCT(-('Diário 1º PA'!$E$4:$E$2000='Analítico Cp.'!$B60),-('Diário 1º PA'!$P$4:$P$2000=K$1),('Diário 1º PA'!$F$4:$F$2000))+SUMPRODUCT(-('Diário 2º PA'!$E$4:$E$1998='Analítico Cp.'!$B60),-('Diário 2º PA'!$P$4:$P$1998=K$1),('Diário 2º PA'!$F$4:$F$1998))+SUMPRODUCT(-('Diário 3º PA'!$E$4:$E$1991='Analítico Cp.'!$B60),-('Diário 3º PA'!$P$4:$P$1991=K$1),('Diário 3º PA'!$F$4:$F$1991))+SUMPRODUCT(-('Diário 4º PA'!$E$4:$E$2000='Analítico Cp.'!$B60),-('Diário 4º PA'!$P$4:$P$2000=K$1),('Diário 4º PA'!$F$4:$F$2000))+SUMPRODUCT(-('Comp.'!$D$5:$D$152='Analítico Cp.'!$B60),-('Comp.'!$J$5:$J$152=K$1),('Comp.'!$E$5:$E$152))</f>
        <v>0</v>
      </c>
      <c r="L60" s="12">
        <f>SUMPRODUCT(-('Diário 1º PA'!$E$4:$E$2000='Analítico Cp.'!$B60),-('Diário 1º PA'!$P$4:$P$2000=L$1),('Diário 1º PA'!$F$4:$F$2000))+SUMPRODUCT(-('Diário 2º PA'!$E$4:$E$1998='Analítico Cp.'!$B60),-('Diário 2º PA'!$P$4:$P$1998=L$1),('Diário 2º PA'!$F$4:$F$1998))+SUMPRODUCT(-('Diário 3º PA'!$E$4:$E$1991='Analítico Cp.'!$B60),-('Diário 3º PA'!$P$4:$P$1991=L$1),('Diário 3º PA'!$F$4:$F$1991))+SUMPRODUCT(-('Diário 4º PA'!$E$4:$E$2000='Analítico Cp.'!$B60),-('Diário 4º PA'!$P$4:$P$2000=L$1),('Diário 4º PA'!$F$4:$F$2000))+SUMPRODUCT(-('Comp.'!$D$5:$D$152='Analítico Cp.'!$B60),-('Comp.'!$J$5:$J$152=L$1),('Comp.'!$E$5:$E$152))</f>
        <v>0</v>
      </c>
      <c r="M60" s="12">
        <f>SUMPRODUCT(-('Diário 1º PA'!$E$4:$E$2000='Analítico Cp.'!$B60),-('Diário 1º PA'!$P$4:$P$2000=M$1),('Diário 1º PA'!$F$4:$F$2000))+SUMPRODUCT(-('Diário 2º PA'!$E$4:$E$1998='Analítico Cp.'!$B60),-('Diário 2º PA'!$P$4:$P$1998=M$1),('Diário 2º PA'!$F$4:$F$1998))+SUMPRODUCT(-('Diário 3º PA'!$E$4:$E$1991='Analítico Cp.'!$B60),-('Diário 3º PA'!$P$4:$P$1991=M$1),('Diário 3º PA'!$F$4:$F$1991))+SUMPRODUCT(-('Diário 4º PA'!$E$4:$E$2000='Analítico Cp.'!$B60),-('Diário 4º PA'!$P$4:$P$2000=M$1),('Diário 4º PA'!$F$4:$F$2000))+SUMPRODUCT(-('Comp.'!$D$5:$D$152='Analítico Cp.'!$B60),-('Comp.'!$J$5:$J$152=M$1),('Comp.'!$E$5:$E$152))</f>
        <v>0</v>
      </c>
      <c r="N60" s="12">
        <f>SUMPRODUCT(-('Diário 1º PA'!$E$4:$E$2000='Analítico Cp.'!$B60),-('Diário 1º PA'!$P$4:$P$2000=N$1),('Diário 1º PA'!$F$4:$F$2000))+SUMPRODUCT(-('Diário 2º PA'!$E$4:$E$1998='Analítico Cp.'!$B60),-('Diário 2º PA'!$P$4:$P$1998=N$1),('Diário 2º PA'!$F$4:$F$1998))+SUMPRODUCT(-('Diário 3º PA'!$E$4:$E$1991='Analítico Cp.'!$B60),-('Diário 3º PA'!$P$4:$P$1991=N$1),('Diário 3º PA'!$F$4:$F$1991))+SUMPRODUCT(-('Diário 4º PA'!$E$4:$E$2000='Analítico Cp.'!$B60),-('Diário 4º PA'!$P$4:$P$2000=N$1),('Diário 4º PA'!$F$4:$F$2000))+SUMPRODUCT(-('Comp.'!$D$5:$D$152='Analítico Cp.'!$B60),-('Comp.'!$J$5:$J$152=N$1),('Comp.'!$E$5:$E$152))</f>
        <v>0</v>
      </c>
      <c r="O60" s="13">
        <f t="shared" si="12"/>
        <v>0</v>
      </c>
      <c r="P60" s="172">
        <f t="shared" si="11"/>
        <v>0</v>
      </c>
    </row>
    <row r="61" spans="1:16" ht="23.25" customHeight="1">
      <c r="A61" s="63" t="s">
        <v>116</v>
      </c>
      <c r="B61" s="106" t="s">
        <v>84</v>
      </c>
      <c r="C61" s="12">
        <f>SUMPRODUCT(-('Diário 1º PA'!$E$4:$E$2000='Analítico Cp.'!$B61),-('Diário 1º PA'!$P$4:$P$2000=C$1),('Diário 1º PA'!$F$4:$F$2000))+SUMPRODUCT(-('Diário 2º PA'!$E$4:$E$1998='Analítico Cp.'!$B61),-('Diário 2º PA'!$P$4:$P$1998=C$1),('Diário 2º PA'!$F$4:$F$1998))+SUMPRODUCT(-('Diário 3º PA'!$E$4:$E$1991='Analítico Cp.'!$B61),-('Diário 3º PA'!$P$4:$P$1991=C$1),('Diário 3º PA'!$F$4:$F$1991))+SUMPRODUCT(-('Diário 4º PA'!$E$4:$E$2000='Analítico Cp.'!$B61),-('Diário 4º PA'!$P$4:$P$2000=C$1),('Diário 4º PA'!$F$4:$F$2000))+SUMPRODUCT(-('Comp.'!$D$5:$D$152='Analítico Cp.'!$B61),-('Comp.'!$J$5:$J$152=C$1),('Comp.'!$E$5:$E$152))</f>
        <v>0</v>
      </c>
      <c r="D61" s="12">
        <f>SUMPRODUCT(-('Diário 1º PA'!$E$4:$E$2000='Analítico Cp.'!$B61),-('Diário 1º PA'!$P$4:$P$2000=D$1),('Diário 1º PA'!$F$4:$F$2000))+SUMPRODUCT(-('Diário 2º PA'!$E$4:$E$1998='Analítico Cp.'!$B61),-('Diário 2º PA'!$P$4:$P$1998=D$1),('Diário 2º PA'!$F$4:$F$1998))+SUMPRODUCT(-('Diário 3º PA'!$E$4:$E$1991='Analítico Cp.'!$B61),-('Diário 3º PA'!$P$4:$P$1991=D$1),('Diário 3º PA'!$F$4:$F$1991))+SUMPRODUCT(-('Diário 4º PA'!$E$4:$E$2000='Analítico Cp.'!$B61),-('Diário 4º PA'!$P$4:$P$2000=D$1),('Diário 4º PA'!$F$4:$F$2000))+SUMPRODUCT(-('Comp.'!$D$5:$D$152='Analítico Cp.'!$B61),-('Comp.'!$J$5:$J$152=D$1),('Comp.'!$E$5:$E$152))</f>
        <v>0</v>
      </c>
      <c r="E61" s="12">
        <f>SUMPRODUCT(-('Diário 1º PA'!$E$4:$E$2000='Analítico Cp.'!$B61),-('Diário 1º PA'!$P$4:$P$2000=E$1),('Diário 1º PA'!$F$4:$F$2000))+SUMPRODUCT(-('Diário 2º PA'!$E$4:$E$1998='Analítico Cp.'!$B61),-('Diário 2º PA'!$P$4:$P$1998=E$1),('Diário 2º PA'!$F$4:$F$1998))+SUMPRODUCT(-('Diário 3º PA'!$E$4:$E$1991='Analítico Cp.'!$B61),-('Diário 3º PA'!$P$4:$P$1991=E$1),('Diário 3º PA'!$F$4:$F$1991))+SUMPRODUCT(-('Diário 4º PA'!$E$4:$E$2000='Analítico Cp.'!$B61),-('Diário 4º PA'!$P$4:$P$2000=E$1),('Diário 4º PA'!$F$4:$F$2000))+SUMPRODUCT(-('Comp.'!$D$5:$D$152='Analítico Cp.'!$B61),-('Comp.'!$J$5:$J$152=E$1),('Comp.'!$E$5:$E$152))</f>
        <v>0</v>
      </c>
      <c r="F61" s="12">
        <f>SUMPRODUCT(-('Diário 1º PA'!$E$4:$E$2000='Analítico Cp.'!$B61),-('Diário 1º PA'!$P$4:$P$2000=F$1),('Diário 1º PA'!$F$4:$F$2000))+SUMPRODUCT(-('Diário 2º PA'!$E$4:$E$1998='Analítico Cp.'!$B61),-('Diário 2º PA'!$P$4:$P$1998=F$1),('Diário 2º PA'!$F$4:$F$1998))+SUMPRODUCT(-('Diário 3º PA'!$E$4:$E$1991='Analítico Cp.'!$B61),-('Diário 3º PA'!$P$4:$P$1991=F$1),('Diário 3º PA'!$F$4:$F$1991))+SUMPRODUCT(-('Diário 4º PA'!$E$4:$E$2000='Analítico Cp.'!$B61),-('Diário 4º PA'!$P$4:$P$2000=F$1),('Diário 4º PA'!$F$4:$F$2000))+SUMPRODUCT(-('Comp.'!$D$5:$D$152='Analítico Cp.'!$B61),-('Comp.'!$J$5:$J$152=F$1),('Comp.'!$E$5:$E$152))</f>
        <v>0</v>
      </c>
      <c r="G61" s="12">
        <f>SUMPRODUCT(-('Diário 1º PA'!$E$4:$E$2000='Analítico Cp.'!$B61),-('Diário 1º PA'!$P$4:$P$2000=G$1),('Diário 1º PA'!$F$4:$F$2000))+SUMPRODUCT(-('Diário 2º PA'!$E$4:$E$1998='Analítico Cp.'!$B61),-('Diário 2º PA'!$P$4:$P$1998=G$1),('Diário 2º PA'!$F$4:$F$1998))+SUMPRODUCT(-('Diário 3º PA'!$E$4:$E$1991='Analítico Cp.'!$B61),-('Diário 3º PA'!$P$4:$P$1991=G$1),('Diário 3º PA'!$F$4:$F$1991))+SUMPRODUCT(-('Diário 4º PA'!$E$4:$E$2000='Analítico Cp.'!$B61),-('Diário 4º PA'!$P$4:$P$2000=G$1),('Diário 4º PA'!$F$4:$F$2000))+SUMPRODUCT(-('Comp.'!$D$5:$D$152='Analítico Cp.'!$B61),-('Comp.'!$J$5:$J$152=G$1),('Comp.'!$E$5:$E$152))</f>
        <v>0</v>
      </c>
      <c r="H61" s="12">
        <f>SUMPRODUCT(-('Diário 1º PA'!$E$4:$E$2000='Analítico Cp.'!$B61),-('Diário 1º PA'!$P$4:$P$2000=H$1),('Diário 1º PA'!$F$4:$F$2000))+SUMPRODUCT(-('Diário 2º PA'!$E$4:$E$1998='Analítico Cp.'!$B61),-('Diário 2º PA'!$P$4:$P$1998=H$1),('Diário 2º PA'!$F$4:$F$1998))+SUMPRODUCT(-('Diário 3º PA'!$E$4:$E$1991='Analítico Cp.'!$B61),-('Diário 3º PA'!$P$4:$P$1991=H$1),('Diário 3º PA'!$F$4:$F$1991))+SUMPRODUCT(-('Diário 4º PA'!$E$4:$E$2000='Analítico Cp.'!$B61),-('Diário 4º PA'!$P$4:$P$2000=H$1),('Diário 4º PA'!$F$4:$F$2000))+SUMPRODUCT(-('Comp.'!$D$5:$D$152='Analítico Cp.'!$B61),-('Comp.'!$J$5:$J$152=H$1),('Comp.'!$E$5:$E$152))</f>
        <v>0</v>
      </c>
      <c r="I61" s="12">
        <f>SUMPRODUCT(-('Diário 1º PA'!$E$4:$E$2000='Analítico Cp.'!$B61),-('Diário 1º PA'!$P$4:$P$2000=I$1),('Diário 1º PA'!$F$4:$F$2000))+SUMPRODUCT(-('Diário 2º PA'!$E$4:$E$1998='Analítico Cp.'!$B61),-('Diário 2º PA'!$P$4:$P$1998=I$1),('Diário 2º PA'!$F$4:$F$1998))+SUMPRODUCT(-('Diário 3º PA'!$E$4:$E$1991='Analítico Cp.'!$B61),-('Diário 3º PA'!$P$4:$P$1991=I$1),('Diário 3º PA'!$F$4:$F$1991))+SUMPRODUCT(-('Diário 4º PA'!$E$4:$E$2000='Analítico Cp.'!$B61),-('Diário 4º PA'!$P$4:$P$2000=I$1),('Diário 4º PA'!$F$4:$F$2000))+SUMPRODUCT(-('Comp.'!$D$5:$D$152='Analítico Cp.'!$B61),-('Comp.'!$J$5:$J$152=I$1),('Comp.'!$E$5:$E$152))</f>
        <v>0</v>
      </c>
      <c r="J61" s="12">
        <f>SUMPRODUCT(-('Diário 1º PA'!$E$4:$E$2000='Analítico Cp.'!$B61),-('Diário 1º PA'!$P$4:$P$2000=J$1),('Diário 1º PA'!$F$4:$F$2000))+SUMPRODUCT(-('Diário 2º PA'!$E$4:$E$1998='Analítico Cp.'!$B61),-('Diário 2º PA'!$P$4:$P$1998=J$1),('Diário 2º PA'!$F$4:$F$1998))+SUMPRODUCT(-('Diário 3º PA'!$E$4:$E$1991='Analítico Cp.'!$B61),-('Diário 3º PA'!$P$4:$P$1991=J$1),('Diário 3º PA'!$F$4:$F$1991))+SUMPRODUCT(-('Diário 4º PA'!$E$4:$E$2000='Analítico Cp.'!$B61),-('Diário 4º PA'!$P$4:$P$2000=J$1),('Diário 4º PA'!$F$4:$F$2000))+SUMPRODUCT(-('Comp.'!$D$5:$D$152='Analítico Cp.'!$B61),-('Comp.'!$J$5:$J$152=J$1),('Comp.'!$E$5:$E$152))</f>
        <v>0</v>
      </c>
      <c r="K61" s="12">
        <f>SUMPRODUCT(-('Diário 1º PA'!$E$4:$E$2000='Analítico Cp.'!$B61),-('Diário 1º PA'!$P$4:$P$2000=K$1),('Diário 1º PA'!$F$4:$F$2000))+SUMPRODUCT(-('Diário 2º PA'!$E$4:$E$1998='Analítico Cp.'!$B61),-('Diário 2º PA'!$P$4:$P$1998=K$1),('Diário 2º PA'!$F$4:$F$1998))+SUMPRODUCT(-('Diário 3º PA'!$E$4:$E$1991='Analítico Cp.'!$B61),-('Diário 3º PA'!$P$4:$P$1991=K$1),('Diário 3º PA'!$F$4:$F$1991))+SUMPRODUCT(-('Diário 4º PA'!$E$4:$E$2000='Analítico Cp.'!$B61),-('Diário 4º PA'!$P$4:$P$2000=K$1),('Diário 4º PA'!$F$4:$F$2000))+SUMPRODUCT(-('Comp.'!$D$5:$D$152='Analítico Cp.'!$B61),-('Comp.'!$J$5:$J$152=K$1),('Comp.'!$E$5:$E$152))</f>
        <v>0</v>
      </c>
      <c r="L61" s="12">
        <f>SUMPRODUCT(-('Diário 1º PA'!$E$4:$E$2000='Analítico Cp.'!$B61),-('Diário 1º PA'!$P$4:$P$2000=L$1),('Diário 1º PA'!$F$4:$F$2000))+SUMPRODUCT(-('Diário 2º PA'!$E$4:$E$1998='Analítico Cp.'!$B61),-('Diário 2º PA'!$P$4:$P$1998=L$1),('Diário 2º PA'!$F$4:$F$1998))+SUMPRODUCT(-('Diário 3º PA'!$E$4:$E$1991='Analítico Cp.'!$B61),-('Diário 3º PA'!$P$4:$P$1991=L$1),('Diário 3º PA'!$F$4:$F$1991))+SUMPRODUCT(-('Diário 4º PA'!$E$4:$E$2000='Analítico Cp.'!$B61),-('Diário 4º PA'!$P$4:$P$2000=L$1),('Diário 4º PA'!$F$4:$F$2000))+SUMPRODUCT(-('Comp.'!$D$5:$D$152='Analítico Cp.'!$B61),-('Comp.'!$J$5:$J$152=L$1),('Comp.'!$E$5:$E$152))</f>
        <v>0</v>
      </c>
      <c r="M61" s="12">
        <f>SUMPRODUCT(-('Diário 1º PA'!$E$4:$E$2000='Analítico Cp.'!$B61),-('Diário 1º PA'!$P$4:$P$2000=M$1),('Diário 1º PA'!$F$4:$F$2000))+SUMPRODUCT(-('Diário 2º PA'!$E$4:$E$1998='Analítico Cp.'!$B61),-('Diário 2º PA'!$P$4:$P$1998=M$1),('Diário 2º PA'!$F$4:$F$1998))+SUMPRODUCT(-('Diário 3º PA'!$E$4:$E$1991='Analítico Cp.'!$B61),-('Diário 3º PA'!$P$4:$P$1991=M$1),('Diário 3º PA'!$F$4:$F$1991))+SUMPRODUCT(-('Diário 4º PA'!$E$4:$E$2000='Analítico Cp.'!$B61),-('Diário 4º PA'!$P$4:$P$2000=M$1),('Diário 4º PA'!$F$4:$F$2000))+SUMPRODUCT(-('Comp.'!$D$5:$D$152='Analítico Cp.'!$B61),-('Comp.'!$J$5:$J$152=M$1),('Comp.'!$E$5:$E$152))</f>
        <v>0</v>
      </c>
      <c r="N61" s="12">
        <f>SUMPRODUCT(-('Diário 1º PA'!$E$4:$E$2000='Analítico Cp.'!$B61),-('Diário 1º PA'!$P$4:$P$2000=N$1),('Diário 1º PA'!$F$4:$F$2000))+SUMPRODUCT(-('Diário 2º PA'!$E$4:$E$1998='Analítico Cp.'!$B61),-('Diário 2º PA'!$P$4:$P$1998=N$1),('Diário 2º PA'!$F$4:$F$1998))+SUMPRODUCT(-('Diário 3º PA'!$E$4:$E$1991='Analítico Cp.'!$B61),-('Diário 3º PA'!$P$4:$P$1991=N$1),('Diário 3º PA'!$F$4:$F$1991))+SUMPRODUCT(-('Diário 4º PA'!$E$4:$E$2000='Analítico Cp.'!$B61),-('Diário 4º PA'!$P$4:$P$2000=N$1),('Diário 4º PA'!$F$4:$F$2000))+SUMPRODUCT(-('Comp.'!$D$5:$D$152='Analítico Cp.'!$B61),-('Comp.'!$J$5:$J$152=N$1),('Comp.'!$E$5:$E$152))</f>
        <v>0</v>
      </c>
      <c r="O61" s="13">
        <f t="shared" si="12"/>
        <v>0</v>
      </c>
      <c r="P61" s="172">
        <f t="shared" si="11"/>
        <v>0</v>
      </c>
    </row>
    <row r="62" spans="1:16" ht="23.25" customHeight="1">
      <c r="A62" s="63" t="s">
        <v>117</v>
      </c>
      <c r="B62" s="106" t="s">
        <v>163</v>
      </c>
      <c r="C62" s="12">
        <f>SUMPRODUCT(-('Diário 1º PA'!$E$4:$E$2000='Analítico Cp.'!$B62),-('Diário 1º PA'!$P$4:$P$2000=C$1),('Diário 1º PA'!$F$4:$F$2000))+SUMPRODUCT(-('Diário 2º PA'!$E$4:$E$1998='Analítico Cp.'!$B62),-('Diário 2º PA'!$P$4:$P$1998=C$1),('Diário 2º PA'!$F$4:$F$1998))+SUMPRODUCT(-('Diário 3º PA'!$E$4:$E$1991='Analítico Cp.'!$B62),-('Diário 3º PA'!$P$4:$P$1991=C$1),('Diário 3º PA'!$F$4:$F$1991))+SUMPRODUCT(-('Diário 4º PA'!$E$4:$E$2000='Analítico Cp.'!$B62),-('Diário 4º PA'!$P$4:$P$2000=C$1),('Diário 4º PA'!$F$4:$F$2000))+SUMPRODUCT(-('Comp.'!$D$5:$D$152='Analítico Cp.'!$B62),-('Comp.'!$J$5:$J$152=C$1),('Comp.'!$E$5:$E$152))</f>
        <v>0</v>
      </c>
      <c r="D62" s="12">
        <f>SUMPRODUCT(-('Diário 1º PA'!$E$4:$E$2000='Analítico Cp.'!$B62),-('Diário 1º PA'!$P$4:$P$2000=D$1),('Diário 1º PA'!$F$4:$F$2000))+SUMPRODUCT(-('Diário 2º PA'!$E$4:$E$1998='Analítico Cp.'!$B62),-('Diário 2º PA'!$P$4:$P$1998=D$1),('Diário 2º PA'!$F$4:$F$1998))+SUMPRODUCT(-('Diário 3º PA'!$E$4:$E$1991='Analítico Cp.'!$B62),-('Diário 3º PA'!$P$4:$P$1991=D$1),('Diário 3º PA'!$F$4:$F$1991))+SUMPRODUCT(-('Diário 4º PA'!$E$4:$E$2000='Analítico Cp.'!$B62),-('Diário 4º PA'!$P$4:$P$2000=D$1),('Diário 4º PA'!$F$4:$F$2000))+SUMPRODUCT(-('Comp.'!$D$5:$D$152='Analítico Cp.'!$B62),-('Comp.'!$J$5:$J$152=D$1),('Comp.'!$E$5:$E$152))</f>
        <v>0</v>
      </c>
      <c r="E62" s="12">
        <f>SUMPRODUCT(-('Diário 1º PA'!$E$4:$E$2000='Analítico Cp.'!$B62),-('Diário 1º PA'!$P$4:$P$2000=E$1),('Diário 1º PA'!$F$4:$F$2000))+SUMPRODUCT(-('Diário 2º PA'!$E$4:$E$1998='Analítico Cp.'!$B62),-('Diário 2º PA'!$P$4:$P$1998=E$1),('Diário 2º PA'!$F$4:$F$1998))+SUMPRODUCT(-('Diário 3º PA'!$E$4:$E$1991='Analítico Cp.'!$B62),-('Diário 3º PA'!$P$4:$P$1991=E$1),('Diário 3º PA'!$F$4:$F$1991))+SUMPRODUCT(-('Diário 4º PA'!$E$4:$E$2000='Analítico Cp.'!$B62),-('Diário 4º PA'!$P$4:$P$2000=E$1),('Diário 4º PA'!$F$4:$F$2000))+SUMPRODUCT(-('Comp.'!$D$5:$D$152='Analítico Cp.'!$B62),-('Comp.'!$J$5:$J$152=E$1),('Comp.'!$E$5:$E$152))</f>
        <v>0</v>
      </c>
      <c r="F62" s="12">
        <f>SUMPRODUCT(-('Diário 1º PA'!$E$4:$E$2000='Analítico Cp.'!$B62),-('Diário 1º PA'!$P$4:$P$2000=F$1),('Diário 1º PA'!$F$4:$F$2000))+SUMPRODUCT(-('Diário 2º PA'!$E$4:$E$1998='Analítico Cp.'!$B62),-('Diário 2º PA'!$P$4:$P$1998=F$1),('Diário 2º PA'!$F$4:$F$1998))+SUMPRODUCT(-('Diário 3º PA'!$E$4:$E$1991='Analítico Cp.'!$B62),-('Diário 3º PA'!$P$4:$P$1991=F$1),('Diário 3º PA'!$F$4:$F$1991))+SUMPRODUCT(-('Diário 4º PA'!$E$4:$E$2000='Analítico Cp.'!$B62),-('Diário 4º PA'!$P$4:$P$2000=F$1),('Diário 4º PA'!$F$4:$F$2000))+SUMPRODUCT(-('Comp.'!$D$5:$D$152='Analítico Cp.'!$B62),-('Comp.'!$J$5:$J$152=F$1),('Comp.'!$E$5:$E$152))</f>
        <v>0</v>
      </c>
      <c r="G62" s="12">
        <f>SUMPRODUCT(-('Diário 1º PA'!$E$4:$E$2000='Analítico Cp.'!$B62),-('Diário 1º PA'!$P$4:$P$2000=G$1),('Diário 1º PA'!$F$4:$F$2000))+SUMPRODUCT(-('Diário 2º PA'!$E$4:$E$1998='Analítico Cp.'!$B62),-('Diário 2º PA'!$P$4:$P$1998=G$1),('Diário 2º PA'!$F$4:$F$1998))+SUMPRODUCT(-('Diário 3º PA'!$E$4:$E$1991='Analítico Cp.'!$B62),-('Diário 3º PA'!$P$4:$P$1991=G$1),('Diário 3º PA'!$F$4:$F$1991))+SUMPRODUCT(-('Diário 4º PA'!$E$4:$E$2000='Analítico Cp.'!$B62),-('Diário 4º PA'!$P$4:$P$2000=G$1),('Diário 4º PA'!$F$4:$F$2000))+SUMPRODUCT(-('Comp.'!$D$5:$D$152='Analítico Cp.'!$B62),-('Comp.'!$J$5:$J$152=G$1),('Comp.'!$E$5:$E$152))</f>
        <v>0</v>
      </c>
      <c r="H62" s="12">
        <f>SUMPRODUCT(-('Diário 1º PA'!$E$4:$E$2000='Analítico Cp.'!$B62),-('Diário 1º PA'!$P$4:$P$2000=H$1),('Diário 1º PA'!$F$4:$F$2000))+SUMPRODUCT(-('Diário 2º PA'!$E$4:$E$1998='Analítico Cp.'!$B62),-('Diário 2º PA'!$P$4:$P$1998=H$1),('Diário 2º PA'!$F$4:$F$1998))+SUMPRODUCT(-('Diário 3º PA'!$E$4:$E$1991='Analítico Cp.'!$B62),-('Diário 3º PA'!$P$4:$P$1991=H$1),('Diário 3º PA'!$F$4:$F$1991))+SUMPRODUCT(-('Diário 4º PA'!$E$4:$E$2000='Analítico Cp.'!$B62),-('Diário 4º PA'!$P$4:$P$2000=H$1),('Diário 4º PA'!$F$4:$F$2000))+SUMPRODUCT(-('Comp.'!$D$5:$D$152='Analítico Cp.'!$B62),-('Comp.'!$J$5:$J$152=H$1),('Comp.'!$E$5:$E$152))</f>
        <v>0</v>
      </c>
      <c r="I62" s="12">
        <f>SUMPRODUCT(-('Diário 1º PA'!$E$4:$E$2000='Analítico Cp.'!$B62),-('Diário 1º PA'!$P$4:$P$2000=I$1),('Diário 1º PA'!$F$4:$F$2000))+SUMPRODUCT(-('Diário 2º PA'!$E$4:$E$1998='Analítico Cp.'!$B62),-('Diário 2º PA'!$P$4:$P$1998=I$1),('Diário 2º PA'!$F$4:$F$1998))+SUMPRODUCT(-('Diário 3º PA'!$E$4:$E$1991='Analítico Cp.'!$B62),-('Diário 3º PA'!$P$4:$P$1991=I$1),('Diário 3º PA'!$F$4:$F$1991))+SUMPRODUCT(-('Diário 4º PA'!$E$4:$E$2000='Analítico Cp.'!$B62),-('Diário 4º PA'!$P$4:$P$2000=I$1),('Diário 4º PA'!$F$4:$F$2000))+SUMPRODUCT(-('Comp.'!$D$5:$D$152='Analítico Cp.'!$B62),-('Comp.'!$J$5:$J$152=I$1),('Comp.'!$E$5:$E$152))</f>
        <v>0</v>
      </c>
      <c r="J62" s="12">
        <f>SUMPRODUCT(-('Diário 1º PA'!$E$4:$E$2000='Analítico Cp.'!$B62),-('Diário 1º PA'!$P$4:$P$2000=J$1),('Diário 1º PA'!$F$4:$F$2000))+SUMPRODUCT(-('Diário 2º PA'!$E$4:$E$1998='Analítico Cp.'!$B62),-('Diário 2º PA'!$P$4:$P$1998=J$1),('Diário 2º PA'!$F$4:$F$1998))+SUMPRODUCT(-('Diário 3º PA'!$E$4:$E$1991='Analítico Cp.'!$B62),-('Diário 3º PA'!$P$4:$P$1991=J$1),('Diário 3º PA'!$F$4:$F$1991))+SUMPRODUCT(-('Diário 4º PA'!$E$4:$E$2000='Analítico Cp.'!$B62),-('Diário 4º PA'!$P$4:$P$2000=J$1),('Diário 4º PA'!$F$4:$F$2000))+SUMPRODUCT(-('Comp.'!$D$5:$D$152='Analítico Cp.'!$B62),-('Comp.'!$J$5:$J$152=J$1),('Comp.'!$E$5:$E$152))</f>
        <v>0</v>
      </c>
      <c r="K62" s="12">
        <f>SUMPRODUCT(-('Diário 1º PA'!$E$4:$E$2000='Analítico Cp.'!$B62),-('Diário 1º PA'!$P$4:$P$2000=K$1),('Diário 1º PA'!$F$4:$F$2000))+SUMPRODUCT(-('Diário 2º PA'!$E$4:$E$1998='Analítico Cp.'!$B62),-('Diário 2º PA'!$P$4:$P$1998=K$1),('Diário 2º PA'!$F$4:$F$1998))+SUMPRODUCT(-('Diário 3º PA'!$E$4:$E$1991='Analítico Cp.'!$B62),-('Diário 3º PA'!$P$4:$P$1991=K$1),('Diário 3º PA'!$F$4:$F$1991))+SUMPRODUCT(-('Diário 4º PA'!$E$4:$E$2000='Analítico Cp.'!$B62),-('Diário 4º PA'!$P$4:$P$2000=K$1),('Diário 4º PA'!$F$4:$F$2000))+SUMPRODUCT(-('Comp.'!$D$5:$D$152='Analítico Cp.'!$B62),-('Comp.'!$J$5:$J$152=K$1),('Comp.'!$E$5:$E$152))</f>
        <v>0</v>
      </c>
      <c r="L62" s="12">
        <f>SUMPRODUCT(-('Diário 1º PA'!$E$4:$E$2000='Analítico Cp.'!$B62),-('Diário 1º PA'!$P$4:$P$2000=L$1),('Diário 1º PA'!$F$4:$F$2000))+SUMPRODUCT(-('Diário 2º PA'!$E$4:$E$1998='Analítico Cp.'!$B62),-('Diário 2º PA'!$P$4:$P$1998=L$1),('Diário 2º PA'!$F$4:$F$1998))+SUMPRODUCT(-('Diário 3º PA'!$E$4:$E$1991='Analítico Cp.'!$B62),-('Diário 3º PA'!$P$4:$P$1991=L$1),('Diário 3º PA'!$F$4:$F$1991))+SUMPRODUCT(-('Diário 4º PA'!$E$4:$E$2000='Analítico Cp.'!$B62),-('Diário 4º PA'!$P$4:$P$2000=L$1),('Diário 4º PA'!$F$4:$F$2000))+SUMPRODUCT(-('Comp.'!$D$5:$D$152='Analítico Cp.'!$B62),-('Comp.'!$J$5:$J$152=L$1),('Comp.'!$E$5:$E$152))</f>
        <v>0</v>
      </c>
      <c r="M62" s="12">
        <f>SUMPRODUCT(-('Diário 1º PA'!$E$4:$E$2000='Analítico Cp.'!$B62),-('Diário 1º PA'!$P$4:$P$2000=M$1),('Diário 1º PA'!$F$4:$F$2000))+SUMPRODUCT(-('Diário 2º PA'!$E$4:$E$1998='Analítico Cp.'!$B62),-('Diário 2º PA'!$P$4:$P$1998=M$1),('Diário 2º PA'!$F$4:$F$1998))+SUMPRODUCT(-('Diário 3º PA'!$E$4:$E$1991='Analítico Cp.'!$B62),-('Diário 3º PA'!$P$4:$P$1991=M$1),('Diário 3º PA'!$F$4:$F$1991))+SUMPRODUCT(-('Diário 4º PA'!$E$4:$E$2000='Analítico Cp.'!$B62),-('Diário 4º PA'!$P$4:$P$2000=M$1),('Diário 4º PA'!$F$4:$F$2000))+SUMPRODUCT(-('Comp.'!$D$5:$D$152='Analítico Cp.'!$B62),-('Comp.'!$J$5:$J$152=M$1),('Comp.'!$E$5:$E$152))</f>
        <v>0</v>
      </c>
      <c r="N62" s="12">
        <f>SUMPRODUCT(-('Diário 1º PA'!$E$4:$E$2000='Analítico Cp.'!$B62),-('Diário 1º PA'!$P$4:$P$2000=N$1),('Diário 1º PA'!$F$4:$F$2000))+SUMPRODUCT(-('Diário 2º PA'!$E$4:$E$1998='Analítico Cp.'!$B62),-('Diário 2º PA'!$P$4:$P$1998=N$1),('Diário 2º PA'!$F$4:$F$1998))+SUMPRODUCT(-('Diário 3º PA'!$E$4:$E$1991='Analítico Cp.'!$B62),-('Diário 3º PA'!$P$4:$P$1991=N$1),('Diário 3º PA'!$F$4:$F$1991))+SUMPRODUCT(-('Diário 4º PA'!$E$4:$E$2000='Analítico Cp.'!$B62),-('Diário 4º PA'!$P$4:$P$2000=N$1),('Diário 4º PA'!$F$4:$F$2000))+SUMPRODUCT(-('Comp.'!$D$5:$D$152='Analítico Cp.'!$B62),-('Comp.'!$J$5:$J$152=N$1),('Comp.'!$E$5:$E$152))</f>
        <v>0</v>
      </c>
      <c r="O62" s="13">
        <f t="shared" si="12"/>
        <v>0</v>
      </c>
      <c r="P62" s="172">
        <f t="shared" si="11"/>
        <v>0</v>
      </c>
    </row>
    <row r="63" spans="1:16" ht="23.25" customHeight="1">
      <c r="A63" s="63" t="s">
        <v>118</v>
      </c>
      <c r="B63" s="106" t="s">
        <v>164</v>
      </c>
      <c r="C63" s="12">
        <f>SUMPRODUCT(-('Diário 1º PA'!$E$4:$E$2000='Analítico Cp.'!$B63),-('Diário 1º PA'!$P$4:$P$2000=C$1),('Diário 1º PA'!$F$4:$F$2000))+SUMPRODUCT(-('Diário 2º PA'!$E$4:$E$1998='Analítico Cp.'!$B63),-('Diário 2º PA'!$P$4:$P$1998=C$1),('Diário 2º PA'!$F$4:$F$1998))+SUMPRODUCT(-('Diário 3º PA'!$E$4:$E$1991='Analítico Cp.'!$B63),-('Diário 3º PA'!$P$4:$P$1991=C$1),('Diário 3º PA'!$F$4:$F$1991))+SUMPRODUCT(-('Diário 4º PA'!$E$4:$E$2000='Analítico Cp.'!$B63),-('Diário 4º PA'!$P$4:$P$2000=C$1),('Diário 4º PA'!$F$4:$F$2000))+SUMPRODUCT(-('Comp.'!$D$5:$D$152='Analítico Cp.'!$B63),-('Comp.'!$J$5:$J$152=C$1),('Comp.'!$E$5:$E$152))</f>
        <v>0</v>
      </c>
      <c r="D63" s="12">
        <f>SUMPRODUCT(-('Diário 1º PA'!$E$4:$E$2000='Analítico Cp.'!$B63),-('Diário 1º PA'!$P$4:$P$2000=D$1),('Diário 1º PA'!$F$4:$F$2000))+SUMPRODUCT(-('Diário 2º PA'!$E$4:$E$1998='Analítico Cp.'!$B63),-('Diário 2º PA'!$P$4:$P$1998=D$1),('Diário 2º PA'!$F$4:$F$1998))+SUMPRODUCT(-('Diário 3º PA'!$E$4:$E$1991='Analítico Cp.'!$B63),-('Diário 3º PA'!$P$4:$P$1991=D$1),('Diário 3º PA'!$F$4:$F$1991))+SUMPRODUCT(-('Diário 4º PA'!$E$4:$E$2000='Analítico Cp.'!$B63),-('Diário 4º PA'!$P$4:$P$2000=D$1),('Diário 4º PA'!$F$4:$F$2000))+SUMPRODUCT(-('Comp.'!$D$5:$D$152='Analítico Cp.'!$B63),-('Comp.'!$J$5:$J$152=D$1),('Comp.'!$E$5:$E$152))</f>
        <v>0</v>
      </c>
      <c r="E63" s="12">
        <f>SUMPRODUCT(-('Diário 1º PA'!$E$4:$E$2000='Analítico Cp.'!$B63),-('Diário 1º PA'!$P$4:$P$2000=E$1),('Diário 1º PA'!$F$4:$F$2000))+SUMPRODUCT(-('Diário 2º PA'!$E$4:$E$1998='Analítico Cp.'!$B63),-('Diário 2º PA'!$P$4:$P$1998=E$1),('Diário 2º PA'!$F$4:$F$1998))+SUMPRODUCT(-('Diário 3º PA'!$E$4:$E$1991='Analítico Cp.'!$B63),-('Diário 3º PA'!$P$4:$P$1991=E$1),('Diário 3º PA'!$F$4:$F$1991))+SUMPRODUCT(-('Diário 4º PA'!$E$4:$E$2000='Analítico Cp.'!$B63),-('Diário 4º PA'!$P$4:$P$2000=E$1),('Diário 4º PA'!$F$4:$F$2000))+SUMPRODUCT(-('Comp.'!$D$5:$D$152='Analítico Cp.'!$B63),-('Comp.'!$J$5:$J$152=E$1),('Comp.'!$E$5:$E$152))</f>
        <v>0</v>
      </c>
      <c r="F63" s="12">
        <f>SUMPRODUCT(-('Diário 1º PA'!$E$4:$E$2000='Analítico Cp.'!$B63),-('Diário 1º PA'!$P$4:$P$2000=F$1),('Diário 1º PA'!$F$4:$F$2000))+SUMPRODUCT(-('Diário 2º PA'!$E$4:$E$1998='Analítico Cp.'!$B63),-('Diário 2º PA'!$P$4:$P$1998=F$1),('Diário 2º PA'!$F$4:$F$1998))+SUMPRODUCT(-('Diário 3º PA'!$E$4:$E$1991='Analítico Cp.'!$B63),-('Diário 3º PA'!$P$4:$P$1991=F$1),('Diário 3º PA'!$F$4:$F$1991))+SUMPRODUCT(-('Diário 4º PA'!$E$4:$E$2000='Analítico Cp.'!$B63),-('Diário 4º PA'!$P$4:$P$2000=F$1),('Diário 4º PA'!$F$4:$F$2000))+SUMPRODUCT(-('Comp.'!$D$5:$D$152='Analítico Cp.'!$B63),-('Comp.'!$J$5:$J$152=F$1),('Comp.'!$E$5:$E$152))</f>
        <v>0</v>
      </c>
      <c r="G63" s="12">
        <f>SUMPRODUCT(-('Diário 1º PA'!$E$4:$E$2000='Analítico Cp.'!$B63),-('Diário 1º PA'!$P$4:$P$2000=G$1),('Diário 1º PA'!$F$4:$F$2000))+SUMPRODUCT(-('Diário 2º PA'!$E$4:$E$1998='Analítico Cp.'!$B63),-('Diário 2º PA'!$P$4:$P$1998=G$1),('Diário 2º PA'!$F$4:$F$1998))+SUMPRODUCT(-('Diário 3º PA'!$E$4:$E$1991='Analítico Cp.'!$B63),-('Diário 3º PA'!$P$4:$P$1991=G$1),('Diário 3º PA'!$F$4:$F$1991))+SUMPRODUCT(-('Diário 4º PA'!$E$4:$E$2000='Analítico Cp.'!$B63),-('Diário 4º PA'!$P$4:$P$2000=G$1),('Diário 4º PA'!$F$4:$F$2000))+SUMPRODUCT(-('Comp.'!$D$5:$D$152='Analítico Cp.'!$B63),-('Comp.'!$J$5:$J$152=G$1),('Comp.'!$E$5:$E$152))</f>
        <v>0</v>
      </c>
      <c r="H63" s="12">
        <f>SUMPRODUCT(-('Diário 1º PA'!$E$4:$E$2000='Analítico Cp.'!$B63),-('Diário 1º PA'!$P$4:$P$2000=H$1),('Diário 1º PA'!$F$4:$F$2000))+SUMPRODUCT(-('Diário 2º PA'!$E$4:$E$1998='Analítico Cp.'!$B63),-('Diário 2º PA'!$P$4:$P$1998=H$1),('Diário 2º PA'!$F$4:$F$1998))+SUMPRODUCT(-('Diário 3º PA'!$E$4:$E$1991='Analítico Cp.'!$B63),-('Diário 3º PA'!$P$4:$P$1991=H$1),('Diário 3º PA'!$F$4:$F$1991))+SUMPRODUCT(-('Diário 4º PA'!$E$4:$E$2000='Analítico Cp.'!$B63),-('Diário 4º PA'!$P$4:$P$2000=H$1),('Diário 4º PA'!$F$4:$F$2000))+SUMPRODUCT(-('Comp.'!$D$5:$D$152='Analítico Cp.'!$B63),-('Comp.'!$J$5:$J$152=H$1),('Comp.'!$E$5:$E$152))</f>
        <v>0</v>
      </c>
      <c r="I63" s="12">
        <f>SUMPRODUCT(-('Diário 1º PA'!$E$4:$E$2000='Analítico Cp.'!$B63),-('Diário 1º PA'!$P$4:$P$2000=I$1),('Diário 1º PA'!$F$4:$F$2000))+SUMPRODUCT(-('Diário 2º PA'!$E$4:$E$1998='Analítico Cp.'!$B63),-('Diário 2º PA'!$P$4:$P$1998=I$1),('Diário 2º PA'!$F$4:$F$1998))+SUMPRODUCT(-('Diário 3º PA'!$E$4:$E$1991='Analítico Cp.'!$B63),-('Diário 3º PA'!$P$4:$P$1991=I$1),('Diário 3º PA'!$F$4:$F$1991))+SUMPRODUCT(-('Diário 4º PA'!$E$4:$E$2000='Analítico Cp.'!$B63),-('Diário 4º PA'!$P$4:$P$2000=I$1),('Diário 4º PA'!$F$4:$F$2000))+SUMPRODUCT(-('Comp.'!$D$5:$D$152='Analítico Cp.'!$B63),-('Comp.'!$J$5:$J$152=I$1),('Comp.'!$E$5:$E$152))</f>
        <v>0</v>
      </c>
      <c r="J63" s="12">
        <f>SUMPRODUCT(-('Diário 1º PA'!$E$4:$E$2000='Analítico Cp.'!$B63),-('Diário 1º PA'!$P$4:$P$2000=J$1),('Diário 1º PA'!$F$4:$F$2000))+SUMPRODUCT(-('Diário 2º PA'!$E$4:$E$1998='Analítico Cp.'!$B63),-('Diário 2º PA'!$P$4:$P$1998=J$1),('Diário 2º PA'!$F$4:$F$1998))+SUMPRODUCT(-('Diário 3º PA'!$E$4:$E$1991='Analítico Cp.'!$B63),-('Diário 3º PA'!$P$4:$P$1991=J$1),('Diário 3º PA'!$F$4:$F$1991))+SUMPRODUCT(-('Diário 4º PA'!$E$4:$E$2000='Analítico Cp.'!$B63),-('Diário 4º PA'!$P$4:$P$2000=J$1),('Diário 4º PA'!$F$4:$F$2000))+SUMPRODUCT(-('Comp.'!$D$5:$D$152='Analítico Cp.'!$B63),-('Comp.'!$J$5:$J$152=J$1),('Comp.'!$E$5:$E$152))</f>
        <v>0</v>
      </c>
      <c r="K63" s="12">
        <f>SUMPRODUCT(-('Diário 1º PA'!$E$4:$E$2000='Analítico Cp.'!$B63),-('Diário 1º PA'!$P$4:$P$2000=K$1),('Diário 1º PA'!$F$4:$F$2000))+SUMPRODUCT(-('Diário 2º PA'!$E$4:$E$1998='Analítico Cp.'!$B63),-('Diário 2º PA'!$P$4:$P$1998=K$1),('Diário 2º PA'!$F$4:$F$1998))+SUMPRODUCT(-('Diário 3º PA'!$E$4:$E$1991='Analítico Cp.'!$B63),-('Diário 3º PA'!$P$4:$P$1991=K$1),('Diário 3º PA'!$F$4:$F$1991))+SUMPRODUCT(-('Diário 4º PA'!$E$4:$E$2000='Analítico Cp.'!$B63),-('Diário 4º PA'!$P$4:$P$2000=K$1),('Diário 4º PA'!$F$4:$F$2000))+SUMPRODUCT(-('Comp.'!$D$5:$D$152='Analítico Cp.'!$B63),-('Comp.'!$J$5:$J$152=K$1),('Comp.'!$E$5:$E$152))</f>
        <v>0</v>
      </c>
      <c r="L63" s="12">
        <f>SUMPRODUCT(-('Diário 1º PA'!$E$4:$E$2000='Analítico Cp.'!$B63),-('Diário 1º PA'!$P$4:$P$2000=L$1),('Diário 1º PA'!$F$4:$F$2000))+SUMPRODUCT(-('Diário 2º PA'!$E$4:$E$1998='Analítico Cp.'!$B63),-('Diário 2º PA'!$P$4:$P$1998=L$1),('Diário 2º PA'!$F$4:$F$1998))+SUMPRODUCT(-('Diário 3º PA'!$E$4:$E$1991='Analítico Cp.'!$B63),-('Diário 3º PA'!$P$4:$P$1991=L$1),('Diário 3º PA'!$F$4:$F$1991))+SUMPRODUCT(-('Diário 4º PA'!$E$4:$E$2000='Analítico Cp.'!$B63),-('Diário 4º PA'!$P$4:$P$2000=L$1),('Diário 4º PA'!$F$4:$F$2000))+SUMPRODUCT(-('Comp.'!$D$5:$D$152='Analítico Cp.'!$B63),-('Comp.'!$J$5:$J$152=L$1),('Comp.'!$E$5:$E$152))</f>
        <v>0</v>
      </c>
      <c r="M63" s="12">
        <f>SUMPRODUCT(-('Diário 1º PA'!$E$4:$E$2000='Analítico Cp.'!$B63),-('Diário 1º PA'!$P$4:$P$2000=M$1),('Diário 1º PA'!$F$4:$F$2000))+SUMPRODUCT(-('Diário 2º PA'!$E$4:$E$1998='Analítico Cp.'!$B63),-('Diário 2º PA'!$P$4:$P$1998=M$1),('Diário 2º PA'!$F$4:$F$1998))+SUMPRODUCT(-('Diário 3º PA'!$E$4:$E$1991='Analítico Cp.'!$B63),-('Diário 3º PA'!$P$4:$P$1991=M$1),('Diário 3º PA'!$F$4:$F$1991))+SUMPRODUCT(-('Diário 4º PA'!$E$4:$E$2000='Analítico Cp.'!$B63),-('Diário 4º PA'!$P$4:$P$2000=M$1),('Diário 4º PA'!$F$4:$F$2000))+SUMPRODUCT(-('Comp.'!$D$5:$D$152='Analítico Cp.'!$B63),-('Comp.'!$J$5:$J$152=M$1),('Comp.'!$E$5:$E$152))</f>
        <v>0</v>
      </c>
      <c r="N63" s="12">
        <f>SUMPRODUCT(-('Diário 1º PA'!$E$4:$E$2000='Analítico Cp.'!$B63),-('Diário 1º PA'!$P$4:$P$2000=N$1),('Diário 1º PA'!$F$4:$F$2000))+SUMPRODUCT(-('Diário 2º PA'!$E$4:$E$1998='Analítico Cp.'!$B63),-('Diário 2º PA'!$P$4:$P$1998=N$1),('Diário 2º PA'!$F$4:$F$1998))+SUMPRODUCT(-('Diário 3º PA'!$E$4:$E$1991='Analítico Cp.'!$B63),-('Diário 3º PA'!$P$4:$P$1991=N$1),('Diário 3º PA'!$F$4:$F$1991))+SUMPRODUCT(-('Diário 4º PA'!$E$4:$E$2000='Analítico Cp.'!$B63),-('Diário 4º PA'!$P$4:$P$2000=N$1),('Diário 4º PA'!$F$4:$F$2000))+SUMPRODUCT(-('Comp.'!$D$5:$D$152='Analítico Cp.'!$B63),-('Comp.'!$J$5:$J$152=N$1),('Comp.'!$E$5:$E$152))</f>
        <v>0</v>
      </c>
      <c r="O63" s="13">
        <f t="shared" si="12"/>
        <v>0</v>
      </c>
      <c r="P63" s="172">
        <f t="shared" si="11"/>
        <v>0</v>
      </c>
    </row>
    <row r="64" spans="1:16" ht="23.25" customHeight="1">
      <c r="A64" s="63" t="s">
        <v>119</v>
      </c>
      <c r="B64" s="106" t="s">
        <v>183</v>
      </c>
      <c r="C64" s="12">
        <f>SUMPRODUCT(-('Diário 1º PA'!$E$4:$E$2000='Analítico Cp.'!$B64),-('Diário 1º PA'!$P$4:$P$2000=C$1),('Diário 1º PA'!$F$4:$F$2000))+SUMPRODUCT(-('Diário 2º PA'!$E$4:$E$1998='Analítico Cp.'!$B64),-('Diário 2º PA'!$P$4:$P$1998=C$1),('Diário 2º PA'!$F$4:$F$1998))+SUMPRODUCT(-('Diário 3º PA'!$E$4:$E$1991='Analítico Cp.'!$B64),-('Diário 3º PA'!$P$4:$P$1991=C$1),('Diário 3º PA'!$F$4:$F$1991))+SUMPRODUCT(-('Diário 4º PA'!$E$4:$E$2000='Analítico Cp.'!$B64),-('Diário 4º PA'!$P$4:$P$2000=C$1),('Diário 4º PA'!$F$4:$F$2000))+SUMPRODUCT(-('Comp.'!$D$5:$D$152='Analítico Cp.'!$B64),-('Comp.'!$J$5:$J$152=C$1),('Comp.'!$E$5:$E$152))</f>
        <v>0</v>
      </c>
      <c r="D64" s="12">
        <f>SUMPRODUCT(-('Diário 1º PA'!$E$4:$E$2000='Analítico Cp.'!$B64),-('Diário 1º PA'!$P$4:$P$2000=D$1),('Diário 1º PA'!$F$4:$F$2000))+SUMPRODUCT(-('Diário 2º PA'!$E$4:$E$1998='Analítico Cp.'!$B64),-('Diário 2º PA'!$P$4:$P$1998=D$1),('Diário 2º PA'!$F$4:$F$1998))+SUMPRODUCT(-('Diário 3º PA'!$E$4:$E$1991='Analítico Cp.'!$B64),-('Diário 3º PA'!$P$4:$P$1991=D$1),('Diário 3º PA'!$F$4:$F$1991))+SUMPRODUCT(-('Diário 4º PA'!$E$4:$E$2000='Analítico Cp.'!$B64),-('Diário 4º PA'!$P$4:$P$2000=D$1),('Diário 4º PA'!$F$4:$F$2000))+SUMPRODUCT(-('Comp.'!$D$5:$D$152='Analítico Cp.'!$B64),-('Comp.'!$J$5:$J$152=D$1),('Comp.'!$E$5:$E$152))</f>
        <v>0</v>
      </c>
      <c r="E64" s="12">
        <f>SUMPRODUCT(-('Diário 1º PA'!$E$4:$E$2000='Analítico Cp.'!$B64),-('Diário 1º PA'!$P$4:$P$2000=E$1),('Diário 1º PA'!$F$4:$F$2000))+SUMPRODUCT(-('Diário 2º PA'!$E$4:$E$1998='Analítico Cp.'!$B64),-('Diário 2º PA'!$P$4:$P$1998=E$1),('Diário 2º PA'!$F$4:$F$1998))+SUMPRODUCT(-('Diário 3º PA'!$E$4:$E$1991='Analítico Cp.'!$B64),-('Diário 3º PA'!$P$4:$P$1991=E$1),('Diário 3º PA'!$F$4:$F$1991))+SUMPRODUCT(-('Diário 4º PA'!$E$4:$E$2000='Analítico Cp.'!$B64),-('Diário 4º PA'!$P$4:$P$2000=E$1),('Diário 4º PA'!$F$4:$F$2000))+SUMPRODUCT(-('Comp.'!$D$5:$D$152='Analítico Cp.'!$B64),-('Comp.'!$J$5:$J$152=E$1),('Comp.'!$E$5:$E$152))</f>
        <v>3100</v>
      </c>
      <c r="F64" s="12">
        <f>SUMPRODUCT(-('Diário 1º PA'!$E$4:$E$2000='Analítico Cp.'!$B64),-('Diário 1º PA'!$P$4:$P$2000=F$1),('Diário 1º PA'!$F$4:$F$2000))+SUMPRODUCT(-('Diário 2º PA'!$E$4:$E$1998='Analítico Cp.'!$B64),-('Diário 2º PA'!$P$4:$P$1998=F$1),('Diário 2º PA'!$F$4:$F$1998))+SUMPRODUCT(-('Diário 3º PA'!$E$4:$E$1991='Analítico Cp.'!$B64),-('Diário 3º PA'!$P$4:$P$1991=F$1),('Diário 3º PA'!$F$4:$F$1991))+SUMPRODUCT(-('Diário 4º PA'!$E$4:$E$2000='Analítico Cp.'!$B64),-('Diário 4º PA'!$P$4:$P$2000=F$1),('Diário 4º PA'!$F$4:$F$2000))+SUMPRODUCT(-('Comp.'!$D$5:$D$152='Analítico Cp.'!$B64),-('Comp.'!$J$5:$J$152=F$1),('Comp.'!$E$5:$E$152))</f>
        <v>0</v>
      </c>
      <c r="G64" s="12">
        <f>SUMPRODUCT(-('Diário 1º PA'!$E$4:$E$2000='Analítico Cp.'!$B64),-('Diário 1º PA'!$P$4:$P$2000=G$1),('Diário 1º PA'!$F$4:$F$2000))+SUMPRODUCT(-('Diário 2º PA'!$E$4:$E$1998='Analítico Cp.'!$B64),-('Diário 2º PA'!$P$4:$P$1998=G$1),('Diário 2º PA'!$F$4:$F$1998))+SUMPRODUCT(-('Diário 3º PA'!$E$4:$E$1991='Analítico Cp.'!$B64),-('Diário 3º PA'!$P$4:$P$1991=G$1),('Diário 3º PA'!$F$4:$F$1991))+SUMPRODUCT(-('Diário 4º PA'!$E$4:$E$2000='Analítico Cp.'!$B64),-('Diário 4º PA'!$P$4:$P$2000=G$1),('Diário 4º PA'!$F$4:$F$2000))+SUMPRODUCT(-('Comp.'!$D$5:$D$152='Analítico Cp.'!$B64),-('Comp.'!$J$5:$J$152=G$1),('Comp.'!$E$5:$E$152))</f>
        <v>0</v>
      </c>
      <c r="H64" s="12">
        <f>SUMPRODUCT(-('Diário 1º PA'!$E$4:$E$2000='Analítico Cp.'!$B64),-('Diário 1º PA'!$P$4:$P$2000=H$1),('Diário 1º PA'!$F$4:$F$2000))+SUMPRODUCT(-('Diário 2º PA'!$E$4:$E$1998='Analítico Cp.'!$B64),-('Diário 2º PA'!$P$4:$P$1998=H$1),('Diário 2º PA'!$F$4:$F$1998))+SUMPRODUCT(-('Diário 3º PA'!$E$4:$E$1991='Analítico Cp.'!$B64),-('Diário 3º PA'!$P$4:$P$1991=H$1),('Diário 3º PA'!$F$4:$F$1991))+SUMPRODUCT(-('Diário 4º PA'!$E$4:$E$2000='Analítico Cp.'!$B64),-('Diário 4º PA'!$P$4:$P$2000=H$1),('Diário 4º PA'!$F$4:$F$2000))+SUMPRODUCT(-('Comp.'!$D$5:$D$152='Analítico Cp.'!$B64),-('Comp.'!$J$5:$J$152=H$1),('Comp.'!$E$5:$E$152))</f>
        <v>0</v>
      </c>
      <c r="I64" s="12">
        <f>SUMPRODUCT(-('Diário 1º PA'!$E$4:$E$2000='Analítico Cp.'!$B64),-('Diário 1º PA'!$P$4:$P$2000=I$1),('Diário 1º PA'!$F$4:$F$2000))+SUMPRODUCT(-('Diário 2º PA'!$E$4:$E$1998='Analítico Cp.'!$B64),-('Diário 2º PA'!$P$4:$P$1998=I$1),('Diário 2º PA'!$F$4:$F$1998))+SUMPRODUCT(-('Diário 3º PA'!$E$4:$E$1991='Analítico Cp.'!$B64),-('Diário 3º PA'!$P$4:$P$1991=I$1),('Diário 3º PA'!$F$4:$F$1991))+SUMPRODUCT(-('Diário 4º PA'!$E$4:$E$2000='Analítico Cp.'!$B64),-('Diário 4º PA'!$P$4:$P$2000=I$1),('Diário 4º PA'!$F$4:$F$2000))+SUMPRODUCT(-('Comp.'!$D$5:$D$152='Analítico Cp.'!$B64),-('Comp.'!$J$5:$J$152=I$1),('Comp.'!$E$5:$E$152))</f>
        <v>0</v>
      </c>
      <c r="J64" s="12">
        <f>SUMPRODUCT(-('Diário 1º PA'!$E$4:$E$2000='Analítico Cp.'!$B64),-('Diário 1º PA'!$P$4:$P$2000=J$1),('Diário 1º PA'!$F$4:$F$2000))+SUMPRODUCT(-('Diário 2º PA'!$E$4:$E$1998='Analítico Cp.'!$B64),-('Diário 2º PA'!$P$4:$P$1998=J$1),('Diário 2º PA'!$F$4:$F$1998))+SUMPRODUCT(-('Diário 3º PA'!$E$4:$E$1991='Analítico Cp.'!$B64),-('Diário 3º PA'!$P$4:$P$1991=J$1),('Diário 3º PA'!$F$4:$F$1991))+SUMPRODUCT(-('Diário 4º PA'!$E$4:$E$2000='Analítico Cp.'!$B64),-('Diário 4º PA'!$P$4:$P$2000=J$1),('Diário 4º PA'!$F$4:$F$2000))+SUMPRODUCT(-('Comp.'!$D$5:$D$152='Analítico Cp.'!$B64),-('Comp.'!$J$5:$J$152=J$1),('Comp.'!$E$5:$E$152))</f>
        <v>0</v>
      </c>
      <c r="K64" s="12">
        <f>SUMPRODUCT(-('Diário 1º PA'!$E$4:$E$2000='Analítico Cp.'!$B64),-('Diário 1º PA'!$P$4:$P$2000=K$1),('Diário 1º PA'!$F$4:$F$2000))+SUMPRODUCT(-('Diário 2º PA'!$E$4:$E$1998='Analítico Cp.'!$B64),-('Diário 2º PA'!$P$4:$P$1998=K$1),('Diário 2º PA'!$F$4:$F$1998))+SUMPRODUCT(-('Diário 3º PA'!$E$4:$E$1991='Analítico Cp.'!$B64),-('Diário 3º PA'!$P$4:$P$1991=K$1),('Diário 3º PA'!$F$4:$F$1991))+SUMPRODUCT(-('Diário 4º PA'!$E$4:$E$2000='Analítico Cp.'!$B64),-('Diário 4º PA'!$P$4:$P$2000=K$1),('Diário 4º PA'!$F$4:$F$2000))+SUMPRODUCT(-('Comp.'!$D$5:$D$152='Analítico Cp.'!$B64),-('Comp.'!$J$5:$J$152=K$1),('Comp.'!$E$5:$E$152))</f>
        <v>0</v>
      </c>
      <c r="L64" s="12">
        <f>SUMPRODUCT(-('Diário 1º PA'!$E$4:$E$2000='Analítico Cp.'!$B64),-('Diário 1º PA'!$P$4:$P$2000=L$1),('Diário 1º PA'!$F$4:$F$2000))+SUMPRODUCT(-('Diário 2º PA'!$E$4:$E$1998='Analítico Cp.'!$B64),-('Diário 2º PA'!$P$4:$P$1998=L$1),('Diário 2º PA'!$F$4:$F$1998))+SUMPRODUCT(-('Diário 3º PA'!$E$4:$E$1991='Analítico Cp.'!$B64),-('Diário 3º PA'!$P$4:$P$1991=L$1),('Diário 3º PA'!$F$4:$F$1991))+SUMPRODUCT(-('Diário 4º PA'!$E$4:$E$2000='Analítico Cp.'!$B64),-('Diário 4º PA'!$P$4:$P$2000=L$1),('Diário 4º PA'!$F$4:$F$2000))+SUMPRODUCT(-('Comp.'!$D$5:$D$152='Analítico Cp.'!$B64),-('Comp.'!$J$5:$J$152=L$1),('Comp.'!$E$5:$E$152))</f>
        <v>0</v>
      </c>
      <c r="M64" s="12">
        <f>SUMPRODUCT(-('Diário 1º PA'!$E$4:$E$2000='Analítico Cp.'!$B64),-('Diário 1º PA'!$P$4:$P$2000=M$1),('Diário 1º PA'!$F$4:$F$2000))+SUMPRODUCT(-('Diário 2º PA'!$E$4:$E$1998='Analítico Cp.'!$B64),-('Diário 2º PA'!$P$4:$P$1998=M$1),('Diário 2º PA'!$F$4:$F$1998))+SUMPRODUCT(-('Diário 3º PA'!$E$4:$E$1991='Analítico Cp.'!$B64),-('Diário 3º PA'!$P$4:$P$1991=M$1),('Diário 3º PA'!$F$4:$F$1991))+SUMPRODUCT(-('Diário 4º PA'!$E$4:$E$2000='Analítico Cp.'!$B64),-('Diário 4º PA'!$P$4:$P$2000=M$1),('Diário 4º PA'!$F$4:$F$2000))+SUMPRODUCT(-('Comp.'!$D$5:$D$152='Analítico Cp.'!$B64),-('Comp.'!$J$5:$J$152=M$1),('Comp.'!$E$5:$E$152))</f>
        <v>0</v>
      </c>
      <c r="N64" s="12">
        <f>SUMPRODUCT(-('Diário 1º PA'!$E$4:$E$2000='Analítico Cp.'!$B64),-('Diário 1º PA'!$P$4:$P$2000=N$1),('Diário 1º PA'!$F$4:$F$2000))+SUMPRODUCT(-('Diário 2º PA'!$E$4:$E$1998='Analítico Cp.'!$B64),-('Diário 2º PA'!$P$4:$P$1998=N$1),('Diário 2º PA'!$F$4:$F$1998))+SUMPRODUCT(-('Diário 3º PA'!$E$4:$E$1991='Analítico Cp.'!$B64),-('Diário 3º PA'!$P$4:$P$1991=N$1),('Diário 3º PA'!$F$4:$F$1991))+SUMPRODUCT(-('Diário 4º PA'!$E$4:$E$2000='Analítico Cp.'!$B64),-('Diário 4º PA'!$P$4:$P$2000=N$1),('Diário 4º PA'!$F$4:$F$2000))+SUMPRODUCT(-('Comp.'!$D$5:$D$152='Analítico Cp.'!$B64),-('Comp.'!$J$5:$J$152=N$1),('Comp.'!$E$5:$E$152))</f>
        <v>0</v>
      </c>
      <c r="O64" s="13">
        <f t="shared" si="12"/>
        <v>3100</v>
      </c>
      <c r="P64" s="172">
        <f t="shared" si="11"/>
        <v>1.3884993936579913E-3</v>
      </c>
    </row>
    <row r="65" spans="1:16" ht="23.25" customHeight="1">
      <c r="A65" s="63" t="s">
        <v>120</v>
      </c>
      <c r="B65" s="106" t="s">
        <v>180</v>
      </c>
      <c r="C65" s="12">
        <f>SUMPRODUCT(-('Diário 1º PA'!$E$4:$E$2000='Analítico Cp.'!$B65),-('Diário 1º PA'!$P$4:$P$2000=C$1),('Diário 1º PA'!$F$4:$F$2000))+SUMPRODUCT(-('Diário 2º PA'!$E$4:$E$1998='Analítico Cp.'!$B65),-('Diário 2º PA'!$P$4:$P$1998=C$1),('Diário 2º PA'!$F$4:$F$1998))+SUMPRODUCT(-('Diário 3º PA'!$E$4:$E$1991='Analítico Cp.'!$B65),-('Diário 3º PA'!$P$4:$P$1991=C$1),('Diário 3º PA'!$F$4:$F$1991))+SUMPRODUCT(-('Diário 4º PA'!$E$4:$E$2000='Analítico Cp.'!$B65),-('Diário 4º PA'!$P$4:$P$2000=C$1),('Diário 4º PA'!$F$4:$F$2000))+SUMPRODUCT(-('Comp.'!$D$5:$D$152='Analítico Cp.'!$B65),-('Comp.'!$J$5:$J$152=C$1),('Comp.'!$E$5:$E$152))</f>
        <v>0</v>
      </c>
      <c r="D65" s="12">
        <f>SUMPRODUCT(-('Diário 1º PA'!$E$4:$E$2000='Analítico Cp.'!$B65),-('Diário 1º PA'!$P$4:$P$2000=D$1),('Diário 1º PA'!$F$4:$F$2000))+SUMPRODUCT(-('Diário 2º PA'!$E$4:$E$1998='Analítico Cp.'!$B65),-('Diário 2º PA'!$P$4:$P$1998=D$1),('Diário 2º PA'!$F$4:$F$1998))+SUMPRODUCT(-('Diário 3º PA'!$E$4:$E$1991='Analítico Cp.'!$B65),-('Diário 3º PA'!$P$4:$P$1991=D$1),('Diário 3º PA'!$F$4:$F$1991))+SUMPRODUCT(-('Diário 4º PA'!$E$4:$E$2000='Analítico Cp.'!$B65),-('Diário 4º PA'!$P$4:$P$2000=D$1),('Diário 4º PA'!$F$4:$F$2000))+SUMPRODUCT(-('Comp.'!$D$5:$D$152='Analítico Cp.'!$B65),-('Comp.'!$J$5:$J$152=D$1),('Comp.'!$E$5:$E$152))</f>
        <v>0</v>
      </c>
      <c r="E65" s="12">
        <f>SUMPRODUCT(-('Diário 1º PA'!$E$4:$E$2000='Analítico Cp.'!$B65),-('Diário 1º PA'!$P$4:$P$2000=E$1),('Diário 1º PA'!$F$4:$F$2000))+SUMPRODUCT(-('Diário 2º PA'!$E$4:$E$1998='Analítico Cp.'!$B65),-('Diário 2º PA'!$P$4:$P$1998=E$1),('Diário 2º PA'!$F$4:$F$1998))+SUMPRODUCT(-('Diário 3º PA'!$E$4:$E$1991='Analítico Cp.'!$B65),-('Diário 3º PA'!$P$4:$P$1991=E$1),('Diário 3º PA'!$F$4:$F$1991))+SUMPRODUCT(-('Diário 4º PA'!$E$4:$E$2000='Analítico Cp.'!$B65),-('Diário 4º PA'!$P$4:$P$2000=E$1),('Diário 4º PA'!$F$4:$F$2000))+SUMPRODUCT(-('Comp.'!$D$5:$D$152='Analítico Cp.'!$B65),-('Comp.'!$J$5:$J$152=E$1),('Comp.'!$E$5:$E$152))</f>
        <v>0</v>
      </c>
      <c r="F65" s="12">
        <f>SUMPRODUCT(-('Diário 1º PA'!$E$4:$E$2000='Analítico Cp.'!$B65),-('Diário 1º PA'!$P$4:$P$2000=F$1),('Diário 1º PA'!$F$4:$F$2000))+SUMPRODUCT(-('Diário 2º PA'!$E$4:$E$1998='Analítico Cp.'!$B65),-('Diário 2º PA'!$P$4:$P$1998=F$1),('Diário 2º PA'!$F$4:$F$1998))+SUMPRODUCT(-('Diário 3º PA'!$E$4:$E$1991='Analítico Cp.'!$B65),-('Diário 3º PA'!$P$4:$P$1991=F$1),('Diário 3º PA'!$F$4:$F$1991))+SUMPRODUCT(-('Diário 4º PA'!$E$4:$E$2000='Analítico Cp.'!$B65),-('Diário 4º PA'!$P$4:$P$2000=F$1),('Diário 4º PA'!$F$4:$F$2000))+SUMPRODUCT(-('Comp.'!$D$5:$D$152='Analítico Cp.'!$B65),-('Comp.'!$J$5:$J$152=F$1),('Comp.'!$E$5:$E$152))</f>
        <v>0</v>
      </c>
      <c r="G65" s="12">
        <f>SUMPRODUCT(-('Diário 1º PA'!$E$4:$E$2000='Analítico Cp.'!$B65),-('Diário 1º PA'!$P$4:$P$2000=G$1),('Diário 1º PA'!$F$4:$F$2000))+SUMPRODUCT(-('Diário 2º PA'!$E$4:$E$1998='Analítico Cp.'!$B65),-('Diário 2º PA'!$P$4:$P$1998=G$1),('Diário 2º PA'!$F$4:$F$1998))+SUMPRODUCT(-('Diário 3º PA'!$E$4:$E$1991='Analítico Cp.'!$B65),-('Diário 3º PA'!$P$4:$P$1991=G$1),('Diário 3º PA'!$F$4:$F$1991))+SUMPRODUCT(-('Diário 4º PA'!$E$4:$E$2000='Analítico Cp.'!$B65),-('Diário 4º PA'!$P$4:$P$2000=G$1),('Diário 4º PA'!$F$4:$F$2000))+SUMPRODUCT(-('Comp.'!$D$5:$D$152='Analítico Cp.'!$B65),-('Comp.'!$J$5:$J$152=G$1),('Comp.'!$E$5:$E$152))</f>
        <v>0</v>
      </c>
      <c r="H65" s="12">
        <f>SUMPRODUCT(-('Diário 1º PA'!$E$4:$E$2000='Analítico Cp.'!$B65),-('Diário 1º PA'!$P$4:$P$2000=H$1),('Diário 1º PA'!$F$4:$F$2000))+SUMPRODUCT(-('Diário 2º PA'!$E$4:$E$1998='Analítico Cp.'!$B65),-('Diário 2º PA'!$P$4:$P$1998=H$1),('Diário 2º PA'!$F$4:$F$1998))+SUMPRODUCT(-('Diário 3º PA'!$E$4:$E$1991='Analítico Cp.'!$B65),-('Diário 3º PA'!$P$4:$P$1991=H$1),('Diário 3º PA'!$F$4:$F$1991))+SUMPRODUCT(-('Diário 4º PA'!$E$4:$E$2000='Analítico Cp.'!$B65),-('Diário 4º PA'!$P$4:$P$2000=H$1),('Diário 4º PA'!$F$4:$F$2000))+SUMPRODUCT(-('Comp.'!$D$5:$D$152='Analítico Cp.'!$B65),-('Comp.'!$J$5:$J$152=H$1),('Comp.'!$E$5:$E$152))</f>
        <v>0</v>
      </c>
      <c r="I65" s="12">
        <f>SUMPRODUCT(-('Diário 1º PA'!$E$4:$E$2000='Analítico Cp.'!$B65),-('Diário 1º PA'!$P$4:$P$2000=I$1),('Diário 1º PA'!$F$4:$F$2000))+SUMPRODUCT(-('Diário 2º PA'!$E$4:$E$1998='Analítico Cp.'!$B65),-('Diário 2º PA'!$P$4:$P$1998=I$1),('Diário 2º PA'!$F$4:$F$1998))+SUMPRODUCT(-('Diário 3º PA'!$E$4:$E$1991='Analítico Cp.'!$B65),-('Diário 3º PA'!$P$4:$P$1991=I$1),('Diário 3º PA'!$F$4:$F$1991))+SUMPRODUCT(-('Diário 4º PA'!$E$4:$E$2000='Analítico Cp.'!$B65),-('Diário 4º PA'!$P$4:$P$2000=I$1),('Diário 4º PA'!$F$4:$F$2000))+SUMPRODUCT(-('Comp.'!$D$5:$D$152='Analítico Cp.'!$B65),-('Comp.'!$J$5:$J$152=I$1),('Comp.'!$E$5:$E$152))</f>
        <v>0</v>
      </c>
      <c r="J65" s="12">
        <f>SUMPRODUCT(-('Diário 1º PA'!$E$4:$E$2000='Analítico Cp.'!$B65),-('Diário 1º PA'!$P$4:$P$2000=J$1),('Diário 1º PA'!$F$4:$F$2000))+SUMPRODUCT(-('Diário 2º PA'!$E$4:$E$1998='Analítico Cp.'!$B65),-('Diário 2º PA'!$P$4:$P$1998=J$1),('Diário 2º PA'!$F$4:$F$1998))+SUMPRODUCT(-('Diário 3º PA'!$E$4:$E$1991='Analítico Cp.'!$B65),-('Diário 3º PA'!$P$4:$P$1991=J$1),('Diário 3º PA'!$F$4:$F$1991))+SUMPRODUCT(-('Diário 4º PA'!$E$4:$E$2000='Analítico Cp.'!$B65),-('Diário 4º PA'!$P$4:$P$2000=J$1),('Diário 4º PA'!$F$4:$F$2000))+SUMPRODUCT(-('Comp.'!$D$5:$D$152='Analítico Cp.'!$B65),-('Comp.'!$J$5:$J$152=J$1),('Comp.'!$E$5:$E$152))</f>
        <v>0</v>
      </c>
      <c r="K65" s="12">
        <f>SUMPRODUCT(-('Diário 1º PA'!$E$4:$E$2000='Analítico Cp.'!$B65),-('Diário 1º PA'!$P$4:$P$2000=K$1),('Diário 1º PA'!$F$4:$F$2000))+SUMPRODUCT(-('Diário 2º PA'!$E$4:$E$1998='Analítico Cp.'!$B65),-('Diário 2º PA'!$P$4:$P$1998=K$1),('Diário 2º PA'!$F$4:$F$1998))+SUMPRODUCT(-('Diário 3º PA'!$E$4:$E$1991='Analítico Cp.'!$B65),-('Diário 3º PA'!$P$4:$P$1991=K$1),('Diário 3º PA'!$F$4:$F$1991))+SUMPRODUCT(-('Diário 4º PA'!$E$4:$E$2000='Analítico Cp.'!$B65),-('Diário 4º PA'!$P$4:$P$2000=K$1),('Diário 4º PA'!$F$4:$F$2000))+SUMPRODUCT(-('Comp.'!$D$5:$D$152='Analítico Cp.'!$B65),-('Comp.'!$J$5:$J$152=K$1),('Comp.'!$E$5:$E$152))</f>
        <v>0</v>
      </c>
      <c r="L65" s="12">
        <f>SUMPRODUCT(-('Diário 1º PA'!$E$4:$E$2000='Analítico Cp.'!$B65),-('Diário 1º PA'!$P$4:$P$2000=L$1),('Diário 1º PA'!$F$4:$F$2000))+SUMPRODUCT(-('Diário 2º PA'!$E$4:$E$1998='Analítico Cp.'!$B65),-('Diário 2º PA'!$P$4:$P$1998=L$1),('Diário 2º PA'!$F$4:$F$1998))+SUMPRODUCT(-('Diário 3º PA'!$E$4:$E$1991='Analítico Cp.'!$B65),-('Diário 3º PA'!$P$4:$P$1991=L$1),('Diário 3º PA'!$F$4:$F$1991))+SUMPRODUCT(-('Diário 4º PA'!$E$4:$E$2000='Analítico Cp.'!$B65),-('Diário 4º PA'!$P$4:$P$2000=L$1),('Diário 4º PA'!$F$4:$F$2000))+SUMPRODUCT(-('Comp.'!$D$5:$D$152='Analítico Cp.'!$B65),-('Comp.'!$J$5:$J$152=L$1),('Comp.'!$E$5:$E$152))</f>
        <v>0</v>
      </c>
      <c r="M65" s="12">
        <f>SUMPRODUCT(-('Diário 1º PA'!$E$4:$E$2000='Analítico Cp.'!$B65),-('Diário 1º PA'!$P$4:$P$2000=M$1),('Diário 1º PA'!$F$4:$F$2000))+SUMPRODUCT(-('Diário 2º PA'!$E$4:$E$1998='Analítico Cp.'!$B65),-('Diário 2º PA'!$P$4:$P$1998=M$1),('Diário 2º PA'!$F$4:$F$1998))+SUMPRODUCT(-('Diário 3º PA'!$E$4:$E$1991='Analítico Cp.'!$B65),-('Diário 3º PA'!$P$4:$P$1991=M$1),('Diário 3º PA'!$F$4:$F$1991))+SUMPRODUCT(-('Diário 4º PA'!$E$4:$E$2000='Analítico Cp.'!$B65),-('Diário 4º PA'!$P$4:$P$2000=M$1),('Diário 4º PA'!$F$4:$F$2000))+SUMPRODUCT(-('Comp.'!$D$5:$D$152='Analítico Cp.'!$B65),-('Comp.'!$J$5:$J$152=M$1),('Comp.'!$E$5:$E$152))</f>
        <v>0</v>
      </c>
      <c r="N65" s="12">
        <f>SUMPRODUCT(-('Diário 1º PA'!$E$4:$E$2000='Analítico Cp.'!$B65),-('Diário 1º PA'!$P$4:$P$2000=N$1),('Diário 1º PA'!$F$4:$F$2000))+SUMPRODUCT(-('Diário 2º PA'!$E$4:$E$1998='Analítico Cp.'!$B65),-('Diário 2º PA'!$P$4:$P$1998=N$1),('Diário 2º PA'!$F$4:$F$1998))+SUMPRODUCT(-('Diário 3º PA'!$E$4:$E$1991='Analítico Cp.'!$B65),-('Diário 3º PA'!$P$4:$P$1991=N$1),('Diário 3º PA'!$F$4:$F$1991))+SUMPRODUCT(-('Diário 4º PA'!$E$4:$E$2000='Analítico Cp.'!$B65),-('Diário 4º PA'!$P$4:$P$2000=N$1),('Diário 4º PA'!$F$4:$F$2000))+SUMPRODUCT(-('Comp.'!$D$5:$D$152='Analítico Cp.'!$B65),-('Comp.'!$J$5:$J$152=N$1),('Comp.'!$E$5:$E$152))</f>
        <v>0</v>
      </c>
      <c r="O65" s="13">
        <f t="shared" si="12"/>
        <v>0</v>
      </c>
      <c r="P65" s="172">
        <f t="shared" si="11"/>
        <v>0</v>
      </c>
    </row>
    <row r="66" spans="1:16" ht="23.25" customHeight="1">
      <c r="A66" s="63" t="s">
        <v>121</v>
      </c>
      <c r="B66" s="106" t="s">
        <v>59</v>
      </c>
      <c r="C66" s="12">
        <f>SUMPRODUCT(-('Diário 1º PA'!$E$4:$E$2000='Analítico Cp.'!$B66),-('Diário 1º PA'!$P$4:$P$2000=C$1),('Diário 1º PA'!$F$4:$F$2000))+SUMPRODUCT(-('Diário 2º PA'!$E$4:$E$1998='Analítico Cp.'!$B66),-('Diário 2º PA'!$P$4:$P$1998=C$1),('Diário 2º PA'!$F$4:$F$1998))+SUMPRODUCT(-('Diário 3º PA'!$E$4:$E$1991='Analítico Cp.'!$B66),-('Diário 3º PA'!$P$4:$P$1991=C$1),('Diário 3º PA'!$F$4:$F$1991))+SUMPRODUCT(-('Diário 4º PA'!$E$4:$E$2000='Analítico Cp.'!$B66),-('Diário 4º PA'!$P$4:$P$2000=C$1),('Diário 4º PA'!$F$4:$F$2000))+SUMPRODUCT(-('Comp.'!$D$5:$D$152='Analítico Cp.'!$B66),-('Comp.'!$J$5:$J$152=C$1),('Comp.'!$E$5:$E$152))</f>
        <v>0</v>
      </c>
      <c r="D66" s="12">
        <f>SUMPRODUCT(-('Diário 1º PA'!$E$4:$E$2000='Analítico Cp.'!$B66),-('Diário 1º PA'!$P$4:$P$2000=D$1),('Diário 1º PA'!$F$4:$F$2000))+SUMPRODUCT(-('Diário 2º PA'!$E$4:$E$1998='Analítico Cp.'!$B66),-('Diário 2º PA'!$P$4:$P$1998=D$1),('Diário 2º PA'!$F$4:$F$1998))+SUMPRODUCT(-('Diário 3º PA'!$E$4:$E$1991='Analítico Cp.'!$B66),-('Diário 3º PA'!$P$4:$P$1991=D$1),('Diário 3º PA'!$F$4:$F$1991))+SUMPRODUCT(-('Diário 4º PA'!$E$4:$E$2000='Analítico Cp.'!$B66),-('Diário 4º PA'!$P$4:$P$2000=D$1),('Diário 4º PA'!$F$4:$F$2000))+SUMPRODUCT(-('Comp.'!$D$5:$D$152='Analítico Cp.'!$B66),-('Comp.'!$J$5:$J$152=D$1),('Comp.'!$E$5:$E$152))</f>
        <v>0</v>
      </c>
      <c r="E66" s="12">
        <f>SUMPRODUCT(-('Diário 1º PA'!$E$4:$E$2000='Analítico Cp.'!$B66),-('Diário 1º PA'!$P$4:$P$2000=E$1),('Diário 1º PA'!$F$4:$F$2000))+SUMPRODUCT(-('Diário 2º PA'!$E$4:$E$1998='Analítico Cp.'!$B66),-('Diário 2º PA'!$P$4:$P$1998=E$1),('Diário 2º PA'!$F$4:$F$1998))+SUMPRODUCT(-('Diário 3º PA'!$E$4:$E$1991='Analítico Cp.'!$B66),-('Diário 3º PA'!$P$4:$P$1991=E$1),('Diário 3º PA'!$F$4:$F$1991))+SUMPRODUCT(-('Diário 4º PA'!$E$4:$E$2000='Analítico Cp.'!$B66),-('Diário 4º PA'!$P$4:$P$2000=E$1),('Diário 4º PA'!$F$4:$F$2000))+SUMPRODUCT(-('Comp.'!$D$5:$D$152='Analítico Cp.'!$B66),-('Comp.'!$J$5:$J$152=E$1),('Comp.'!$E$5:$E$152))</f>
        <v>0</v>
      </c>
      <c r="F66" s="12">
        <f>SUMPRODUCT(-('Diário 1º PA'!$E$4:$E$2000='Analítico Cp.'!$B66),-('Diário 1º PA'!$P$4:$P$2000=F$1),('Diário 1º PA'!$F$4:$F$2000))+SUMPRODUCT(-('Diário 2º PA'!$E$4:$E$1998='Analítico Cp.'!$B66),-('Diário 2º PA'!$P$4:$P$1998=F$1),('Diário 2º PA'!$F$4:$F$1998))+SUMPRODUCT(-('Diário 3º PA'!$E$4:$E$1991='Analítico Cp.'!$B66),-('Diário 3º PA'!$P$4:$P$1991=F$1),('Diário 3º PA'!$F$4:$F$1991))+SUMPRODUCT(-('Diário 4º PA'!$E$4:$E$2000='Analítico Cp.'!$B66),-('Diário 4º PA'!$P$4:$P$2000=F$1),('Diário 4º PA'!$F$4:$F$2000))+SUMPRODUCT(-('Comp.'!$D$5:$D$152='Analítico Cp.'!$B66),-('Comp.'!$J$5:$J$152=F$1),('Comp.'!$E$5:$E$152))</f>
        <v>0</v>
      </c>
      <c r="G66" s="12">
        <f>SUMPRODUCT(-('Diário 1º PA'!$E$4:$E$2000='Analítico Cp.'!$B66),-('Diário 1º PA'!$P$4:$P$2000=G$1),('Diário 1º PA'!$F$4:$F$2000))+SUMPRODUCT(-('Diário 2º PA'!$E$4:$E$1998='Analítico Cp.'!$B66),-('Diário 2º PA'!$P$4:$P$1998=G$1),('Diário 2º PA'!$F$4:$F$1998))+SUMPRODUCT(-('Diário 3º PA'!$E$4:$E$1991='Analítico Cp.'!$B66),-('Diário 3º PA'!$P$4:$P$1991=G$1),('Diário 3º PA'!$F$4:$F$1991))+SUMPRODUCT(-('Diário 4º PA'!$E$4:$E$2000='Analítico Cp.'!$B66),-('Diário 4º PA'!$P$4:$P$2000=G$1),('Diário 4º PA'!$F$4:$F$2000))+SUMPRODUCT(-('Comp.'!$D$5:$D$152='Analítico Cp.'!$B66),-('Comp.'!$J$5:$J$152=G$1),('Comp.'!$E$5:$E$152))</f>
        <v>0</v>
      </c>
      <c r="H66" s="12">
        <f>SUMPRODUCT(-('Diário 1º PA'!$E$4:$E$2000='Analítico Cp.'!$B66),-('Diário 1º PA'!$P$4:$P$2000=H$1),('Diário 1º PA'!$F$4:$F$2000))+SUMPRODUCT(-('Diário 2º PA'!$E$4:$E$1998='Analítico Cp.'!$B66),-('Diário 2º PA'!$P$4:$P$1998=H$1),('Diário 2º PA'!$F$4:$F$1998))+SUMPRODUCT(-('Diário 3º PA'!$E$4:$E$1991='Analítico Cp.'!$B66),-('Diário 3º PA'!$P$4:$P$1991=H$1),('Diário 3º PA'!$F$4:$F$1991))+SUMPRODUCT(-('Diário 4º PA'!$E$4:$E$2000='Analítico Cp.'!$B66),-('Diário 4º PA'!$P$4:$P$2000=H$1),('Diário 4º PA'!$F$4:$F$2000))+SUMPRODUCT(-('Comp.'!$D$5:$D$152='Analítico Cp.'!$B66),-('Comp.'!$J$5:$J$152=H$1),('Comp.'!$E$5:$E$152))</f>
        <v>0</v>
      </c>
      <c r="I66" s="12">
        <f>SUMPRODUCT(-('Diário 1º PA'!$E$4:$E$2000='Analítico Cp.'!$B66),-('Diário 1º PA'!$P$4:$P$2000=I$1),('Diário 1º PA'!$F$4:$F$2000))+SUMPRODUCT(-('Diário 2º PA'!$E$4:$E$1998='Analítico Cp.'!$B66),-('Diário 2º PA'!$P$4:$P$1998=I$1),('Diário 2º PA'!$F$4:$F$1998))+SUMPRODUCT(-('Diário 3º PA'!$E$4:$E$1991='Analítico Cp.'!$B66),-('Diário 3º PA'!$P$4:$P$1991=I$1),('Diário 3º PA'!$F$4:$F$1991))+SUMPRODUCT(-('Diário 4º PA'!$E$4:$E$2000='Analítico Cp.'!$B66),-('Diário 4º PA'!$P$4:$P$2000=I$1),('Diário 4º PA'!$F$4:$F$2000))+SUMPRODUCT(-('Comp.'!$D$5:$D$152='Analítico Cp.'!$B66),-('Comp.'!$J$5:$J$152=I$1),('Comp.'!$E$5:$E$152))</f>
        <v>8500</v>
      </c>
      <c r="J66" s="12">
        <f>SUMPRODUCT(-('Diário 1º PA'!$E$4:$E$2000='Analítico Cp.'!$B66),-('Diário 1º PA'!$P$4:$P$2000=J$1),('Diário 1º PA'!$F$4:$F$2000))+SUMPRODUCT(-('Diário 2º PA'!$E$4:$E$1998='Analítico Cp.'!$B66),-('Diário 2º PA'!$P$4:$P$1998=J$1),('Diário 2º PA'!$F$4:$F$1998))+SUMPRODUCT(-('Diário 3º PA'!$E$4:$E$1991='Analítico Cp.'!$B66),-('Diário 3º PA'!$P$4:$P$1991=J$1),('Diário 3º PA'!$F$4:$F$1991))+SUMPRODUCT(-('Diário 4º PA'!$E$4:$E$2000='Analítico Cp.'!$B66),-('Diário 4º PA'!$P$4:$P$2000=J$1),('Diário 4º PA'!$F$4:$F$2000))+SUMPRODUCT(-('Comp.'!$D$5:$D$152='Analítico Cp.'!$B66),-('Comp.'!$J$5:$J$152=J$1),('Comp.'!$E$5:$E$152))</f>
        <v>0</v>
      </c>
      <c r="K66" s="12">
        <f>SUMPRODUCT(-('Diário 1º PA'!$E$4:$E$2000='Analítico Cp.'!$B66),-('Diário 1º PA'!$P$4:$P$2000=K$1),('Diário 1º PA'!$F$4:$F$2000))+SUMPRODUCT(-('Diário 2º PA'!$E$4:$E$1998='Analítico Cp.'!$B66),-('Diário 2º PA'!$P$4:$P$1998=K$1),('Diário 2º PA'!$F$4:$F$1998))+SUMPRODUCT(-('Diário 3º PA'!$E$4:$E$1991='Analítico Cp.'!$B66),-('Diário 3º PA'!$P$4:$P$1991=K$1),('Diário 3º PA'!$F$4:$F$1991))+SUMPRODUCT(-('Diário 4º PA'!$E$4:$E$2000='Analítico Cp.'!$B66),-('Diário 4º PA'!$P$4:$P$2000=K$1),('Diário 4º PA'!$F$4:$F$2000))+SUMPRODUCT(-('Comp.'!$D$5:$D$152='Analítico Cp.'!$B66),-('Comp.'!$J$5:$J$152=K$1),('Comp.'!$E$5:$E$152))</f>
        <v>0</v>
      </c>
      <c r="L66" s="12">
        <f>SUMPRODUCT(-('Diário 1º PA'!$E$4:$E$2000='Analítico Cp.'!$B66),-('Diário 1º PA'!$P$4:$P$2000=L$1),('Diário 1º PA'!$F$4:$F$2000))+SUMPRODUCT(-('Diário 2º PA'!$E$4:$E$1998='Analítico Cp.'!$B66),-('Diário 2º PA'!$P$4:$P$1998=L$1),('Diário 2º PA'!$F$4:$F$1998))+SUMPRODUCT(-('Diário 3º PA'!$E$4:$E$1991='Analítico Cp.'!$B66),-('Diário 3º PA'!$P$4:$P$1991=L$1),('Diário 3º PA'!$F$4:$F$1991))+SUMPRODUCT(-('Diário 4º PA'!$E$4:$E$2000='Analítico Cp.'!$B66),-('Diário 4º PA'!$P$4:$P$2000=L$1),('Diário 4º PA'!$F$4:$F$2000))+SUMPRODUCT(-('Comp.'!$D$5:$D$152='Analítico Cp.'!$B66),-('Comp.'!$J$5:$J$152=L$1),('Comp.'!$E$5:$E$152))</f>
        <v>8500</v>
      </c>
      <c r="M66" s="12">
        <f>SUMPRODUCT(-('Diário 1º PA'!$E$4:$E$2000='Analítico Cp.'!$B66),-('Diário 1º PA'!$P$4:$P$2000=M$1),('Diário 1º PA'!$F$4:$F$2000))+SUMPRODUCT(-('Diário 2º PA'!$E$4:$E$1998='Analítico Cp.'!$B66),-('Diário 2º PA'!$P$4:$P$1998=M$1),('Diário 2º PA'!$F$4:$F$1998))+SUMPRODUCT(-('Diário 3º PA'!$E$4:$E$1991='Analítico Cp.'!$B66),-('Diário 3º PA'!$P$4:$P$1991=M$1),('Diário 3º PA'!$F$4:$F$1991))+SUMPRODUCT(-('Diário 4º PA'!$E$4:$E$2000='Analítico Cp.'!$B66),-('Diário 4º PA'!$P$4:$P$2000=M$1),('Diário 4º PA'!$F$4:$F$2000))+SUMPRODUCT(-('Comp.'!$D$5:$D$152='Analítico Cp.'!$B66),-('Comp.'!$J$5:$J$152=M$1),('Comp.'!$E$5:$E$152))</f>
        <v>0</v>
      </c>
      <c r="N66" s="12">
        <f>SUMPRODUCT(-('Diário 1º PA'!$E$4:$E$2000='Analítico Cp.'!$B66),-('Diário 1º PA'!$P$4:$P$2000=N$1),('Diário 1º PA'!$F$4:$F$2000))+SUMPRODUCT(-('Diário 2º PA'!$E$4:$E$1998='Analítico Cp.'!$B66),-('Diário 2º PA'!$P$4:$P$1998=N$1),('Diário 2º PA'!$F$4:$F$1998))+SUMPRODUCT(-('Diário 3º PA'!$E$4:$E$1991='Analítico Cp.'!$B66),-('Diário 3º PA'!$P$4:$P$1991=N$1),('Diário 3º PA'!$F$4:$F$1991))+SUMPRODUCT(-('Diário 4º PA'!$E$4:$E$2000='Analítico Cp.'!$B66),-('Diário 4º PA'!$P$4:$P$2000=N$1),('Diário 4º PA'!$F$4:$F$2000))+SUMPRODUCT(-('Comp.'!$D$5:$D$152='Analítico Cp.'!$B66),-('Comp.'!$J$5:$J$152=N$1),('Comp.'!$E$5:$E$152))</f>
        <v>0</v>
      </c>
      <c r="O66" s="13">
        <f t="shared" si="12"/>
        <v>17000</v>
      </c>
      <c r="P66" s="172">
        <f t="shared" si="11"/>
        <v>7.6143515136083391E-3</v>
      </c>
    </row>
    <row r="67" spans="1:16" ht="23.25" customHeight="1">
      <c r="A67" s="63" t="s">
        <v>122</v>
      </c>
      <c r="B67" s="106" t="s">
        <v>9</v>
      </c>
      <c r="C67" s="12">
        <f>SUMPRODUCT(-('Diário 1º PA'!$E$4:$E$2000='Analítico Cp.'!$B67),-('Diário 1º PA'!$P$4:$P$2000=C$1),('Diário 1º PA'!$F$4:$F$2000))+SUMPRODUCT(-('Diário 2º PA'!$E$4:$E$1998='Analítico Cp.'!$B67),-('Diário 2º PA'!$P$4:$P$1998=C$1),('Diário 2º PA'!$F$4:$F$1998))+SUMPRODUCT(-('Diário 3º PA'!$E$4:$E$1991='Analítico Cp.'!$B67),-('Diário 3º PA'!$P$4:$P$1991=C$1),('Diário 3º PA'!$F$4:$F$1991))+SUMPRODUCT(-('Diário 4º PA'!$E$4:$E$2000='Analítico Cp.'!$B67),-('Diário 4º PA'!$P$4:$P$2000=C$1),('Diário 4º PA'!$F$4:$F$2000))+SUMPRODUCT(-('Comp.'!$D$5:$D$152='Analítico Cp.'!$B67),-('Comp.'!$J$5:$J$152=C$1),('Comp.'!$E$5:$E$152))</f>
        <v>3600</v>
      </c>
      <c r="D67" s="12">
        <f>SUMPRODUCT(-('Diário 1º PA'!$E$4:$E$2000='Analítico Cp.'!$B67),-('Diário 1º PA'!$P$4:$P$2000=D$1),('Diário 1º PA'!$F$4:$F$2000))+SUMPRODUCT(-('Diário 2º PA'!$E$4:$E$1998='Analítico Cp.'!$B67),-('Diário 2º PA'!$P$4:$P$1998=D$1),('Diário 2º PA'!$F$4:$F$1998))+SUMPRODUCT(-('Diário 3º PA'!$E$4:$E$1991='Analítico Cp.'!$B67),-('Diário 3º PA'!$P$4:$P$1991=D$1),('Diário 3º PA'!$F$4:$F$1991))+SUMPRODUCT(-('Diário 4º PA'!$E$4:$E$2000='Analítico Cp.'!$B67),-('Diário 4º PA'!$P$4:$P$2000=D$1),('Diário 4º PA'!$F$4:$F$2000))+SUMPRODUCT(-('Comp.'!$D$5:$D$152='Analítico Cp.'!$B67),-('Comp.'!$J$5:$J$152=D$1),('Comp.'!$E$5:$E$152))</f>
        <v>3600</v>
      </c>
      <c r="E67" s="12">
        <f>SUMPRODUCT(-('Diário 1º PA'!$E$4:$E$2000='Analítico Cp.'!$B67),-('Diário 1º PA'!$P$4:$P$2000=E$1),('Diário 1º PA'!$F$4:$F$2000))+SUMPRODUCT(-('Diário 2º PA'!$E$4:$E$1998='Analítico Cp.'!$B67),-('Diário 2º PA'!$P$4:$P$1998=E$1),('Diário 2º PA'!$F$4:$F$1998))+SUMPRODUCT(-('Diário 3º PA'!$E$4:$E$1991='Analítico Cp.'!$B67),-('Diário 3º PA'!$P$4:$P$1991=E$1),('Diário 3º PA'!$F$4:$F$1991))+SUMPRODUCT(-('Diário 4º PA'!$E$4:$E$2000='Analítico Cp.'!$B67),-('Diário 4º PA'!$P$4:$P$2000=E$1),('Diário 4º PA'!$F$4:$F$2000))+SUMPRODUCT(-('Comp.'!$D$5:$D$152='Analítico Cp.'!$B67),-('Comp.'!$J$5:$J$152=E$1),('Comp.'!$E$5:$E$152))</f>
        <v>3600</v>
      </c>
      <c r="F67" s="12">
        <f>SUMPRODUCT(-('Diário 1º PA'!$E$4:$E$2000='Analítico Cp.'!$B67),-('Diário 1º PA'!$P$4:$P$2000=F$1),('Diário 1º PA'!$F$4:$F$2000))+SUMPRODUCT(-('Diário 2º PA'!$E$4:$E$1998='Analítico Cp.'!$B67),-('Diário 2º PA'!$P$4:$P$1998=F$1),('Diário 2º PA'!$F$4:$F$1998))+SUMPRODUCT(-('Diário 3º PA'!$E$4:$E$1991='Analítico Cp.'!$B67),-('Diário 3º PA'!$P$4:$P$1991=F$1),('Diário 3º PA'!$F$4:$F$1991))+SUMPRODUCT(-('Diário 4º PA'!$E$4:$E$2000='Analítico Cp.'!$B67),-('Diário 4º PA'!$P$4:$P$2000=F$1),('Diário 4º PA'!$F$4:$F$2000))+SUMPRODUCT(-('Comp.'!$D$5:$D$152='Analítico Cp.'!$B67),-('Comp.'!$J$5:$J$152=F$1),('Comp.'!$E$5:$E$152))</f>
        <v>3600</v>
      </c>
      <c r="G67" s="12">
        <f>SUMPRODUCT(-('Diário 1º PA'!$E$4:$E$2000='Analítico Cp.'!$B67),-('Diário 1º PA'!$P$4:$P$2000=G$1),('Diário 1º PA'!$F$4:$F$2000))+SUMPRODUCT(-('Diário 2º PA'!$E$4:$E$1998='Analítico Cp.'!$B67),-('Diário 2º PA'!$P$4:$P$1998=G$1),('Diário 2º PA'!$F$4:$F$1998))+SUMPRODUCT(-('Diário 3º PA'!$E$4:$E$1991='Analítico Cp.'!$B67),-('Diário 3º PA'!$P$4:$P$1991=G$1),('Diário 3º PA'!$F$4:$F$1991))+SUMPRODUCT(-('Diário 4º PA'!$E$4:$E$2000='Analítico Cp.'!$B67),-('Diário 4º PA'!$P$4:$P$2000=G$1),('Diário 4º PA'!$F$4:$F$2000))+SUMPRODUCT(-('Comp.'!$D$5:$D$152='Analítico Cp.'!$B67),-('Comp.'!$J$5:$J$152=G$1),('Comp.'!$E$5:$E$152))</f>
        <v>3600</v>
      </c>
      <c r="H67" s="12">
        <f>SUMPRODUCT(-('Diário 1º PA'!$E$4:$E$2000='Analítico Cp.'!$B67),-('Diário 1º PA'!$P$4:$P$2000=H$1),('Diário 1º PA'!$F$4:$F$2000))+SUMPRODUCT(-('Diário 2º PA'!$E$4:$E$1998='Analítico Cp.'!$B67),-('Diário 2º PA'!$P$4:$P$1998=H$1),('Diário 2º PA'!$F$4:$F$1998))+SUMPRODUCT(-('Diário 3º PA'!$E$4:$E$1991='Analítico Cp.'!$B67),-('Diário 3º PA'!$P$4:$P$1991=H$1),('Diário 3º PA'!$F$4:$F$1991))+SUMPRODUCT(-('Diário 4º PA'!$E$4:$E$2000='Analítico Cp.'!$B67),-('Diário 4º PA'!$P$4:$P$2000=H$1),('Diário 4º PA'!$F$4:$F$2000))+SUMPRODUCT(-('Comp.'!$D$5:$D$152='Analítico Cp.'!$B67),-('Comp.'!$J$5:$J$152=H$1),('Comp.'!$E$5:$E$152))</f>
        <v>3600</v>
      </c>
      <c r="I67" s="12">
        <f>SUMPRODUCT(-('Diário 1º PA'!$E$4:$E$2000='Analítico Cp.'!$B67),-('Diário 1º PA'!$P$4:$P$2000=I$1),('Diário 1º PA'!$F$4:$F$2000))+SUMPRODUCT(-('Diário 2º PA'!$E$4:$E$1998='Analítico Cp.'!$B67),-('Diário 2º PA'!$P$4:$P$1998=I$1),('Diário 2º PA'!$F$4:$F$1998))+SUMPRODUCT(-('Diário 3º PA'!$E$4:$E$1991='Analítico Cp.'!$B67),-('Diário 3º PA'!$P$4:$P$1991=I$1),('Diário 3º PA'!$F$4:$F$1991))+SUMPRODUCT(-('Diário 4º PA'!$E$4:$E$2000='Analítico Cp.'!$B67),-('Diário 4º PA'!$P$4:$P$2000=I$1),('Diário 4º PA'!$F$4:$F$2000))+SUMPRODUCT(-('Comp.'!$D$5:$D$152='Analítico Cp.'!$B67),-('Comp.'!$J$5:$J$152=I$1),('Comp.'!$E$5:$E$152))</f>
        <v>3600</v>
      </c>
      <c r="J67" s="12">
        <f>SUMPRODUCT(-('Diário 1º PA'!$E$4:$E$2000='Analítico Cp.'!$B67),-('Diário 1º PA'!$P$4:$P$2000=J$1),('Diário 1º PA'!$F$4:$F$2000))+SUMPRODUCT(-('Diário 2º PA'!$E$4:$E$1998='Analítico Cp.'!$B67),-('Diário 2º PA'!$P$4:$P$1998=J$1),('Diário 2º PA'!$F$4:$F$1998))+SUMPRODUCT(-('Diário 3º PA'!$E$4:$E$1991='Analítico Cp.'!$B67),-('Diário 3º PA'!$P$4:$P$1991=J$1),('Diário 3º PA'!$F$4:$F$1991))+SUMPRODUCT(-('Diário 4º PA'!$E$4:$E$2000='Analítico Cp.'!$B67),-('Diário 4º PA'!$P$4:$P$2000=J$1),('Diário 4º PA'!$F$4:$F$2000))+SUMPRODUCT(-('Comp.'!$D$5:$D$152='Analítico Cp.'!$B67),-('Comp.'!$J$5:$J$152=J$1),('Comp.'!$E$5:$E$152))</f>
        <v>3600</v>
      </c>
      <c r="K67" s="12">
        <f>SUMPRODUCT(-('Diário 1º PA'!$E$4:$E$2000='Analítico Cp.'!$B67),-('Diário 1º PA'!$P$4:$P$2000=K$1),('Diário 1º PA'!$F$4:$F$2000))+SUMPRODUCT(-('Diário 2º PA'!$E$4:$E$1998='Analítico Cp.'!$B67),-('Diário 2º PA'!$P$4:$P$1998=K$1),('Diário 2º PA'!$F$4:$F$1998))+SUMPRODUCT(-('Diário 3º PA'!$E$4:$E$1991='Analítico Cp.'!$B67),-('Diário 3º PA'!$P$4:$P$1991=K$1),('Diário 3º PA'!$F$4:$F$1991))+SUMPRODUCT(-('Diário 4º PA'!$E$4:$E$2000='Analítico Cp.'!$B67),-('Diário 4º PA'!$P$4:$P$2000=K$1),('Diário 4º PA'!$F$4:$F$2000))+SUMPRODUCT(-('Comp.'!$D$5:$D$152='Analítico Cp.'!$B67),-('Comp.'!$J$5:$J$152=K$1),('Comp.'!$E$5:$E$152))</f>
        <v>1137.45</v>
      </c>
      <c r="L67" s="12">
        <f>SUMPRODUCT(-('Diário 1º PA'!$E$4:$E$2000='Analítico Cp.'!$B67),-('Diário 1º PA'!$P$4:$P$2000=L$1),('Diário 1º PA'!$F$4:$F$2000))+SUMPRODUCT(-('Diário 2º PA'!$E$4:$E$1998='Analítico Cp.'!$B67),-('Diário 2º PA'!$P$4:$P$1998=L$1),('Diário 2º PA'!$F$4:$F$1998))+SUMPRODUCT(-('Diário 3º PA'!$E$4:$E$1991='Analítico Cp.'!$B67),-('Diário 3º PA'!$P$4:$P$1991=L$1),('Diário 3º PA'!$F$4:$F$1991))+SUMPRODUCT(-('Diário 4º PA'!$E$4:$E$2000='Analítico Cp.'!$B67),-('Diário 4º PA'!$P$4:$P$2000=L$1),('Diário 4º PA'!$F$4:$F$2000))+SUMPRODUCT(-('Comp.'!$D$5:$D$152='Analítico Cp.'!$B67),-('Comp.'!$J$5:$J$152=L$1),('Comp.'!$E$5:$E$152))</f>
        <v>0</v>
      </c>
      <c r="M67" s="12">
        <f>SUMPRODUCT(-('Diário 1º PA'!$E$4:$E$2000='Analítico Cp.'!$B67),-('Diário 1º PA'!$P$4:$P$2000=M$1),('Diário 1º PA'!$F$4:$F$2000))+SUMPRODUCT(-('Diário 2º PA'!$E$4:$E$1998='Analítico Cp.'!$B67),-('Diário 2º PA'!$P$4:$P$1998=M$1),('Diário 2º PA'!$F$4:$F$1998))+SUMPRODUCT(-('Diário 3º PA'!$E$4:$E$1991='Analítico Cp.'!$B67),-('Diário 3º PA'!$P$4:$P$1991=M$1),('Diário 3º PA'!$F$4:$F$1991))+SUMPRODUCT(-('Diário 4º PA'!$E$4:$E$2000='Analítico Cp.'!$B67),-('Diário 4º PA'!$P$4:$P$2000=M$1),('Diário 4º PA'!$F$4:$F$2000))+SUMPRODUCT(-('Comp.'!$D$5:$D$152='Analítico Cp.'!$B67),-('Comp.'!$J$5:$J$152=M$1),('Comp.'!$E$5:$E$152))</f>
        <v>0</v>
      </c>
      <c r="N67" s="12">
        <f>SUMPRODUCT(-('Diário 1º PA'!$E$4:$E$2000='Analítico Cp.'!$B67),-('Diário 1º PA'!$P$4:$P$2000=N$1),('Diário 1º PA'!$F$4:$F$2000))+SUMPRODUCT(-('Diário 2º PA'!$E$4:$E$1998='Analítico Cp.'!$B67),-('Diário 2º PA'!$P$4:$P$1998=N$1),('Diário 2º PA'!$F$4:$F$1998))+SUMPRODUCT(-('Diário 3º PA'!$E$4:$E$1991='Analítico Cp.'!$B67),-('Diário 3º PA'!$P$4:$P$1991=N$1),('Diário 3º PA'!$F$4:$F$1991))+SUMPRODUCT(-('Diário 4º PA'!$E$4:$E$2000='Analítico Cp.'!$B67),-('Diário 4º PA'!$P$4:$P$2000=N$1),('Diário 4º PA'!$F$4:$F$2000))+SUMPRODUCT(-('Comp.'!$D$5:$D$152='Analítico Cp.'!$B67),-('Comp.'!$J$5:$J$152=N$1),('Comp.'!$E$5:$E$152))</f>
        <v>0</v>
      </c>
      <c r="O67" s="13">
        <f t="shared" si="12"/>
        <v>29937.45</v>
      </c>
      <c r="P67" s="172">
        <f t="shared" si="11"/>
        <v>1.340907457182788E-2</v>
      </c>
    </row>
    <row r="68" spans="1:16" ht="23.25" customHeight="1">
      <c r="A68" s="63" t="s">
        <v>123</v>
      </c>
      <c r="B68" s="106" t="s">
        <v>326</v>
      </c>
      <c r="C68" s="12">
        <f>SUMPRODUCT(-('Diário 1º PA'!$E$4:$E$2000='Analítico Cp.'!$B68),-('Diário 1º PA'!$P$4:$P$2000=C$1),('Diário 1º PA'!$F$4:$F$2000))+SUMPRODUCT(-('Diário 2º PA'!$E$4:$E$1998='Analítico Cp.'!$B68),-('Diário 2º PA'!$P$4:$P$1998=C$1),('Diário 2º PA'!$F$4:$F$1998))+SUMPRODUCT(-('Diário 3º PA'!$E$4:$E$1991='Analítico Cp.'!$B68),-('Diário 3º PA'!$P$4:$P$1991=C$1),('Diário 3º PA'!$F$4:$F$1991))+SUMPRODUCT(-('Diário 4º PA'!$E$4:$E$2000='Analítico Cp.'!$B68),-('Diário 4º PA'!$P$4:$P$2000=C$1),('Diário 4º PA'!$F$4:$F$2000))+SUMPRODUCT(-('Comp.'!$D$5:$D$152='Analítico Cp.'!$B68),-('Comp.'!$J$5:$J$152=C$1),('Comp.'!$E$5:$E$152))</f>
        <v>0</v>
      </c>
      <c r="D68" s="12">
        <f>SUMPRODUCT(-('Diário 1º PA'!$E$4:$E$2000='Analítico Cp.'!$B68),-('Diário 1º PA'!$P$4:$P$2000=D$1),('Diário 1º PA'!$F$4:$F$2000))+SUMPRODUCT(-('Diário 2º PA'!$E$4:$E$1998='Analítico Cp.'!$B68),-('Diário 2º PA'!$P$4:$P$1998=D$1),('Diário 2º PA'!$F$4:$F$1998))+SUMPRODUCT(-('Diário 3º PA'!$E$4:$E$1991='Analítico Cp.'!$B68),-('Diário 3º PA'!$P$4:$P$1991=D$1),('Diário 3º PA'!$F$4:$F$1991))+SUMPRODUCT(-('Diário 4º PA'!$E$4:$E$2000='Analítico Cp.'!$B68),-('Diário 4º PA'!$P$4:$P$2000=D$1),('Diário 4º PA'!$F$4:$F$2000))+SUMPRODUCT(-('Comp.'!$D$5:$D$152='Analítico Cp.'!$B68),-('Comp.'!$J$5:$J$152=D$1),('Comp.'!$E$5:$E$152))</f>
        <v>0</v>
      </c>
      <c r="E68" s="12">
        <f>SUMPRODUCT(-('Diário 1º PA'!$E$4:$E$2000='Analítico Cp.'!$B68),-('Diário 1º PA'!$P$4:$P$2000=E$1),('Diário 1º PA'!$F$4:$F$2000))+SUMPRODUCT(-('Diário 2º PA'!$E$4:$E$1998='Analítico Cp.'!$B68),-('Diário 2º PA'!$P$4:$P$1998=E$1),('Diário 2º PA'!$F$4:$F$1998))+SUMPRODUCT(-('Diário 3º PA'!$E$4:$E$1991='Analítico Cp.'!$B68),-('Diário 3º PA'!$P$4:$P$1991=E$1),('Diário 3º PA'!$F$4:$F$1991))+SUMPRODUCT(-('Diário 4º PA'!$E$4:$E$2000='Analítico Cp.'!$B68),-('Diário 4º PA'!$P$4:$P$2000=E$1),('Diário 4º PA'!$F$4:$F$2000))+SUMPRODUCT(-('Comp.'!$D$5:$D$152='Analítico Cp.'!$B68),-('Comp.'!$J$5:$J$152=E$1),('Comp.'!$E$5:$E$152))</f>
        <v>0</v>
      </c>
      <c r="F68" s="12">
        <f>SUMPRODUCT(-('Diário 1º PA'!$E$4:$E$2000='Analítico Cp.'!$B68),-('Diário 1º PA'!$P$4:$P$2000=F$1),('Diário 1º PA'!$F$4:$F$2000))+SUMPRODUCT(-('Diário 2º PA'!$E$4:$E$1998='Analítico Cp.'!$B68),-('Diário 2º PA'!$P$4:$P$1998=F$1),('Diário 2º PA'!$F$4:$F$1998))+SUMPRODUCT(-('Diário 3º PA'!$E$4:$E$1991='Analítico Cp.'!$B68),-('Diário 3º PA'!$P$4:$P$1991=F$1),('Diário 3º PA'!$F$4:$F$1991))+SUMPRODUCT(-('Diário 4º PA'!$E$4:$E$2000='Analítico Cp.'!$B68),-('Diário 4º PA'!$P$4:$P$2000=F$1),('Diário 4º PA'!$F$4:$F$2000))+SUMPRODUCT(-('Comp.'!$D$5:$D$152='Analítico Cp.'!$B68),-('Comp.'!$J$5:$J$152=F$1),('Comp.'!$E$5:$E$152))</f>
        <v>0</v>
      </c>
      <c r="G68" s="12">
        <f>SUMPRODUCT(-('Diário 1º PA'!$E$4:$E$2000='Analítico Cp.'!$B68),-('Diário 1º PA'!$P$4:$P$2000=G$1),('Diário 1º PA'!$F$4:$F$2000))+SUMPRODUCT(-('Diário 2º PA'!$E$4:$E$1998='Analítico Cp.'!$B68),-('Diário 2º PA'!$P$4:$P$1998=G$1),('Diário 2º PA'!$F$4:$F$1998))+SUMPRODUCT(-('Diário 3º PA'!$E$4:$E$1991='Analítico Cp.'!$B68),-('Diário 3º PA'!$P$4:$P$1991=G$1),('Diário 3º PA'!$F$4:$F$1991))+SUMPRODUCT(-('Diário 4º PA'!$E$4:$E$2000='Analítico Cp.'!$B68),-('Diário 4º PA'!$P$4:$P$2000=G$1),('Diário 4º PA'!$F$4:$F$2000))+SUMPRODUCT(-('Comp.'!$D$5:$D$152='Analítico Cp.'!$B68),-('Comp.'!$J$5:$J$152=G$1),('Comp.'!$E$5:$E$152))</f>
        <v>0</v>
      </c>
      <c r="H68" s="12">
        <f>SUMPRODUCT(-('Diário 1º PA'!$E$4:$E$2000='Analítico Cp.'!$B68),-('Diário 1º PA'!$P$4:$P$2000=H$1),('Diário 1º PA'!$F$4:$F$2000))+SUMPRODUCT(-('Diário 2º PA'!$E$4:$E$1998='Analítico Cp.'!$B68),-('Diário 2º PA'!$P$4:$P$1998=H$1),('Diário 2º PA'!$F$4:$F$1998))+SUMPRODUCT(-('Diário 3º PA'!$E$4:$E$1991='Analítico Cp.'!$B68),-('Diário 3º PA'!$P$4:$P$1991=H$1),('Diário 3º PA'!$F$4:$F$1991))+SUMPRODUCT(-('Diário 4º PA'!$E$4:$E$2000='Analítico Cp.'!$B68),-('Diário 4º PA'!$P$4:$P$2000=H$1),('Diário 4º PA'!$F$4:$F$2000))+SUMPRODUCT(-('Comp.'!$D$5:$D$152='Analítico Cp.'!$B68),-('Comp.'!$J$5:$J$152=H$1),('Comp.'!$E$5:$E$152))</f>
        <v>0</v>
      </c>
      <c r="I68" s="12">
        <f>SUMPRODUCT(-('Diário 1º PA'!$E$4:$E$2000='Analítico Cp.'!$B68),-('Diário 1º PA'!$P$4:$P$2000=I$1),('Diário 1º PA'!$F$4:$F$2000))+SUMPRODUCT(-('Diário 2º PA'!$E$4:$E$1998='Analítico Cp.'!$B68),-('Diário 2º PA'!$P$4:$P$1998=I$1),('Diário 2º PA'!$F$4:$F$1998))+SUMPRODUCT(-('Diário 3º PA'!$E$4:$E$1991='Analítico Cp.'!$B68),-('Diário 3º PA'!$P$4:$P$1991=I$1),('Diário 3º PA'!$F$4:$F$1991))+SUMPRODUCT(-('Diário 4º PA'!$E$4:$E$2000='Analítico Cp.'!$B68),-('Diário 4º PA'!$P$4:$P$2000=I$1),('Diário 4º PA'!$F$4:$F$2000))+SUMPRODUCT(-('Comp.'!$D$5:$D$152='Analítico Cp.'!$B68),-('Comp.'!$J$5:$J$152=I$1),('Comp.'!$E$5:$E$152))</f>
        <v>0</v>
      </c>
      <c r="J68" s="12">
        <f>SUMPRODUCT(-('Diário 1º PA'!$E$4:$E$2000='Analítico Cp.'!$B68),-('Diário 1º PA'!$P$4:$P$2000=J$1),('Diário 1º PA'!$F$4:$F$2000))+SUMPRODUCT(-('Diário 2º PA'!$E$4:$E$1998='Analítico Cp.'!$B68),-('Diário 2º PA'!$P$4:$P$1998=J$1),('Diário 2º PA'!$F$4:$F$1998))+SUMPRODUCT(-('Diário 3º PA'!$E$4:$E$1991='Analítico Cp.'!$B68),-('Diário 3º PA'!$P$4:$P$1991=J$1),('Diário 3º PA'!$F$4:$F$1991))+SUMPRODUCT(-('Diário 4º PA'!$E$4:$E$2000='Analítico Cp.'!$B68),-('Diário 4º PA'!$P$4:$P$2000=J$1),('Diário 4º PA'!$F$4:$F$2000))+SUMPRODUCT(-('Comp.'!$D$5:$D$152='Analítico Cp.'!$B68),-('Comp.'!$J$5:$J$152=J$1),('Comp.'!$E$5:$E$152))</f>
        <v>0</v>
      </c>
      <c r="K68" s="12">
        <f>SUMPRODUCT(-('Diário 1º PA'!$E$4:$E$2000='Analítico Cp.'!$B68),-('Diário 1º PA'!$P$4:$P$2000=K$1),('Diário 1º PA'!$F$4:$F$2000))+SUMPRODUCT(-('Diário 2º PA'!$E$4:$E$1998='Analítico Cp.'!$B68),-('Diário 2º PA'!$P$4:$P$1998=K$1),('Diário 2º PA'!$F$4:$F$1998))+SUMPRODUCT(-('Diário 3º PA'!$E$4:$E$1991='Analítico Cp.'!$B68),-('Diário 3º PA'!$P$4:$P$1991=K$1),('Diário 3º PA'!$F$4:$F$1991))+SUMPRODUCT(-('Diário 4º PA'!$E$4:$E$2000='Analítico Cp.'!$B68),-('Diário 4º PA'!$P$4:$P$2000=K$1),('Diário 4º PA'!$F$4:$F$2000))+SUMPRODUCT(-('Comp.'!$D$5:$D$152='Analítico Cp.'!$B68),-('Comp.'!$J$5:$J$152=K$1),('Comp.'!$E$5:$E$152))</f>
        <v>0</v>
      </c>
      <c r="L68" s="12">
        <f>SUMPRODUCT(-('Diário 1º PA'!$E$4:$E$2000='Analítico Cp.'!$B68),-('Diário 1º PA'!$P$4:$P$2000=L$1),('Diário 1º PA'!$F$4:$F$2000))+SUMPRODUCT(-('Diário 2º PA'!$E$4:$E$1998='Analítico Cp.'!$B68),-('Diário 2º PA'!$P$4:$P$1998=L$1),('Diário 2º PA'!$F$4:$F$1998))+SUMPRODUCT(-('Diário 3º PA'!$E$4:$E$1991='Analítico Cp.'!$B68),-('Diário 3º PA'!$P$4:$P$1991=L$1),('Diário 3º PA'!$F$4:$F$1991))+SUMPRODUCT(-('Diário 4º PA'!$E$4:$E$2000='Analítico Cp.'!$B68),-('Diário 4º PA'!$P$4:$P$2000=L$1),('Diário 4º PA'!$F$4:$F$2000))+SUMPRODUCT(-('Comp.'!$D$5:$D$152='Analítico Cp.'!$B68),-('Comp.'!$J$5:$J$152=L$1),('Comp.'!$E$5:$E$152))</f>
        <v>0</v>
      </c>
      <c r="M68" s="12">
        <f>SUMPRODUCT(-('Diário 1º PA'!$E$4:$E$2000='Analítico Cp.'!$B68),-('Diário 1º PA'!$P$4:$P$2000=M$1),('Diário 1º PA'!$F$4:$F$2000))+SUMPRODUCT(-('Diário 2º PA'!$E$4:$E$1998='Analítico Cp.'!$B68),-('Diário 2º PA'!$P$4:$P$1998=M$1),('Diário 2º PA'!$F$4:$F$1998))+SUMPRODUCT(-('Diário 3º PA'!$E$4:$E$1991='Analítico Cp.'!$B68),-('Diário 3º PA'!$P$4:$P$1991=M$1),('Diário 3º PA'!$F$4:$F$1991))+SUMPRODUCT(-('Diário 4º PA'!$E$4:$E$2000='Analítico Cp.'!$B68),-('Diário 4º PA'!$P$4:$P$2000=M$1),('Diário 4º PA'!$F$4:$F$2000))+SUMPRODUCT(-('Comp.'!$D$5:$D$152='Analítico Cp.'!$B68),-('Comp.'!$J$5:$J$152=M$1),('Comp.'!$E$5:$E$152))</f>
        <v>0</v>
      </c>
      <c r="N68" s="12">
        <f>SUMPRODUCT(-('Diário 1º PA'!$E$4:$E$2000='Analítico Cp.'!$B68),-('Diário 1º PA'!$P$4:$P$2000=N$1),('Diário 1º PA'!$F$4:$F$2000))+SUMPRODUCT(-('Diário 2º PA'!$E$4:$E$1998='Analítico Cp.'!$B68),-('Diário 2º PA'!$P$4:$P$1998=N$1),('Diário 2º PA'!$F$4:$F$1998))+SUMPRODUCT(-('Diário 3º PA'!$E$4:$E$1991='Analítico Cp.'!$B68),-('Diário 3º PA'!$P$4:$P$1991=N$1),('Diário 3º PA'!$F$4:$F$1991))+SUMPRODUCT(-('Diário 4º PA'!$E$4:$E$2000='Analítico Cp.'!$B68),-('Diário 4º PA'!$P$4:$P$2000=N$1),('Diário 4º PA'!$F$4:$F$2000))+SUMPRODUCT(-('Comp.'!$D$5:$D$152='Analítico Cp.'!$B68),-('Comp.'!$J$5:$J$152=N$1),('Comp.'!$E$5:$E$152))</f>
        <v>0</v>
      </c>
      <c r="O68" s="13">
        <f t="shared" si="12"/>
        <v>0</v>
      </c>
      <c r="P68" s="172">
        <f t="shared" si="11"/>
        <v>0</v>
      </c>
    </row>
    <row r="69" spans="1:16" ht="23.25" customHeight="1">
      <c r="A69" s="63" t="s">
        <v>124</v>
      </c>
      <c r="B69" s="106" t="s">
        <v>177</v>
      </c>
      <c r="C69" s="12">
        <f>SUMPRODUCT(-('Diário 1º PA'!$E$4:$E$2000='Analítico Cp.'!$B69),-('Diário 1º PA'!$P$4:$P$2000=C$1),('Diário 1º PA'!$F$4:$F$2000))+SUMPRODUCT(-('Diário 2º PA'!$E$4:$E$1998='Analítico Cp.'!$B69),-('Diário 2º PA'!$P$4:$P$1998=C$1),('Diário 2º PA'!$F$4:$F$1998))+SUMPRODUCT(-('Diário 3º PA'!$E$4:$E$1991='Analítico Cp.'!$B69),-('Diário 3º PA'!$P$4:$P$1991=C$1),('Diário 3º PA'!$F$4:$F$1991))+SUMPRODUCT(-('Diário 4º PA'!$E$4:$E$2000='Analítico Cp.'!$B69),-('Diário 4º PA'!$P$4:$P$2000=C$1),('Diário 4º PA'!$F$4:$F$2000))+SUMPRODUCT(-('Comp.'!$D$5:$D$152='Analítico Cp.'!$B69),-('Comp.'!$J$5:$J$152=C$1),('Comp.'!$E$5:$E$152))</f>
        <v>0</v>
      </c>
      <c r="D69" s="12">
        <f>SUMPRODUCT(-('Diário 1º PA'!$E$4:$E$2000='Analítico Cp.'!$B69),-('Diário 1º PA'!$P$4:$P$2000=D$1),('Diário 1º PA'!$F$4:$F$2000))+SUMPRODUCT(-('Diário 2º PA'!$E$4:$E$1998='Analítico Cp.'!$B69),-('Diário 2º PA'!$P$4:$P$1998=D$1),('Diário 2º PA'!$F$4:$F$1998))+SUMPRODUCT(-('Diário 3º PA'!$E$4:$E$1991='Analítico Cp.'!$B69),-('Diário 3º PA'!$P$4:$P$1991=D$1),('Diário 3º PA'!$F$4:$F$1991))+SUMPRODUCT(-('Diário 4º PA'!$E$4:$E$2000='Analítico Cp.'!$B69),-('Diário 4º PA'!$P$4:$P$2000=D$1),('Diário 4º PA'!$F$4:$F$2000))+SUMPRODUCT(-('Comp.'!$D$5:$D$152='Analítico Cp.'!$B69),-('Comp.'!$J$5:$J$152=D$1),('Comp.'!$E$5:$E$152))</f>
        <v>0</v>
      </c>
      <c r="E69" s="12">
        <f>SUMPRODUCT(-('Diário 1º PA'!$E$4:$E$2000='Analítico Cp.'!$B69),-('Diário 1º PA'!$P$4:$P$2000=E$1),('Diário 1º PA'!$F$4:$F$2000))+SUMPRODUCT(-('Diário 2º PA'!$E$4:$E$1998='Analítico Cp.'!$B69),-('Diário 2º PA'!$P$4:$P$1998=E$1),('Diário 2º PA'!$F$4:$F$1998))+SUMPRODUCT(-('Diário 3º PA'!$E$4:$E$1991='Analítico Cp.'!$B69),-('Diário 3º PA'!$P$4:$P$1991=E$1),('Diário 3º PA'!$F$4:$F$1991))+SUMPRODUCT(-('Diário 4º PA'!$E$4:$E$2000='Analítico Cp.'!$B69),-('Diário 4º PA'!$P$4:$P$2000=E$1),('Diário 4º PA'!$F$4:$F$2000))+SUMPRODUCT(-('Comp.'!$D$5:$D$152='Analítico Cp.'!$B69),-('Comp.'!$J$5:$J$152=E$1),('Comp.'!$E$5:$E$152))</f>
        <v>0</v>
      </c>
      <c r="F69" s="12">
        <f>SUMPRODUCT(-('Diário 1º PA'!$E$4:$E$2000='Analítico Cp.'!$B69),-('Diário 1º PA'!$P$4:$P$2000=F$1),('Diário 1º PA'!$F$4:$F$2000))+SUMPRODUCT(-('Diário 2º PA'!$E$4:$E$1998='Analítico Cp.'!$B69),-('Diário 2º PA'!$P$4:$P$1998=F$1),('Diário 2º PA'!$F$4:$F$1998))+SUMPRODUCT(-('Diário 3º PA'!$E$4:$E$1991='Analítico Cp.'!$B69),-('Diário 3º PA'!$P$4:$P$1991=F$1),('Diário 3º PA'!$F$4:$F$1991))+SUMPRODUCT(-('Diário 4º PA'!$E$4:$E$2000='Analítico Cp.'!$B69),-('Diário 4º PA'!$P$4:$P$2000=F$1),('Diário 4º PA'!$F$4:$F$2000))+SUMPRODUCT(-('Comp.'!$D$5:$D$152='Analítico Cp.'!$B69),-('Comp.'!$J$5:$J$152=F$1),('Comp.'!$E$5:$E$152))</f>
        <v>0</v>
      </c>
      <c r="G69" s="12">
        <f>SUMPRODUCT(-('Diário 1º PA'!$E$4:$E$2000='Analítico Cp.'!$B69),-('Diário 1º PA'!$P$4:$P$2000=G$1),('Diário 1º PA'!$F$4:$F$2000))+SUMPRODUCT(-('Diário 2º PA'!$E$4:$E$1998='Analítico Cp.'!$B69),-('Diário 2º PA'!$P$4:$P$1998=G$1),('Diário 2º PA'!$F$4:$F$1998))+SUMPRODUCT(-('Diário 3º PA'!$E$4:$E$1991='Analítico Cp.'!$B69),-('Diário 3º PA'!$P$4:$P$1991=G$1),('Diário 3º PA'!$F$4:$F$1991))+SUMPRODUCT(-('Diário 4º PA'!$E$4:$E$2000='Analítico Cp.'!$B69),-('Diário 4º PA'!$P$4:$P$2000=G$1),('Diário 4º PA'!$F$4:$F$2000))+SUMPRODUCT(-('Comp.'!$D$5:$D$152='Analítico Cp.'!$B69),-('Comp.'!$J$5:$J$152=G$1),('Comp.'!$E$5:$E$152))</f>
        <v>0</v>
      </c>
      <c r="H69" s="12">
        <f>SUMPRODUCT(-('Diário 1º PA'!$E$4:$E$2000='Analítico Cp.'!$B69),-('Diário 1º PA'!$P$4:$P$2000=H$1),('Diário 1º PA'!$F$4:$F$2000))+SUMPRODUCT(-('Diário 2º PA'!$E$4:$E$1998='Analítico Cp.'!$B69),-('Diário 2º PA'!$P$4:$P$1998=H$1),('Diário 2º PA'!$F$4:$F$1998))+SUMPRODUCT(-('Diário 3º PA'!$E$4:$E$1991='Analítico Cp.'!$B69),-('Diário 3º PA'!$P$4:$P$1991=H$1),('Diário 3º PA'!$F$4:$F$1991))+SUMPRODUCT(-('Diário 4º PA'!$E$4:$E$2000='Analítico Cp.'!$B69),-('Diário 4º PA'!$P$4:$P$2000=H$1),('Diário 4º PA'!$F$4:$F$2000))+SUMPRODUCT(-('Comp.'!$D$5:$D$152='Analítico Cp.'!$B69),-('Comp.'!$J$5:$J$152=H$1),('Comp.'!$E$5:$E$152))</f>
        <v>0</v>
      </c>
      <c r="I69" s="12">
        <f>SUMPRODUCT(-('Diário 1º PA'!$E$4:$E$2000='Analítico Cp.'!$B69),-('Diário 1º PA'!$P$4:$P$2000=I$1),('Diário 1º PA'!$F$4:$F$2000))+SUMPRODUCT(-('Diário 2º PA'!$E$4:$E$1998='Analítico Cp.'!$B69),-('Diário 2º PA'!$P$4:$P$1998=I$1),('Diário 2º PA'!$F$4:$F$1998))+SUMPRODUCT(-('Diário 3º PA'!$E$4:$E$1991='Analítico Cp.'!$B69),-('Diário 3º PA'!$P$4:$P$1991=I$1),('Diário 3º PA'!$F$4:$F$1991))+SUMPRODUCT(-('Diário 4º PA'!$E$4:$E$2000='Analítico Cp.'!$B69),-('Diário 4º PA'!$P$4:$P$2000=I$1),('Diário 4º PA'!$F$4:$F$2000))+SUMPRODUCT(-('Comp.'!$D$5:$D$152='Analítico Cp.'!$B69),-('Comp.'!$J$5:$J$152=I$1),('Comp.'!$E$5:$E$152))</f>
        <v>0</v>
      </c>
      <c r="J69" s="12">
        <f>SUMPRODUCT(-('Diário 1º PA'!$E$4:$E$2000='Analítico Cp.'!$B69),-('Diário 1º PA'!$P$4:$P$2000=J$1),('Diário 1º PA'!$F$4:$F$2000))+SUMPRODUCT(-('Diário 2º PA'!$E$4:$E$1998='Analítico Cp.'!$B69),-('Diário 2º PA'!$P$4:$P$1998=J$1),('Diário 2º PA'!$F$4:$F$1998))+SUMPRODUCT(-('Diário 3º PA'!$E$4:$E$1991='Analítico Cp.'!$B69),-('Diário 3º PA'!$P$4:$P$1991=J$1),('Diário 3º PA'!$F$4:$F$1991))+SUMPRODUCT(-('Diário 4º PA'!$E$4:$E$2000='Analítico Cp.'!$B69),-('Diário 4º PA'!$P$4:$P$2000=J$1),('Diário 4º PA'!$F$4:$F$2000))+SUMPRODUCT(-('Comp.'!$D$5:$D$152='Analítico Cp.'!$B69),-('Comp.'!$J$5:$J$152=J$1),('Comp.'!$E$5:$E$152))</f>
        <v>0</v>
      </c>
      <c r="K69" s="12">
        <f>SUMPRODUCT(-('Diário 1º PA'!$E$4:$E$2000='Analítico Cp.'!$B69),-('Diário 1º PA'!$P$4:$P$2000=K$1),('Diário 1º PA'!$F$4:$F$2000))+SUMPRODUCT(-('Diário 2º PA'!$E$4:$E$1998='Analítico Cp.'!$B69),-('Diário 2º PA'!$P$4:$P$1998=K$1),('Diário 2º PA'!$F$4:$F$1998))+SUMPRODUCT(-('Diário 3º PA'!$E$4:$E$1991='Analítico Cp.'!$B69),-('Diário 3º PA'!$P$4:$P$1991=K$1),('Diário 3º PA'!$F$4:$F$1991))+SUMPRODUCT(-('Diário 4º PA'!$E$4:$E$2000='Analítico Cp.'!$B69),-('Diário 4º PA'!$P$4:$P$2000=K$1),('Diário 4º PA'!$F$4:$F$2000))+SUMPRODUCT(-('Comp.'!$D$5:$D$152='Analítico Cp.'!$B69),-('Comp.'!$J$5:$J$152=K$1),('Comp.'!$E$5:$E$152))</f>
        <v>0</v>
      </c>
      <c r="L69" s="12">
        <f>SUMPRODUCT(-('Diário 1º PA'!$E$4:$E$2000='Analítico Cp.'!$B69),-('Diário 1º PA'!$P$4:$P$2000=L$1),('Diário 1º PA'!$F$4:$F$2000))+SUMPRODUCT(-('Diário 2º PA'!$E$4:$E$1998='Analítico Cp.'!$B69),-('Diário 2º PA'!$P$4:$P$1998=L$1),('Diário 2º PA'!$F$4:$F$1998))+SUMPRODUCT(-('Diário 3º PA'!$E$4:$E$1991='Analítico Cp.'!$B69),-('Diário 3º PA'!$P$4:$P$1991=L$1),('Diário 3º PA'!$F$4:$F$1991))+SUMPRODUCT(-('Diário 4º PA'!$E$4:$E$2000='Analítico Cp.'!$B69),-('Diário 4º PA'!$P$4:$P$2000=L$1),('Diário 4º PA'!$F$4:$F$2000))+SUMPRODUCT(-('Comp.'!$D$5:$D$152='Analítico Cp.'!$B69),-('Comp.'!$J$5:$J$152=L$1),('Comp.'!$E$5:$E$152))</f>
        <v>0</v>
      </c>
      <c r="M69" s="12">
        <f>SUMPRODUCT(-('Diário 1º PA'!$E$4:$E$2000='Analítico Cp.'!$B69),-('Diário 1º PA'!$P$4:$P$2000=M$1),('Diário 1º PA'!$F$4:$F$2000))+SUMPRODUCT(-('Diário 2º PA'!$E$4:$E$1998='Analítico Cp.'!$B69),-('Diário 2º PA'!$P$4:$P$1998=M$1),('Diário 2º PA'!$F$4:$F$1998))+SUMPRODUCT(-('Diário 3º PA'!$E$4:$E$1991='Analítico Cp.'!$B69),-('Diário 3º PA'!$P$4:$P$1991=M$1),('Diário 3º PA'!$F$4:$F$1991))+SUMPRODUCT(-('Diário 4º PA'!$E$4:$E$2000='Analítico Cp.'!$B69),-('Diário 4º PA'!$P$4:$P$2000=M$1),('Diário 4º PA'!$F$4:$F$2000))+SUMPRODUCT(-('Comp.'!$D$5:$D$152='Analítico Cp.'!$B69),-('Comp.'!$J$5:$J$152=M$1),('Comp.'!$E$5:$E$152))</f>
        <v>0</v>
      </c>
      <c r="N69" s="12">
        <f>SUMPRODUCT(-('Diário 1º PA'!$E$4:$E$2000='Analítico Cp.'!$B69),-('Diário 1º PA'!$P$4:$P$2000=N$1),('Diário 1º PA'!$F$4:$F$2000))+SUMPRODUCT(-('Diário 2º PA'!$E$4:$E$1998='Analítico Cp.'!$B69),-('Diário 2º PA'!$P$4:$P$1998=N$1),('Diário 2º PA'!$F$4:$F$1998))+SUMPRODUCT(-('Diário 3º PA'!$E$4:$E$1991='Analítico Cp.'!$B69),-('Diário 3º PA'!$P$4:$P$1991=N$1),('Diário 3º PA'!$F$4:$F$1991))+SUMPRODUCT(-('Diário 4º PA'!$E$4:$E$2000='Analítico Cp.'!$B69),-('Diário 4º PA'!$P$4:$P$2000=N$1),('Diário 4º PA'!$F$4:$F$2000))+SUMPRODUCT(-('Comp.'!$D$5:$D$152='Analítico Cp.'!$B69),-('Comp.'!$J$5:$J$152=N$1),('Comp.'!$E$5:$E$152))</f>
        <v>0</v>
      </c>
      <c r="O69" s="13">
        <f t="shared" si="12"/>
        <v>0</v>
      </c>
      <c r="P69" s="172">
        <f t="shared" si="11"/>
        <v>0</v>
      </c>
    </row>
    <row r="70" spans="1:16" ht="23.25" customHeight="1">
      <c r="A70" s="63" t="s">
        <v>125</v>
      </c>
      <c r="B70" s="106" t="s">
        <v>184</v>
      </c>
      <c r="C70" s="12">
        <f>SUMPRODUCT(-('Diário 1º PA'!$E$4:$E$2000='Analítico Cp.'!$B70),-('Diário 1º PA'!$P$4:$P$2000=C$1),('Diário 1º PA'!$F$4:$F$2000))+SUMPRODUCT(-('Diário 2º PA'!$E$4:$E$1998='Analítico Cp.'!$B70),-('Diário 2º PA'!$P$4:$P$1998=C$1),('Diário 2º PA'!$F$4:$F$1998))+SUMPRODUCT(-('Diário 3º PA'!$E$4:$E$1991='Analítico Cp.'!$B70),-('Diário 3º PA'!$P$4:$P$1991=C$1),('Diário 3º PA'!$F$4:$F$1991))+SUMPRODUCT(-('Diário 4º PA'!$E$4:$E$2000='Analítico Cp.'!$B70),-('Diário 4º PA'!$P$4:$P$2000=C$1),('Diário 4º PA'!$F$4:$F$2000))+SUMPRODUCT(-('Comp.'!$D$5:$D$152='Analítico Cp.'!$B70),-('Comp.'!$J$5:$J$152=C$1),('Comp.'!$E$5:$E$152))</f>
        <v>0</v>
      </c>
      <c r="D70" s="12">
        <f>SUMPRODUCT(-('Diário 1º PA'!$E$4:$E$2000='Analítico Cp.'!$B70),-('Diário 1º PA'!$P$4:$P$2000=D$1),('Diário 1º PA'!$F$4:$F$2000))+SUMPRODUCT(-('Diário 2º PA'!$E$4:$E$1998='Analítico Cp.'!$B70),-('Diário 2º PA'!$P$4:$P$1998=D$1),('Diário 2º PA'!$F$4:$F$1998))+SUMPRODUCT(-('Diário 3º PA'!$E$4:$E$1991='Analítico Cp.'!$B70),-('Diário 3º PA'!$P$4:$P$1991=D$1),('Diário 3º PA'!$F$4:$F$1991))+SUMPRODUCT(-('Diário 4º PA'!$E$4:$E$2000='Analítico Cp.'!$B70),-('Diário 4º PA'!$P$4:$P$2000=D$1),('Diário 4º PA'!$F$4:$F$2000))+SUMPRODUCT(-('Comp.'!$D$5:$D$152='Analítico Cp.'!$B70),-('Comp.'!$J$5:$J$152=D$1),('Comp.'!$E$5:$E$152))</f>
        <v>0</v>
      </c>
      <c r="E70" s="12">
        <f>SUMPRODUCT(-('Diário 1º PA'!$E$4:$E$2000='Analítico Cp.'!$B70),-('Diário 1º PA'!$P$4:$P$2000=E$1),('Diário 1º PA'!$F$4:$F$2000))+SUMPRODUCT(-('Diário 2º PA'!$E$4:$E$1998='Analítico Cp.'!$B70),-('Diário 2º PA'!$P$4:$P$1998=E$1),('Diário 2º PA'!$F$4:$F$1998))+SUMPRODUCT(-('Diário 3º PA'!$E$4:$E$1991='Analítico Cp.'!$B70),-('Diário 3º PA'!$P$4:$P$1991=E$1),('Diário 3º PA'!$F$4:$F$1991))+SUMPRODUCT(-('Diário 4º PA'!$E$4:$E$2000='Analítico Cp.'!$B70),-('Diário 4º PA'!$P$4:$P$2000=E$1),('Diário 4º PA'!$F$4:$F$2000))+SUMPRODUCT(-('Comp.'!$D$5:$D$152='Analítico Cp.'!$B70),-('Comp.'!$J$5:$J$152=E$1),('Comp.'!$E$5:$E$152))</f>
        <v>3600</v>
      </c>
      <c r="F70" s="12">
        <f>SUMPRODUCT(-('Diário 1º PA'!$E$4:$E$2000='Analítico Cp.'!$B70),-('Diário 1º PA'!$P$4:$P$2000=F$1),('Diário 1º PA'!$F$4:$F$2000))+SUMPRODUCT(-('Diário 2º PA'!$E$4:$E$1998='Analítico Cp.'!$B70),-('Diário 2º PA'!$P$4:$P$1998=F$1),('Diário 2º PA'!$F$4:$F$1998))+SUMPRODUCT(-('Diário 3º PA'!$E$4:$E$1991='Analítico Cp.'!$B70),-('Diário 3º PA'!$P$4:$P$1991=F$1),('Diário 3º PA'!$F$4:$F$1991))+SUMPRODUCT(-('Diário 4º PA'!$E$4:$E$2000='Analítico Cp.'!$B70),-('Diário 4º PA'!$P$4:$P$2000=F$1),('Diário 4º PA'!$F$4:$F$2000))+SUMPRODUCT(-('Comp.'!$D$5:$D$152='Analítico Cp.'!$B70),-('Comp.'!$J$5:$J$152=F$1),('Comp.'!$E$5:$E$152))</f>
        <v>0</v>
      </c>
      <c r="G70" s="12">
        <f>SUMPRODUCT(-('Diário 1º PA'!$E$4:$E$2000='Analítico Cp.'!$B70),-('Diário 1º PA'!$P$4:$P$2000=G$1),('Diário 1º PA'!$F$4:$F$2000))+SUMPRODUCT(-('Diário 2º PA'!$E$4:$E$1998='Analítico Cp.'!$B70),-('Diário 2º PA'!$P$4:$P$1998=G$1),('Diário 2º PA'!$F$4:$F$1998))+SUMPRODUCT(-('Diário 3º PA'!$E$4:$E$1991='Analítico Cp.'!$B70),-('Diário 3º PA'!$P$4:$P$1991=G$1),('Diário 3º PA'!$F$4:$F$1991))+SUMPRODUCT(-('Diário 4º PA'!$E$4:$E$2000='Analítico Cp.'!$B70),-('Diário 4º PA'!$P$4:$P$2000=G$1),('Diário 4º PA'!$F$4:$F$2000))+SUMPRODUCT(-('Comp.'!$D$5:$D$152='Analítico Cp.'!$B70),-('Comp.'!$J$5:$J$152=G$1),('Comp.'!$E$5:$E$152))</f>
        <v>500</v>
      </c>
      <c r="H70" s="12">
        <f>SUMPRODUCT(-('Diário 1º PA'!$E$4:$E$2000='Analítico Cp.'!$B70),-('Diário 1º PA'!$P$4:$P$2000=H$1),('Diário 1º PA'!$F$4:$F$2000))+SUMPRODUCT(-('Diário 2º PA'!$E$4:$E$1998='Analítico Cp.'!$B70),-('Diário 2º PA'!$P$4:$P$1998=H$1),('Diário 2º PA'!$F$4:$F$1998))+SUMPRODUCT(-('Diário 3º PA'!$E$4:$E$1991='Analítico Cp.'!$B70),-('Diário 3º PA'!$P$4:$P$1991=H$1),('Diário 3º PA'!$F$4:$F$1991))+SUMPRODUCT(-('Diário 4º PA'!$E$4:$E$2000='Analítico Cp.'!$B70),-('Diário 4º PA'!$P$4:$P$2000=H$1),('Diário 4º PA'!$F$4:$F$2000))+SUMPRODUCT(-('Comp.'!$D$5:$D$152='Analítico Cp.'!$B70),-('Comp.'!$J$5:$J$152=H$1),('Comp.'!$E$5:$E$152))</f>
        <v>0</v>
      </c>
      <c r="I70" s="12">
        <f>SUMPRODUCT(-('Diário 1º PA'!$E$4:$E$2000='Analítico Cp.'!$B70),-('Diário 1º PA'!$P$4:$P$2000=I$1),('Diário 1º PA'!$F$4:$F$2000))+SUMPRODUCT(-('Diário 2º PA'!$E$4:$E$1998='Analítico Cp.'!$B70),-('Diário 2º PA'!$P$4:$P$1998=I$1),('Diário 2º PA'!$F$4:$F$1998))+SUMPRODUCT(-('Diário 3º PA'!$E$4:$E$1991='Analítico Cp.'!$B70),-('Diário 3º PA'!$P$4:$P$1991=I$1),('Diário 3º PA'!$F$4:$F$1991))+SUMPRODUCT(-('Diário 4º PA'!$E$4:$E$2000='Analítico Cp.'!$B70),-('Diário 4º PA'!$P$4:$P$2000=I$1),('Diário 4º PA'!$F$4:$F$2000))+SUMPRODUCT(-('Comp.'!$D$5:$D$152='Analítico Cp.'!$B70),-('Comp.'!$J$5:$J$152=I$1),('Comp.'!$E$5:$E$152))</f>
        <v>0</v>
      </c>
      <c r="J70" s="12">
        <f>SUMPRODUCT(-('Diário 1º PA'!$E$4:$E$2000='Analítico Cp.'!$B70),-('Diário 1º PA'!$P$4:$P$2000=J$1),('Diário 1º PA'!$F$4:$F$2000))+SUMPRODUCT(-('Diário 2º PA'!$E$4:$E$1998='Analítico Cp.'!$B70),-('Diário 2º PA'!$P$4:$P$1998=J$1),('Diário 2º PA'!$F$4:$F$1998))+SUMPRODUCT(-('Diário 3º PA'!$E$4:$E$1991='Analítico Cp.'!$B70),-('Diário 3º PA'!$P$4:$P$1991=J$1),('Diário 3º PA'!$F$4:$F$1991))+SUMPRODUCT(-('Diário 4º PA'!$E$4:$E$2000='Analítico Cp.'!$B70),-('Diário 4º PA'!$P$4:$P$2000=J$1),('Diário 4º PA'!$F$4:$F$2000))+SUMPRODUCT(-('Comp.'!$D$5:$D$152='Analítico Cp.'!$B70),-('Comp.'!$J$5:$J$152=J$1),('Comp.'!$E$5:$E$152))</f>
        <v>0</v>
      </c>
      <c r="K70" s="12">
        <f>SUMPRODUCT(-('Diário 1º PA'!$E$4:$E$2000='Analítico Cp.'!$B70),-('Diário 1º PA'!$P$4:$P$2000=K$1),('Diário 1º PA'!$F$4:$F$2000))+SUMPRODUCT(-('Diário 2º PA'!$E$4:$E$1998='Analítico Cp.'!$B70),-('Diário 2º PA'!$P$4:$P$1998=K$1),('Diário 2º PA'!$F$4:$F$1998))+SUMPRODUCT(-('Diário 3º PA'!$E$4:$E$1991='Analítico Cp.'!$B70),-('Diário 3º PA'!$P$4:$P$1991=K$1),('Diário 3º PA'!$F$4:$F$1991))+SUMPRODUCT(-('Diário 4º PA'!$E$4:$E$2000='Analítico Cp.'!$B70),-('Diário 4º PA'!$P$4:$P$2000=K$1),('Diário 4º PA'!$F$4:$F$2000))+SUMPRODUCT(-('Comp.'!$D$5:$D$152='Analítico Cp.'!$B70),-('Comp.'!$J$5:$J$152=K$1),('Comp.'!$E$5:$E$152))</f>
        <v>2500</v>
      </c>
      <c r="L70" s="12">
        <f>SUMPRODUCT(-('Diário 1º PA'!$E$4:$E$2000='Analítico Cp.'!$B70),-('Diário 1º PA'!$P$4:$P$2000=L$1),('Diário 1º PA'!$F$4:$F$2000))+SUMPRODUCT(-('Diário 2º PA'!$E$4:$E$1998='Analítico Cp.'!$B70),-('Diário 2º PA'!$P$4:$P$1998=L$1),('Diário 2º PA'!$F$4:$F$1998))+SUMPRODUCT(-('Diário 3º PA'!$E$4:$E$1991='Analítico Cp.'!$B70),-('Diário 3º PA'!$P$4:$P$1991=L$1),('Diário 3º PA'!$F$4:$F$1991))+SUMPRODUCT(-('Diário 4º PA'!$E$4:$E$2000='Analítico Cp.'!$B70),-('Diário 4º PA'!$P$4:$P$2000=L$1),('Diário 4º PA'!$F$4:$F$2000))+SUMPRODUCT(-('Comp.'!$D$5:$D$152='Analítico Cp.'!$B70),-('Comp.'!$J$5:$J$152=L$1),('Comp.'!$E$5:$E$152))</f>
        <v>2500</v>
      </c>
      <c r="M70" s="12">
        <f>SUMPRODUCT(-('Diário 1º PA'!$E$4:$E$2000='Analítico Cp.'!$B70),-('Diário 1º PA'!$P$4:$P$2000=M$1),('Diário 1º PA'!$F$4:$F$2000))+SUMPRODUCT(-('Diário 2º PA'!$E$4:$E$1998='Analítico Cp.'!$B70),-('Diário 2º PA'!$P$4:$P$1998=M$1),('Diário 2º PA'!$F$4:$F$1998))+SUMPRODUCT(-('Diário 3º PA'!$E$4:$E$1991='Analítico Cp.'!$B70),-('Diário 3º PA'!$P$4:$P$1991=M$1),('Diário 3º PA'!$F$4:$F$1991))+SUMPRODUCT(-('Diário 4º PA'!$E$4:$E$2000='Analítico Cp.'!$B70),-('Diário 4º PA'!$P$4:$P$2000=M$1),('Diário 4º PA'!$F$4:$F$2000))+SUMPRODUCT(-('Comp.'!$D$5:$D$152='Analítico Cp.'!$B70),-('Comp.'!$J$5:$J$152=M$1),('Comp.'!$E$5:$E$152))</f>
        <v>4837</v>
      </c>
      <c r="N70" s="12">
        <f>SUMPRODUCT(-('Diário 1º PA'!$E$4:$E$2000='Analítico Cp.'!$B70),-('Diário 1º PA'!$P$4:$P$2000=N$1),('Diário 1º PA'!$F$4:$F$2000))+SUMPRODUCT(-('Diário 2º PA'!$E$4:$E$1998='Analítico Cp.'!$B70),-('Diário 2º PA'!$P$4:$P$1998=N$1),('Diário 2º PA'!$F$4:$F$1998))+SUMPRODUCT(-('Diário 3º PA'!$E$4:$E$1991='Analítico Cp.'!$B70),-('Diário 3º PA'!$P$4:$P$1991=N$1),('Diário 3º PA'!$F$4:$F$1991))+SUMPRODUCT(-('Diário 4º PA'!$E$4:$E$2000='Analítico Cp.'!$B70),-('Diário 4º PA'!$P$4:$P$2000=N$1),('Diário 4º PA'!$F$4:$F$2000))+SUMPRODUCT(-('Comp.'!$D$5:$D$152='Analítico Cp.'!$B70),-('Comp.'!$J$5:$J$152=N$1),('Comp.'!$E$5:$E$152))</f>
        <v>0</v>
      </c>
      <c r="O70" s="13">
        <f t="shared" si="12"/>
        <v>13937</v>
      </c>
      <c r="P70" s="172">
        <f t="shared" si="11"/>
        <v>6.242424532068201E-3</v>
      </c>
    </row>
    <row r="71" spans="1:16" ht="23.25" customHeight="1">
      <c r="A71" s="63" t="s">
        <v>126</v>
      </c>
      <c r="B71" s="108" t="s">
        <v>222</v>
      </c>
      <c r="C71" s="12">
        <f>SUMPRODUCT(-('Diário 1º PA'!$E$4:$E$2000='Analítico Cp.'!$B71),-('Diário 1º PA'!$P$4:$P$2000=C$1),('Diário 1º PA'!$F$4:$F$2000))+SUMPRODUCT(-('Diário 2º PA'!$E$4:$E$1998='Analítico Cp.'!$B71),-('Diário 2º PA'!$P$4:$P$1998=C$1),('Diário 2º PA'!$F$4:$F$1998))+SUMPRODUCT(-('Diário 3º PA'!$E$4:$E$1991='Analítico Cp.'!$B71),-('Diário 3º PA'!$P$4:$P$1991=C$1),('Diário 3º PA'!$F$4:$F$1991))+SUMPRODUCT(-('Diário 4º PA'!$E$4:$E$2000='Analítico Cp.'!$B71),-('Diário 4º PA'!$P$4:$P$2000=C$1),('Diário 4º PA'!$F$4:$F$2000))+SUMPRODUCT(-('Comp.'!$D$5:$D$152='Analítico Cp.'!$B71),-('Comp.'!$J$5:$J$152=C$1),('Comp.'!$E$5:$E$152))</f>
        <v>0</v>
      </c>
      <c r="D71" s="12">
        <f>SUMPRODUCT(-('Diário 1º PA'!$E$4:$E$2000='Analítico Cp.'!$B71),-('Diário 1º PA'!$P$4:$P$2000=D$1),('Diário 1º PA'!$F$4:$F$2000))+SUMPRODUCT(-('Diário 2º PA'!$E$4:$E$1998='Analítico Cp.'!$B71),-('Diário 2º PA'!$P$4:$P$1998=D$1),('Diário 2º PA'!$F$4:$F$1998))+SUMPRODUCT(-('Diário 3º PA'!$E$4:$E$1991='Analítico Cp.'!$B71),-('Diário 3º PA'!$P$4:$P$1991=D$1),('Diário 3º PA'!$F$4:$F$1991))+SUMPRODUCT(-('Diário 4º PA'!$E$4:$E$2000='Analítico Cp.'!$B71),-('Diário 4º PA'!$P$4:$P$2000=D$1),('Diário 4º PA'!$F$4:$F$2000))+SUMPRODUCT(-('Comp.'!$D$5:$D$152='Analítico Cp.'!$B71),-('Comp.'!$J$5:$J$152=D$1),('Comp.'!$E$5:$E$152))</f>
        <v>32559.440000000002</v>
      </c>
      <c r="E71" s="12">
        <f>SUMPRODUCT(-('Diário 1º PA'!$E$4:$E$2000='Analítico Cp.'!$B71),-('Diário 1º PA'!$P$4:$P$2000=E$1),('Diário 1º PA'!$F$4:$F$2000))+SUMPRODUCT(-('Diário 2º PA'!$E$4:$E$1998='Analítico Cp.'!$B71),-('Diário 2º PA'!$P$4:$P$1998=E$1),('Diário 2º PA'!$F$4:$F$1998))+SUMPRODUCT(-('Diário 3º PA'!$E$4:$E$1991='Analítico Cp.'!$B71),-('Diário 3º PA'!$P$4:$P$1991=E$1),('Diário 3º PA'!$F$4:$F$1991))+SUMPRODUCT(-('Diário 4º PA'!$E$4:$E$2000='Analítico Cp.'!$B71),-('Diário 4º PA'!$P$4:$P$2000=E$1),('Diário 4º PA'!$F$4:$F$2000))+SUMPRODUCT(-('Comp.'!$D$5:$D$152='Analítico Cp.'!$B71),-('Comp.'!$J$5:$J$152=E$1),('Comp.'!$E$5:$E$152))</f>
        <v>29600</v>
      </c>
      <c r="F71" s="12">
        <f>SUMPRODUCT(-('Diário 1º PA'!$E$4:$E$2000='Analítico Cp.'!$B71),-('Diário 1º PA'!$P$4:$P$2000=F$1),('Diário 1º PA'!$F$4:$F$2000))+SUMPRODUCT(-('Diário 2º PA'!$E$4:$E$1998='Analítico Cp.'!$B71),-('Diário 2º PA'!$P$4:$P$1998=F$1),('Diário 2º PA'!$F$4:$F$1998))+SUMPRODUCT(-('Diário 3º PA'!$E$4:$E$1991='Analítico Cp.'!$B71),-('Diário 3º PA'!$P$4:$P$1991=F$1),('Diário 3º PA'!$F$4:$F$1991))+SUMPRODUCT(-('Diário 4º PA'!$E$4:$E$2000='Analítico Cp.'!$B71),-('Diário 4º PA'!$P$4:$P$2000=F$1),('Diário 4º PA'!$F$4:$F$2000))+SUMPRODUCT(-('Comp.'!$D$5:$D$152='Analítico Cp.'!$B71),-('Comp.'!$J$5:$J$152=F$1),('Comp.'!$E$5:$E$152))</f>
        <v>0</v>
      </c>
      <c r="G71" s="12">
        <f>SUMPRODUCT(-('Diário 1º PA'!$E$4:$E$2000='Analítico Cp.'!$B71),-('Diário 1º PA'!$P$4:$P$2000=G$1),('Diário 1º PA'!$F$4:$F$2000))+SUMPRODUCT(-('Diário 2º PA'!$E$4:$E$1998='Analítico Cp.'!$B71),-('Diário 2º PA'!$P$4:$P$1998=G$1),('Diário 2º PA'!$F$4:$F$1998))+SUMPRODUCT(-('Diário 3º PA'!$E$4:$E$1991='Analítico Cp.'!$B71),-('Diário 3º PA'!$P$4:$P$1991=G$1),('Diário 3º PA'!$F$4:$F$1991))+SUMPRODUCT(-('Diário 4º PA'!$E$4:$E$2000='Analítico Cp.'!$B71),-('Diário 4º PA'!$P$4:$P$2000=G$1),('Diário 4º PA'!$F$4:$F$2000))+SUMPRODUCT(-('Comp.'!$D$5:$D$152='Analítico Cp.'!$B71),-('Comp.'!$J$5:$J$152=G$1),('Comp.'!$E$5:$E$152))</f>
        <v>6000</v>
      </c>
      <c r="H71" s="12">
        <f>SUMPRODUCT(-('Diário 1º PA'!$E$4:$E$2000='Analítico Cp.'!$B71),-('Diário 1º PA'!$P$4:$P$2000=H$1),('Diário 1º PA'!$F$4:$F$2000))+SUMPRODUCT(-('Diário 2º PA'!$E$4:$E$1998='Analítico Cp.'!$B71),-('Diário 2º PA'!$P$4:$P$1998=H$1),('Diário 2º PA'!$F$4:$F$1998))+SUMPRODUCT(-('Diário 3º PA'!$E$4:$E$1991='Analítico Cp.'!$B71),-('Diário 3º PA'!$P$4:$P$1991=H$1),('Diário 3º PA'!$F$4:$F$1991))+SUMPRODUCT(-('Diário 4º PA'!$E$4:$E$2000='Analítico Cp.'!$B71),-('Diário 4º PA'!$P$4:$P$2000=H$1),('Diário 4º PA'!$F$4:$F$2000))+SUMPRODUCT(-('Comp.'!$D$5:$D$152='Analítico Cp.'!$B71),-('Comp.'!$J$5:$J$152=H$1),('Comp.'!$E$5:$E$152))</f>
        <v>6000</v>
      </c>
      <c r="I71" s="12">
        <f>SUMPRODUCT(-('Diário 1º PA'!$E$4:$E$2000='Analítico Cp.'!$B71),-('Diário 1º PA'!$P$4:$P$2000=I$1),('Diário 1º PA'!$F$4:$F$2000))+SUMPRODUCT(-('Diário 2º PA'!$E$4:$E$1998='Analítico Cp.'!$B71),-('Diário 2º PA'!$P$4:$P$1998=I$1),('Diário 2º PA'!$F$4:$F$1998))+SUMPRODUCT(-('Diário 3º PA'!$E$4:$E$1991='Analítico Cp.'!$B71),-('Diário 3º PA'!$P$4:$P$1991=I$1),('Diário 3º PA'!$F$4:$F$1991))+SUMPRODUCT(-('Diário 4º PA'!$E$4:$E$2000='Analítico Cp.'!$B71),-('Diário 4º PA'!$P$4:$P$2000=I$1),('Diário 4º PA'!$F$4:$F$2000))+SUMPRODUCT(-('Comp.'!$D$5:$D$152='Analítico Cp.'!$B71),-('Comp.'!$J$5:$J$152=I$1),('Comp.'!$E$5:$E$152))</f>
        <v>0</v>
      </c>
      <c r="J71" s="12">
        <f>SUMPRODUCT(-('Diário 1º PA'!$E$4:$E$2000='Analítico Cp.'!$B71),-('Diário 1º PA'!$P$4:$P$2000=J$1),('Diário 1º PA'!$F$4:$F$2000))+SUMPRODUCT(-('Diário 2º PA'!$E$4:$E$1998='Analítico Cp.'!$B71),-('Diário 2º PA'!$P$4:$P$1998=J$1),('Diário 2º PA'!$F$4:$F$1998))+SUMPRODUCT(-('Diário 3º PA'!$E$4:$E$1991='Analítico Cp.'!$B71),-('Diário 3º PA'!$P$4:$P$1991=J$1),('Diário 3º PA'!$F$4:$F$1991))+SUMPRODUCT(-('Diário 4º PA'!$E$4:$E$2000='Analítico Cp.'!$B71),-('Diário 4º PA'!$P$4:$P$2000=J$1),('Diário 4º PA'!$F$4:$F$2000))+SUMPRODUCT(-('Comp.'!$D$5:$D$152='Analítico Cp.'!$B71),-('Comp.'!$J$5:$J$152=J$1),('Comp.'!$E$5:$E$152))</f>
        <v>0</v>
      </c>
      <c r="K71" s="12">
        <f>SUMPRODUCT(-('Diário 1º PA'!$E$4:$E$2000='Analítico Cp.'!$B71),-('Diário 1º PA'!$P$4:$P$2000=K$1),('Diário 1º PA'!$F$4:$F$2000))+SUMPRODUCT(-('Diário 2º PA'!$E$4:$E$1998='Analítico Cp.'!$B71),-('Diário 2º PA'!$P$4:$P$1998=K$1),('Diário 2º PA'!$F$4:$F$1998))+SUMPRODUCT(-('Diário 3º PA'!$E$4:$E$1991='Analítico Cp.'!$B71),-('Diário 3º PA'!$P$4:$P$1991=K$1),('Diário 3º PA'!$F$4:$F$1991))+SUMPRODUCT(-('Diário 4º PA'!$E$4:$E$2000='Analítico Cp.'!$B71),-('Diário 4º PA'!$P$4:$P$2000=K$1),('Diário 4º PA'!$F$4:$F$2000))+SUMPRODUCT(-('Comp.'!$D$5:$D$152='Analítico Cp.'!$B71),-('Comp.'!$J$5:$J$152=K$1),('Comp.'!$E$5:$E$152))</f>
        <v>0</v>
      </c>
      <c r="L71" s="12">
        <f>SUMPRODUCT(-('Diário 1º PA'!$E$4:$E$2000='Analítico Cp.'!$B71),-('Diário 1º PA'!$P$4:$P$2000=L$1),('Diário 1º PA'!$F$4:$F$2000))+SUMPRODUCT(-('Diário 2º PA'!$E$4:$E$1998='Analítico Cp.'!$B71),-('Diário 2º PA'!$P$4:$P$1998=L$1),('Diário 2º PA'!$F$4:$F$1998))+SUMPRODUCT(-('Diário 3º PA'!$E$4:$E$1991='Analítico Cp.'!$B71),-('Diário 3º PA'!$P$4:$P$1991=L$1),('Diário 3º PA'!$F$4:$F$1991))+SUMPRODUCT(-('Diário 4º PA'!$E$4:$E$2000='Analítico Cp.'!$B71),-('Diário 4º PA'!$P$4:$P$2000=L$1),('Diário 4º PA'!$F$4:$F$2000))+SUMPRODUCT(-('Comp.'!$D$5:$D$152='Analítico Cp.'!$B71),-('Comp.'!$J$5:$J$152=L$1),('Comp.'!$E$5:$E$152))</f>
        <v>41600</v>
      </c>
      <c r="M71" s="12">
        <f>SUMPRODUCT(-('Diário 1º PA'!$E$4:$E$2000='Analítico Cp.'!$B71),-('Diário 1º PA'!$P$4:$P$2000=M$1),('Diário 1º PA'!$F$4:$F$2000))+SUMPRODUCT(-('Diário 2º PA'!$E$4:$E$1998='Analítico Cp.'!$B71),-('Diário 2º PA'!$P$4:$P$1998=M$1),('Diário 2º PA'!$F$4:$F$1998))+SUMPRODUCT(-('Diário 3º PA'!$E$4:$E$1991='Analítico Cp.'!$B71),-('Diário 3º PA'!$P$4:$P$1991=M$1),('Diário 3º PA'!$F$4:$F$1991))+SUMPRODUCT(-('Diário 4º PA'!$E$4:$E$2000='Analítico Cp.'!$B71),-('Diário 4º PA'!$P$4:$P$2000=M$1),('Diário 4º PA'!$F$4:$F$2000))+SUMPRODUCT(-('Comp.'!$D$5:$D$152='Analítico Cp.'!$B71),-('Comp.'!$J$5:$J$152=M$1),('Comp.'!$E$5:$E$152))</f>
        <v>0</v>
      </c>
      <c r="N71" s="12">
        <f>SUMPRODUCT(-('Diário 1º PA'!$E$4:$E$2000='Analítico Cp.'!$B71),-('Diário 1º PA'!$P$4:$P$2000=N$1),('Diário 1º PA'!$F$4:$F$2000))+SUMPRODUCT(-('Diário 2º PA'!$E$4:$E$1998='Analítico Cp.'!$B71),-('Diário 2º PA'!$P$4:$P$1998=N$1),('Diário 2º PA'!$F$4:$F$1998))+SUMPRODUCT(-('Diário 3º PA'!$E$4:$E$1991='Analítico Cp.'!$B71),-('Diário 3º PA'!$P$4:$P$1991=N$1),('Diário 3º PA'!$F$4:$F$1991))+SUMPRODUCT(-('Diário 4º PA'!$E$4:$E$2000='Analítico Cp.'!$B71),-('Diário 4º PA'!$P$4:$P$2000=N$1),('Diário 4º PA'!$F$4:$F$2000))+SUMPRODUCT(-('Comp.'!$D$5:$D$152='Analítico Cp.'!$B71),-('Comp.'!$J$5:$J$152=N$1),('Comp.'!$E$5:$E$152))</f>
        <v>0</v>
      </c>
      <c r="O71" s="13">
        <f t="shared" si="12"/>
        <v>115759.44</v>
      </c>
      <c r="P71" s="172">
        <f t="shared" si="11"/>
        <v>5.1849003951673744E-2</v>
      </c>
    </row>
    <row r="72" spans="1:16" ht="23.25" customHeight="1">
      <c r="A72" s="63" t="s">
        <v>127</v>
      </c>
      <c r="B72" s="106" t="s">
        <v>66</v>
      </c>
      <c r="C72" s="12">
        <f>SUMPRODUCT(-('Diário 1º PA'!$E$4:$E$2000='Analítico Cp.'!$B72),-('Diário 1º PA'!$P$4:$P$2000=C$1),('Diário 1º PA'!$F$4:$F$2000))+SUMPRODUCT(-('Diário 2º PA'!$E$4:$E$1998='Analítico Cp.'!$B72),-('Diário 2º PA'!$P$4:$P$1998=C$1),('Diário 2º PA'!$F$4:$F$1998))+SUMPRODUCT(-('Diário 3º PA'!$E$4:$E$1991='Analítico Cp.'!$B72),-('Diário 3º PA'!$P$4:$P$1991=C$1),('Diário 3º PA'!$F$4:$F$1991))+SUMPRODUCT(-('Diário 4º PA'!$E$4:$E$2000='Analítico Cp.'!$B72),-('Diário 4º PA'!$P$4:$P$2000=C$1),('Diário 4º PA'!$F$4:$F$2000))+SUMPRODUCT(-('Comp.'!$D$5:$D$152='Analítico Cp.'!$B72),-('Comp.'!$J$5:$J$152=C$1),('Comp.'!$E$5:$E$152))</f>
        <v>0</v>
      </c>
      <c r="D72" s="12">
        <f>SUMPRODUCT(-('Diário 1º PA'!$E$4:$E$2000='Analítico Cp.'!$B72),-('Diário 1º PA'!$P$4:$P$2000=D$1),('Diário 1º PA'!$F$4:$F$2000))+SUMPRODUCT(-('Diário 2º PA'!$E$4:$E$1998='Analítico Cp.'!$B72),-('Diário 2º PA'!$P$4:$P$1998=D$1),('Diário 2º PA'!$F$4:$F$1998))+SUMPRODUCT(-('Diário 3º PA'!$E$4:$E$1991='Analítico Cp.'!$B72),-('Diário 3º PA'!$P$4:$P$1991=D$1),('Diário 3º PA'!$F$4:$F$1991))+SUMPRODUCT(-('Diário 4º PA'!$E$4:$E$2000='Analítico Cp.'!$B72),-('Diário 4º PA'!$P$4:$P$2000=D$1),('Diário 4º PA'!$F$4:$F$2000))+SUMPRODUCT(-('Comp.'!$D$5:$D$152='Analítico Cp.'!$B72),-('Comp.'!$J$5:$J$152=D$1),('Comp.'!$E$5:$E$152))</f>
        <v>0</v>
      </c>
      <c r="E72" s="12">
        <f>SUMPRODUCT(-('Diário 1º PA'!$E$4:$E$2000='Analítico Cp.'!$B72),-('Diário 1º PA'!$P$4:$P$2000=E$1),('Diário 1º PA'!$F$4:$F$2000))+SUMPRODUCT(-('Diário 2º PA'!$E$4:$E$1998='Analítico Cp.'!$B72),-('Diário 2º PA'!$P$4:$P$1998=E$1),('Diário 2º PA'!$F$4:$F$1998))+SUMPRODUCT(-('Diário 3º PA'!$E$4:$E$1991='Analítico Cp.'!$B72),-('Diário 3º PA'!$P$4:$P$1991=E$1),('Diário 3º PA'!$F$4:$F$1991))+SUMPRODUCT(-('Diário 4º PA'!$E$4:$E$2000='Analítico Cp.'!$B72),-('Diário 4º PA'!$P$4:$P$2000=E$1),('Diário 4º PA'!$F$4:$F$2000))+SUMPRODUCT(-('Comp.'!$D$5:$D$152='Analítico Cp.'!$B72),-('Comp.'!$J$5:$J$152=E$1),('Comp.'!$E$5:$E$152))</f>
        <v>0</v>
      </c>
      <c r="F72" s="12">
        <f>SUMPRODUCT(-('Diário 1º PA'!$E$4:$E$2000='Analítico Cp.'!$B72),-('Diário 1º PA'!$P$4:$P$2000=F$1),('Diário 1º PA'!$F$4:$F$2000))+SUMPRODUCT(-('Diário 2º PA'!$E$4:$E$1998='Analítico Cp.'!$B72),-('Diário 2º PA'!$P$4:$P$1998=F$1),('Diário 2º PA'!$F$4:$F$1998))+SUMPRODUCT(-('Diário 3º PA'!$E$4:$E$1991='Analítico Cp.'!$B72),-('Diário 3º PA'!$P$4:$P$1991=F$1),('Diário 3º PA'!$F$4:$F$1991))+SUMPRODUCT(-('Diário 4º PA'!$E$4:$E$2000='Analítico Cp.'!$B72),-('Diário 4º PA'!$P$4:$P$2000=F$1),('Diário 4º PA'!$F$4:$F$2000))+SUMPRODUCT(-('Comp.'!$D$5:$D$152='Analítico Cp.'!$B72),-('Comp.'!$J$5:$J$152=F$1),('Comp.'!$E$5:$E$152))</f>
        <v>0</v>
      </c>
      <c r="G72" s="12">
        <f>SUMPRODUCT(-('Diário 1º PA'!$E$4:$E$2000='Analítico Cp.'!$B72),-('Diário 1º PA'!$P$4:$P$2000=G$1),('Diário 1º PA'!$F$4:$F$2000))+SUMPRODUCT(-('Diário 2º PA'!$E$4:$E$1998='Analítico Cp.'!$B72),-('Diário 2º PA'!$P$4:$P$1998=G$1),('Diário 2º PA'!$F$4:$F$1998))+SUMPRODUCT(-('Diário 3º PA'!$E$4:$E$1991='Analítico Cp.'!$B72),-('Diário 3º PA'!$P$4:$P$1991=G$1),('Diário 3º PA'!$F$4:$F$1991))+SUMPRODUCT(-('Diário 4º PA'!$E$4:$E$2000='Analítico Cp.'!$B72),-('Diário 4º PA'!$P$4:$P$2000=G$1),('Diário 4º PA'!$F$4:$F$2000))+SUMPRODUCT(-('Comp.'!$D$5:$D$152='Analítico Cp.'!$B72),-('Comp.'!$J$5:$J$152=G$1),('Comp.'!$E$5:$E$152))</f>
        <v>0</v>
      </c>
      <c r="H72" s="12">
        <f>SUMPRODUCT(-('Diário 1º PA'!$E$4:$E$2000='Analítico Cp.'!$B72),-('Diário 1º PA'!$P$4:$P$2000=H$1),('Diário 1º PA'!$F$4:$F$2000))+SUMPRODUCT(-('Diário 2º PA'!$E$4:$E$1998='Analítico Cp.'!$B72),-('Diário 2º PA'!$P$4:$P$1998=H$1),('Diário 2º PA'!$F$4:$F$1998))+SUMPRODUCT(-('Diário 3º PA'!$E$4:$E$1991='Analítico Cp.'!$B72),-('Diário 3º PA'!$P$4:$P$1991=H$1),('Diário 3º PA'!$F$4:$F$1991))+SUMPRODUCT(-('Diário 4º PA'!$E$4:$E$2000='Analítico Cp.'!$B72),-('Diário 4º PA'!$P$4:$P$2000=H$1),('Diário 4º PA'!$F$4:$F$2000))+SUMPRODUCT(-('Comp.'!$D$5:$D$152='Analítico Cp.'!$B72),-('Comp.'!$J$5:$J$152=H$1),('Comp.'!$E$5:$E$152))</f>
        <v>0</v>
      </c>
      <c r="I72" s="12">
        <f>SUMPRODUCT(-('Diário 1º PA'!$E$4:$E$2000='Analítico Cp.'!$B72),-('Diário 1º PA'!$P$4:$P$2000=I$1),('Diário 1º PA'!$F$4:$F$2000))+SUMPRODUCT(-('Diário 2º PA'!$E$4:$E$1998='Analítico Cp.'!$B72),-('Diário 2º PA'!$P$4:$P$1998=I$1),('Diário 2º PA'!$F$4:$F$1998))+SUMPRODUCT(-('Diário 3º PA'!$E$4:$E$1991='Analítico Cp.'!$B72),-('Diário 3º PA'!$P$4:$P$1991=I$1),('Diário 3º PA'!$F$4:$F$1991))+SUMPRODUCT(-('Diário 4º PA'!$E$4:$E$2000='Analítico Cp.'!$B72),-('Diário 4º PA'!$P$4:$P$2000=I$1),('Diário 4º PA'!$F$4:$F$2000))+SUMPRODUCT(-('Comp.'!$D$5:$D$152='Analítico Cp.'!$B72),-('Comp.'!$J$5:$J$152=I$1),('Comp.'!$E$5:$E$152))</f>
        <v>0</v>
      </c>
      <c r="J72" s="12">
        <f>SUMPRODUCT(-('Diário 1º PA'!$E$4:$E$2000='Analítico Cp.'!$B72),-('Diário 1º PA'!$P$4:$P$2000=J$1),('Diário 1º PA'!$F$4:$F$2000))+SUMPRODUCT(-('Diário 2º PA'!$E$4:$E$1998='Analítico Cp.'!$B72),-('Diário 2º PA'!$P$4:$P$1998=J$1),('Diário 2º PA'!$F$4:$F$1998))+SUMPRODUCT(-('Diário 3º PA'!$E$4:$E$1991='Analítico Cp.'!$B72),-('Diário 3º PA'!$P$4:$P$1991=J$1),('Diário 3º PA'!$F$4:$F$1991))+SUMPRODUCT(-('Diário 4º PA'!$E$4:$E$2000='Analítico Cp.'!$B72),-('Diário 4º PA'!$P$4:$P$2000=J$1),('Diário 4º PA'!$F$4:$F$2000))+SUMPRODUCT(-('Comp.'!$D$5:$D$152='Analítico Cp.'!$B72),-('Comp.'!$J$5:$J$152=J$1),('Comp.'!$E$5:$E$152))</f>
        <v>0</v>
      </c>
      <c r="K72" s="12">
        <f>SUMPRODUCT(-('Diário 1º PA'!$E$4:$E$2000='Analítico Cp.'!$B72),-('Diário 1º PA'!$P$4:$P$2000=K$1),('Diário 1º PA'!$F$4:$F$2000))+SUMPRODUCT(-('Diário 2º PA'!$E$4:$E$1998='Analítico Cp.'!$B72),-('Diário 2º PA'!$P$4:$P$1998=K$1),('Diário 2º PA'!$F$4:$F$1998))+SUMPRODUCT(-('Diário 3º PA'!$E$4:$E$1991='Analítico Cp.'!$B72),-('Diário 3º PA'!$P$4:$P$1991=K$1),('Diário 3º PA'!$F$4:$F$1991))+SUMPRODUCT(-('Diário 4º PA'!$E$4:$E$2000='Analítico Cp.'!$B72),-('Diário 4º PA'!$P$4:$P$2000=K$1),('Diário 4º PA'!$F$4:$F$2000))+SUMPRODUCT(-('Comp.'!$D$5:$D$152='Analítico Cp.'!$B72),-('Comp.'!$J$5:$J$152=K$1),('Comp.'!$E$5:$E$152))</f>
        <v>0</v>
      </c>
      <c r="L72" s="12">
        <f>SUMPRODUCT(-('Diário 1º PA'!$E$4:$E$2000='Analítico Cp.'!$B72),-('Diário 1º PA'!$P$4:$P$2000=L$1),('Diário 1º PA'!$F$4:$F$2000))+SUMPRODUCT(-('Diário 2º PA'!$E$4:$E$1998='Analítico Cp.'!$B72),-('Diário 2º PA'!$P$4:$P$1998=L$1),('Diário 2º PA'!$F$4:$F$1998))+SUMPRODUCT(-('Diário 3º PA'!$E$4:$E$1991='Analítico Cp.'!$B72),-('Diário 3º PA'!$P$4:$P$1991=L$1),('Diário 3º PA'!$F$4:$F$1991))+SUMPRODUCT(-('Diário 4º PA'!$E$4:$E$2000='Analítico Cp.'!$B72),-('Diário 4º PA'!$P$4:$P$2000=L$1),('Diário 4º PA'!$F$4:$F$2000))+SUMPRODUCT(-('Comp.'!$D$5:$D$152='Analítico Cp.'!$B72),-('Comp.'!$J$5:$J$152=L$1),('Comp.'!$E$5:$E$152))</f>
        <v>0</v>
      </c>
      <c r="M72" s="12">
        <f>SUMPRODUCT(-('Diário 1º PA'!$E$4:$E$2000='Analítico Cp.'!$B72),-('Diário 1º PA'!$P$4:$P$2000=M$1),('Diário 1º PA'!$F$4:$F$2000))+SUMPRODUCT(-('Diário 2º PA'!$E$4:$E$1998='Analítico Cp.'!$B72),-('Diário 2º PA'!$P$4:$P$1998=M$1),('Diário 2º PA'!$F$4:$F$1998))+SUMPRODUCT(-('Diário 3º PA'!$E$4:$E$1991='Analítico Cp.'!$B72),-('Diário 3º PA'!$P$4:$P$1991=M$1),('Diário 3º PA'!$F$4:$F$1991))+SUMPRODUCT(-('Diário 4º PA'!$E$4:$E$2000='Analítico Cp.'!$B72),-('Diário 4º PA'!$P$4:$P$2000=M$1),('Diário 4º PA'!$F$4:$F$2000))+SUMPRODUCT(-('Comp.'!$D$5:$D$152='Analítico Cp.'!$B72),-('Comp.'!$J$5:$J$152=M$1),('Comp.'!$E$5:$E$152))</f>
        <v>0</v>
      </c>
      <c r="N72" s="12">
        <f>SUMPRODUCT(-('Diário 1º PA'!$E$4:$E$2000='Analítico Cp.'!$B72),-('Diário 1º PA'!$P$4:$P$2000=N$1),('Diário 1º PA'!$F$4:$F$2000))+SUMPRODUCT(-('Diário 2º PA'!$E$4:$E$1998='Analítico Cp.'!$B72),-('Diário 2º PA'!$P$4:$P$1998=N$1),('Diário 2º PA'!$F$4:$F$1998))+SUMPRODUCT(-('Diário 3º PA'!$E$4:$E$1991='Analítico Cp.'!$B72),-('Diário 3º PA'!$P$4:$P$1991=N$1),('Diário 3º PA'!$F$4:$F$1991))+SUMPRODUCT(-('Diário 4º PA'!$E$4:$E$2000='Analítico Cp.'!$B72),-('Diário 4º PA'!$P$4:$P$2000=N$1),('Diário 4º PA'!$F$4:$F$2000))+SUMPRODUCT(-('Comp.'!$D$5:$D$152='Analítico Cp.'!$B72),-('Comp.'!$J$5:$J$152=N$1),('Comp.'!$E$5:$E$152))</f>
        <v>0</v>
      </c>
      <c r="O72" s="13">
        <f t="shared" si="12"/>
        <v>0</v>
      </c>
      <c r="P72" s="172">
        <f t="shared" si="11"/>
        <v>0</v>
      </c>
    </row>
    <row r="73" spans="1:16" ht="23.25" customHeight="1">
      <c r="A73" s="63" t="s">
        <v>128</v>
      </c>
      <c r="B73" s="106" t="s">
        <v>185</v>
      </c>
      <c r="C73" s="12">
        <f>SUMPRODUCT(-('Diário 1º PA'!$E$4:$E$2000='Analítico Cp.'!$B73),-('Diário 1º PA'!$P$4:$P$2000=C$1),('Diário 1º PA'!$F$4:$F$2000))+SUMPRODUCT(-('Diário 2º PA'!$E$4:$E$1998='Analítico Cp.'!$B73),-('Diário 2º PA'!$P$4:$P$1998=C$1),('Diário 2º PA'!$F$4:$F$1998))+SUMPRODUCT(-('Diário 3º PA'!$E$4:$E$1991='Analítico Cp.'!$B73),-('Diário 3º PA'!$P$4:$P$1991=C$1),('Diário 3º PA'!$F$4:$F$1991))+SUMPRODUCT(-('Diário 4º PA'!$E$4:$E$2000='Analítico Cp.'!$B73),-('Diário 4º PA'!$P$4:$P$2000=C$1),('Diário 4º PA'!$F$4:$F$2000))+SUMPRODUCT(-('Comp.'!$D$5:$D$152='Analítico Cp.'!$B73),-('Comp.'!$J$5:$J$152=C$1),('Comp.'!$E$5:$E$152))</f>
        <v>0</v>
      </c>
      <c r="D73" s="12">
        <f>SUMPRODUCT(-('Diário 1º PA'!$E$4:$E$2000='Analítico Cp.'!$B73),-('Diário 1º PA'!$P$4:$P$2000=D$1),('Diário 1º PA'!$F$4:$F$2000))+SUMPRODUCT(-('Diário 2º PA'!$E$4:$E$1998='Analítico Cp.'!$B73),-('Diário 2º PA'!$P$4:$P$1998=D$1),('Diário 2º PA'!$F$4:$F$1998))+SUMPRODUCT(-('Diário 3º PA'!$E$4:$E$1991='Analítico Cp.'!$B73),-('Diário 3º PA'!$P$4:$P$1991=D$1),('Diário 3º PA'!$F$4:$F$1991))+SUMPRODUCT(-('Diário 4º PA'!$E$4:$E$2000='Analítico Cp.'!$B73),-('Diário 4º PA'!$P$4:$P$2000=D$1),('Diário 4º PA'!$F$4:$F$2000))+SUMPRODUCT(-('Comp.'!$D$5:$D$152='Analítico Cp.'!$B73),-('Comp.'!$J$5:$J$152=D$1),('Comp.'!$E$5:$E$152))</f>
        <v>0</v>
      </c>
      <c r="E73" s="12">
        <f>SUMPRODUCT(-('Diário 1º PA'!$E$4:$E$2000='Analítico Cp.'!$B73),-('Diário 1º PA'!$P$4:$P$2000=E$1),('Diário 1º PA'!$F$4:$F$2000))+SUMPRODUCT(-('Diário 2º PA'!$E$4:$E$1998='Analítico Cp.'!$B73),-('Diário 2º PA'!$P$4:$P$1998=E$1),('Diário 2º PA'!$F$4:$F$1998))+SUMPRODUCT(-('Diário 3º PA'!$E$4:$E$1991='Analítico Cp.'!$B73),-('Diário 3º PA'!$P$4:$P$1991=E$1),('Diário 3º PA'!$F$4:$F$1991))+SUMPRODUCT(-('Diário 4º PA'!$E$4:$E$2000='Analítico Cp.'!$B73),-('Diário 4º PA'!$P$4:$P$2000=E$1),('Diário 4º PA'!$F$4:$F$2000))+SUMPRODUCT(-('Comp.'!$D$5:$D$152='Analítico Cp.'!$B73),-('Comp.'!$J$5:$J$152=E$1),('Comp.'!$E$5:$E$152))</f>
        <v>0</v>
      </c>
      <c r="F73" s="12">
        <f>SUMPRODUCT(-('Diário 1º PA'!$E$4:$E$2000='Analítico Cp.'!$B73),-('Diário 1º PA'!$P$4:$P$2000=F$1),('Diário 1º PA'!$F$4:$F$2000))+SUMPRODUCT(-('Diário 2º PA'!$E$4:$E$1998='Analítico Cp.'!$B73),-('Diário 2º PA'!$P$4:$P$1998=F$1),('Diário 2º PA'!$F$4:$F$1998))+SUMPRODUCT(-('Diário 3º PA'!$E$4:$E$1991='Analítico Cp.'!$B73),-('Diário 3º PA'!$P$4:$P$1991=F$1),('Diário 3º PA'!$F$4:$F$1991))+SUMPRODUCT(-('Diário 4º PA'!$E$4:$E$2000='Analítico Cp.'!$B73),-('Diário 4º PA'!$P$4:$P$2000=F$1),('Diário 4º PA'!$F$4:$F$2000))+SUMPRODUCT(-('Comp.'!$D$5:$D$152='Analítico Cp.'!$B73),-('Comp.'!$J$5:$J$152=F$1),('Comp.'!$E$5:$E$152))</f>
        <v>0</v>
      </c>
      <c r="G73" s="12">
        <f>SUMPRODUCT(-('Diário 1º PA'!$E$4:$E$2000='Analítico Cp.'!$B73),-('Diário 1º PA'!$P$4:$P$2000=G$1),('Diário 1º PA'!$F$4:$F$2000))+SUMPRODUCT(-('Diário 2º PA'!$E$4:$E$1998='Analítico Cp.'!$B73),-('Diário 2º PA'!$P$4:$P$1998=G$1),('Diário 2º PA'!$F$4:$F$1998))+SUMPRODUCT(-('Diário 3º PA'!$E$4:$E$1991='Analítico Cp.'!$B73),-('Diário 3º PA'!$P$4:$P$1991=G$1),('Diário 3º PA'!$F$4:$F$1991))+SUMPRODUCT(-('Diário 4º PA'!$E$4:$E$2000='Analítico Cp.'!$B73),-('Diário 4º PA'!$P$4:$P$2000=G$1),('Diário 4º PA'!$F$4:$F$2000))+SUMPRODUCT(-('Comp.'!$D$5:$D$152='Analítico Cp.'!$B73),-('Comp.'!$J$5:$J$152=G$1),('Comp.'!$E$5:$E$152))</f>
        <v>0</v>
      </c>
      <c r="H73" s="12">
        <f>SUMPRODUCT(-('Diário 1º PA'!$E$4:$E$2000='Analítico Cp.'!$B73),-('Diário 1º PA'!$P$4:$P$2000=H$1),('Diário 1º PA'!$F$4:$F$2000))+SUMPRODUCT(-('Diário 2º PA'!$E$4:$E$1998='Analítico Cp.'!$B73),-('Diário 2º PA'!$P$4:$P$1998=H$1),('Diário 2º PA'!$F$4:$F$1998))+SUMPRODUCT(-('Diário 3º PA'!$E$4:$E$1991='Analítico Cp.'!$B73),-('Diário 3º PA'!$P$4:$P$1991=H$1),('Diário 3º PA'!$F$4:$F$1991))+SUMPRODUCT(-('Diário 4º PA'!$E$4:$E$2000='Analítico Cp.'!$B73),-('Diário 4º PA'!$P$4:$P$2000=H$1),('Diário 4º PA'!$F$4:$F$2000))+SUMPRODUCT(-('Comp.'!$D$5:$D$152='Analítico Cp.'!$B73),-('Comp.'!$J$5:$J$152=H$1),('Comp.'!$E$5:$E$152))</f>
        <v>0</v>
      </c>
      <c r="I73" s="12">
        <f>SUMPRODUCT(-('Diário 1º PA'!$E$4:$E$2000='Analítico Cp.'!$B73),-('Diário 1º PA'!$P$4:$P$2000=I$1),('Diário 1º PA'!$F$4:$F$2000))+SUMPRODUCT(-('Diário 2º PA'!$E$4:$E$1998='Analítico Cp.'!$B73),-('Diário 2º PA'!$P$4:$P$1998=I$1),('Diário 2º PA'!$F$4:$F$1998))+SUMPRODUCT(-('Diário 3º PA'!$E$4:$E$1991='Analítico Cp.'!$B73),-('Diário 3º PA'!$P$4:$P$1991=I$1),('Diário 3º PA'!$F$4:$F$1991))+SUMPRODUCT(-('Diário 4º PA'!$E$4:$E$2000='Analítico Cp.'!$B73),-('Diário 4º PA'!$P$4:$P$2000=I$1),('Diário 4º PA'!$F$4:$F$2000))+SUMPRODUCT(-('Comp.'!$D$5:$D$152='Analítico Cp.'!$B73),-('Comp.'!$J$5:$J$152=I$1),('Comp.'!$E$5:$E$152))</f>
        <v>0</v>
      </c>
      <c r="J73" s="12">
        <f>SUMPRODUCT(-('Diário 1º PA'!$E$4:$E$2000='Analítico Cp.'!$B73),-('Diário 1º PA'!$P$4:$P$2000=J$1),('Diário 1º PA'!$F$4:$F$2000))+SUMPRODUCT(-('Diário 2º PA'!$E$4:$E$1998='Analítico Cp.'!$B73),-('Diário 2º PA'!$P$4:$P$1998=J$1),('Diário 2º PA'!$F$4:$F$1998))+SUMPRODUCT(-('Diário 3º PA'!$E$4:$E$1991='Analítico Cp.'!$B73),-('Diário 3º PA'!$P$4:$P$1991=J$1),('Diário 3º PA'!$F$4:$F$1991))+SUMPRODUCT(-('Diário 4º PA'!$E$4:$E$2000='Analítico Cp.'!$B73),-('Diário 4º PA'!$P$4:$P$2000=J$1),('Diário 4º PA'!$F$4:$F$2000))+SUMPRODUCT(-('Comp.'!$D$5:$D$152='Analítico Cp.'!$B73),-('Comp.'!$J$5:$J$152=J$1),('Comp.'!$E$5:$E$152))</f>
        <v>0</v>
      </c>
      <c r="K73" s="12">
        <f>SUMPRODUCT(-('Diário 1º PA'!$E$4:$E$2000='Analítico Cp.'!$B73),-('Diário 1º PA'!$P$4:$P$2000=K$1),('Diário 1º PA'!$F$4:$F$2000))+SUMPRODUCT(-('Diário 2º PA'!$E$4:$E$1998='Analítico Cp.'!$B73),-('Diário 2º PA'!$P$4:$P$1998=K$1),('Diário 2º PA'!$F$4:$F$1998))+SUMPRODUCT(-('Diário 3º PA'!$E$4:$E$1991='Analítico Cp.'!$B73),-('Diário 3º PA'!$P$4:$P$1991=K$1),('Diário 3º PA'!$F$4:$F$1991))+SUMPRODUCT(-('Diário 4º PA'!$E$4:$E$2000='Analítico Cp.'!$B73),-('Diário 4º PA'!$P$4:$P$2000=K$1),('Diário 4º PA'!$F$4:$F$2000))+SUMPRODUCT(-('Comp.'!$D$5:$D$152='Analítico Cp.'!$B73),-('Comp.'!$J$5:$J$152=K$1),('Comp.'!$E$5:$E$152))</f>
        <v>0</v>
      </c>
      <c r="L73" s="12">
        <f>SUMPRODUCT(-('Diário 1º PA'!$E$4:$E$2000='Analítico Cp.'!$B73),-('Diário 1º PA'!$P$4:$P$2000=L$1),('Diário 1º PA'!$F$4:$F$2000))+SUMPRODUCT(-('Diário 2º PA'!$E$4:$E$1998='Analítico Cp.'!$B73),-('Diário 2º PA'!$P$4:$P$1998=L$1),('Diário 2º PA'!$F$4:$F$1998))+SUMPRODUCT(-('Diário 3º PA'!$E$4:$E$1991='Analítico Cp.'!$B73),-('Diário 3º PA'!$P$4:$P$1991=L$1),('Diário 3º PA'!$F$4:$F$1991))+SUMPRODUCT(-('Diário 4º PA'!$E$4:$E$2000='Analítico Cp.'!$B73),-('Diário 4º PA'!$P$4:$P$2000=L$1),('Diário 4º PA'!$F$4:$F$2000))+SUMPRODUCT(-('Comp.'!$D$5:$D$152='Analítico Cp.'!$B73),-('Comp.'!$J$5:$J$152=L$1),('Comp.'!$E$5:$E$152))</f>
        <v>0</v>
      </c>
      <c r="M73" s="12">
        <f>SUMPRODUCT(-('Diário 1º PA'!$E$4:$E$2000='Analítico Cp.'!$B73),-('Diário 1º PA'!$P$4:$P$2000=M$1),('Diário 1º PA'!$F$4:$F$2000))+SUMPRODUCT(-('Diário 2º PA'!$E$4:$E$1998='Analítico Cp.'!$B73),-('Diário 2º PA'!$P$4:$P$1998=M$1),('Diário 2º PA'!$F$4:$F$1998))+SUMPRODUCT(-('Diário 3º PA'!$E$4:$E$1991='Analítico Cp.'!$B73),-('Diário 3º PA'!$P$4:$P$1991=M$1),('Diário 3º PA'!$F$4:$F$1991))+SUMPRODUCT(-('Diário 4º PA'!$E$4:$E$2000='Analítico Cp.'!$B73),-('Diário 4º PA'!$P$4:$P$2000=M$1),('Diário 4º PA'!$F$4:$F$2000))+SUMPRODUCT(-('Comp.'!$D$5:$D$152='Analítico Cp.'!$B73),-('Comp.'!$J$5:$J$152=M$1),('Comp.'!$E$5:$E$152))</f>
        <v>0</v>
      </c>
      <c r="N73" s="12">
        <f>SUMPRODUCT(-('Diário 1º PA'!$E$4:$E$2000='Analítico Cp.'!$B73),-('Diário 1º PA'!$P$4:$P$2000=N$1),('Diário 1º PA'!$F$4:$F$2000))+SUMPRODUCT(-('Diário 2º PA'!$E$4:$E$1998='Analítico Cp.'!$B73),-('Diário 2º PA'!$P$4:$P$1998=N$1),('Diário 2º PA'!$F$4:$F$1998))+SUMPRODUCT(-('Diário 3º PA'!$E$4:$E$1991='Analítico Cp.'!$B73),-('Diário 3º PA'!$P$4:$P$1991=N$1),('Diário 3º PA'!$F$4:$F$1991))+SUMPRODUCT(-('Diário 4º PA'!$E$4:$E$2000='Analítico Cp.'!$B73),-('Diário 4º PA'!$P$4:$P$2000=N$1),('Diário 4º PA'!$F$4:$F$2000))+SUMPRODUCT(-('Comp.'!$D$5:$D$152='Analítico Cp.'!$B73),-('Comp.'!$J$5:$J$152=N$1),('Comp.'!$E$5:$E$152))</f>
        <v>0</v>
      </c>
      <c r="O73" s="13">
        <f t="shared" si="12"/>
        <v>0</v>
      </c>
      <c r="P73" s="172">
        <f t="shared" si="11"/>
        <v>0</v>
      </c>
    </row>
    <row r="74" spans="1:16" ht="23.25" customHeight="1">
      <c r="A74" s="63" t="s">
        <v>129</v>
      </c>
      <c r="B74" s="106" t="s">
        <v>186</v>
      </c>
      <c r="C74" s="12">
        <f>SUMPRODUCT(-('Diário 1º PA'!$E$4:$E$2000='Analítico Cp.'!$B74),-('Diário 1º PA'!$P$4:$P$2000=C$1),('Diário 1º PA'!$F$4:$F$2000))+SUMPRODUCT(-('Diário 2º PA'!$E$4:$E$1998='Analítico Cp.'!$B74),-('Diário 2º PA'!$P$4:$P$1998=C$1),('Diário 2º PA'!$F$4:$F$1998))+SUMPRODUCT(-('Diário 3º PA'!$E$4:$E$1991='Analítico Cp.'!$B74),-('Diário 3º PA'!$P$4:$P$1991=C$1),('Diário 3º PA'!$F$4:$F$1991))+SUMPRODUCT(-('Diário 4º PA'!$E$4:$E$2000='Analítico Cp.'!$B74),-('Diário 4º PA'!$P$4:$P$2000=C$1),('Diário 4º PA'!$F$4:$F$2000))+SUMPRODUCT(-('Comp.'!$D$5:$D$152='Analítico Cp.'!$B74),-('Comp.'!$J$5:$J$152=C$1),('Comp.'!$E$5:$E$152))</f>
        <v>0</v>
      </c>
      <c r="D74" s="12">
        <f>SUMPRODUCT(-('Diário 1º PA'!$E$4:$E$2000='Analítico Cp.'!$B74),-('Diário 1º PA'!$P$4:$P$2000=D$1),('Diário 1º PA'!$F$4:$F$2000))+SUMPRODUCT(-('Diário 2º PA'!$E$4:$E$1998='Analítico Cp.'!$B74),-('Diário 2º PA'!$P$4:$P$1998=D$1),('Diário 2º PA'!$F$4:$F$1998))+SUMPRODUCT(-('Diário 3º PA'!$E$4:$E$1991='Analítico Cp.'!$B74),-('Diário 3º PA'!$P$4:$P$1991=D$1),('Diário 3º PA'!$F$4:$F$1991))+SUMPRODUCT(-('Diário 4º PA'!$E$4:$E$2000='Analítico Cp.'!$B74),-('Diário 4º PA'!$P$4:$P$2000=D$1),('Diário 4º PA'!$F$4:$F$2000))+SUMPRODUCT(-('Comp.'!$D$5:$D$152='Analítico Cp.'!$B74),-('Comp.'!$J$5:$J$152=D$1),('Comp.'!$E$5:$E$152))</f>
        <v>0</v>
      </c>
      <c r="E74" s="12">
        <f>SUMPRODUCT(-('Diário 1º PA'!$E$4:$E$2000='Analítico Cp.'!$B74),-('Diário 1º PA'!$P$4:$P$2000=E$1),('Diário 1º PA'!$F$4:$F$2000))+SUMPRODUCT(-('Diário 2º PA'!$E$4:$E$1998='Analítico Cp.'!$B74),-('Diário 2º PA'!$P$4:$P$1998=E$1),('Diário 2º PA'!$F$4:$F$1998))+SUMPRODUCT(-('Diário 3º PA'!$E$4:$E$1991='Analítico Cp.'!$B74),-('Diário 3º PA'!$P$4:$P$1991=E$1),('Diário 3º PA'!$F$4:$F$1991))+SUMPRODUCT(-('Diário 4º PA'!$E$4:$E$2000='Analítico Cp.'!$B74),-('Diário 4º PA'!$P$4:$P$2000=E$1),('Diário 4º PA'!$F$4:$F$2000))+SUMPRODUCT(-('Comp.'!$D$5:$D$152='Analítico Cp.'!$B74),-('Comp.'!$J$5:$J$152=E$1),('Comp.'!$E$5:$E$152))</f>
        <v>0</v>
      </c>
      <c r="F74" s="12">
        <f>SUMPRODUCT(-('Diário 1º PA'!$E$4:$E$2000='Analítico Cp.'!$B74),-('Diário 1º PA'!$P$4:$P$2000=F$1),('Diário 1º PA'!$F$4:$F$2000))+SUMPRODUCT(-('Diário 2º PA'!$E$4:$E$1998='Analítico Cp.'!$B74),-('Diário 2º PA'!$P$4:$P$1998=F$1),('Diário 2º PA'!$F$4:$F$1998))+SUMPRODUCT(-('Diário 3º PA'!$E$4:$E$1991='Analítico Cp.'!$B74),-('Diário 3º PA'!$P$4:$P$1991=F$1),('Diário 3º PA'!$F$4:$F$1991))+SUMPRODUCT(-('Diário 4º PA'!$E$4:$E$2000='Analítico Cp.'!$B74),-('Diário 4º PA'!$P$4:$P$2000=F$1),('Diário 4º PA'!$F$4:$F$2000))+SUMPRODUCT(-('Comp.'!$D$5:$D$152='Analítico Cp.'!$B74),-('Comp.'!$J$5:$J$152=F$1),('Comp.'!$E$5:$E$152))</f>
        <v>0</v>
      </c>
      <c r="G74" s="12">
        <f>SUMPRODUCT(-('Diário 1º PA'!$E$4:$E$2000='Analítico Cp.'!$B74),-('Diário 1º PA'!$P$4:$P$2000=G$1),('Diário 1º PA'!$F$4:$F$2000))+SUMPRODUCT(-('Diário 2º PA'!$E$4:$E$1998='Analítico Cp.'!$B74),-('Diário 2º PA'!$P$4:$P$1998=G$1),('Diário 2º PA'!$F$4:$F$1998))+SUMPRODUCT(-('Diário 3º PA'!$E$4:$E$1991='Analítico Cp.'!$B74),-('Diário 3º PA'!$P$4:$P$1991=G$1),('Diário 3º PA'!$F$4:$F$1991))+SUMPRODUCT(-('Diário 4º PA'!$E$4:$E$2000='Analítico Cp.'!$B74),-('Diário 4º PA'!$P$4:$P$2000=G$1),('Diário 4º PA'!$F$4:$F$2000))+SUMPRODUCT(-('Comp.'!$D$5:$D$152='Analítico Cp.'!$B74),-('Comp.'!$J$5:$J$152=G$1),('Comp.'!$E$5:$E$152))</f>
        <v>0</v>
      </c>
      <c r="H74" s="12">
        <f>SUMPRODUCT(-('Diário 1º PA'!$E$4:$E$2000='Analítico Cp.'!$B74),-('Diário 1º PA'!$P$4:$P$2000=H$1),('Diário 1º PA'!$F$4:$F$2000))+SUMPRODUCT(-('Diário 2º PA'!$E$4:$E$1998='Analítico Cp.'!$B74),-('Diário 2º PA'!$P$4:$P$1998=H$1),('Diário 2º PA'!$F$4:$F$1998))+SUMPRODUCT(-('Diário 3º PA'!$E$4:$E$1991='Analítico Cp.'!$B74),-('Diário 3º PA'!$P$4:$P$1991=H$1),('Diário 3º PA'!$F$4:$F$1991))+SUMPRODUCT(-('Diário 4º PA'!$E$4:$E$2000='Analítico Cp.'!$B74),-('Diário 4º PA'!$P$4:$P$2000=H$1),('Diário 4º PA'!$F$4:$F$2000))+SUMPRODUCT(-('Comp.'!$D$5:$D$152='Analítico Cp.'!$B74),-('Comp.'!$J$5:$J$152=H$1),('Comp.'!$E$5:$E$152))</f>
        <v>0</v>
      </c>
      <c r="I74" s="12">
        <f>SUMPRODUCT(-('Diário 1º PA'!$E$4:$E$2000='Analítico Cp.'!$B74),-('Diário 1º PA'!$P$4:$P$2000=I$1),('Diário 1º PA'!$F$4:$F$2000))+SUMPRODUCT(-('Diário 2º PA'!$E$4:$E$1998='Analítico Cp.'!$B74),-('Diário 2º PA'!$P$4:$P$1998=I$1),('Diário 2º PA'!$F$4:$F$1998))+SUMPRODUCT(-('Diário 3º PA'!$E$4:$E$1991='Analítico Cp.'!$B74),-('Diário 3º PA'!$P$4:$P$1991=I$1),('Diário 3º PA'!$F$4:$F$1991))+SUMPRODUCT(-('Diário 4º PA'!$E$4:$E$2000='Analítico Cp.'!$B74),-('Diário 4º PA'!$P$4:$P$2000=I$1),('Diário 4º PA'!$F$4:$F$2000))+SUMPRODUCT(-('Comp.'!$D$5:$D$152='Analítico Cp.'!$B74),-('Comp.'!$J$5:$J$152=I$1),('Comp.'!$E$5:$E$152))</f>
        <v>0</v>
      </c>
      <c r="J74" s="12">
        <f>SUMPRODUCT(-('Diário 1º PA'!$E$4:$E$2000='Analítico Cp.'!$B74),-('Diário 1º PA'!$P$4:$P$2000=J$1),('Diário 1º PA'!$F$4:$F$2000))+SUMPRODUCT(-('Diário 2º PA'!$E$4:$E$1998='Analítico Cp.'!$B74),-('Diário 2º PA'!$P$4:$P$1998=J$1),('Diário 2º PA'!$F$4:$F$1998))+SUMPRODUCT(-('Diário 3º PA'!$E$4:$E$1991='Analítico Cp.'!$B74),-('Diário 3º PA'!$P$4:$P$1991=J$1),('Diário 3º PA'!$F$4:$F$1991))+SUMPRODUCT(-('Diário 4º PA'!$E$4:$E$2000='Analítico Cp.'!$B74),-('Diário 4º PA'!$P$4:$P$2000=J$1),('Diário 4º PA'!$F$4:$F$2000))+SUMPRODUCT(-('Comp.'!$D$5:$D$152='Analítico Cp.'!$B74),-('Comp.'!$J$5:$J$152=J$1),('Comp.'!$E$5:$E$152))</f>
        <v>0</v>
      </c>
      <c r="K74" s="12">
        <f>SUMPRODUCT(-('Diário 1º PA'!$E$4:$E$2000='Analítico Cp.'!$B74),-('Diário 1º PA'!$P$4:$P$2000=K$1),('Diário 1º PA'!$F$4:$F$2000))+SUMPRODUCT(-('Diário 2º PA'!$E$4:$E$1998='Analítico Cp.'!$B74),-('Diário 2º PA'!$P$4:$P$1998=K$1),('Diário 2º PA'!$F$4:$F$1998))+SUMPRODUCT(-('Diário 3º PA'!$E$4:$E$1991='Analítico Cp.'!$B74),-('Diário 3º PA'!$P$4:$P$1991=K$1),('Diário 3º PA'!$F$4:$F$1991))+SUMPRODUCT(-('Diário 4º PA'!$E$4:$E$2000='Analítico Cp.'!$B74),-('Diário 4º PA'!$P$4:$P$2000=K$1),('Diário 4º PA'!$F$4:$F$2000))+SUMPRODUCT(-('Comp.'!$D$5:$D$152='Analítico Cp.'!$B74),-('Comp.'!$J$5:$J$152=K$1),('Comp.'!$E$5:$E$152))</f>
        <v>0</v>
      </c>
      <c r="L74" s="12">
        <f>SUMPRODUCT(-('Diário 1º PA'!$E$4:$E$2000='Analítico Cp.'!$B74),-('Diário 1º PA'!$P$4:$P$2000=L$1),('Diário 1º PA'!$F$4:$F$2000))+SUMPRODUCT(-('Diário 2º PA'!$E$4:$E$1998='Analítico Cp.'!$B74),-('Diário 2º PA'!$P$4:$P$1998=L$1),('Diário 2º PA'!$F$4:$F$1998))+SUMPRODUCT(-('Diário 3º PA'!$E$4:$E$1991='Analítico Cp.'!$B74),-('Diário 3º PA'!$P$4:$P$1991=L$1),('Diário 3º PA'!$F$4:$F$1991))+SUMPRODUCT(-('Diário 4º PA'!$E$4:$E$2000='Analítico Cp.'!$B74),-('Diário 4º PA'!$P$4:$P$2000=L$1),('Diário 4º PA'!$F$4:$F$2000))+SUMPRODUCT(-('Comp.'!$D$5:$D$152='Analítico Cp.'!$B74),-('Comp.'!$J$5:$J$152=L$1),('Comp.'!$E$5:$E$152))</f>
        <v>0</v>
      </c>
      <c r="M74" s="12">
        <f>SUMPRODUCT(-('Diário 1º PA'!$E$4:$E$2000='Analítico Cp.'!$B74),-('Diário 1º PA'!$P$4:$P$2000=M$1),('Diário 1º PA'!$F$4:$F$2000))+SUMPRODUCT(-('Diário 2º PA'!$E$4:$E$1998='Analítico Cp.'!$B74),-('Diário 2º PA'!$P$4:$P$1998=M$1),('Diário 2º PA'!$F$4:$F$1998))+SUMPRODUCT(-('Diário 3º PA'!$E$4:$E$1991='Analítico Cp.'!$B74),-('Diário 3º PA'!$P$4:$P$1991=M$1),('Diário 3º PA'!$F$4:$F$1991))+SUMPRODUCT(-('Diário 4º PA'!$E$4:$E$2000='Analítico Cp.'!$B74),-('Diário 4º PA'!$P$4:$P$2000=M$1),('Diário 4º PA'!$F$4:$F$2000))+SUMPRODUCT(-('Comp.'!$D$5:$D$152='Analítico Cp.'!$B74),-('Comp.'!$J$5:$J$152=M$1),('Comp.'!$E$5:$E$152))</f>
        <v>0</v>
      </c>
      <c r="N74" s="12">
        <f>SUMPRODUCT(-('Diário 1º PA'!$E$4:$E$2000='Analítico Cp.'!$B74),-('Diário 1º PA'!$P$4:$P$2000=N$1),('Diário 1º PA'!$F$4:$F$2000))+SUMPRODUCT(-('Diário 2º PA'!$E$4:$E$1998='Analítico Cp.'!$B74),-('Diário 2º PA'!$P$4:$P$1998=N$1),('Diário 2º PA'!$F$4:$F$1998))+SUMPRODUCT(-('Diário 3º PA'!$E$4:$E$1991='Analítico Cp.'!$B74),-('Diário 3º PA'!$P$4:$P$1991=N$1),('Diário 3º PA'!$F$4:$F$1991))+SUMPRODUCT(-('Diário 4º PA'!$E$4:$E$2000='Analítico Cp.'!$B74),-('Diário 4º PA'!$P$4:$P$2000=N$1),('Diário 4º PA'!$F$4:$F$2000))+SUMPRODUCT(-('Comp.'!$D$5:$D$152='Analítico Cp.'!$B74),-('Comp.'!$J$5:$J$152=N$1),('Comp.'!$E$5:$E$152))</f>
        <v>0</v>
      </c>
      <c r="O74" s="13">
        <f t="shared" si="12"/>
        <v>0</v>
      </c>
      <c r="P74" s="172">
        <f t="shared" si="11"/>
        <v>0</v>
      </c>
    </row>
    <row r="75" spans="1:16" ht="23.25" customHeight="1">
      <c r="A75" s="63" t="s">
        <v>130</v>
      </c>
      <c r="B75" s="107" t="s">
        <v>187</v>
      </c>
      <c r="C75" s="12">
        <f>SUMPRODUCT(-('Diário 1º PA'!$E$4:$E$2000='Analítico Cp.'!$B75),-('Diário 1º PA'!$P$4:$P$2000=C$1),('Diário 1º PA'!$F$4:$F$2000))+SUMPRODUCT(-('Diário 2º PA'!$E$4:$E$1998='Analítico Cp.'!$B75),-('Diário 2º PA'!$P$4:$P$1998=C$1),('Diário 2º PA'!$F$4:$F$1998))+SUMPRODUCT(-('Diário 3º PA'!$E$4:$E$1991='Analítico Cp.'!$B75),-('Diário 3º PA'!$P$4:$P$1991=C$1),('Diário 3º PA'!$F$4:$F$1991))+SUMPRODUCT(-('Diário 4º PA'!$E$4:$E$2000='Analítico Cp.'!$B75),-('Diário 4º PA'!$P$4:$P$2000=C$1),('Diário 4º PA'!$F$4:$F$2000))+SUMPRODUCT(-('Comp.'!$D$5:$D$152='Analítico Cp.'!$B75),-('Comp.'!$J$5:$J$152=C$1),('Comp.'!$E$5:$E$152))</f>
        <v>0</v>
      </c>
      <c r="D75" s="12">
        <f>SUMPRODUCT(-('Diário 1º PA'!$E$4:$E$2000='Analítico Cp.'!$B75),-('Diário 1º PA'!$P$4:$P$2000=D$1),('Diário 1º PA'!$F$4:$F$2000))+SUMPRODUCT(-('Diário 2º PA'!$E$4:$E$1998='Analítico Cp.'!$B75),-('Diário 2º PA'!$P$4:$P$1998=D$1),('Diário 2º PA'!$F$4:$F$1998))+SUMPRODUCT(-('Diário 3º PA'!$E$4:$E$1991='Analítico Cp.'!$B75),-('Diário 3º PA'!$P$4:$P$1991=D$1),('Diário 3º PA'!$F$4:$F$1991))+SUMPRODUCT(-('Diário 4º PA'!$E$4:$E$2000='Analítico Cp.'!$B75),-('Diário 4º PA'!$P$4:$P$2000=D$1),('Diário 4º PA'!$F$4:$F$2000))+SUMPRODUCT(-('Comp.'!$D$5:$D$152='Analítico Cp.'!$B75),-('Comp.'!$J$5:$J$152=D$1),('Comp.'!$E$5:$E$152))</f>
        <v>0</v>
      </c>
      <c r="E75" s="12">
        <f>SUMPRODUCT(-('Diário 1º PA'!$E$4:$E$2000='Analítico Cp.'!$B75),-('Diário 1º PA'!$P$4:$P$2000=E$1),('Diário 1º PA'!$F$4:$F$2000))+SUMPRODUCT(-('Diário 2º PA'!$E$4:$E$1998='Analítico Cp.'!$B75),-('Diário 2º PA'!$P$4:$P$1998=E$1),('Diário 2º PA'!$F$4:$F$1998))+SUMPRODUCT(-('Diário 3º PA'!$E$4:$E$1991='Analítico Cp.'!$B75),-('Diário 3º PA'!$P$4:$P$1991=E$1),('Diário 3º PA'!$F$4:$F$1991))+SUMPRODUCT(-('Diário 4º PA'!$E$4:$E$2000='Analítico Cp.'!$B75),-('Diário 4º PA'!$P$4:$P$2000=E$1),('Diário 4º PA'!$F$4:$F$2000))+SUMPRODUCT(-('Comp.'!$D$5:$D$152='Analítico Cp.'!$B75),-('Comp.'!$J$5:$J$152=E$1),('Comp.'!$E$5:$E$152))</f>
        <v>0</v>
      </c>
      <c r="F75" s="12">
        <f>SUMPRODUCT(-('Diário 1º PA'!$E$4:$E$2000='Analítico Cp.'!$B75),-('Diário 1º PA'!$P$4:$P$2000=F$1),('Diário 1º PA'!$F$4:$F$2000))+SUMPRODUCT(-('Diário 2º PA'!$E$4:$E$1998='Analítico Cp.'!$B75),-('Diário 2º PA'!$P$4:$P$1998=F$1),('Diário 2º PA'!$F$4:$F$1998))+SUMPRODUCT(-('Diário 3º PA'!$E$4:$E$1991='Analítico Cp.'!$B75),-('Diário 3º PA'!$P$4:$P$1991=F$1),('Diário 3º PA'!$F$4:$F$1991))+SUMPRODUCT(-('Diário 4º PA'!$E$4:$E$2000='Analítico Cp.'!$B75),-('Diário 4º PA'!$P$4:$P$2000=F$1),('Diário 4º PA'!$F$4:$F$2000))+SUMPRODUCT(-('Comp.'!$D$5:$D$152='Analítico Cp.'!$B75),-('Comp.'!$J$5:$J$152=F$1),('Comp.'!$E$5:$E$152))</f>
        <v>0</v>
      </c>
      <c r="G75" s="12">
        <f>SUMPRODUCT(-('Diário 1º PA'!$E$4:$E$2000='Analítico Cp.'!$B75),-('Diário 1º PA'!$P$4:$P$2000=G$1),('Diário 1º PA'!$F$4:$F$2000))+SUMPRODUCT(-('Diário 2º PA'!$E$4:$E$1998='Analítico Cp.'!$B75),-('Diário 2º PA'!$P$4:$P$1998=G$1),('Diário 2º PA'!$F$4:$F$1998))+SUMPRODUCT(-('Diário 3º PA'!$E$4:$E$1991='Analítico Cp.'!$B75),-('Diário 3º PA'!$P$4:$P$1991=G$1),('Diário 3º PA'!$F$4:$F$1991))+SUMPRODUCT(-('Diário 4º PA'!$E$4:$E$2000='Analítico Cp.'!$B75),-('Diário 4º PA'!$P$4:$P$2000=G$1),('Diário 4º PA'!$F$4:$F$2000))+SUMPRODUCT(-('Comp.'!$D$5:$D$152='Analítico Cp.'!$B75),-('Comp.'!$J$5:$J$152=G$1),('Comp.'!$E$5:$E$152))</f>
        <v>0</v>
      </c>
      <c r="H75" s="12">
        <f>SUMPRODUCT(-('Diário 1º PA'!$E$4:$E$2000='Analítico Cp.'!$B75),-('Diário 1º PA'!$P$4:$P$2000=H$1),('Diário 1º PA'!$F$4:$F$2000))+SUMPRODUCT(-('Diário 2º PA'!$E$4:$E$1998='Analítico Cp.'!$B75),-('Diário 2º PA'!$P$4:$P$1998=H$1),('Diário 2º PA'!$F$4:$F$1998))+SUMPRODUCT(-('Diário 3º PA'!$E$4:$E$1991='Analítico Cp.'!$B75),-('Diário 3º PA'!$P$4:$P$1991=H$1),('Diário 3º PA'!$F$4:$F$1991))+SUMPRODUCT(-('Diário 4º PA'!$E$4:$E$2000='Analítico Cp.'!$B75),-('Diário 4º PA'!$P$4:$P$2000=H$1),('Diário 4º PA'!$F$4:$F$2000))+SUMPRODUCT(-('Comp.'!$D$5:$D$152='Analítico Cp.'!$B75),-('Comp.'!$J$5:$J$152=H$1),('Comp.'!$E$5:$E$152))</f>
        <v>0</v>
      </c>
      <c r="I75" s="12">
        <f>SUMPRODUCT(-('Diário 1º PA'!$E$4:$E$2000='Analítico Cp.'!$B75),-('Diário 1º PA'!$P$4:$P$2000=I$1),('Diário 1º PA'!$F$4:$F$2000))+SUMPRODUCT(-('Diário 2º PA'!$E$4:$E$1998='Analítico Cp.'!$B75),-('Diário 2º PA'!$P$4:$P$1998=I$1),('Diário 2º PA'!$F$4:$F$1998))+SUMPRODUCT(-('Diário 3º PA'!$E$4:$E$1991='Analítico Cp.'!$B75),-('Diário 3º PA'!$P$4:$P$1991=I$1),('Diário 3º PA'!$F$4:$F$1991))+SUMPRODUCT(-('Diário 4º PA'!$E$4:$E$2000='Analítico Cp.'!$B75),-('Diário 4º PA'!$P$4:$P$2000=I$1),('Diário 4º PA'!$F$4:$F$2000))+SUMPRODUCT(-('Comp.'!$D$5:$D$152='Analítico Cp.'!$B75),-('Comp.'!$J$5:$J$152=I$1),('Comp.'!$E$5:$E$152))</f>
        <v>0</v>
      </c>
      <c r="J75" s="12">
        <f>SUMPRODUCT(-('Diário 1º PA'!$E$4:$E$2000='Analítico Cp.'!$B75),-('Diário 1º PA'!$P$4:$P$2000=J$1),('Diário 1º PA'!$F$4:$F$2000))+SUMPRODUCT(-('Diário 2º PA'!$E$4:$E$1998='Analítico Cp.'!$B75),-('Diário 2º PA'!$P$4:$P$1998=J$1),('Diário 2º PA'!$F$4:$F$1998))+SUMPRODUCT(-('Diário 3º PA'!$E$4:$E$1991='Analítico Cp.'!$B75),-('Diário 3º PA'!$P$4:$P$1991=J$1),('Diário 3º PA'!$F$4:$F$1991))+SUMPRODUCT(-('Diário 4º PA'!$E$4:$E$2000='Analítico Cp.'!$B75),-('Diário 4º PA'!$P$4:$P$2000=J$1),('Diário 4º PA'!$F$4:$F$2000))+SUMPRODUCT(-('Comp.'!$D$5:$D$152='Analítico Cp.'!$B75),-('Comp.'!$J$5:$J$152=J$1),('Comp.'!$E$5:$E$152))</f>
        <v>0</v>
      </c>
      <c r="K75" s="12">
        <f>SUMPRODUCT(-('Diário 1º PA'!$E$4:$E$2000='Analítico Cp.'!$B75),-('Diário 1º PA'!$P$4:$P$2000=K$1),('Diário 1º PA'!$F$4:$F$2000))+SUMPRODUCT(-('Diário 2º PA'!$E$4:$E$1998='Analítico Cp.'!$B75),-('Diário 2º PA'!$P$4:$P$1998=K$1),('Diário 2º PA'!$F$4:$F$1998))+SUMPRODUCT(-('Diário 3º PA'!$E$4:$E$1991='Analítico Cp.'!$B75),-('Diário 3º PA'!$P$4:$P$1991=K$1),('Diário 3º PA'!$F$4:$F$1991))+SUMPRODUCT(-('Diário 4º PA'!$E$4:$E$2000='Analítico Cp.'!$B75),-('Diário 4º PA'!$P$4:$P$2000=K$1),('Diário 4º PA'!$F$4:$F$2000))+SUMPRODUCT(-('Comp.'!$D$5:$D$152='Analítico Cp.'!$B75),-('Comp.'!$J$5:$J$152=K$1),('Comp.'!$E$5:$E$152))</f>
        <v>0</v>
      </c>
      <c r="L75" s="12">
        <f>SUMPRODUCT(-('Diário 1º PA'!$E$4:$E$2000='Analítico Cp.'!$B75),-('Diário 1º PA'!$P$4:$P$2000=L$1),('Diário 1º PA'!$F$4:$F$2000))+SUMPRODUCT(-('Diário 2º PA'!$E$4:$E$1998='Analítico Cp.'!$B75),-('Diário 2º PA'!$P$4:$P$1998=L$1),('Diário 2º PA'!$F$4:$F$1998))+SUMPRODUCT(-('Diário 3º PA'!$E$4:$E$1991='Analítico Cp.'!$B75),-('Diário 3º PA'!$P$4:$P$1991=L$1),('Diário 3º PA'!$F$4:$F$1991))+SUMPRODUCT(-('Diário 4º PA'!$E$4:$E$2000='Analítico Cp.'!$B75),-('Diário 4º PA'!$P$4:$P$2000=L$1),('Diário 4º PA'!$F$4:$F$2000))+SUMPRODUCT(-('Comp.'!$D$5:$D$152='Analítico Cp.'!$B75),-('Comp.'!$J$5:$J$152=L$1),('Comp.'!$E$5:$E$152))</f>
        <v>0</v>
      </c>
      <c r="M75" s="12">
        <f>SUMPRODUCT(-('Diário 1º PA'!$E$4:$E$2000='Analítico Cp.'!$B75),-('Diário 1º PA'!$P$4:$P$2000=M$1),('Diário 1º PA'!$F$4:$F$2000))+SUMPRODUCT(-('Diário 2º PA'!$E$4:$E$1998='Analítico Cp.'!$B75),-('Diário 2º PA'!$P$4:$P$1998=M$1),('Diário 2º PA'!$F$4:$F$1998))+SUMPRODUCT(-('Diário 3º PA'!$E$4:$E$1991='Analítico Cp.'!$B75),-('Diário 3º PA'!$P$4:$P$1991=M$1),('Diário 3º PA'!$F$4:$F$1991))+SUMPRODUCT(-('Diário 4º PA'!$E$4:$E$2000='Analítico Cp.'!$B75),-('Diário 4º PA'!$P$4:$P$2000=M$1),('Diário 4º PA'!$F$4:$F$2000))+SUMPRODUCT(-('Comp.'!$D$5:$D$152='Analítico Cp.'!$B75),-('Comp.'!$J$5:$J$152=M$1),('Comp.'!$E$5:$E$152))</f>
        <v>0</v>
      </c>
      <c r="N75" s="12">
        <f>SUMPRODUCT(-('Diário 1º PA'!$E$4:$E$2000='Analítico Cp.'!$B75),-('Diário 1º PA'!$P$4:$P$2000=N$1),('Diário 1º PA'!$F$4:$F$2000))+SUMPRODUCT(-('Diário 2º PA'!$E$4:$E$1998='Analítico Cp.'!$B75),-('Diário 2º PA'!$P$4:$P$1998=N$1),('Diário 2º PA'!$F$4:$F$1998))+SUMPRODUCT(-('Diário 3º PA'!$E$4:$E$1991='Analítico Cp.'!$B75),-('Diário 3º PA'!$P$4:$P$1991=N$1),('Diário 3º PA'!$F$4:$F$1991))+SUMPRODUCT(-('Diário 4º PA'!$E$4:$E$2000='Analítico Cp.'!$B75),-('Diário 4º PA'!$P$4:$P$2000=N$1),('Diário 4º PA'!$F$4:$F$2000))+SUMPRODUCT(-('Comp.'!$D$5:$D$152='Analítico Cp.'!$B75),-('Comp.'!$J$5:$J$152=N$1),('Comp.'!$E$5:$E$152))</f>
        <v>0</v>
      </c>
      <c r="O75" s="13">
        <f t="shared" si="12"/>
        <v>0</v>
      </c>
      <c r="P75" s="172">
        <f t="shared" si="11"/>
        <v>0</v>
      </c>
    </row>
    <row r="76" spans="1:16" ht="23.25" customHeight="1">
      <c r="A76" s="63" t="s">
        <v>131</v>
      </c>
      <c r="B76" s="107" t="s">
        <v>188</v>
      </c>
      <c r="C76" s="12">
        <f>SUMPRODUCT(-('Diário 1º PA'!$E$4:$E$2000='Analítico Cp.'!$B76),-('Diário 1º PA'!$P$4:$P$2000=C$1),('Diário 1º PA'!$F$4:$F$2000))+SUMPRODUCT(-('Diário 2º PA'!$E$4:$E$1998='Analítico Cp.'!$B76),-('Diário 2º PA'!$P$4:$P$1998=C$1),('Diário 2º PA'!$F$4:$F$1998))+SUMPRODUCT(-('Diário 3º PA'!$E$4:$E$1991='Analítico Cp.'!$B76),-('Diário 3º PA'!$P$4:$P$1991=C$1),('Diário 3º PA'!$F$4:$F$1991))+SUMPRODUCT(-('Diário 4º PA'!$E$4:$E$2000='Analítico Cp.'!$B76),-('Diário 4º PA'!$P$4:$P$2000=C$1),('Diário 4º PA'!$F$4:$F$2000))+SUMPRODUCT(-('Comp.'!$D$5:$D$152='Analítico Cp.'!$B76),-('Comp.'!$J$5:$J$152=C$1),('Comp.'!$E$5:$E$152))</f>
        <v>0</v>
      </c>
      <c r="D76" s="12">
        <f>SUMPRODUCT(-('Diário 1º PA'!$E$4:$E$2000='Analítico Cp.'!$B76),-('Diário 1º PA'!$P$4:$P$2000=D$1),('Diário 1º PA'!$F$4:$F$2000))+SUMPRODUCT(-('Diário 2º PA'!$E$4:$E$1998='Analítico Cp.'!$B76),-('Diário 2º PA'!$P$4:$P$1998=D$1),('Diário 2º PA'!$F$4:$F$1998))+SUMPRODUCT(-('Diário 3º PA'!$E$4:$E$1991='Analítico Cp.'!$B76),-('Diário 3º PA'!$P$4:$P$1991=D$1),('Diário 3º PA'!$F$4:$F$1991))+SUMPRODUCT(-('Diário 4º PA'!$E$4:$E$2000='Analítico Cp.'!$B76),-('Diário 4º PA'!$P$4:$P$2000=D$1),('Diário 4º PA'!$F$4:$F$2000))+SUMPRODUCT(-('Comp.'!$D$5:$D$152='Analítico Cp.'!$B76),-('Comp.'!$J$5:$J$152=D$1),('Comp.'!$E$5:$E$152))</f>
        <v>0</v>
      </c>
      <c r="E76" s="12">
        <f>SUMPRODUCT(-('Diário 1º PA'!$E$4:$E$2000='Analítico Cp.'!$B76),-('Diário 1º PA'!$P$4:$P$2000=E$1),('Diário 1º PA'!$F$4:$F$2000))+SUMPRODUCT(-('Diário 2º PA'!$E$4:$E$1998='Analítico Cp.'!$B76),-('Diário 2º PA'!$P$4:$P$1998=E$1),('Diário 2º PA'!$F$4:$F$1998))+SUMPRODUCT(-('Diário 3º PA'!$E$4:$E$1991='Analítico Cp.'!$B76),-('Diário 3º PA'!$P$4:$P$1991=E$1),('Diário 3º PA'!$F$4:$F$1991))+SUMPRODUCT(-('Diário 4º PA'!$E$4:$E$2000='Analítico Cp.'!$B76),-('Diário 4º PA'!$P$4:$P$2000=E$1),('Diário 4º PA'!$F$4:$F$2000))+SUMPRODUCT(-('Comp.'!$D$5:$D$152='Analítico Cp.'!$B76),-('Comp.'!$J$5:$J$152=E$1),('Comp.'!$E$5:$E$152))</f>
        <v>0</v>
      </c>
      <c r="F76" s="12">
        <f>SUMPRODUCT(-('Diário 1º PA'!$E$4:$E$2000='Analítico Cp.'!$B76),-('Diário 1º PA'!$P$4:$P$2000=F$1),('Diário 1º PA'!$F$4:$F$2000))+SUMPRODUCT(-('Diário 2º PA'!$E$4:$E$1998='Analítico Cp.'!$B76),-('Diário 2º PA'!$P$4:$P$1998=F$1),('Diário 2º PA'!$F$4:$F$1998))+SUMPRODUCT(-('Diário 3º PA'!$E$4:$E$1991='Analítico Cp.'!$B76),-('Diário 3º PA'!$P$4:$P$1991=F$1),('Diário 3º PA'!$F$4:$F$1991))+SUMPRODUCT(-('Diário 4º PA'!$E$4:$E$2000='Analítico Cp.'!$B76),-('Diário 4º PA'!$P$4:$P$2000=F$1),('Diário 4º PA'!$F$4:$F$2000))+SUMPRODUCT(-('Comp.'!$D$5:$D$152='Analítico Cp.'!$B76),-('Comp.'!$J$5:$J$152=F$1),('Comp.'!$E$5:$E$152))</f>
        <v>0</v>
      </c>
      <c r="G76" s="12">
        <f>SUMPRODUCT(-('Diário 1º PA'!$E$4:$E$2000='Analítico Cp.'!$B76),-('Diário 1º PA'!$P$4:$P$2000=G$1),('Diário 1º PA'!$F$4:$F$2000))+SUMPRODUCT(-('Diário 2º PA'!$E$4:$E$1998='Analítico Cp.'!$B76),-('Diário 2º PA'!$P$4:$P$1998=G$1),('Diário 2º PA'!$F$4:$F$1998))+SUMPRODUCT(-('Diário 3º PA'!$E$4:$E$1991='Analítico Cp.'!$B76),-('Diário 3º PA'!$P$4:$P$1991=G$1),('Diário 3º PA'!$F$4:$F$1991))+SUMPRODUCT(-('Diário 4º PA'!$E$4:$E$2000='Analítico Cp.'!$B76),-('Diário 4º PA'!$P$4:$P$2000=G$1),('Diário 4º PA'!$F$4:$F$2000))+SUMPRODUCT(-('Comp.'!$D$5:$D$152='Analítico Cp.'!$B76),-('Comp.'!$J$5:$J$152=G$1),('Comp.'!$E$5:$E$152))</f>
        <v>0</v>
      </c>
      <c r="H76" s="12">
        <f>SUMPRODUCT(-('Diário 1º PA'!$E$4:$E$2000='Analítico Cp.'!$B76),-('Diário 1º PA'!$P$4:$P$2000=H$1),('Diário 1º PA'!$F$4:$F$2000))+SUMPRODUCT(-('Diário 2º PA'!$E$4:$E$1998='Analítico Cp.'!$B76),-('Diário 2º PA'!$P$4:$P$1998=H$1),('Diário 2º PA'!$F$4:$F$1998))+SUMPRODUCT(-('Diário 3º PA'!$E$4:$E$1991='Analítico Cp.'!$B76),-('Diário 3º PA'!$P$4:$P$1991=H$1),('Diário 3º PA'!$F$4:$F$1991))+SUMPRODUCT(-('Diário 4º PA'!$E$4:$E$2000='Analítico Cp.'!$B76),-('Diário 4º PA'!$P$4:$P$2000=H$1),('Diário 4º PA'!$F$4:$F$2000))+SUMPRODUCT(-('Comp.'!$D$5:$D$152='Analítico Cp.'!$B76),-('Comp.'!$J$5:$J$152=H$1),('Comp.'!$E$5:$E$152))</f>
        <v>0</v>
      </c>
      <c r="I76" s="12">
        <f>SUMPRODUCT(-('Diário 1º PA'!$E$4:$E$2000='Analítico Cp.'!$B76),-('Diário 1º PA'!$P$4:$P$2000=I$1),('Diário 1º PA'!$F$4:$F$2000))+SUMPRODUCT(-('Diário 2º PA'!$E$4:$E$1998='Analítico Cp.'!$B76),-('Diário 2º PA'!$P$4:$P$1998=I$1),('Diário 2º PA'!$F$4:$F$1998))+SUMPRODUCT(-('Diário 3º PA'!$E$4:$E$1991='Analítico Cp.'!$B76),-('Diário 3º PA'!$P$4:$P$1991=I$1),('Diário 3º PA'!$F$4:$F$1991))+SUMPRODUCT(-('Diário 4º PA'!$E$4:$E$2000='Analítico Cp.'!$B76),-('Diário 4º PA'!$P$4:$P$2000=I$1),('Diário 4º PA'!$F$4:$F$2000))+SUMPRODUCT(-('Comp.'!$D$5:$D$152='Analítico Cp.'!$B76),-('Comp.'!$J$5:$J$152=I$1),('Comp.'!$E$5:$E$152))</f>
        <v>0</v>
      </c>
      <c r="J76" s="12">
        <f>SUMPRODUCT(-('Diário 1º PA'!$E$4:$E$2000='Analítico Cp.'!$B76),-('Diário 1º PA'!$P$4:$P$2000=J$1),('Diário 1º PA'!$F$4:$F$2000))+SUMPRODUCT(-('Diário 2º PA'!$E$4:$E$1998='Analítico Cp.'!$B76),-('Diário 2º PA'!$P$4:$P$1998=J$1),('Diário 2º PA'!$F$4:$F$1998))+SUMPRODUCT(-('Diário 3º PA'!$E$4:$E$1991='Analítico Cp.'!$B76),-('Diário 3º PA'!$P$4:$P$1991=J$1),('Diário 3º PA'!$F$4:$F$1991))+SUMPRODUCT(-('Diário 4º PA'!$E$4:$E$2000='Analítico Cp.'!$B76),-('Diário 4º PA'!$P$4:$P$2000=J$1),('Diário 4º PA'!$F$4:$F$2000))+SUMPRODUCT(-('Comp.'!$D$5:$D$152='Analítico Cp.'!$B76),-('Comp.'!$J$5:$J$152=J$1),('Comp.'!$E$5:$E$152))</f>
        <v>0</v>
      </c>
      <c r="K76" s="12">
        <f>SUMPRODUCT(-('Diário 1º PA'!$E$4:$E$2000='Analítico Cp.'!$B76),-('Diário 1º PA'!$P$4:$P$2000=K$1),('Diário 1º PA'!$F$4:$F$2000))+SUMPRODUCT(-('Diário 2º PA'!$E$4:$E$1998='Analítico Cp.'!$B76),-('Diário 2º PA'!$P$4:$P$1998=K$1),('Diário 2º PA'!$F$4:$F$1998))+SUMPRODUCT(-('Diário 3º PA'!$E$4:$E$1991='Analítico Cp.'!$B76),-('Diário 3º PA'!$P$4:$P$1991=K$1),('Diário 3º PA'!$F$4:$F$1991))+SUMPRODUCT(-('Diário 4º PA'!$E$4:$E$2000='Analítico Cp.'!$B76),-('Diário 4º PA'!$P$4:$P$2000=K$1),('Diário 4º PA'!$F$4:$F$2000))+SUMPRODUCT(-('Comp.'!$D$5:$D$152='Analítico Cp.'!$B76),-('Comp.'!$J$5:$J$152=K$1),('Comp.'!$E$5:$E$152))</f>
        <v>0</v>
      </c>
      <c r="L76" s="12">
        <f>SUMPRODUCT(-('Diário 1º PA'!$E$4:$E$2000='Analítico Cp.'!$B76),-('Diário 1º PA'!$P$4:$P$2000=L$1),('Diário 1º PA'!$F$4:$F$2000))+SUMPRODUCT(-('Diário 2º PA'!$E$4:$E$1998='Analítico Cp.'!$B76),-('Diário 2º PA'!$P$4:$P$1998=L$1),('Diário 2º PA'!$F$4:$F$1998))+SUMPRODUCT(-('Diário 3º PA'!$E$4:$E$1991='Analítico Cp.'!$B76),-('Diário 3º PA'!$P$4:$P$1991=L$1),('Diário 3º PA'!$F$4:$F$1991))+SUMPRODUCT(-('Diário 4º PA'!$E$4:$E$2000='Analítico Cp.'!$B76),-('Diário 4º PA'!$P$4:$P$2000=L$1),('Diário 4º PA'!$F$4:$F$2000))+SUMPRODUCT(-('Comp.'!$D$5:$D$152='Analítico Cp.'!$B76),-('Comp.'!$J$5:$J$152=L$1),('Comp.'!$E$5:$E$152))</f>
        <v>0</v>
      </c>
      <c r="M76" s="12">
        <f>SUMPRODUCT(-('Diário 1º PA'!$E$4:$E$2000='Analítico Cp.'!$B76),-('Diário 1º PA'!$P$4:$P$2000=M$1),('Diário 1º PA'!$F$4:$F$2000))+SUMPRODUCT(-('Diário 2º PA'!$E$4:$E$1998='Analítico Cp.'!$B76),-('Diário 2º PA'!$P$4:$P$1998=M$1),('Diário 2º PA'!$F$4:$F$1998))+SUMPRODUCT(-('Diário 3º PA'!$E$4:$E$1991='Analítico Cp.'!$B76),-('Diário 3º PA'!$P$4:$P$1991=M$1),('Diário 3º PA'!$F$4:$F$1991))+SUMPRODUCT(-('Diário 4º PA'!$E$4:$E$2000='Analítico Cp.'!$B76),-('Diário 4º PA'!$P$4:$P$2000=M$1),('Diário 4º PA'!$F$4:$F$2000))+SUMPRODUCT(-('Comp.'!$D$5:$D$152='Analítico Cp.'!$B76),-('Comp.'!$J$5:$J$152=M$1),('Comp.'!$E$5:$E$152))</f>
        <v>0</v>
      </c>
      <c r="N76" s="12">
        <f>SUMPRODUCT(-('Diário 1º PA'!$E$4:$E$2000='Analítico Cp.'!$B76),-('Diário 1º PA'!$P$4:$P$2000=N$1),('Diário 1º PA'!$F$4:$F$2000))+SUMPRODUCT(-('Diário 2º PA'!$E$4:$E$1998='Analítico Cp.'!$B76),-('Diário 2º PA'!$P$4:$P$1998=N$1),('Diário 2º PA'!$F$4:$F$1998))+SUMPRODUCT(-('Diário 3º PA'!$E$4:$E$1991='Analítico Cp.'!$B76),-('Diário 3º PA'!$P$4:$P$1991=N$1),('Diário 3º PA'!$F$4:$F$1991))+SUMPRODUCT(-('Diário 4º PA'!$E$4:$E$2000='Analítico Cp.'!$B76),-('Diário 4º PA'!$P$4:$P$2000=N$1),('Diário 4º PA'!$F$4:$F$2000))+SUMPRODUCT(-('Comp.'!$D$5:$D$152='Analítico Cp.'!$B76),-('Comp.'!$J$5:$J$152=N$1),('Comp.'!$E$5:$E$152))</f>
        <v>0</v>
      </c>
      <c r="O76" s="13">
        <f t="shared" si="12"/>
        <v>0</v>
      </c>
      <c r="P76" s="172">
        <f t="shared" si="11"/>
        <v>0</v>
      </c>
    </row>
    <row r="77" spans="1:16" ht="23.25" customHeight="1">
      <c r="A77" s="63" t="s">
        <v>132</v>
      </c>
      <c r="B77" s="107" t="s">
        <v>189</v>
      </c>
      <c r="C77" s="12">
        <f>SUMPRODUCT(-('Diário 1º PA'!$E$4:$E$2000='Analítico Cp.'!$B77),-('Diário 1º PA'!$P$4:$P$2000=C$1),('Diário 1º PA'!$F$4:$F$2000))+SUMPRODUCT(-('Diário 2º PA'!$E$4:$E$1998='Analítico Cp.'!$B77),-('Diário 2º PA'!$P$4:$P$1998=C$1),('Diário 2º PA'!$F$4:$F$1998))+SUMPRODUCT(-('Diário 3º PA'!$E$4:$E$1991='Analítico Cp.'!$B77),-('Diário 3º PA'!$P$4:$P$1991=C$1),('Diário 3º PA'!$F$4:$F$1991))+SUMPRODUCT(-('Diário 4º PA'!$E$4:$E$2000='Analítico Cp.'!$B77),-('Diário 4º PA'!$P$4:$P$2000=C$1),('Diário 4º PA'!$F$4:$F$2000))+SUMPRODUCT(-('Comp.'!$D$5:$D$152='Analítico Cp.'!$B77),-('Comp.'!$J$5:$J$152=C$1),('Comp.'!$E$5:$E$152))</f>
        <v>0</v>
      </c>
      <c r="D77" s="12">
        <f>SUMPRODUCT(-('Diário 1º PA'!$E$4:$E$2000='Analítico Cp.'!$B77),-('Diário 1º PA'!$P$4:$P$2000=D$1),('Diário 1º PA'!$F$4:$F$2000))+SUMPRODUCT(-('Diário 2º PA'!$E$4:$E$1998='Analítico Cp.'!$B77),-('Diário 2º PA'!$P$4:$P$1998=D$1),('Diário 2º PA'!$F$4:$F$1998))+SUMPRODUCT(-('Diário 3º PA'!$E$4:$E$1991='Analítico Cp.'!$B77),-('Diário 3º PA'!$P$4:$P$1991=D$1),('Diário 3º PA'!$F$4:$F$1991))+SUMPRODUCT(-('Diário 4º PA'!$E$4:$E$2000='Analítico Cp.'!$B77),-('Diário 4º PA'!$P$4:$P$2000=D$1),('Diário 4º PA'!$F$4:$F$2000))+SUMPRODUCT(-('Comp.'!$D$5:$D$152='Analítico Cp.'!$B77),-('Comp.'!$J$5:$J$152=D$1),('Comp.'!$E$5:$E$152))</f>
        <v>0</v>
      </c>
      <c r="E77" s="12">
        <f>SUMPRODUCT(-('Diário 1º PA'!$E$4:$E$2000='Analítico Cp.'!$B77),-('Diário 1º PA'!$P$4:$P$2000=E$1),('Diário 1º PA'!$F$4:$F$2000))+SUMPRODUCT(-('Diário 2º PA'!$E$4:$E$1998='Analítico Cp.'!$B77),-('Diário 2º PA'!$P$4:$P$1998=E$1),('Diário 2º PA'!$F$4:$F$1998))+SUMPRODUCT(-('Diário 3º PA'!$E$4:$E$1991='Analítico Cp.'!$B77),-('Diário 3º PA'!$P$4:$P$1991=E$1),('Diário 3º PA'!$F$4:$F$1991))+SUMPRODUCT(-('Diário 4º PA'!$E$4:$E$2000='Analítico Cp.'!$B77),-('Diário 4º PA'!$P$4:$P$2000=E$1),('Diário 4º PA'!$F$4:$F$2000))+SUMPRODUCT(-('Comp.'!$D$5:$D$152='Analítico Cp.'!$B77),-('Comp.'!$J$5:$J$152=E$1),('Comp.'!$E$5:$E$152))</f>
        <v>0</v>
      </c>
      <c r="F77" s="12">
        <f>SUMPRODUCT(-('Diário 1º PA'!$E$4:$E$2000='Analítico Cp.'!$B77),-('Diário 1º PA'!$P$4:$P$2000=F$1),('Diário 1º PA'!$F$4:$F$2000))+SUMPRODUCT(-('Diário 2º PA'!$E$4:$E$1998='Analítico Cp.'!$B77),-('Diário 2º PA'!$P$4:$P$1998=F$1),('Diário 2º PA'!$F$4:$F$1998))+SUMPRODUCT(-('Diário 3º PA'!$E$4:$E$1991='Analítico Cp.'!$B77),-('Diário 3º PA'!$P$4:$P$1991=F$1),('Diário 3º PA'!$F$4:$F$1991))+SUMPRODUCT(-('Diário 4º PA'!$E$4:$E$2000='Analítico Cp.'!$B77),-('Diário 4º PA'!$P$4:$P$2000=F$1),('Diário 4º PA'!$F$4:$F$2000))+SUMPRODUCT(-('Comp.'!$D$5:$D$152='Analítico Cp.'!$B77),-('Comp.'!$J$5:$J$152=F$1),('Comp.'!$E$5:$E$152))</f>
        <v>0</v>
      </c>
      <c r="G77" s="12">
        <f>SUMPRODUCT(-('Diário 1º PA'!$E$4:$E$2000='Analítico Cp.'!$B77),-('Diário 1º PA'!$P$4:$P$2000=G$1),('Diário 1º PA'!$F$4:$F$2000))+SUMPRODUCT(-('Diário 2º PA'!$E$4:$E$1998='Analítico Cp.'!$B77),-('Diário 2º PA'!$P$4:$P$1998=G$1),('Diário 2º PA'!$F$4:$F$1998))+SUMPRODUCT(-('Diário 3º PA'!$E$4:$E$1991='Analítico Cp.'!$B77),-('Diário 3º PA'!$P$4:$P$1991=G$1),('Diário 3º PA'!$F$4:$F$1991))+SUMPRODUCT(-('Diário 4º PA'!$E$4:$E$2000='Analítico Cp.'!$B77),-('Diário 4º PA'!$P$4:$P$2000=G$1),('Diário 4º PA'!$F$4:$F$2000))+SUMPRODUCT(-('Comp.'!$D$5:$D$152='Analítico Cp.'!$B77),-('Comp.'!$J$5:$J$152=G$1),('Comp.'!$E$5:$E$152))</f>
        <v>0</v>
      </c>
      <c r="H77" s="12">
        <f>SUMPRODUCT(-('Diário 1º PA'!$E$4:$E$2000='Analítico Cp.'!$B77),-('Diário 1º PA'!$P$4:$P$2000=H$1),('Diário 1º PA'!$F$4:$F$2000))+SUMPRODUCT(-('Diário 2º PA'!$E$4:$E$1998='Analítico Cp.'!$B77),-('Diário 2º PA'!$P$4:$P$1998=H$1),('Diário 2º PA'!$F$4:$F$1998))+SUMPRODUCT(-('Diário 3º PA'!$E$4:$E$1991='Analítico Cp.'!$B77),-('Diário 3º PA'!$P$4:$P$1991=H$1),('Diário 3º PA'!$F$4:$F$1991))+SUMPRODUCT(-('Diário 4º PA'!$E$4:$E$2000='Analítico Cp.'!$B77),-('Diário 4º PA'!$P$4:$P$2000=H$1),('Diário 4º PA'!$F$4:$F$2000))+SUMPRODUCT(-('Comp.'!$D$5:$D$152='Analítico Cp.'!$B77),-('Comp.'!$J$5:$J$152=H$1),('Comp.'!$E$5:$E$152))</f>
        <v>0</v>
      </c>
      <c r="I77" s="12">
        <f>SUMPRODUCT(-('Diário 1º PA'!$E$4:$E$2000='Analítico Cp.'!$B77),-('Diário 1º PA'!$P$4:$P$2000=I$1),('Diário 1º PA'!$F$4:$F$2000))+SUMPRODUCT(-('Diário 2º PA'!$E$4:$E$1998='Analítico Cp.'!$B77),-('Diário 2º PA'!$P$4:$P$1998=I$1),('Diário 2º PA'!$F$4:$F$1998))+SUMPRODUCT(-('Diário 3º PA'!$E$4:$E$1991='Analítico Cp.'!$B77),-('Diário 3º PA'!$P$4:$P$1991=I$1),('Diário 3º PA'!$F$4:$F$1991))+SUMPRODUCT(-('Diário 4º PA'!$E$4:$E$2000='Analítico Cp.'!$B77),-('Diário 4º PA'!$P$4:$P$2000=I$1),('Diário 4º PA'!$F$4:$F$2000))+SUMPRODUCT(-('Comp.'!$D$5:$D$152='Analítico Cp.'!$B77),-('Comp.'!$J$5:$J$152=I$1),('Comp.'!$E$5:$E$152))</f>
        <v>0</v>
      </c>
      <c r="J77" s="12">
        <f>SUMPRODUCT(-('Diário 1º PA'!$E$4:$E$2000='Analítico Cp.'!$B77),-('Diário 1º PA'!$P$4:$P$2000=J$1),('Diário 1º PA'!$F$4:$F$2000))+SUMPRODUCT(-('Diário 2º PA'!$E$4:$E$1998='Analítico Cp.'!$B77),-('Diário 2º PA'!$P$4:$P$1998=J$1),('Diário 2º PA'!$F$4:$F$1998))+SUMPRODUCT(-('Diário 3º PA'!$E$4:$E$1991='Analítico Cp.'!$B77),-('Diário 3º PA'!$P$4:$P$1991=J$1),('Diário 3º PA'!$F$4:$F$1991))+SUMPRODUCT(-('Diário 4º PA'!$E$4:$E$2000='Analítico Cp.'!$B77),-('Diário 4º PA'!$P$4:$P$2000=J$1),('Diário 4º PA'!$F$4:$F$2000))+SUMPRODUCT(-('Comp.'!$D$5:$D$152='Analítico Cp.'!$B77),-('Comp.'!$J$5:$J$152=J$1),('Comp.'!$E$5:$E$152))</f>
        <v>0</v>
      </c>
      <c r="K77" s="12">
        <f>SUMPRODUCT(-('Diário 1º PA'!$E$4:$E$2000='Analítico Cp.'!$B77),-('Diário 1º PA'!$P$4:$P$2000=K$1),('Diário 1º PA'!$F$4:$F$2000))+SUMPRODUCT(-('Diário 2º PA'!$E$4:$E$1998='Analítico Cp.'!$B77),-('Diário 2º PA'!$P$4:$P$1998=K$1),('Diário 2º PA'!$F$4:$F$1998))+SUMPRODUCT(-('Diário 3º PA'!$E$4:$E$1991='Analítico Cp.'!$B77),-('Diário 3º PA'!$P$4:$P$1991=K$1),('Diário 3º PA'!$F$4:$F$1991))+SUMPRODUCT(-('Diário 4º PA'!$E$4:$E$2000='Analítico Cp.'!$B77),-('Diário 4º PA'!$P$4:$P$2000=K$1),('Diário 4º PA'!$F$4:$F$2000))+SUMPRODUCT(-('Comp.'!$D$5:$D$152='Analítico Cp.'!$B77),-('Comp.'!$J$5:$J$152=K$1),('Comp.'!$E$5:$E$152))</f>
        <v>0</v>
      </c>
      <c r="L77" s="12">
        <f>SUMPRODUCT(-('Diário 1º PA'!$E$4:$E$2000='Analítico Cp.'!$B77),-('Diário 1º PA'!$P$4:$P$2000=L$1),('Diário 1º PA'!$F$4:$F$2000))+SUMPRODUCT(-('Diário 2º PA'!$E$4:$E$1998='Analítico Cp.'!$B77),-('Diário 2º PA'!$P$4:$P$1998=L$1),('Diário 2º PA'!$F$4:$F$1998))+SUMPRODUCT(-('Diário 3º PA'!$E$4:$E$1991='Analítico Cp.'!$B77),-('Diário 3º PA'!$P$4:$P$1991=L$1),('Diário 3º PA'!$F$4:$F$1991))+SUMPRODUCT(-('Diário 4º PA'!$E$4:$E$2000='Analítico Cp.'!$B77),-('Diário 4º PA'!$P$4:$P$2000=L$1),('Diário 4º PA'!$F$4:$F$2000))+SUMPRODUCT(-('Comp.'!$D$5:$D$152='Analítico Cp.'!$B77),-('Comp.'!$J$5:$J$152=L$1),('Comp.'!$E$5:$E$152))</f>
        <v>0</v>
      </c>
      <c r="M77" s="12">
        <f>SUMPRODUCT(-('Diário 1º PA'!$E$4:$E$2000='Analítico Cp.'!$B77),-('Diário 1º PA'!$P$4:$P$2000=M$1),('Diário 1º PA'!$F$4:$F$2000))+SUMPRODUCT(-('Diário 2º PA'!$E$4:$E$1998='Analítico Cp.'!$B77),-('Diário 2º PA'!$P$4:$P$1998=M$1),('Diário 2º PA'!$F$4:$F$1998))+SUMPRODUCT(-('Diário 3º PA'!$E$4:$E$1991='Analítico Cp.'!$B77),-('Diário 3º PA'!$P$4:$P$1991=M$1),('Diário 3º PA'!$F$4:$F$1991))+SUMPRODUCT(-('Diário 4º PA'!$E$4:$E$2000='Analítico Cp.'!$B77),-('Diário 4º PA'!$P$4:$P$2000=M$1),('Diário 4º PA'!$F$4:$F$2000))+SUMPRODUCT(-('Comp.'!$D$5:$D$152='Analítico Cp.'!$B77),-('Comp.'!$J$5:$J$152=M$1),('Comp.'!$E$5:$E$152))</f>
        <v>0</v>
      </c>
      <c r="N77" s="12">
        <f>SUMPRODUCT(-('Diário 1º PA'!$E$4:$E$2000='Analítico Cp.'!$B77),-('Diário 1º PA'!$P$4:$P$2000=N$1),('Diário 1º PA'!$F$4:$F$2000))+SUMPRODUCT(-('Diário 2º PA'!$E$4:$E$1998='Analítico Cp.'!$B77),-('Diário 2º PA'!$P$4:$P$1998=N$1),('Diário 2º PA'!$F$4:$F$1998))+SUMPRODUCT(-('Diário 3º PA'!$E$4:$E$1991='Analítico Cp.'!$B77),-('Diário 3º PA'!$P$4:$P$1991=N$1),('Diário 3º PA'!$F$4:$F$1991))+SUMPRODUCT(-('Diário 4º PA'!$E$4:$E$2000='Analítico Cp.'!$B77),-('Diário 4º PA'!$P$4:$P$2000=N$1),('Diário 4º PA'!$F$4:$F$2000))+SUMPRODUCT(-('Comp.'!$D$5:$D$152='Analítico Cp.'!$B77),-('Comp.'!$J$5:$J$152=N$1),('Comp.'!$E$5:$E$152))</f>
        <v>0</v>
      </c>
      <c r="O77" s="13">
        <f t="shared" si="12"/>
        <v>0</v>
      </c>
      <c r="P77" s="172">
        <f t="shared" si="11"/>
        <v>0</v>
      </c>
    </row>
    <row r="78" spans="1:16" ht="23.25" customHeight="1">
      <c r="A78" s="63" t="s">
        <v>133</v>
      </c>
      <c r="B78" s="107" t="s">
        <v>253</v>
      </c>
      <c r="C78" s="12">
        <f>SUMPRODUCT(-('Diário 1º PA'!$E$4:$E$2000='Analítico Cp.'!$B78),-('Diário 1º PA'!$P$4:$P$2000=C$1),('Diário 1º PA'!$F$4:$F$2000))+SUMPRODUCT(-('Diário 2º PA'!$E$4:$E$1998='Analítico Cp.'!$B78),-('Diário 2º PA'!$P$4:$P$1998=C$1),('Diário 2º PA'!$F$4:$F$1998))+SUMPRODUCT(-('Diário 3º PA'!$E$4:$E$1991='Analítico Cp.'!$B78),-('Diário 3º PA'!$P$4:$P$1991=C$1),('Diário 3º PA'!$F$4:$F$1991))+SUMPRODUCT(-('Diário 4º PA'!$E$4:$E$2000='Analítico Cp.'!$B78),-('Diário 4º PA'!$P$4:$P$2000=C$1),('Diário 4º PA'!$F$4:$F$2000))+SUMPRODUCT(-('Comp.'!$D$5:$D$152='Analítico Cp.'!$B78),-('Comp.'!$J$5:$J$152=C$1),('Comp.'!$E$5:$E$152))</f>
        <v>0</v>
      </c>
      <c r="D78" s="12">
        <f>SUMPRODUCT(-('Diário 1º PA'!$E$4:$E$2000='Analítico Cp.'!$B78),-('Diário 1º PA'!$P$4:$P$2000=D$1),('Diário 1º PA'!$F$4:$F$2000))+SUMPRODUCT(-('Diário 2º PA'!$E$4:$E$1998='Analítico Cp.'!$B78),-('Diário 2º PA'!$P$4:$P$1998=D$1),('Diário 2º PA'!$F$4:$F$1998))+SUMPRODUCT(-('Diário 3º PA'!$E$4:$E$1991='Analítico Cp.'!$B78),-('Diário 3º PA'!$P$4:$P$1991=D$1),('Diário 3º PA'!$F$4:$F$1991))+SUMPRODUCT(-('Diário 4º PA'!$E$4:$E$2000='Analítico Cp.'!$B78),-('Diário 4º PA'!$P$4:$P$2000=D$1),('Diário 4º PA'!$F$4:$F$2000))+SUMPRODUCT(-('Comp.'!$D$5:$D$152='Analítico Cp.'!$B78),-('Comp.'!$J$5:$J$152=D$1),('Comp.'!$E$5:$E$152))</f>
        <v>0</v>
      </c>
      <c r="E78" s="12">
        <f>SUMPRODUCT(-('Diário 1º PA'!$E$4:$E$2000='Analítico Cp.'!$B78),-('Diário 1º PA'!$P$4:$P$2000=E$1),('Diário 1º PA'!$F$4:$F$2000))+SUMPRODUCT(-('Diário 2º PA'!$E$4:$E$1998='Analítico Cp.'!$B78),-('Diário 2º PA'!$P$4:$P$1998=E$1),('Diário 2º PA'!$F$4:$F$1998))+SUMPRODUCT(-('Diário 3º PA'!$E$4:$E$1991='Analítico Cp.'!$B78),-('Diário 3º PA'!$P$4:$P$1991=E$1),('Diário 3º PA'!$F$4:$F$1991))+SUMPRODUCT(-('Diário 4º PA'!$E$4:$E$2000='Analítico Cp.'!$B78),-('Diário 4º PA'!$P$4:$P$2000=E$1),('Diário 4º PA'!$F$4:$F$2000))+SUMPRODUCT(-('Comp.'!$D$5:$D$152='Analítico Cp.'!$B78),-('Comp.'!$J$5:$J$152=E$1),('Comp.'!$E$5:$E$152))</f>
        <v>0</v>
      </c>
      <c r="F78" s="12">
        <f>SUMPRODUCT(-('Diário 1º PA'!$E$4:$E$2000='Analítico Cp.'!$B78),-('Diário 1º PA'!$P$4:$P$2000=F$1),('Diário 1º PA'!$F$4:$F$2000))+SUMPRODUCT(-('Diário 2º PA'!$E$4:$E$1998='Analítico Cp.'!$B78),-('Diário 2º PA'!$P$4:$P$1998=F$1),('Diário 2º PA'!$F$4:$F$1998))+SUMPRODUCT(-('Diário 3º PA'!$E$4:$E$1991='Analítico Cp.'!$B78),-('Diário 3º PA'!$P$4:$P$1991=F$1),('Diário 3º PA'!$F$4:$F$1991))+SUMPRODUCT(-('Diário 4º PA'!$E$4:$E$2000='Analítico Cp.'!$B78),-('Diário 4º PA'!$P$4:$P$2000=F$1),('Diário 4º PA'!$F$4:$F$2000))+SUMPRODUCT(-('Comp.'!$D$5:$D$152='Analítico Cp.'!$B78),-('Comp.'!$J$5:$J$152=F$1),('Comp.'!$E$5:$E$152))</f>
        <v>0</v>
      </c>
      <c r="G78" s="12">
        <f>SUMPRODUCT(-('Diário 1º PA'!$E$4:$E$2000='Analítico Cp.'!$B78),-('Diário 1º PA'!$P$4:$P$2000=G$1),('Diário 1º PA'!$F$4:$F$2000))+SUMPRODUCT(-('Diário 2º PA'!$E$4:$E$1998='Analítico Cp.'!$B78),-('Diário 2º PA'!$P$4:$P$1998=G$1),('Diário 2º PA'!$F$4:$F$1998))+SUMPRODUCT(-('Diário 3º PA'!$E$4:$E$1991='Analítico Cp.'!$B78),-('Diário 3º PA'!$P$4:$P$1991=G$1),('Diário 3º PA'!$F$4:$F$1991))+SUMPRODUCT(-('Diário 4º PA'!$E$4:$E$2000='Analítico Cp.'!$B78),-('Diário 4º PA'!$P$4:$P$2000=G$1),('Diário 4º PA'!$F$4:$F$2000))+SUMPRODUCT(-('Comp.'!$D$5:$D$152='Analítico Cp.'!$B78),-('Comp.'!$J$5:$J$152=G$1),('Comp.'!$E$5:$E$152))</f>
        <v>0</v>
      </c>
      <c r="H78" s="12">
        <f>SUMPRODUCT(-('Diário 1º PA'!$E$4:$E$2000='Analítico Cp.'!$B78),-('Diário 1º PA'!$P$4:$P$2000=H$1),('Diário 1º PA'!$F$4:$F$2000))+SUMPRODUCT(-('Diário 2º PA'!$E$4:$E$1998='Analítico Cp.'!$B78),-('Diário 2º PA'!$P$4:$P$1998=H$1),('Diário 2º PA'!$F$4:$F$1998))+SUMPRODUCT(-('Diário 3º PA'!$E$4:$E$1991='Analítico Cp.'!$B78),-('Diário 3º PA'!$P$4:$P$1991=H$1),('Diário 3º PA'!$F$4:$F$1991))+SUMPRODUCT(-('Diário 4º PA'!$E$4:$E$2000='Analítico Cp.'!$B78),-('Diário 4º PA'!$P$4:$P$2000=H$1),('Diário 4º PA'!$F$4:$F$2000))+SUMPRODUCT(-('Comp.'!$D$5:$D$152='Analítico Cp.'!$B78),-('Comp.'!$J$5:$J$152=H$1),('Comp.'!$E$5:$E$152))</f>
        <v>0</v>
      </c>
      <c r="I78" s="12">
        <f>SUMPRODUCT(-('Diário 1º PA'!$E$4:$E$2000='Analítico Cp.'!$B78),-('Diário 1º PA'!$P$4:$P$2000=I$1),('Diário 1º PA'!$F$4:$F$2000))+SUMPRODUCT(-('Diário 2º PA'!$E$4:$E$1998='Analítico Cp.'!$B78),-('Diário 2º PA'!$P$4:$P$1998=I$1),('Diário 2º PA'!$F$4:$F$1998))+SUMPRODUCT(-('Diário 3º PA'!$E$4:$E$1991='Analítico Cp.'!$B78),-('Diário 3º PA'!$P$4:$P$1991=I$1),('Diário 3º PA'!$F$4:$F$1991))+SUMPRODUCT(-('Diário 4º PA'!$E$4:$E$2000='Analítico Cp.'!$B78),-('Diário 4º PA'!$P$4:$P$2000=I$1),('Diário 4º PA'!$F$4:$F$2000))+SUMPRODUCT(-('Comp.'!$D$5:$D$152='Analítico Cp.'!$B78),-('Comp.'!$J$5:$J$152=I$1),('Comp.'!$E$5:$E$152))</f>
        <v>0</v>
      </c>
      <c r="J78" s="12">
        <f>SUMPRODUCT(-('Diário 1º PA'!$E$4:$E$2000='Analítico Cp.'!$B78),-('Diário 1º PA'!$P$4:$P$2000=J$1),('Diário 1º PA'!$F$4:$F$2000))+SUMPRODUCT(-('Diário 2º PA'!$E$4:$E$1998='Analítico Cp.'!$B78),-('Diário 2º PA'!$P$4:$P$1998=J$1),('Diário 2º PA'!$F$4:$F$1998))+SUMPRODUCT(-('Diário 3º PA'!$E$4:$E$1991='Analítico Cp.'!$B78),-('Diário 3º PA'!$P$4:$P$1991=J$1),('Diário 3º PA'!$F$4:$F$1991))+SUMPRODUCT(-('Diário 4º PA'!$E$4:$E$2000='Analítico Cp.'!$B78),-('Diário 4º PA'!$P$4:$P$2000=J$1),('Diário 4º PA'!$F$4:$F$2000))+SUMPRODUCT(-('Comp.'!$D$5:$D$152='Analítico Cp.'!$B78),-('Comp.'!$J$5:$J$152=J$1),('Comp.'!$E$5:$E$152))</f>
        <v>0</v>
      </c>
      <c r="K78" s="12">
        <f>SUMPRODUCT(-('Diário 1º PA'!$E$4:$E$2000='Analítico Cp.'!$B78),-('Diário 1º PA'!$P$4:$P$2000=K$1),('Diário 1º PA'!$F$4:$F$2000))+SUMPRODUCT(-('Diário 2º PA'!$E$4:$E$1998='Analítico Cp.'!$B78),-('Diário 2º PA'!$P$4:$P$1998=K$1),('Diário 2º PA'!$F$4:$F$1998))+SUMPRODUCT(-('Diário 3º PA'!$E$4:$E$1991='Analítico Cp.'!$B78),-('Diário 3º PA'!$P$4:$P$1991=K$1),('Diário 3º PA'!$F$4:$F$1991))+SUMPRODUCT(-('Diário 4º PA'!$E$4:$E$2000='Analítico Cp.'!$B78),-('Diário 4º PA'!$P$4:$P$2000=K$1),('Diário 4º PA'!$F$4:$F$2000))+SUMPRODUCT(-('Comp.'!$D$5:$D$152='Analítico Cp.'!$B78),-('Comp.'!$J$5:$J$152=K$1),('Comp.'!$E$5:$E$152))</f>
        <v>0</v>
      </c>
      <c r="L78" s="12">
        <f>SUMPRODUCT(-('Diário 1º PA'!$E$4:$E$2000='Analítico Cp.'!$B78),-('Diário 1º PA'!$P$4:$P$2000=L$1),('Diário 1º PA'!$F$4:$F$2000))+SUMPRODUCT(-('Diário 2º PA'!$E$4:$E$1998='Analítico Cp.'!$B78),-('Diário 2º PA'!$P$4:$P$1998=L$1),('Diário 2º PA'!$F$4:$F$1998))+SUMPRODUCT(-('Diário 3º PA'!$E$4:$E$1991='Analítico Cp.'!$B78),-('Diário 3º PA'!$P$4:$P$1991=L$1),('Diário 3º PA'!$F$4:$F$1991))+SUMPRODUCT(-('Diário 4º PA'!$E$4:$E$2000='Analítico Cp.'!$B78),-('Diário 4º PA'!$P$4:$P$2000=L$1),('Diário 4º PA'!$F$4:$F$2000))+SUMPRODUCT(-('Comp.'!$D$5:$D$152='Analítico Cp.'!$B78),-('Comp.'!$J$5:$J$152=L$1),('Comp.'!$E$5:$E$152))</f>
        <v>0</v>
      </c>
      <c r="M78" s="12">
        <f>SUMPRODUCT(-('Diário 1º PA'!$E$4:$E$2000='Analítico Cp.'!$B78),-('Diário 1º PA'!$P$4:$P$2000=M$1),('Diário 1º PA'!$F$4:$F$2000))+SUMPRODUCT(-('Diário 2º PA'!$E$4:$E$1998='Analítico Cp.'!$B78),-('Diário 2º PA'!$P$4:$P$1998=M$1),('Diário 2º PA'!$F$4:$F$1998))+SUMPRODUCT(-('Diário 3º PA'!$E$4:$E$1991='Analítico Cp.'!$B78),-('Diário 3º PA'!$P$4:$P$1991=M$1),('Diário 3º PA'!$F$4:$F$1991))+SUMPRODUCT(-('Diário 4º PA'!$E$4:$E$2000='Analítico Cp.'!$B78),-('Diário 4º PA'!$P$4:$P$2000=M$1),('Diário 4º PA'!$F$4:$F$2000))+SUMPRODUCT(-('Comp.'!$D$5:$D$152='Analítico Cp.'!$B78),-('Comp.'!$J$5:$J$152=M$1),('Comp.'!$E$5:$E$152))</f>
        <v>0</v>
      </c>
      <c r="N78" s="12">
        <f>SUMPRODUCT(-('Diário 1º PA'!$E$4:$E$2000='Analítico Cp.'!$B78),-('Diário 1º PA'!$P$4:$P$2000=N$1),('Diário 1º PA'!$F$4:$F$2000))+SUMPRODUCT(-('Diário 2º PA'!$E$4:$E$1998='Analítico Cp.'!$B78),-('Diário 2º PA'!$P$4:$P$1998=N$1),('Diário 2º PA'!$F$4:$F$1998))+SUMPRODUCT(-('Diário 3º PA'!$E$4:$E$1991='Analítico Cp.'!$B78),-('Diário 3º PA'!$P$4:$P$1991=N$1),('Diário 3º PA'!$F$4:$F$1991))+SUMPRODUCT(-('Diário 4º PA'!$E$4:$E$2000='Analítico Cp.'!$B78),-('Diário 4º PA'!$P$4:$P$2000=N$1),('Diário 4º PA'!$F$4:$F$2000))+SUMPRODUCT(-('Comp.'!$D$5:$D$152='Analítico Cp.'!$B78),-('Comp.'!$J$5:$J$152=N$1),('Comp.'!$E$5:$E$152))</f>
        <v>0</v>
      </c>
      <c r="O78" s="13">
        <f t="shared" si="12"/>
        <v>0</v>
      </c>
      <c r="P78" s="172">
        <f t="shared" si="11"/>
        <v>0</v>
      </c>
    </row>
    <row r="79" spans="1:16" ht="23.25" customHeight="1">
      <c r="A79" s="63" t="s">
        <v>134</v>
      </c>
      <c r="B79" s="107" t="s">
        <v>92</v>
      </c>
      <c r="C79" s="12">
        <f>SUMPRODUCT(-('Diário 1º PA'!$E$4:$E$2000='Analítico Cp.'!$B79),-('Diário 1º PA'!$P$4:$P$2000=C$1),('Diário 1º PA'!$F$4:$F$2000))+SUMPRODUCT(-('Diário 2º PA'!$E$4:$E$1998='Analítico Cp.'!$B79),-('Diário 2º PA'!$P$4:$P$1998=C$1),('Diário 2º PA'!$F$4:$F$1998))+SUMPRODUCT(-('Diário 3º PA'!$E$4:$E$1991='Analítico Cp.'!$B79),-('Diário 3º PA'!$P$4:$P$1991=C$1),('Diário 3º PA'!$F$4:$F$1991))+SUMPRODUCT(-('Diário 4º PA'!$E$4:$E$2000='Analítico Cp.'!$B79),-('Diário 4º PA'!$P$4:$P$2000=C$1),('Diário 4º PA'!$F$4:$F$2000))+SUMPRODUCT(-('Comp.'!$D$5:$D$152='Analítico Cp.'!$B79),-('Comp.'!$J$5:$J$152=C$1),('Comp.'!$E$5:$E$152))</f>
        <v>0</v>
      </c>
      <c r="D79" s="12">
        <f>SUMPRODUCT(-('Diário 1º PA'!$E$4:$E$2000='Analítico Cp.'!$B79),-('Diário 1º PA'!$P$4:$P$2000=D$1),('Diário 1º PA'!$F$4:$F$2000))+SUMPRODUCT(-('Diário 2º PA'!$E$4:$E$1998='Analítico Cp.'!$B79),-('Diário 2º PA'!$P$4:$P$1998=D$1),('Diário 2º PA'!$F$4:$F$1998))+SUMPRODUCT(-('Diário 3º PA'!$E$4:$E$1991='Analítico Cp.'!$B79),-('Diário 3º PA'!$P$4:$P$1991=D$1),('Diário 3º PA'!$F$4:$F$1991))+SUMPRODUCT(-('Diário 4º PA'!$E$4:$E$2000='Analítico Cp.'!$B79),-('Diário 4º PA'!$P$4:$P$2000=D$1),('Diário 4º PA'!$F$4:$F$2000))+SUMPRODUCT(-('Comp.'!$D$5:$D$152='Analítico Cp.'!$B79),-('Comp.'!$J$5:$J$152=D$1),('Comp.'!$E$5:$E$152))</f>
        <v>0</v>
      </c>
      <c r="E79" s="12">
        <f>SUMPRODUCT(-('Diário 1º PA'!$E$4:$E$2000='Analítico Cp.'!$B79),-('Diário 1º PA'!$P$4:$P$2000=E$1),('Diário 1º PA'!$F$4:$F$2000))+SUMPRODUCT(-('Diário 2º PA'!$E$4:$E$1998='Analítico Cp.'!$B79),-('Diário 2º PA'!$P$4:$P$1998=E$1),('Diário 2º PA'!$F$4:$F$1998))+SUMPRODUCT(-('Diário 3º PA'!$E$4:$E$1991='Analítico Cp.'!$B79),-('Diário 3º PA'!$P$4:$P$1991=E$1),('Diário 3º PA'!$F$4:$F$1991))+SUMPRODUCT(-('Diário 4º PA'!$E$4:$E$2000='Analítico Cp.'!$B79),-('Diário 4º PA'!$P$4:$P$2000=E$1),('Diário 4º PA'!$F$4:$F$2000))+SUMPRODUCT(-('Comp.'!$D$5:$D$152='Analítico Cp.'!$B79),-('Comp.'!$J$5:$J$152=E$1),('Comp.'!$E$5:$E$152))</f>
        <v>0</v>
      </c>
      <c r="F79" s="12">
        <f>SUMPRODUCT(-('Diário 1º PA'!$E$4:$E$2000='Analítico Cp.'!$B79),-('Diário 1º PA'!$P$4:$P$2000=F$1),('Diário 1º PA'!$F$4:$F$2000))+SUMPRODUCT(-('Diário 2º PA'!$E$4:$E$1998='Analítico Cp.'!$B79),-('Diário 2º PA'!$P$4:$P$1998=F$1),('Diário 2º PA'!$F$4:$F$1998))+SUMPRODUCT(-('Diário 3º PA'!$E$4:$E$1991='Analítico Cp.'!$B79),-('Diário 3º PA'!$P$4:$P$1991=F$1),('Diário 3º PA'!$F$4:$F$1991))+SUMPRODUCT(-('Diário 4º PA'!$E$4:$E$2000='Analítico Cp.'!$B79),-('Diário 4º PA'!$P$4:$P$2000=F$1),('Diário 4º PA'!$F$4:$F$2000))+SUMPRODUCT(-('Comp.'!$D$5:$D$152='Analítico Cp.'!$B79),-('Comp.'!$J$5:$J$152=F$1),('Comp.'!$E$5:$E$152))</f>
        <v>0</v>
      </c>
      <c r="G79" s="12">
        <f>SUMPRODUCT(-('Diário 1º PA'!$E$4:$E$2000='Analítico Cp.'!$B79),-('Diário 1º PA'!$P$4:$P$2000=G$1),('Diário 1º PA'!$F$4:$F$2000))+SUMPRODUCT(-('Diário 2º PA'!$E$4:$E$1998='Analítico Cp.'!$B79),-('Diário 2º PA'!$P$4:$P$1998=G$1),('Diário 2º PA'!$F$4:$F$1998))+SUMPRODUCT(-('Diário 3º PA'!$E$4:$E$1991='Analítico Cp.'!$B79),-('Diário 3º PA'!$P$4:$P$1991=G$1),('Diário 3º PA'!$F$4:$F$1991))+SUMPRODUCT(-('Diário 4º PA'!$E$4:$E$2000='Analítico Cp.'!$B79),-('Diário 4º PA'!$P$4:$P$2000=G$1),('Diário 4º PA'!$F$4:$F$2000))+SUMPRODUCT(-('Comp.'!$D$5:$D$152='Analítico Cp.'!$B79),-('Comp.'!$J$5:$J$152=G$1),('Comp.'!$E$5:$E$152))</f>
        <v>5500</v>
      </c>
      <c r="H79" s="12">
        <f>SUMPRODUCT(-('Diário 1º PA'!$E$4:$E$2000='Analítico Cp.'!$B79),-('Diário 1º PA'!$P$4:$P$2000=H$1),('Diário 1º PA'!$F$4:$F$2000))+SUMPRODUCT(-('Diário 2º PA'!$E$4:$E$1998='Analítico Cp.'!$B79),-('Diário 2º PA'!$P$4:$P$1998=H$1),('Diário 2º PA'!$F$4:$F$1998))+SUMPRODUCT(-('Diário 3º PA'!$E$4:$E$1991='Analítico Cp.'!$B79),-('Diário 3º PA'!$P$4:$P$1991=H$1),('Diário 3º PA'!$F$4:$F$1991))+SUMPRODUCT(-('Diário 4º PA'!$E$4:$E$2000='Analítico Cp.'!$B79),-('Diário 4º PA'!$P$4:$P$2000=H$1),('Diário 4º PA'!$F$4:$F$2000))+SUMPRODUCT(-('Comp.'!$D$5:$D$152='Analítico Cp.'!$B79),-('Comp.'!$J$5:$J$152=H$1),('Comp.'!$E$5:$E$152))</f>
        <v>400</v>
      </c>
      <c r="I79" s="12">
        <f>SUMPRODUCT(-('Diário 1º PA'!$E$4:$E$2000='Analítico Cp.'!$B79),-('Diário 1º PA'!$P$4:$P$2000=I$1),('Diário 1º PA'!$F$4:$F$2000))+SUMPRODUCT(-('Diário 2º PA'!$E$4:$E$1998='Analítico Cp.'!$B79),-('Diário 2º PA'!$P$4:$P$1998=I$1),('Diário 2º PA'!$F$4:$F$1998))+SUMPRODUCT(-('Diário 3º PA'!$E$4:$E$1991='Analítico Cp.'!$B79),-('Diário 3º PA'!$P$4:$P$1991=I$1),('Diário 3º PA'!$F$4:$F$1991))+SUMPRODUCT(-('Diário 4º PA'!$E$4:$E$2000='Analítico Cp.'!$B79),-('Diário 4º PA'!$P$4:$P$2000=I$1),('Diário 4º PA'!$F$4:$F$2000))+SUMPRODUCT(-('Comp.'!$D$5:$D$152='Analítico Cp.'!$B79),-('Comp.'!$J$5:$J$152=I$1),('Comp.'!$E$5:$E$152))</f>
        <v>0</v>
      </c>
      <c r="J79" s="12">
        <f>SUMPRODUCT(-('Diário 1º PA'!$E$4:$E$2000='Analítico Cp.'!$B79),-('Diário 1º PA'!$P$4:$P$2000=J$1),('Diário 1º PA'!$F$4:$F$2000))+SUMPRODUCT(-('Diário 2º PA'!$E$4:$E$1998='Analítico Cp.'!$B79),-('Diário 2º PA'!$P$4:$P$1998=J$1),('Diário 2º PA'!$F$4:$F$1998))+SUMPRODUCT(-('Diário 3º PA'!$E$4:$E$1991='Analítico Cp.'!$B79),-('Diário 3º PA'!$P$4:$P$1991=J$1),('Diário 3º PA'!$F$4:$F$1991))+SUMPRODUCT(-('Diário 4º PA'!$E$4:$E$2000='Analítico Cp.'!$B79),-('Diário 4º PA'!$P$4:$P$2000=J$1),('Diário 4º PA'!$F$4:$F$2000))+SUMPRODUCT(-('Comp.'!$D$5:$D$152='Analítico Cp.'!$B79),-('Comp.'!$J$5:$J$152=J$1),('Comp.'!$E$5:$E$152))</f>
        <v>0</v>
      </c>
      <c r="K79" s="12">
        <f>SUMPRODUCT(-('Diário 1º PA'!$E$4:$E$2000='Analítico Cp.'!$B79),-('Diário 1º PA'!$P$4:$P$2000=K$1),('Diário 1º PA'!$F$4:$F$2000))+SUMPRODUCT(-('Diário 2º PA'!$E$4:$E$1998='Analítico Cp.'!$B79),-('Diário 2º PA'!$P$4:$P$1998=K$1),('Diário 2º PA'!$F$4:$F$1998))+SUMPRODUCT(-('Diário 3º PA'!$E$4:$E$1991='Analítico Cp.'!$B79),-('Diário 3º PA'!$P$4:$P$1991=K$1),('Diário 3º PA'!$F$4:$F$1991))+SUMPRODUCT(-('Diário 4º PA'!$E$4:$E$2000='Analítico Cp.'!$B79),-('Diário 4º PA'!$P$4:$P$2000=K$1),('Diário 4º PA'!$F$4:$F$2000))+SUMPRODUCT(-('Comp.'!$D$5:$D$152='Analítico Cp.'!$B79),-('Comp.'!$J$5:$J$152=K$1),('Comp.'!$E$5:$E$152))</f>
        <v>0</v>
      </c>
      <c r="L79" s="12">
        <f>SUMPRODUCT(-('Diário 1º PA'!$E$4:$E$2000='Analítico Cp.'!$B79),-('Diário 1º PA'!$P$4:$P$2000=L$1),('Diário 1º PA'!$F$4:$F$2000))+SUMPRODUCT(-('Diário 2º PA'!$E$4:$E$1998='Analítico Cp.'!$B79),-('Diário 2º PA'!$P$4:$P$1998=L$1),('Diário 2º PA'!$F$4:$F$1998))+SUMPRODUCT(-('Diário 3º PA'!$E$4:$E$1991='Analítico Cp.'!$B79),-('Diário 3º PA'!$P$4:$P$1991=L$1),('Diário 3º PA'!$F$4:$F$1991))+SUMPRODUCT(-('Diário 4º PA'!$E$4:$E$2000='Analítico Cp.'!$B79),-('Diário 4º PA'!$P$4:$P$2000=L$1),('Diário 4º PA'!$F$4:$F$2000))+SUMPRODUCT(-('Comp.'!$D$5:$D$152='Analítico Cp.'!$B79),-('Comp.'!$J$5:$J$152=L$1),('Comp.'!$E$5:$E$152))</f>
        <v>0</v>
      </c>
      <c r="M79" s="12">
        <f>SUMPRODUCT(-('Diário 1º PA'!$E$4:$E$2000='Analítico Cp.'!$B79),-('Diário 1º PA'!$P$4:$P$2000=M$1),('Diário 1º PA'!$F$4:$F$2000))+SUMPRODUCT(-('Diário 2º PA'!$E$4:$E$1998='Analítico Cp.'!$B79),-('Diário 2º PA'!$P$4:$P$1998=M$1),('Diário 2º PA'!$F$4:$F$1998))+SUMPRODUCT(-('Diário 3º PA'!$E$4:$E$1991='Analítico Cp.'!$B79),-('Diário 3º PA'!$P$4:$P$1991=M$1),('Diário 3º PA'!$F$4:$F$1991))+SUMPRODUCT(-('Diário 4º PA'!$E$4:$E$2000='Analítico Cp.'!$B79),-('Diário 4º PA'!$P$4:$P$2000=M$1),('Diário 4º PA'!$F$4:$F$2000))+SUMPRODUCT(-('Comp.'!$D$5:$D$152='Analítico Cp.'!$B79),-('Comp.'!$J$5:$J$152=M$1),('Comp.'!$E$5:$E$152))</f>
        <v>0</v>
      </c>
      <c r="N79" s="12">
        <f>SUMPRODUCT(-('Diário 1º PA'!$E$4:$E$2000='Analítico Cp.'!$B79),-('Diário 1º PA'!$P$4:$P$2000=N$1),('Diário 1º PA'!$F$4:$F$2000))+SUMPRODUCT(-('Diário 2º PA'!$E$4:$E$1998='Analítico Cp.'!$B79),-('Diário 2º PA'!$P$4:$P$1998=N$1),('Diário 2º PA'!$F$4:$F$1998))+SUMPRODUCT(-('Diário 3º PA'!$E$4:$E$1991='Analítico Cp.'!$B79),-('Diário 3º PA'!$P$4:$P$1991=N$1),('Diário 3º PA'!$F$4:$F$1991))+SUMPRODUCT(-('Diário 4º PA'!$E$4:$E$2000='Analítico Cp.'!$B79),-('Diário 4º PA'!$P$4:$P$2000=N$1),('Diário 4º PA'!$F$4:$F$2000))+SUMPRODUCT(-('Comp.'!$D$5:$D$152='Analítico Cp.'!$B79),-('Comp.'!$J$5:$J$152=N$1),('Comp.'!$E$5:$E$152))</f>
        <v>0</v>
      </c>
      <c r="O79" s="13">
        <f t="shared" si="12"/>
        <v>5900</v>
      </c>
      <c r="P79" s="172">
        <f t="shared" si="11"/>
        <v>2.6426278782523058E-3</v>
      </c>
    </row>
    <row r="80" spans="1:16" ht="23.25" customHeight="1">
      <c r="A80" s="63" t="s">
        <v>135</v>
      </c>
      <c r="B80" s="107" t="s">
        <v>327</v>
      </c>
      <c r="C80" s="12">
        <f>SUMPRODUCT(-('Diário 1º PA'!$E$4:$E$2000='Analítico Cp.'!$B80),-('Diário 1º PA'!$P$4:$P$2000=C$1),('Diário 1º PA'!$F$4:$F$2000))+SUMPRODUCT(-('Diário 2º PA'!$E$4:$E$1998='Analítico Cp.'!$B80),-('Diário 2º PA'!$P$4:$P$1998=C$1),('Diário 2º PA'!$F$4:$F$1998))+SUMPRODUCT(-('Diário 3º PA'!$E$4:$E$1991='Analítico Cp.'!$B80),-('Diário 3º PA'!$P$4:$P$1991=C$1),('Diário 3º PA'!$F$4:$F$1991))+SUMPRODUCT(-('Diário 4º PA'!$E$4:$E$2000='Analítico Cp.'!$B80),-('Diário 4º PA'!$P$4:$P$2000=C$1),('Diário 4º PA'!$F$4:$F$2000))+SUMPRODUCT(-('Comp.'!$D$5:$D$152='Analítico Cp.'!$B80),-('Comp.'!$J$5:$J$152=C$1),('Comp.'!$E$5:$E$152))</f>
        <v>0</v>
      </c>
      <c r="D80" s="12">
        <f>SUMPRODUCT(-('Diário 1º PA'!$E$4:$E$2000='Analítico Cp.'!$B80),-('Diário 1º PA'!$P$4:$P$2000=D$1),('Diário 1º PA'!$F$4:$F$2000))+SUMPRODUCT(-('Diário 2º PA'!$E$4:$E$1998='Analítico Cp.'!$B80),-('Diário 2º PA'!$P$4:$P$1998=D$1),('Diário 2º PA'!$F$4:$F$1998))+SUMPRODUCT(-('Diário 3º PA'!$E$4:$E$1991='Analítico Cp.'!$B80),-('Diário 3º PA'!$P$4:$P$1991=D$1),('Diário 3º PA'!$F$4:$F$1991))+SUMPRODUCT(-('Diário 4º PA'!$E$4:$E$2000='Analítico Cp.'!$B80),-('Diário 4º PA'!$P$4:$P$2000=D$1),('Diário 4º PA'!$F$4:$F$2000))+SUMPRODUCT(-('Comp.'!$D$5:$D$152='Analítico Cp.'!$B80),-('Comp.'!$J$5:$J$152=D$1),('Comp.'!$E$5:$E$152))</f>
        <v>0</v>
      </c>
      <c r="E80" s="12">
        <f>SUMPRODUCT(-('Diário 1º PA'!$E$4:$E$2000='Analítico Cp.'!$B80),-('Diário 1º PA'!$P$4:$P$2000=E$1),('Diário 1º PA'!$F$4:$F$2000))+SUMPRODUCT(-('Diário 2º PA'!$E$4:$E$1998='Analítico Cp.'!$B80),-('Diário 2º PA'!$P$4:$P$1998=E$1),('Diário 2º PA'!$F$4:$F$1998))+SUMPRODUCT(-('Diário 3º PA'!$E$4:$E$1991='Analítico Cp.'!$B80),-('Diário 3º PA'!$P$4:$P$1991=E$1),('Diário 3º PA'!$F$4:$F$1991))+SUMPRODUCT(-('Diário 4º PA'!$E$4:$E$2000='Analítico Cp.'!$B80),-('Diário 4º PA'!$P$4:$P$2000=E$1),('Diário 4º PA'!$F$4:$F$2000))+SUMPRODUCT(-('Comp.'!$D$5:$D$152='Analítico Cp.'!$B80),-('Comp.'!$J$5:$J$152=E$1),('Comp.'!$E$5:$E$152))</f>
        <v>0</v>
      </c>
      <c r="F80" s="12">
        <f>SUMPRODUCT(-('Diário 1º PA'!$E$4:$E$2000='Analítico Cp.'!$B80),-('Diário 1º PA'!$P$4:$P$2000=F$1),('Diário 1º PA'!$F$4:$F$2000))+SUMPRODUCT(-('Diário 2º PA'!$E$4:$E$1998='Analítico Cp.'!$B80),-('Diário 2º PA'!$P$4:$P$1998=F$1),('Diário 2º PA'!$F$4:$F$1998))+SUMPRODUCT(-('Diário 3º PA'!$E$4:$E$1991='Analítico Cp.'!$B80),-('Diário 3º PA'!$P$4:$P$1991=F$1),('Diário 3º PA'!$F$4:$F$1991))+SUMPRODUCT(-('Diário 4º PA'!$E$4:$E$2000='Analítico Cp.'!$B80),-('Diário 4º PA'!$P$4:$P$2000=F$1),('Diário 4º PA'!$F$4:$F$2000))+SUMPRODUCT(-('Comp.'!$D$5:$D$152='Analítico Cp.'!$B80),-('Comp.'!$J$5:$J$152=F$1),('Comp.'!$E$5:$E$152))</f>
        <v>0</v>
      </c>
      <c r="G80" s="12">
        <f>SUMPRODUCT(-('Diário 1º PA'!$E$4:$E$2000='Analítico Cp.'!$B80),-('Diário 1º PA'!$P$4:$P$2000=G$1),('Diário 1º PA'!$F$4:$F$2000))+SUMPRODUCT(-('Diário 2º PA'!$E$4:$E$1998='Analítico Cp.'!$B80),-('Diário 2º PA'!$P$4:$P$1998=G$1),('Diário 2º PA'!$F$4:$F$1998))+SUMPRODUCT(-('Diário 3º PA'!$E$4:$E$1991='Analítico Cp.'!$B80),-('Diário 3º PA'!$P$4:$P$1991=G$1),('Diário 3º PA'!$F$4:$F$1991))+SUMPRODUCT(-('Diário 4º PA'!$E$4:$E$2000='Analítico Cp.'!$B80),-('Diário 4º PA'!$P$4:$P$2000=G$1),('Diário 4º PA'!$F$4:$F$2000))+SUMPRODUCT(-('Comp.'!$D$5:$D$152='Analítico Cp.'!$B80),-('Comp.'!$J$5:$J$152=G$1),('Comp.'!$E$5:$E$152))</f>
        <v>0</v>
      </c>
      <c r="H80" s="12">
        <f>SUMPRODUCT(-('Diário 1º PA'!$E$4:$E$2000='Analítico Cp.'!$B80),-('Diário 1º PA'!$P$4:$P$2000=H$1),('Diário 1º PA'!$F$4:$F$2000))+SUMPRODUCT(-('Diário 2º PA'!$E$4:$E$1998='Analítico Cp.'!$B80),-('Diário 2º PA'!$P$4:$P$1998=H$1),('Diário 2º PA'!$F$4:$F$1998))+SUMPRODUCT(-('Diário 3º PA'!$E$4:$E$1991='Analítico Cp.'!$B80),-('Diário 3º PA'!$P$4:$P$1991=H$1),('Diário 3º PA'!$F$4:$F$1991))+SUMPRODUCT(-('Diário 4º PA'!$E$4:$E$2000='Analítico Cp.'!$B80),-('Diário 4º PA'!$P$4:$P$2000=H$1),('Diário 4º PA'!$F$4:$F$2000))+SUMPRODUCT(-('Comp.'!$D$5:$D$152='Analítico Cp.'!$B80),-('Comp.'!$J$5:$J$152=H$1),('Comp.'!$E$5:$E$152))</f>
        <v>0</v>
      </c>
      <c r="I80" s="12">
        <f>SUMPRODUCT(-('Diário 1º PA'!$E$4:$E$2000='Analítico Cp.'!$B80),-('Diário 1º PA'!$P$4:$P$2000=I$1),('Diário 1º PA'!$F$4:$F$2000))+SUMPRODUCT(-('Diário 2º PA'!$E$4:$E$1998='Analítico Cp.'!$B80),-('Diário 2º PA'!$P$4:$P$1998=I$1),('Diário 2º PA'!$F$4:$F$1998))+SUMPRODUCT(-('Diário 3º PA'!$E$4:$E$1991='Analítico Cp.'!$B80),-('Diário 3º PA'!$P$4:$P$1991=I$1),('Diário 3º PA'!$F$4:$F$1991))+SUMPRODUCT(-('Diário 4º PA'!$E$4:$E$2000='Analítico Cp.'!$B80),-('Diário 4º PA'!$P$4:$P$2000=I$1),('Diário 4º PA'!$F$4:$F$2000))+SUMPRODUCT(-('Comp.'!$D$5:$D$152='Analítico Cp.'!$B80),-('Comp.'!$J$5:$J$152=I$1),('Comp.'!$E$5:$E$152))</f>
        <v>0</v>
      </c>
      <c r="J80" s="12">
        <f>SUMPRODUCT(-('Diário 1º PA'!$E$4:$E$2000='Analítico Cp.'!$B80),-('Diário 1º PA'!$P$4:$P$2000=J$1),('Diário 1º PA'!$F$4:$F$2000))+SUMPRODUCT(-('Diário 2º PA'!$E$4:$E$1998='Analítico Cp.'!$B80),-('Diário 2º PA'!$P$4:$P$1998=J$1),('Diário 2º PA'!$F$4:$F$1998))+SUMPRODUCT(-('Diário 3º PA'!$E$4:$E$1991='Analítico Cp.'!$B80),-('Diário 3º PA'!$P$4:$P$1991=J$1),('Diário 3º PA'!$F$4:$F$1991))+SUMPRODUCT(-('Diário 4º PA'!$E$4:$E$2000='Analítico Cp.'!$B80),-('Diário 4º PA'!$P$4:$P$2000=J$1),('Diário 4º PA'!$F$4:$F$2000))+SUMPRODUCT(-('Comp.'!$D$5:$D$152='Analítico Cp.'!$B80),-('Comp.'!$J$5:$J$152=J$1),('Comp.'!$E$5:$E$152))</f>
        <v>0</v>
      </c>
      <c r="K80" s="12">
        <f>SUMPRODUCT(-('Diário 1º PA'!$E$4:$E$2000='Analítico Cp.'!$B80),-('Diário 1º PA'!$P$4:$P$2000=K$1),('Diário 1º PA'!$F$4:$F$2000))+SUMPRODUCT(-('Diário 2º PA'!$E$4:$E$1998='Analítico Cp.'!$B80),-('Diário 2º PA'!$P$4:$P$1998=K$1),('Diário 2º PA'!$F$4:$F$1998))+SUMPRODUCT(-('Diário 3º PA'!$E$4:$E$1991='Analítico Cp.'!$B80),-('Diário 3º PA'!$P$4:$P$1991=K$1),('Diário 3º PA'!$F$4:$F$1991))+SUMPRODUCT(-('Diário 4º PA'!$E$4:$E$2000='Analítico Cp.'!$B80),-('Diário 4º PA'!$P$4:$P$2000=K$1),('Diário 4º PA'!$F$4:$F$2000))+SUMPRODUCT(-('Comp.'!$D$5:$D$152='Analítico Cp.'!$B80),-('Comp.'!$J$5:$J$152=K$1),('Comp.'!$E$5:$E$152))</f>
        <v>0</v>
      </c>
      <c r="L80" s="12">
        <f>SUMPRODUCT(-('Diário 1º PA'!$E$4:$E$2000='Analítico Cp.'!$B80),-('Diário 1º PA'!$P$4:$P$2000=L$1),('Diário 1º PA'!$F$4:$F$2000))+SUMPRODUCT(-('Diário 2º PA'!$E$4:$E$1998='Analítico Cp.'!$B80),-('Diário 2º PA'!$P$4:$P$1998=L$1),('Diário 2º PA'!$F$4:$F$1998))+SUMPRODUCT(-('Diário 3º PA'!$E$4:$E$1991='Analítico Cp.'!$B80),-('Diário 3º PA'!$P$4:$P$1991=L$1),('Diário 3º PA'!$F$4:$F$1991))+SUMPRODUCT(-('Diário 4º PA'!$E$4:$E$2000='Analítico Cp.'!$B80),-('Diário 4º PA'!$P$4:$P$2000=L$1),('Diário 4º PA'!$F$4:$F$2000))+SUMPRODUCT(-('Comp.'!$D$5:$D$152='Analítico Cp.'!$B80),-('Comp.'!$J$5:$J$152=L$1),('Comp.'!$E$5:$E$152))</f>
        <v>0</v>
      </c>
      <c r="M80" s="12">
        <f>SUMPRODUCT(-('Diário 1º PA'!$E$4:$E$2000='Analítico Cp.'!$B80),-('Diário 1º PA'!$P$4:$P$2000=M$1),('Diário 1º PA'!$F$4:$F$2000))+SUMPRODUCT(-('Diário 2º PA'!$E$4:$E$1998='Analítico Cp.'!$B80),-('Diário 2º PA'!$P$4:$P$1998=M$1),('Diário 2º PA'!$F$4:$F$1998))+SUMPRODUCT(-('Diário 3º PA'!$E$4:$E$1991='Analítico Cp.'!$B80),-('Diário 3º PA'!$P$4:$P$1991=M$1),('Diário 3º PA'!$F$4:$F$1991))+SUMPRODUCT(-('Diário 4º PA'!$E$4:$E$2000='Analítico Cp.'!$B80),-('Diário 4º PA'!$P$4:$P$2000=M$1),('Diário 4º PA'!$F$4:$F$2000))+SUMPRODUCT(-('Comp.'!$D$5:$D$152='Analítico Cp.'!$B80),-('Comp.'!$J$5:$J$152=M$1),('Comp.'!$E$5:$E$152))</f>
        <v>0</v>
      </c>
      <c r="N80" s="12">
        <f>SUMPRODUCT(-('Diário 1º PA'!$E$4:$E$2000='Analítico Cp.'!$B80),-('Diário 1º PA'!$P$4:$P$2000=N$1),('Diário 1º PA'!$F$4:$F$2000))+SUMPRODUCT(-('Diário 2º PA'!$E$4:$E$1998='Analítico Cp.'!$B80),-('Diário 2º PA'!$P$4:$P$1998=N$1),('Diário 2º PA'!$F$4:$F$1998))+SUMPRODUCT(-('Diário 3º PA'!$E$4:$E$1991='Analítico Cp.'!$B80),-('Diário 3º PA'!$P$4:$P$1991=N$1),('Diário 3º PA'!$F$4:$F$1991))+SUMPRODUCT(-('Diário 4º PA'!$E$4:$E$2000='Analítico Cp.'!$B80),-('Diário 4º PA'!$P$4:$P$2000=N$1),('Diário 4º PA'!$F$4:$F$2000))+SUMPRODUCT(-('Comp.'!$D$5:$D$152='Analítico Cp.'!$B80),-('Comp.'!$J$5:$J$152=N$1),('Comp.'!$E$5:$E$152))</f>
        <v>0</v>
      </c>
      <c r="O80" s="13">
        <f t="shared" si="12"/>
        <v>0</v>
      </c>
      <c r="P80" s="172">
        <f t="shared" si="11"/>
        <v>0</v>
      </c>
    </row>
    <row r="81" spans="1:16" ht="23.25" customHeight="1">
      <c r="A81" s="63" t="s">
        <v>146</v>
      </c>
      <c r="B81" s="107" t="s">
        <v>82</v>
      </c>
      <c r="C81" s="12">
        <f>SUMPRODUCT(-('Diário 1º PA'!$E$4:$E$2000='Analítico Cp.'!$B81),-('Diário 1º PA'!$P$4:$P$2000=C$1),('Diário 1º PA'!$F$4:$F$2000))+SUMPRODUCT(-('Diário 2º PA'!$E$4:$E$1998='Analítico Cp.'!$B81),-('Diário 2º PA'!$P$4:$P$1998=C$1),('Diário 2º PA'!$F$4:$F$1998))+SUMPRODUCT(-('Diário 3º PA'!$E$4:$E$1991='Analítico Cp.'!$B81),-('Diário 3º PA'!$P$4:$P$1991=C$1),('Diário 3º PA'!$F$4:$F$1991))+SUMPRODUCT(-('Diário 4º PA'!$E$4:$E$2000='Analítico Cp.'!$B81),-('Diário 4º PA'!$P$4:$P$2000=C$1),('Diário 4º PA'!$F$4:$F$2000))+SUMPRODUCT(-('Comp.'!$D$5:$D$152='Analítico Cp.'!$B81),-('Comp.'!$J$5:$J$152=C$1),('Comp.'!$E$5:$E$152))</f>
        <v>0</v>
      </c>
      <c r="D81" s="12">
        <f>SUMPRODUCT(-('Diário 1º PA'!$E$4:$E$2000='Analítico Cp.'!$B81),-('Diário 1º PA'!$P$4:$P$2000=D$1),('Diário 1º PA'!$F$4:$F$2000))+SUMPRODUCT(-('Diário 2º PA'!$E$4:$E$1998='Analítico Cp.'!$B81),-('Diário 2º PA'!$P$4:$P$1998=D$1),('Diário 2º PA'!$F$4:$F$1998))+SUMPRODUCT(-('Diário 3º PA'!$E$4:$E$1991='Analítico Cp.'!$B81),-('Diário 3º PA'!$P$4:$P$1991=D$1),('Diário 3º PA'!$F$4:$F$1991))+SUMPRODUCT(-('Diário 4º PA'!$E$4:$E$2000='Analítico Cp.'!$B81),-('Diário 4º PA'!$P$4:$P$2000=D$1),('Diário 4º PA'!$F$4:$F$2000))+SUMPRODUCT(-('Comp.'!$D$5:$D$152='Analítico Cp.'!$B81),-('Comp.'!$J$5:$J$152=D$1),('Comp.'!$E$5:$E$152))</f>
        <v>0</v>
      </c>
      <c r="E81" s="12">
        <f>SUMPRODUCT(-('Diário 1º PA'!$E$4:$E$2000='Analítico Cp.'!$B81),-('Diário 1º PA'!$P$4:$P$2000=E$1),('Diário 1º PA'!$F$4:$F$2000))+SUMPRODUCT(-('Diário 2º PA'!$E$4:$E$1998='Analítico Cp.'!$B81),-('Diário 2º PA'!$P$4:$P$1998=E$1),('Diário 2º PA'!$F$4:$F$1998))+SUMPRODUCT(-('Diário 3º PA'!$E$4:$E$1991='Analítico Cp.'!$B81),-('Diário 3º PA'!$P$4:$P$1991=E$1),('Diário 3º PA'!$F$4:$F$1991))+SUMPRODUCT(-('Diário 4º PA'!$E$4:$E$2000='Analítico Cp.'!$B81),-('Diário 4º PA'!$P$4:$P$2000=E$1),('Diário 4º PA'!$F$4:$F$2000))+SUMPRODUCT(-('Comp.'!$D$5:$D$152='Analítico Cp.'!$B81),-('Comp.'!$J$5:$J$152=E$1),('Comp.'!$E$5:$E$152))</f>
        <v>0</v>
      </c>
      <c r="F81" s="12">
        <f>SUMPRODUCT(-('Diário 1º PA'!$E$4:$E$2000='Analítico Cp.'!$B81),-('Diário 1º PA'!$P$4:$P$2000=F$1),('Diário 1º PA'!$F$4:$F$2000))+SUMPRODUCT(-('Diário 2º PA'!$E$4:$E$1998='Analítico Cp.'!$B81),-('Diário 2º PA'!$P$4:$P$1998=F$1),('Diário 2º PA'!$F$4:$F$1998))+SUMPRODUCT(-('Diário 3º PA'!$E$4:$E$1991='Analítico Cp.'!$B81),-('Diário 3º PA'!$P$4:$P$1991=F$1),('Diário 3º PA'!$F$4:$F$1991))+SUMPRODUCT(-('Diário 4º PA'!$E$4:$E$2000='Analítico Cp.'!$B81),-('Diário 4º PA'!$P$4:$P$2000=F$1),('Diário 4º PA'!$F$4:$F$2000))+SUMPRODUCT(-('Comp.'!$D$5:$D$152='Analítico Cp.'!$B81),-('Comp.'!$J$5:$J$152=F$1),('Comp.'!$E$5:$E$152))</f>
        <v>0</v>
      </c>
      <c r="G81" s="12">
        <f>SUMPRODUCT(-('Diário 1º PA'!$E$4:$E$2000='Analítico Cp.'!$B81),-('Diário 1º PA'!$P$4:$P$2000=G$1),('Diário 1º PA'!$F$4:$F$2000))+SUMPRODUCT(-('Diário 2º PA'!$E$4:$E$1998='Analítico Cp.'!$B81),-('Diário 2º PA'!$P$4:$P$1998=G$1),('Diário 2º PA'!$F$4:$F$1998))+SUMPRODUCT(-('Diário 3º PA'!$E$4:$E$1991='Analítico Cp.'!$B81),-('Diário 3º PA'!$P$4:$P$1991=G$1),('Diário 3º PA'!$F$4:$F$1991))+SUMPRODUCT(-('Diário 4º PA'!$E$4:$E$2000='Analítico Cp.'!$B81),-('Diário 4º PA'!$P$4:$P$2000=G$1),('Diário 4º PA'!$F$4:$F$2000))+SUMPRODUCT(-('Comp.'!$D$5:$D$152='Analítico Cp.'!$B81),-('Comp.'!$J$5:$J$152=G$1),('Comp.'!$E$5:$E$152))</f>
        <v>0</v>
      </c>
      <c r="H81" s="12">
        <f>SUMPRODUCT(-('Diário 1º PA'!$E$4:$E$2000='Analítico Cp.'!$B81),-('Diário 1º PA'!$P$4:$P$2000=H$1),('Diário 1º PA'!$F$4:$F$2000))+SUMPRODUCT(-('Diário 2º PA'!$E$4:$E$1998='Analítico Cp.'!$B81),-('Diário 2º PA'!$P$4:$P$1998=H$1),('Diário 2º PA'!$F$4:$F$1998))+SUMPRODUCT(-('Diário 3º PA'!$E$4:$E$1991='Analítico Cp.'!$B81),-('Diário 3º PA'!$P$4:$P$1991=H$1),('Diário 3º PA'!$F$4:$F$1991))+SUMPRODUCT(-('Diário 4º PA'!$E$4:$E$2000='Analítico Cp.'!$B81),-('Diário 4º PA'!$P$4:$P$2000=H$1),('Diário 4º PA'!$F$4:$F$2000))+SUMPRODUCT(-('Comp.'!$D$5:$D$152='Analítico Cp.'!$B81),-('Comp.'!$J$5:$J$152=H$1),('Comp.'!$E$5:$E$152))</f>
        <v>0</v>
      </c>
      <c r="I81" s="12">
        <f>SUMPRODUCT(-('Diário 1º PA'!$E$4:$E$2000='Analítico Cp.'!$B81),-('Diário 1º PA'!$P$4:$P$2000=I$1),('Diário 1º PA'!$F$4:$F$2000))+SUMPRODUCT(-('Diário 2º PA'!$E$4:$E$1998='Analítico Cp.'!$B81),-('Diário 2º PA'!$P$4:$P$1998=I$1),('Diário 2º PA'!$F$4:$F$1998))+SUMPRODUCT(-('Diário 3º PA'!$E$4:$E$1991='Analítico Cp.'!$B81),-('Diário 3º PA'!$P$4:$P$1991=I$1),('Diário 3º PA'!$F$4:$F$1991))+SUMPRODUCT(-('Diário 4º PA'!$E$4:$E$2000='Analítico Cp.'!$B81),-('Diário 4º PA'!$P$4:$P$2000=I$1),('Diário 4º PA'!$F$4:$F$2000))+SUMPRODUCT(-('Comp.'!$D$5:$D$152='Analítico Cp.'!$B81),-('Comp.'!$J$5:$J$152=I$1),('Comp.'!$E$5:$E$152))</f>
        <v>0</v>
      </c>
      <c r="J81" s="12">
        <f>SUMPRODUCT(-('Diário 1º PA'!$E$4:$E$2000='Analítico Cp.'!$B81),-('Diário 1º PA'!$P$4:$P$2000=J$1),('Diário 1º PA'!$F$4:$F$2000))+SUMPRODUCT(-('Diário 2º PA'!$E$4:$E$1998='Analítico Cp.'!$B81),-('Diário 2º PA'!$P$4:$P$1998=J$1),('Diário 2º PA'!$F$4:$F$1998))+SUMPRODUCT(-('Diário 3º PA'!$E$4:$E$1991='Analítico Cp.'!$B81),-('Diário 3º PA'!$P$4:$P$1991=J$1),('Diário 3º PA'!$F$4:$F$1991))+SUMPRODUCT(-('Diário 4º PA'!$E$4:$E$2000='Analítico Cp.'!$B81),-('Diário 4º PA'!$P$4:$P$2000=J$1),('Diário 4º PA'!$F$4:$F$2000))+SUMPRODUCT(-('Comp.'!$D$5:$D$152='Analítico Cp.'!$B81),-('Comp.'!$J$5:$J$152=J$1),('Comp.'!$E$5:$E$152))</f>
        <v>0</v>
      </c>
      <c r="K81" s="12">
        <f>SUMPRODUCT(-('Diário 1º PA'!$E$4:$E$2000='Analítico Cp.'!$B81),-('Diário 1º PA'!$P$4:$P$2000=K$1),('Diário 1º PA'!$F$4:$F$2000))+SUMPRODUCT(-('Diário 2º PA'!$E$4:$E$1998='Analítico Cp.'!$B81),-('Diário 2º PA'!$P$4:$P$1998=K$1),('Diário 2º PA'!$F$4:$F$1998))+SUMPRODUCT(-('Diário 3º PA'!$E$4:$E$1991='Analítico Cp.'!$B81),-('Diário 3º PA'!$P$4:$P$1991=K$1),('Diário 3º PA'!$F$4:$F$1991))+SUMPRODUCT(-('Diário 4º PA'!$E$4:$E$2000='Analítico Cp.'!$B81),-('Diário 4º PA'!$P$4:$P$2000=K$1),('Diário 4º PA'!$F$4:$F$2000))+SUMPRODUCT(-('Comp.'!$D$5:$D$152='Analítico Cp.'!$B81),-('Comp.'!$J$5:$J$152=K$1),('Comp.'!$E$5:$E$152))</f>
        <v>0</v>
      </c>
      <c r="L81" s="12">
        <f>SUMPRODUCT(-('Diário 1º PA'!$E$4:$E$2000='Analítico Cp.'!$B81),-('Diário 1º PA'!$P$4:$P$2000=L$1),('Diário 1º PA'!$F$4:$F$2000))+SUMPRODUCT(-('Diário 2º PA'!$E$4:$E$1998='Analítico Cp.'!$B81),-('Diário 2º PA'!$P$4:$P$1998=L$1),('Diário 2º PA'!$F$4:$F$1998))+SUMPRODUCT(-('Diário 3º PA'!$E$4:$E$1991='Analítico Cp.'!$B81),-('Diário 3º PA'!$P$4:$P$1991=L$1),('Diário 3º PA'!$F$4:$F$1991))+SUMPRODUCT(-('Diário 4º PA'!$E$4:$E$2000='Analítico Cp.'!$B81),-('Diário 4º PA'!$P$4:$P$2000=L$1),('Diário 4º PA'!$F$4:$F$2000))+SUMPRODUCT(-('Comp.'!$D$5:$D$152='Analítico Cp.'!$B81),-('Comp.'!$J$5:$J$152=L$1),('Comp.'!$E$5:$E$152))</f>
        <v>0</v>
      </c>
      <c r="M81" s="12">
        <f>SUMPRODUCT(-('Diário 1º PA'!$E$4:$E$2000='Analítico Cp.'!$B81),-('Diário 1º PA'!$P$4:$P$2000=M$1),('Diário 1º PA'!$F$4:$F$2000))+SUMPRODUCT(-('Diário 2º PA'!$E$4:$E$1998='Analítico Cp.'!$B81),-('Diário 2º PA'!$P$4:$P$1998=M$1),('Diário 2º PA'!$F$4:$F$1998))+SUMPRODUCT(-('Diário 3º PA'!$E$4:$E$1991='Analítico Cp.'!$B81),-('Diário 3º PA'!$P$4:$P$1991=M$1),('Diário 3º PA'!$F$4:$F$1991))+SUMPRODUCT(-('Diário 4º PA'!$E$4:$E$2000='Analítico Cp.'!$B81),-('Diário 4º PA'!$P$4:$P$2000=M$1),('Diário 4º PA'!$F$4:$F$2000))+SUMPRODUCT(-('Comp.'!$D$5:$D$152='Analítico Cp.'!$B81),-('Comp.'!$J$5:$J$152=M$1),('Comp.'!$E$5:$E$152))</f>
        <v>0</v>
      </c>
      <c r="N81" s="12">
        <f>SUMPRODUCT(-('Diário 1º PA'!$E$4:$E$2000='Analítico Cp.'!$B81),-('Diário 1º PA'!$P$4:$P$2000=N$1),('Diário 1º PA'!$F$4:$F$2000))+SUMPRODUCT(-('Diário 2º PA'!$E$4:$E$1998='Analítico Cp.'!$B81),-('Diário 2º PA'!$P$4:$P$1998=N$1),('Diário 2º PA'!$F$4:$F$1998))+SUMPRODUCT(-('Diário 3º PA'!$E$4:$E$1991='Analítico Cp.'!$B81),-('Diário 3º PA'!$P$4:$P$1991=N$1),('Diário 3º PA'!$F$4:$F$1991))+SUMPRODUCT(-('Diário 4º PA'!$E$4:$E$2000='Analítico Cp.'!$B81),-('Diário 4º PA'!$P$4:$P$2000=N$1),('Diário 4º PA'!$F$4:$F$2000))+SUMPRODUCT(-('Comp.'!$D$5:$D$152='Analítico Cp.'!$B81),-('Comp.'!$J$5:$J$152=N$1),('Comp.'!$E$5:$E$152))</f>
        <v>0</v>
      </c>
      <c r="O81" s="13">
        <f t="shared" si="12"/>
        <v>0</v>
      </c>
      <c r="P81" s="172">
        <f t="shared" si="11"/>
        <v>0</v>
      </c>
    </row>
    <row r="82" spans="1:16" ht="23.25" customHeight="1">
      <c r="A82" s="63" t="s">
        <v>147</v>
      </c>
      <c r="B82" s="107" t="s">
        <v>190</v>
      </c>
      <c r="C82" s="12">
        <f>SUMPRODUCT(-('Diário 1º PA'!$E$4:$E$2000='Analítico Cp.'!$B82),-('Diário 1º PA'!$P$4:$P$2000=C$1),('Diário 1º PA'!$F$4:$F$2000))+SUMPRODUCT(-('Diário 2º PA'!$E$4:$E$1998='Analítico Cp.'!$B82),-('Diário 2º PA'!$P$4:$P$1998=C$1),('Diário 2º PA'!$F$4:$F$1998))+SUMPRODUCT(-('Diário 3º PA'!$E$4:$E$1991='Analítico Cp.'!$B82),-('Diário 3º PA'!$P$4:$P$1991=C$1),('Diário 3º PA'!$F$4:$F$1991))+SUMPRODUCT(-('Diário 4º PA'!$E$4:$E$2000='Analítico Cp.'!$B82),-('Diário 4º PA'!$P$4:$P$2000=C$1),('Diário 4º PA'!$F$4:$F$2000))+SUMPRODUCT(-('Comp.'!$D$5:$D$152='Analítico Cp.'!$B82),-('Comp.'!$J$5:$J$152=C$1),('Comp.'!$E$5:$E$152))</f>
        <v>0</v>
      </c>
      <c r="D82" s="12">
        <f>SUMPRODUCT(-('Diário 1º PA'!$E$4:$E$2000='Analítico Cp.'!$B82),-('Diário 1º PA'!$P$4:$P$2000=D$1),('Diário 1º PA'!$F$4:$F$2000))+SUMPRODUCT(-('Diário 2º PA'!$E$4:$E$1998='Analítico Cp.'!$B82),-('Diário 2º PA'!$P$4:$P$1998=D$1),('Diário 2º PA'!$F$4:$F$1998))+SUMPRODUCT(-('Diário 3º PA'!$E$4:$E$1991='Analítico Cp.'!$B82),-('Diário 3º PA'!$P$4:$P$1991=D$1),('Diário 3º PA'!$F$4:$F$1991))+SUMPRODUCT(-('Diário 4º PA'!$E$4:$E$2000='Analítico Cp.'!$B82),-('Diário 4º PA'!$P$4:$P$2000=D$1),('Diário 4º PA'!$F$4:$F$2000))+SUMPRODUCT(-('Comp.'!$D$5:$D$152='Analítico Cp.'!$B82),-('Comp.'!$J$5:$J$152=D$1),('Comp.'!$E$5:$E$152))</f>
        <v>0</v>
      </c>
      <c r="E82" s="12">
        <f>SUMPRODUCT(-('Diário 1º PA'!$E$4:$E$2000='Analítico Cp.'!$B82),-('Diário 1º PA'!$P$4:$P$2000=E$1),('Diário 1º PA'!$F$4:$F$2000))+SUMPRODUCT(-('Diário 2º PA'!$E$4:$E$1998='Analítico Cp.'!$B82),-('Diário 2º PA'!$P$4:$P$1998=E$1),('Diário 2º PA'!$F$4:$F$1998))+SUMPRODUCT(-('Diário 3º PA'!$E$4:$E$1991='Analítico Cp.'!$B82),-('Diário 3º PA'!$P$4:$P$1991=E$1),('Diário 3º PA'!$F$4:$F$1991))+SUMPRODUCT(-('Diário 4º PA'!$E$4:$E$2000='Analítico Cp.'!$B82),-('Diário 4º PA'!$P$4:$P$2000=E$1),('Diário 4º PA'!$F$4:$F$2000))+SUMPRODUCT(-('Comp.'!$D$5:$D$152='Analítico Cp.'!$B82),-('Comp.'!$J$5:$J$152=E$1),('Comp.'!$E$5:$E$152))</f>
        <v>0</v>
      </c>
      <c r="F82" s="12">
        <f>SUMPRODUCT(-('Diário 1º PA'!$E$4:$E$2000='Analítico Cp.'!$B82),-('Diário 1º PA'!$P$4:$P$2000=F$1),('Diário 1º PA'!$F$4:$F$2000))+SUMPRODUCT(-('Diário 2º PA'!$E$4:$E$1998='Analítico Cp.'!$B82),-('Diário 2º PA'!$P$4:$P$1998=F$1),('Diário 2º PA'!$F$4:$F$1998))+SUMPRODUCT(-('Diário 3º PA'!$E$4:$E$1991='Analítico Cp.'!$B82),-('Diário 3º PA'!$P$4:$P$1991=F$1),('Diário 3º PA'!$F$4:$F$1991))+SUMPRODUCT(-('Diário 4º PA'!$E$4:$E$2000='Analítico Cp.'!$B82),-('Diário 4º PA'!$P$4:$P$2000=F$1),('Diário 4º PA'!$F$4:$F$2000))+SUMPRODUCT(-('Comp.'!$D$5:$D$152='Analítico Cp.'!$B82),-('Comp.'!$J$5:$J$152=F$1),('Comp.'!$E$5:$E$152))</f>
        <v>0</v>
      </c>
      <c r="G82" s="12">
        <f>SUMPRODUCT(-('Diário 1º PA'!$E$4:$E$2000='Analítico Cp.'!$B82),-('Diário 1º PA'!$P$4:$P$2000=G$1),('Diário 1º PA'!$F$4:$F$2000))+SUMPRODUCT(-('Diário 2º PA'!$E$4:$E$1998='Analítico Cp.'!$B82),-('Diário 2º PA'!$P$4:$P$1998=G$1),('Diário 2º PA'!$F$4:$F$1998))+SUMPRODUCT(-('Diário 3º PA'!$E$4:$E$1991='Analítico Cp.'!$B82),-('Diário 3º PA'!$P$4:$P$1991=G$1),('Diário 3º PA'!$F$4:$F$1991))+SUMPRODUCT(-('Diário 4º PA'!$E$4:$E$2000='Analítico Cp.'!$B82),-('Diário 4º PA'!$P$4:$P$2000=G$1),('Diário 4º PA'!$F$4:$F$2000))+SUMPRODUCT(-('Comp.'!$D$5:$D$152='Analítico Cp.'!$B82),-('Comp.'!$J$5:$J$152=G$1),('Comp.'!$E$5:$E$152))</f>
        <v>0</v>
      </c>
      <c r="H82" s="12">
        <f>SUMPRODUCT(-('Diário 1º PA'!$E$4:$E$2000='Analítico Cp.'!$B82),-('Diário 1º PA'!$P$4:$P$2000=H$1),('Diário 1º PA'!$F$4:$F$2000))+SUMPRODUCT(-('Diário 2º PA'!$E$4:$E$1998='Analítico Cp.'!$B82),-('Diário 2º PA'!$P$4:$P$1998=H$1),('Diário 2º PA'!$F$4:$F$1998))+SUMPRODUCT(-('Diário 3º PA'!$E$4:$E$1991='Analítico Cp.'!$B82),-('Diário 3º PA'!$P$4:$P$1991=H$1),('Diário 3º PA'!$F$4:$F$1991))+SUMPRODUCT(-('Diário 4º PA'!$E$4:$E$2000='Analítico Cp.'!$B82),-('Diário 4º PA'!$P$4:$P$2000=H$1),('Diário 4º PA'!$F$4:$F$2000))+SUMPRODUCT(-('Comp.'!$D$5:$D$152='Analítico Cp.'!$B82),-('Comp.'!$J$5:$J$152=H$1),('Comp.'!$E$5:$E$152))</f>
        <v>0</v>
      </c>
      <c r="I82" s="12">
        <f>SUMPRODUCT(-('Diário 1º PA'!$E$4:$E$2000='Analítico Cp.'!$B82),-('Diário 1º PA'!$P$4:$P$2000=I$1),('Diário 1º PA'!$F$4:$F$2000))+SUMPRODUCT(-('Diário 2º PA'!$E$4:$E$1998='Analítico Cp.'!$B82),-('Diário 2º PA'!$P$4:$P$1998=I$1),('Diário 2º PA'!$F$4:$F$1998))+SUMPRODUCT(-('Diário 3º PA'!$E$4:$E$1991='Analítico Cp.'!$B82),-('Diário 3º PA'!$P$4:$P$1991=I$1),('Diário 3º PA'!$F$4:$F$1991))+SUMPRODUCT(-('Diário 4º PA'!$E$4:$E$2000='Analítico Cp.'!$B82),-('Diário 4º PA'!$P$4:$P$2000=I$1),('Diário 4º PA'!$F$4:$F$2000))+SUMPRODUCT(-('Comp.'!$D$5:$D$152='Analítico Cp.'!$B82),-('Comp.'!$J$5:$J$152=I$1),('Comp.'!$E$5:$E$152))</f>
        <v>0</v>
      </c>
      <c r="J82" s="12">
        <f>SUMPRODUCT(-('Diário 1º PA'!$E$4:$E$2000='Analítico Cp.'!$B82),-('Diário 1º PA'!$P$4:$P$2000=J$1),('Diário 1º PA'!$F$4:$F$2000))+SUMPRODUCT(-('Diário 2º PA'!$E$4:$E$1998='Analítico Cp.'!$B82),-('Diário 2º PA'!$P$4:$P$1998=J$1),('Diário 2º PA'!$F$4:$F$1998))+SUMPRODUCT(-('Diário 3º PA'!$E$4:$E$1991='Analítico Cp.'!$B82),-('Diário 3º PA'!$P$4:$P$1991=J$1),('Diário 3º PA'!$F$4:$F$1991))+SUMPRODUCT(-('Diário 4º PA'!$E$4:$E$2000='Analítico Cp.'!$B82),-('Diário 4º PA'!$P$4:$P$2000=J$1),('Diário 4º PA'!$F$4:$F$2000))+SUMPRODUCT(-('Comp.'!$D$5:$D$152='Analítico Cp.'!$B82),-('Comp.'!$J$5:$J$152=J$1),('Comp.'!$E$5:$E$152))</f>
        <v>0</v>
      </c>
      <c r="K82" s="12">
        <f>SUMPRODUCT(-('Diário 1º PA'!$E$4:$E$2000='Analítico Cp.'!$B82),-('Diário 1º PA'!$P$4:$P$2000=K$1),('Diário 1º PA'!$F$4:$F$2000))+SUMPRODUCT(-('Diário 2º PA'!$E$4:$E$1998='Analítico Cp.'!$B82),-('Diário 2º PA'!$P$4:$P$1998=K$1),('Diário 2º PA'!$F$4:$F$1998))+SUMPRODUCT(-('Diário 3º PA'!$E$4:$E$1991='Analítico Cp.'!$B82),-('Diário 3º PA'!$P$4:$P$1991=K$1),('Diário 3º PA'!$F$4:$F$1991))+SUMPRODUCT(-('Diário 4º PA'!$E$4:$E$2000='Analítico Cp.'!$B82),-('Diário 4º PA'!$P$4:$P$2000=K$1),('Diário 4º PA'!$F$4:$F$2000))+SUMPRODUCT(-('Comp.'!$D$5:$D$152='Analítico Cp.'!$B82),-('Comp.'!$J$5:$J$152=K$1),('Comp.'!$E$5:$E$152))</f>
        <v>0</v>
      </c>
      <c r="L82" s="12">
        <f>SUMPRODUCT(-('Diário 1º PA'!$E$4:$E$2000='Analítico Cp.'!$B82),-('Diário 1º PA'!$P$4:$P$2000=L$1),('Diário 1º PA'!$F$4:$F$2000))+SUMPRODUCT(-('Diário 2º PA'!$E$4:$E$1998='Analítico Cp.'!$B82),-('Diário 2º PA'!$P$4:$P$1998=L$1),('Diário 2º PA'!$F$4:$F$1998))+SUMPRODUCT(-('Diário 3º PA'!$E$4:$E$1991='Analítico Cp.'!$B82),-('Diário 3º PA'!$P$4:$P$1991=L$1),('Diário 3º PA'!$F$4:$F$1991))+SUMPRODUCT(-('Diário 4º PA'!$E$4:$E$2000='Analítico Cp.'!$B82),-('Diário 4º PA'!$P$4:$P$2000=L$1),('Diário 4º PA'!$F$4:$F$2000))+SUMPRODUCT(-('Comp.'!$D$5:$D$152='Analítico Cp.'!$B82),-('Comp.'!$J$5:$J$152=L$1),('Comp.'!$E$5:$E$152))</f>
        <v>0</v>
      </c>
      <c r="M82" s="12">
        <f>SUMPRODUCT(-('Diário 1º PA'!$E$4:$E$2000='Analítico Cp.'!$B82),-('Diário 1º PA'!$P$4:$P$2000=M$1),('Diário 1º PA'!$F$4:$F$2000))+SUMPRODUCT(-('Diário 2º PA'!$E$4:$E$1998='Analítico Cp.'!$B82),-('Diário 2º PA'!$P$4:$P$1998=M$1),('Diário 2º PA'!$F$4:$F$1998))+SUMPRODUCT(-('Diário 3º PA'!$E$4:$E$1991='Analítico Cp.'!$B82),-('Diário 3º PA'!$P$4:$P$1991=M$1),('Diário 3º PA'!$F$4:$F$1991))+SUMPRODUCT(-('Diário 4º PA'!$E$4:$E$2000='Analítico Cp.'!$B82),-('Diário 4º PA'!$P$4:$P$2000=M$1),('Diário 4º PA'!$F$4:$F$2000))+SUMPRODUCT(-('Comp.'!$D$5:$D$152='Analítico Cp.'!$B82),-('Comp.'!$J$5:$J$152=M$1),('Comp.'!$E$5:$E$152))</f>
        <v>0</v>
      </c>
      <c r="N82" s="12">
        <f>SUMPRODUCT(-('Diário 1º PA'!$E$4:$E$2000='Analítico Cp.'!$B82),-('Diário 1º PA'!$P$4:$P$2000=N$1),('Diário 1º PA'!$F$4:$F$2000))+SUMPRODUCT(-('Diário 2º PA'!$E$4:$E$1998='Analítico Cp.'!$B82),-('Diário 2º PA'!$P$4:$P$1998=N$1),('Diário 2º PA'!$F$4:$F$1998))+SUMPRODUCT(-('Diário 3º PA'!$E$4:$E$1991='Analítico Cp.'!$B82),-('Diário 3º PA'!$P$4:$P$1991=N$1),('Diário 3º PA'!$F$4:$F$1991))+SUMPRODUCT(-('Diário 4º PA'!$E$4:$E$2000='Analítico Cp.'!$B82),-('Diário 4º PA'!$P$4:$P$2000=N$1),('Diário 4º PA'!$F$4:$F$2000))+SUMPRODUCT(-('Comp.'!$D$5:$D$152='Analítico Cp.'!$B82),-('Comp.'!$J$5:$J$152=N$1),('Comp.'!$E$5:$E$152))</f>
        <v>0</v>
      </c>
      <c r="O82" s="13">
        <f t="shared" si="12"/>
        <v>0</v>
      </c>
      <c r="P82" s="172">
        <f t="shared" si="11"/>
        <v>0</v>
      </c>
    </row>
    <row r="83" spans="1:16" ht="23.25" customHeight="1">
      <c r="A83" s="63" t="s">
        <v>148</v>
      </c>
      <c r="B83" s="107" t="s">
        <v>90</v>
      </c>
      <c r="C83" s="12">
        <f>SUMPRODUCT(-('Diário 1º PA'!$E$4:$E$2000='Analítico Cp.'!$B83),-('Diário 1º PA'!$P$4:$P$2000=C$1),('Diário 1º PA'!$F$4:$F$2000))+SUMPRODUCT(-('Diário 2º PA'!$E$4:$E$1998='Analítico Cp.'!$B83),-('Diário 2º PA'!$P$4:$P$1998=C$1),('Diário 2º PA'!$F$4:$F$1998))+SUMPRODUCT(-('Diário 3º PA'!$E$4:$E$1991='Analítico Cp.'!$B83),-('Diário 3º PA'!$P$4:$P$1991=C$1),('Diário 3º PA'!$F$4:$F$1991))+SUMPRODUCT(-('Diário 4º PA'!$E$4:$E$2000='Analítico Cp.'!$B83),-('Diário 4º PA'!$P$4:$P$2000=C$1),('Diário 4º PA'!$F$4:$F$2000))+SUMPRODUCT(-('Comp.'!$D$5:$D$152='Analítico Cp.'!$B83),-('Comp.'!$J$5:$J$152=C$1),('Comp.'!$E$5:$E$152))</f>
        <v>9900</v>
      </c>
      <c r="D83" s="12">
        <f>SUMPRODUCT(-('Diário 1º PA'!$E$4:$E$2000='Analítico Cp.'!$B83),-('Diário 1º PA'!$P$4:$P$2000=D$1),('Diário 1º PA'!$F$4:$F$2000))+SUMPRODUCT(-('Diário 2º PA'!$E$4:$E$1998='Analítico Cp.'!$B83),-('Diário 2º PA'!$P$4:$P$1998=D$1),('Diário 2º PA'!$F$4:$F$1998))+SUMPRODUCT(-('Diário 3º PA'!$E$4:$E$1991='Analítico Cp.'!$B83),-('Diário 3º PA'!$P$4:$P$1991=D$1),('Diário 3º PA'!$F$4:$F$1991))+SUMPRODUCT(-('Diário 4º PA'!$E$4:$E$2000='Analítico Cp.'!$B83),-('Diário 4º PA'!$P$4:$P$2000=D$1),('Diário 4º PA'!$F$4:$F$2000))+SUMPRODUCT(-('Comp.'!$D$5:$D$152='Analítico Cp.'!$B83),-('Comp.'!$J$5:$J$152=D$1),('Comp.'!$E$5:$E$152))</f>
        <v>20000</v>
      </c>
      <c r="E83" s="12">
        <f>SUMPRODUCT(-('Diário 1º PA'!$E$4:$E$2000='Analítico Cp.'!$B83),-('Diário 1º PA'!$P$4:$P$2000=E$1),('Diário 1º PA'!$F$4:$F$2000))+SUMPRODUCT(-('Diário 2º PA'!$E$4:$E$1998='Analítico Cp.'!$B83),-('Diário 2º PA'!$P$4:$P$1998=E$1),('Diário 2º PA'!$F$4:$F$1998))+SUMPRODUCT(-('Diário 3º PA'!$E$4:$E$1991='Analítico Cp.'!$B83),-('Diário 3º PA'!$P$4:$P$1991=E$1),('Diário 3º PA'!$F$4:$F$1991))+SUMPRODUCT(-('Diário 4º PA'!$E$4:$E$2000='Analítico Cp.'!$B83),-('Diário 4º PA'!$P$4:$P$2000=E$1),('Diário 4º PA'!$F$4:$F$2000))+SUMPRODUCT(-('Comp.'!$D$5:$D$152='Analítico Cp.'!$B83),-('Comp.'!$J$5:$J$152=E$1),('Comp.'!$E$5:$E$152))</f>
        <v>11200</v>
      </c>
      <c r="F83" s="12">
        <f>SUMPRODUCT(-('Diário 1º PA'!$E$4:$E$2000='Analítico Cp.'!$B83),-('Diário 1º PA'!$P$4:$P$2000=F$1),('Diário 1º PA'!$F$4:$F$2000))+SUMPRODUCT(-('Diário 2º PA'!$E$4:$E$1998='Analítico Cp.'!$B83),-('Diário 2º PA'!$P$4:$P$1998=F$1),('Diário 2º PA'!$F$4:$F$1998))+SUMPRODUCT(-('Diário 3º PA'!$E$4:$E$1991='Analítico Cp.'!$B83),-('Diário 3º PA'!$P$4:$P$1991=F$1),('Diário 3º PA'!$F$4:$F$1991))+SUMPRODUCT(-('Diário 4º PA'!$E$4:$E$2000='Analítico Cp.'!$B83),-('Diário 4º PA'!$P$4:$P$2000=F$1),('Diário 4º PA'!$F$4:$F$2000))+SUMPRODUCT(-('Comp.'!$D$5:$D$152='Analítico Cp.'!$B83),-('Comp.'!$J$5:$J$152=F$1),('Comp.'!$E$5:$E$152))</f>
        <v>2500</v>
      </c>
      <c r="G83" s="12">
        <f>SUMPRODUCT(-('Diário 1º PA'!$E$4:$E$2000='Analítico Cp.'!$B83),-('Diário 1º PA'!$P$4:$P$2000=G$1),('Diário 1º PA'!$F$4:$F$2000))+SUMPRODUCT(-('Diário 2º PA'!$E$4:$E$1998='Analítico Cp.'!$B83),-('Diário 2º PA'!$P$4:$P$1998=G$1),('Diário 2º PA'!$F$4:$F$1998))+SUMPRODUCT(-('Diário 3º PA'!$E$4:$E$1991='Analítico Cp.'!$B83),-('Diário 3º PA'!$P$4:$P$1991=G$1),('Diário 3º PA'!$F$4:$F$1991))+SUMPRODUCT(-('Diário 4º PA'!$E$4:$E$2000='Analítico Cp.'!$B83),-('Diário 4º PA'!$P$4:$P$2000=G$1),('Diário 4º PA'!$F$4:$F$2000))+SUMPRODUCT(-('Comp.'!$D$5:$D$152='Analítico Cp.'!$B83),-('Comp.'!$J$5:$J$152=G$1),('Comp.'!$E$5:$E$152))</f>
        <v>2500</v>
      </c>
      <c r="H83" s="12">
        <f>SUMPRODUCT(-('Diário 1º PA'!$E$4:$E$2000='Analítico Cp.'!$B83),-('Diário 1º PA'!$P$4:$P$2000=H$1),('Diário 1º PA'!$F$4:$F$2000))+SUMPRODUCT(-('Diário 2º PA'!$E$4:$E$1998='Analítico Cp.'!$B83),-('Diário 2º PA'!$P$4:$P$1998=H$1),('Diário 2º PA'!$F$4:$F$1998))+SUMPRODUCT(-('Diário 3º PA'!$E$4:$E$1991='Analítico Cp.'!$B83),-('Diário 3º PA'!$P$4:$P$1991=H$1),('Diário 3º PA'!$F$4:$F$1991))+SUMPRODUCT(-('Diário 4º PA'!$E$4:$E$2000='Analítico Cp.'!$B83),-('Diário 4º PA'!$P$4:$P$2000=H$1),('Diário 4º PA'!$F$4:$F$2000))+SUMPRODUCT(-('Comp.'!$D$5:$D$152='Analítico Cp.'!$B83),-('Comp.'!$J$5:$J$152=H$1),('Comp.'!$E$5:$E$152))</f>
        <v>2500</v>
      </c>
      <c r="I83" s="12">
        <f>SUMPRODUCT(-('Diário 1º PA'!$E$4:$E$2000='Analítico Cp.'!$B83),-('Diário 1º PA'!$P$4:$P$2000=I$1),('Diário 1º PA'!$F$4:$F$2000))+SUMPRODUCT(-('Diário 2º PA'!$E$4:$E$1998='Analítico Cp.'!$B83),-('Diário 2º PA'!$P$4:$P$1998=I$1),('Diário 2º PA'!$F$4:$F$1998))+SUMPRODUCT(-('Diário 3º PA'!$E$4:$E$1991='Analítico Cp.'!$B83),-('Diário 3º PA'!$P$4:$P$1991=I$1),('Diário 3º PA'!$F$4:$F$1991))+SUMPRODUCT(-('Diário 4º PA'!$E$4:$E$2000='Analítico Cp.'!$B83),-('Diário 4º PA'!$P$4:$P$2000=I$1),('Diário 4º PA'!$F$4:$F$2000))+SUMPRODUCT(-('Comp.'!$D$5:$D$152='Analítico Cp.'!$B83),-('Comp.'!$J$5:$J$152=I$1),('Comp.'!$E$5:$E$152))</f>
        <v>14400</v>
      </c>
      <c r="J83" s="12">
        <f>SUMPRODUCT(-('Diário 1º PA'!$E$4:$E$2000='Analítico Cp.'!$B83),-('Diário 1º PA'!$P$4:$P$2000=J$1),('Diário 1º PA'!$F$4:$F$2000))+SUMPRODUCT(-('Diário 2º PA'!$E$4:$E$1998='Analítico Cp.'!$B83),-('Diário 2º PA'!$P$4:$P$1998=J$1),('Diário 2º PA'!$F$4:$F$1998))+SUMPRODUCT(-('Diário 3º PA'!$E$4:$E$1991='Analítico Cp.'!$B83),-('Diário 3º PA'!$P$4:$P$1991=J$1),('Diário 3º PA'!$F$4:$F$1991))+SUMPRODUCT(-('Diário 4º PA'!$E$4:$E$2000='Analítico Cp.'!$B83),-('Diário 4º PA'!$P$4:$P$2000=J$1),('Diário 4º PA'!$F$4:$F$2000))+SUMPRODUCT(-('Comp.'!$D$5:$D$152='Analítico Cp.'!$B83),-('Comp.'!$J$5:$J$152=J$1),('Comp.'!$E$5:$E$152))</f>
        <v>6900</v>
      </c>
      <c r="K83" s="12">
        <f>SUMPRODUCT(-('Diário 1º PA'!$E$4:$E$2000='Analítico Cp.'!$B83),-('Diário 1º PA'!$P$4:$P$2000=K$1),('Diário 1º PA'!$F$4:$F$2000))+SUMPRODUCT(-('Diário 2º PA'!$E$4:$E$1998='Analítico Cp.'!$B83),-('Diário 2º PA'!$P$4:$P$1998=K$1),('Diário 2º PA'!$F$4:$F$1998))+SUMPRODUCT(-('Diário 3º PA'!$E$4:$E$1991='Analítico Cp.'!$B83),-('Diário 3º PA'!$P$4:$P$1991=K$1),('Diário 3º PA'!$F$4:$F$1991))+SUMPRODUCT(-('Diário 4º PA'!$E$4:$E$2000='Analítico Cp.'!$B83),-('Diário 4º PA'!$P$4:$P$2000=K$1),('Diário 4º PA'!$F$4:$F$2000))+SUMPRODUCT(-('Comp.'!$D$5:$D$152='Analítico Cp.'!$B83),-('Comp.'!$J$5:$J$152=K$1),('Comp.'!$E$5:$E$152))</f>
        <v>24700</v>
      </c>
      <c r="L83" s="12">
        <f>SUMPRODUCT(-('Diário 1º PA'!$E$4:$E$2000='Analítico Cp.'!$B83),-('Diário 1º PA'!$P$4:$P$2000=L$1),('Diário 1º PA'!$F$4:$F$2000))+SUMPRODUCT(-('Diário 2º PA'!$E$4:$E$1998='Analítico Cp.'!$B83),-('Diário 2º PA'!$P$4:$P$1998=L$1),('Diário 2º PA'!$F$4:$F$1998))+SUMPRODUCT(-('Diário 3º PA'!$E$4:$E$1991='Analítico Cp.'!$B83),-('Diário 3º PA'!$P$4:$P$1991=L$1),('Diário 3º PA'!$F$4:$F$1991))+SUMPRODUCT(-('Diário 4º PA'!$E$4:$E$2000='Analítico Cp.'!$B83),-('Diário 4º PA'!$P$4:$P$2000=L$1),('Diário 4º PA'!$F$4:$F$2000))+SUMPRODUCT(-('Comp.'!$D$5:$D$152='Analítico Cp.'!$B83),-('Comp.'!$J$5:$J$152=L$1),('Comp.'!$E$5:$E$152))</f>
        <v>24700</v>
      </c>
      <c r="M83" s="12">
        <f>SUMPRODUCT(-('Diário 1º PA'!$E$4:$E$2000='Analítico Cp.'!$B83),-('Diário 1º PA'!$P$4:$P$2000=M$1),('Diário 1º PA'!$F$4:$F$2000))+SUMPRODUCT(-('Diário 2º PA'!$E$4:$E$1998='Analítico Cp.'!$B83),-('Diário 2º PA'!$P$4:$P$1998=M$1),('Diário 2º PA'!$F$4:$F$1998))+SUMPRODUCT(-('Diário 3º PA'!$E$4:$E$1991='Analítico Cp.'!$B83),-('Diário 3º PA'!$P$4:$P$1991=M$1),('Diário 3º PA'!$F$4:$F$1991))+SUMPRODUCT(-('Diário 4º PA'!$E$4:$E$2000='Analítico Cp.'!$B83),-('Diário 4º PA'!$P$4:$P$2000=M$1),('Diário 4º PA'!$F$4:$F$2000))+SUMPRODUCT(-('Comp.'!$D$5:$D$152='Analítico Cp.'!$B83),-('Comp.'!$J$5:$J$152=M$1),('Comp.'!$E$5:$E$152))</f>
        <v>0</v>
      </c>
      <c r="N83" s="12">
        <f>SUMPRODUCT(-('Diário 1º PA'!$E$4:$E$2000='Analítico Cp.'!$B83),-('Diário 1º PA'!$P$4:$P$2000=N$1),('Diário 1º PA'!$F$4:$F$2000))+SUMPRODUCT(-('Diário 2º PA'!$E$4:$E$1998='Analítico Cp.'!$B83),-('Diário 2º PA'!$P$4:$P$1998=N$1),('Diário 2º PA'!$F$4:$F$1998))+SUMPRODUCT(-('Diário 3º PA'!$E$4:$E$1991='Analítico Cp.'!$B83),-('Diário 3º PA'!$P$4:$P$1991=N$1),('Diário 3º PA'!$F$4:$F$1991))+SUMPRODUCT(-('Diário 4º PA'!$E$4:$E$2000='Analítico Cp.'!$B83),-('Diário 4º PA'!$P$4:$P$2000=N$1),('Diário 4º PA'!$F$4:$F$2000))+SUMPRODUCT(-('Comp.'!$D$5:$D$152='Analítico Cp.'!$B83),-('Comp.'!$J$5:$J$152=N$1),('Comp.'!$E$5:$E$152))</f>
        <v>0</v>
      </c>
      <c r="O83" s="13">
        <f t="shared" si="12"/>
        <v>119300</v>
      </c>
      <c r="P83" s="172">
        <f t="shared" si="11"/>
        <v>5.3434831504322045E-2</v>
      </c>
    </row>
    <row r="84" spans="1:16" ht="23.25" customHeight="1">
      <c r="A84" s="63" t="s">
        <v>149</v>
      </c>
      <c r="B84" s="107" t="s">
        <v>86</v>
      </c>
      <c r="C84" s="12">
        <f>SUMPRODUCT(-('Diário 1º PA'!$E$4:$E$2000='Analítico Cp.'!$B84),-('Diário 1º PA'!$P$4:$P$2000=C$1),('Diário 1º PA'!$F$4:$F$2000))+SUMPRODUCT(-('Diário 2º PA'!$E$4:$E$1998='Analítico Cp.'!$B84),-('Diário 2º PA'!$P$4:$P$1998=C$1),('Diário 2º PA'!$F$4:$F$1998))+SUMPRODUCT(-('Diário 3º PA'!$E$4:$E$1991='Analítico Cp.'!$B84),-('Diário 3º PA'!$P$4:$P$1991=C$1),('Diário 3º PA'!$F$4:$F$1991))+SUMPRODUCT(-('Diário 4º PA'!$E$4:$E$2000='Analítico Cp.'!$B84),-('Diário 4º PA'!$P$4:$P$2000=C$1),('Diário 4º PA'!$F$4:$F$2000))+SUMPRODUCT(-('Comp.'!$D$5:$D$152='Analítico Cp.'!$B84),-('Comp.'!$J$5:$J$152=C$1),('Comp.'!$E$5:$E$152))</f>
        <v>0</v>
      </c>
      <c r="D84" s="12">
        <f>SUMPRODUCT(-('Diário 1º PA'!$E$4:$E$2000='Analítico Cp.'!$B84),-('Diário 1º PA'!$P$4:$P$2000=D$1),('Diário 1º PA'!$F$4:$F$2000))+SUMPRODUCT(-('Diário 2º PA'!$E$4:$E$1998='Analítico Cp.'!$B84),-('Diário 2º PA'!$P$4:$P$1998=D$1),('Diário 2º PA'!$F$4:$F$1998))+SUMPRODUCT(-('Diário 3º PA'!$E$4:$E$1991='Analítico Cp.'!$B84),-('Diário 3º PA'!$P$4:$P$1991=D$1),('Diário 3º PA'!$F$4:$F$1991))+SUMPRODUCT(-('Diário 4º PA'!$E$4:$E$2000='Analítico Cp.'!$B84),-('Diário 4º PA'!$P$4:$P$2000=D$1),('Diário 4º PA'!$F$4:$F$2000))+SUMPRODUCT(-('Comp.'!$D$5:$D$152='Analítico Cp.'!$B84),-('Comp.'!$J$5:$J$152=D$1),('Comp.'!$E$5:$E$152))</f>
        <v>0</v>
      </c>
      <c r="E84" s="12">
        <f>SUMPRODUCT(-('Diário 1º PA'!$E$4:$E$2000='Analítico Cp.'!$B84),-('Diário 1º PA'!$P$4:$P$2000=E$1),('Diário 1º PA'!$F$4:$F$2000))+SUMPRODUCT(-('Diário 2º PA'!$E$4:$E$1998='Analítico Cp.'!$B84),-('Diário 2º PA'!$P$4:$P$1998=E$1),('Diário 2º PA'!$F$4:$F$1998))+SUMPRODUCT(-('Diário 3º PA'!$E$4:$E$1991='Analítico Cp.'!$B84),-('Diário 3º PA'!$P$4:$P$1991=E$1),('Diário 3º PA'!$F$4:$F$1991))+SUMPRODUCT(-('Diário 4º PA'!$E$4:$E$2000='Analítico Cp.'!$B84),-('Diário 4º PA'!$P$4:$P$2000=E$1),('Diário 4º PA'!$F$4:$F$2000))+SUMPRODUCT(-('Comp.'!$D$5:$D$152='Analítico Cp.'!$B84),-('Comp.'!$J$5:$J$152=E$1),('Comp.'!$E$5:$E$152))</f>
        <v>0</v>
      </c>
      <c r="F84" s="12">
        <f>SUMPRODUCT(-('Diário 1º PA'!$E$4:$E$2000='Analítico Cp.'!$B84),-('Diário 1º PA'!$P$4:$P$2000=F$1),('Diário 1º PA'!$F$4:$F$2000))+SUMPRODUCT(-('Diário 2º PA'!$E$4:$E$1998='Analítico Cp.'!$B84),-('Diário 2º PA'!$P$4:$P$1998=F$1),('Diário 2º PA'!$F$4:$F$1998))+SUMPRODUCT(-('Diário 3º PA'!$E$4:$E$1991='Analítico Cp.'!$B84),-('Diário 3º PA'!$P$4:$P$1991=F$1),('Diário 3º PA'!$F$4:$F$1991))+SUMPRODUCT(-('Diário 4º PA'!$E$4:$E$2000='Analítico Cp.'!$B84),-('Diário 4º PA'!$P$4:$P$2000=F$1),('Diário 4º PA'!$F$4:$F$2000))+SUMPRODUCT(-('Comp.'!$D$5:$D$152='Analítico Cp.'!$B84),-('Comp.'!$J$5:$J$152=F$1),('Comp.'!$E$5:$E$152))</f>
        <v>0</v>
      </c>
      <c r="G84" s="12">
        <f>SUMPRODUCT(-('Diário 1º PA'!$E$4:$E$2000='Analítico Cp.'!$B84),-('Diário 1º PA'!$P$4:$P$2000=G$1),('Diário 1º PA'!$F$4:$F$2000))+SUMPRODUCT(-('Diário 2º PA'!$E$4:$E$1998='Analítico Cp.'!$B84),-('Diário 2º PA'!$P$4:$P$1998=G$1),('Diário 2º PA'!$F$4:$F$1998))+SUMPRODUCT(-('Diário 3º PA'!$E$4:$E$1991='Analítico Cp.'!$B84),-('Diário 3º PA'!$P$4:$P$1991=G$1),('Diário 3º PA'!$F$4:$F$1991))+SUMPRODUCT(-('Diário 4º PA'!$E$4:$E$2000='Analítico Cp.'!$B84),-('Diário 4º PA'!$P$4:$P$2000=G$1),('Diário 4º PA'!$F$4:$F$2000))+SUMPRODUCT(-('Comp.'!$D$5:$D$152='Analítico Cp.'!$B84),-('Comp.'!$J$5:$J$152=G$1),('Comp.'!$E$5:$E$152))</f>
        <v>0</v>
      </c>
      <c r="H84" s="12">
        <f>SUMPRODUCT(-('Diário 1º PA'!$E$4:$E$2000='Analítico Cp.'!$B84),-('Diário 1º PA'!$P$4:$P$2000=H$1),('Diário 1º PA'!$F$4:$F$2000))+SUMPRODUCT(-('Diário 2º PA'!$E$4:$E$1998='Analítico Cp.'!$B84),-('Diário 2º PA'!$P$4:$P$1998=H$1),('Diário 2º PA'!$F$4:$F$1998))+SUMPRODUCT(-('Diário 3º PA'!$E$4:$E$1991='Analítico Cp.'!$B84),-('Diário 3º PA'!$P$4:$P$1991=H$1),('Diário 3º PA'!$F$4:$F$1991))+SUMPRODUCT(-('Diário 4º PA'!$E$4:$E$2000='Analítico Cp.'!$B84),-('Diário 4º PA'!$P$4:$P$2000=H$1),('Diário 4º PA'!$F$4:$F$2000))+SUMPRODUCT(-('Comp.'!$D$5:$D$152='Analítico Cp.'!$B84),-('Comp.'!$J$5:$J$152=H$1),('Comp.'!$E$5:$E$152))</f>
        <v>0</v>
      </c>
      <c r="I84" s="12">
        <f>SUMPRODUCT(-('Diário 1º PA'!$E$4:$E$2000='Analítico Cp.'!$B84),-('Diário 1º PA'!$P$4:$P$2000=I$1),('Diário 1º PA'!$F$4:$F$2000))+SUMPRODUCT(-('Diário 2º PA'!$E$4:$E$1998='Analítico Cp.'!$B84),-('Diário 2º PA'!$P$4:$P$1998=I$1),('Diário 2º PA'!$F$4:$F$1998))+SUMPRODUCT(-('Diário 3º PA'!$E$4:$E$1991='Analítico Cp.'!$B84),-('Diário 3º PA'!$P$4:$P$1991=I$1),('Diário 3º PA'!$F$4:$F$1991))+SUMPRODUCT(-('Diário 4º PA'!$E$4:$E$2000='Analítico Cp.'!$B84),-('Diário 4º PA'!$P$4:$P$2000=I$1),('Diário 4º PA'!$F$4:$F$2000))+SUMPRODUCT(-('Comp.'!$D$5:$D$152='Analítico Cp.'!$B84),-('Comp.'!$J$5:$J$152=I$1),('Comp.'!$E$5:$E$152))</f>
        <v>0</v>
      </c>
      <c r="J84" s="12">
        <f>SUMPRODUCT(-('Diário 1º PA'!$E$4:$E$2000='Analítico Cp.'!$B84),-('Diário 1º PA'!$P$4:$P$2000=J$1),('Diário 1º PA'!$F$4:$F$2000))+SUMPRODUCT(-('Diário 2º PA'!$E$4:$E$1998='Analítico Cp.'!$B84),-('Diário 2º PA'!$P$4:$P$1998=J$1),('Diário 2º PA'!$F$4:$F$1998))+SUMPRODUCT(-('Diário 3º PA'!$E$4:$E$1991='Analítico Cp.'!$B84),-('Diário 3º PA'!$P$4:$P$1991=J$1),('Diário 3º PA'!$F$4:$F$1991))+SUMPRODUCT(-('Diário 4º PA'!$E$4:$E$2000='Analítico Cp.'!$B84),-('Diário 4º PA'!$P$4:$P$2000=J$1),('Diário 4º PA'!$F$4:$F$2000))+SUMPRODUCT(-('Comp.'!$D$5:$D$152='Analítico Cp.'!$B84),-('Comp.'!$J$5:$J$152=J$1),('Comp.'!$E$5:$E$152))</f>
        <v>0</v>
      </c>
      <c r="K84" s="12">
        <f>SUMPRODUCT(-('Diário 1º PA'!$E$4:$E$2000='Analítico Cp.'!$B84),-('Diário 1º PA'!$P$4:$P$2000=K$1),('Diário 1º PA'!$F$4:$F$2000))+SUMPRODUCT(-('Diário 2º PA'!$E$4:$E$1998='Analítico Cp.'!$B84),-('Diário 2º PA'!$P$4:$P$1998=K$1),('Diário 2º PA'!$F$4:$F$1998))+SUMPRODUCT(-('Diário 3º PA'!$E$4:$E$1991='Analítico Cp.'!$B84),-('Diário 3º PA'!$P$4:$P$1991=K$1),('Diário 3º PA'!$F$4:$F$1991))+SUMPRODUCT(-('Diário 4º PA'!$E$4:$E$2000='Analítico Cp.'!$B84),-('Diário 4º PA'!$P$4:$P$2000=K$1),('Diário 4º PA'!$F$4:$F$2000))+SUMPRODUCT(-('Comp.'!$D$5:$D$152='Analítico Cp.'!$B84),-('Comp.'!$J$5:$J$152=K$1),('Comp.'!$E$5:$E$152))</f>
        <v>0</v>
      </c>
      <c r="L84" s="12">
        <f>SUMPRODUCT(-('Diário 1º PA'!$E$4:$E$2000='Analítico Cp.'!$B84),-('Diário 1º PA'!$P$4:$P$2000=L$1),('Diário 1º PA'!$F$4:$F$2000))+SUMPRODUCT(-('Diário 2º PA'!$E$4:$E$1998='Analítico Cp.'!$B84),-('Diário 2º PA'!$P$4:$P$1998=L$1),('Diário 2º PA'!$F$4:$F$1998))+SUMPRODUCT(-('Diário 3º PA'!$E$4:$E$1991='Analítico Cp.'!$B84),-('Diário 3º PA'!$P$4:$P$1991=L$1),('Diário 3º PA'!$F$4:$F$1991))+SUMPRODUCT(-('Diário 4º PA'!$E$4:$E$2000='Analítico Cp.'!$B84),-('Diário 4º PA'!$P$4:$P$2000=L$1),('Diário 4º PA'!$F$4:$F$2000))+SUMPRODUCT(-('Comp.'!$D$5:$D$152='Analítico Cp.'!$B84),-('Comp.'!$J$5:$J$152=L$1),('Comp.'!$E$5:$E$152))</f>
        <v>0</v>
      </c>
      <c r="M84" s="12">
        <f>SUMPRODUCT(-('Diário 1º PA'!$E$4:$E$2000='Analítico Cp.'!$B84),-('Diário 1º PA'!$P$4:$P$2000=M$1),('Diário 1º PA'!$F$4:$F$2000))+SUMPRODUCT(-('Diário 2º PA'!$E$4:$E$1998='Analítico Cp.'!$B84),-('Diário 2º PA'!$P$4:$P$1998=M$1),('Diário 2º PA'!$F$4:$F$1998))+SUMPRODUCT(-('Diário 3º PA'!$E$4:$E$1991='Analítico Cp.'!$B84),-('Diário 3º PA'!$P$4:$P$1991=M$1),('Diário 3º PA'!$F$4:$F$1991))+SUMPRODUCT(-('Diário 4º PA'!$E$4:$E$2000='Analítico Cp.'!$B84),-('Diário 4º PA'!$P$4:$P$2000=M$1),('Diário 4º PA'!$F$4:$F$2000))+SUMPRODUCT(-('Comp.'!$D$5:$D$152='Analítico Cp.'!$B84),-('Comp.'!$J$5:$J$152=M$1),('Comp.'!$E$5:$E$152))</f>
        <v>0</v>
      </c>
      <c r="N84" s="12">
        <f>SUMPRODUCT(-('Diário 1º PA'!$E$4:$E$2000='Analítico Cp.'!$B84),-('Diário 1º PA'!$P$4:$P$2000=N$1),('Diário 1º PA'!$F$4:$F$2000))+SUMPRODUCT(-('Diário 2º PA'!$E$4:$E$1998='Analítico Cp.'!$B84),-('Diário 2º PA'!$P$4:$P$1998=N$1),('Diário 2º PA'!$F$4:$F$1998))+SUMPRODUCT(-('Diário 3º PA'!$E$4:$E$1991='Analítico Cp.'!$B84),-('Diário 3º PA'!$P$4:$P$1991=N$1),('Diário 3º PA'!$F$4:$F$1991))+SUMPRODUCT(-('Diário 4º PA'!$E$4:$E$2000='Analítico Cp.'!$B84),-('Diário 4º PA'!$P$4:$P$2000=N$1),('Diário 4º PA'!$F$4:$F$2000))+SUMPRODUCT(-('Comp.'!$D$5:$D$152='Analítico Cp.'!$B84),-('Comp.'!$J$5:$J$152=N$1),('Comp.'!$E$5:$E$152))</f>
        <v>0</v>
      </c>
      <c r="O84" s="13">
        <f t="shared" si="12"/>
        <v>0</v>
      </c>
      <c r="P84" s="172">
        <f t="shared" si="11"/>
        <v>0</v>
      </c>
    </row>
    <row r="85" spans="1:16" ht="23.25" customHeight="1">
      <c r="A85" s="63" t="s">
        <v>150</v>
      </c>
      <c r="B85" s="107" t="s">
        <v>178</v>
      </c>
      <c r="C85" s="12">
        <f>SUMPRODUCT(-('Diário 1º PA'!$E$4:$E$2000='Analítico Cp.'!$B85),-('Diário 1º PA'!$P$4:$P$2000=C$1),('Diário 1º PA'!$F$4:$F$2000))+SUMPRODUCT(-('Diário 2º PA'!$E$4:$E$1998='Analítico Cp.'!$B85),-('Diário 2º PA'!$P$4:$P$1998=C$1),('Diário 2º PA'!$F$4:$F$1998))+SUMPRODUCT(-('Diário 3º PA'!$E$4:$E$1991='Analítico Cp.'!$B85),-('Diário 3º PA'!$P$4:$P$1991=C$1),('Diário 3º PA'!$F$4:$F$1991))+SUMPRODUCT(-('Diário 4º PA'!$E$4:$E$2000='Analítico Cp.'!$B85),-('Diário 4º PA'!$P$4:$P$2000=C$1),('Diário 4º PA'!$F$4:$F$2000))+SUMPRODUCT(-('Comp.'!$D$5:$D$152='Analítico Cp.'!$B85),-('Comp.'!$J$5:$J$152=C$1),('Comp.'!$E$5:$E$152))</f>
        <v>0</v>
      </c>
      <c r="D85" s="12">
        <f>SUMPRODUCT(-('Diário 1º PA'!$E$4:$E$2000='Analítico Cp.'!$B85),-('Diário 1º PA'!$P$4:$P$2000=D$1),('Diário 1º PA'!$F$4:$F$2000))+SUMPRODUCT(-('Diário 2º PA'!$E$4:$E$1998='Analítico Cp.'!$B85),-('Diário 2º PA'!$P$4:$P$1998=D$1),('Diário 2º PA'!$F$4:$F$1998))+SUMPRODUCT(-('Diário 3º PA'!$E$4:$E$1991='Analítico Cp.'!$B85),-('Diário 3º PA'!$P$4:$P$1991=D$1),('Diário 3º PA'!$F$4:$F$1991))+SUMPRODUCT(-('Diário 4º PA'!$E$4:$E$2000='Analítico Cp.'!$B85),-('Diário 4º PA'!$P$4:$P$2000=D$1),('Diário 4º PA'!$F$4:$F$2000))+SUMPRODUCT(-('Comp.'!$D$5:$D$152='Analítico Cp.'!$B85),-('Comp.'!$J$5:$J$152=D$1),('Comp.'!$E$5:$E$152))</f>
        <v>0</v>
      </c>
      <c r="E85" s="12">
        <f>SUMPRODUCT(-('Diário 1º PA'!$E$4:$E$2000='Analítico Cp.'!$B85),-('Diário 1º PA'!$P$4:$P$2000=E$1),('Diário 1º PA'!$F$4:$F$2000))+SUMPRODUCT(-('Diário 2º PA'!$E$4:$E$1998='Analítico Cp.'!$B85),-('Diário 2º PA'!$P$4:$P$1998=E$1),('Diário 2º PA'!$F$4:$F$1998))+SUMPRODUCT(-('Diário 3º PA'!$E$4:$E$1991='Analítico Cp.'!$B85),-('Diário 3º PA'!$P$4:$P$1991=E$1),('Diário 3º PA'!$F$4:$F$1991))+SUMPRODUCT(-('Diário 4º PA'!$E$4:$E$2000='Analítico Cp.'!$B85),-('Diário 4º PA'!$P$4:$P$2000=E$1),('Diário 4º PA'!$F$4:$F$2000))+SUMPRODUCT(-('Comp.'!$D$5:$D$152='Analítico Cp.'!$B85),-('Comp.'!$J$5:$J$152=E$1),('Comp.'!$E$5:$E$152))</f>
        <v>0</v>
      </c>
      <c r="F85" s="12">
        <f>SUMPRODUCT(-('Diário 1º PA'!$E$4:$E$2000='Analítico Cp.'!$B85),-('Diário 1º PA'!$P$4:$P$2000=F$1),('Diário 1º PA'!$F$4:$F$2000))+SUMPRODUCT(-('Diário 2º PA'!$E$4:$E$1998='Analítico Cp.'!$B85),-('Diário 2º PA'!$P$4:$P$1998=F$1),('Diário 2º PA'!$F$4:$F$1998))+SUMPRODUCT(-('Diário 3º PA'!$E$4:$E$1991='Analítico Cp.'!$B85),-('Diário 3º PA'!$P$4:$P$1991=F$1),('Diário 3º PA'!$F$4:$F$1991))+SUMPRODUCT(-('Diário 4º PA'!$E$4:$E$2000='Analítico Cp.'!$B85),-('Diário 4º PA'!$P$4:$P$2000=F$1),('Diário 4º PA'!$F$4:$F$2000))+SUMPRODUCT(-('Comp.'!$D$5:$D$152='Analítico Cp.'!$B85),-('Comp.'!$J$5:$J$152=F$1),('Comp.'!$E$5:$E$152))</f>
        <v>0</v>
      </c>
      <c r="G85" s="12">
        <f>SUMPRODUCT(-('Diário 1º PA'!$E$4:$E$2000='Analítico Cp.'!$B85),-('Diário 1º PA'!$P$4:$P$2000=G$1),('Diário 1º PA'!$F$4:$F$2000))+SUMPRODUCT(-('Diário 2º PA'!$E$4:$E$1998='Analítico Cp.'!$B85),-('Diário 2º PA'!$P$4:$P$1998=G$1),('Diário 2º PA'!$F$4:$F$1998))+SUMPRODUCT(-('Diário 3º PA'!$E$4:$E$1991='Analítico Cp.'!$B85),-('Diário 3º PA'!$P$4:$P$1991=G$1),('Diário 3º PA'!$F$4:$F$1991))+SUMPRODUCT(-('Diário 4º PA'!$E$4:$E$2000='Analítico Cp.'!$B85),-('Diário 4º PA'!$P$4:$P$2000=G$1),('Diário 4º PA'!$F$4:$F$2000))+SUMPRODUCT(-('Comp.'!$D$5:$D$152='Analítico Cp.'!$B85),-('Comp.'!$J$5:$J$152=G$1),('Comp.'!$E$5:$E$152))</f>
        <v>0</v>
      </c>
      <c r="H85" s="12">
        <f>SUMPRODUCT(-('Diário 1º PA'!$E$4:$E$2000='Analítico Cp.'!$B85),-('Diário 1º PA'!$P$4:$P$2000=H$1),('Diário 1º PA'!$F$4:$F$2000))+SUMPRODUCT(-('Diário 2º PA'!$E$4:$E$1998='Analítico Cp.'!$B85),-('Diário 2º PA'!$P$4:$P$1998=H$1),('Diário 2º PA'!$F$4:$F$1998))+SUMPRODUCT(-('Diário 3º PA'!$E$4:$E$1991='Analítico Cp.'!$B85),-('Diário 3º PA'!$P$4:$P$1991=H$1),('Diário 3º PA'!$F$4:$F$1991))+SUMPRODUCT(-('Diário 4º PA'!$E$4:$E$2000='Analítico Cp.'!$B85),-('Diário 4º PA'!$P$4:$P$2000=H$1),('Diário 4º PA'!$F$4:$F$2000))+SUMPRODUCT(-('Comp.'!$D$5:$D$152='Analítico Cp.'!$B85),-('Comp.'!$J$5:$J$152=H$1),('Comp.'!$E$5:$E$152))</f>
        <v>0</v>
      </c>
      <c r="I85" s="12">
        <f>SUMPRODUCT(-('Diário 1º PA'!$E$4:$E$2000='Analítico Cp.'!$B85),-('Diário 1º PA'!$P$4:$P$2000=I$1),('Diário 1º PA'!$F$4:$F$2000))+SUMPRODUCT(-('Diário 2º PA'!$E$4:$E$1998='Analítico Cp.'!$B85),-('Diário 2º PA'!$P$4:$P$1998=I$1),('Diário 2º PA'!$F$4:$F$1998))+SUMPRODUCT(-('Diário 3º PA'!$E$4:$E$1991='Analítico Cp.'!$B85),-('Diário 3º PA'!$P$4:$P$1991=I$1),('Diário 3º PA'!$F$4:$F$1991))+SUMPRODUCT(-('Diário 4º PA'!$E$4:$E$2000='Analítico Cp.'!$B85),-('Diário 4º PA'!$P$4:$P$2000=I$1),('Diário 4º PA'!$F$4:$F$2000))+SUMPRODUCT(-('Comp.'!$D$5:$D$152='Analítico Cp.'!$B85),-('Comp.'!$J$5:$J$152=I$1),('Comp.'!$E$5:$E$152))</f>
        <v>0</v>
      </c>
      <c r="J85" s="12">
        <f>SUMPRODUCT(-('Diário 1º PA'!$E$4:$E$2000='Analítico Cp.'!$B85),-('Diário 1º PA'!$P$4:$P$2000=J$1),('Diário 1º PA'!$F$4:$F$2000))+SUMPRODUCT(-('Diário 2º PA'!$E$4:$E$1998='Analítico Cp.'!$B85),-('Diário 2º PA'!$P$4:$P$1998=J$1),('Diário 2º PA'!$F$4:$F$1998))+SUMPRODUCT(-('Diário 3º PA'!$E$4:$E$1991='Analítico Cp.'!$B85),-('Diário 3º PA'!$P$4:$P$1991=J$1),('Diário 3º PA'!$F$4:$F$1991))+SUMPRODUCT(-('Diário 4º PA'!$E$4:$E$2000='Analítico Cp.'!$B85),-('Diário 4º PA'!$P$4:$P$2000=J$1),('Diário 4º PA'!$F$4:$F$2000))+SUMPRODUCT(-('Comp.'!$D$5:$D$152='Analítico Cp.'!$B85),-('Comp.'!$J$5:$J$152=J$1),('Comp.'!$E$5:$E$152))</f>
        <v>0</v>
      </c>
      <c r="K85" s="12">
        <f>SUMPRODUCT(-('Diário 1º PA'!$E$4:$E$2000='Analítico Cp.'!$B85),-('Diário 1º PA'!$P$4:$P$2000=K$1),('Diário 1º PA'!$F$4:$F$2000))+SUMPRODUCT(-('Diário 2º PA'!$E$4:$E$1998='Analítico Cp.'!$B85),-('Diário 2º PA'!$P$4:$P$1998=K$1),('Diário 2º PA'!$F$4:$F$1998))+SUMPRODUCT(-('Diário 3º PA'!$E$4:$E$1991='Analítico Cp.'!$B85),-('Diário 3º PA'!$P$4:$P$1991=K$1),('Diário 3º PA'!$F$4:$F$1991))+SUMPRODUCT(-('Diário 4º PA'!$E$4:$E$2000='Analítico Cp.'!$B85),-('Diário 4º PA'!$P$4:$P$2000=K$1),('Diário 4º PA'!$F$4:$F$2000))+SUMPRODUCT(-('Comp.'!$D$5:$D$152='Analítico Cp.'!$B85),-('Comp.'!$J$5:$J$152=K$1),('Comp.'!$E$5:$E$152))</f>
        <v>0</v>
      </c>
      <c r="L85" s="12">
        <f>SUMPRODUCT(-('Diário 1º PA'!$E$4:$E$2000='Analítico Cp.'!$B85),-('Diário 1º PA'!$P$4:$P$2000=L$1),('Diário 1º PA'!$F$4:$F$2000))+SUMPRODUCT(-('Diário 2º PA'!$E$4:$E$1998='Analítico Cp.'!$B85),-('Diário 2º PA'!$P$4:$P$1998=L$1),('Diário 2º PA'!$F$4:$F$1998))+SUMPRODUCT(-('Diário 3º PA'!$E$4:$E$1991='Analítico Cp.'!$B85),-('Diário 3º PA'!$P$4:$P$1991=L$1),('Diário 3º PA'!$F$4:$F$1991))+SUMPRODUCT(-('Diário 4º PA'!$E$4:$E$2000='Analítico Cp.'!$B85),-('Diário 4º PA'!$P$4:$P$2000=L$1),('Diário 4º PA'!$F$4:$F$2000))+SUMPRODUCT(-('Comp.'!$D$5:$D$152='Analítico Cp.'!$B85),-('Comp.'!$J$5:$J$152=L$1),('Comp.'!$E$5:$E$152))</f>
        <v>0</v>
      </c>
      <c r="M85" s="12">
        <f>SUMPRODUCT(-('Diário 1º PA'!$E$4:$E$2000='Analítico Cp.'!$B85),-('Diário 1º PA'!$P$4:$P$2000=M$1),('Diário 1º PA'!$F$4:$F$2000))+SUMPRODUCT(-('Diário 2º PA'!$E$4:$E$1998='Analítico Cp.'!$B85),-('Diário 2º PA'!$P$4:$P$1998=M$1),('Diário 2º PA'!$F$4:$F$1998))+SUMPRODUCT(-('Diário 3º PA'!$E$4:$E$1991='Analítico Cp.'!$B85),-('Diário 3º PA'!$P$4:$P$1991=M$1),('Diário 3º PA'!$F$4:$F$1991))+SUMPRODUCT(-('Diário 4º PA'!$E$4:$E$2000='Analítico Cp.'!$B85),-('Diário 4º PA'!$P$4:$P$2000=M$1),('Diário 4º PA'!$F$4:$F$2000))+SUMPRODUCT(-('Comp.'!$D$5:$D$152='Analítico Cp.'!$B85),-('Comp.'!$J$5:$J$152=M$1),('Comp.'!$E$5:$E$152))</f>
        <v>0</v>
      </c>
      <c r="N85" s="12">
        <f>SUMPRODUCT(-('Diário 1º PA'!$E$4:$E$2000='Analítico Cp.'!$B85),-('Diário 1º PA'!$P$4:$P$2000=N$1),('Diário 1º PA'!$F$4:$F$2000))+SUMPRODUCT(-('Diário 2º PA'!$E$4:$E$1998='Analítico Cp.'!$B85),-('Diário 2º PA'!$P$4:$P$1998=N$1),('Diário 2º PA'!$F$4:$F$1998))+SUMPRODUCT(-('Diário 3º PA'!$E$4:$E$1991='Analítico Cp.'!$B85),-('Diário 3º PA'!$P$4:$P$1991=N$1),('Diário 3º PA'!$F$4:$F$1991))+SUMPRODUCT(-('Diário 4º PA'!$E$4:$E$2000='Analítico Cp.'!$B85),-('Diário 4º PA'!$P$4:$P$2000=N$1),('Diário 4º PA'!$F$4:$F$2000))+SUMPRODUCT(-('Comp.'!$D$5:$D$152='Analítico Cp.'!$B85),-('Comp.'!$J$5:$J$152=N$1),('Comp.'!$E$5:$E$152))</f>
        <v>0</v>
      </c>
      <c r="O85" s="13">
        <f t="shared" si="12"/>
        <v>0</v>
      </c>
      <c r="P85" s="172">
        <f t="shared" si="11"/>
        <v>0</v>
      </c>
    </row>
    <row r="86" spans="1:16" ht="23.25" customHeight="1">
      <c r="A86" s="63" t="s">
        <v>151</v>
      </c>
      <c r="B86" s="107" t="s">
        <v>61</v>
      </c>
      <c r="C86" s="12">
        <f>SUMPRODUCT(-('Diário 1º PA'!$E$4:$E$2000='Analítico Cp.'!$B86),-('Diário 1º PA'!$P$4:$P$2000=C$1),('Diário 1º PA'!$F$4:$F$2000))+SUMPRODUCT(-('Diário 2º PA'!$E$4:$E$1998='Analítico Cp.'!$B86),-('Diário 2º PA'!$P$4:$P$1998=C$1),('Diário 2º PA'!$F$4:$F$1998))+SUMPRODUCT(-('Diário 3º PA'!$E$4:$E$1991='Analítico Cp.'!$B86),-('Diário 3º PA'!$P$4:$P$1991=C$1),('Diário 3º PA'!$F$4:$F$1991))+SUMPRODUCT(-('Diário 4º PA'!$E$4:$E$2000='Analítico Cp.'!$B86),-('Diário 4º PA'!$P$4:$P$2000=C$1),('Diário 4º PA'!$F$4:$F$2000))+SUMPRODUCT(-('Comp.'!$D$5:$D$152='Analítico Cp.'!$B86),-('Comp.'!$J$5:$J$152=C$1),('Comp.'!$E$5:$E$152))</f>
        <v>0</v>
      </c>
      <c r="D86" s="12">
        <f>SUMPRODUCT(-('Diário 1º PA'!$E$4:$E$2000='Analítico Cp.'!$B86),-('Diário 1º PA'!$P$4:$P$2000=D$1),('Diário 1º PA'!$F$4:$F$2000))+SUMPRODUCT(-('Diário 2º PA'!$E$4:$E$1998='Analítico Cp.'!$B86),-('Diário 2º PA'!$P$4:$P$1998=D$1),('Diário 2º PA'!$F$4:$F$1998))+SUMPRODUCT(-('Diário 3º PA'!$E$4:$E$1991='Analítico Cp.'!$B86),-('Diário 3º PA'!$P$4:$P$1991=D$1),('Diário 3º PA'!$F$4:$F$1991))+SUMPRODUCT(-('Diário 4º PA'!$E$4:$E$2000='Analítico Cp.'!$B86),-('Diário 4º PA'!$P$4:$P$2000=D$1),('Diário 4º PA'!$F$4:$F$2000))+SUMPRODUCT(-('Comp.'!$D$5:$D$152='Analítico Cp.'!$B86),-('Comp.'!$J$5:$J$152=D$1),('Comp.'!$E$5:$E$152))</f>
        <v>0</v>
      </c>
      <c r="E86" s="12">
        <f>SUMPRODUCT(-('Diário 1º PA'!$E$4:$E$2000='Analítico Cp.'!$B86),-('Diário 1º PA'!$P$4:$P$2000=E$1),('Diário 1º PA'!$F$4:$F$2000))+SUMPRODUCT(-('Diário 2º PA'!$E$4:$E$1998='Analítico Cp.'!$B86),-('Diário 2º PA'!$P$4:$P$1998=E$1),('Diário 2º PA'!$F$4:$F$1998))+SUMPRODUCT(-('Diário 3º PA'!$E$4:$E$1991='Analítico Cp.'!$B86),-('Diário 3º PA'!$P$4:$P$1991=E$1),('Diário 3º PA'!$F$4:$F$1991))+SUMPRODUCT(-('Diário 4º PA'!$E$4:$E$2000='Analítico Cp.'!$B86),-('Diário 4º PA'!$P$4:$P$2000=E$1),('Diário 4º PA'!$F$4:$F$2000))+SUMPRODUCT(-('Comp.'!$D$5:$D$152='Analítico Cp.'!$B86),-('Comp.'!$J$5:$J$152=E$1),('Comp.'!$E$5:$E$152))</f>
        <v>0</v>
      </c>
      <c r="F86" s="12">
        <f>SUMPRODUCT(-('Diário 1º PA'!$E$4:$E$2000='Analítico Cp.'!$B86),-('Diário 1º PA'!$P$4:$P$2000=F$1),('Diário 1º PA'!$F$4:$F$2000))+SUMPRODUCT(-('Diário 2º PA'!$E$4:$E$1998='Analítico Cp.'!$B86),-('Diário 2º PA'!$P$4:$P$1998=F$1),('Diário 2º PA'!$F$4:$F$1998))+SUMPRODUCT(-('Diário 3º PA'!$E$4:$E$1991='Analítico Cp.'!$B86),-('Diário 3º PA'!$P$4:$P$1991=F$1),('Diário 3º PA'!$F$4:$F$1991))+SUMPRODUCT(-('Diário 4º PA'!$E$4:$E$2000='Analítico Cp.'!$B86),-('Diário 4º PA'!$P$4:$P$2000=F$1),('Diário 4º PA'!$F$4:$F$2000))+SUMPRODUCT(-('Comp.'!$D$5:$D$152='Analítico Cp.'!$B86),-('Comp.'!$J$5:$J$152=F$1),('Comp.'!$E$5:$E$152))</f>
        <v>0</v>
      </c>
      <c r="G86" s="12">
        <f>SUMPRODUCT(-('Diário 1º PA'!$E$4:$E$2000='Analítico Cp.'!$B86),-('Diário 1º PA'!$P$4:$P$2000=G$1),('Diário 1º PA'!$F$4:$F$2000))+SUMPRODUCT(-('Diário 2º PA'!$E$4:$E$1998='Analítico Cp.'!$B86),-('Diário 2º PA'!$P$4:$P$1998=G$1),('Diário 2º PA'!$F$4:$F$1998))+SUMPRODUCT(-('Diário 3º PA'!$E$4:$E$1991='Analítico Cp.'!$B86),-('Diário 3º PA'!$P$4:$P$1991=G$1),('Diário 3º PA'!$F$4:$F$1991))+SUMPRODUCT(-('Diário 4º PA'!$E$4:$E$2000='Analítico Cp.'!$B86),-('Diário 4º PA'!$P$4:$P$2000=G$1),('Diário 4º PA'!$F$4:$F$2000))+SUMPRODUCT(-('Comp.'!$D$5:$D$152='Analítico Cp.'!$B86),-('Comp.'!$J$5:$J$152=G$1),('Comp.'!$E$5:$E$152))</f>
        <v>0</v>
      </c>
      <c r="H86" s="12">
        <f>SUMPRODUCT(-('Diário 1º PA'!$E$4:$E$2000='Analítico Cp.'!$B86),-('Diário 1º PA'!$P$4:$P$2000=H$1),('Diário 1º PA'!$F$4:$F$2000))+SUMPRODUCT(-('Diário 2º PA'!$E$4:$E$1998='Analítico Cp.'!$B86),-('Diário 2º PA'!$P$4:$P$1998=H$1),('Diário 2º PA'!$F$4:$F$1998))+SUMPRODUCT(-('Diário 3º PA'!$E$4:$E$1991='Analítico Cp.'!$B86),-('Diário 3º PA'!$P$4:$P$1991=H$1),('Diário 3º PA'!$F$4:$F$1991))+SUMPRODUCT(-('Diário 4º PA'!$E$4:$E$2000='Analítico Cp.'!$B86),-('Diário 4º PA'!$P$4:$P$2000=H$1),('Diário 4º PA'!$F$4:$F$2000))+SUMPRODUCT(-('Comp.'!$D$5:$D$152='Analítico Cp.'!$B86),-('Comp.'!$J$5:$J$152=H$1),('Comp.'!$E$5:$E$152))</f>
        <v>0</v>
      </c>
      <c r="I86" s="12">
        <f>SUMPRODUCT(-('Diário 1º PA'!$E$4:$E$2000='Analítico Cp.'!$B86),-('Diário 1º PA'!$P$4:$P$2000=I$1),('Diário 1º PA'!$F$4:$F$2000))+SUMPRODUCT(-('Diário 2º PA'!$E$4:$E$1998='Analítico Cp.'!$B86),-('Diário 2º PA'!$P$4:$P$1998=I$1),('Diário 2º PA'!$F$4:$F$1998))+SUMPRODUCT(-('Diário 3º PA'!$E$4:$E$1991='Analítico Cp.'!$B86),-('Diário 3º PA'!$P$4:$P$1991=I$1),('Diário 3º PA'!$F$4:$F$1991))+SUMPRODUCT(-('Diário 4º PA'!$E$4:$E$2000='Analítico Cp.'!$B86),-('Diário 4º PA'!$P$4:$P$2000=I$1),('Diário 4º PA'!$F$4:$F$2000))+SUMPRODUCT(-('Comp.'!$D$5:$D$152='Analítico Cp.'!$B86),-('Comp.'!$J$5:$J$152=I$1),('Comp.'!$E$5:$E$152))</f>
        <v>0</v>
      </c>
      <c r="J86" s="12">
        <f>SUMPRODUCT(-('Diário 1º PA'!$E$4:$E$2000='Analítico Cp.'!$B86),-('Diário 1º PA'!$P$4:$P$2000=J$1),('Diário 1º PA'!$F$4:$F$2000))+SUMPRODUCT(-('Diário 2º PA'!$E$4:$E$1998='Analítico Cp.'!$B86),-('Diário 2º PA'!$P$4:$P$1998=J$1),('Diário 2º PA'!$F$4:$F$1998))+SUMPRODUCT(-('Diário 3º PA'!$E$4:$E$1991='Analítico Cp.'!$B86),-('Diário 3º PA'!$P$4:$P$1991=J$1),('Diário 3º PA'!$F$4:$F$1991))+SUMPRODUCT(-('Diário 4º PA'!$E$4:$E$2000='Analítico Cp.'!$B86),-('Diário 4º PA'!$P$4:$P$2000=J$1),('Diário 4º PA'!$F$4:$F$2000))+SUMPRODUCT(-('Comp.'!$D$5:$D$152='Analítico Cp.'!$B86),-('Comp.'!$J$5:$J$152=J$1),('Comp.'!$E$5:$E$152))</f>
        <v>0</v>
      </c>
      <c r="K86" s="12">
        <f>SUMPRODUCT(-('Diário 1º PA'!$E$4:$E$2000='Analítico Cp.'!$B86),-('Diário 1º PA'!$P$4:$P$2000=K$1),('Diário 1º PA'!$F$4:$F$2000))+SUMPRODUCT(-('Diário 2º PA'!$E$4:$E$1998='Analítico Cp.'!$B86),-('Diário 2º PA'!$P$4:$P$1998=K$1),('Diário 2º PA'!$F$4:$F$1998))+SUMPRODUCT(-('Diário 3º PA'!$E$4:$E$1991='Analítico Cp.'!$B86),-('Diário 3º PA'!$P$4:$P$1991=K$1),('Diário 3º PA'!$F$4:$F$1991))+SUMPRODUCT(-('Diário 4º PA'!$E$4:$E$2000='Analítico Cp.'!$B86),-('Diário 4º PA'!$P$4:$P$2000=K$1),('Diário 4º PA'!$F$4:$F$2000))+SUMPRODUCT(-('Comp.'!$D$5:$D$152='Analítico Cp.'!$B86),-('Comp.'!$J$5:$J$152=K$1),('Comp.'!$E$5:$E$152))</f>
        <v>0</v>
      </c>
      <c r="L86" s="12">
        <f>SUMPRODUCT(-('Diário 1º PA'!$E$4:$E$2000='Analítico Cp.'!$B86),-('Diário 1º PA'!$P$4:$P$2000=L$1),('Diário 1º PA'!$F$4:$F$2000))+SUMPRODUCT(-('Diário 2º PA'!$E$4:$E$1998='Analítico Cp.'!$B86),-('Diário 2º PA'!$P$4:$P$1998=L$1),('Diário 2º PA'!$F$4:$F$1998))+SUMPRODUCT(-('Diário 3º PA'!$E$4:$E$1991='Analítico Cp.'!$B86),-('Diário 3º PA'!$P$4:$P$1991=L$1),('Diário 3º PA'!$F$4:$F$1991))+SUMPRODUCT(-('Diário 4º PA'!$E$4:$E$2000='Analítico Cp.'!$B86),-('Diário 4º PA'!$P$4:$P$2000=L$1),('Diário 4º PA'!$F$4:$F$2000))+SUMPRODUCT(-('Comp.'!$D$5:$D$152='Analítico Cp.'!$B86),-('Comp.'!$J$5:$J$152=L$1),('Comp.'!$E$5:$E$152))</f>
        <v>0</v>
      </c>
      <c r="M86" s="12">
        <f>SUMPRODUCT(-('Diário 1º PA'!$E$4:$E$2000='Analítico Cp.'!$B86),-('Diário 1º PA'!$P$4:$P$2000=M$1),('Diário 1º PA'!$F$4:$F$2000))+SUMPRODUCT(-('Diário 2º PA'!$E$4:$E$1998='Analítico Cp.'!$B86),-('Diário 2º PA'!$P$4:$P$1998=M$1),('Diário 2º PA'!$F$4:$F$1998))+SUMPRODUCT(-('Diário 3º PA'!$E$4:$E$1991='Analítico Cp.'!$B86),-('Diário 3º PA'!$P$4:$P$1991=M$1),('Diário 3º PA'!$F$4:$F$1991))+SUMPRODUCT(-('Diário 4º PA'!$E$4:$E$2000='Analítico Cp.'!$B86),-('Diário 4º PA'!$P$4:$P$2000=M$1),('Diário 4º PA'!$F$4:$F$2000))+SUMPRODUCT(-('Comp.'!$D$5:$D$152='Analítico Cp.'!$B86),-('Comp.'!$J$5:$J$152=M$1),('Comp.'!$E$5:$E$152))</f>
        <v>0</v>
      </c>
      <c r="N86" s="12">
        <f>SUMPRODUCT(-('Diário 1º PA'!$E$4:$E$2000='Analítico Cp.'!$B86),-('Diário 1º PA'!$P$4:$P$2000=N$1),('Diário 1º PA'!$F$4:$F$2000))+SUMPRODUCT(-('Diário 2º PA'!$E$4:$E$1998='Analítico Cp.'!$B86),-('Diário 2º PA'!$P$4:$P$1998=N$1),('Diário 2º PA'!$F$4:$F$1998))+SUMPRODUCT(-('Diário 3º PA'!$E$4:$E$1991='Analítico Cp.'!$B86),-('Diário 3º PA'!$P$4:$P$1991=N$1),('Diário 3º PA'!$F$4:$F$1991))+SUMPRODUCT(-('Diário 4º PA'!$E$4:$E$2000='Analítico Cp.'!$B86),-('Diário 4º PA'!$P$4:$P$2000=N$1),('Diário 4º PA'!$F$4:$F$2000))+SUMPRODUCT(-('Comp.'!$D$5:$D$152='Analítico Cp.'!$B86),-('Comp.'!$J$5:$J$152=N$1),('Comp.'!$E$5:$E$152))</f>
        <v>0</v>
      </c>
      <c r="O86" s="13">
        <f t="shared" si="12"/>
        <v>0</v>
      </c>
      <c r="P86" s="172">
        <f t="shared" si="11"/>
        <v>0</v>
      </c>
    </row>
    <row r="87" spans="1:16" ht="23.25" customHeight="1">
      <c r="A87" s="63" t="s">
        <v>152</v>
      </c>
      <c r="B87" s="107" t="s">
        <v>60</v>
      </c>
      <c r="C87" s="12">
        <f>SUMPRODUCT(-('Diário 1º PA'!$E$4:$E$2000='Analítico Cp.'!$B87),-('Diário 1º PA'!$P$4:$P$2000=C$1),('Diário 1º PA'!$F$4:$F$2000))+SUMPRODUCT(-('Diário 2º PA'!$E$4:$E$1998='Analítico Cp.'!$B87),-('Diário 2º PA'!$P$4:$P$1998=C$1),('Diário 2º PA'!$F$4:$F$1998))+SUMPRODUCT(-('Diário 3º PA'!$E$4:$E$1991='Analítico Cp.'!$B87),-('Diário 3º PA'!$P$4:$P$1991=C$1),('Diário 3º PA'!$F$4:$F$1991))+SUMPRODUCT(-('Diário 4º PA'!$E$4:$E$2000='Analítico Cp.'!$B87),-('Diário 4º PA'!$P$4:$P$2000=C$1),('Diário 4º PA'!$F$4:$F$2000))+SUMPRODUCT(-('Comp.'!$D$5:$D$152='Analítico Cp.'!$B87),-('Comp.'!$J$5:$J$152=C$1),('Comp.'!$E$5:$E$152))</f>
        <v>0</v>
      </c>
      <c r="D87" s="12">
        <f>SUMPRODUCT(-('Diário 1º PA'!$E$4:$E$2000='Analítico Cp.'!$B87),-('Diário 1º PA'!$P$4:$P$2000=D$1),('Diário 1º PA'!$F$4:$F$2000))+SUMPRODUCT(-('Diário 2º PA'!$E$4:$E$1998='Analítico Cp.'!$B87),-('Diário 2º PA'!$P$4:$P$1998=D$1),('Diário 2º PA'!$F$4:$F$1998))+SUMPRODUCT(-('Diário 3º PA'!$E$4:$E$1991='Analítico Cp.'!$B87),-('Diário 3º PA'!$P$4:$P$1991=D$1),('Diário 3º PA'!$F$4:$F$1991))+SUMPRODUCT(-('Diário 4º PA'!$E$4:$E$2000='Analítico Cp.'!$B87),-('Diário 4º PA'!$P$4:$P$2000=D$1),('Diário 4º PA'!$F$4:$F$2000))+SUMPRODUCT(-('Comp.'!$D$5:$D$152='Analítico Cp.'!$B87),-('Comp.'!$J$5:$J$152=D$1),('Comp.'!$E$5:$E$152))</f>
        <v>0</v>
      </c>
      <c r="E87" s="12">
        <f>SUMPRODUCT(-('Diário 1º PA'!$E$4:$E$2000='Analítico Cp.'!$B87),-('Diário 1º PA'!$P$4:$P$2000=E$1),('Diário 1º PA'!$F$4:$F$2000))+SUMPRODUCT(-('Diário 2º PA'!$E$4:$E$1998='Analítico Cp.'!$B87),-('Diário 2º PA'!$P$4:$P$1998=E$1),('Diário 2º PA'!$F$4:$F$1998))+SUMPRODUCT(-('Diário 3º PA'!$E$4:$E$1991='Analítico Cp.'!$B87),-('Diário 3º PA'!$P$4:$P$1991=E$1),('Diário 3º PA'!$F$4:$F$1991))+SUMPRODUCT(-('Diário 4º PA'!$E$4:$E$2000='Analítico Cp.'!$B87),-('Diário 4º PA'!$P$4:$P$2000=E$1),('Diário 4º PA'!$F$4:$F$2000))+SUMPRODUCT(-('Comp.'!$D$5:$D$152='Analítico Cp.'!$B87),-('Comp.'!$J$5:$J$152=E$1),('Comp.'!$E$5:$E$152))</f>
        <v>0</v>
      </c>
      <c r="F87" s="12">
        <f>SUMPRODUCT(-('Diário 1º PA'!$E$4:$E$2000='Analítico Cp.'!$B87),-('Diário 1º PA'!$P$4:$P$2000=F$1),('Diário 1º PA'!$F$4:$F$2000))+SUMPRODUCT(-('Diário 2º PA'!$E$4:$E$1998='Analítico Cp.'!$B87),-('Diário 2º PA'!$P$4:$P$1998=F$1),('Diário 2º PA'!$F$4:$F$1998))+SUMPRODUCT(-('Diário 3º PA'!$E$4:$E$1991='Analítico Cp.'!$B87),-('Diário 3º PA'!$P$4:$P$1991=F$1),('Diário 3º PA'!$F$4:$F$1991))+SUMPRODUCT(-('Diário 4º PA'!$E$4:$E$2000='Analítico Cp.'!$B87),-('Diário 4º PA'!$P$4:$P$2000=F$1),('Diário 4º PA'!$F$4:$F$2000))+SUMPRODUCT(-('Comp.'!$D$5:$D$152='Analítico Cp.'!$B87),-('Comp.'!$J$5:$J$152=F$1),('Comp.'!$E$5:$E$152))</f>
        <v>0</v>
      </c>
      <c r="G87" s="12">
        <f>SUMPRODUCT(-('Diário 1º PA'!$E$4:$E$2000='Analítico Cp.'!$B87),-('Diário 1º PA'!$P$4:$P$2000=G$1),('Diário 1º PA'!$F$4:$F$2000))+SUMPRODUCT(-('Diário 2º PA'!$E$4:$E$1998='Analítico Cp.'!$B87),-('Diário 2º PA'!$P$4:$P$1998=G$1),('Diário 2º PA'!$F$4:$F$1998))+SUMPRODUCT(-('Diário 3º PA'!$E$4:$E$1991='Analítico Cp.'!$B87),-('Diário 3º PA'!$P$4:$P$1991=G$1),('Diário 3º PA'!$F$4:$F$1991))+SUMPRODUCT(-('Diário 4º PA'!$E$4:$E$2000='Analítico Cp.'!$B87),-('Diário 4º PA'!$P$4:$P$2000=G$1),('Diário 4º PA'!$F$4:$F$2000))+SUMPRODUCT(-('Comp.'!$D$5:$D$152='Analítico Cp.'!$B87),-('Comp.'!$J$5:$J$152=G$1),('Comp.'!$E$5:$E$152))</f>
        <v>0</v>
      </c>
      <c r="H87" s="12">
        <f>SUMPRODUCT(-('Diário 1º PA'!$E$4:$E$2000='Analítico Cp.'!$B87),-('Diário 1º PA'!$P$4:$P$2000=H$1),('Diário 1º PA'!$F$4:$F$2000))+SUMPRODUCT(-('Diário 2º PA'!$E$4:$E$1998='Analítico Cp.'!$B87),-('Diário 2º PA'!$P$4:$P$1998=H$1),('Diário 2º PA'!$F$4:$F$1998))+SUMPRODUCT(-('Diário 3º PA'!$E$4:$E$1991='Analítico Cp.'!$B87),-('Diário 3º PA'!$P$4:$P$1991=H$1),('Diário 3º PA'!$F$4:$F$1991))+SUMPRODUCT(-('Diário 4º PA'!$E$4:$E$2000='Analítico Cp.'!$B87),-('Diário 4º PA'!$P$4:$P$2000=H$1),('Diário 4º PA'!$F$4:$F$2000))+SUMPRODUCT(-('Comp.'!$D$5:$D$152='Analítico Cp.'!$B87),-('Comp.'!$J$5:$J$152=H$1),('Comp.'!$E$5:$E$152))</f>
        <v>0</v>
      </c>
      <c r="I87" s="12">
        <f>SUMPRODUCT(-('Diário 1º PA'!$E$4:$E$2000='Analítico Cp.'!$B87),-('Diário 1º PA'!$P$4:$P$2000=I$1),('Diário 1º PA'!$F$4:$F$2000))+SUMPRODUCT(-('Diário 2º PA'!$E$4:$E$1998='Analítico Cp.'!$B87),-('Diário 2º PA'!$P$4:$P$1998=I$1),('Diário 2º PA'!$F$4:$F$1998))+SUMPRODUCT(-('Diário 3º PA'!$E$4:$E$1991='Analítico Cp.'!$B87),-('Diário 3º PA'!$P$4:$P$1991=I$1),('Diário 3º PA'!$F$4:$F$1991))+SUMPRODUCT(-('Diário 4º PA'!$E$4:$E$2000='Analítico Cp.'!$B87),-('Diário 4º PA'!$P$4:$P$2000=I$1),('Diário 4º PA'!$F$4:$F$2000))+SUMPRODUCT(-('Comp.'!$D$5:$D$152='Analítico Cp.'!$B87),-('Comp.'!$J$5:$J$152=I$1),('Comp.'!$E$5:$E$152))</f>
        <v>0</v>
      </c>
      <c r="J87" s="12">
        <f>SUMPRODUCT(-('Diário 1º PA'!$E$4:$E$2000='Analítico Cp.'!$B87),-('Diário 1º PA'!$P$4:$P$2000=J$1),('Diário 1º PA'!$F$4:$F$2000))+SUMPRODUCT(-('Diário 2º PA'!$E$4:$E$1998='Analítico Cp.'!$B87),-('Diário 2º PA'!$P$4:$P$1998=J$1),('Diário 2º PA'!$F$4:$F$1998))+SUMPRODUCT(-('Diário 3º PA'!$E$4:$E$1991='Analítico Cp.'!$B87),-('Diário 3º PA'!$P$4:$P$1991=J$1),('Diário 3º PA'!$F$4:$F$1991))+SUMPRODUCT(-('Diário 4º PA'!$E$4:$E$2000='Analítico Cp.'!$B87),-('Diário 4º PA'!$P$4:$P$2000=J$1),('Diário 4º PA'!$F$4:$F$2000))+SUMPRODUCT(-('Comp.'!$D$5:$D$152='Analítico Cp.'!$B87),-('Comp.'!$J$5:$J$152=J$1),('Comp.'!$E$5:$E$152))</f>
        <v>0</v>
      </c>
      <c r="K87" s="12">
        <f>SUMPRODUCT(-('Diário 1º PA'!$E$4:$E$2000='Analítico Cp.'!$B87),-('Diário 1º PA'!$P$4:$P$2000=K$1),('Diário 1º PA'!$F$4:$F$2000))+SUMPRODUCT(-('Diário 2º PA'!$E$4:$E$1998='Analítico Cp.'!$B87),-('Diário 2º PA'!$P$4:$P$1998=K$1),('Diário 2º PA'!$F$4:$F$1998))+SUMPRODUCT(-('Diário 3º PA'!$E$4:$E$1991='Analítico Cp.'!$B87),-('Diário 3º PA'!$P$4:$P$1991=K$1),('Diário 3º PA'!$F$4:$F$1991))+SUMPRODUCT(-('Diário 4º PA'!$E$4:$E$2000='Analítico Cp.'!$B87),-('Diário 4º PA'!$P$4:$P$2000=K$1),('Diário 4º PA'!$F$4:$F$2000))+SUMPRODUCT(-('Comp.'!$D$5:$D$152='Analítico Cp.'!$B87),-('Comp.'!$J$5:$J$152=K$1),('Comp.'!$E$5:$E$152))</f>
        <v>0</v>
      </c>
      <c r="L87" s="12">
        <f>SUMPRODUCT(-('Diário 1º PA'!$E$4:$E$2000='Analítico Cp.'!$B87),-('Diário 1º PA'!$P$4:$P$2000=L$1),('Diário 1º PA'!$F$4:$F$2000))+SUMPRODUCT(-('Diário 2º PA'!$E$4:$E$1998='Analítico Cp.'!$B87),-('Diário 2º PA'!$P$4:$P$1998=L$1),('Diário 2º PA'!$F$4:$F$1998))+SUMPRODUCT(-('Diário 3º PA'!$E$4:$E$1991='Analítico Cp.'!$B87),-('Diário 3º PA'!$P$4:$P$1991=L$1),('Diário 3º PA'!$F$4:$F$1991))+SUMPRODUCT(-('Diário 4º PA'!$E$4:$E$2000='Analítico Cp.'!$B87),-('Diário 4º PA'!$P$4:$P$2000=L$1),('Diário 4º PA'!$F$4:$F$2000))+SUMPRODUCT(-('Comp.'!$D$5:$D$152='Analítico Cp.'!$B87),-('Comp.'!$J$5:$J$152=L$1),('Comp.'!$E$5:$E$152))</f>
        <v>0</v>
      </c>
      <c r="M87" s="12">
        <f>SUMPRODUCT(-('Diário 1º PA'!$E$4:$E$2000='Analítico Cp.'!$B87),-('Diário 1º PA'!$P$4:$P$2000=M$1),('Diário 1º PA'!$F$4:$F$2000))+SUMPRODUCT(-('Diário 2º PA'!$E$4:$E$1998='Analítico Cp.'!$B87),-('Diário 2º PA'!$P$4:$P$1998=M$1),('Diário 2º PA'!$F$4:$F$1998))+SUMPRODUCT(-('Diário 3º PA'!$E$4:$E$1991='Analítico Cp.'!$B87),-('Diário 3º PA'!$P$4:$P$1991=M$1),('Diário 3º PA'!$F$4:$F$1991))+SUMPRODUCT(-('Diário 4º PA'!$E$4:$E$2000='Analítico Cp.'!$B87),-('Diário 4º PA'!$P$4:$P$2000=M$1),('Diário 4º PA'!$F$4:$F$2000))+SUMPRODUCT(-('Comp.'!$D$5:$D$152='Analítico Cp.'!$B87),-('Comp.'!$J$5:$J$152=M$1),('Comp.'!$E$5:$E$152))</f>
        <v>0</v>
      </c>
      <c r="N87" s="12">
        <f>SUMPRODUCT(-('Diário 1º PA'!$E$4:$E$2000='Analítico Cp.'!$B87),-('Diário 1º PA'!$P$4:$P$2000=N$1),('Diário 1º PA'!$F$4:$F$2000))+SUMPRODUCT(-('Diário 2º PA'!$E$4:$E$1998='Analítico Cp.'!$B87),-('Diário 2º PA'!$P$4:$P$1998=N$1),('Diário 2º PA'!$F$4:$F$1998))+SUMPRODUCT(-('Diário 3º PA'!$E$4:$E$1991='Analítico Cp.'!$B87),-('Diário 3º PA'!$P$4:$P$1991=N$1),('Diário 3º PA'!$F$4:$F$1991))+SUMPRODUCT(-('Diário 4º PA'!$E$4:$E$2000='Analítico Cp.'!$B87),-('Diário 4º PA'!$P$4:$P$2000=N$1),('Diário 4º PA'!$F$4:$F$2000))+SUMPRODUCT(-('Comp.'!$D$5:$D$152='Analítico Cp.'!$B87),-('Comp.'!$J$5:$J$152=N$1),('Comp.'!$E$5:$E$152))</f>
        <v>0</v>
      </c>
      <c r="O87" s="13">
        <f t="shared" si="12"/>
        <v>0</v>
      </c>
      <c r="P87" s="172">
        <f t="shared" si="11"/>
        <v>0</v>
      </c>
    </row>
    <row r="88" spans="1:16" ht="23.25" customHeight="1">
      <c r="A88" s="63" t="s">
        <v>153</v>
      </c>
      <c r="B88" s="107" t="s">
        <v>71</v>
      </c>
      <c r="C88" s="12">
        <f>SUMPRODUCT(-('Diário 1º PA'!$E$4:$E$2000='Analítico Cp.'!$B88),-('Diário 1º PA'!$P$4:$P$2000=C$1),('Diário 1º PA'!$F$4:$F$2000))+SUMPRODUCT(-('Diário 2º PA'!$E$4:$E$1998='Analítico Cp.'!$B88),-('Diário 2º PA'!$P$4:$P$1998=C$1),('Diário 2º PA'!$F$4:$F$1998))+SUMPRODUCT(-('Diário 3º PA'!$E$4:$E$1991='Analítico Cp.'!$B88),-('Diário 3º PA'!$P$4:$P$1991=C$1),('Diário 3º PA'!$F$4:$F$1991))+SUMPRODUCT(-('Diário 4º PA'!$E$4:$E$2000='Analítico Cp.'!$B88),-('Diário 4º PA'!$P$4:$P$2000=C$1),('Diário 4º PA'!$F$4:$F$2000))+SUMPRODUCT(-('Comp.'!$D$5:$D$152='Analítico Cp.'!$B88),-('Comp.'!$J$5:$J$152=C$1),('Comp.'!$E$5:$E$152))</f>
        <v>0</v>
      </c>
      <c r="D88" s="12">
        <f>SUMPRODUCT(-('Diário 1º PA'!$E$4:$E$2000='Analítico Cp.'!$B88),-('Diário 1º PA'!$P$4:$P$2000=D$1),('Diário 1º PA'!$F$4:$F$2000))+SUMPRODUCT(-('Diário 2º PA'!$E$4:$E$1998='Analítico Cp.'!$B88),-('Diário 2º PA'!$P$4:$P$1998=D$1),('Diário 2º PA'!$F$4:$F$1998))+SUMPRODUCT(-('Diário 3º PA'!$E$4:$E$1991='Analítico Cp.'!$B88),-('Diário 3º PA'!$P$4:$P$1991=D$1),('Diário 3º PA'!$F$4:$F$1991))+SUMPRODUCT(-('Diário 4º PA'!$E$4:$E$2000='Analítico Cp.'!$B88),-('Diário 4º PA'!$P$4:$P$2000=D$1),('Diário 4º PA'!$F$4:$F$2000))+SUMPRODUCT(-('Comp.'!$D$5:$D$152='Analítico Cp.'!$B88),-('Comp.'!$J$5:$J$152=D$1),('Comp.'!$E$5:$E$152))</f>
        <v>0</v>
      </c>
      <c r="E88" s="12">
        <f>SUMPRODUCT(-('Diário 1º PA'!$E$4:$E$2000='Analítico Cp.'!$B88),-('Diário 1º PA'!$P$4:$P$2000=E$1),('Diário 1º PA'!$F$4:$F$2000))+SUMPRODUCT(-('Diário 2º PA'!$E$4:$E$1998='Analítico Cp.'!$B88),-('Diário 2º PA'!$P$4:$P$1998=E$1),('Diário 2º PA'!$F$4:$F$1998))+SUMPRODUCT(-('Diário 3º PA'!$E$4:$E$1991='Analítico Cp.'!$B88),-('Diário 3º PA'!$P$4:$P$1991=E$1),('Diário 3º PA'!$F$4:$F$1991))+SUMPRODUCT(-('Diário 4º PA'!$E$4:$E$2000='Analítico Cp.'!$B88),-('Diário 4º PA'!$P$4:$P$2000=E$1),('Diário 4º PA'!$F$4:$F$2000))+SUMPRODUCT(-('Comp.'!$D$5:$D$152='Analítico Cp.'!$B88),-('Comp.'!$J$5:$J$152=E$1),('Comp.'!$E$5:$E$152))</f>
        <v>275</v>
      </c>
      <c r="F88" s="12">
        <f>SUMPRODUCT(-('Diário 1º PA'!$E$4:$E$2000='Analítico Cp.'!$B88),-('Diário 1º PA'!$P$4:$P$2000=F$1),('Diário 1º PA'!$F$4:$F$2000))+SUMPRODUCT(-('Diário 2º PA'!$E$4:$E$1998='Analítico Cp.'!$B88),-('Diário 2º PA'!$P$4:$P$1998=F$1),('Diário 2º PA'!$F$4:$F$1998))+SUMPRODUCT(-('Diário 3º PA'!$E$4:$E$1991='Analítico Cp.'!$B88),-('Diário 3º PA'!$P$4:$P$1991=F$1),('Diário 3º PA'!$F$4:$F$1991))+SUMPRODUCT(-('Diário 4º PA'!$E$4:$E$2000='Analítico Cp.'!$B88),-('Diário 4º PA'!$P$4:$P$2000=F$1),('Diário 4º PA'!$F$4:$F$2000))+SUMPRODUCT(-('Comp.'!$D$5:$D$152='Analítico Cp.'!$B88),-('Comp.'!$J$5:$J$152=F$1),('Comp.'!$E$5:$E$152))</f>
        <v>550</v>
      </c>
      <c r="G88" s="12">
        <f>SUMPRODUCT(-('Diário 1º PA'!$E$4:$E$2000='Analítico Cp.'!$B88),-('Diário 1º PA'!$P$4:$P$2000=G$1),('Diário 1º PA'!$F$4:$F$2000))+SUMPRODUCT(-('Diário 2º PA'!$E$4:$E$1998='Analítico Cp.'!$B88),-('Diário 2º PA'!$P$4:$P$1998=G$1),('Diário 2º PA'!$F$4:$F$1998))+SUMPRODUCT(-('Diário 3º PA'!$E$4:$E$1991='Analítico Cp.'!$B88),-('Diário 3º PA'!$P$4:$P$1991=G$1),('Diário 3º PA'!$F$4:$F$1991))+SUMPRODUCT(-('Diário 4º PA'!$E$4:$E$2000='Analítico Cp.'!$B88),-('Diário 4º PA'!$P$4:$P$2000=G$1),('Diário 4º PA'!$F$4:$F$2000))+SUMPRODUCT(-('Comp.'!$D$5:$D$152='Analítico Cp.'!$B88),-('Comp.'!$J$5:$J$152=G$1),('Comp.'!$E$5:$E$152))</f>
        <v>308</v>
      </c>
      <c r="H88" s="12">
        <f>SUMPRODUCT(-('Diário 1º PA'!$E$4:$E$2000='Analítico Cp.'!$B88),-('Diário 1º PA'!$P$4:$P$2000=H$1),('Diário 1º PA'!$F$4:$F$2000))+SUMPRODUCT(-('Diário 2º PA'!$E$4:$E$1998='Analítico Cp.'!$B88),-('Diário 2º PA'!$P$4:$P$1998=H$1),('Diário 2º PA'!$F$4:$F$1998))+SUMPRODUCT(-('Diário 3º PA'!$E$4:$E$1991='Analítico Cp.'!$B88),-('Diário 3º PA'!$P$4:$P$1991=H$1),('Diário 3º PA'!$F$4:$F$1991))+SUMPRODUCT(-('Diário 4º PA'!$E$4:$E$2000='Analítico Cp.'!$B88),-('Diário 4º PA'!$P$4:$P$2000=H$1),('Diário 4º PA'!$F$4:$F$2000))+SUMPRODUCT(-('Comp.'!$D$5:$D$152='Analítico Cp.'!$B88),-('Comp.'!$J$5:$J$152=H$1),('Comp.'!$E$5:$E$152))</f>
        <v>396</v>
      </c>
      <c r="I88" s="12">
        <f>SUMPRODUCT(-('Diário 1º PA'!$E$4:$E$2000='Analítico Cp.'!$B88),-('Diário 1º PA'!$P$4:$P$2000=I$1),('Diário 1º PA'!$F$4:$F$2000))+SUMPRODUCT(-('Diário 2º PA'!$E$4:$E$1998='Analítico Cp.'!$B88),-('Diário 2º PA'!$P$4:$P$1998=I$1),('Diário 2º PA'!$F$4:$F$1998))+SUMPRODUCT(-('Diário 3º PA'!$E$4:$E$1991='Analítico Cp.'!$B88),-('Diário 3º PA'!$P$4:$P$1991=I$1),('Diário 3º PA'!$F$4:$F$1991))+SUMPRODUCT(-('Diário 4º PA'!$E$4:$E$2000='Analítico Cp.'!$B88),-('Diário 4º PA'!$P$4:$P$2000=I$1),('Diário 4º PA'!$F$4:$F$2000))+SUMPRODUCT(-('Comp.'!$D$5:$D$152='Analítico Cp.'!$B88),-('Comp.'!$J$5:$J$152=I$1),('Comp.'!$E$5:$E$152))</f>
        <v>363</v>
      </c>
      <c r="J88" s="12">
        <f>SUMPRODUCT(-('Diário 1º PA'!$E$4:$E$2000='Analítico Cp.'!$B88),-('Diário 1º PA'!$P$4:$P$2000=J$1),('Diário 1º PA'!$F$4:$F$2000))+SUMPRODUCT(-('Diário 2º PA'!$E$4:$E$1998='Analítico Cp.'!$B88),-('Diário 2º PA'!$P$4:$P$1998=J$1),('Diário 2º PA'!$F$4:$F$1998))+SUMPRODUCT(-('Diário 3º PA'!$E$4:$E$1991='Analítico Cp.'!$B88),-('Diário 3º PA'!$P$4:$P$1991=J$1),('Diário 3º PA'!$F$4:$F$1991))+SUMPRODUCT(-('Diário 4º PA'!$E$4:$E$2000='Analítico Cp.'!$B88),-('Diário 4º PA'!$P$4:$P$2000=J$1),('Diário 4º PA'!$F$4:$F$2000))+SUMPRODUCT(-('Comp.'!$D$5:$D$152='Analítico Cp.'!$B88),-('Comp.'!$J$5:$J$152=J$1),('Comp.'!$E$5:$E$152))</f>
        <v>209</v>
      </c>
      <c r="K88" s="12">
        <f>SUMPRODUCT(-('Diário 1º PA'!$E$4:$E$2000='Analítico Cp.'!$B88),-('Diário 1º PA'!$P$4:$P$2000=K$1),('Diário 1º PA'!$F$4:$F$2000))+SUMPRODUCT(-('Diário 2º PA'!$E$4:$E$1998='Analítico Cp.'!$B88),-('Diário 2º PA'!$P$4:$P$1998=K$1),('Diário 2º PA'!$F$4:$F$1998))+SUMPRODUCT(-('Diário 3º PA'!$E$4:$E$1991='Analítico Cp.'!$B88),-('Diário 3º PA'!$P$4:$P$1991=K$1),('Diário 3º PA'!$F$4:$F$1991))+SUMPRODUCT(-('Diário 4º PA'!$E$4:$E$2000='Analítico Cp.'!$B88),-('Diário 4º PA'!$P$4:$P$2000=K$1),('Diário 4º PA'!$F$4:$F$2000))+SUMPRODUCT(-('Comp.'!$D$5:$D$152='Analítico Cp.'!$B88),-('Comp.'!$J$5:$J$152=K$1),('Comp.'!$E$5:$E$152))</f>
        <v>231</v>
      </c>
      <c r="L88" s="12">
        <f>SUMPRODUCT(-('Diário 1º PA'!$E$4:$E$2000='Analítico Cp.'!$B88),-('Diário 1º PA'!$P$4:$P$2000=L$1),('Diário 1º PA'!$F$4:$F$2000))+SUMPRODUCT(-('Diário 2º PA'!$E$4:$E$1998='Analítico Cp.'!$B88),-('Diário 2º PA'!$P$4:$P$1998=L$1),('Diário 2º PA'!$F$4:$F$1998))+SUMPRODUCT(-('Diário 3º PA'!$E$4:$E$1991='Analítico Cp.'!$B88),-('Diário 3º PA'!$P$4:$P$1991=L$1),('Diário 3º PA'!$F$4:$F$1991))+SUMPRODUCT(-('Diário 4º PA'!$E$4:$E$2000='Analítico Cp.'!$B88),-('Diário 4º PA'!$P$4:$P$2000=L$1),('Diário 4º PA'!$F$4:$F$2000))+SUMPRODUCT(-('Comp.'!$D$5:$D$152='Analítico Cp.'!$B88),-('Comp.'!$J$5:$J$152=L$1),('Comp.'!$E$5:$E$152))</f>
        <v>318</v>
      </c>
      <c r="M88" s="12">
        <f>SUMPRODUCT(-('Diário 1º PA'!$E$4:$E$2000='Analítico Cp.'!$B88),-('Diário 1º PA'!$P$4:$P$2000=M$1),('Diário 1º PA'!$F$4:$F$2000))+SUMPRODUCT(-('Diário 2º PA'!$E$4:$E$1998='Analítico Cp.'!$B88),-('Diário 2º PA'!$P$4:$P$1998=M$1),('Diário 2º PA'!$F$4:$F$1998))+SUMPRODUCT(-('Diário 3º PA'!$E$4:$E$1991='Analítico Cp.'!$B88),-('Diário 3º PA'!$P$4:$P$1991=M$1),('Diário 3º PA'!$F$4:$F$1991))+SUMPRODUCT(-('Diário 4º PA'!$E$4:$E$2000='Analítico Cp.'!$B88),-('Diário 4º PA'!$P$4:$P$2000=M$1),('Diário 4º PA'!$F$4:$F$2000))+SUMPRODUCT(-('Comp.'!$D$5:$D$152='Analítico Cp.'!$B88),-('Comp.'!$J$5:$J$152=M$1),('Comp.'!$E$5:$E$152))</f>
        <v>451</v>
      </c>
      <c r="N88" s="12">
        <f>SUMPRODUCT(-('Diário 1º PA'!$E$4:$E$2000='Analítico Cp.'!$B88),-('Diário 1º PA'!$P$4:$P$2000=N$1),('Diário 1º PA'!$F$4:$F$2000))+SUMPRODUCT(-('Diário 2º PA'!$E$4:$E$1998='Analítico Cp.'!$B88),-('Diário 2º PA'!$P$4:$P$1998=N$1),('Diário 2º PA'!$F$4:$F$1998))+SUMPRODUCT(-('Diário 3º PA'!$E$4:$E$1991='Analítico Cp.'!$B88),-('Diário 3º PA'!$P$4:$P$1991=N$1),('Diário 3º PA'!$F$4:$F$1991))+SUMPRODUCT(-('Diário 4º PA'!$E$4:$E$2000='Analítico Cp.'!$B88),-('Diário 4º PA'!$P$4:$P$2000=N$1),('Diário 4º PA'!$F$4:$F$2000))+SUMPRODUCT(-('Comp.'!$D$5:$D$152='Analítico Cp.'!$B88),-('Comp.'!$J$5:$J$152=N$1),('Comp.'!$E$5:$E$152))</f>
        <v>0</v>
      </c>
      <c r="O88" s="13">
        <f t="shared" si="12"/>
        <v>3101</v>
      </c>
      <c r="P88" s="172">
        <f t="shared" ref="P88:P116" si="13">IF($O$163=0,0,O88/$O$163)</f>
        <v>1.3889472966882035E-3</v>
      </c>
    </row>
    <row r="89" spans="1:16" ht="23.25" customHeight="1">
      <c r="A89" s="63" t="s">
        <v>154</v>
      </c>
      <c r="B89" s="107" t="s">
        <v>69</v>
      </c>
      <c r="C89" s="12">
        <f>SUMPRODUCT(-('Diário 1º PA'!$E$4:$E$2000='Analítico Cp.'!$B89),-('Diário 1º PA'!$P$4:$P$2000=C$1),('Diário 1º PA'!$F$4:$F$2000))+SUMPRODUCT(-('Diário 2º PA'!$E$4:$E$1998='Analítico Cp.'!$B89),-('Diário 2º PA'!$P$4:$P$1998=C$1),('Diário 2º PA'!$F$4:$F$1998))+SUMPRODUCT(-('Diário 3º PA'!$E$4:$E$1991='Analítico Cp.'!$B89),-('Diário 3º PA'!$P$4:$P$1991=C$1),('Diário 3º PA'!$F$4:$F$1991))+SUMPRODUCT(-('Diário 4º PA'!$E$4:$E$2000='Analítico Cp.'!$B89),-('Diário 4º PA'!$P$4:$P$2000=C$1),('Diário 4º PA'!$F$4:$F$2000))+SUMPRODUCT(-('Comp.'!$D$5:$D$152='Analítico Cp.'!$B89),-('Comp.'!$J$5:$J$152=C$1),('Comp.'!$E$5:$E$152))</f>
        <v>0</v>
      </c>
      <c r="D89" s="12">
        <f>SUMPRODUCT(-('Diário 1º PA'!$E$4:$E$2000='Analítico Cp.'!$B89),-('Diário 1º PA'!$P$4:$P$2000=D$1),('Diário 1º PA'!$F$4:$F$2000))+SUMPRODUCT(-('Diário 2º PA'!$E$4:$E$1998='Analítico Cp.'!$B89),-('Diário 2º PA'!$P$4:$P$1998=D$1),('Diário 2º PA'!$F$4:$F$1998))+SUMPRODUCT(-('Diário 3º PA'!$E$4:$E$1991='Analítico Cp.'!$B89),-('Diário 3º PA'!$P$4:$P$1991=D$1),('Diário 3º PA'!$F$4:$F$1991))+SUMPRODUCT(-('Diário 4º PA'!$E$4:$E$2000='Analítico Cp.'!$B89),-('Diário 4º PA'!$P$4:$P$2000=D$1),('Diário 4º PA'!$F$4:$F$2000))+SUMPRODUCT(-('Comp.'!$D$5:$D$152='Analítico Cp.'!$B89),-('Comp.'!$J$5:$J$152=D$1),('Comp.'!$E$5:$E$152))</f>
        <v>0</v>
      </c>
      <c r="E89" s="12">
        <f>SUMPRODUCT(-('Diário 1º PA'!$E$4:$E$2000='Analítico Cp.'!$B89),-('Diário 1º PA'!$P$4:$P$2000=E$1),('Diário 1º PA'!$F$4:$F$2000))+SUMPRODUCT(-('Diário 2º PA'!$E$4:$E$1998='Analítico Cp.'!$B89),-('Diário 2º PA'!$P$4:$P$1998=E$1),('Diário 2º PA'!$F$4:$F$1998))+SUMPRODUCT(-('Diário 3º PA'!$E$4:$E$1991='Analítico Cp.'!$B89),-('Diário 3º PA'!$P$4:$P$1991=E$1),('Diário 3º PA'!$F$4:$F$1991))+SUMPRODUCT(-('Diário 4º PA'!$E$4:$E$2000='Analítico Cp.'!$B89),-('Diário 4º PA'!$P$4:$P$2000=E$1),('Diário 4º PA'!$F$4:$F$2000))+SUMPRODUCT(-('Comp.'!$D$5:$D$152='Analítico Cp.'!$B89),-('Comp.'!$J$5:$J$152=E$1),('Comp.'!$E$5:$E$152))</f>
        <v>0</v>
      </c>
      <c r="F89" s="12">
        <f>SUMPRODUCT(-('Diário 1º PA'!$E$4:$E$2000='Analítico Cp.'!$B89),-('Diário 1º PA'!$P$4:$P$2000=F$1),('Diário 1º PA'!$F$4:$F$2000))+SUMPRODUCT(-('Diário 2º PA'!$E$4:$E$1998='Analítico Cp.'!$B89),-('Diário 2º PA'!$P$4:$P$1998=F$1),('Diário 2º PA'!$F$4:$F$1998))+SUMPRODUCT(-('Diário 3º PA'!$E$4:$E$1991='Analítico Cp.'!$B89),-('Diário 3º PA'!$P$4:$P$1991=F$1),('Diário 3º PA'!$F$4:$F$1991))+SUMPRODUCT(-('Diário 4º PA'!$E$4:$E$2000='Analítico Cp.'!$B89),-('Diário 4º PA'!$P$4:$P$2000=F$1),('Diário 4º PA'!$F$4:$F$2000))+SUMPRODUCT(-('Comp.'!$D$5:$D$152='Analítico Cp.'!$B89),-('Comp.'!$J$5:$J$152=F$1),('Comp.'!$E$5:$E$152))</f>
        <v>0</v>
      </c>
      <c r="G89" s="12">
        <f>SUMPRODUCT(-('Diário 1º PA'!$E$4:$E$2000='Analítico Cp.'!$B89),-('Diário 1º PA'!$P$4:$P$2000=G$1),('Diário 1º PA'!$F$4:$F$2000))+SUMPRODUCT(-('Diário 2º PA'!$E$4:$E$1998='Analítico Cp.'!$B89),-('Diário 2º PA'!$P$4:$P$1998=G$1),('Diário 2º PA'!$F$4:$F$1998))+SUMPRODUCT(-('Diário 3º PA'!$E$4:$E$1991='Analítico Cp.'!$B89),-('Diário 3º PA'!$P$4:$P$1991=G$1),('Diário 3º PA'!$F$4:$F$1991))+SUMPRODUCT(-('Diário 4º PA'!$E$4:$E$2000='Analítico Cp.'!$B89),-('Diário 4º PA'!$P$4:$P$2000=G$1),('Diário 4º PA'!$F$4:$F$2000))+SUMPRODUCT(-('Comp.'!$D$5:$D$152='Analítico Cp.'!$B89),-('Comp.'!$J$5:$J$152=G$1),('Comp.'!$E$5:$E$152))</f>
        <v>0</v>
      </c>
      <c r="H89" s="12">
        <f>SUMPRODUCT(-('Diário 1º PA'!$E$4:$E$2000='Analítico Cp.'!$B89),-('Diário 1º PA'!$P$4:$P$2000=H$1),('Diário 1º PA'!$F$4:$F$2000))+SUMPRODUCT(-('Diário 2º PA'!$E$4:$E$1998='Analítico Cp.'!$B89),-('Diário 2º PA'!$P$4:$P$1998=H$1),('Diário 2º PA'!$F$4:$F$1998))+SUMPRODUCT(-('Diário 3º PA'!$E$4:$E$1991='Analítico Cp.'!$B89),-('Diário 3º PA'!$P$4:$P$1991=H$1),('Diário 3º PA'!$F$4:$F$1991))+SUMPRODUCT(-('Diário 4º PA'!$E$4:$E$2000='Analítico Cp.'!$B89),-('Diário 4º PA'!$P$4:$P$2000=H$1),('Diário 4º PA'!$F$4:$F$2000))+SUMPRODUCT(-('Comp.'!$D$5:$D$152='Analítico Cp.'!$B89),-('Comp.'!$J$5:$J$152=H$1),('Comp.'!$E$5:$E$152))</f>
        <v>0</v>
      </c>
      <c r="I89" s="12">
        <f>SUMPRODUCT(-('Diário 1º PA'!$E$4:$E$2000='Analítico Cp.'!$B89),-('Diário 1º PA'!$P$4:$P$2000=I$1),('Diário 1º PA'!$F$4:$F$2000))+SUMPRODUCT(-('Diário 2º PA'!$E$4:$E$1998='Analítico Cp.'!$B89),-('Diário 2º PA'!$P$4:$P$1998=I$1),('Diário 2º PA'!$F$4:$F$1998))+SUMPRODUCT(-('Diário 3º PA'!$E$4:$E$1991='Analítico Cp.'!$B89),-('Diário 3º PA'!$P$4:$P$1991=I$1),('Diário 3º PA'!$F$4:$F$1991))+SUMPRODUCT(-('Diário 4º PA'!$E$4:$E$2000='Analítico Cp.'!$B89),-('Diário 4º PA'!$P$4:$P$2000=I$1),('Diário 4º PA'!$F$4:$F$2000))+SUMPRODUCT(-('Comp.'!$D$5:$D$152='Analítico Cp.'!$B89),-('Comp.'!$J$5:$J$152=I$1),('Comp.'!$E$5:$E$152))</f>
        <v>0</v>
      </c>
      <c r="J89" s="12">
        <f>SUMPRODUCT(-('Diário 1º PA'!$E$4:$E$2000='Analítico Cp.'!$B89),-('Diário 1º PA'!$P$4:$P$2000=J$1),('Diário 1º PA'!$F$4:$F$2000))+SUMPRODUCT(-('Diário 2º PA'!$E$4:$E$1998='Analítico Cp.'!$B89),-('Diário 2º PA'!$P$4:$P$1998=J$1),('Diário 2º PA'!$F$4:$F$1998))+SUMPRODUCT(-('Diário 3º PA'!$E$4:$E$1991='Analítico Cp.'!$B89),-('Diário 3º PA'!$P$4:$P$1991=J$1),('Diário 3º PA'!$F$4:$F$1991))+SUMPRODUCT(-('Diário 4º PA'!$E$4:$E$2000='Analítico Cp.'!$B89),-('Diário 4º PA'!$P$4:$P$2000=J$1),('Diário 4º PA'!$F$4:$F$2000))+SUMPRODUCT(-('Comp.'!$D$5:$D$152='Analítico Cp.'!$B89),-('Comp.'!$J$5:$J$152=J$1),('Comp.'!$E$5:$E$152))</f>
        <v>0</v>
      </c>
      <c r="K89" s="12">
        <f>SUMPRODUCT(-('Diário 1º PA'!$E$4:$E$2000='Analítico Cp.'!$B89),-('Diário 1º PA'!$P$4:$P$2000=K$1),('Diário 1º PA'!$F$4:$F$2000))+SUMPRODUCT(-('Diário 2º PA'!$E$4:$E$1998='Analítico Cp.'!$B89),-('Diário 2º PA'!$P$4:$P$1998=K$1),('Diário 2º PA'!$F$4:$F$1998))+SUMPRODUCT(-('Diário 3º PA'!$E$4:$E$1991='Analítico Cp.'!$B89),-('Diário 3º PA'!$P$4:$P$1991=K$1),('Diário 3º PA'!$F$4:$F$1991))+SUMPRODUCT(-('Diário 4º PA'!$E$4:$E$2000='Analítico Cp.'!$B89),-('Diário 4º PA'!$P$4:$P$2000=K$1),('Diário 4º PA'!$F$4:$F$2000))+SUMPRODUCT(-('Comp.'!$D$5:$D$152='Analítico Cp.'!$B89),-('Comp.'!$J$5:$J$152=K$1),('Comp.'!$E$5:$E$152))</f>
        <v>0</v>
      </c>
      <c r="L89" s="12">
        <f>SUMPRODUCT(-('Diário 1º PA'!$E$4:$E$2000='Analítico Cp.'!$B89),-('Diário 1º PA'!$P$4:$P$2000=L$1),('Diário 1º PA'!$F$4:$F$2000))+SUMPRODUCT(-('Diário 2º PA'!$E$4:$E$1998='Analítico Cp.'!$B89),-('Diário 2º PA'!$P$4:$P$1998=L$1),('Diário 2º PA'!$F$4:$F$1998))+SUMPRODUCT(-('Diário 3º PA'!$E$4:$E$1991='Analítico Cp.'!$B89),-('Diário 3º PA'!$P$4:$P$1991=L$1),('Diário 3º PA'!$F$4:$F$1991))+SUMPRODUCT(-('Diário 4º PA'!$E$4:$E$2000='Analítico Cp.'!$B89),-('Diário 4º PA'!$P$4:$P$2000=L$1),('Diário 4º PA'!$F$4:$F$2000))+SUMPRODUCT(-('Comp.'!$D$5:$D$152='Analítico Cp.'!$B89),-('Comp.'!$J$5:$J$152=L$1),('Comp.'!$E$5:$E$152))</f>
        <v>0</v>
      </c>
      <c r="M89" s="12">
        <f>SUMPRODUCT(-('Diário 1º PA'!$E$4:$E$2000='Analítico Cp.'!$B89),-('Diário 1º PA'!$P$4:$P$2000=M$1),('Diário 1º PA'!$F$4:$F$2000))+SUMPRODUCT(-('Diário 2º PA'!$E$4:$E$1998='Analítico Cp.'!$B89),-('Diário 2º PA'!$P$4:$P$1998=M$1),('Diário 2º PA'!$F$4:$F$1998))+SUMPRODUCT(-('Diário 3º PA'!$E$4:$E$1991='Analítico Cp.'!$B89),-('Diário 3º PA'!$P$4:$P$1991=M$1),('Diário 3º PA'!$F$4:$F$1991))+SUMPRODUCT(-('Diário 4º PA'!$E$4:$E$2000='Analítico Cp.'!$B89),-('Diário 4º PA'!$P$4:$P$2000=M$1),('Diário 4º PA'!$F$4:$F$2000))+SUMPRODUCT(-('Comp.'!$D$5:$D$152='Analítico Cp.'!$B89),-('Comp.'!$J$5:$J$152=M$1),('Comp.'!$E$5:$E$152))</f>
        <v>0</v>
      </c>
      <c r="N89" s="12">
        <f>SUMPRODUCT(-('Diário 1º PA'!$E$4:$E$2000='Analítico Cp.'!$B89),-('Diário 1º PA'!$P$4:$P$2000=N$1),('Diário 1º PA'!$F$4:$F$2000))+SUMPRODUCT(-('Diário 2º PA'!$E$4:$E$1998='Analítico Cp.'!$B89),-('Diário 2º PA'!$P$4:$P$1998=N$1),('Diário 2º PA'!$F$4:$F$1998))+SUMPRODUCT(-('Diário 3º PA'!$E$4:$E$1991='Analítico Cp.'!$B89),-('Diário 3º PA'!$P$4:$P$1991=N$1),('Diário 3º PA'!$F$4:$F$1991))+SUMPRODUCT(-('Diário 4º PA'!$E$4:$E$2000='Analítico Cp.'!$B89),-('Diário 4º PA'!$P$4:$P$2000=N$1),('Diário 4º PA'!$F$4:$F$2000))+SUMPRODUCT(-('Comp.'!$D$5:$D$152='Analítico Cp.'!$B89),-('Comp.'!$J$5:$J$152=N$1),('Comp.'!$E$5:$E$152))</f>
        <v>0</v>
      </c>
      <c r="O89" s="13">
        <f t="shared" si="12"/>
        <v>0</v>
      </c>
      <c r="P89" s="172">
        <f t="shared" si="13"/>
        <v>0</v>
      </c>
    </row>
    <row r="90" spans="1:16" ht="23.25" customHeight="1">
      <c r="A90" s="63" t="s">
        <v>191</v>
      </c>
      <c r="B90" s="107" t="s">
        <v>67</v>
      </c>
      <c r="C90" s="12">
        <f>SUMPRODUCT(-('Diário 1º PA'!$E$4:$E$2000='Analítico Cp.'!$B90),-('Diário 1º PA'!$P$4:$P$2000=C$1),('Diário 1º PA'!$F$4:$F$2000))+SUMPRODUCT(-('Diário 2º PA'!$E$4:$E$1998='Analítico Cp.'!$B90),-('Diário 2º PA'!$P$4:$P$1998=C$1),('Diário 2º PA'!$F$4:$F$1998))+SUMPRODUCT(-('Diário 3º PA'!$E$4:$E$1991='Analítico Cp.'!$B90),-('Diário 3º PA'!$P$4:$P$1991=C$1),('Diário 3º PA'!$F$4:$F$1991))+SUMPRODUCT(-('Diário 4º PA'!$E$4:$E$2000='Analítico Cp.'!$B90),-('Diário 4º PA'!$P$4:$P$2000=C$1),('Diário 4º PA'!$F$4:$F$2000))+SUMPRODUCT(-('Comp.'!$D$5:$D$152='Analítico Cp.'!$B90),-('Comp.'!$J$5:$J$152=C$1),('Comp.'!$E$5:$E$152))</f>
        <v>53.3</v>
      </c>
      <c r="D90" s="12">
        <f>SUMPRODUCT(-('Diário 1º PA'!$E$4:$E$2000='Analítico Cp.'!$B90),-('Diário 1º PA'!$P$4:$P$2000=D$1),('Diário 1º PA'!$F$4:$F$2000))+SUMPRODUCT(-('Diário 2º PA'!$E$4:$E$1998='Analítico Cp.'!$B90),-('Diário 2º PA'!$P$4:$P$1998=D$1),('Diário 2º PA'!$F$4:$F$1998))+SUMPRODUCT(-('Diário 3º PA'!$E$4:$E$1991='Analítico Cp.'!$B90),-('Diário 3º PA'!$P$4:$P$1991=D$1),('Diário 3º PA'!$F$4:$F$1991))+SUMPRODUCT(-('Diário 4º PA'!$E$4:$E$2000='Analítico Cp.'!$B90),-('Diário 4º PA'!$P$4:$P$2000=D$1),('Diário 4º PA'!$F$4:$F$2000))+SUMPRODUCT(-('Comp.'!$D$5:$D$152='Analítico Cp.'!$B90),-('Comp.'!$J$5:$J$152=D$1),('Comp.'!$E$5:$E$152))</f>
        <v>228.55</v>
      </c>
      <c r="E90" s="12">
        <f>SUMPRODUCT(-('Diário 1º PA'!$E$4:$E$2000='Analítico Cp.'!$B90),-('Diário 1º PA'!$P$4:$P$2000=E$1),('Diário 1º PA'!$F$4:$F$2000))+SUMPRODUCT(-('Diário 2º PA'!$E$4:$E$1998='Analítico Cp.'!$B90),-('Diário 2º PA'!$P$4:$P$1998=E$1),('Diário 2º PA'!$F$4:$F$1998))+SUMPRODUCT(-('Diário 3º PA'!$E$4:$E$1991='Analítico Cp.'!$B90),-('Diário 3º PA'!$P$4:$P$1991=E$1),('Diário 3º PA'!$F$4:$F$1991))+SUMPRODUCT(-('Diário 4º PA'!$E$4:$E$2000='Analítico Cp.'!$B90),-('Diário 4º PA'!$P$4:$P$2000=E$1),('Diário 4º PA'!$F$4:$F$2000))+SUMPRODUCT(-('Comp.'!$D$5:$D$152='Analítico Cp.'!$B90),-('Comp.'!$J$5:$J$152=E$1),('Comp.'!$E$5:$E$152))</f>
        <v>248.56</v>
      </c>
      <c r="F90" s="12">
        <f>SUMPRODUCT(-('Diário 1º PA'!$E$4:$E$2000='Analítico Cp.'!$B90),-('Diário 1º PA'!$P$4:$P$2000=F$1),('Diário 1º PA'!$F$4:$F$2000))+SUMPRODUCT(-('Diário 2º PA'!$E$4:$E$1998='Analítico Cp.'!$B90),-('Diário 2º PA'!$P$4:$P$1998=F$1),('Diário 2º PA'!$F$4:$F$1998))+SUMPRODUCT(-('Diário 3º PA'!$E$4:$E$1991='Analítico Cp.'!$B90),-('Diário 3º PA'!$P$4:$P$1991=F$1),('Diário 3º PA'!$F$4:$F$1991))+SUMPRODUCT(-('Diário 4º PA'!$E$4:$E$2000='Analítico Cp.'!$B90),-('Diário 4º PA'!$P$4:$P$2000=F$1),('Diário 4º PA'!$F$4:$F$2000))+SUMPRODUCT(-('Comp.'!$D$5:$D$152='Analítico Cp.'!$B90),-('Comp.'!$J$5:$J$152=F$1),('Comp.'!$E$5:$E$152))</f>
        <v>114.01</v>
      </c>
      <c r="G90" s="12">
        <f>SUMPRODUCT(-('Diário 1º PA'!$E$4:$E$2000='Analítico Cp.'!$B90),-('Diário 1º PA'!$P$4:$P$2000=G$1),('Diário 1º PA'!$F$4:$F$2000))+SUMPRODUCT(-('Diário 2º PA'!$E$4:$E$1998='Analítico Cp.'!$B90),-('Diário 2º PA'!$P$4:$P$1998=G$1),('Diário 2º PA'!$F$4:$F$1998))+SUMPRODUCT(-('Diário 3º PA'!$E$4:$E$1991='Analítico Cp.'!$B90),-('Diário 3º PA'!$P$4:$P$1991=G$1),('Diário 3º PA'!$F$4:$F$1991))+SUMPRODUCT(-('Diário 4º PA'!$E$4:$E$2000='Analítico Cp.'!$B90),-('Diário 4º PA'!$P$4:$P$2000=G$1),('Diário 4º PA'!$F$4:$F$2000))+SUMPRODUCT(-('Comp.'!$D$5:$D$152='Analítico Cp.'!$B90),-('Comp.'!$J$5:$J$152=G$1),('Comp.'!$E$5:$E$152))</f>
        <v>159.72999999999999</v>
      </c>
      <c r="H90" s="12">
        <f>SUMPRODUCT(-('Diário 1º PA'!$E$4:$E$2000='Analítico Cp.'!$B90),-('Diário 1º PA'!$P$4:$P$2000=H$1),('Diário 1º PA'!$F$4:$F$2000))+SUMPRODUCT(-('Diário 2º PA'!$E$4:$E$1998='Analítico Cp.'!$B90),-('Diário 2º PA'!$P$4:$P$1998=H$1),('Diário 2º PA'!$F$4:$F$1998))+SUMPRODUCT(-('Diário 3º PA'!$E$4:$E$1991='Analítico Cp.'!$B90),-('Diário 3º PA'!$P$4:$P$1991=H$1),('Diário 3º PA'!$F$4:$F$1991))+SUMPRODUCT(-('Diário 4º PA'!$E$4:$E$2000='Analítico Cp.'!$B90),-('Diário 4º PA'!$P$4:$P$2000=H$1),('Diário 4º PA'!$F$4:$F$2000))+SUMPRODUCT(-('Comp.'!$D$5:$D$152='Analítico Cp.'!$B90),-('Comp.'!$J$5:$J$152=H$1),('Comp.'!$E$5:$E$152))</f>
        <v>246.08</v>
      </c>
      <c r="I90" s="12">
        <f>SUMPRODUCT(-('Diário 1º PA'!$E$4:$E$2000='Analítico Cp.'!$B90),-('Diário 1º PA'!$P$4:$P$2000=I$1),('Diário 1º PA'!$F$4:$F$2000))+SUMPRODUCT(-('Diário 2º PA'!$E$4:$E$1998='Analítico Cp.'!$B90),-('Diário 2º PA'!$P$4:$P$1998=I$1),('Diário 2º PA'!$F$4:$F$1998))+SUMPRODUCT(-('Diário 3º PA'!$E$4:$E$1991='Analítico Cp.'!$B90),-('Diário 3º PA'!$P$4:$P$1991=I$1),('Diário 3º PA'!$F$4:$F$1991))+SUMPRODUCT(-('Diário 4º PA'!$E$4:$E$2000='Analítico Cp.'!$B90),-('Diário 4º PA'!$P$4:$P$2000=I$1),('Diário 4º PA'!$F$4:$F$2000))+SUMPRODUCT(-('Comp.'!$D$5:$D$152='Analítico Cp.'!$B90),-('Comp.'!$J$5:$J$152=I$1),('Comp.'!$E$5:$E$152))</f>
        <v>176.92</v>
      </c>
      <c r="J90" s="12">
        <f>SUMPRODUCT(-('Diário 1º PA'!$E$4:$E$2000='Analítico Cp.'!$B90),-('Diário 1º PA'!$P$4:$P$2000=J$1),('Diário 1º PA'!$F$4:$F$2000))+SUMPRODUCT(-('Diário 2º PA'!$E$4:$E$1998='Analítico Cp.'!$B90),-('Diário 2º PA'!$P$4:$P$1998=J$1),('Diário 2º PA'!$F$4:$F$1998))+SUMPRODUCT(-('Diário 3º PA'!$E$4:$E$1991='Analítico Cp.'!$B90),-('Diário 3º PA'!$P$4:$P$1991=J$1),('Diário 3º PA'!$F$4:$F$1991))+SUMPRODUCT(-('Diário 4º PA'!$E$4:$E$2000='Analítico Cp.'!$B90),-('Diário 4º PA'!$P$4:$P$2000=J$1),('Diário 4º PA'!$F$4:$F$2000))+SUMPRODUCT(-('Comp.'!$D$5:$D$152='Analítico Cp.'!$B90),-('Comp.'!$J$5:$J$152=J$1),('Comp.'!$E$5:$E$152))</f>
        <v>233.78</v>
      </c>
      <c r="K90" s="12">
        <f>SUMPRODUCT(-('Diário 1º PA'!$E$4:$E$2000='Analítico Cp.'!$B90),-('Diário 1º PA'!$P$4:$P$2000=K$1),('Diário 1º PA'!$F$4:$F$2000))+SUMPRODUCT(-('Diário 2º PA'!$E$4:$E$1998='Analítico Cp.'!$B90),-('Diário 2º PA'!$P$4:$P$1998=K$1),('Diário 2º PA'!$F$4:$F$1998))+SUMPRODUCT(-('Diário 3º PA'!$E$4:$E$1991='Analítico Cp.'!$B90),-('Diário 3º PA'!$P$4:$P$1991=K$1),('Diário 3º PA'!$F$4:$F$1991))+SUMPRODUCT(-('Diário 4º PA'!$E$4:$E$2000='Analítico Cp.'!$B90),-('Diário 4º PA'!$P$4:$P$2000=K$1),('Diário 4º PA'!$F$4:$F$2000))+SUMPRODUCT(-('Comp.'!$D$5:$D$152='Analítico Cp.'!$B90),-('Comp.'!$J$5:$J$152=K$1),('Comp.'!$E$5:$E$152))</f>
        <v>282.77999999999997</v>
      </c>
      <c r="L90" s="12">
        <f>SUMPRODUCT(-('Diário 1º PA'!$E$4:$E$2000='Analítico Cp.'!$B90),-('Diário 1º PA'!$P$4:$P$2000=L$1),('Diário 1º PA'!$F$4:$F$2000))+SUMPRODUCT(-('Diário 2º PA'!$E$4:$E$1998='Analítico Cp.'!$B90),-('Diário 2º PA'!$P$4:$P$1998=L$1),('Diário 2º PA'!$F$4:$F$1998))+SUMPRODUCT(-('Diário 3º PA'!$E$4:$E$1991='Analítico Cp.'!$B90),-('Diário 3º PA'!$P$4:$P$1991=L$1),('Diário 3º PA'!$F$4:$F$1991))+SUMPRODUCT(-('Diário 4º PA'!$E$4:$E$2000='Analítico Cp.'!$B90),-('Diário 4º PA'!$P$4:$P$2000=L$1),('Diário 4º PA'!$F$4:$F$2000))+SUMPRODUCT(-('Comp.'!$D$5:$D$152='Analítico Cp.'!$B90),-('Comp.'!$J$5:$J$152=L$1),('Comp.'!$E$5:$E$152))</f>
        <v>195.5</v>
      </c>
      <c r="M90" s="12">
        <f>SUMPRODUCT(-('Diário 1º PA'!$E$4:$E$2000='Analítico Cp.'!$B90),-('Diário 1º PA'!$P$4:$P$2000=M$1),('Diário 1º PA'!$F$4:$F$2000))+SUMPRODUCT(-('Diário 2º PA'!$E$4:$E$1998='Analítico Cp.'!$B90),-('Diário 2º PA'!$P$4:$P$1998=M$1),('Diário 2º PA'!$F$4:$F$1998))+SUMPRODUCT(-('Diário 3º PA'!$E$4:$E$1991='Analítico Cp.'!$B90),-('Diário 3º PA'!$P$4:$P$1991=M$1),('Diário 3º PA'!$F$4:$F$1991))+SUMPRODUCT(-('Diário 4º PA'!$E$4:$E$2000='Analítico Cp.'!$B90),-('Diário 4º PA'!$P$4:$P$2000=M$1),('Diário 4º PA'!$F$4:$F$2000))+SUMPRODUCT(-('Comp.'!$D$5:$D$152='Analítico Cp.'!$B90),-('Comp.'!$J$5:$J$152=M$1),('Comp.'!$E$5:$E$152))</f>
        <v>100.24</v>
      </c>
      <c r="N90" s="12">
        <f>SUMPRODUCT(-('Diário 1º PA'!$E$4:$E$2000='Analítico Cp.'!$B90),-('Diário 1º PA'!$P$4:$P$2000=N$1),('Diário 1º PA'!$F$4:$F$2000))+SUMPRODUCT(-('Diário 2º PA'!$E$4:$E$1998='Analítico Cp.'!$B90),-('Diário 2º PA'!$P$4:$P$1998=N$1),('Diário 2º PA'!$F$4:$F$1998))+SUMPRODUCT(-('Diário 3º PA'!$E$4:$E$1991='Analítico Cp.'!$B90),-('Diário 3º PA'!$P$4:$P$1991=N$1),('Diário 3º PA'!$F$4:$F$1991))+SUMPRODUCT(-('Diário 4º PA'!$E$4:$E$2000='Analítico Cp.'!$B90),-('Diário 4º PA'!$P$4:$P$2000=N$1),('Diário 4º PA'!$F$4:$F$2000))+SUMPRODUCT(-('Comp.'!$D$5:$D$152='Analítico Cp.'!$B90),-('Comp.'!$J$5:$J$152=N$1),('Comp.'!$E$5:$E$152))</f>
        <v>0</v>
      </c>
      <c r="O90" s="13">
        <f t="shared" si="12"/>
        <v>2039.45</v>
      </c>
      <c r="P90" s="172">
        <f t="shared" si="13"/>
        <v>9.1347583496638398E-4</v>
      </c>
    </row>
    <row r="91" spans="1:16" ht="23.25" customHeight="1">
      <c r="A91" s="63" t="s">
        <v>192</v>
      </c>
      <c r="B91" s="107" t="s">
        <v>68</v>
      </c>
      <c r="C91" s="12">
        <f>SUMPRODUCT(-('Diário 1º PA'!$E$4:$E$2000='Analítico Cp.'!$B91),-('Diário 1º PA'!$P$4:$P$2000=C$1),('Diário 1º PA'!$F$4:$F$2000))+SUMPRODUCT(-('Diário 2º PA'!$E$4:$E$1998='Analítico Cp.'!$B91),-('Diário 2º PA'!$P$4:$P$1998=C$1),('Diário 2º PA'!$F$4:$F$1998))+SUMPRODUCT(-('Diário 3º PA'!$E$4:$E$1991='Analítico Cp.'!$B91),-('Diário 3º PA'!$P$4:$P$1991=C$1),('Diário 3º PA'!$F$4:$F$1991))+SUMPRODUCT(-('Diário 4º PA'!$E$4:$E$2000='Analítico Cp.'!$B91),-('Diário 4º PA'!$P$4:$P$2000=C$1),('Diário 4º PA'!$F$4:$F$2000))+SUMPRODUCT(-('Comp.'!$D$5:$D$152='Analítico Cp.'!$B91),-('Comp.'!$J$5:$J$152=C$1),('Comp.'!$E$5:$E$152))</f>
        <v>0</v>
      </c>
      <c r="D91" s="12">
        <f>SUMPRODUCT(-('Diário 1º PA'!$E$4:$E$2000='Analítico Cp.'!$B91),-('Diário 1º PA'!$P$4:$P$2000=D$1),('Diário 1º PA'!$F$4:$F$2000))+SUMPRODUCT(-('Diário 2º PA'!$E$4:$E$1998='Analítico Cp.'!$B91),-('Diário 2º PA'!$P$4:$P$1998=D$1),('Diário 2º PA'!$F$4:$F$1998))+SUMPRODUCT(-('Diário 3º PA'!$E$4:$E$1991='Analítico Cp.'!$B91),-('Diário 3º PA'!$P$4:$P$1991=D$1),('Diário 3º PA'!$F$4:$F$1991))+SUMPRODUCT(-('Diário 4º PA'!$E$4:$E$2000='Analítico Cp.'!$B91),-('Diário 4º PA'!$P$4:$P$2000=D$1),('Diário 4º PA'!$F$4:$F$2000))+SUMPRODUCT(-('Comp.'!$D$5:$D$152='Analítico Cp.'!$B91),-('Comp.'!$J$5:$J$152=D$1),('Comp.'!$E$5:$E$152))</f>
        <v>4.46</v>
      </c>
      <c r="E91" s="12">
        <f>SUMPRODUCT(-('Diário 1º PA'!$E$4:$E$2000='Analítico Cp.'!$B91),-('Diário 1º PA'!$P$4:$P$2000=E$1),('Diário 1º PA'!$F$4:$F$2000))+SUMPRODUCT(-('Diário 2º PA'!$E$4:$E$1998='Analítico Cp.'!$B91),-('Diário 2º PA'!$P$4:$P$1998=E$1),('Diário 2º PA'!$F$4:$F$1998))+SUMPRODUCT(-('Diário 3º PA'!$E$4:$E$1991='Analítico Cp.'!$B91),-('Diário 3º PA'!$P$4:$P$1991=E$1),('Diário 3º PA'!$F$4:$F$1991))+SUMPRODUCT(-('Diário 4º PA'!$E$4:$E$2000='Analítico Cp.'!$B91),-('Diário 4º PA'!$P$4:$P$2000=E$1),('Diário 4º PA'!$F$4:$F$2000))+SUMPRODUCT(-('Comp.'!$D$5:$D$152='Analítico Cp.'!$B91),-('Comp.'!$J$5:$J$152=E$1),('Comp.'!$E$5:$E$152))</f>
        <v>0</v>
      </c>
      <c r="F91" s="12">
        <f>SUMPRODUCT(-('Diário 1º PA'!$E$4:$E$2000='Analítico Cp.'!$B91),-('Diário 1º PA'!$P$4:$P$2000=F$1),('Diário 1º PA'!$F$4:$F$2000))+SUMPRODUCT(-('Diário 2º PA'!$E$4:$E$1998='Analítico Cp.'!$B91),-('Diário 2º PA'!$P$4:$P$1998=F$1),('Diário 2º PA'!$F$4:$F$1998))+SUMPRODUCT(-('Diário 3º PA'!$E$4:$E$1991='Analítico Cp.'!$B91),-('Diário 3º PA'!$P$4:$P$1991=F$1),('Diário 3º PA'!$F$4:$F$1991))+SUMPRODUCT(-('Diário 4º PA'!$E$4:$E$2000='Analítico Cp.'!$B91),-('Diário 4º PA'!$P$4:$P$2000=F$1),('Diário 4º PA'!$F$4:$F$2000))+SUMPRODUCT(-('Comp.'!$D$5:$D$152='Analítico Cp.'!$B91),-('Comp.'!$J$5:$J$152=F$1),('Comp.'!$E$5:$E$152))</f>
        <v>0</v>
      </c>
      <c r="G91" s="12">
        <f>SUMPRODUCT(-('Diário 1º PA'!$E$4:$E$2000='Analítico Cp.'!$B91),-('Diário 1º PA'!$P$4:$P$2000=G$1),('Diário 1º PA'!$F$4:$F$2000))+SUMPRODUCT(-('Diário 2º PA'!$E$4:$E$1998='Analítico Cp.'!$B91),-('Diário 2º PA'!$P$4:$P$1998=G$1),('Diário 2º PA'!$F$4:$F$1998))+SUMPRODUCT(-('Diário 3º PA'!$E$4:$E$1991='Analítico Cp.'!$B91),-('Diário 3º PA'!$P$4:$P$1991=G$1),('Diário 3º PA'!$F$4:$F$1991))+SUMPRODUCT(-('Diário 4º PA'!$E$4:$E$2000='Analítico Cp.'!$B91),-('Diário 4º PA'!$P$4:$P$2000=G$1),('Diário 4º PA'!$F$4:$F$2000))+SUMPRODUCT(-('Comp.'!$D$5:$D$152='Analítico Cp.'!$B91),-('Comp.'!$J$5:$J$152=G$1),('Comp.'!$E$5:$E$152))</f>
        <v>64.959999999999994</v>
      </c>
      <c r="H91" s="12">
        <f>SUMPRODUCT(-('Diário 1º PA'!$E$4:$E$2000='Analítico Cp.'!$B91),-('Diário 1º PA'!$P$4:$P$2000=H$1),('Diário 1º PA'!$F$4:$F$2000))+SUMPRODUCT(-('Diário 2º PA'!$E$4:$E$1998='Analítico Cp.'!$B91),-('Diário 2º PA'!$P$4:$P$1998=H$1),('Diário 2º PA'!$F$4:$F$1998))+SUMPRODUCT(-('Diário 3º PA'!$E$4:$E$1991='Analítico Cp.'!$B91),-('Diário 3º PA'!$P$4:$P$1991=H$1),('Diário 3º PA'!$F$4:$F$1991))+SUMPRODUCT(-('Diário 4º PA'!$E$4:$E$2000='Analítico Cp.'!$B91),-('Diário 4º PA'!$P$4:$P$2000=H$1),('Diário 4º PA'!$F$4:$F$2000))+SUMPRODUCT(-('Comp.'!$D$5:$D$152='Analítico Cp.'!$B91),-('Comp.'!$J$5:$J$152=H$1),('Comp.'!$E$5:$E$152))</f>
        <v>256.08999999999997</v>
      </c>
      <c r="I91" s="12">
        <f>SUMPRODUCT(-('Diário 1º PA'!$E$4:$E$2000='Analítico Cp.'!$B91),-('Diário 1º PA'!$P$4:$P$2000=I$1),('Diário 1º PA'!$F$4:$F$2000))+SUMPRODUCT(-('Diário 2º PA'!$E$4:$E$1998='Analítico Cp.'!$B91),-('Diário 2º PA'!$P$4:$P$1998=I$1),('Diário 2º PA'!$F$4:$F$1998))+SUMPRODUCT(-('Diário 3º PA'!$E$4:$E$1991='Analítico Cp.'!$B91),-('Diário 3º PA'!$P$4:$P$1991=I$1),('Diário 3º PA'!$F$4:$F$1991))+SUMPRODUCT(-('Diário 4º PA'!$E$4:$E$2000='Analítico Cp.'!$B91),-('Diário 4º PA'!$P$4:$P$2000=I$1),('Diário 4º PA'!$F$4:$F$2000))+SUMPRODUCT(-('Comp.'!$D$5:$D$152='Analítico Cp.'!$B91),-('Comp.'!$J$5:$J$152=I$1),('Comp.'!$E$5:$E$152))</f>
        <v>0</v>
      </c>
      <c r="J91" s="12">
        <f>SUMPRODUCT(-('Diário 1º PA'!$E$4:$E$2000='Analítico Cp.'!$B91),-('Diário 1º PA'!$P$4:$P$2000=J$1),('Diário 1º PA'!$F$4:$F$2000))+SUMPRODUCT(-('Diário 2º PA'!$E$4:$E$1998='Analítico Cp.'!$B91),-('Diário 2º PA'!$P$4:$P$1998=J$1),('Diário 2º PA'!$F$4:$F$1998))+SUMPRODUCT(-('Diário 3º PA'!$E$4:$E$1991='Analítico Cp.'!$B91),-('Diário 3º PA'!$P$4:$P$1991=J$1),('Diário 3º PA'!$F$4:$F$1991))+SUMPRODUCT(-('Diário 4º PA'!$E$4:$E$2000='Analítico Cp.'!$B91),-('Diário 4º PA'!$P$4:$P$2000=J$1),('Diário 4º PA'!$F$4:$F$2000))+SUMPRODUCT(-('Comp.'!$D$5:$D$152='Analítico Cp.'!$B91),-('Comp.'!$J$5:$J$152=J$1),('Comp.'!$E$5:$E$152))</f>
        <v>0</v>
      </c>
      <c r="K91" s="12">
        <f>SUMPRODUCT(-('Diário 1º PA'!$E$4:$E$2000='Analítico Cp.'!$B91),-('Diário 1º PA'!$P$4:$P$2000=K$1),('Diário 1º PA'!$F$4:$F$2000))+SUMPRODUCT(-('Diário 2º PA'!$E$4:$E$1998='Analítico Cp.'!$B91),-('Diário 2º PA'!$P$4:$P$1998=K$1),('Diário 2º PA'!$F$4:$F$1998))+SUMPRODUCT(-('Diário 3º PA'!$E$4:$E$1991='Analítico Cp.'!$B91),-('Diário 3º PA'!$P$4:$P$1991=K$1),('Diário 3º PA'!$F$4:$F$1991))+SUMPRODUCT(-('Diário 4º PA'!$E$4:$E$2000='Analítico Cp.'!$B91),-('Diário 4º PA'!$P$4:$P$2000=K$1),('Diário 4º PA'!$F$4:$F$2000))+SUMPRODUCT(-('Comp.'!$D$5:$D$152='Analítico Cp.'!$B91),-('Comp.'!$J$5:$J$152=K$1),('Comp.'!$E$5:$E$152))</f>
        <v>0</v>
      </c>
      <c r="L91" s="12">
        <f>SUMPRODUCT(-('Diário 1º PA'!$E$4:$E$2000='Analítico Cp.'!$B91),-('Diário 1º PA'!$P$4:$P$2000=L$1),('Diário 1º PA'!$F$4:$F$2000))+SUMPRODUCT(-('Diário 2º PA'!$E$4:$E$1998='Analítico Cp.'!$B91),-('Diário 2º PA'!$P$4:$P$1998=L$1),('Diário 2º PA'!$F$4:$F$1998))+SUMPRODUCT(-('Diário 3º PA'!$E$4:$E$1991='Analítico Cp.'!$B91),-('Diário 3º PA'!$P$4:$P$1991=L$1),('Diário 3º PA'!$F$4:$F$1991))+SUMPRODUCT(-('Diário 4º PA'!$E$4:$E$2000='Analítico Cp.'!$B91),-('Diário 4º PA'!$P$4:$P$2000=L$1),('Diário 4º PA'!$F$4:$F$2000))+SUMPRODUCT(-('Comp.'!$D$5:$D$152='Analítico Cp.'!$B91),-('Comp.'!$J$5:$J$152=L$1),('Comp.'!$E$5:$E$152))</f>
        <v>0</v>
      </c>
      <c r="M91" s="12">
        <f>SUMPRODUCT(-('Diário 1º PA'!$E$4:$E$2000='Analítico Cp.'!$B91),-('Diário 1º PA'!$P$4:$P$2000=M$1),('Diário 1º PA'!$F$4:$F$2000))+SUMPRODUCT(-('Diário 2º PA'!$E$4:$E$1998='Analítico Cp.'!$B91),-('Diário 2º PA'!$P$4:$P$1998=M$1),('Diário 2º PA'!$F$4:$F$1998))+SUMPRODUCT(-('Diário 3º PA'!$E$4:$E$1991='Analítico Cp.'!$B91),-('Diário 3º PA'!$P$4:$P$1991=M$1),('Diário 3º PA'!$F$4:$F$1991))+SUMPRODUCT(-('Diário 4º PA'!$E$4:$E$2000='Analítico Cp.'!$B91),-('Diário 4º PA'!$P$4:$P$2000=M$1),('Diário 4º PA'!$F$4:$F$2000))+SUMPRODUCT(-('Comp.'!$D$5:$D$152='Analítico Cp.'!$B91),-('Comp.'!$J$5:$J$152=M$1),('Comp.'!$E$5:$E$152))</f>
        <v>0</v>
      </c>
      <c r="N91" s="12">
        <f>SUMPRODUCT(-('Diário 1º PA'!$E$4:$E$2000='Analítico Cp.'!$B91),-('Diário 1º PA'!$P$4:$P$2000=N$1),('Diário 1º PA'!$F$4:$F$2000))+SUMPRODUCT(-('Diário 2º PA'!$E$4:$E$1998='Analítico Cp.'!$B91),-('Diário 2º PA'!$P$4:$P$1998=N$1),('Diário 2º PA'!$F$4:$F$1998))+SUMPRODUCT(-('Diário 3º PA'!$E$4:$E$1991='Analítico Cp.'!$B91),-('Diário 3º PA'!$P$4:$P$1991=N$1),('Diário 3º PA'!$F$4:$F$1991))+SUMPRODUCT(-('Diário 4º PA'!$E$4:$E$2000='Analítico Cp.'!$B91),-('Diário 4º PA'!$P$4:$P$2000=N$1),('Diário 4º PA'!$F$4:$F$2000))+SUMPRODUCT(-('Comp.'!$D$5:$D$152='Analítico Cp.'!$B91),-('Comp.'!$J$5:$J$152=N$1),('Comp.'!$E$5:$E$152))</f>
        <v>0</v>
      </c>
      <c r="O91" s="13">
        <f t="shared" si="12"/>
        <v>325.51</v>
      </c>
      <c r="P91" s="172">
        <f t="shared" si="13"/>
        <v>1.457969153643912E-4</v>
      </c>
    </row>
    <row r="92" spans="1:16" ht="23.25" customHeight="1">
      <c r="A92" s="63" t="s">
        <v>193</v>
      </c>
      <c r="B92" s="107" t="s">
        <v>78</v>
      </c>
      <c r="C92" s="12">
        <f>SUMPRODUCT(-('Diário 1º PA'!$E$4:$E$2000='Analítico Cp.'!$B92),-('Diário 1º PA'!$P$4:$P$2000=C$1),('Diário 1º PA'!$F$4:$F$2000))+SUMPRODUCT(-('Diário 2º PA'!$E$4:$E$1998='Analítico Cp.'!$B92),-('Diário 2º PA'!$P$4:$P$1998=C$1),('Diário 2º PA'!$F$4:$F$1998))+SUMPRODUCT(-('Diário 3º PA'!$E$4:$E$1991='Analítico Cp.'!$B92),-('Diário 3º PA'!$P$4:$P$1991=C$1),('Diário 3º PA'!$F$4:$F$1991))+SUMPRODUCT(-('Diário 4º PA'!$E$4:$E$2000='Analítico Cp.'!$B92),-('Diário 4º PA'!$P$4:$P$2000=C$1),('Diário 4º PA'!$F$4:$F$2000))+SUMPRODUCT(-('Comp.'!$D$5:$D$152='Analítico Cp.'!$B92),-('Comp.'!$J$5:$J$152=C$1),('Comp.'!$E$5:$E$152))</f>
        <v>0</v>
      </c>
      <c r="D92" s="12">
        <f>SUMPRODUCT(-('Diário 1º PA'!$E$4:$E$2000='Analítico Cp.'!$B92),-('Diário 1º PA'!$P$4:$P$2000=D$1),('Diário 1º PA'!$F$4:$F$2000))+SUMPRODUCT(-('Diário 2º PA'!$E$4:$E$1998='Analítico Cp.'!$B92),-('Diário 2º PA'!$P$4:$P$1998=D$1),('Diário 2º PA'!$F$4:$F$1998))+SUMPRODUCT(-('Diário 3º PA'!$E$4:$E$1991='Analítico Cp.'!$B92),-('Diário 3º PA'!$P$4:$P$1991=D$1),('Diário 3º PA'!$F$4:$F$1991))+SUMPRODUCT(-('Diário 4º PA'!$E$4:$E$2000='Analítico Cp.'!$B92),-('Diário 4º PA'!$P$4:$P$2000=D$1),('Diário 4º PA'!$F$4:$F$2000))+SUMPRODUCT(-('Comp.'!$D$5:$D$152='Analítico Cp.'!$B92),-('Comp.'!$J$5:$J$152=D$1),('Comp.'!$E$5:$E$152))</f>
        <v>0.69</v>
      </c>
      <c r="E92" s="12">
        <f>SUMPRODUCT(-('Diário 1º PA'!$E$4:$E$2000='Analítico Cp.'!$B92),-('Diário 1º PA'!$P$4:$P$2000=E$1),('Diário 1º PA'!$F$4:$F$2000))+SUMPRODUCT(-('Diário 2º PA'!$E$4:$E$1998='Analítico Cp.'!$B92),-('Diário 2º PA'!$P$4:$P$1998=E$1),('Diário 2º PA'!$F$4:$F$1998))+SUMPRODUCT(-('Diário 3º PA'!$E$4:$E$1991='Analítico Cp.'!$B92),-('Diário 3º PA'!$P$4:$P$1991=E$1),('Diário 3º PA'!$F$4:$F$1991))+SUMPRODUCT(-('Diário 4º PA'!$E$4:$E$2000='Analítico Cp.'!$B92),-('Diário 4º PA'!$P$4:$P$2000=E$1),('Diário 4º PA'!$F$4:$F$2000))+SUMPRODUCT(-('Comp.'!$D$5:$D$152='Analítico Cp.'!$B92),-('Comp.'!$J$5:$J$152=E$1),('Comp.'!$E$5:$E$152))</f>
        <v>574.55999999999995</v>
      </c>
      <c r="F92" s="12">
        <f>SUMPRODUCT(-('Diário 1º PA'!$E$4:$E$2000='Analítico Cp.'!$B92),-('Diário 1º PA'!$P$4:$P$2000=F$1),('Diário 1º PA'!$F$4:$F$2000))+SUMPRODUCT(-('Diário 2º PA'!$E$4:$E$1998='Analítico Cp.'!$B92),-('Diário 2º PA'!$P$4:$P$1998=F$1),('Diário 2º PA'!$F$4:$F$1998))+SUMPRODUCT(-('Diário 3º PA'!$E$4:$E$1991='Analítico Cp.'!$B92),-('Diário 3º PA'!$P$4:$P$1991=F$1),('Diário 3º PA'!$F$4:$F$1991))+SUMPRODUCT(-('Diário 4º PA'!$E$4:$E$2000='Analítico Cp.'!$B92),-('Diário 4º PA'!$P$4:$P$2000=F$1),('Diário 4º PA'!$F$4:$F$2000))+SUMPRODUCT(-('Comp.'!$D$5:$D$152='Analítico Cp.'!$B92),-('Comp.'!$J$5:$J$152=F$1),('Comp.'!$E$5:$E$152))</f>
        <v>1893.92</v>
      </c>
      <c r="G92" s="12">
        <f>SUMPRODUCT(-('Diário 1º PA'!$E$4:$E$2000='Analítico Cp.'!$B92),-('Diário 1º PA'!$P$4:$P$2000=G$1),('Diário 1º PA'!$F$4:$F$2000))+SUMPRODUCT(-('Diário 2º PA'!$E$4:$E$1998='Analítico Cp.'!$B92),-('Diário 2º PA'!$P$4:$P$1998=G$1),('Diário 2º PA'!$F$4:$F$1998))+SUMPRODUCT(-('Diário 3º PA'!$E$4:$E$1991='Analítico Cp.'!$B92),-('Diário 3º PA'!$P$4:$P$1991=G$1),('Diário 3º PA'!$F$4:$F$1991))+SUMPRODUCT(-('Diário 4º PA'!$E$4:$E$2000='Analítico Cp.'!$B92),-('Diário 4º PA'!$P$4:$P$2000=G$1),('Diário 4º PA'!$F$4:$F$2000))+SUMPRODUCT(-('Comp.'!$D$5:$D$152='Analítico Cp.'!$B92),-('Comp.'!$J$5:$J$152=G$1),('Comp.'!$E$5:$E$152))</f>
        <v>1636.68</v>
      </c>
      <c r="H92" s="12">
        <f>SUMPRODUCT(-('Diário 1º PA'!$E$4:$E$2000='Analítico Cp.'!$B92),-('Diário 1º PA'!$P$4:$P$2000=H$1),('Diário 1º PA'!$F$4:$F$2000))+SUMPRODUCT(-('Diário 2º PA'!$E$4:$E$1998='Analítico Cp.'!$B92),-('Diário 2º PA'!$P$4:$P$1998=H$1),('Diário 2º PA'!$F$4:$F$1998))+SUMPRODUCT(-('Diário 3º PA'!$E$4:$E$1991='Analítico Cp.'!$B92),-('Diário 3º PA'!$P$4:$P$1991=H$1),('Diário 3º PA'!$F$4:$F$1991))+SUMPRODUCT(-('Diário 4º PA'!$E$4:$E$2000='Analítico Cp.'!$B92),-('Diário 4º PA'!$P$4:$P$2000=H$1),('Diário 4º PA'!$F$4:$F$2000))+SUMPRODUCT(-('Comp.'!$D$5:$D$152='Analítico Cp.'!$B92),-('Comp.'!$J$5:$J$152=H$1),('Comp.'!$E$5:$E$152))</f>
        <v>295.11</v>
      </c>
      <c r="I92" s="12">
        <f>SUMPRODUCT(-('Diário 1º PA'!$E$4:$E$2000='Analítico Cp.'!$B92),-('Diário 1º PA'!$P$4:$P$2000=I$1),('Diário 1º PA'!$F$4:$F$2000))+SUMPRODUCT(-('Diário 2º PA'!$E$4:$E$1998='Analítico Cp.'!$B92),-('Diário 2º PA'!$P$4:$P$1998=I$1),('Diário 2º PA'!$F$4:$F$1998))+SUMPRODUCT(-('Diário 3º PA'!$E$4:$E$1991='Analítico Cp.'!$B92),-('Diário 3º PA'!$P$4:$P$1991=I$1),('Diário 3º PA'!$F$4:$F$1991))+SUMPRODUCT(-('Diário 4º PA'!$E$4:$E$2000='Analítico Cp.'!$B92),-('Diário 4º PA'!$P$4:$P$2000=I$1),('Diário 4º PA'!$F$4:$F$2000))+SUMPRODUCT(-('Comp.'!$D$5:$D$152='Analítico Cp.'!$B92),-('Comp.'!$J$5:$J$152=I$1),('Comp.'!$E$5:$E$152))</f>
        <v>742.86</v>
      </c>
      <c r="J92" s="12">
        <f>SUMPRODUCT(-('Diário 1º PA'!$E$4:$E$2000='Analítico Cp.'!$B92),-('Diário 1º PA'!$P$4:$P$2000=J$1),('Diário 1º PA'!$F$4:$F$2000))+SUMPRODUCT(-('Diário 2º PA'!$E$4:$E$1998='Analítico Cp.'!$B92),-('Diário 2º PA'!$P$4:$P$1998=J$1),('Diário 2º PA'!$F$4:$F$1998))+SUMPRODUCT(-('Diário 3º PA'!$E$4:$E$1991='Analítico Cp.'!$B92),-('Diário 3º PA'!$P$4:$P$1991=J$1),('Diário 3º PA'!$F$4:$F$1991))+SUMPRODUCT(-('Diário 4º PA'!$E$4:$E$2000='Analítico Cp.'!$B92),-('Diário 4º PA'!$P$4:$P$2000=J$1),('Diário 4º PA'!$F$4:$F$2000))+SUMPRODUCT(-('Comp.'!$D$5:$D$152='Analítico Cp.'!$B92),-('Comp.'!$J$5:$J$152=J$1),('Comp.'!$E$5:$E$152))</f>
        <v>925.25</v>
      </c>
      <c r="K92" s="12">
        <f>SUMPRODUCT(-('Diário 1º PA'!$E$4:$E$2000='Analítico Cp.'!$B92),-('Diário 1º PA'!$P$4:$P$2000=K$1),('Diário 1º PA'!$F$4:$F$2000))+SUMPRODUCT(-('Diário 2º PA'!$E$4:$E$1998='Analítico Cp.'!$B92),-('Diário 2º PA'!$P$4:$P$1998=K$1),('Diário 2º PA'!$F$4:$F$1998))+SUMPRODUCT(-('Diário 3º PA'!$E$4:$E$1991='Analítico Cp.'!$B92),-('Diário 3º PA'!$P$4:$P$1991=K$1),('Diário 3º PA'!$F$4:$F$1991))+SUMPRODUCT(-('Diário 4º PA'!$E$4:$E$2000='Analítico Cp.'!$B92),-('Diário 4º PA'!$P$4:$P$2000=K$1),('Diário 4º PA'!$F$4:$F$2000))+SUMPRODUCT(-('Comp.'!$D$5:$D$152='Analítico Cp.'!$B92),-('Comp.'!$J$5:$J$152=K$1),('Comp.'!$E$5:$E$152))</f>
        <v>1145.8399999999999</v>
      </c>
      <c r="L92" s="12">
        <f>SUMPRODUCT(-('Diário 1º PA'!$E$4:$E$2000='Analítico Cp.'!$B92),-('Diário 1º PA'!$P$4:$P$2000=L$1),('Diário 1º PA'!$F$4:$F$2000))+SUMPRODUCT(-('Diário 2º PA'!$E$4:$E$1998='Analítico Cp.'!$B92),-('Diário 2º PA'!$P$4:$P$1998=L$1),('Diário 2º PA'!$F$4:$F$1998))+SUMPRODUCT(-('Diário 3º PA'!$E$4:$E$1991='Analítico Cp.'!$B92),-('Diário 3º PA'!$P$4:$P$1991=L$1),('Diário 3º PA'!$F$4:$F$1991))+SUMPRODUCT(-('Diário 4º PA'!$E$4:$E$2000='Analítico Cp.'!$B92),-('Diário 4º PA'!$P$4:$P$2000=L$1),('Diário 4º PA'!$F$4:$F$2000))+SUMPRODUCT(-('Comp.'!$D$5:$D$152='Analítico Cp.'!$B92),-('Comp.'!$J$5:$J$152=L$1),('Comp.'!$E$5:$E$152))</f>
        <v>1653.44</v>
      </c>
      <c r="M92" s="12">
        <f>SUMPRODUCT(-('Diário 1º PA'!$E$4:$E$2000='Analítico Cp.'!$B92),-('Diário 1º PA'!$P$4:$P$2000=M$1),('Diário 1º PA'!$F$4:$F$2000))+SUMPRODUCT(-('Diário 2º PA'!$E$4:$E$1998='Analítico Cp.'!$B92),-('Diário 2º PA'!$P$4:$P$1998=M$1),('Diário 2º PA'!$F$4:$F$1998))+SUMPRODUCT(-('Diário 3º PA'!$E$4:$E$1991='Analítico Cp.'!$B92),-('Diário 3º PA'!$P$4:$P$1991=M$1),('Diário 3º PA'!$F$4:$F$1991))+SUMPRODUCT(-('Diário 4º PA'!$E$4:$E$2000='Analítico Cp.'!$B92),-('Diário 4º PA'!$P$4:$P$2000=M$1),('Diário 4º PA'!$F$4:$F$2000))+SUMPRODUCT(-('Comp.'!$D$5:$D$152='Analítico Cp.'!$B92),-('Comp.'!$J$5:$J$152=M$1),('Comp.'!$E$5:$E$152))</f>
        <v>2360.96</v>
      </c>
      <c r="N92" s="12">
        <f>SUMPRODUCT(-('Diário 1º PA'!$E$4:$E$2000='Analítico Cp.'!$B92),-('Diário 1º PA'!$P$4:$P$2000=N$1),('Diário 1º PA'!$F$4:$F$2000))+SUMPRODUCT(-('Diário 2º PA'!$E$4:$E$1998='Analítico Cp.'!$B92),-('Diário 2º PA'!$P$4:$P$1998=N$1),('Diário 2º PA'!$F$4:$F$1998))+SUMPRODUCT(-('Diário 3º PA'!$E$4:$E$1991='Analítico Cp.'!$B92),-('Diário 3º PA'!$P$4:$P$1991=N$1),('Diário 3º PA'!$F$4:$F$1991))+SUMPRODUCT(-('Diário 4º PA'!$E$4:$E$2000='Analítico Cp.'!$B92),-('Diário 4º PA'!$P$4:$P$2000=N$1),('Diário 4º PA'!$F$4:$F$2000))+SUMPRODUCT(-('Comp.'!$D$5:$D$152='Analítico Cp.'!$B92),-('Comp.'!$J$5:$J$152=N$1),('Comp.'!$E$5:$E$152))</f>
        <v>0</v>
      </c>
      <c r="O92" s="13">
        <f t="shared" si="12"/>
        <v>11229.310000000001</v>
      </c>
      <c r="P92" s="172">
        <f t="shared" si="13"/>
        <v>5.0296419761927799E-3</v>
      </c>
    </row>
    <row r="93" spans="1:16" ht="23.25" customHeight="1">
      <c r="A93" s="63" t="s">
        <v>194</v>
      </c>
      <c r="B93" s="107" t="s">
        <v>70</v>
      </c>
      <c r="C93" s="12">
        <f>SUMPRODUCT(-('Diário 1º PA'!$E$4:$E$2000='Analítico Cp.'!$B93),-('Diário 1º PA'!$P$4:$P$2000=C$1),('Diário 1º PA'!$F$4:$F$2000))+SUMPRODUCT(-('Diário 2º PA'!$E$4:$E$1998='Analítico Cp.'!$B93),-('Diário 2º PA'!$P$4:$P$1998=C$1),('Diário 2º PA'!$F$4:$F$1998))+SUMPRODUCT(-('Diário 3º PA'!$E$4:$E$1991='Analítico Cp.'!$B93),-('Diário 3º PA'!$P$4:$P$1991=C$1),('Diário 3º PA'!$F$4:$F$1991))+SUMPRODUCT(-('Diário 4º PA'!$E$4:$E$2000='Analítico Cp.'!$B93),-('Diário 4º PA'!$P$4:$P$2000=C$1),('Diário 4º PA'!$F$4:$F$2000))+SUMPRODUCT(-('Comp.'!$D$5:$D$152='Analítico Cp.'!$B93),-('Comp.'!$J$5:$J$152=C$1),('Comp.'!$E$5:$E$152))</f>
        <v>0</v>
      </c>
      <c r="D93" s="12">
        <f>SUMPRODUCT(-('Diário 1º PA'!$E$4:$E$2000='Analítico Cp.'!$B93),-('Diário 1º PA'!$P$4:$P$2000=D$1),('Diário 1º PA'!$F$4:$F$2000))+SUMPRODUCT(-('Diário 2º PA'!$E$4:$E$1998='Analítico Cp.'!$B93),-('Diário 2º PA'!$P$4:$P$1998=D$1),('Diário 2º PA'!$F$4:$F$1998))+SUMPRODUCT(-('Diário 3º PA'!$E$4:$E$1991='Analítico Cp.'!$B93),-('Diário 3º PA'!$P$4:$P$1991=D$1),('Diário 3º PA'!$F$4:$F$1991))+SUMPRODUCT(-('Diário 4º PA'!$E$4:$E$2000='Analítico Cp.'!$B93),-('Diário 4º PA'!$P$4:$P$2000=D$1),('Diário 4º PA'!$F$4:$F$2000))+SUMPRODUCT(-('Comp.'!$D$5:$D$152='Analítico Cp.'!$B93),-('Comp.'!$J$5:$J$152=D$1),('Comp.'!$E$5:$E$152))</f>
        <v>0</v>
      </c>
      <c r="E93" s="12">
        <f>SUMPRODUCT(-('Diário 1º PA'!$E$4:$E$2000='Analítico Cp.'!$B93),-('Diário 1º PA'!$P$4:$P$2000=E$1),('Diário 1º PA'!$F$4:$F$2000))+SUMPRODUCT(-('Diário 2º PA'!$E$4:$E$1998='Analítico Cp.'!$B93),-('Diário 2º PA'!$P$4:$P$1998=E$1),('Diário 2º PA'!$F$4:$F$1998))+SUMPRODUCT(-('Diário 3º PA'!$E$4:$E$1991='Analítico Cp.'!$B93),-('Diário 3º PA'!$P$4:$P$1991=E$1),('Diário 3º PA'!$F$4:$F$1991))+SUMPRODUCT(-('Diário 4º PA'!$E$4:$E$2000='Analítico Cp.'!$B93),-('Diário 4º PA'!$P$4:$P$2000=E$1),('Diário 4º PA'!$F$4:$F$2000))+SUMPRODUCT(-('Comp.'!$D$5:$D$152='Analítico Cp.'!$B93),-('Comp.'!$J$5:$J$152=E$1),('Comp.'!$E$5:$E$152))</f>
        <v>0</v>
      </c>
      <c r="F93" s="12">
        <f>SUMPRODUCT(-('Diário 1º PA'!$E$4:$E$2000='Analítico Cp.'!$B93),-('Diário 1º PA'!$P$4:$P$2000=F$1),('Diário 1º PA'!$F$4:$F$2000))+SUMPRODUCT(-('Diário 2º PA'!$E$4:$E$1998='Analítico Cp.'!$B93),-('Diário 2º PA'!$P$4:$P$1998=F$1),('Diário 2º PA'!$F$4:$F$1998))+SUMPRODUCT(-('Diário 3º PA'!$E$4:$E$1991='Analítico Cp.'!$B93),-('Diário 3º PA'!$P$4:$P$1991=F$1),('Diário 3º PA'!$F$4:$F$1991))+SUMPRODUCT(-('Diário 4º PA'!$E$4:$E$2000='Analítico Cp.'!$B93),-('Diário 4º PA'!$P$4:$P$2000=F$1),('Diário 4º PA'!$F$4:$F$2000))+SUMPRODUCT(-('Comp.'!$D$5:$D$152='Analítico Cp.'!$B93),-('Comp.'!$J$5:$J$152=F$1),('Comp.'!$E$5:$E$152))</f>
        <v>0</v>
      </c>
      <c r="G93" s="12">
        <f>SUMPRODUCT(-('Diário 1º PA'!$E$4:$E$2000='Analítico Cp.'!$B93),-('Diário 1º PA'!$P$4:$P$2000=G$1),('Diário 1º PA'!$F$4:$F$2000))+SUMPRODUCT(-('Diário 2º PA'!$E$4:$E$1998='Analítico Cp.'!$B93),-('Diário 2º PA'!$P$4:$P$1998=G$1),('Diário 2º PA'!$F$4:$F$1998))+SUMPRODUCT(-('Diário 3º PA'!$E$4:$E$1991='Analítico Cp.'!$B93),-('Diário 3º PA'!$P$4:$P$1991=G$1),('Diário 3º PA'!$F$4:$F$1991))+SUMPRODUCT(-('Diário 4º PA'!$E$4:$E$2000='Analítico Cp.'!$B93),-('Diário 4º PA'!$P$4:$P$2000=G$1),('Diário 4º PA'!$F$4:$F$2000))+SUMPRODUCT(-('Comp.'!$D$5:$D$152='Analítico Cp.'!$B93),-('Comp.'!$J$5:$J$152=G$1),('Comp.'!$E$5:$E$152))</f>
        <v>0</v>
      </c>
      <c r="H93" s="12">
        <f>SUMPRODUCT(-('Diário 1º PA'!$E$4:$E$2000='Analítico Cp.'!$B93),-('Diário 1º PA'!$P$4:$P$2000=H$1),('Diário 1º PA'!$F$4:$F$2000))+SUMPRODUCT(-('Diário 2º PA'!$E$4:$E$1998='Analítico Cp.'!$B93),-('Diário 2º PA'!$P$4:$P$1998=H$1),('Diário 2º PA'!$F$4:$F$1998))+SUMPRODUCT(-('Diário 3º PA'!$E$4:$E$1991='Analítico Cp.'!$B93),-('Diário 3º PA'!$P$4:$P$1991=H$1),('Diário 3º PA'!$F$4:$F$1991))+SUMPRODUCT(-('Diário 4º PA'!$E$4:$E$2000='Analítico Cp.'!$B93),-('Diário 4º PA'!$P$4:$P$2000=H$1),('Diário 4º PA'!$F$4:$F$2000))+SUMPRODUCT(-('Comp.'!$D$5:$D$152='Analítico Cp.'!$B93),-('Comp.'!$J$5:$J$152=H$1),('Comp.'!$E$5:$E$152))</f>
        <v>0</v>
      </c>
      <c r="I93" s="12">
        <f>SUMPRODUCT(-('Diário 1º PA'!$E$4:$E$2000='Analítico Cp.'!$B93),-('Diário 1º PA'!$P$4:$P$2000=I$1),('Diário 1º PA'!$F$4:$F$2000))+SUMPRODUCT(-('Diário 2º PA'!$E$4:$E$1998='Analítico Cp.'!$B93),-('Diário 2º PA'!$P$4:$P$1998=I$1),('Diário 2º PA'!$F$4:$F$1998))+SUMPRODUCT(-('Diário 3º PA'!$E$4:$E$1991='Analítico Cp.'!$B93),-('Diário 3º PA'!$P$4:$P$1991=I$1),('Diário 3º PA'!$F$4:$F$1991))+SUMPRODUCT(-('Diário 4º PA'!$E$4:$E$2000='Analítico Cp.'!$B93),-('Diário 4º PA'!$P$4:$P$2000=I$1),('Diário 4º PA'!$F$4:$F$2000))+SUMPRODUCT(-('Comp.'!$D$5:$D$152='Analítico Cp.'!$B93),-('Comp.'!$J$5:$J$152=I$1),('Comp.'!$E$5:$E$152))</f>
        <v>0</v>
      </c>
      <c r="J93" s="12">
        <f>SUMPRODUCT(-('Diário 1º PA'!$E$4:$E$2000='Analítico Cp.'!$B93),-('Diário 1º PA'!$P$4:$P$2000=J$1),('Diário 1º PA'!$F$4:$F$2000))+SUMPRODUCT(-('Diário 2º PA'!$E$4:$E$1998='Analítico Cp.'!$B93),-('Diário 2º PA'!$P$4:$P$1998=J$1),('Diário 2º PA'!$F$4:$F$1998))+SUMPRODUCT(-('Diário 3º PA'!$E$4:$E$1991='Analítico Cp.'!$B93),-('Diário 3º PA'!$P$4:$P$1991=J$1),('Diário 3º PA'!$F$4:$F$1991))+SUMPRODUCT(-('Diário 4º PA'!$E$4:$E$2000='Analítico Cp.'!$B93),-('Diário 4º PA'!$P$4:$P$2000=J$1),('Diário 4º PA'!$F$4:$F$2000))+SUMPRODUCT(-('Comp.'!$D$5:$D$152='Analítico Cp.'!$B93),-('Comp.'!$J$5:$J$152=J$1),('Comp.'!$E$5:$E$152))</f>
        <v>0</v>
      </c>
      <c r="K93" s="12">
        <f>SUMPRODUCT(-('Diário 1º PA'!$E$4:$E$2000='Analítico Cp.'!$B93),-('Diário 1º PA'!$P$4:$P$2000=K$1),('Diário 1º PA'!$F$4:$F$2000))+SUMPRODUCT(-('Diário 2º PA'!$E$4:$E$1998='Analítico Cp.'!$B93),-('Diário 2º PA'!$P$4:$P$1998=K$1),('Diário 2º PA'!$F$4:$F$1998))+SUMPRODUCT(-('Diário 3º PA'!$E$4:$E$1991='Analítico Cp.'!$B93),-('Diário 3º PA'!$P$4:$P$1991=K$1),('Diário 3º PA'!$F$4:$F$1991))+SUMPRODUCT(-('Diário 4º PA'!$E$4:$E$2000='Analítico Cp.'!$B93),-('Diário 4º PA'!$P$4:$P$2000=K$1),('Diário 4º PA'!$F$4:$F$2000))+SUMPRODUCT(-('Comp.'!$D$5:$D$152='Analítico Cp.'!$B93),-('Comp.'!$J$5:$J$152=K$1),('Comp.'!$E$5:$E$152))</f>
        <v>0</v>
      </c>
      <c r="L93" s="12">
        <f>SUMPRODUCT(-('Diário 1º PA'!$E$4:$E$2000='Analítico Cp.'!$B93),-('Diário 1º PA'!$P$4:$P$2000=L$1),('Diário 1º PA'!$F$4:$F$2000))+SUMPRODUCT(-('Diário 2º PA'!$E$4:$E$1998='Analítico Cp.'!$B93),-('Diário 2º PA'!$P$4:$P$1998=L$1),('Diário 2º PA'!$F$4:$F$1998))+SUMPRODUCT(-('Diário 3º PA'!$E$4:$E$1991='Analítico Cp.'!$B93),-('Diário 3º PA'!$P$4:$P$1991=L$1),('Diário 3º PA'!$F$4:$F$1991))+SUMPRODUCT(-('Diário 4º PA'!$E$4:$E$2000='Analítico Cp.'!$B93),-('Diário 4º PA'!$P$4:$P$2000=L$1),('Diário 4º PA'!$F$4:$F$2000))+SUMPRODUCT(-('Comp.'!$D$5:$D$152='Analítico Cp.'!$B93),-('Comp.'!$J$5:$J$152=L$1),('Comp.'!$E$5:$E$152))</f>
        <v>0</v>
      </c>
      <c r="M93" s="12">
        <f>SUMPRODUCT(-('Diário 1º PA'!$E$4:$E$2000='Analítico Cp.'!$B93),-('Diário 1º PA'!$P$4:$P$2000=M$1),('Diário 1º PA'!$F$4:$F$2000))+SUMPRODUCT(-('Diário 2º PA'!$E$4:$E$1998='Analítico Cp.'!$B93),-('Diário 2º PA'!$P$4:$P$1998=M$1),('Diário 2º PA'!$F$4:$F$1998))+SUMPRODUCT(-('Diário 3º PA'!$E$4:$E$1991='Analítico Cp.'!$B93),-('Diário 3º PA'!$P$4:$P$1991=M$1),('Diário 3º PA'!$F$4:$F$1991))+SUMPRODUCT(-('Diário 4º PA'!$E$4:$E$2000='Analítico Cp.'!$B93),-('Diário 4º PA'!$P$4:$P$2000=M$1),('Diário 4º PA'!$F$4:$F$2000))+SUMPRODUCT(-('Comp.'!$D$5:$D$152='Analítico Cp.'!$B93),-('Comp.'!$J$5:$J$152=M$1),('Comp.'!$E$5:$E$152))</f>
        <v>0</v>
      </c>
      <c r="N93" s="12">
        <f>SUMPRODUCT(-('Diário 1º PA'!$E$4:$E$2000='Analítico Cp.'!$B93),-('Diário 1º PA'!$P$4:$P$2000=N$1),('Diário 1º PA'!$F$4:$F$2000))+SUMPRODUCT(-('Diário 2º PA'!$E$4:$E$1998='Analítico Cp.'!$B93),-('Diário 2º PA'!$P$4:$P$1998=N$1),('Diário 2º PA'!$F$4:$F$1998))+SUMPRODUCT(-('Diário 3º PA'!$E$4:$E$1991='Analítico Cp.'!$B93),-('Diário 3º PA'!$P$4:$P$1991=N$1),('Diário 3º PA'!$F$4:$F$1991))+SUMPRODUCT(-('Diário 4º PA'!$E$4:$E$2000='Analítico Cp.'!$B93),-('Diário 4º PA'!$P$4:$P$2000=N$1),('Diário 4º PA'!$F$4:$F$2000))+SUMPRODUCT(-('Comp.'!$D$5:$D$152='Analítico Cp.'!$B93),-('Comp.'!$J$5:$J$152=N$1),('Comp.'!$E$5:$E$152))</f>
        <v>0</v>
      </c>
      <c r="O93" s="13">
        <f t="shared" si="12"/>
        <v>0</v>
      </c>
      <c r="P93" s="172">
        <f t="shared" si="13"/>
        <v>0</v>
      </c>
    </row>
    <row r="94" spans="1:16" ht="23.25" customHeight="1">
      <c r="A94" s="63" t="s">
        <v>195</v>
      </c>
      <c r="B94" s="107" t="s">
        <v>141</v>
      </c>
      <c r="C94" s="12">
        <f>SUMPRODUCT(-('Diário 1º PA'!$E$4:$E$2000='Analítico Cp.'!$B94),-('Diário 1º PA'!$P$4:$P$2000=C$1),('Diário 1º PA'!$F$4:$F$2000))+SUMPRODUCT(-('Diário 2º PA'!$E$4:$E$1998='Analítico Cp.'!$B94),-('Diário 2º PA'!$P$4:$P$1998=C$1),('Diário 2º PA'!$F$4:$F$1998))+SUMPRODUCT(-('Diário 3º PA'!$E$4:$E$1991='Analítico Cp.'!$B94),-('Diário 3º PA'!$P$4:$P$1991=C$1),('Diário 3º PA'!$F$4:$F$1991))+SUMPRODUCT(-('Diário 4º PA'!$E$4:$E$2000='Analítico Cp.'!$B94),-('Diário 4º PA'!$P$4:$P$2000=C$1),('Diário 4º PA'!$F$4:$F$2000))+SUMPRODUCT(-('Comp.'!$D$5:$D$152='Analítico Cp.'!$B94),-('Comp.'!$J$5:$J$152=C$1),('Comp.'!$E$5:$E$152))</f>
        <v>0</v>
      </c>
      <c r="D94" s="12">
        <f>SUMPRODUCT(-('Diário 1º PA'!$E$4:$E$2000='Analítico Cp.'!$B94),-('Diário 1º PA'!$P$4:$P$2000=D$1),('Diário 1º PA'!$F$4:$F$2000))+SUMPRODUCT(-('Diário 2º PA'!$E$4:$E$1998='Analítico Cp.'!$B94),-('Diário 2º PA'!$P$4:$P$1998=D$1),('Diário 2º PA'!$F$4:$F$1998))+SUMPRODUCT(-('Diário 3º PA'!$E$4:$E$1991='Analítico Cp.'!$B94),-('Diário 3º PA'!$P$4:$P$1991=D$1),('Diário 3º PA'!$F$4:$F$1991))+SUMPRODUCT(-('Diário 4º PA'!$E$4:$E$2000='Analítico Cp.'!$B94),-('Diário 4º PA'!$P$4:$P$2000=D$1),('Diário 4º PA'!$F$4:$F$2000))+SUMPRODUCT(-('Comp.'!$D$5:$D$152='Analítico Cp.'!$B94),-('Comp.'!$J$5:$J$152=D$1),('Comp.'!$E$5:$E$152))</f>
        <v>0</v>
      </c>
      <c r="E94" s="12">
        <f>SUMPRODUCT(-('Diário 1º PA'!$E$4:$E$2000='Analítico Cp.'!$B94),-('Diário 1º PA'!$P$4:$P$2000=E$1),('Diário 1º PA'!$F$4:$F$2000))+SUMPRODUCT(-('Diário 2º PA'!$E$4:$E$1998='Analítico Cp.'!$B94),-('Diário 2º PA'!$P$4:$P$1998=E$1),('Diário 2º PA'!$F$4:$F$1998))+SUMPRODUCT(-('Diário 3º PA'!$E$4:$E$1991='Analítico Cp.'!$B94),-('Diário 3º PA'!$P$4:$P$1991=E$1),('Diário 3º PA'!$F$4:$F$1991))+SUMPRODUCT(-('Diário 4º PA'!$E$4:$E$2000='Analítico Cp.'!$B94),-('Diário 4º PA'!$P$4:$P$2000=E$1),('Diário 4º PA'!$F$4:$F$2000))+SUMPRODUCT(-('Comp.'!$D$5:$D$152='Analítico Cp.'!$B94),-('Comp.'!$J$5:$J$152=E$1),('Comp.'!$E$5:$E$152))</f>
        <v>0</v>
      </c>
      <c r="F94" s="12">
        <f>SUMPRODUCT(-('Diário 1º PA'!$E$4:$E$2000='Analítico Cp.'!$B94),-('Diário 1º PA'!$P$4:$P$2000=F$1),('Diário 1º PA'!$F$4:$F$2000))+SUMPRODUCT(-('Diário 2º PA'!$E$4:$E$1998='Analítico Cp.'!$B94),-('Diário 2º PA'!$P$4:$P$1998=F$1),('Diário 2º PA'!$F$4:$F$1998))+SUMPRODUCT(-('Diário 3º PA'!$E$4:$E$1991='Analítico Cp.'!$B94),-('Diário 3º PA'!$P$4:$P$1991=F$1),('Diário 3º PA'!$F$4:$F$1991))+SUMPRODUCT(-('Diário 4º PA'!$E$4:$E$2000='Analítico Cp.'!$B94),-('Diário 4º PA'!$P$4:$P$2000=F$1),('Diário 4º PA'!$F$4:$F$2000))+SUMPRODUCT(-('Comp.'!$D$5:$D$152='Analítico Cp.'!$B94),-('Comp.'!$J$5:$J$152=F$1),('Comp.'!$E$5:$E$152))</f>
        <v>0</v>
      </c>
      <c r="G94" s="12">
        <f>SUMPRODUCT(-('Diário 1º PA'!$E$4:$E$2000='Analítico Cp.'!$B94),-('Diário 1º PA'!$P$4:$P$2000=G$1),('Diário 1º PA'!$F$4:$F$2000))+SUMPRODUCT(-('Diário 2º PA'!$E$4:$E$1998='Analítico Cp.'!$B94),-('Diário 2º PA'!$P$4:$P$1998=G$1),('Diário 2º PA'!$F$4:$F$1998))+SUMPRODUCT(-('Diário 3º PA'!$E$4:$E$1991='Analítico Cp.'!$B94),-('Diário 3º PA'!$P$4:$P$1991=G$1),('Diário 3º PA'!$F$4:$F$1991))+SUMPRODUCT(-('Diário 4º PA'!$E$4:$E$2000='Analítico Cp.'!$B94),-('Diário 4º PA'!$P$4:$P$2000=G$1),('Diário 4º PA'!$F$4:$F$2000))+SUMPRODUCT(-('Comp.'!$D$5:$D$152='Analítico Cp.'!$B94),-('Comp.'!$J$5:$J$152=G$1),('Comp.'!$E$5:$E$152))</f>
        <v>0</v>
      </c>
      <c r="H94" s="12">
        <f>SUMPRODUCT(-('Diário 1º PA'!$E$4:$E$2000='Analítico Cp.'!$B94),-('Diário 1º PA'!$P$4:$P$2000=H$1),('Diário 1º PA'!$F$4:$F$2000))+SUMPRODUCT(-('Diário 2º PA'!$E$4:$E$1998='Analítico Cp.'!$B94),-('Diário 2º PA'!$P$4:$P$1998=H$1),('Diário 2º PA'!$F$4:$F$1998))+SUMPRODUCT(-('Diário 3º PA'!$E$4:$E$1991='Analítico Cp.'!$B94),-('Diário 3º PA'!$P$4:$P$1991=H$1),('Diário 3º PA'!$F$4:$F$1991))+SUMPRODUCT(-('Diário 4º PA'!$E$4:$E$2000='Analítico Cp.'!$B94),-('Diário 4º PA'!$P$4:$P$2000=H$1),('Diário 4º PA'!$F$4:$F$2000))+SUMPRODUCT(-('Comp.'!$D$5:$D$152='Analítico Cp.'!$B94),-('Comp.'!$J$5:$J$152=H$1),('Comp.'!$E$5:$E$152))</f>
        <v>0</v>
      </c>
      <c r="I94" s="12">
        <f>SUMPRODUCT(-('Diário 1º PA'!$E$4:$E$2000='Analítico Cp.'!$B94),-('Diário 1º PA'!$P$4:$P$2000=I$1),('Diário 1º PA'!$F$4:$F$2000))+SUMPRODUCT(-('Diário 2º PA'!$E$4:$E$1998='Analítico Cp.'!$B94),-('Diário 2º PA'!$P$4:$P$1998=I$1),('Diário 2º PA'!$F$4:$F$1998))+SUMPRODUCT(-('Diário 3º PA'!$E$4:$E$1991='Analítico Cp.'!$B94),-('Diário 3º PA'!$P$4:$P$1991=I$1),('Diário 3º PA'!$F$4:$F$1991))+SUMPRODUCT(-('Diário 4º PA'!$E$4:$E$2000='Analítico Cp.'!$B94),-('Diário 4º PA'!$P$4:$P$2000=I$1),('Diário 4º PA'!$F$4:$F$2000))+SUMPRODUCT(-('Comp.'!$D$5:$D$152='Analítico Cp.'!$B94),-('Comp.'!$J$5:$J$152=I$1),('Comp.'!$E$5:$E$152))</f>
        <v>0</v>
      </c>
      <c r="J94" s="12">
        <f>SUMPRODUCT(-('Diário 1º PA'!$E$4:$E$2000='Analítico Cp.'!$B94),-('Diário 1º PA'!$P$4:$P$2000=J$1),('Diário 1º PA'!$F$4:$F$2000))+SUMPRODUCT(-('Diário 2º PA'!$E$4:$E$1998='Analítico Cp.'!$B94),-('Diário 2º PA'!$P$4:$P$1998=J$1),('Diário 2º PA'!$F$4:$F$1998))+SUMPRODUCT(-('Diário 3º PA'!$E$4:$E$1991='Analítico Cp.'!$B94),-('Diário 3º PA'!$P$4:$P$1991=J$1),('Diário 3º PA'!$F$4:$F$1991))+SUMPRODUCT(-('Diário 4º PA'!$E$4:$E$2000='Analítico Cp.'!$B94),-('Diário 4º PA'!$P$4:$P$2000=J$1),('Diário 4º PA'!$F$4:$F$2000))+SUMPRODUCT(-('Comp.'!$D$5:$D$152='Analítico Cp.'!$B94),-('Comp.'!$J$5:$J$152=J$1),('Comp.'!$E$5:$E$152))</f>
        <v>0</v>
      </c>
      <c r="K94" s="12">
        <f>SUMPRODUCT(-('Diário 1º PA'!$E$4:$E$2000='Analítico Cp.'!$B94),-('Diário 1º PA'!$P$4:$P$2000=K$1),('Diário 1º PA'!$F$4:$F$2000))+SUMPRODUCT(-('Diário 2º PA'!$E$4:$E$1998='Analítico Cp.'!$B94),-('Diário 2º PA'!$P$4:$P$1998=K$1),('Diário 2º PA'!$F$4:$F$1998))+SUMPRODUCT(-('Diário 3º PA'!$E$4:$E$1991='Analítico Cp.'!$B94),-('Diário 3º PA'!$P$4:$P$1991=K$1),('Diário 3º PA'!$F$4:$F$1991))+SUMPRODUCT(-('Diário 4º PA'!$E$4:$E$2000='Analítico Cp.'!$B94),-('Diário 4º PA'!$P$4:$P$2000=K$1),('Diário 4º PA'!$F$4:$F$2000))+SUMPRODUCT(-('Comp.'!$D$5:$D$152='Analítico Cp.'!$B94),-('Comp.'!$J$5:$J$152=K$1),('Comp.'!$E$5:$E$152))</f>
        <v>0</v>
      </c>
      <c r="L94" s="12">
        <f>SUMPRODUCT(-('Diário 1º PA'!$E$4:$E$2000='Analítico Cp.'!$B94),-('Diário 1º PA'!$P$4:$P$2000=L$1),('Diário 1º PA'!$F$4:$F$2000))+SUMPRODUCT(-('Diário 2º PA'!$E$4:$E$1998='Analítico Cp.'!$B94),-('Diário 2º PA'!$P$4:$P$1998=L$1),('Diário 2º PA'!$F$4:$F$1998))+SUMPRODUCT(-('Diário 3º PA'!$E$4:$E$1991='Analítico Cp.'!$B94),-('Diário 3º PA'!$P$4:$P$1991=L$1),('Diário 3º PA'!$F$4:$F$1991))+SUMPRODUCT(-('Diário 4º PA'!$E$4:$E$2000='Analítico Cp.'!$B94),-('Diário 4º PA'!$P$4:$P$2000=L$1),('Diário 4º PA'!$F$4:$F$2000))+SUMPRODUCT(-('Comp.'!$D$5:$D$152='Analítico Cp.'!$B94),-('Comp.'!$J$5:$J$152=L$1),('Comp.'!$E$5:$E$152))</f>
        <v>0</v>
      </c>
      <c r="M94" s="12">
        <f>SUMPRODUCT(-('Diário 1º PA'!$E$4:$E$2000='Analítico Cp.'!$B94),-('Diário 1º PA'!$P$4:$P$2000=M$1),('Diário 1º PA'!$F$4:$F$2000))+SUMPRODUCT(-('Diário 2º PA'!$E$4:$E$1998='Analítico Cp.'!$B94),-('Diário 2º PA'!$P$4:$P$1998=M$1),('Diário 2º PA'!$F$4:$F$1998))+SUMPRODUCT(-('Diário 3º PA'!$E$4:$E$1991='Analítico Cp.'!$B94),-('Diário 3º PA'!$P$4:$P$1991=M$1),('Diário 3º PA'!$F$4:$F$1991))+SUMPRODUCT(-('Diário 4º PA'!$E$4:$E$2000='Analítico Cp.'!$B94),-('Diário 4º PA'!$P$4:$P$2000=M$1),('Diário 4º PA'!$F$4:$F$2000))+SUMPRODUCT(-('Comp.'!$D$5:$D$152='Analítico Cp.'!$B94),-('Comp.'!$J$5:$J$152=M$1),('Comp.'!$E$5:$E$152))</f>
        <v>0</v>
      </c>
      <c r="N94" s="12">
        <f>SUMPRODUCT(-('Diário 1º PA'!$E$4:$E$2000='Analítico Cp.'!$B94),-('Diário 1º PA'!$P$4:$P$2000=N$1),('Diário 1º PA'!$F$4:$F$2000))+SUMPRODUCT(-('Diário 2º PA'!$E$4:$E$1998='Analítico Cp.'!$B94),-('Diário 2º PA'!$P$4:$P$1998=N$1),('Diário 2º PA'!$F$4:$F$1998))+SUMPRODUCT(-('Diário 3º PA'!$E$4:$E$1991='Analítico Cp.'!$B94),-('Diário 3º PA'!$P$4:$P$1991=N$1),('Diário 3º PA'!$F$4:$F$1991))+SUMPRODUCT(-('Diário 4º PA'!$E$4:$E$2000='Analítico Cp.'!$B94),-('Diário 4º PA'!$P$4:$P$2000=N$1),('Diário 4º PA'!$F$4:$F$2000))+SUMPRODUCT(-('Comp.'!$D$5:$D$152='Analítico Cp.'!$B94),-('Comp.'!$J$5:$J$152=N$1),('Comp.'!$E$5:$E$152))</f>
        <v>0</v>
      </c>
      <c r="O94" s="13">
        <f t="shared" si="12"/>
        <v>0</v>
      </c>
      <c r="P94" s="172">
        <f t="shared" si="13"/>
        <v>0</v>
      </c>
    </row>
    <row r="95" spans="1:16" ht="23.25" customHeight="1">
      <c r="A95" s="63" t="s">
        <v>196</v>
      </c>
      <c r="B95" s="107" t="s">
        <v>139</v>
      </c>
      <c r="C95" s="12">
        <f>SUMPRODUCT(-('Diário 1º PA'!$E$4:$E$2000='Analítico Cp.'!$B95),-('Diário 1º PA'!$P$4:$P$2000=C$1),('Diário 1º PA'!$F$4:$F$2000))+SUMPRODUCT(-('Diário 2º PA'!$E$4:$E$1998='Analítico Cp.'!$B95),-('Diário 2º PA'!$P$4:$P$1998=C$1),('Diário 2º PA'!$F$4:$F$1998))+SUMPRODUCT(-('Diário 3º PA'!$E$4:$E$1991='Analítico Cp.'!$B95),-('Diário 3º PA'!$P$4:$P$1991=C$1),('Diário 3º PA'!$F$4:$F$1991))+SUMPRODUCT(-('Diário 4º PA'!$E$4:$E$2000='Analítico Cp.'!$B95),-('Diário 4º PA'!$P$4:$P$2000=C$1),('Diário 4º PA'!$F$4:$F$2000))+SUMPRODUCT(-('Comp.'!$D$5:$D$152='Analítico Cp.'!$B95),-('Comp.'!$J$5:$J$152=C$1),('Comp.'!$E$5:$E$152))</f>
        <v>0</v>
      </c>
      <c r="D95" s="12">
        <f>SUMPRODUCT(-('Diário 1º PA'!$E$4:$E$2000='Analítico Cp.'!$B95),-('Diário 1º PA'!$P$4:$P$2000=D$1),('Diário 1º PA'!$F$4:$F$2000))+SUMPRODUCT(-('Diário 2º PA'!$E$4:$E$1998='Analítico Cp.'!$B95),-('Diário 2º PA'!$P$4:$P$1998=D$1),('Diário 2º PA'!$F$4:$F$1998))+SUMPRODUCT(-('Diário 3º PA'!$E$4:$E$1991='Analítico Cp.'!$B95),-('Diário 3º PA'!$P$4:$P$1991=D$1),('Diário 3º PA'!$F$4:$F$1991))+SUMPRODUCT(-('Diário 4º PA'!$E$4:$E$2000='Analítico Cp.'!$B95),-('Diário 4º PA'!$P$4:$P$2000=D$1),('Diário 4º PA'!$F$4:$F$2000))+SUMPRODUCT(-('Comp.'!$D$5:$D$152='Analítico Cp.'!$B95),-('Comp.'!$J$5:$J$152=D$1),('Comp.'!$E$5:$E$152))</f>
        <v>0</v>
      </c>
      <c r="E95" s="12">
        <f>SUMPRODUCT(-('Diário 1º PA'!$E$4:$E$2000='Analítico Cp.'!$B95),-('Diário 1º PA'!$P$4:$P$2000=E$1),('Diário 1º PA'!$F$4:$F$2000))+SUMPRODUCT(-('Diário 2º PA'!$E$4:$E$1998='Analítico Cp.'!$B95),-('Diário 2º PA'!$P$4:$P$1998=E$1),('Diário 2º PA'!$F$4:$F$1998))+SUMPRODUCT(-('Diário 3º PA'!$E$4:$E$1991='Analítico Cp.'!$B95),-('Diário 3º PA'!$P$4:$P$1991=E$1),('Diário 3º PA'!$F$4:$F$1991))+SUMPRODUCT(-('Diário 4º PA'!$E$4:$E$2000='Analítico Cp.'!$B95),-('Diário 4º PA'!$P$4:$P$2000=E$1),('Diário 4º PA'!$F$4:$F$2000))+SUMPRODUCT(-('Comp.'!$D$5:$D$152='Analítico Cp.'!$B95),-('Comp.'!$J$5:$J$152=E$1),('Comp.'!$E$5:$E$152))</f>
        <v>0</v>
      </c>
      <c r="F95" s="12">
        <f>SUMPRODUCT(-('Diário 1º PA'!$E$4:$E$2000='Analítico Cp.'!$B95),-('Diário 1º PA'!$P$4:$P$2000=F$1),('Diário 1º PA'!$F$4:$F$2000))+SUMPRODUCT(-('Diário 2º PA'!$E$4:$E$1998='Analítico Cp.'!$B95),-('Diário 2º PA'!$P$4:$P$1998=F$1),('Diário 2º PA'!$F$4:$F$1998))+SUMPRODUCT(-('Diário 3º PA'!$E$4:$E$1991='Analítico Cp.'!$B95),-('Diário 3º PA'!$P$4:$P$1991=F$1),('Diário 3º PA'!$F$4:$F$1991))+SUMPRODUCT(-('Diário 4º PA'!$E$4:$E$2000='Analítico Cp.'!$B95),-('Diário 4º PA'!$P$4:$P$2000=F$1),('Diário 4º PA'!$F$4:$F$2000))+SUMPRODUCT(-('Comp.'!$D$5:$D$152='Analítico Cp.'!$B95),-('Comp.'!$J$5:$J$152=F$1),('Comp.'!$E$5:$E$152))</f>
        <v>0</v>
      </c>
      <c r="G95" s="12">
        <f>SUMPRODUCT(-('Diário 1º PA'!$E$4:$E$2000='Analítico Cp.'!$B95),-('Diário 1º PA'!$P$4:$P$2000=G$1),('Diário 1º PA'!$F$4:$F$2000))+SUMPRODUCT(-('Diário 2º PA'!$E$4:$E$1998='Analítico Cp.'!$B95),-('Diário 2º PA'!$P$4:$P$1998=G$1),('Diário 2º PA'!$F$4:$F$1998))+SUMPRODUCT(-('Diário 3º PA'!$E$4:$E$1991='Analítico Cp.'!$B95),-('Diário 3º PA'!$P$4:$P$1991=G$1),('Diário 3º PA'!$F$4:$F$1991))+SUMPRODUCT(-('Diário 4º PA'!$E$4:$E$2000='Analítico Cp.'!$B95),-('Diário 4º PA'!$P$4:$P$2000=G$1),('Diário 4º PA'!$F$4:$F$2000))+SUMPRODUCT(-('Comp.'!$D$5:$D$152='Analítico Cp.'!$B95),-('Comp.'!$J$5:$J$152=G$1),('Comp.'!$E$5:$E$152))</f>
        <v>0</v>
      </c>
      <c r="H95" s="12">
        <f>SUMPRODUCT(-('Diário 1º PA'!$E$4:$E$2000='Analítico Cp.'!$B95),-('Diário 1º PA'!$P$4:$P$2000=H$1),('Diário 1º PA'!$F$4:$F$2000))+SUMPRODUCT(-('Diário 2º PA'!$E$4:$E$1998='Analítico Cp.'!$B95),-('Diário 2º PA'!$P$4:$P$1998=H$1),('Diário 2º PA'!$F$4:$F$1998))+SUMPRODUCT(-('Diário 3º PA'!$E$4:$E$1991='Analítico Cp.'!$B95),-('Diário 3º PA'!$P$4:$P$1991=H$1),('Diário 3º PA'!$F$4:$F$1991))+SUMPRODUCT(-('Diário 4º PA'!$E$4:$E$2000='Analítico Cp.'!$B95),-('Diário 4º PA'!$P$4:$P$2000=H$1),('Diário 4º PA'!$F$4:$F$2000))+SUMPRODUCT(-('Comp.'!$D$5:$D$152='Analítico Cp.'!$B95),-('Comp.'!$J$5:$J$152=H$1),('Comp.'!$E$5:$E$152))</f>
        <v>0</v>
      </c>
      <c r="I95" s="12">
        <f>SUMPRODUCT(-('Diário 1º PA'!$E$4:$E$2000='Analítico Cp.'!$B95),-('Diário 1º PA'!$P$4:$P$2000=I$1),('Diário 1º PA'!$F$4:$F$2000))+SUMPRODUCT(-('Diário 2º PA'!$E$4:$E$1998='Analítico Cp.'!$B95),-('Diário 2º PA'!$P$4:$P$1998=I$1),('Diário 2º PA'!$F$4:$F$1998))+SUMPRODUCT(-('Diário 3º PA'!$E$4:$E$1991='Analítico Cp.'!$B95),-('Diário 3º PA'!$P$4:$P$1991=I$1),('Diário 3º PA'!$F$4:$F$1991))+SUMPRODUCT(-('Diário 4º PA'!$E$4:$E$2000='Analítico Cp.'!$B95),-('Diário 4º PA'!$P$4:$P$2000=I$1),('Diário 4º PA'!$F$4:$F$2000))+SUMPRODUCT(-('Comp.'!$D$5:$D$152='Analítico Cp.'!$B95),-('Comp.'!$J$5:$J$152=I$1),('Comp.'!$E$5:$E$152))</f>
        <v>0</v>
      </c>
      <c r="J95" s="12">
        <f>SUMPRODUCT(-('Diário 1º PA'!$E$4:$E$2000='Analítico Cp.'!$B95),-('Diário 1º PA'!$P$4:$P$2000=J$1),('Diário 1º PA'!$F$4:$F$2000))+SUMPRODUCT(-('Diário 2º PA'!$E$4:$E$1998='Analítico Cp.'!$B95),-('Diário 2º PA'!$P$4:$P$1998=J$1),('Diário 2º PA'!$F$4:$F$1998))+SUMPRODUCT(-('Diário 3º PA'!$E$4:$E$1991='Analítico Cp.'!$B95),-('Diário 3º PA'!$P$4:$P$1991=J$1),('Diário 3º PA'!$F$4:$F$1991))+SUMPRODUCT(-('Diário 4º PA'!$E$4:$E$2000='Analítico Cp.'!$B95),-('Diário 4º PA'!$P$4:$P$2000=J$1),('Diário 4º PA'!$F$4:$F$2000))+SUMPRODUCT(-('Comp.'!$D$5:$D$152='Analítico Cp.'!$B95),-('Comp.'!$J$5:$J$152=J$1),('Comp.'!$E$5:$E$152))</f>
        <v>0</v>
      </c>
      <c r="K95" s="12">
        <f>SUMPRODUCT(-('Diário 1º PA'!$E$4:$E$2000='Analítico Cp.'!$B95),-('Diário 1º PA'!$P$4:$P$2000=K$1),('Diário 1º PA'!$F$4:$F$2000))+SUMPRODUCT(-('Diário 2º PA'!$E$4:$E$1998='Analítico Cp.'!$B95),-('Diário 2º PA'!$P$4:$P$1998=K$1),('Diário 2º PA'!$F$4:$F$1998))+SUMPRODUCT(-('Diário 3º PA'!$E$4:$E$1991='Analítico Cp.'!$B95),-('Diário 3º PA'!$P$4:$P$1991=K$1),('Diário 3º PA'!$F$4:$F$1991))+SUMPRODUCT(-('Diário 4º PA'!$E$4:$E$2000='Analítico Cp.'!$B95),-('Diário 4º PA'!$P$4:$P$2000=K$1),('Diário 4º PA'!$F$4:$F$2000))+SUMPRODUCT(-('Comp.'!$D$5:$D$152='Analítico Cp.'!$B95),-('Comp.'!$J$5:$J$152=K$1),('Comp.'!$E$5:$E$152))</f>
        <v>0</v>
      </c>
      <c r="L95" s="12">
        <f>SUMPRODUCT(-('Diário 1º PA'!$E$4:$E$2000='Analítico Cp.'!$B95),-('Diário 1º PA'!$P$4:$P$2000=L$1),('Diário 1º PA'!$F$4:$F$2000))+SUMPRODUCT(-('Diário 2º PA'!$E$4:$E$1998='Analítico Cp.'!$B95),-('Diário 2º PA'!$P$4:$P$1998=L$1),('Diário 2º PA'!$F$4:$F$1998))+SUMPRODUCT(-('Diário 3º PA'!$E$4:$E$1991='Analítico Cp.'!$B95),-('Diário 3º PA'!$P$4:$P$1991=L$1),('Diário 3º PA'!$F$4:$F$1991))+SUMPRODUCT(-('Diário 4º PA'!$E$4:$E$2000='Analítico Cp.'!$B95),-('Diário 4º PA'!$P$4:$P$2000=L$1),('Diário 4º PA'!$F$4:$F$2000))+SUMPRODUCT(-('Comp.'!$D$5:$D$152='Analítico Cp.'!$B95),-('Comp.'!$J$5:$J$152=L$1),('Comp.'!$E$5:$E$152))</f>
        <v>0</v>
      </c>
      <c r="M95" s="12">
        <f>SUMPRODUCT(-('Diário 1º PA'!$E$4:$E$2000='Analítico Cp.'!$B95),-('Diário 1º PA'!$P$4:$P$2000=M$1),('Diário 1º PA'!$F$4:$F$2000))+SUMPRODUCT(-('Diário 2º PA'!$E$4:$E$1998='Analítico Cp.'!$B95),-('Diário 2º PA'!$P$4:$P$1998=M$1),('Diário 2º PA'!$F$4:$F$1998))+SUMPRODUCT(-('Diário 3º PA'!$E$4:$E$1991='Analítico Cp.'!$B95),-('Diário 3º PA'!$P$4:$P$1991=M$1),('Diário 3º PA'!$F$4:$F$1991))+SUMPRODUCT(-('Diário 4º PA'!$E$4:$E$2000='Analítico Cp.'!$B95),-('Diário 4º PA'!$P$4:$P$2000=M$1),('Diário 4º PA'!$F$4:$F$2000))+SUMPRODUCT(-('Comp.'!$D$5:$D$152='Analítico Cp.'!$B95),-('Comp.'!$J$5:$J$152=M$1),('Comp.'!$E$5:$E$152))</f>
        <v>0</v>
      </c>
      <c r="N95" s="12">
        <f>SUMPRODUCT(-('Diário 1º PA'!$E$4:$E$2000='Analítico Cp.'!$B95),-('Diário 1º PA'!$P$4:$P$2000=N$1),('Diário 1º PA'!$F$4:$F$2000))+SUMPRODUCT(-('Diário 2º PA'!$E$4:$E$1998='Analítico Cp.'!$B95),-('Diário 2º PA'!$P$4:$P$1998=N$1),('Diário 2º PA'!$F$4:$F$1998))+SUMPRODUCT(-('Diário 3º PA'!$E$4:$E$1991='Analítico Cp.'!$B95),-('Diário 3º PA'!$P$4:$P$1991=N$1),('Diário 3º PA'!$F$4:$F$1991))+SUMPRODUCT(-('Diário 4º PA'!$E$4:$E$2000='Analítico Cp.'!$B95),-('Diário 4º PA'!$P$4:$P$2000=N$1),('Diário 4º PA'!$F$4:$F$2000))+SUMPRODUCT(-('Comp.'!$D$5:$D$152='Analítico Cp.'!$B95),-('Comp.'!$J$5:$J$152=N$1),('Comp.'!$E$5:$E$152))</f>
        <v>0</v>
      </c>
      <c r="O95" s="13">
        <f t="shared" si="12"/>
        <v>0</v>
      </c>
      <c r="P95" s="172">
        <f t="shared" si="13"/>
        <v>0</v>
      </c>
    </row>
    <row r="96" spans="1:16" ht="23.25" customHeight="1">
      <c r="A96" s="63" t="s">
        <v>197</v>
      </c>
      <c r="B96" s="107" t="s">
        <v>62</v>
      </c>
      <c r="C96" s="12">
        <f>SUMPRODUCT(-('Diário 1º PA'!$E$4:$E$2000='Analítico Cp.'!$B96),-('Diário 1º PA'!$P$4:$P$2000=C$1),('Diário 1º PA'!$F$4:$F$2000))+SUMPRODUCT(-('Diário 2º PA'!$E$4:$E$1998='Analítico Cp.'!$B96),-('Diário 2º PA'!$P$4:$P$1998=C$1),('Diário 2º PA'!$F$4:$F$1998))+SUMPRODUCT(-('Diário 3º PA'!$E$4:$E$1991='Analítico Cp.'!$B96),-('Diário 3º PA'!$P$4:$P$1991=C$1),('Diário 3º PA'!$F$4:$F$1991))+SUMPRODUCT(-('Diário 4º PA'!$E$4:$E$2000='Analítico Cp.'!$B96),-('Diário 4º PA'!$P$4:$P$2000=C$1),('Diário 4º PA'!$F$4:$F$2000))+SUMPRODUCT(-('Comp.'!$D$5:$D$152='Analítico Cp.'!$B96),-('Comp.'!$J$5:$J$152=C$1),('Comp.'!$E$5:$E$152))</f>
        <v>0</v>
      </c>
      <c r="D96" s="12">
        <f>SUMPRODUCT(-('Diário 1º PA'!$E$4:$E$2000='Analítico Cp.'!$B96),-('Diário 1º PA'!$P$4:$P$2000=D$1),('Diário 1º PA'!$F$4:$F$2000))+SUMPRODUCT(-('Diário 2º PA'!$E$4:$E$1998='Analítico Cp.'!$B96),-('Diário 2º PA'!$P$4:$P$1998=D$1),('Diário 2º PA'!$F$4:$F$1998))+SUMPRODUCT(-('Diário 3º PA'!$E$4:$E$1991='Analítico Cp.'!$B96),-('Diário 3º PA'!$P$4:$P$1991=D$1),('Diário 3º PA'!$F$4:$F$1991))+SUMPRODUCT(-('Diário 4º PA'!$E$4:$E$2000='Analítico Cp.'!$B96),-('Diário 4º PA'!$P$4:$P$2000=D$1),('Diário 4º PA'!$F$4:$F$2000))+SUMPRODUCT(-('Comp.'!$D$5:$D$152='Analítico Cp.'!$B96),-('Comp.'!$J$5:$J$152=D$1),('Comp.'!$E$5:$E$152))</f>
        <v>0</v>
      </c>
      <c r="E96" s="12">
        <f>SUMPRODUCT(-('Diário 1º PA'!$E$4:$E$2000='Analítico Cp.'!$B96),-('Diário 1º PA'!$P$4:$P$2000=E$1),('Diário 1º PA'!$F$4:$F$2000))+SUMPRODUCT(-('Diário 2º PA'!$E$4:$E$1998='Analítico Cp.'!$B96),-('Diário 2º PA'!$P$4:$P$1998=E$1),('Diário 2º PA'!$F$4:$F$1998))+SUMPRODUCT(-('Diário 3º PA'!$E$4:$E$1991='Analítico Cp.'!$B96),-('Diário 3º PA'!$P$4:$P$1991=E$1),('Diário 3º PA'!$F$4:$F$1991))+SUMPRODUCT(-('Diário 4º PA'!$E$4:$E$2000='Analítico Cp.'!$B96),-('Diário 4º PA'!$P$4:$P$2000=E$1),('Diário 4º PA'!$F$4:$F$2000))+SUMPRODUCT(-('Comp.'!$D$5:$D$152='Analítico Cp.'!$B96),-('Comp.'!$J$5:$J$152=E$1),('Comp.'!$E$5:$E$152))</f>
        <v>0</v>
      </c>
      <c r="F96" s="12">
        <f>SUMPRODUCT(-('Diário 1º PA'!$E$4:$E$2000='Analítico Cp.'!$B96),-('Diário 1º PA'!$P$4:$P$2000=F$1),('Diário 1º PA'!$F$4:$F$2000))+SUMPRODUCT(-('Diário 2º PA'!$E$4:$E$1998='Analítico Cp.'!$B96),-('Diário 2º PA'!$P$4:$P$1998=F$1),('Diário 2º PA'!$F$4:$F$1998))+SUMPRODUCT(-('Diário 3º PA'!$E$4:$E$1991='Analítico Cp.'!$B96),-('Diário 3º PA'!$P$4:$P$1991=F$1),('Diário 3º PA'!$F$4:$F$1991))+SUMPRODUCT(-('Diário 4º PA'!$E$4:$E$2000='Analítico Cp.'!$B96),-('Diário 4º PA'!$P$4:$P$2000=F$1),('Diário 4º PA'!$F$4:$F$2000))+SUMPRODUCT(-('Comp.'!$D$5:$D$152='Analítico Cp.'!$B96),-('Comp.'!$J$5:$J$152=F$1),('Comp.'!$E$5:$E$152))</f>
        <v>0</v>
      </c>
      <c r="G96" s="12">
        <f>SUMPRODUCT(-('Diário 1º PA'!$E$4:$E$2000='Analítico Cp.'!$B96),-('Diário 1º PA'!$P$4:$P$2000=G$1),('Diário 1º PA'!$F$4:$F$2000))+SUMPRODUCT(-('Diário 2º PA'!$E$4:$E$1998='Analítico Cp.'!$B96),-('Diário 2º PA'!$P$4:$P$1998=G$1),('Diário 2º PA'!$F$4:$F$1998))+SUMPRODUCT(-('Diário 3º PA'!$E$4:$E$1991='Analítico Cp.'!$B96),-('Diário 3º PA'!$P$4:$P$1991=G$1),('Diário 3º PA'!$F$4:$F$1991))+SUMPRODUCT(-('Diário 4º PA'!$E$4:$E$2000='Analítico Cp.'!$B96),-('Diário 4º PA'!$P$4:$P$2000=G$1),('Diário 4º PA'!$F$4:$F$2000))+SUMPRODUCT(-('Comp.'!$D$5:$D$152='Analítico Cp.'!$B96),-('Comp.'!$J$5:$J$152=G$1),('Comp.'!$E$5:$E$152))</f>
        <v>0</v>
      </c>
      <c r="H96" s="12">
        <f>SUMPRODUCT(-('Diário 1º PA'!$E$4:$E$2000='Analítico Cp.'!$B96),-('Diário 1º PA'!$P$4:$P$2000=H$1),('Diário 1º PA'!$F$4:$F$2000))+SUMPRODUCT(-('Diário 2º PA'!$E$4:$E$1998='Analítico Cp.'!$B96),-('Diário 2º PA'!$P$4:$P$1998=H$1),('Diário 2º PA'!$F$4:$F$1998))+SUMPRODUCT(-('Diário 3º PA'!$E$4:$E$1991='Analítico Cp.'!$B96),-('Diário 3º PA'!$P$4:$P$1991=H$1),('Diário 3º PA'!$F$4:$F$1991))+SUMPRODUCT(-('Diário 4º PA'!$E$4:$E$2000='Analítico Cp.'!$B96),-('Diário 4º PA'!$P$4:$P$2000=H$1),('Diário 4º PA'!$F$4:$F$2000))+SUMPRODUCT(-('Comp.'!$D$5:$D$152='Analítico Cp.'!$B96),-('Comp.'!$J$5:$J$152=H$1),('Comp.'!$E$5:$E$152))</f>
        <v>1550</v>
      </c>
      <c r="I96" s="12">
        <f>SUMPRODUCT(-('Diário 1º PA'!$E$4:$E$2000='Analítico Cp.'!$B96),-('Diário 1º PA'!$P$4:$P$2000=I$1),('Diário 1º PA'!$F$4:$F$2000))+SUMPRODUCT(-('Diário 2º PA'!$E$4:$E$1998='Analítico Cp.'!$B96),-('Diário 2º PA'!$P$4:$P$1998=I$1),('Diário 2º PA'!$F$4:$F$1998))+SUMPRODUCT(-('Diário 3º PA'!$E$4:$E$1991='Analítico Cp.'!$B96),-('Diário 3º PA'!$P$4:$P$1991=I$1),('Diário 3º PA'!$F$4:$F$1991))+SUMPRODUCT(-('Diário 4º PA'!$E$4:$E$2000='Analítico Cp.'!$B96),-('Diário 4º PA'!$P$4:$P$2000=I$1),('Diário 4º PA'!$F$4:$F$2000))+SUMPRODUCT(-('Comp.'!$D$5:$D$152='Analítico Cp.'!$B96),-('Comp.'!$J$5:$J$152=I$1),('Comp.'!$E$5:$E$152))</f>
        <v>0</v>
      </c>
      <c r="J96" s="12">
        <f>SUMPRODUCT(-('Diário 1º PA'!$E$4:$E$2000='Analítico Cp.'!$B96),-('Diário 1º PA'!$P$4:$P$2000=J$1),('Diário 1º PA'!$F$4:$F$2000))+SUMPRODUCT(-('Diário 2º PA'!$E$4:$E$1998='Analítico Cp.'!$B96),-('Diário 2º PA'!$P$4:$P$1998=J$1),('Diário 2º PA'!$F$4:$F$1998))+SUMPRODUCT(-('Diário 3º PA'!$E$4:$E$1991='Analítico Cp.'!$B96),-('Diário 3º PA'!$P$4:$P$1991=J$1),('Diário 3º PA'!$F$4:$F$1991))+SUMPRODUCT(-('Diário 4º PA'!$E$4:$E$2000='Analítico Cp.'!$B96),-('Diário 4º PA'!$P$4:$P$2000=J$1),('Diário 4º PA'!$F$4:$F$2000))+SUMPRODUCT(-('Comp.'!$D$5:$D$152='Analítico Cp.'!$B96),-('Comp.'!$J$5:$J$152=J$1),('Comp.'!$E$5:$E$152))</f>
        <v>0</v>
      </c>
      <c r="K96" s="12">
        <f>SUMPRODUCT(-('Diário 1º PA'!$E$4:$E$2000='Analítico Cp.'!$B96),-('Diário 1º PA'!$P$4:$P$2000=K$1),('Diário 1º PA'!$F$4:$F$2000))+SUMPRODUCT(-('Diário 2º PA'!$E$4:$E$1998='Analítico Cp.'!$B96),-('Diário 2º PA'!$P$4:$P$1998=K$1),('Diário 2º PA'!$F$4:$F$1998))+SUMPRODUCT(-('Diário 3º PA'!$E$4:$E$1991='Analítico Cp.'!$B96),-('Diário 3º PA'!$P$4:$P$1991=K$1),('Diário 3º PA'!$F$4:$F$1991))+SUMPRODUCT(-('Diário 4º PA'!$E$4:$E$2000='Analítico Cp.'!$B96),-('Diário 4º PA'!$P$4:$P$2000=K$1),('Diário 4º PA'!$F$4:$F$2000))+SUMPRODUCT(-('Comp.'!$D$5:$D$152='Analítico Cp.'!$B96),-('Comp.'!$J$5:$J$152=K$1),('Comp.'!$E$5:$E$152))</f>
        <v>0</v>
      </c>
      <c r="L96" s="12">
        <f>SUMPRODUCT(-('Diário 1º PA'!$E$4:$E$2000='Analítico Cp.'!$B96),-('Diário 1º PA'!$P$4:$P$2000=L$1),('Diário 1º PA'!$F$4:$F$2000))+SUMPRODUCT(-('Diário 2º PA'!$E$4:$E$1998='Analítico Cp.'!$B96),-('Diário 2º PA'!$P$4:$P$1998=L$1),('Diário 2º PA'!$F$4:$F$1998))+SUMPRODUCT(-('Diário 3º PA'!$E$4:$E$1991='Analítico Cp.'!$B96),-('Diário 3º PA'!$P$4:$P$1991=L$1),('Diário 3º PA'!$F$4:$F$1991))+SUMPRODUCT(-('Diário 4º PA'!$E$4:$E$2000='Analítico Cp.'!$B96),-('Diário 4º PA'!$P$4:$P$2000=L$1),('Diário 4º PA'!$F$4:$F$2000))+SUMPRODUCT(-('Comp.'!$D$5:$D$152='Analítico Cp.'!$B96),-('Comp.'!$J$5:$J$152=L$1),('Comp.'!$E$5:$E$152))</f>
        <v>950</v>
      </c>
      <c r="M96" s="12">
        <f>SUMPRODUCT(-('Diário 1º PA'!$E$4:$E$2000='Analítico Cp.'!$B96),-('Diário 1º PA'!$P$4:$P$2000=M$1),('Diário 1º PA'!$F$4:$F$2000))+SUMPRODUCT(-('Diário 2º PA'!$E$4:$E$1998='Analítico Cp.'!$B96),-('Diário 2º PA'!$P$4:$P$1998=M$1),('Diário 2º PA'!$F$4:$F$1998))+SUMPRODUCT(-('Diário 3º PA'!$E$4:$E$1991='Analítico Cp.'!$B96),-('Diário 3º PA'!$P$4:$P$1991=M$1),('Diário 3º PA'!$F$4:$F$1991))+SUMPRODUCT(-('Diário 4º PA'!$E$4:$E$2000='Analítico Cp.'!$B96),-('Diário 4º PA'!$P$4:$P$2000=M$1),('Diário 4º PA'!$F$4:$F$2000))+SUMPRODUCT(-('Comp.'!$D$5:$D$152='Analítico Cp.'!$B96),-('Comp.'!$J$5:$J$152=M$1),('Comp.'!$E$5:$E$152))</f>
        <v>0</v>
      </c>
      <c r="N96" s="12">
        <f>SUMPRODUCT(-('Diário 1º PA'!$E$4:$E$2000='Analítico Cp.'!$B96),-('Diário 1º PA'!$P$4:$P$2000=N$1),('Diário 1º PA'!$F$4:$F$2000))+SUMPRODUCT(-('Diário 2º PA'!$E$4:$E$1998='Analítico Cp.'!$B96),-('Diário 2º PA'!$P$4:$P$1998=N$1),('Diário 2º PA'!$F$4:$F$1998))+SUMPRODUCT(-('Diário 3º PA'!$E$4:$E$1991='Analítico Cp.'!$B96),-('Diário 3º PA'!$P$4:$P$1991=N$1),('Diário 3º PA'!$F$4:$F$1991))+SUMPRODUCT(-('Diário 4º PA'!$E$4:$E$2000='Analítico Cp.'!$B96),-('Diário 4º PA'!$P$4:$P$2000=N$1),('Diário 4º PA'!$F$4:$F$2000))+SUMPRODUCT(-('Comp.'!$D$5:$D$152='Analítico Cp.'!$B96),-('Comp.'!$J$5:$J$152=N$1),('Comp.'!$E$5:$E$152))</f>
        <v>0</v>
      </c>
      <c r="O96" s="13">
        <f t="shared" si="12"/>
        <v>2500</v>
      </c>
      <c r="P96" s="172">
        <f t="shared" si="13"/>
        <v>1.119757575530638E-3</v>
      </c>
    </row>
    <row r="97" spans="1:16" ht="23.25" customHeight="1">
      <c r="A97" s="63" t="s">
        <v>198</v>
      </c>
      <c r="B97" s="107" t="s">
        <v>88</v>
      </c>
      <c r="C97" s="12">
        <f>SUMPRODUCT(-('Diário 1º PA'!$E$4:$E$2000='Analítico Cp.'!$B97),-('Diário 1º PA'!$P$4:$P$2000=C$1),('Diário 1º PA'!$F$4:$F$2000))+SUMPRODUCT(-('Diário 2º PA'!$E$4:$E$1998='Analítico Cp.'!$B97),-('Diário 2º PA'!$P$4:$P$1998=C$1),('Diário 2º PA'!$F$4:$F$1998))+SUMPRODUCT(-('Diário 3º PA'!$E$4:$E$1991='Analítico Cp.'!$B97),-('Diário 3º PA'!$P$4:$P$1991=C$1),('Diário 3º PA'!$F$4:$F$1991))+SUMPRODUCT(-('Diário 4º PA'!$E$4:$E$2000='Analítico Cp.'!$B97),-('Diário 4º PA'!$P$4:$P$2000=C$1),('Diário 4º PA'!$F$4:$F$2000))+SUMPRODUCT(-('Comp.'!$D$5:$D$152='Analítico Cp.'!$B97),-('Comp.'!$J$5:$J$152=C$1),('Comp.'!$E$5:$E$152))</f>
        <v>0</v>
      </c>
      <c r="D97" s="12">
        <f>SUMPRODUCT(-('Diário 1º PA'!$E$4:$E$2000='Analítico Cp.'!$B97),-('Diário 1º PA'!$P$4:$P$2000=D$1),('Diário 1º PA'!$F$4:$F$2000))+SUMPRODUCT(-('Diário 2º PA'!$E$4:$E$1998='Analítico Cp.'!$B97),-('Diário 2º PA'!$P$4:$P$1998=D$1),('Diário 2º PA'!$F$4:$F$1998))+SUMPRODUCT(-('Diário 3º PA'!$E$4:$E$1991='Analítico Cp.'!$B97),-('Diário 3º PA'!$P$4:$P$1991=D$1),('Diário 3º PA'!$F$4:$F$1991))+SUMPRODUCT(-('Diário 4º PA'!$E$4:$E$2000='Analítico Cp.'!$B97),-('Diário 4º PA'!$P$4:$P$2000=D$1),('Diário 4º PA'!$F$4:$F$2000))+SUMPRODUCT(-('Comp.'!$D$5:$D$152='Analítico Cp.'!$B97),-('Comp.'!$J$5:$J$152=D$1),('Comp.'!$E$5:$E$152))</f>
        <v>0</v>
      </c>
      <c r="E97" s="12">
        <f>SUMPRODUCT(-('Diário 1º PA'!$E$4:$E$2000='Analítico Cp.'!$B97),-('Diário 1º PA'!$P$4:$P$2000=E$1),('Diário 1º PA'!$F$4:$F$2000))+SUMPRODUCT(-('Diário 2º PA'!$E$4:$E$1998='Analítico Cp.'!$B97),-('Diário 2º PA'!$P$4:$P$1998=E$1),('Diário 2º PA'!$F$4:$F$1998))+SUMPRODUCT(-('Diário 3º PA'!$E$4:$E$1991='Analítico Cp.'!$B97),-('Diário 3º PA'!$P$4:$P$1991=E$1),('Diário 3º PA'!$F$4:$F$1991))+SUMPRODUCT(-('Diário 4º PA'!$E$4:$E$2000='Analítico Cp.'!$B97),-('Diário 4º PA'!$P$4:$P$2000=E$1),('Diário 4º PA'!$F$4:$F$2000))+SUMPRODUCT(-('Comp.'!$D$5:$D$152='Analítico Cp.'!$B97),-('Comp.'!$J$5:$J$152=E$1),('Comp.'!$E$5:$E$152))</f>
        <v>0</v>
      </c>
      <c r="F97" s="12">
        <f>SUMPRODUCT(-('Diário 1º PA'!$E$4:$E$2000='Analítico Cp.'!$B97),-('Diário 1º PA'!$P$4:$P$2000=F$1),('Diário 1º PA'!$F$4:$F$2000))+SUMPRODUCT(-('Diário 2º PA'!$E$4:$E$1998='Analítico Cp.'!$B97),-('Diário 2º PA'!$P$4:$P$1998=F$1),('Diário 2º PA'!$F$4:$F$1998))+SUMPRODUCT(-('Diário 3º PA'!$E$4:$E$1991='Analítico Cp.'!$B97),-('Diário 3º PA'!$P$4:$P$1991=F$1),('Diário 3º PA'!$F$4:$F$1991))+SUMPRODUCT(-('Diário 4º PA'!$E$4:$E$2000='Analítico Cp.'!$B97),-('Diário 4º PA'!$P$4:$P$2000=F$1),('Diário 4º PA'!$F$4:$F$2000))+SUMPRODUCT(-('Comp.'!$D$5:$D$152='Analítico Cp.'!$B97),-('Comp.'!$J$5:$J$152=F$1),('Comp.'!$E$5:$E$152))</f>
        <v>0</v>
      </c>
      <c r="G97" s="12">
        <f>SUMPRODUCT(-('Diário 1º PA'!$E$4:$E$2000='Analítico Cp.'!$B97),-('Diário 1º PA'!$P$4:$P$2000=G$1),('Diário 1º PA'!$F$4:$F$2000))+SUMPRODUCT(-('Diário 2º PA'!$E$4:$E$1998='Analítico Cp.'!$B97),-('Diário 2º PA'!$P$4:$P$1998=G$1),('Diário 2º PA'!$F$4:$F$1998))+SUMPRODUCT(-('Diário 3º PA'!$E$4:$E$1991='Analítico Cp.'!$B97),-('Diário 3º PA'!$P$4:$P$1991=G$1),('Diário 3º PA'!$F$4:$F$1991))+SUMPRODUCT(-('Diário 4º PA'!$E$4:$E$2000='Analítico Cp.'!$B97),-('Diário 4º PA'!$P$4:$P$2000=G$1),('Diário 4º PA'!$F$4:$F$2000))+SUMPRODUCT(-('Comp.'!$D$5:$D$152='Analítico Cp.'!$B97),-('Comp.'!$J$5:$J$152=G$1),('Comp.'!$E$5:$E$152))</f>
        <v>0</v>
      </c>
      <c r="H97" s="12">
        <f>SUMPRODUCT(-('Diário 1º PA'!$E$4:$E$2000='Analítico Cp.'!$B97),-('Diário 1º PA'!$P$4:$P$2000=H$1),('Diário 1º PA'!$F$4:$F$2000))+SUMPRODUCT(-('Diário 2º PA'!$E$4:$E$1998='Analítico Cp.'!$B97),-('Diário 2º PA'!$P$4:$P$1998=H$1),('Diário 2º PA'!$F$4:$F$1998))+SUMPRODUCT(-('Diário 3º PA'!$E$4:$E$1991='Analítico Cp.'!$B97),-('Diário 3º PA'!$P$4:$P$1991=H$1),('Diário 3º PA'!$F$4:$F$1991))+SUMPRODUCT(-('Diário 4º PA'!$E$4:$E$2000='Analítico Cp.'!$B97),-('Diário 4º PA'!$P$4:$P$2000=H$1),('Diário 4º PA'!$F$4:$F$2000))+SUMPRODUCT(-('Comp.'!$D$5:$D$152='Analítico Cp.'!$B97),-('Comp.'!$J$5:$J$152=H$1),('Comp.'!$E$5:$E$152))</f>
        <v>0</v>
      </c>
      <c r="I97" s="12">
        <f>SUMPRODUCT(-('Diário 1º PA'!$E$4:$E$2000='Analítico Cp.'!$B97),-('Diário 1º PA'!$P$4:$P$2000=I$1),('Diário 1º PA'!$F$4:$F$2000))+SUMPRODUCT(-('Diário 2º PA'!$E$4:$E$1998='Analítico Cp.'!$B97),-('Diário 2º PA'!$P$4:$P$1998=I$1),('Diário 2º PA'!$F$4:$F$1998))+SUMPRODUCT(-('Diário 3º PA'!$E$4:$E$1991='Analítico Cp.'!$B97),-('Diário 3º PA'!$P$4:$P$1991=I$1),('Diário 3º PA'!$F$4:$F$1991))+SUMPRODUCT(-('Diário 4º PA'!$E$4:$E$2000='Analítico Cp.'!$B97),-('Diário 4º PA'!$P$4:$P$2000=I$1),('Diário 4º PA'!$F$4:$F$2000))+SUMPRODUCT(-('Comp.'!$D$5:$D$152='Analítico Cp.'!$B97),-('Comp.'!$J$5:$J$152=I$1),('Comp.'!$E$5:$E$152))</f>
        <v>0</v>
      </c>
      <c r="J97" s="12">
        <f>SUMPRODUCT(-('Diário 1º PA'!$E$4:$E$2000='Analítico Cp.'!$B97),-('Diário 1º PA'!$P$4:$P$2000=J$1),('Diário 1º PA'!$F$4:$F$2000))+SUMPRODUCT(-('Diário 2º PA'!$E$4:$E$1998='Analítico Cp.'!$B97),-('Diário 2º PA'!$P$4:$P$1998=J$1),('Diário 2º PA'!$F$4:$F$1998))+SUMPRODUCT(-('Diário 3º PA'!$E$4:$E$1991='Analítico Cp.'!$B97),-('Diário 3º PA'!$P$4:$P$1991=J$1),('Diário 3º PA'!$F$4:$F$1991))+SUMPRODUCT(-('Diário 4º PA'!$E$4:$E$2000='Analítico Cp.'!$B97),-('Diário 4º PA'!$P$4:$P$2000=J$1),('Diário 4º PA'!$F$4:$F$2000))+SUMPRODUCT(-('Comp.'!$D$5:$D$152='Analítico Cp.'!$B97),-('Comp.'!$J$5:$J$152=J$1),('Comp.'!$E$5:$E$152))</f>
        <v>0</v>
      </c>
      <c r="K97" s="12">
        <f>SUMPRODUCT(-('Diário 1º PA'!$E$4:$E$2000='Analítico Cp.'!$B97),-('Diário 1º PA'!$P$4:$P$2000=K$1),('Diário 1º PA'!$F$4:$F$2000))+SUMPRODUCT(-('Diário 2º PA'!$E$4:$E$1998='Analítico Cp.'!$B97),-('Diário 2º PA'!$P$4:$P$1998=K$1),('Diário 2º PA'!$F$4:$F$1998))+SUMPRODUCT(-('Diário 3º PA'!$E$4:$E$1991='Analítico Cp.'!$B97),-('Diário 3º PA'!$P$4:$P$1991=K$1),('Diário 3º PA'!$F$4:$F$1991))+SUMPRODUCT(-('Diário 4º PA'!$E$4:$E$2000='Analítico Cp.'!$B97),-('Diário 4º PA'!$P$4:$P$2000=K$1),('Diário 4º PA'!$F$4:$F$2000))+SUMPRODUCT(-('Comp.'!$D$5:$D$152='Analítico Cp.'!$B97),-('Comp.'!$J$5:$J$152=K$1),('Comp.'!$E$5:$E$152))</f>
        <v>0</v>
      </c>
      <c r="L97" s="12">
        <f>SUMPRODUCT(-('Diário 1º PA'!$E$4:$E$2000='Analítico Cp.'!$B97),-('Diário 1º PA'!$P$4:$P$2000=L$1),('Diário 1º PA'!$F$4:$F$2000))+SUMPRODUCT(-('Diário 2º PA'!$E$4:$E$1998='Analítico Cp.'!$B97),-('Diário 2º PA'!$P$4:$P$1998=L$1),('Diário 2º PA'!$F$4:$F$1998))+SUMPRODUCT(-('Diário 3º PA'!$E$4:$E$1991='Analítico Cp.'!$B97),-('Diário 3º PA'!$P$4:$P$1991=L$1),('Diário 3º PA'!$F$4:$F$1991))+SUMPRODUCT(-('Diário 4º PA'!$E$4:$E$2000='Analítico Cp.'!$B97),-('Diário 4º PA'!$P$4:$P$2000=L$1),('Diário 4º PA'!$F$4:$F$2000))+SUMPRODUCT(-('Comp.'!$D$5:$D$152='Analítico Cp.'!$B97),-('Comp.'!$J$5:$J$152=L$1),('Comp.'!$E$5:$E$152))</f>
        <v>0</v>
      </c>
      <c r="M97" s="12">
        <f>SUMPRODUCT(-('Diário 1º PA'!$E$4:$E$2000='Analítico Cp.'!$B97),-('Diário 1º PA'!$P$4:$P$2000=M$1),('Diário 1º PA'!$F$4:$F$2000))+SUMPRODUCT(-('Diário 2º PA'!$E$4:$E$1998='Analítico Cp.'!$B97),-('Diário 2º PA'!$P$4:$P$1998=M$1),('Diário 2º PA'!$F$4:$F$1998))+SUMPRODUCT(-('Diário 3º PA'!$E$4:$E$1991='Analítico Cp.'!$B97),-('Diário 3º PA'!$P$4:$P$1991=M$1),('Diário 3º PA'!$F$4:$F$1991))+SUMPRODUCT(-('Diário 4º PA'!$E$4:$E$2000='Analítico Cp.'!$B97),-('Diário 4º PA'!$P$4:$P$2000=M$1),('Diário 4º PA'!$F$4:$F$2000))+SUMPRODUCT(-('Comp.'!$D$5:$D$152='Analítico Cp.'!$B97),-('Comp.'!$J$5:$J$152=M$1),('Comp.'!$E$5:$E$152))</f>
        <v>0</v>
      </c>
      <c r="N97" s="12">
        <f>SUMPRODUCT(-('Diário 1º PA'!$E$4:$E$2000='Analítico Cp.'!$B97),-('Diário 1º PA'!$P$4:$P$2000=N$1),('Diário 1º PA'!$F$4:$F$2000))+SUMPRODUCT(-('Diário 2º PA'!$E$4:$E$1998='Analítico Cp.'!$B97),-('Diário 2º PA'!$P$4:$P$1998=N$1),('Diário 2º PA'!$F$4:$F$1998))+SUMPRODUCT(-('Diário 3º PA'!$E$4:$E$1991='Analítico Cp.'!$B97),-('Diário 3º PA'!$P$4:$P$1991=N$1),('Diário 3º PA'!$F$4:$F$1991))+SUMPRODUCT(-('Diário 4º PA'!$E$4:$E$2000='Analítico Cp.'!$B97),-('Diário 4º PA'!$P$4:$P$2000=N$1),('Diário 4º PA'!$F$4:$F$2000))+SUMPRODUCT(-('Comp.'!$D$5:$D$152='Analítico Cp.'!$B97),-('Comp.'!$J$5:$J$152=N$1),('Comp.'!$E$5:$E$152))</f>
        <v>0</v>
      </c>
      <c r="O97" s="13">
        <f t="shared" si="12"/>
        <v>0</v>
      </c>
      <c r="P97" s="172">
        <f t="shared" si="13"/>
        <v>0</v>
      </c>
    </row>
    <row r="98" spans="1:16" ht="23.25" customHeight="1">
      <c r="A98" s="63" t="s">
        <v>199</v>
      </c>
      <c r="B98" s="107" t="s">
        <v>254</v>
      </c>
      <c r="C98" s="12">
        <f>SUMPRODUCT(-('Diário 1º PA'!$E$4:$E$2000='Analítico Cp.'!$B98),-('Diário 1º PA'!$P$4:$P$2000=C$1),('Diário 1º PA'!$F$4:$F$2000))+SUMPRODUCT(-('Diário 2º PA'!$E$4:$E$1998='Analítico Cp.'!$B98),-('Diário 2º PA'!$P$4:$P$1998=C$1),('Diário 2º PA'!$F$4:$F$1998))+SUMPRODUCT(-('Diário 3º PA'!$E$4:$E$1991='Analítico Cp.'!$B98),-('Diário 3º PA'!$P$4:$P$1991=C$1),('Diário 3º PA'!$F$4:$F$1991))+SUMPRODUCT(-('Diário 4º PA'!$E$4:$E$2000='Analítico Cp.'!$B98),-('Diário 4º PA'!$P$4:$P$2000=C$1),('Diário 4º PA'!$F$4:$F$2000))+SUMPRODUCT(-('Comp.'!$D$5:$D$152='Analítico Cp.'!$B98),-('Comp.'!$J$5:$J$152=C$1),('Comp.'!$E$5:$E$152))</f>
        <v>0</v>
      </c>
      <c r="D98" s="12">
        <f>SUMPRODUCT(-('Diário 1º PA'!$E$4:$E$2000='Analítico Cp.'!$B98),-('Diário 1º PA'!$P$4:$P$2000=D$1),('Diário 1º PA'!$F$4:$F$2000))+SUMPRODUCT(-('Diário 2º PA'!$E$4:$E$1998='Analítico Cp.'!$B98),-('Diário 2º PA'!$P$4:$P$1998=D$1),('Diário 2º PA'!$F$4:$F$1998))+SUMPRODUCT(-('Diário 3º PA'!$E$4:$E$1991='Analítico Cp.'!$B98),-('Diário 3º PA'!$P$4:$P$1991=D$1),('Diário 3º PA'!$F$4:$F$1991))+SUMPRODUCT(-('Diário 4º PA'!$E$4:$E$2000='Analítico Cp.'!$B98),-('Diário 4º PA'!$P$4:$P$2000=D$1),('Diário 4º PA'!$F$4:$F$2000))+SUMPRODUCT(-('Comp.'!$D$5:$D$152='Analítico Cp.'!$B98),-('Comp.'!$J$5:$J$152=D$1),('Comp.'!$E$5:$E$152))</f>
        <v>0</v>
      </c>
      <c r="E98" s="12">
        <f>SUMPRODUCT(-('Diário 1º PA'!$E$4:$E$2000='Analítico Cp.'!$B98),-('Diário 1º PA'!$P$4:$P$2000=E$1),('Diário 1º PA'!$F$4:$F$2000))+SUMPRODUCT(-('Diário 2º PA'!$E$4:$E$1998='Analítico Cp.'!$B98),-('Diário 2º PA'!$P$4:$P$1998=E$1),('Diário 2º PA'!$F$4:$F$1998))+SUMPRODUCT(-('Diário 3º PA'!$E$4:$E$1991='Analítico Cp.'!$B98),-('Diário 3º PA'!$P$4:$P$1991=E$1),('Diário 3º PA'!$F$4:$F$1991))+SUMPRODUCT(-('Diário 4º PA'!$E$4:$E$2000='Analítico Cp.'!$B98),-('Diário 4º PA'!$P$4:$P$2000=E$1),('Diário 4º PA'!$F$4:$F$2000))+SUMPRODUCT(-('Comp.'!$D$5:$D$152='Analítico Cp.'!$B98),-('Comp.'!$J$5:$J$152=E$1),('Comp.'!$E$5:$E$152))</f>
        <v>5991.7</v>
      </c>
      <c r="F98" s="12">
        <f>SUMPRODUCT(-('Diário 1º PA'!$E$4:$E$2000='Analítico Cp.'!$B98),-('Diário 1º PA'!$P$4:$P$2000=F$1),('Diário 1º PA'!$F$4:$F$2000))+SUMPRODUCT(-('Diário 2º PA'!$E$4:$E$1998='Analítico Cp.'!$B98),-('Diário 2º PA'!$P$4:$P$1998=F$1),('Diário 2º PA'!$F$4:$F$1998))+SUMPRODUCT(-('Diário 3º PA'!$E$4:$E$1991='Analítico Cp.'!$B98),-('Diário 3º PA'!$P$4:$P$1991=F$1),('Diário 3º PA'!$F$4:$F$1991))+SUMPRODUCT(-('Diário 4º PA'!$E$4:$E$2000='Analítico Cp.'!$B98),-('Diário 4º PA'!$P$4:$P$2000=F$1),('Diário 4º PA'!$F$4:$F$2000))+SUMPRODUCT(-('Comp.'!$D$5:$D$152='Analítico Cp.'!$B98),-('Comp.'!$J$5:$J$152=F$1),('Comp.'!$E$5:$E$152))</f>
        <v>0</v>
      </c>
      <c r="G98" s="12">
        <f>SUMPRODUCT(-('Diário 1º PA'!$E$4:$E$2000='Analítico Cp.'!$B98),-('Diário 1º PA'!$P$4:$P$2000=G$1),('Diário 1º PA'!$F$4:$F$2000))+SUMPRODUCT(-('Diário 2º PA'!$E$4:$E$1998='Analítico Cp.'!$B98),-('Diário 2º PA'!$P$4:$P$1998=G$1),('Diário 2º PA'!$F$4:$F$1998))+SUMPRODUCT(-('Diário 3º PA'!$E$4:$E$1991='Analítico Cp.'!$B98),-('Diário 3º PA'!$P$4:$P$1991=G$1),('Diário 3º PA'!$F$4:$F$1991))+SUMPRODUCT(-('Diário 4º PA'!$E$4:$E$2000='Analítico Cp.'!$B98),-('Diário 4º PA'!$P$4:$P$2000=G$1),('Diário 4º PA'!$F$4:$F$2000))+SUMPRODUCT(-('Comp.'!$D$5:$D$152='Analítico Cp.'!$B98),-('Comp.'!$J$5:$J$152=G$1),('Comp.'!$E$5:$E$152))</f>
        <v>0</v>
      </c>
      <c r="H98" s="12">
        <f>SUMPRODUCT(-('Diário 1º PA'!$E$4:$E$2000='Analítico Cp.'!$B98),-('Diário 1º PA'!$P$4:$P$2000=H$1),('Diário 1º PA'!$F$4:$F$2000))+SUMPRODUCT(-('Diário 2º PA'!$E$4:$E$1998='Analítico Cp.'!$B98),-('Diário 2º PA'!$P$4:$P$1998=H$1),('Diário 2º PA'!$F$4:$F$1998))+SUMPRODUCT(-('Diário 3º PA'!$E$4:$E$1991='Analítico Cp.'!$B98),-('Diário 3º PA'!$P$4:$P$1991=H$1),('Diário 3º PA'!$F$4:$F$1991))+SUMPRODUCT(-('Diário 4º PA'!$E$4:$E$2000='Analítico Cp.'!$B98),-('Diário 4º PA'!$P$4:$P$2000=H$1),('Diário 4º PA'!$F$4:$F$2000))+SUMPRODUCT(-('Comp.'!$D$5:$D$152='Analítico Cp.'!$B98),-('Comp.'!$J$5:$J$152=H$1),('Comp.'!$E$5:$E$152))</f>
        <v>0</v>
      </c>
      <c r="I98" s="12">
        <f>SUMPRODUCT(-('Diário 1º PA'!$E$4:$E$2000='Analítico Cp.'!$B98),-('Diário 1º PA'!$P$4:$P$2000=I$1),('Diário 1º PA'!$F$4:$F$2000))+SUMPRODUCT(-('Diário 2º PA'!$E$4:$E$1998='Analítico Cp.'!$B98),-('Diário 2º PA'!$P$4:$P$1998=I$1),('Diário 2º PA'!$F$4:$F$1998))+SUMPRODUCT(-('Diário 3º PA'!$E$4:$E$1991='Analítico Cp.'!$B98),-('Diário 3º PA'!$P$4:$P$1991=I$1),('Diário 3º PA'!$F$4:$F$1991))+SUMPRODUCT(-('Diário 4º PA'!$E$4:$E$2000='Analítico Cp.'!$B98),-('Diário 4º PA'!$P$4:$P$2000=I$1),('Diário 4º PA'!$F$4:$F$2000))+SUMPRODUCT(-('Comp.'!$D$5:$D$152='Analítico Cp.'!$B98),-('Comp.'!$J$5:$J$152=I$1),('Comp.'!$E$5:$E$152))</f>
        <v>0</v>
      </c>
      <c r="J98" s="12">
        <f>SUMPRODUCT(-('Diário 1º PA'!$E$4:$E$2000='Analítico Cp.'!$B98),-('Diário 1º PA'!$P$4:$P$2000=J$1),('Diário 1º PA'!$F$4:$F$2000))+SUMPRODUCT(-('Diário 2º PA'!$E$4:$E$1998='Analítico Cp.'!$B98),-('Diário 2º PA'!$P$4:$P$1998=J$1),('Diário 2º PA'!$F$4:$F$1998))+SUMPRODUCT(-('Diário 3º PA'!$E$4:$E$1991='Analítico Cp.'!$B98),-('Diário 3º PA'!$P$4:$P$1991=J$1),('Diário 3º PA'!$F$4:$F$1991))+SUMPRODUCT(-('Diário 4º PA'!$E$4:$E$2000='Analítico Cp.'!$B98),-('Diário 4º PA'!$P$4:$P$2000=J$1),('Diário 4º PA'!$F$4:$F$2000))+SUMPRODUCT(-('Comp.'!$D$5:$D$152='Analítico Cp.'!$B98),-('Comp.'!$J$5:$J$152=J$1),('Comp.'!$E$5:$E$152))</f>
        <v>0</v>
      </c>
      <c r="K98" s="12">
        <f>SUMPRODUCT(-('Diário 1º PA'!$E$4:$E$2000='Analítico Cp.'!$B98),-('Diário 1º PA'!$P$4:$P$2000=K$1),('Diário 1º PA'!$F$4:$F$2000))+SUMPRODUCT(-('Diário 2º PA'!$E$4:$E$1998='Analítico Cp.'!$B98),-('Diário 2º PA'!$P$4:$P$1998=K$1),('Diário 2º PA'!$F$4:$F$1998))+SUMPRODUCT(-('Diário 3º PA'!$E$4:$E$1991='Analítico Cp.'!$B98),-('Diário 3º PA'!$P$4:$P$1991=K$1),('Diário 3º PA'!$F$4:$F$1991))+SUMPRODUCT(-('Diário 4º PA'!$E$4:$E$2000='Analítico Cp.'!$B98),-('Diário 4º PA'!$P$4:$P$2000=K$1),('Diário 4º PA'!$F$4:$F$2000))+SUMPRODUCT(-('Comp.'!$D$5:$D$152='Analítico Cp.'!$B98),-('Comp.'!$J$5:$J$152=K$1),('Comp.'!$E$5:$E$152))</f>
        <v>0</v>
      </c>
      <c r="L98" s="12">
        <f>SUMPRODUCT(-('Diário 1º PA'!$E$4:$E$2000='Analítico Cp.'!$B98),-('Diário 1º PA'!$P$4:$P$2000=L$1),('Diário 1º PA'!$F$4:$F$2000))+SUMPRODUCT(-('Diário 2º PA'!$E$4:$E$1998='Analítico Cp.'!$B98),-('Diário 2º PA'!$P$4:$P$1998=L$1),('Diário 2º PA'!$F$4:$F$1998))+SUMPRODUCT(-('Diário 3º PA'!$E$4:$E$1991='Analítico Cp.'!$B98),-('Diário 3º PA'!$P$4:$P$1991=L$1),('Diário 3º PA'!$F$4:$F$1991))+SUMPRODUCT(-('Diário 4º PA'!$E$4:$E$2000='Analítico Cp.'!$B98),-('Diário 4º PA'!$P$4:$P$2000=L$1),('Diário 4º PA'!$F$4:$F$2000))+SUMPRODUCT(-('Comp.'!$D$5:$D$152='Analítico Cp.'!$B98),-('Comp.'!$J$5:$J$152=L$1),('Comp.'!$E$5:$E$152))</f>
        <v>0</v>
      </c>
      <c r="M98" s="12">
        <f>SUMPRODUCT(-('Diário 1º PA'!$E$4:$E$2000='Analítico Cp.'!$B98),-('Diário 1º PA'!$P$4:$P$2000=M$1),('Diário 1º PA'!$F$4:$F$2000))+SUMPRODUCT(-('Diário 2º PA'!$E$4:$E$1998='Analítico Cp.'!$B98),-('Diário 2º PA'!$P$4:$P$1998=M$1),('Diário 2º PA'!$F$4:$F$1998))+SUMPRODUCT(-('Diário 3º PA'!$E$4:$E$1991='Analítico Cp.'!$B98),-('Diário 3º PA'!$P$4:$P$1991=M$1),('Diário 3º PA'!$F$4:$F$1991))+SUMPRODUCT(-('Diário 4º PA'!$E$4:$E$2000='Analítico Cp.'!$B98),-('Diário 4º PA'!$P$4:$P$2000=M$1),('Diário 4º PA'!$F$4:$F$2000))+SUMPRODUCT(-('Comp.'!$D$5:$D$152='Analítico Cp.'!$B98),-('Comp.'!$J$5:$J$152=M$1),('Comp.'!$E$5:$E$152))</f>
        <v>0</v>
      </c>
      <c r="N98" s="12">
        <f>SUMPRODUCT(-('Diário 1º PA'!$E$4:$E$2000='Analítico Cp.'!$B98),-('Diário 1º PA'!$P$4:$P$2000=N$1),('Diário 1º PA'!$F$4:$F$2000))+SUMPRODUCT(-('Diário 2º PA'!$E$4:$E$1998='Analítico Cp.'!$B98),-('Diário 2º PA'!$P$4:$P$1998=N$1),('Diário 2º PA'!$F$4:$F$1998))+SUMPRODUCT(-('Diário 3º PA'!$E$4:$E$1991='Analítico Cp.'!$B98),-('Diário 3º PA'!$P$4:$P$1991=N$1),('Diário 3º PA'!$F$4:$F$1991))+SUMPRODUCT(-('Diário 4º PA'!$E$4:$E$2000='Analítico Cp.'!$B98),-('Diário 4º PA'!$P$4:$P$2000=N$1),('Diário 4º PA'!$F$4:$F$2000))+SUMPRODUCT(-('Comp.'!$D$5:$D$152='Analítico Cp.'!$B98),-('Comp.'!$J$5:$J$152=N$1),('Comp.'!$E$5:$E$152))</f>
        <v>0</v>
      </c>
      <c r="O98" s="13">
        <f t="shared" si="12"/>
        <v>5991.7</v>
      </c>
      <c r="P98" s="172">
        <f t="shared" si="13"/>
        <v>2.6837005861227695E-3</v>
      </c>
    </row>
    <row r="99" spans="1:16" ht="23.25" customHeight="1">
      <c r="A99" s="63" t="s">
        <v>200</v>
      </c>
      <c r="B99" s="107" t="s">
        <v>0</v>
      </c>
      <c r="C99" s="12">
        <f>SUMPRODUCT(-('Diário 1º PA'!$E$4:$E$2000='Analítico Cp.'!$B99),-('Diário 1º PA'!$P$4:$P$2000=C$1),('Diário 1º PA'!$F$4:$F$2000))+SUMPRODUCT(-('Diário 2º PA'!$E$4:$E$1998='Analítico Cp.'!$B99),-('Diário 2º PA'!$P$4:$P$1998=C$1),('Diário 2º PA'!$F$4:$F$1998))+SUMPRODUCT(-('Diário 3º PA'!$E$4:$E$1991='Analítico Cp.'!$B99),-('Diário 3º PA'!$P$4:$P$1991=C$1),('Diário 3º PA'!$F$4:$F$1991))+SUMPRODUCT(-('Diário 4º PA'!$E$4:$E$2000='Analítico Cp.'!$B99),-('Diário 4º PA'!$P$4:$P$2000=C$1),('Diário 4º PA'!$F$4:$F$2000))+SUMPRODUCT(-('Comp.'!$D$5:$D$152='Analítico Cp.'!$B99),-('Comp.'!$J$5:$J$152=C$1),('Comp.'!$E$5:$E$152))</f>
        <v>0</v>
      </c>
      <c r="D99" s="12">
        <f>SUMPRODUCT(-('Diário 1º PA'!$E$4:$E$2000='Analítico Cp.'!$B99),-('Diário 1º PA'!$P$4:$P$2000=D$1),('Diário 1º PA'!$F$4:$F$2000))+SUMPRODUCT(-('Diário 2º PA'!$E$4:$E$1998='Analítico Cp.'!$B99),-('Diário 2º PA'!$P$4:$P$1998=D$1),('Diário 2º PA'!$F$4:$F$1998))+SUMPRODUCT(-('Diário 3º PA'!$E$4:$E$1991='Analítico Cp.'!$B99),-('Diário 3º PA'!$P$4:$P$1991=D$1),('Diário 3º PA'!$F$4:$F$1991))+SUMPRODUCT(-('Diário 4º PA'!$E$4:$E$2000='Analítico Cp.'!$B99),-('Diário 4º PA'!$P$4:$P$2000=D$1),('Diário 4º PA'!$F$4:$F$2000))+SUMPRODUCT(-('Comp.'!$D$5:$D$152='Analítico Cp.'!$B99),-('Comp.'!$J$5:$J$152=D$1),('Comp.'!$E$5:$E$152))</f>
        <v>0</v>
      </c>
      <c r="E99" s="12">
        <f>SUMPRODUCT(-('Diário 1º PA'!$E$4:$E$2000='Analítico Cp.'!$B99),-('Diário 1º PA'!$P$4:$P$2000=E$1),('Diário 1º PA'!$F$4:$F$2000))+SUMPRODUCT(-('Diário 2º PA'!$E$4:$E$1998='Analítico Cp.'!$B99),-('Diário 2º PA'!$P$4:$P$1998=E$1),('Diário 2º PA'!$F$4:$F$1998))+SUMPRODUCT(-('Diário 3º PA'!$E$4:$E$1991='Analítico Cp.'!$B99),-('Diário 3º PA'!$P$4:$P$1991=E$1),('Diário 3º PA'!$F$4:$F$1991))+SUMPRODUCT(-('Diário 4º PA'!$E$4:$E$2000='Analítico Cp.'!$B99),-('Diário 4º PA'!$P$4:$P$2000=E$1),('Diário 4º PA'!$F$4:$F$2000))+SUMPRODUCT(-('Comp.'!$D$5:$D$152='Analítico Cp.'!$B99),-('Comp.'!$J$5:$J$152=E$1),('Comp.'!$E$5:$E$152))</f>
        <v>0</v>
      </c>
      <c r="F99" s="12">
        <f>SUMPRODUCT(-('Diário 1º PA'!$E$4:$E$2000='Analítico Cp.'!$B99),-('Diário 1º PA'!$P$4:$P$2000=F$1),('Diário 1º PA'!$F$4:$F$2000))+SUMPRODUCT(-('Diário 2º PA'!$E$4:$E$1998='Analítico Cp.'!$B99),-('Diário 2º PA'!$P$4:$P$1998=F$1),('Diário 2º PA'!$F$4:$F$1998))+SUMPRODUCT(-('Diário 3º PA'!$E$4:$E$1991='Analítico Cp.'!$B99),-('Diário 3º PA'!$P$4:$P$1991=F$1),('Diário 3º PA'!$F$4:$F$1991))+SUMPRODUCT(-('Diário 4º PA'!$E$4:$E$2000='Analítico Cp.'!$B99),-('Diário 4º PA'!$P$4:$P$2000=F$1),('Diário 4º PA'!$F$4:$F$2000))+SUMPRODUCT(-('Comp.'!$D$5:$D$152='Analítico Cp.'!$B99),-('Comp.'!$J$5:$J$152=F$1),('Comp.'!$E$5:$E$152))</f>
        <v>0</v>
      </c>
      <c r="G99" s="12">
        <f>SUMPRODUCT(-('Diário 1º PA'!$E$4:$E$2000='Analítico Cp.'!$B99),-('Diário 1º PA'!$P$4:$P$2000=G$1),('Diário 1º PA'!$F$4:$F$2000))+SUMPRODUCT(-('Diário 2º PA'!$E$4:$E$1998='Analítico Cp.'!$B99),-('Diário 2º PA'!$P$4:$P$1998=G$1),('Diário 2º PA'!$F$4:$F$1998))+SUMPRODUCT(-('Diário 3º PA'!$E$4:$E$1991='Analítico Cp.'!$B99),-('Diário 3º PA'!$P$4:$P$1991=G$1),('Diário 3º PA'!$F$4:$F$1991))+SUMPRODUCT(-('Diário 4º PA'!$E$4:$E$2000='Analítico Cp.'!$B99),-('Diário 4º PA'!$P$4:$P$2000=G$1),('Diário 4º PA'!$F$4:$F$2000))+SUMPRODUCT(-('Comp.'!$D$5:$D$152='Analítico Cp.'!$B99),-('Comp.'!$J$5:$J$152=G$1),('Comp.'!$E$5:$E$152))</f>
        <v>0</v>
      </c>
      <c r="H99" s="12">
        <f>SUMPRODUCT(-('Diário 1º PA'!$E$4:$E$2000='Analítico Cp.'!$B99),-('Diário 1º PA'!$P$4:$P$2000=H$1),('Diário 1º PA'!$F$4:$F$2000))+SUMPRODUCT(-('Diário 2º PA'!$E$4:$E$1998='Analítico Cp.'!$B99),-('Diário 2º PA'!$P$4:$P$1998=H$1),('Diário 2º PA'!$F$4:$F$1998))+SUMPRODUCT(-('Diário 3º PA'!$E$4:$E$1991='Analítico Cp.'!$B99),-('Diário 3º PA'!$P$4:$P$1991=H$1),('Diário 3º PA'!$F$4:$F$1991))+SUMPRODUCT(-('Diário 4º PA'!$E$4:$E$2000='Analítico Cp.'!$B99),-('Diário 4º PA'!$P$4:$P$2000=H$1),('Diário 4º PA'!$F$4:$F$2000))+SUMPRODUCT(-('Comp.'!$D$5:$D$152='Analítico Cp.'!$B99),-('Comp.'!$J$5:$J$152=H$1),('Comp.'!$E$5:$E$152))</f>
        <v>0</v>
      </c>
      <c r="I99" s="12">
        <f>SUMPRODUCT(-('Diário 1º PA'!$E$4:$E$2000='Analítico Cp.'!$B99),-('Diário 1º PA'!$P$4:$P$2000=I$1),('Diário 1º PA'!$F$4:$F$2000))+SUMPRODUCT(-('Diário 2º PA'!$E$4:$E$1998='Analítico Cp.'!$B99),-('Diário 2º PA'!$P$4:$P$1998=I$1),('Diário 2º PA'!$F$4:$F$1998))+SUMPRODUCT(-('Diário 3º PA'!$E$4:$E$1991='Analítico Cp.'!$B99),-('Diário 3º PA'!$P$4:$P$1991=I$1),('Diário 3º PA'!$F$4:$F$1991))+SUMPRODUCT(-('Diário 4º PA'!$E$4:$E$2000='Analítico Cp.'!$B99),-('Diário 4º PA'!$P$4:$P$2000=I$1),('Diário 4º PA'!$F$4:$F$2000))+SUMPRODUCT(-('Comp.'!$D$5:$D$152='Analítico Cp.'!$B99),-('Comp.'!$J$5:$J$152=I$1),('Comp.'!$E$5:$E$152))</f>
        <v>0</v>
      </c>
      <c r="J99" s="12">
        <f>SUMPRODUCT(-('Diário 1º PA'!$E$4:$E$2000='Analítico Cp.'!$B99),-('Diário 1º PA'!$P$4:$P$2000=J$1),('Diário 1º PA'!$F$4:$F$2000))+SUMPRODUCT(-('Diário 2º PA'!$E$4:$E$1998='Analítico Cp.'!$B99),-('Diário 2º PA'!$P$4:$P$1998=J$1),('Diário 2º PA'!$F$4:$F$1998))+SUMPRODUCT(-('Diário 3º PA'!$E$4:$E$1991='Analítico Cp.'!$B99),-('Diário 3º PA'!$P$4:$P$1991=J$1),('Diário 3º PA'!$F$4:$F$1991))+SUMPRODUCT(-('Diário 4º PA'!$E$4:$E$2000='Analítico Cp.'!$B99),-('Diário 4º PA'!$P$4:$P$2000=J$1),('Diário 4º PA'!$F$4:$F$2000))+SUMPRODUCT(-('Comp.'!$D$5:$D$152='Analítico Cp.'!$B99),-('Comp.'!$J$5:$J$152=J$1),('Comp.'!$E$5:$E$152))</f>
        <v>0</v>
      </c>
      <c r="K99" s="12">
        <f>SUMPRODUCT(-('Diário 1º PA'!$E$4:$E$2000='Analítico Cp.'!$B99),-('Diário 1º PA'!$P$4:$P$2000=K$1),('Diário 1º PA'!$F$4:$F$2000))+SUMPRODUCT(-('Diário 2º PA'!$E$4:$E$1998='Analítico Cp.'!$B99),-('Diário 2º PA'!$P$4:$P$1998=K$1),('Diário 2º PA'!$F$4:$F$1998))+SUMPRODUCT(-('Diário 3º PA'!$E$4:$E$1991='Analítico Cp.'!$B99),-('Diário 3º PA'!$P$4:$P$1991=K$1),('Diário 3º PA'!$F$4:$F$1991))+SUMPRODUCT(-('Diário 4º PA'!$E$4:$E$2000='Analítico Cp.'!$B99),-('Diário 4º PA'!$P$4:$P$2000=K$1),('Diário 4º PA'!$F$4:$F$2000))+SUMPRODUCT(-('Comp.'!$D$5:$D$152='Analítico Cp.'!$B99),-('Comp.'!$J$5:$J$152=K$1),('Comp.'!$E$5:$E$152))</f>
        <v>0</v>
      </c>
      <c r="L99" s="12">
        <f>SUMPRODUCT(-('Diário 1º PA'!$E$4:$E$2000='Analítico Cp.'!$B99),-('Diário 1º PA'!$P$4:$P$2000=L$1),('Diário 1º PA'!$F$4:$F$2000))+SUMPRODUCT(-('Diário 2º PA'!$E$4:$E$1998='Analítico Cp.'!$B99),-('Diário 2º PA'!$P$4:$P$1998=L$1),('Diário 2º PA'!$F$4:$F$1998))+SUMPRODUCT(-('Diário 3º PA'!$E$4:$E$1991='Analítico Cp.'!$B99),-('Diário 3º PA'!$P$4:$P$1991=L$1),('Diário 3º PA'!$F$4:$F$1991))+SUMPRODUCT(-('Diário 4º PA'!$E$4:$E$2000='Analítico Cp.'!$B99),-('Diário 4º PA'!$P$4:$P$2000=L$1),('Diário 4º PA'!$F$4:$F$2000))+SUMPRODUCT(-('Comp.'!$D$5:$D$152='Analítico Cp.'!$B99),-('Comp.'!$J$5:$J$152=L$1),('Comp.'!$E$5:$E$152))</f>
        <v>0</v>
      </c>
      <c r="M99" s="12">
        <f>SUMPRODUCT(-('Diário 1º PA'!$E$4:$E$2000='Analítico Cp.'!$B99),-('Diário 1º PA'!$P$4:$P$2000=M$1),('Diário 1º PA'!$F$4:$F$2000))+SUMPRODUCT(-('Diário 2º PA'!$E$4:$E$1998='Analítico Cp.'!$B99),-('Diário 2º PA'!$P$4:$P$1998=M$1),('Diário 2º PA'!$F$4:$F$1998))+SUMPRODUCT(-('Diário 3º PA'!$E$4:$E$1991='Analítico Cp.'!$B99),-('Diário 3º PA'!$P$4:$P$1991=M$1),('Diário 3º PA'!$F$4:$F$1991))+SUMPRODUCT(-('Diário 4º PA'!$E$4:$E$2000='Analítico Cp.'!$B99),-('Diário 4º PA'!$P$4:$P$2000=M$1),('Diário 4º PA'!$F$4:$F$2000))+SUMPRODUCT(-('Comp.'!$D$5:$D$152='Analítico Cp.'!$B99),-('Comp.'!$J$5:$J$152=M$1),('Comp.'!$E$5:$E$152))</f>
        <v>0</v>
      </c>
      <c r="N99" s="12">
        <f>SUMPRODUCT(-('Diário 1º PA'!$E$4:$E$2000='Analítico Cp.'!$B99),-('Diário 1º PA'!$P$4:$P$2000=N$1),('Diário 1º PA'!$F$4:$F$2000))+SUMPRODUCT(-('Diário 2º PA'!$E$4:$E$1998='Analítico Cp.'!$B99),-('Diário 2º PA'!$P$4:$P$1998=N$1),('Diário 2º PA'!$F$4:$F$1998))+SUMPRODUCT(-('Diário 3º PA'!$E$4:$E$1991='Analítico Cp.'!$B99),-('Diário 3º PA'!$P$4:$P$1991=N$1),('Diário 3º PA'!$F$4:$F$1991))+SUMPRODUCT(-('Diário 4º PA'!$E$4:$E$2000='Analítico Cp.'!$B99),-('Diário 4º PA'!$P$4:$P$2000=N$1),('Diário 4º PA'!$F$4:$F$2000))+SUMPRODUCT(-('Comp.'!$D$5:$D$152='Analítico Cp.'!$B99),-('Comp.'!$J$5:$J$152=N$1),('Comp.'!$E$5:$E$152))</f>
        <v>0</v>
      </c>
      <c r="O99" s="13">
        <f t="shared" si="12"/>
        <v>0</v>
      </c>
      <c r="P99" s="172">
        <f t="shared" si="13"/>
        <v>0</v>
      </c>
    </row>
    <row r="100" spans="1:16" ht="23.25" customHeight="1">
      <c r="A100" s="63" t="s">
        <v>201</v>
      </c>
      <c r="B100" s="108" t="s">
        <v>89</v>
      </c>
      <c r="C100" s="12">
        <f>SUMPRODUCT(-('Diário 1º PA'!$E$4:$E$2000='Analítico Cp.'!$B100),-('Diário 1º PA'!$P$4:$P$2000=C$1),('Diário 1º PA'!$F$4:$F$2000))+SUMPRODUCT(-('Diário 2º PA'!$E$4:$E$1998='Analítico Cp.'!$B100),-('Diário 2º PA'!$P$4:$P$1998=C$1),('Diário 2º PA'!$F$4:$F$1998))+SUMPRODUCT(-('Diário 3º PA'!$E$4:$E$1991='Analítico Cp.'!$B100),-('Diário 3º PA'!$P$4:$P$1991=C$1),('Diário 3º PA'!$F$4:$F$1991))+SUMPRODUCT(-('Diário 4º PA'!$E$4:$E$2000='Analítico Cp.'!$B100),-('Diário 4º PA'!$P$4:$P$2000=C$1),('Diário 4º PA'!$F$4:$F$2000))+SUMPRODUCT(-('Comp.'!$D$5:$D$152='Analítico Cp.'!$B100),-('Comp.'!$J$5:$J$152=C$1),('Comp.'!$E$5:$E$152))</f>
        <v>0</v>
      </c>
      <c r="D100" s="12">
        <f>SUMPRODUCT(-('Diário 1º PA'!$E$4:$E$2000='Analítico Cp.'!$B100),-('Diário 1º PA'!$P$4:$P$2000=D$1),('Diário 1º PA'!$F$4:$F$2000))+SUMPRODUCT(-('Diário 2º PA'!$E$4:$E$1998='Analítico Cp.'!$B100),-('Diário 2º PA'!$P$4:$P$1998=D$1),('Diário 2º PA'!$F$4:$F$1998))+SUMPRODUCT(-('Diário 3º PA'!$E$4:$E$1991='Analítico Cp.'!$B100),-('Diário 3º PA'!$P$4:$P$1991=D$1),('Diário 3º PA'!$F$4:$F$1991))+SUMPRODUCT(-('Diário 4º PA'!$E$4:$E$2000='Analítico Cp.'!$B100),-('Diário 4º PA'!$P$4:$P$2000=D$1),('Diário 4º PA'!$F$4:$F$2000))+SUMPRODUCT(-('Comp.'!$D$5:$D$152='Analítico Cp.'!$B100),-('Comp.'!$J$5:$J$152=D$1),('Comp.'!$E$5:$E$152))</f>
        <v>0</v>
      </c>
      <c r="E100" s="12">
        <f>SUMPRODUCT(-('Diário 1º PA'!$E$4:$E$2000='Analítico Cp.'!$B100),-('Diário 1º PA'!$P$4:$P$2000=E$1),('Diário 1º PA'!$F$4:$F$2000))+SUMPRODUCT(-('Diário 2º PA'!$E$4:$E$1998='Analítico Cp.'!$B100),-('Diário 2º PA'!$P$4:$P$1998=E$1),('Diário 2º PA'!$F$4:$F$1998))+SUMPRODUCT(-('Diário 3º PA'!$E$4:$E$1991='Analítico Cp.'!$B100),-('Diário 3º PA'!$P$4:$P$1991=E$1),('Diário 3º PA'!$F$4:$F$1991))+SUMPRODUCT(-('Diário 4º PA'!$E$4:$E$2000='Analítico Cp.'!$B100),-('Diário 4º PA'!$P$4:$P$2000=E$1),('Diário 4º PA'!$F$4:$F$2000))+SUMPRODUCT(-('Comp.'!$D$5:$D$152='Analítico Cp.'!$B100),-('Comp.'!$J$5:$J$152=E$1),('Comp.'!$E$5:$E$152))</f>
        <v>0</v>
      </c>
      <c r="F100" s="12">
        <f>SUMPRODUCT(-('Diário 1º PA'!$E$4:$E$2000='Analítico Cp.'!$B100),-('Diário 1º PA'!$P$4:$P$2000=F$1),('Diário 1º PA'!$F$4:$F$2000))+SUMPRODUCT(-('Diário 2º PA'!$E$4:$E$1998='Analítico Cp.'!$B100),-('Diário 2º PA'!$P$4:$P$1998=F$1),('Diário 2º PA'!$F$4:$F$1998))+SUMPRODUCT(-('Diário 3º PA'!$E$4:$E$1991='Analítico Cp.'!$B100),-('Diário 3º PA'!$P$4:$P$1991=F$1),('Diário 3º PA'!$F$4:$F$1991))+SUMPRODUCT(-('Diário 4º PA'!$E$4:$E$2000='Analítico Cp.'!$B100),-('Diário 4º PA'!$P$4:$P$2000=F$1),('Diário 4º PA'!$F$4:$F$2000))+SUMPRODUCT(-('Comp.'!$D$5:$D$152='Analítico Cp.'!$B100),-('Comp.'!$J$5:$J$152=F$1),('Comp.'!$E$5:$E$152))</f>
        <v>0</v>
      </c>
      <c r="G100" s="12">
        <f>SUMPRODUCT(-('Diário 1º PA'!$E$4:$E$2000='Analítico Cp.'!$B100),-('Diário 1º PA'!$P$4:$P$2000=G$1),('Diário 1º PA'!$F$4:$F$2000))+SUMPRODUCT(-('Diário 2º PA'!$E$4:$E$1998='Analítico Cp.'!$B100),-('Diário 2º PA'!$P$4:$P$1998=G$1),('Diário 2º PA'!$F$4:$F$1998))+SUMPRODUCT(-('Diário 3º PA'!$E$4:$E$1991='Analítico Cp.'!$B100),-('Diário 3º PA'!$P$4:$P$1991=G$1),('Diário 3º PA'!$F$4:$F$1991))+SUMPRODUCT(-('Diário 4º PA'!$E$4:$E$2000='Analítico Cp.'!$B100),-('Diário 4º PA'!$P$4:$P$2000=G$1),('Diário 4º PA'!$F$4:$F$2000))+SUMPRODUCT(-('Comp.'!$D$5:$D$152='Analítico Cp.'!$B100),-('Comp.'!$J$5:$J$152=G$1),('Comp.'!$E$5:$E$152))</f>
        <v>0</v>
      </c>
      <c r="H100" s="12">
        <f>SUMPRODUCT(-('Diário 1º PA'!$E$4:$E$2000='Analítico Cp.'!$B100),-('Diário 1º PA'!$P$4:$P$2000=H$1),('Diário 1º PA'!$F$4:$F$2000))+SUMPRODUCT(-('Diário 2º PA'!$E$4:$E$1998='Analítico Cp.'!$B100),-('Diário 2º PA'!$P$4:$P$1998=H$1),('Diário 2º PA'!$F$4:$F$1998))+SUMPRODUCT(-('Diário 3º PA'!$E$4:$E$1991='Analítico Cp.'!$B100),-('Diário 3º PA'!$P$4:$P$1991=H$1),('Diário 3º PA'!$F$4:$F$1991))+SUMPRODUCT(-('Diário 4º PA'!$E$4:$E$2000='Analítico Cp.'!$B100),-('Diário 4º PA'!$P$4:$P$2000=H$1),('Diário 4º PA'!$F$4:$F$2000))+SUMPRODUCT(-('Comp.'!$D$5:$D$152='Analítico Cp.'!$B100),-('Comp.'!$J$5:$J$152=H$1),('Comp.'!$E$5:$E$152))</f>
        <v>0</v>
      </c>
      <c r="I100" s="12">
        <f>SUMPRODUCT(-('Diário 1º PA'!$E$4:$E$2000='Analítico Cp.'!$B100),-('Diário 1º PA'!$P$4:$P$2000=I$1),('Diário 1º PA'!$F$4:$F$2000))+SUMPRODUCT(-('Diário 2º PA'!$E$4:$E$1998='Analítico Cp.'!$B100),-('Diário 2º PA'!$P$4:$P$1998=I$1),('Diário 2º PA'!$F$4:$F$1998))+SUMPRODUCT(-('Diário 3º PA'!$E$4:$E$1991='Analítico Cp.'!$B100),-('Diário 3º PA'!$P$4:$P$1991=I$1),('Diário 3º PA'!$F$4:$F$1991))+SUMPRODUCT(-('Diário 4º PA'!$E$4:$E$2000='Analítico Cp.'!$B100),-('Diário 4º PA'!$P$4:$P$2000=I$1),('Diário 4º PA'!$F$4:$F$2000))+SUMPRODUCT(-('Comp.'!$D$5:$D$152='Analítico Cp.'!$B100),-('Comp.'!$J$5:$J$152=I$1),('Comp.'!$E$5:$E$152))</f>
        <v>0</v>
      </c>
      <c r="J100" s="12">
        <f>SUMPRODUCT(-('Diário 1º PA'!$E$4:$E$2000='Analítico Cp.'!$B100),-('Diário 1º PA'!$P$4:$P$2000=J$1),('Diário 1º PA'!$F$4:$F$2000))+SUMPRODUCT(-('Diário 2º PA'!$E$4:$E$1998='Analítico Cp.'!$B100),-('Diário 2º PA'!$P$4:$P$1998=J$1),('Diário 2º PA'!$F$4:$F$1998))+SUMPRODUCT(-('Diário 3º PA'!$E$4:$E$1991='Analítico Cp.'!$B100),-('Diário 3º PA'!$P$4:$P$1991=J$1),('Diário 3º PA'!$F$4:$F$1991))+SUMPRODUCT(-('Diário 4º PA'!$E$4:$E$2000='Analítico Cp.'!$B100),-('Diário 4º PA'!$P$4:$P$2000=J$1),('Diário 4º PA'!$F$4:$F$2000))+SUMPRODUCT(-('Comp.'!$D$5:$D$152='Analítico Cp.'!$B100),-('Comp.'!$J$5:$J$152=J$1),('Comp.'!$E$5:$E$152))</f>
        <v>0</v>
      </c>
      <c r="K100" s="12">
        <f>SUMPRODUCT(-('Diário 1º PA'!$E$4:$E$2000='Analítico Cp.'!$B100),-('Diário 1º PA'!$P$4:$P$2000=K$1),('Diário 1º PA'!$F$4:$F$2000))+SUMPRODUCT(-('Diário 2º PA'!$E$4:$E$1998='Analítico Cp.'!$B100),-('Diário 2º PA'!$P$4:$P$1998=K$1),('Diário 2º PA'!$F$4:$F$1998))+SUMPRODUCT(-('Diário 3º PA'!$E$4:$E$1991='Analítico Cp.'!$B100),-('Diário 3º PA'!$P$4:$P$1991=K$1),('Diário 3º PA'!$F$4:$F$1991))+SUMPRODUCT(-('Diário 4º PA'!$E$4:$E$2000='Analítico Cp.'!$B100),-('Diário 4º PA'!$P$4:$P$2000=K$1),('Diário 4º PA'!$F$4:$F$2000))+SUMPRODUCT(-('Comp.'!$D$5:$D$152='Analítico Cp.'!$B100),-('Comp.'!$J$5:$J$152=K$1),('Comp.'!$E$5:$E$152))</f>
        <v>0</v>
      </c>
      <c r="L100" s="12">
        <f>SUMPRODUCT(-('Diário 1º PA'!$E$4:$E$2000='Analítico Cp.'!$B100),-('Diário 1º PA'!$P$4:$P$2000=L$1),('Diário 1º PA'!$F$4:$F$2000))+SUMPRODUCT(-('Diário 2º PA'!$E$4:$E$1998='Analítico Cp.'!$B100),-('Diário 2º PA'!$P$4:$P$1998=L$1),('Diário 2º PA'!$F$4:$F$1998))+SUMPRODUCT(-('Diário 3º PA'!$E$4:$E$1991='Analítico Cp.'!$B100),-('Diário 3º PA'!$P$4:$P$1991=L$1),('Diário 3º PA'!$F$4:$F$1991))+SUMPRODUCT(-('Diário 4º PA'!$E$4:$E$2000='Analítico Cp.'!$B100),-('Diário 4º PA'!$P$4:$P$2000=L$1),('Diário 4º PA'!$F$4:$F$2000))+SUMPRODUCT(-('Comp.'!$D$5:$D$152='Analítico Cp.'!$B100),-('Comp.'!$J$5:$J$152=L$1),('Comp.'!$E$5:$E$152))</f>
        <v>0</v>
      </c>
      <c r="M100" s="12">
        <f>SUMPRODUCT(-('Diário 1º PA'!$E$4:$E$2000='Analítico Cp.'!$B100),-('Diário 1º PA'!$P$4:$P$2000=M$1),('Diário 1º PA'!$F$4:$F$2000))+SUMPRODUCT(-('Diário 2º PA'!$E$4:$E$1998='Analítico Cp.'!$B100),-('Diário 2º PA'!$P$4:$P$1998=M$1),('Diário 2º PA'!$F$4:$F$1998))+SUMPRODUCT(-('Diário 3º PA'!$E$4:$E$1991='Analítico Cp.'!$B100),-('Diário 3º PA'!$P$4:$P$1991=M$1),('Diário 3º PA'!$F$4:$F$1991))+SUMPRODUCT(-('Diário 4º PA'!$E$4:$E$2000='Analítico Cp.'!$B100),-('Diário 4º PA'!$P$4:$P$2000=M$1),('Diário 4º PA'!$F$4:$F$2000))+SUMPRODUCT(-('Comp.'!$D$5:$D$152='Analítico Cp.'!$B100),-('Comp.'!$J$5:$J$152=M$1),('Comp.'!$E$5:$E$152))</f>
        <v>0</v>
      </c>
      <c r="N100" s="12">
        <f>SUMPRODUCT(-('Diário 1º PA'!$E$4:$E$2000='Analítico Cp.'!$B100),-('Diário 1º PA'!$P$4:$P$2000=N$1),('Diário 1º PA'!$F$4:$F$2000))+SUMPRODUCT(-('Diário 2º PA'!$E$4:$E$1998='Analítico Cp.'!$B100),-('Diário 2º PA'!$P$4:$P$1998=N$1),('Diário 2º PA'!$F$4:$F$1998))+SUMPRODUCT(-('Diário 3º PA'!$E$4:$E$1991='Analítico Cp.'!$B100),-('Diário 3º PA'!$P$4:$P$1991=N$1),('Diário 3º PA'!$F$4:$F$1991))+SUMPRODUCT(-('Diário 4º PA'!$E$4:$E$2000='Analítico Cp.'!$B100),-('Diário 4º PA'!$P$4:$P$2000=N$1),('Diário 4º PA'!$F$4:$F$2000))+SUMPRODUCT(-('Comp.'!$D$5:$D$152='Analítico Cp.'!$B100),-('Comp.'!$J$5:$J$152=N$1),('Comp.'!$E$5:$E$152))</f>
        <v>0</v>
      </c>
      <c r="O100" s="13">
        <f t="shared" si="12"/>
        <v>0</v>
      </c>
      <c r="P100" s="172">
        <f t="shared" si="13"/>
        <v>0</v>
      </c>
    </row>
    <row r="101" spans="1:16" ht="23.25" customHeight="1">
      <c r="A101" s="63" t="s">
        <v>202</v>
      </c>
      <c r="B101" s="109" t="s">
        <v>223</v>
      </c>
      <c r="C101" s="12">
        <f>SUMPRODUCT(-('Diário 1º PA'!$E$4:$E$2000='Analítico Cp.'!$B101),-('Diário 1º PA'!$P$4:$P$2000=C$1),('Diário 1º PA'!$F$4:$F$2000))+SUMPRODUCT(-('Diário 2º PA'!$E$4:$E$1998='Analítico Cp.'!$B101),-('Diário 2º PA'!$P$4:$P$1998=C$1),('Diário 2º PA'!$F$4:$F$1998))+SUMPRODUCT(-('Diário 3º PA'!$E$4:$E$1991='Analítico Cp.'!$B101),-('Diário 3º PA'!$P$4:$P$1991=C$1),('Diário 3º PA'!$F$4:$F$1991))+SUMPRODUCT(-('Diário 4º PA'!$E$4:$E$2000='Analítico Cp.'!$B101),-('Diário 4º PA'!$P$4:$P$2000=C$1),('Diário 4º PA'!$F$4:$F$2000))+SUMPRODUCT(-('Comp.'!$D$5:$D$152='Analítico Cp.'!$B101),-('Comp.'!$J$5:$J$152=C$1),('Comp.'!$E$5:$E$152))</f>
        <v>0</v>
      </c>
      <c r="D101" s="12">
        <f>SUMPRODUCT(-('Diário 1º PA'!$E$4:$E$2000='Analítico Cp.'!$B101),-('Diário 1º PA'!$P$4:$P$2000=D$1),('Diário 1º PA'!$F$4:$F$2000))+SUMPRODUCT(-('Diário 2º PA'!$E$4:$E$1998='Analítico Cp.'!$B101),-('Diário 2º PA'!$P$4:$P$1998=D$1),('Diário 2º PA'!$F$4:$F$1998))+SUMPRODUCT(-('Diário 3º PA'!$E$4:$E$1991='Analítico Cp.'!$B101),-('Diário 3º PA'!$P$4:$P$1991=D$1),('Diário 3º PA'!$F$4:$F$1991))+SUMPRODUCT(-('Diário 4º PA'!$E$4:$E$2000='Analítico Cp.'!$B101),-('Diário 4º PA'!$P$4:$P$2000=D$1),('Diário 4º PA'!$F$4:$F$2000))+SUMPRODUCT(-('Comp.'!$D$5:$D$152='Analítico Cp.'!$B101),-('Comp.'!$J$5:$J$152=D$1),('Comp.'!$E$5:$E$152))</f>
        <v>0</v>
      </c>
      <c r="E101" s="12">
        <f>SUMPRODUCT(-('Diário 1º PA'!$E$4:$E$2000='Analítico Cp.'!$B101),-('Diário 1º PA'!$P$4:$P$2000=E$1),('Diário 1º PA'!$F$4:$F$2000))+SUMPRODUCT(-('Diário 2º PA'!$E$4:$E$1998='Analítico Cp.'!$B101),-('Diário 2º PA'!$P$4:$P$1998=E$1),('Diário 2º PA'!$F$4:$F$1998))+SUMPRODUCT(-('Diário 3º PA'!$E$4:$E$1991='Analítico Cp.'!$B101),-('Diário 3º PA'!$P$4:$P$1991=E$1),('Diário 3º PA'!$F$4:$F$1991))+SUMPRODUCT(-('Diário 4º PA'!$E$4:$E$2000='Analítico Cp.'!$B101),-('Diário 4º PA'!$P$4:$P$2000=E$1),('Diário 4º PA'!$F$4:$F$2000))+SUMPRODUCT(-('Comp.'!$D$5:$D$152='Analítico Cp.'!$B101),-('Comp.'!$J$5:$J$152=E$1),('Comp.'!$E$5:$E$152))</f>
        <v>0</v>
      </c>
      <c r="F101" s="12">
        <f>SUMPRODUCT(-('Diário 1º PA'!$E$4:$E$2000='Analítico Cp.'!$B101),-('Diário 1º PA'!$P$4:$P$2000=F$1),('Diário 1º PA'!$F$4:$F$2000))+SUMPRODUCT(-('Diário 2º PA'!$E$4:$E$1998='Analítico Cp.'!$B101),-('Diário 2º PA'!$P$4:$P$1998=F$1),('Diário 2º PA'!$F$4:$F$1998))+SUMPRODUCT(-('Diário 3º PA'!$E$4:$E$1991='Analítico Cp.'!$B101),-('Diário 3º PA'!$P$4:$P$1991=F$1),('Diário 3º PA'!$F$4:$F$1991))+SUMPRODUCT(-('Diário 4º PA'!$E$4:$E$2000='Analítico Cp.'!$B101),-('Diário 4º PA'!$P$4:$P$2000=F$1),('Diário 4º PA'!$F$4:$F$2000))+SUMPRODUCT(-('Comp.'!$D$5:$D$152='Analítico Cp.'!$B101),-('Comp.'!$J$5:$J$152=F$1),('Comp.'!$E$5:$E$152))</f>
        <v>0</v>
      </c>
      <c r="G101" s="12">
        <f>SUMPRODUCT(-('Diário 1º PA'!$E$4:$E$2000='Analítico Cp.'!$B101),-('Diário 1º PA'!$P$4:$P$2000=G$1),('Diário 1º PA'!$F$4:$F$2000))+SUMPRODUCT(-('Diário 2º PA'!$E$4:$E$1998='Analítico Cp.'!$B101),-('Diário 2º PA'!$P$4:$P$1998=G$1),('Diário 2º PA'!$F$4:$F$1998))+SUMPRODUCT(-('Diário 3º PA'!$E$4:$E$1991='Analítico Cp.'!$B101),-('Diário 3º PA'!$P$4:$P$1991=G$1),('Diário 3º PA'!$F$4:$F$1991))+SUMPRODUCT(-('Diário 4º PA'!$E$4:$E$2000='Analítico Cp.'!$B101),-('Diário 4º PA'!$P$4:$P$2000=G$1),('Diário 4º PA'!$F$4:$F$2000))+SUMPRODUCT(-('Comp.'!$D$5:$D$152='Analítico Cp.'!$B101),-('Comp.'!$J$5:$J$152=G$1),('Comp.'!$E$5:$E$152))</f>
        <v>0</v>
      </c>
      <c r="H101" s="12">
        <f>SUMPRODUCT(-('Diário 1º PA'!$E$4:$E$2000='Analítico Cp.'!$B101),-('Diário 1º PA'!$P$4:$P$2000=H$1),('Diário 1º PA'!$F$4:$F$2000))+SUMPRODUCT(-('Diário 2º PA'!$E$4:$E$1998='Analítico Cp.'!$B101),-('Diário 2º PA'!$P$4:$P$1998=H$1),('Diário 2º PA'!$F$4:$F$1998))+SUMPRODUCT(-('Diário 3º PA'!$E$4:$E$1991='Analítico Cp.'!$B101),-('Diário 3º PA'!$P$4:$P$1991=H$1),('Diário 3º PA'!$F$4:$F$1991))+SUMPRODUCT(-('Diário 4º PA'!$E$4:$E$2000='Analítico Cp.'!$B101),-('Diário 4º PA'!$P$4:$P$2000=H$1),('Diário 4º PA'!$F$4:$F$2000))+SUMPRODUCT(-('Comp.'!$D$5:$D$152='Analítico Cp.'!$B101),-('Comp.'!$J$5:$J$152=H$1),('Comp.'!$E$5:$E$152))</f>
        <v>0</v>
      </c>
      <c r="I101" s="12">
        <f>SUMPRODUCT(-('Diário 1º PA'!$E$4:$E$2000='Analítico Cp.'!$B101),-('Diário 1º PA'!$P$4:$P$2000=I$1),('Diário 1º PA'!$F$4:$F$2000))+SUMPRODUCT(-('Diário 2º PA'!$E$4:$E$1998='Analítico Cp.'!$B101),-('Diário 2º PA'!$P$4:$P$1998=I$1),('Diário 2º PA'!$F$4:$F$1998))+SUMPRODUCT(-('Diário 3º PA'!$E$4:$E$1991='Analítico Cp.'!$B101),-('Diário 3º PA'!$P$4:$P$1991=I$1),('Diário 3º PA'!$F$4:$F$1991))+SUMPRODUCT(-('Diário 4º PA'!$E$4:$E$2000='Analítico Cp.'!$B101),-('Diário 4º PA'!$P$4:$P$2000=I$1),('Diário 4º PA'!$F$4:$F$2000))+SUMPRODUCT(-('Comp.'!$D$5:$D$152='Analítico Cp.'!$B101),-('Comp.'!$J$5:$J$152=I$1),('Comp.'!$E$5:$E$152))</f>
        <v>0</v>
      </c>
      <c r="J101" s="12">
        <f>SUMPRODUCT(-('Diário 1º PA'!$E$4:$E$2000='Analítico Cp.'!$B101),-('Diário 1º PA'!$P$4:$P$2000=J$1),('Diário 1º PA'!$F$4:$F$2000))+SUMPRODUCT(-('Diário 2º PA'!$E$4:$E$1998='Analítico Cp.'!$B101),-('Diário 2º PA'!$P$4:$P$1998=J$1),('Diário 2º PA'!$F$4:$F$1998))+SUMPRODUCT(-('Diário 3º PA'!$E$4:$E$1991='Analítico Cp.'!$B101),-('Diário 3º PA'!$P$4:$P$1991=J$1),('Diário 3º PA'!$F$4:$F$1991))+SUMPRODUCT(-('Diário 4º PA'!$E$4:$E$2000='Analítico Cp.'!$B101),-('Diário 4º PA'!$P$4:$P$2000=J$1),('Diário 4º PA'!$F$4:$F$2000))+SUMPRODUCT(-('Comp.'!$D$5:$D$152='Analítico Cp.'!$B101),-('Comp.'!$J$5:$J$152=J$1),('Comp.'!$E$5:$E$152))</f>
        <v>0</v>
      </c>
      <c r="K101" s="12">
        <f>SUMPRODUCT(-('Diário 1º PA'!$E$4:$E$2000='Analítico Cp.'!$B101),-('Diário 1º PA'!$P$4:$P$2000=K$1),('Diário 1º PA'!$F$4:$F$2000))+SUMPRODUCT(-('Diário 2º PA'!$E$4:$E$1998='Analítico Cp.'!$B101),-('Diário 2º PA'!$P$4:$P$1998=K$1),('Diário 2º PA'!$F$4:$F$1998))+SUMPRODUCT(-('Diário 3º PA'!$E$4:$E$1991='Analítico Cp.'!$B101),-('Diário 3º PA'!$P$4:$P$1991=K$1),('Diário 3º PA'!$F$4:$F$1991))+SUMPRODUCT(-('Diário 4º PA'!$E$4:$E$2000='Analítico Cp.'!$B101),-('Diário 4º PA'!$P$4:$P$2000=K$1),('Diário 4º PA'!$F$4:$F$2000))+SUMPRODUCT(-('Comp.'!$D$5:$D$152='Analítico Cp.'!$B101),-('Comp.'!$J$5:$J$152=K$1),('Comp.'!$E$5:$E$152))</f>
        <v>0</v>
      </c>
      <c r="L101" s="12">
        <f>SUMPRODUCT(-('Diário 1º PA'!$E$4:$E$2000='Analítico Cp.'!$B101),-('Diário 1º PA'!$P$4:$P$2000=L$1),('Diário 1º PA'!$F$4:$F$2000))+SUMPRODUCT(-('Diário 2º PA'!$E$4:$E$1998='Analítico Cp.'!$B101),-('Diário 2º PA'!$P$4:$P$1998=L$1),('Diário 2º PA'!$F$4:$F$1998))+SUMPRODUCT(-('Diário 3º PA'!$E$4:$E$1991='Analítico Cp.'!$B101),-('Diário 3º PA'!$P$4:$P$1991=L$1),('Diário 3º PA'!$F$4:$F$1991))+SUMPRODUCT(-('Diário 4º PA'!$E$4:$E$2000='Analítico Cp.'!$B101),-('Diário 4º PA'!$P$4:$P$2000=L$1),('Diário 4º PA'!$F$4:$F$2000))+SUMPRODUCT(-('Comp.'!$D$5:$D$152='Analítico Cp.'!$B101),-('Comp.'!$J$5:$J$152=L$1),('Comp.'!$E$5:$E$152))</f>
        <v>0</v>
      </c>
      <c r="M101" s="12">
        <f>SUMPRODUCT(-('Diário 1º PA'!$E$4:$E$2000='Analítico Cp.'!$B101),-('Diário 1º PA'!$P$4:$P$2000=M$1),('Diário 1º PA'!$F$4:$F$2000))+SUMPRODUCT(-('Diário 2º PA'!$E$4:$E$1998='Analítico Cp.'!$B101),-('Diário 2º PA'!$P$4:$P$1998=M$1),('Diário 2º PA'!$F$4:$F$1998))+SUMPRODUCT(-('Diário 3º PA'!$E$4:$E$1991='Analítico Cp.'!$B101),-('Diário 3º PA'!$P$4:$P$1991=M$1),('Diário 3º PA'!$F$4:$F$1991))+SUMPRODUCT(-('Diário 4º PA'!$E$4:$E$2000='Analítico Cp.'!$B101),-('Diário 4º PA'!$P$4:$P$2000=M$1),('Diário 4º PA'!$F$4:$F$2000))+SUMPRODUCT(-('Comp.'!$D$5:$D$152='Analítico Cp.'!$B101),-('Comp.'!$J$5:$J$152=M$1),('Comp.'!$E$5:$E$152))</f>
        <v>0</v>
      </c>
      <c r="N101" s="12">
        <f>SUMPRODUCT(-('Diário 1º PA'!$E$4:$E$2000='Analítico Cp.'!$B101),-('Diário 1º PA'!$P$4:$P$2000=N$1),('Diário 1º PA'!$F$4:$F$2000))+SUMPRODUCT(-('Diário 2º PA'!$E$4:$E$1998='Analítico Cp.'!$B101),-('Diário 2º PA'!$P$4:$P$1998=N$1),('Diário 2º PA'!$F$4:$F$1998))+SUMPRODUCT(-('Diário 3º PA'!$E$4:$E$1991='Analítico Cp.'!$B101),-('Diário 3º PA'!$P$4:$P$1991=N$1),('Diário 3º PA'!$F$4:$F$1991))+SUMPRODUCT(-('Diário 4º PA'!$E$4:$E$2000='Analítico Cp.'!$B101),-('Diário 4º PA'!$P$4:$P$2000=N$1),('Diário 4º PA'!$F$4:$F$2000))+SUMPRODUCT(-('Comp.'!$D$5:$D$152='Analítico Cp.'!$B101),-('Comp.'!$J$5:$J$152=N$1),('Comp.'!$E$5:$E$152))</f>
        <v>0</v>
      </c>
      <c r="O101" s="13">
        <f t="shared" si="12"/>
        <v>0</v>
      </c>
      <c r="P101" s="172">
        <f t="shared" si="13"/>
        <v>0</v>
      </c>
    </row>
    <row r="102" spans="1:16" ht="23.25" customHeight="1">
      <c r="A102" s="63" t="s">
        <v>203</v>
      </c>
      <c r="B102" s="108" t="s">
        <v>264</v>
      </c>
      <c r="C102" s="12">
        <f>SUMPRODUCT(-('Diário 1º PA'!$E$4:$E$2000='Analítico Cp.'!$B102),-('Diário 1º PA'!$P$4:$P$2000=C$1),('Diário 1º PA'!$F$4:$F$2000))+SUMPRODUCT(-('Diário 2º PA'!$E$4:$E$1998='Analítico Cp.'!$B102),-('Diário 2º PA'!$P$4:$P$1998=C$1),('Diário 2º PA'!$F$4:$F$1998))+SUMPRODUCT(-('Diário 3º PA'!$E$4:$E$1991='Analítico Cp.'!$B102),-('Diário 3º PA'!$P$4:$P$1991=C$1),('Diário 3º PA'!$F$4:$F$1991))+SUMPRODUCT(-('Diário 4º PA'!$E$4:$E$2000='Analítico Cp.'!$B102),-('Diário 4º PA'!$P$4:$P$2000=C$1),('Diário 4º PA'!$F$4:$F$2000))+SUMPRODUCT(-('Comp.'!$D$5:$D$152='Analítico Cp.'!$B102),-('Comp.'!$J$5:$J$152=C$1),('Comp.'!$E$5:$E$152))</f>
        <v>0</v>
      </c>
      <c r="D102" s="12">
        <f>SUMPRODUCT(-('Diário 1º PA'!$E$4:$E$2000='Analítico Cp.'!$B102),-('Diário 1º PA'!$P$4:$P$2000=D$1),('Diário 1º PA'!$F$4:$F$2000))+SUMPRODUCT(-('Diário 2º PA'!$E$4:$E$1998='Analítico Cp.'!$B102),-('Diário 2º PA'!$P$4:$P$1998=D$1),('Diário 2º PA'!$F$4:$F$1998))+SUMPRODUCT(-('Diário 3º PA'!$E$4:$E$1991='Analítico Cp.'!$B102),-('Diário 3º PA'!$P$4:$P$1991=D$1),('Diário 3º PA'!$F$4:$F$1991))+SUMPRODUCT(-('Diário 4º PA'!$E$4:$E$2000='Analítico Cp.'!$B102),-('Diário 4º PA'!$P$4:$P$2000=D$1),('Diário 4º PA'!$F$4:$F$2000))+SUMPRODUCT(-('Comp.'!$D$5:$D$152='Analítico Cp.'!$B102),-('Comp.'!$J$5:$J$152=D$1),('Comp.'!$E$5:$E$152))</f>
        <v>0</v>
      </c>
      <c r="E102" s="12">
        <f>SUMPRODUCT(-('Diário 1º PA'!$E$4:$E$2000='Analítico Cp.'!$B102),-('Diário 1º PA'!$P$4:$P$2000=E$1),('Diário 1º PA'!$F$4:$F$2000))+SUMPRODUCT(-('Diário 2º PA'!$E$4:$E$1998='Analítico Cp.'!$B102),-('Diário 2º PA'!$P$4:$P$1998=E$1),('Diário 2º PA'!$F$4:$F$1998))+SUMPRODUCT(-('Diário 3º PA'!$E$4:$E$1991='Analítico Cp.'!$B102),-('Diário 3º PA'!$P$4:$P$1991=E$1),('Diário 3º PA'!$F$4:$F$1991))+SUMPRODUCT(-('Diário 4º PA'!$E$4:$E$2000='Analítico Cp.'!$B102),-('Diário 4º PA'!$P$4:$P$2000=E$1),('Diário 4º PA'!$F$4:$F$2000))+SUMPRODUCT(-('Comp.'!$D$5:$D$152='Analítico Cp.'!$B102),-('Comp.'!$J$5:$J$152=E$1),('Comp.'!$E$5:$E$152))</f>
        <v>0</v>
      </c>
      <c r="F102" s="12">
        <f>SUMPRODUCT(-('Diário 1º PA'!$E$4:$E$2000='Analítico Cp.'!$B102),-('Diário 1º PA'!$P$4:$P$2000=F$1),('Diário 1º PA'!$F$4:$F$2000))+SUMPRODUCT(-('Diário 2º PA'!$E$4:$E$1998='Analítico Cp.'!$B102),-('Diário 2º PA'!$P$4:$P$1998=F$1),('Diário 2º PA'!$F$4:$F$1998))+SUMPRODUCT(-('Diário 3º PA'!$E$4:$E$1991='Analítico Cp.'!$B102),-('Diário 3º PA'!$P$4:$P$1991=F$1),('Diário 3º PA'!$F$4:$F$1991))+SUMPRODUCT(-('Diário 4º PA'!$E$4:$E$2000='Analítico Cp.'!$B102),-('Diário 4º PA'!$P$4:$P$2000=F$1),('Diário 4º PA'!$F$4:$F$2000))+SUMPRODUCT(-('Comp.'!$D$5:$D$152='Analítico Cp.'!$B102),-('Comp.'!$J$5:$J$152=F$1),('Comp.'!$E$5:$E$152))</f>
        <v>0</v>
      </c>
      <c r="G102" s="12">
        <f>SUMPRODUCT(-('Diário 1º PA'!$E$4:$E$2000='Analítico Cp.'!$B102),-('Diário 1º PA'!$P$4:$P$2000=G$1),('Diário 1º PA'!$F$4:$F$2000))+SUMPRODUCT(-('Diário 2º PA'!$E$4:$E$1998='Analítico Cp.'!$B102),-('Diário 2º PA'!$P$4:$P$1998=G$1),('Diário 2º PA'!$F$4:$F$1998))+SUMPRODUCT(-('Diário 3º PA'!$E$4:$E$1991='Analítico Cp.'!$B102),-('Diário 3º PA'!$P$4:$P$1991=G$1),('Diário 3º PA'!$F$4:$F$1991))+SUMPRODUCT(-('Diário 4º PA'!$E$4:$E$2000='Analítico Cp.'!$B102),-('Diário 4º PA'!$P$4:$P$2000=G$1),('Diário 4º PA'!$F$4:$F$2000))+SUMPRODUCT(-('Comp.'!$D$5:$D$152='Analítico Cp.'!$B102),-('Comp.'!$J$5:$J$152=G$1),('Comp.'!$E$5:$E$152))</f>
        <v>0</v>
      </c>
      <c r="H102" s="12">
        <f>SUMPRODUCT(-('Diário 1º PA'!$E$4:$E$2000='Analítico Cp.'!$B102),-('Diário 1º PA'!$P$4:$P$2000=H$1),('Diário 1º PA'!$F$4:$F$2000))+SUMPRODUCT(-('Diário 2º PA'!$E$4:$E$1998='Analítico Cp.'!$B102),-('Diário 2º PA'!$P$4:$P$1998=H$1),('Diário 2º PA'!$F$4:$F$1998))+SUMPRODUCT(-('Diário 3º PA'!$E$4:$E$1991='Analítico Cp.'!$B102),-('Diário 3º PA'!$P$4:$P$1991=H$1),('Diário 3º PA'!$F$4:$F$1991))+SUMPRODUCT(-('Diário 4º PA'!$E$4:$E$2000='Analítico Cp.'!$B102),-('Diário 4º PA'!$P$4:$P$2000=H$1),('Diário 4º PA'!$F$4:$F$2000))+SUMPRODUCT(-('Comp.'!$D$5:$D$152='Analítico Cp.'!$B102),-('Comp.'!$J$5:$J$152=H$1),('Comp.'!$E$5:$E$152))</f>
        <v>0</v>
      </c>
      <c r="I102" s="12">
        <f>SUMPRODUCT(-('Diário 1º PA'!$E$4:$E$2000='Analítico Cp.'!$B102),-('Diário 1º PA'!$P$4:$P$2000=I$1),('Diário 1º PA'!$F$4:$F$2000))+SUMPRODUCT(-('Diário 2º PA'!$E$4:$E$1998='Analítico Cp.'!$B102),-('Diário 2º PA'!$P$4:$P$1998=I$1),('Diário 2º PA'!$F$4:$F$1998))+SUMPRODUCT(-('Diário 3º PA'!$E$4:$E$1991='Analítico Cp.'!$B102),-('Diário 3º PA'!$P$4:$P$1991=I$1),('Diário 3º PA'!$F$4:$F$1991))+SUMPRODUCT(-('Diário 4º PA'!$E$4:$E$2000='Analítico Cp.'!$B102),-('Diário 4º PA'!$P$4:$P$2000=I$1),('Diário 4º PA'!$F$4:$F$2000))+SUMPRODUCT(-('Comp.'!$D$5:$D$152='Analítico Cp.'!$B102),-('Comp.'!$J$5:$J$152=I$1),('Comp.'!$E$5:$E$152))</f>
        <v>0</v>
      </c>
      <c r="J102" s="12">
        <f>SUMPRODUCT(-('Diário 1º PA'!$E$4:$E$2000='Analítico Cp.'!$B102),-('Diário 1º PA'!$P$4:$P$2000=J$1),('Diário 1º PA'!$F$4:$F$2000))+SUMPRODUCT(-('Diário 2º PA'!$E$4:$E$1998='Analítico Cp.'!$B102),-('Diário 2º PA'!$P$4:$P$1998=J$1),('Diário 2º PA'!$F$4:$F$1998))+SUMPRODUCT(-('Diário 3º PA'!$E$4:$E$1991='Analítico Cp.'!$B102),-('Diário 3º PA'!$P$4:$P$1991=J$1),('Diário 3º PA'!$F$4:$F$1991))+SUMPRODUCT(-('Diário 4º PA'!$E$4:$E$2000='Analítico Cp.'!$B102),-('Diário 4º PA'!$P$4:$P$2000=J$1),('Diário 4º PA'!$F$4:$F$2000))+SUMPRODUCT(-('Comp.'!$D$5:$D$152='Analítico Cp.'!$B102),-('Comp.'!$J$5:$J$152=J$1),('Comp.'!$E$5:$E$152))</f>
        <v>0</v>
      </c>
      <c r="K102" s="12">
        <f>SUMPRODUCT(-('Diário 1º PA'!$E$4:$E$2000='Analítico Cp.'!$B102),-('Diário 1º PA'!$P$4:$P$2000=K$1),('Diário 1º PA'!$F$4:$F$2000))+SUMPRODUCT(-('Diário 2º PA'!$E$4:$E$1998='Analítico Cp.'!$B102),-('Diário 2º PA'!$P$4:$P$1998=K$1),('Diário 2º PA'!$F$4:$F$1998))+SUMPRODUCT(-('Diário 3º PA'!$E$4:$E$1991='Analítico Cp.'!$B102),-('Diário 3º PA'!$P$4:$P$1991=K$1),('Diário 3º PA'!$F$4:$F$1991))+SUMPRODUCT(-('Diário 4º PA'!$E$4:$E$2000='Analítico Cp.'!$B102),-('Diário 4º PA'!$P$4:$P$2000=K$1),('Diário 4º PA'!$F$4:$F$2000))+SUMPRODUCT(-('Comp.'!$D$5:$D$152='Analítico Cp.'!$B102),-('Comp.'!$J$5:$J$152=K$1),('Comp.'!$E$5:$E$152))</f>
        <v>0</v>
      </c>
      <c r="L102" s="12">
        <f>SUMPRODUCT(-('Diário 1º PA'!$E$4:$E$2000='Analítico Cp.'!$B102),-('Diário 1º PA'!$P$4:$P$2000=L$1),('Diário 1º PA'!$F$4:$F$2000))+SUMPRODUCT(-('Diário 2º PA'!$E$4:$E$1998='Analítico Cp.'!$B102),-('Diário 2º PA'!$P$4:$P$1998=L$1),('Diário 2º PA'!$F$4:$F$1998))+SUMPRODUCT(-('Diário 3º PA'!$E$4:$E$1991='Analítico Cp.'!$B102),-('Diário 3º PA'!$P$4:$P$1991=L$1),('Diário 3º PA'!$F$4:$F$1991))+SUMPRODUCT(-('Diário 4º PA'!$E$4:$E$2000='Analítico Cp.'!$B102),-('Diário 4º PA'!$P$4:$P$2000=L$1),('Diário 4º PA'!$F$4:$F$2000))+SUMPRODUCT(-('Comp.'!$D$5:$D$152='Analítico Cp.'!$B102),-('Comp.'!$J$5:$J$152=L$1),('Comp.'!$E$5:$E$152))</f>
        <v>0</v>
      </c>
      <c r="M102" s="12">
        <f>SUMPRODUCT(-('Diário 1º PA'!$E$4:$E$2000='Analítico Cp.'!$B102),-('Diário 1º PA'!$P$4:$P$2000=M$1),('Diário 1º PA'!$F$4:$F$2000))+SUMPRODUCT(-('Diário 2º PA'!$E$4:$E$1998='Analítico Cp.'!$B102),-('Diário 2º PA'!$P$4:$P$1998=M$1),('Diário 2º PA'!$F$4:$F$1998))+SUMPRODUCT(-('Diário 3º PA'!$E$4:$E$1991='Analítico Cp.'!$B102),-('Diário 3º PA'!$P$4:$P$1991=M$1),('Diário 3º PA'!$F$4:$F$1991))+SUMPRODUCT(-('Diário 4º PA'!$E$4:$E$2000='Analítico Cp.'!$B102),-('Diário 4º PA'!$P$4:$P$2000=M$1),('Diário 4º PA'!$F$4:$F$2000))+SUMPRODUCT(-('Comp.'!$D$5:$D$152='Analítico Cp.'!$B102),-('Comp.'!$J$5:$J$152=M$1),('Comp.'!$E$5:$E$152))</f>
        <v>0</v>
      </c>
      <c r="N102" s="12">
        <f>SUMPRODUCT(-('Diário 1º PA'!$E$4:$E$2000='Analítico Cp.'!$B102),-('Diário 1º PA'!$P$4:$P$2000=N$1),('Diário 1º PA'!$F$4:$F$2000))+SUMPRODUCT(-('Diário 2º PA'!$E$4:$E$1998='Analítico Cp.'!$B102),-('Diário 2º PA'!$P$4:$P$1998=N$1),('Diário 2º PA'!$F$4:$F$1998))+SUMPRODUCT(-('Diário 3º PA'!$E$4:$E$1991='Analítico Cp.'!$B102),-('Diário 3º PA'!$P$4:$P$1991=N$1),('Diário 3º PA'!$F$4:$F$1991))+SUMPRODUCT(-('Diário 4º PA'!$E$4:$E$2000='Analítico Cp.'!$B102),-('Diário 4º PA'!$P$4:$P$2000=N$1),('Diário 4º PA'!$F$4:$F$2000))+SUMPRODUCT(-('Comp.'!$D$5:$D$152='Analítico Cp.'!$B102),-('Comp.'!$J$5:$J$152=N$1),('Comp.'!$E$5:$E$152))</f>
        <v>0</v>
      </c>
      <c r="O102" s="13">
        <f t="shared" si="12"/>
        <v>0</v>
      </c>
      <c r="P102" s="172">
        <f t="shared" si="13"/>
        <v>0</v>
      </c>
    </row>
    <row r="103" spans="1:16" ht="23.25" customHeight="1">
      <c r="A103" s="63" t="s">
        <v>204</v>
      </c>
      <c r="B103" s="107" t="s">
        <v>98</v>
      </c>
      <c r="C103" s="12">
        <f>SUMPRODUCT(-('Diário 1º PA'!$E$4:$E$2000='Analítico Cp.'!$B103),-('Diário 1º PA'!$P$4:$P$2000=C$1),('Diário 1º PA'!$F$4:$F$2000))+SUMPRODUCT(-('Diário 2º PA'!$E$4:$E$1998='Analítico Cp.'!$B103),-('Diário 2º PA'!$P$4:$P$1998=C$1),('Diário 2º PA'!$F$4:$F$1998))+SUMPRODUCT(-('Diário 3º PA'!$E$4:$E$1991='Analítico Cp.'!$B103),-('Diário 3º PA'!$P$4:$P$1991=C$1),('Diário 3º PA'!$F$4:$F$1991))+SUMPRODUCT(-('Diário 4º PA'!$E$4:$E$2000='Analítico Cp.'!$B103),-('Diário 4º PA'!$P$4:$P$2000=C$1),('Diário 4º PA'!$F$4:$F$2000))+SUMPRODUCT(-('Comp.'!$D$5:$D$152='Analítico Cp.'!$B103),-('Comp.'!$J$5:$J$152=C$1),('Comp.'!$E$5:$E$152))</f>
        <v>0</v>
      </c>
      <c r="D103" s="12">
        <f>SUMPRODUCT(-('Diário 1º PA'!$E$4:$E$2000='Analítico Cp.'!$B103),-('Diário 1º PA'!$P$4:$P$2000=D$1),('Diário 1º PA'!$F$4:$F$2000))+SUMPRODUCT(-('Diário 2º PA'!$E$4:$E$1998='Analítico Cp.'!$B103),-('Diário 2º PA'!$P$4:$P$1998=D$1),('Diário 2º PA'!$F$4:$F$1998))+SUMPRODUCT(-('Diário 3º PA'!$E$4:$E$1991='Analítico Cp.'!$B103),-('Diário 3º PA'!$P$4:$P$1991=D$1),('Diário 3º PA'!$F$4:$F$1991))+SUMPRODUCT(-('Diário 4º PA'!$E$4:$E$2000='Analítico Cp.'!$B103),-('Diário 4º PA'!$P$4:$P$2000=D$1),('Diário 4º PA'!$F$4:$F$2000))+SUMPRODUCT(-('Comp.'!$D$5:$D$152='Analítico Cp.'!$B103),-('Comp.'!$J$5:$J$152=D$1),('Comp.'!$E$5:$E$152))</f>
        <v>0</v>
      </c>
      <c r="E103" s="12">
        <f>SUMPRODUCT(-('Diário 1º PA'!$E$4:$E$2000='Analítico Cp.'!$B103),-('Diário 1º PA'!$P$4:$P$2000=E$1),('Diário 1º PA'!$F$4:$F$2000))+SUMPRODUCT(-('Diário 2º PA'!$E$4:$E$1998='Analítico Cp.'!$B103),-('Diário 2º PA'!$P$4:$P$1998=E$1),('Diário 2º PA'!$F$4:$F$1998))+SUMPRODUCT(-('Diário 3º PA'!$E$4:$E$1991='Analítico Cp.'!$B103),-('Diário 3º PA'!$P$4:$P$1991=E$1),('Diário 3º PA'!$F$4:$F$1991))+SUMPRODUCT(-('Diário 4º PA'!$E$4:$E$2000='Analítico Cp.'!$B103),-('Diário 4º PA'!$P$4:$P$2000=E$1),('Diário 4º PA'!$F$4:$F$2000))+SUMPRODUCT(-('Comp.'!$D$5:$D$152='Analítico Cp.'!$B103),-('Comp.'!$J$5:$J$152=E$1),('Comp.'!$E$5:$E$152))</f>
        <v>0</v>
      </c>
      <c r="F103" s="12">
        <f>SUMPRODUCT(-('Diário 1º PA'!$E$4:$E$2000='Analítico Cp.'!$B103),-('Diário 1º PA'!$P$4:$P$2000=F$1),('Diário 1º PA'!$F$4:$F$2000))+SUMPRODUCT(-('Diário 2º PA'!$E$4:$E$1998='Analítico Cp.'!$B103),-('Diário 2º PA'!$P$4:$P$1998=F$1),('Diário 2º PA'!$F$4:$F$1998))+SUMPRODUCT(-('Diário 3º PA'!$E$4:$E$1991='Analítico Cp.'!$B103),-('Diário 3º PA'!$P$4:$P$1991=F$1),('Diário 3º PA'!$F$4:$F$1991))+SUMPRODUCT(-('Diário 4º PA'!$E$4:$E$2000='Analítico Cp.'!$B103),-('Diário 4º PA'!$P$4:$P$2000=F$1),('Diário 4º PA'!$F$4:$F$2000))+SUMPRODUCT(-('Comp.'!$D$5:$D$152='Analítico Cp.'!$B103),-('Comp.'!$J$5:$J$152=F$1),('Comp.'!$E$5:$E$152))</f>
        <v>0</v>
      </c>
      <c r="G103" s="12">
        <f>SUMPRODUCT(-('Diário 1º PA'!$E$4:$E$2000='Analítico Cp.'!$B103),-('Diário 1º PA'!$P$4:$P$2000=G$1),('Diário 1º PA'!$F$4:$F$2000))+SUMPRODUCT(-('Diário 2º PA'!$E$4:$E$1998='Analítico Cp.'!$B103),-('Diário 2º PA'!$P$4:$P$1998=G$1),('Diário 2º PA'!$F$4:$F$1998))+SUMPRODUCT(-('Diário 3º PA'!$E$4:$E$1991='Analítico Cp.'!$B103),-('Diário 3º PA'!$P$4:$P$1991=G$1),('Diário 3º PA'!$F$4:$F$1991))+SUMPRODUCT(-('Diário 4º PA'!$E$4:$E$2000='Analítico Cp.'!$B103),-('Diário 4º PA'!$P$4:$P$2000=G$1),('Diário 4º PA'!$F$4:$F$2000))+SUMPRODUCT(-('Comp.'!$D$5:$D$152='Analítico Cp.'!$B103),-('Comp.'!$J$5:$J$152=G$1),('Comp.'!$E$5:$E$152))</f>
        <v>0</v>
      </c>
      <c r="H103" s="12">
        <f>SUMPRODUCT(-('Diário 1º PA'!$E$4:$E$2000='Analítico Cp.'!$B103),-('Diário 1º PA'!$P$4:$P$2000=H$1),('Diário 1º PA'!$F$4:$F$2000))+SUMPRODUCT(-('Diário 2º PA'!$E$4:$E$1998='Analítico Cp.'!$B103),-('Diário 2º PA'!$P$4:$P$1998=H$1),('Diário 2º PA'!$F$4:$F$1998))+SUMPRODUCT(-('Diário 3º PA'!$E$4:$E$1991='Analítico Cp.'!$B103),-('Diário 3º PA'!$P$4:$P$1991=H$1),('Diário 3º PA'!$F$4:$F$1991))+SUMPRODUCT(-('Diário 4º PA'!$E$4:$E$2000='Analítico Cp.'!$B103),-('Diário 4º PA'!$P$4:$P$2000=H$1),('Diário 4º PA'!$F$4:$F$2000))+SUMPRODUCT(-('Comp.'!$D$5:$D$152='Analítico Cp.'!$B103),-('Comp.'!$J$5:$J$152=H$1),('Comp.'!$E$5:$E$152))</f>
        <v>0</v>
      </c>
      <c r="I103" s="12">
        <f>SUMPRODUCT(-('Diário 1º PA'!$E$4:$E$2000='Analítico Cp.'!$B103),-('Diário 1º PA'!$P$4:$P$2000=I$1),('Diário 1º PA'!$F$4:$F$2000))+SUMPRODUCT(-('Diário 2º PA'!$E$4:$E$1998='Analítico Cp.'!$B103),-('Diário 2º PA'!$P$4:$P$1998=I$1),('Diário 2º PA'!$F$4:$F$1998))+SUMPRODUCT(-('Diário 3º PA'!$E$4:$E$1991='Analítico Cp.'!$B103),-('Diário 3º PA'!$P$4:$P$1991=I$1),('Diário 3º PA'!$F$4:$F$1991))+SUMPRODUCT(-('Diário 4º PA'!$E$4:$E$2000='Analítico Cp.'!$B103),-('Diário 4º PA'!$P$4:$P$2000=I$1),('Diário 4º PA'!$F$4:$F$2000))+SUMPRODUCT(-('Comp.'!$D$5:$D$152='Analítico Cp.'!$B103),-('Comp.'!$J$5:$J$152=I$1),('Comp.'!$E$5:$E$152))</f>
        <v>0</v>
      </c>
      <c r="J103" s="12">
        <f>SUMPRODUCT(-('Diário 1º PA'!$E$4:$E$2000='Analítico Cp.'!$B103),-('Diário 1º PA'!$P$4:$P$2000=J$1),('Diário 1º PA'!$F$4:$F$2000))+SUMPRODUCT(-('Diário 2º PA'!$E$4:$E$1998='Analítico Cp.'!$B103),-('Diário 2º PA'!$P$4:$P$1998=J$1),('Diário 2º PA'!$F$4:$F$1998))+SUMPRODUCT(-('Diário 3º PA'!$E$4:$E$1991='Analítico Cp.'!$B103),-('Diário 3º PA'!$P$4:$P$1991=J$1),('Diário 3º PA'!$F$4:$F$1991))+SUMPRODUCT(-('Diário 4º PA'!$E$4:$E$2000='Analítico Cp.'!$B103),-('Diário 4º PA'!$P$4:$P$2000=J$1),('Diário 4º PA'!$F$4:$F$2000))+SUMPRODUCT(-('Comp.'!$D$5:$D$152='Analítico Cp.'!$B103),-('Comp.'!$J$5:$J$152=J$1),('Comp.'!$E$5:$E$152))</f>
        <v>0</v>
      </c>
      <c r="K103" s="12">
        <f>SUMPRODUCT(-('Diário 1º PA'!$E$4:$E$2000='Analítico Cp.'!$B103),-('Diário 1º PA'!$P$4:$P$2000=K$1),('Diário 1º PA'!$F$4:$F$2000))+SUMPRODUCT(-('Diário 2º PA'!$E$4:$E$1998='Analítico Cp.'!$B103),-('Diário 2º PA'!$P$4:$P$1998=K$1),('Diário 2º PA'!$F$4:$F$1998))+SUMPRODUCT(-('Diário 3º PA'!$E$4:$E$1991='Analítico Cp.'!$B103),-('Diário 3º PA'!$P$4:$P$1991=K$1),('Diário 3º PA'!$F$4:$F$1991))+SUMPRODUCT(-('Diário 4º PA'!$E$4:$E$2000='Analítico Cp.'!$B103),-('Diário 4º PA'!$P$4:$P$2000=K$1),('Diário 4º PA'!$F$4:$F$2000))+SUMPRODUCT(-('Comp.'!$D$5:$D$152='Analítico Cp.'!$B103),-('Comp.'!$J$5:$J$152=K$1),('Comp.'!$E$5:$E$152))</f>
        <v>0</v>
      </c>
      <c r="L103" s="12">
        <f>SUMPRODUCT(-('Diário 1º PA'!$E$4:$E$2000='Analítico Cp.'!$B103),-('Diário 1º PA'!$P$4:$P$2000=L$1),('Diário 1º PA'!$F$4:$F$2000))+SUMPRODUCT(-('Diário 2º PA'!$E$4:$E$1998='Analítico Cp.'!$B103),-('Diário 2º PA'!$P$4:$P$1998=L$1),('Diário 2º PA'!$F$4:$F$1998))+SUMPRODUCT(-('Diário 3º PA'!$E$4:$E$1991='Analítico Cp.'!$B103),-('Diário 3º PA'!$P$4:$P$1991=L$1),('Diário 3º PA'!$F$4:$F$1991))+SUMPRODUCT(-('Diário 4º PA'!$E$4:$E$2000='Analítico Cp.'!$B103),-('Diário 4º PA'!$P$4:$P$2000=L$1),('Diário 4º PA'!$F$4:$F$2000))+SUMPRODUCT(-('Comp.'!$D$5:$D$152='Analítico Cp.'!$B103),-('Comp.'!$J$5:$J$152=L$1),('Comp.'!$E$5:$E$152))</f>
        <v>0</v>
      </c>
      <c r="M103" s="12">
        <f>SUMPRODUCT(-('Diário 1º PA'!$E$4:$E$2000='Analítico Cp.'!$B103),-('Diário 1º PA'!$P$4:$P$2000=M$1),('Diário 1º PA'!$F$4:$F$2000))+SUMPRODUCT(-('Diário 2º PA'!$E$4:$E$1998='Analítico Cp.'!$B103),-('Diário 2º PA'!$P$4:$P$1998=M$1),('Diário 2º PA'!$F$4:$F$1998))+SUMPRODUCT(-('Diário 3º PA'!$E$4:$E$1991='Analítico Cp.'!$B103),-('Diário 3º PA'!$P$4:$P$1991=M$1),('Diário 3º PA'!$F$4:$F$1991))+SUMPRODUCT(-('Diário 4º PA'!$E$4:$E$2000='Analítico Cp.'!$B103),-('Diário 4º PA'!$P$4:$P$2000=M$1),('Diário 4º PA'!$F$4:$F$2000))+SUMPRODUCT(-('Comp.'!$D$5:$D$152='Analítico Cp.'!$B103),-('Comp.'!$J$5:$J$152=M$1),('Comp.'!$E$5:$E$152))</f>
        <v>0</v>
      </c>
      <c r="N103" s="12">
        <f>SUMPRODUCT(-('Diário 1º PA'!$E$4:$E$2000='Analítico Cp.'!$B103),-('Diário 1º PA'!$P$4:$P$2000=N$1),('Diário 1º PA'!$F$4:$F$2000))+SUMPRODUCT(-('Diário 2º PA'!$E$4:$E$1998='Analítico Cp.'!$B103),-('Diário 2º PA'!$P$4:$P$1998=N$1),('Diário 2º PA'!$F$4:$F$1998))+SUMPRODUCT(-('Diário 3º PA'!$E$4:$E$1991='Analítico Cp.'!$B103),-('Diário 3º PA'!$P$4:$P$1991=N$1),('Diário 3º PA'!$F$4:$F$1991))+SUMPRODUCT(-('Diário 4º PA'!$E$4:$E$2000='Analítico Cp.'!$B103),-('Diário 4º PA'!$P$4:$P$2000=N$1),('Diário 4º PA'!$F$4:$F$2000))+SUMPRODUCT(-('Comp.'!$D$5:$D$152='Analítico Cp.'!$B103),-('Comp.'!$J$5:$J$152=N$1),('Comp.'!$E$5:$E$152))</f>
        <v>0</v>
      </c>
      <c r="O103" s="13">
        <f t="shared" si="12"/>
        <v>0</v>
      </c>
      <c r="P103" s="172">
        <f t="shared" si="13"/>
        <v>0</v>
      </c>
    </row>
    <row r="104" spans="1:16" ht="23.25" customHeight="1">
      <c r="A104" s="63" t="s">
        <v>206</v>
      </c>
      <c r="B104" s="107" t="s">
        <v>99</v>
      </c>
      <c r="C104" s="12">
        <f>SUMPRODUCT(-('Diário 1º PA'!$E$4:$E$2000='Analítico Cp.'!$B104),-('Diário 1º PA'!$P$4:$P$2000=C$1),('Diário 1º PA'!$F$4:$F$2000))+SUMPRODUCT(-('Diário 2º PA'!$E$4:$E$1998='Analítico Cp.'!$B104),-('Diário 2º PA'!$P$4:$P$1998=C$1),('Diário 2º PA'!$F$4:$F$1998))+SUMPRODUCT(-('Diário 3º PA'!$E$4:$E$1991='Analítico Cp.'!$B104),-('Diário 3º PA'!$P$4:$P$1991=C$1),('Diário 3º PA'!$F$4:$F$1991))+SUMPRODUCT(-('Diário 4º PA'!$E$4:$E$2000='Analítico Cp.'!$B104),-('Diário 4º PA'!$P$4:$P$2000=C$1),('Diário 4º PA'!$F$4:$F$2000))+SUMPRODUCT(-('Comp.'!$D$5:$D$152='Analítico Cp.'!$B104),-('Comp.'!$J$5:$J$152=C$1),('Comp.'!$E$5:$E$152))</f>
        <v>0</v>
      </c>
      <c r="D104" s="12">
        <f>SUMPRODUCT(-('Diário 1º PA'!$E$4:$E$2000='Analítico Cp.'!$B104),-('Diário 1º PA'!$P$4:$P$2000=D$1),('Diário 1º PA'!$F$4:$F$2000))+SUMPRODUCT(-('Diário 2º PA'!$E$4:$E$1998='Analítico Cp.'!$B104),-('Diário 2º PA'!$P$4:$P$1998=D$1),('Diário 2º PA'!$F$4:$F$1998))+SUMPRODUCT(-('Diário 3º PA'!$E$4:$E$1991='Analítico Cp.'!$B104),-('Diário 3º PA'!$P$4:$P$1991=D$1),('Diário 3º PA'!$F$4:$F$1991))+SUMPRODUCT(-('Diário 4º PA'!$E$4:$E$2000='Analítico Cp.'!$B104),-('Diário 4º PA'!$P$4:$P$2000=D$1),('Diário 4º PA'!$F$4:$F$2000))+SUMPRODUCT(-('Comp.'!$D$5:$D$152='Analítico Cp.'!$B104),-('Comp.'!$J$5:$J$152=D$1),('Comp.'!$E$5:$E$152))</f>
        <v>0</v>
      </c>
      <c r="E104" s="12">
        <f>SUMPRODUCT(-('Diário 1º PA'!$E$4:$E$2000='Analítico Cp.'!$B104),-('Diário 1º PA'!$P$4:$P$2000=E$1),('Diário 1º PA'!$F$4:$F$2000))+SUMPRODUCT(-('Diário 2º PA'!$E$4:$E$1998='Analítico Cp.'!$B104),-('Diário 2º PA'!$P$4:$P$1998=E$1),('Diário 2º PA'!$F$4:$F$1998))+SUMPRODUCT(-('Diário 3º PA'!$E$4:$E$1991='Analítico Cp.'!$B104),-('Diário 3º PA'!$P$4:$P$1991=E$1),('Diário 3º PA'!$F$4:$F$1991))+SUMPRODUCT(-('Diário 4º PA'!$E$4:$E$2000='Analítico Cp.'!$B104),-('Diário 4º PA'!$P$4:$P$2000=E$1),('Diário 4º PA'!$F$4:$F$2000))+SUMPRODUCT(-('Comp.'!$D$5:$D$152='Analítico Cp.'!$B104),-('Comp.'!$J$5:$J$152=E$1),('Comp.'!$E$5:$E$152))</f>
        <v>0</v>
      </c>
      <c r="F104" s="12">
        <f>SUMPRODUCT(-('Diário 1º PA'!$E$4:$E$2000='Analítico Cp.'!$B104),-('Diário 1º PA'!$P$4:$P$2000=F$1),('Diário 1º PA'!$F$4:$F$2000))+SUMPRODUCT(-('Diário 2º PA'!$E$4:$E$1998='Analítico Cp.'!$B104),-('Diário 2º PA'!$P$4:$P$1998=F$1),('Diário 2º PA'!$F$4:$F$1998))+SUMPRODUCT(-('Diário 3º PA'!$E$4:$E$1991='Analítico Cp.'!$B104),-('Diário 3º PA'!$P$4:$P$1991=F$1),('Diário 3º PA'!$F$4:$F$1991))+SUMPRODUCT(-('Diário 4º PA'!$E$4:$E$2000='Analítico Cp.'!$B104),-('Diário 4º PA'!$P$4:$P$2000=F$1),('Diário 4º PA'!$F$4:$F$2000))+SUMPRODUCT(-('Comp.'!$D$5:$D$152='Analítico Cp.'!$B104),-('Comp.'!$J$5:$J$152=F$1),('Comp.'!$E$5:$E$152))</f>
        <v>0</v>
      </c>
      <c r="G104" s="12">
        <f>SUMPRODUCT(-('Diário 1º PA'!$E$4:$E$2000='Analítico Cp.'!$B104),-('Diário 1º PA'!$P$4:$P$2000=G$1),('Diário 1º PA'!$F$4:$F$2000))+SUMPRODUCT(-('Diário 2º PA'!$E$4:$E$1998='Analítico Cp.'!$B104),-('Diário 2º PA'!$P$4:$P$1998=G$1),('Diário 2º PA'!$F$4:$F$1998))+SUMPRODUCT(-('Diário 3º PA'!$E$4:$E$1991='Analítico Cp.'!$B104),-('Diário 3º PA'!$P$4:$P$1991=G$1),('Diário 3º PA'!$F$4:$F$1991))+SUMPRODUCT(-('Diário 4º PA'!$E$4:$E$2000='Analítico Cp.'!$B104),-('Diário 4º PA'!$P$4:$P$2000=G$1),('Diário 4º PA'!$F$4:$F$2000))+SUMPRODUCT(-('Comp.'!$D$5:$D$152='Analítico Cp.'!$B104),-('Comp.'!$J$5:$J$152=G$1),('Comp.'!$E$5:$E$152))</f>
        <v>0</v>
      </c>
      <c r="H104" s="12">
        <f>SUMPRODUCT(-('Diário 1º PA'!$E$4:$E$2000='Analítico Cp.'!$B104),-('Diário 1º PA'!$P$4:$P$2000=H$1),('Diário 1º PA'!$F$4:$F$2000))+SUMPRODUCT(-('Diário 2º PA'!$E$4:$E$1998='Analítico Cp.'!$B104),-('Diário 2º PA'!$P$4:$P$1998=H$1),('Diário 2º PA'!$F$4:$F$1998))+SUMPRODUCT(-('Diário 3º PA'!$E$4:$E$1991='Analítico Cp.'!$B104),-('Diário 3º PA'!$P$4:$P$1991=H$1),('Diário 3º PA'!$F$4:$F$1991))+SUMPRODUCT(-('Diário 4º PA'!$E$4:$E$2000='Analítico Cp.'!$B104),-('Diário 4º PA'!$P$4:$P$2000=H$1),('Diário 4º PA'!$F$4:$F$2000))+SUMPRODUCT(-('Comp.'!$D$5:$D$152='Analítico Cp.'!$B104),-('Comp.'!$J$5:$J$152=H$1),('Comp.'!$E$5:$E$152))</f>
        <v>0</v>
      </c>
      <c r="I104" s="12">
        <f>SUMPRODUCT(-('Diário 1º PA'!$E$4:$E$2000='Analítico Cp.'!$B104),-('Diário 1º PA'!$P$4:$P$2000=I$1),('Diário 1º PA'!$F$4:$F$2000))+SUMPRODUCT(-('Diário 2º PA'!$E$4:$E$1998='Analítico Cp.'!$B104),-('Diário 2º PA'!$P$4:$P$1998=I$1),('Diário 2º PA'!$F$4:$F$1998))+SUMPRODUCT(-('Diário 3º PA'!$E$4:$E$1991='Analítico Cp.'!$B104),-('Diário 3º PA'!$P$4:$P$1991=I$1),('Diário 3º PA'!$F$4:$F$1991))+SUMPRODUCT(-('Diário 4º PA'!$E$4:$E$2000='Analítico Cp.'!$B104),-('Diário 4º PA'!$P$4:$P$2000=I$1),('Diário 4º PA'!$F$4:$F$2000))+SUMPRODUCT(-('Comp.'!$D$5:$D$152='Analítico Cp.'!$B104),-('Comp.'!$J$5:$J$152=I$1),('Comp.'!$E$5:$E$152))</f>
        <v>0</v>
      </c>
      <c r="J104" s="12">
        <f>SUMPRODUCT(-('Diário 1º PA'!$E$4:$E$2000='Analítico Cp.'!$B104),-('Diário 1º PA'!$P$4:$P$2000=J$1),('Diário 1º PA'!$F$4:$F$2000))+SUMPRODUCT(-('Diário 2º PA'!$E$4:$E$1998='Analítico Cp.'!$B104),-('Diário 2º PA'!$P$4:$P$1998=J$1),('Diário 2º PA'!$F$4:$F$1998))+SUMPRODUCT(-('Diário 3º PA'!$E$4:$E$1991='Analítico Cp.'!$B104),-('Diário 3º PA'!$P$4:$P$1991=J$1),('Diário 3º PA'!$F$4:$F$1991))+SUMPRODUCT(-('Diário 4º PA'!$E$4:$E$2000='Analítico Cp.'!$B104),-('Diário 4º PA'!$P$4:$P$2000=J$1),('Diário 4º PA'!$F$4:$F$2000))+SUMPRODUCT(-('Comp.'!$D$5:$D$152='Analítico Cp.'!$B104),-('Comp.'!$J$5:$J$152=J$1),('Comp.'!$E$5:$E$152))</f>
        <v>0</v>
      </c>
      <c r="K104" s="12">
        <f>SUMPRODUCT(-('Diário 1º PA'!$E$4:$E$2000='Analítico Cp.'!$B104),-('Diário 1º PA'!$P$4:$P$2000=K$1),('Diário 1º PA'!$F$4:$F$2000))+SUMPRODUCT(-('Diário 2º PA'!$E$4:$E$1998='Analítico Cp.'!$B104),-('Diário 2º PA'!$P$4:$P$1998=K$1),('Diário 2º PA'!$F$4:$F$1998))+SUMPRODUCT(-('Diário 3º PA'!$E$4:$E$1991='Analítico Cp.'!$B104),-('Diário 3º PA'!$P$4:$P$1991=K$1),('Diário 3º PA'!$F$4:$F$1991))+SUMPRODUCT(-('Diário 4º PA'!$E$4:$E$2000='Analítico Cp.'!$B104),-('Diário 4º PA'!$P$4:$P$2000=K$1),('Diário 4º PA'!$F$4:$F$2000))+SUMPRODUCT(-('Comp.'!$D$5:$D$152='Analítico Cp.'!$B104),-('Comp.'!$J$5:$J$152=K$1),('Comp.'!$E$5:$E$152))</f>
        <v>0</v>
      </c>
      <c r="L104" s="12">
        <f>SUMPRODUCT(-('Diário 1º PA'!$E$4:$E$2000='Analítico Cp.'!$B104),-('Diário 1º PA'!$P$4:$P$2000=L$1),('Diário 1º PA'!$F$4:$F$2000))+SUMPRODUCT(-('Diário 2º PA'!$E$4:$E$1998='Analítico Cp.'!$B104),-('Diário 2º PA'!$P$4:$P$1998=L$1),('Diário 2º PA'!$F$4:$F$1998))+SUMPRODUCT(-('Diário 3º PA'!$E$4:$E$1991='Analítico Cp.'!$B104),-('Diário 3º PA'!$P$4:$P$1991=L$1),('Diário 3º PA'!$F$4:$F$1991))+SUMPRODUCT(-('Diário 4º PA'!$E$4:$E$2000='Analítico Cp.'!$B104),-('Diário 4º PA'!$P$4:$P$2000=L$1),('Diário 4º PA'!$F$4:$F$2000))+SUMPRODUCT(-('Comp.'!$D$5:$D$152='Analítico Cp.'!$B104),-('Comp.'!$J$5:$J$152=L$1),('Comp.'!$E$5:$E$152))</f>
        <v>0</v>
      </c>
      <c r="M104" s="12">
        <f>SUMPRODUCT(-('Diário 1º PA'!$E$4:$E$2000='Analítico Cp.'!$B104),-('Diário 1º PA'!$P$4:$P$2000=M$1),('Diário 1º PA'!$F$4:$F$2000))+SUMPRODUCT(-('Diário 2º PA'!$E$4:$E$1998='Analítico Cp.'!$B104),-('Diário 2º PA'!$P$4:$P$1998=M$1),('Diário 2º PA'!$F$4:$F$1998))+SUMPRODUCT(-('Diário 3º PA'!$E$4:$E$1991='Analítico Cp.'!$B104),-('Diário 3º PA'!$P$4:$P$1991=M$1),('Diário 3º PA'!$F$4:$F$1991))+SUMPRODUCT(-('Diário 4º PA'!$E$4:$E$2000='Analítico Cp.'!$B104),-('Diário 4º PA'!$P$4:$P$2000=M$1),('Diário 4º PA'!$F$4:$F$2000))+SUMPRODUCT(-('Comp.'!$D$5:$D$152='Analítico Cp.'!$B104),-('Comp.'!$J$5:$J$152=M$1),('Comp.'!$E$5:$E$152))</f>
        <v>0</v>
      </c>
      <c r="N104" s="12">
        <f>SUMPRODUCT(-('Diário 1º PA'!$E$4:$E$2000='Analítico Cp.'!$B104),-('Diário 1º PA'!$P$4:$P$2000=N$1),('Diário 1º PA'!$F$4:$F$2000))+SUMPRODUCT(-('Diário 2º PA'!$E$4:$E$1998='Analítico Cp.'!$B104),-('Diário 2º PA'!$P$4:$P$1998=N$1),('Diário 2º PA'!$F$4:$F$1998))+SUMPRODUCT(-('Diário 3º PA'!$E$4:$E$1991='Analítico Cp.'!$B104),-('Diário 3º PA'!$P$4:$P$1991=N$1),('Diário 3º PA'!$F$4:$F$1991))+SUMPRODUCT(-('Diário 4º PA'!$E$4:$E$2000='Analítico Cp.'!$B104),-('Diário 4º PA'!$P$4:$P$2000=N$1),('Diário 4º PA'!$F$4:$F$2000))+SUMPRODUCT(-('Comp.'!$D$5:$D$152='Analítico Cp.'!$B104),-('Comp.'!$J$5:$J$152=N$1),('Comp.'!$E$5:$E$152))</f>
        <v>0</v>
      </c>
      <c r="O104" s="13">
        <f t="shared" si="12"/>
        <v>0</v>
      </c>
      <c r="P104" s="172">
        <f t="shared" si="13"/>
        <v>0</v>
      </c>
    </row>
    <row r="105" spans="1:16" ht="23.25" customHeight="1">
      <c r="A105" s="63" t="s">
        <v>207</v>
      </c>
      <c r="B105" s="107" t="s">
        <v>64</v>
      </c>
      <c r="C105" s="12">
        <f>SUMPRODUCT(-('Diário 1º PA'!$E$4:$E$2000='Analítico Cp.'!$B105),-('Diário 1º PA'!$P$4:$P$2000=C$1),('Diário 1º PA'!$F$4:$F$2000))+SUMPRODUCT(-('Diário 2º PA'!$E$4:$E$1998='Analítico Cp.'!$B105),-('Diário 2º PA'!$P$4:$P$1998=C$1),('Diário 2º PA'!$F$4:$F$1998))+SUMPRODUCT(-('Diário 3º PA'!$E$4:$E$1991='Analítico Cp.'!$B105),-('Diário 3º PA'!$P$4:$P$1991=C$1),('Diário 3º PA'!$F$4:$F$1991))+SUMPRODUCT(-('Diário 4º PA'!$E$4:$E$2000='Analítico Cp.'!$B105),-('Diário 4º PA'!$P$4:$P$2000=C$1),('Diário 4º PA'!$F$4:$F$2000))+SUMPRODUCT(-('Comp.'!$D$5:$D$152='Analítico Cp.'!$B105),-('Comp.'!$J$5:$J$152=C$1),('Comp.'!$E$5:$E$152))</f>
        <v>0</v>
      </c>
      <c r="D105" s="12">
        <f>SUMPRODUCT(-('Diário 1º PA'!$E$4:$E$2000='Analítico Cp.'!$B105),-('Diário 1º PA'!$P$4:$P$2000=D$1),('Diário 1º PA'!$F$4:$F$2000))+SUMPRODUCT(-('Diário 2º PA'!$E$4:$E$1998='Analítico Cp.'!$B105),-('Diário 2º PA'!$P$4:$P$1998=D$1),('Diário 2º PA'!$F$4:$F$1998))+SUMPRODUCT(-('Diário 3º PA'!$E$4:$E$1991='Analítico Cp.'!$B105),-('Diário 3º PA'!$P$4:$P$1991=D$1),('Diário 3º PA'!$F$4:$F$1991))+SUMPRODUCT(-('Diário 4º PA'!$E$4:$E$2000='Analítico Cp.'!$B105),-('Diário 4º PA'!$P$4:$P$2000=D$1),('Diário 4º PA'!$F$4:$F$2000))+SUMPRODUCT(-('Comp.'!$D$5:$D$152='Analítico Cp.'!$B105),-('Comp.'!$J$5:$J$152=D$1),('Comp.'!$E$5:$E$152))</f>
        <v>0</v>
      </c>
      <c r="E105" s="12">
        <f>SUMPRODUCT(-('Diário 1º PA'!$E$4:$E$2000='Analítico Cp.'!$B105),-('Diário 1º PA'!$P$4:$P$2000=E$1),('Diário 1º PA'!$F$4:$F$2000))+SUMPRODUCT(-('Diário 2º PA'!$E$4:$E$1998='Analítico Cp.'!$B105),-('Diário 2º PA'!$P$4:$P$1998=E$1),('Diário 2º PA'!$F$4:$F$1998))+SUMPRODUCT(-('Diário 3º PA'!$E$4:$E$1991='Analítico Cp.'!$B105),-('Diário 3º PA'!$P$4:$P$1991=E$1),('Diário 3º PA'!$F$4:$F$1991))+SUMPRODUCT(-('Diário 4º PA'!$E$4:$E$2000='Analítico Cp.'!$B105),-('Diário 4º PA'!$P$4:$P$2000=E$1),('Diário 4º PA'!$F$4:$F$2000))+SUMPRODUCT(-('Comp.'!$D$5:$D$152='Analítico Cp.'!$B105),-('Comp.'!$J$5:$J$152=E$1),('Comp.'!$E$5:$E$152))</f>
        <v>0</v>
      </c>
      <c r="F105" s="12">
        <f>SUMPRODUCT(-('Diário 1º PA'!$E$4:$E$2000='Analítico Cp.'!$B105),-('Diário 1º PA'!$P$4:$P$2000=F$1),('Diário 1º PA'!$F$4:$F$2000))+SUMPRODUCT(-('Diário 2º PA'!$E$4:$E$1998='Analítico Cp.'!$B105),-('Diário 2º PA'!$P$4:$P$1998=F$1),('Diário 2º PA'!$F$4:$F$1998))+SUMPRODUCT(-('Diário 3º PA'!$E$4:$E$1991='Analítico Cp.'!$B105),-('Diário 3º PA'!$P$4:$P$1991=F$1),('Diário 3º PA'!$F$4:$F$1991))+SUMPRODUCT(-('Diário 4º PA'!$E$4:$E$2000='Analítico Cp.'!$B105),-('Diário 4º PA'!$P$4:$P$2000=F$1),('Diário 4º PA'!$F$4:$F$2000))+SUMPRODUCT(-('Comp.'!$D$5:$D$152='Analítico Cp.'!$B105),-('Comp.'!$J$5:$J$152=F$1),('Comp.'!$E$5:$E$152))</f>
        <v>0</v>
      </c>
      <c r="G105" s="12">
        <f>SUMPRODUCT(-('Diário 1º PA'!$E$4:$E$2000='Analítico Cp.'!$B105),-('Diário 1º PA'!$P$4:$P$2000=G$1),('Diário 1º PA'!$F$4:$F$2000))+SUMPRODUCT(-('Diário 2º PA'!$E$4:$E$1998='Analítico Cp.'!$B105),-('Diário 2º PA'!$P$4:$P$1998=G$1),('Diário 2º PA'!$F$4:$F$1998))+SUMPRODUCT(-('Diário 3º PA'!$E$4:$E$1991='Analítico Cp.'!$B105),-('Diário 3º PA'!$P$4:$P$1991=G$1),('Diário 3º PA'!$F$4:$F$1991))+SUMPRODUCT(-('Diário 4º PA'!$E$4:$E$2000='Analítico Cp.'!$B105),-('Diário 4º PA'!$P$4:$P$2000=G$1),('Diário 4º PA'!$F$4:$F$2000))+SUMPRODUCT(-('Comp.'!$D$5:$D$152='Analítico Cp.'!$B105),-('Comp.'!$J$5:$J$152=G$1),('Comp.'!$E$5:$E$152))</f>
        <v>0</v>
      </c>
      <c r="H105" s="12">
        <f>SUMPRODUCT(-('Diário 1º PA'!$E$4:$E$2000='Analítico Cp.'!$B105),-('Diário 1º PA'!$P$4:$P$2000=H$1),('Diário 1º PA'!$F$4:$F$2000))+SUMPRODUCT(-('Diário 2º PA'!$E$4:$E$1998='Analítico Cp.'!$B105),-('Diário 2º PA'!$P$4:$P$1998=H$1),('Diário 2º PA'!$F$4:$F$1998))+SUMPRODUCT(-('Diário 3º PA'!$E$4:$E$1991='Analítico Cp.'!$B105),-('Diário 3º PA'!$P$4:$P$1991=H$1),('Diário 3º PA'!$F$4:$F$1991))+SUMPRODUCT(-('Diário 4º PA'!$E$4:$E$2000='Analítico Cp.'!$B105),-('Diário 4º PA'!$P$4:$P$2000=H$1),('Diário 4º PA'!$F$4:$F$2000))+SUMPRODUCT(-('Comp.'!$D$5:$D$152='Analítico Cp.'!$B105),-('Comp.'!$J$5:$J$152=H$1),('Comp.'!$E$5:$E$152))</f>
        <v>0</v>
      </c>
      <c r="I105" s="12">
        <f>SUMPRODUCT(-('Diário 1º PA'!$E$4:$E$2000='Analítico Cp.'!$B105),-('Diário 1º PA'!$P$4:$P$2000=I$1),('Diário 1º PA'!$F$4:$F$2000))+SUMPRODUCT(-('Diário 2º PA'!$E$4:$E$1998='Analítico Cp.'!$B105),-('Diário 2º PA'!$P$4:$P$1998=I$1),('Diário 2º PA'!$F$4:$F$1998))+SUMPRODUCT(-('Diário 3º PA'!$E$4:$E$1991='Analítico Cp.'!$B105),-('Diário 3º PA'!$P$4:$P$1991=I$1),('Diário 3º PA'!$F$4:$F$1991))+SUMPRODUCT(-('Diário 4º PA'!$E$4:$E$2000='Analítico Cp.'!$B105),-('Diário 4º PA'!$P$4:$P$2000=I$1),('Diário 4º PA'!$F$4:$F$2000))+SUMPRODUCT(-('Comp.'!$D$5:$D$152='Analítico Cp.'!$B105),-('Comp.'!$J$5:$J$152=I$1),('Comp.'!$E$5:$E$152))</f>
        <v>0</v>
      </c>
      <c r="J105" s="12">
        <f>SUMPRODUCT(-('Diário 1º PA'!$E$4:$E$2000='Analítico Cp.'!$B105),-('Diário 1º PA'!$P$4:$P$2000=J$1),('Diário 1º PA'!$F$4:$F$2000))+SUMPRODUCT(-('Diário 2º PA'!$E$4:$E$1998='Analítico Cp.'!$B105),-('Diário 2º PA'!$P$4:$P$1998=J$1),('Diário 2º PA'!$F$4:$F$1998))+SUMPRODUCT(-('Diário 3º PA'!$E$4:$E$1991='Analítico Cp.'!$B105),-('Diário 3º PA'!$P$4:$P$1991=J$1),('Diário 3º PA'!$F$4:$F$1991))+SUMPRODUCT(-('Diário 4º PA'!$E$4:$E$2000='Analítico Cp.'!$B105),-('Diário 4º PA'!$P$4:$P$2000=J$1),('Diário 4º PA'!$F$4:$F$2000))+SUMPRODUCT(-('Comp.'!$D$5:$D$152='Analítico Cp.'!$B105),-('Comp.'!$J$5:$J$152=J$1),('Comp.'!$E$5:$E$152))</f>
        <v>0</v>
      </c>
      <c r="K105" s="12">
        <f>SUMPRODUCT(-('Diário 1º PA'!$E$4:$E$2000='Analítico Cp.'!$B105),-('Diário 1º PA'!$P$4:$P$2000=K$1),('Diário 1º PA'!$F$4:$F$2000))+SUMPRODUCT(-('Diário 2º PA'!$E$4:$E$1998='Analítico Cp.'!$B105),-('Diário 2º PA'!$P$4:$P$1998=K$1),('Diário 2º PA'!$F$4:$F$1998))+SUMPRODUCT(-('Diário 3º PA'!$E$4:$E$1991='Analítico Cp.'!$B105),-('Diário 3º PA'!$P$4:$P$1991=K$1),('Diário 3º PA'!$F$4:$F$1991))+SUMPRODUCT(-('Diário 4º PA'!$E$4:$E$2000='Analítico Cp.'!$B105),-('Diário 4º PA'!$P$4:$P$2000=K$1),('Diário 4º PA'!$F$4:$F$2000))+SUMPRODUCT(-('Comp.'!$D$5:$D$152='Analítico Cp.'!$B105),-('Comp.'!$J$5:$J$152=K$1),('Comp.'!$E$5:$E$152))</f>
        <v>0</v>
      </c>
      <c r="L105" s="12">
        <f>SUMPRODUCT(-('Diário 1º PA'!$E$4:$E$2000='Analítico Cp.'!$B105),-('Diário 1º PA'!$P$4:$P$2000=L$1),('Diário 1º PA'!$F$4:$F$2000))+SUMPRODUCT(-('Diário 2º PA'!$E$4:$E$1998='Analítico Cp.'!$B105),-('Diário 2º PA'!$P$4:$P$1998=L$1),('Diário 2º PA'!$F$4:$F$1998))+SUMPRODUCT(-('Diário 3º PA'!$E$4:$E$1991='Analítico Cp.'!$B105),-('Diário 3º PA'!$P$4:$P$1991=L$1),('Diário 3º PA'!$F$4:$F$1991))+SUMPRODUCT(-('Diário 4º PA'!$E$4:$E$2000='Analítico Cp.'!$B105),-('Diário 4º PA'!$P$4:$P$2000=L$1),('Diário 4º PA'!$F$4:$F$2000))+SUMPRODUCT(-('Comp.'!$D$5:$D$152='Analítico Cp.'!$B105),-('Comp.'!$J$5:$J$152=L$1),('Comp.'!$E$5:$E$152))</f>
        <v>0</v>
      </c>
      <c r="M105" s="12">
        <f>SUMPRODUCT(-('Diário 1º PA'!$E$4:$E$2000='Analítico Cp.'!$B105),-('Diário 1º PA'!$P$4:$P$2000=M$1),('Diário 1º PA'!$F$4:$F$2000))+SUMPRODUCT(-('Diário 2º PA'!$E$4:$E$1998='Analítico Cp.'!$B105),-('Diário 2º PA'!$P$4:$P$1998=M$1),('Diário 2º PA'!$F$4:$F$1998))+SUMPRODUCT(-('Diário 3º PA'!$E$4:$E$1991='Analítico Cp.'!$B105),-('Diário 3º PA'!$P$4:$P$1991=M$1),('Diário 3º PA'!$F$4:$F$1991))+SUMPRODUCT(-('Diário 4º PA'!$E$4:$E$2000='Analítico Cp.'!$B105),-('Diário 4º PA'!$P$4:$P$2000=M$1),('Diário 4º PA'!$F$4:$F$2000))+SUMPRODUCT(-('Comp.'!$D$5:$D$152='Analítico Cp.'!$B105),-('Comp.'!$J$5:$J$152=M$1),('Comp.'!$E$5:$E$152))</f>
        <v>0</v>
      </c>
      <c r="N105" s="12">
        <f>SUMPRODUCT(-('Diário 1º PA'!$E$4:$E$2000='Analítico Cp.'!$B105),-('Diário 1º PA'!$P$4:$P$2000=N$1),('Diário 1º PA'!$F$4:$F$2000))+SUMPRODUCT(-('Diário 2º PA'!$E$4:$E$1998='Analítico Cp.'!$B105),-('Diário 2º PA'!$P$4:$P$1998=N$1),('Diário 2º PA'!$F$4:$F$1998))+SUMPRODUCT(-('Diário 3º PA'!$E$4:$E$1991='Analítico Cp.'!$B105),-('Diário 3º PA'!$P$4:$P$1991=N$1),('Diário 3º PA'!$F$4:$F$1991))+SUMPRODUCT(-('Diário 4º PA'!$E$4:$E$2000='Analítico Cp.'!$B105),-('Diário 4º PA'!$P$4:$P$2000=N$1),('Diário 4º PA'!$F$4:$F$2000))+SUMPRODUCT(-('Comp.'!$D$5:$D$152='Analítico Cp.'!$B105),-('Comp.'!$J$5:$J$152=N$1),('Comp.'!$E$5:$E$152))</f>
        <v>0</v>
      </c>
      <c r="O105" s="13">
        <f t="shared" si="12"/>
        <v>0</v>
      </c>
      <c r="P105" s="172">
        <f t="shared" si="13"/>
        <v>0</v>
      </c>
    </row>
    <row r="106" spans="1:16" ht="23.25" customHeight="1">
      <c r="A106" s="63" t="s">
        <v>208</v>
      </c>
      <c r="B106" s="107" t="s">
        <v>87</v>
      </c>
      <c r="C106" s="12">
        <f>SUMPRODUCT(-('Diário 1º PA'!$E$4:$E$2000='Analítico Cp.'!$B106),-('Diário 1º PA'!$P$4:$P$2000=C$1),('Diário 1º PA'!$F$4:$F$2000))+SUMPRODUCT(-('Diário 2º PA'!$E$4:$E$1998='Analítico Cp.'!$B106),-('Diário 2º PA'!$P$4:$P$1998=C$1),('Diário 2º PA'!$F$4:$F$1998))+SUMPRODUCT(-('Diário 3º PA'!$E$4:$E$1991='Analítico Cp.'!$B106),-('Diário 3º PA'!$P$4:$P$1991=C$1),('Diário 3º PA'!$F$4:$F$1991))+SUMPRODUCT(-('Diário 4º PA'!$E$4:$E$2000='Analítico Cp.'!$B106),-('Diário 4º PA'!$P$4:$P$2000=C$1),('Diário 4º PA'!$F$4:$F$2000))+SUMPRODUCT(-('Comp.'!$D$5:$D$152='Analítico Cp.'!$B106),-('Comp.'!$J$5:$J$152=C$1),('Comp.'!$E$5:$E$152))</f>
        <v>0</v>
      </c>
      <c r="D106" s="12">
        <f>SUMPRODUCT(-('Diário 1º PA'!$E$4:$E$2000='Analítico Cp.'!$B106),-('Diário 1º PA'!$P$4:$P$2000=D$1),('Diário 1º PA'!$F$4:$F$2000))+SUMPRODUCT(-('Diário 2º PA'!$E$4:$E$1998='Analítico Cp.'!$B106),-('Diário 2º PA'!$P$4:$P$1998=D$1),('Diário 2º PA'!$F$4:$F$1998))+SUMPRODUCT(-('Diário 3º PA'!$E$4:$E$1991='Analítico Cp.'!$B106),-('Diário 3º PA'!$P$4:$P$1991=D$1),('Diário 3º PA'!$F$4:$F$1991))+SUMPRODUCT(-('Diário 4º PA'!$E$4:$E$2000='Analítico Cp.'!$B106),-('Diário 4º PA'!$P$4:$P$2000=D$1),('Diário 4º PA'!$F$4:$F$2000))+SUMPRODUCT(-('Comp.'!$D$5:$D$152='Analítico Cp.'!$B106),-('Comp.'!$J$5:$J$152=D$1),('Comp.'!$E$5:$E$152))</f>
        <v>0</v>
      </c>
      <c r="E106" s="12">
        <f>SUMPRODUCT(-('Diário 1º PA'!$E$4:$E$2000='Analítico Cp.'!$B106),-('Diário 1º PA'!$P$4:$P$2000=E$1),('Diário 1º PA'!$F$4:$F$2000))+SUMPRODUCT(-('Diário 2º PA'!$E$4:$E$1998='Analítico Cp.'!$B106),-('Diário 2º PA'!$P$4:$P$1998=E$1),('Diário 2º PA'!$F$4:$F$1998))+SUMPRODUCT(-('Diário 3º PA'!$E$4:$E$1991='Analítico Cp.'!$B106),-('Diário 3º PA'!$P$4:$P$1991=E$1),('Diário 3º PA'!$F$4:$F$1991))+SUMPRODUCT(-('Diário 4º PA'!$E$4:$E$2000='Analítico Cp.'!$B106),-('Diário 4º PA'!$P$4:$P$2000=E$1),('Diário 4º PA'!$F$4:$F$2000))+SUMPRODUCT(-('Comp.'!$D$5:$D$152='Analítico Cp.'!$B106),-('Comp.'!$J$5:$J$152=E$1),('Comp.'!$E$5:$E$152))</f>
        <v>0</v>
      </c>
      <c r="F106" s="12">
        <f>SUMPRODUCT(-('Diário 1º PA'!$E$4:$E$2000='Analítico Cp.'!$B106),-('Diário 1º PA'!$P$4:$P$2000=F$1),('Diário 1º PA'!$F$4:$F$2000))+SUMPRODUCT(-('Diário 2º PA'!$E$4:$E$1998='Analítico Cp.'!$B106),-('Diário 2º PA'!$P$4:$P$1998=F$1),('Diário 2º PA'!$F$4:$F$1998))+SUMPRODUCT(-('Diário 3º PA'!$E$4:$E$1991='Analítico Cp.'!$B106),-('Diário 3º PA'!$P$4:$P$1991=F$1),('Diário 3º PA'!$F$4:$F$1991))+SUMPRODUCT(-('Diário 4º PA'!$E$4:$E$2000='Analítico Cp.'!$B106),-('Diário 4º PA'!$P$4:$P$2000=F$1),('Diário 4º PA'!$F$4:$F$2000))+SUMPRODUCT(-('Comp.'!$D$5:$D$152='Analítico Cp.'!$B106),-('Comp.'!$J$5:$J$152=F$1),('Comp.'!$E$5:$E$152))</f>
        <v>0</v>
      </c>
      <c r="G106" s="12">
        <f>SUMPRODUCT(-('Diário 1º PA'!$E$4:$E$2000='Analítico Cp.'!$B106),-('Diário 1º PA'!$P$4:$P$2000=G$1),('Diário 1º PA'!$F$4:$F$2000))+SUMPRODUCT(-('Diário 2º PA'!$E$4:$E$1998='Analítico Cp.'!$B106),-('Diário 2º PA'!$P$4:$P$1998=G$1),('Diário 2º PA'!$F$4:$F$1998))+SUMPRODUCT(-('Diário 3º PA'!$E$4:$E$1991='Analítico Cp.'!$B106),-('Diário 3º PA'!$P$4:$P$1991=G$1),('Diário 3º PA'!$F$4:$F$1991))+SUMPRODUCT(-('Diário 4º PA'!$E$4:$E$2000='Analítico Cp.'!$B106),-('Diário 4º PA'!$P$4:$P$2000=G$1),('Diário 4º PA'!$F$4:$F$2000))+SUMPRODUCT(-('Comp.'!$D$5:$D$152='Analítico Cp.'!$B106),-('Comp.'!$J$5:$J$152=G$1),('Comp.'!$E$5:$E$152))</f>
        <v>0</v>
      </c>
      <c r="H106" s="12">
        <f>SUMPRODUCT(-('Diário 1º PA'!$E$4:$E$2000='Analítico Cp.'!$B106),-('Diário 1º PA'!$P$4:$P$2000=H$1),('Diário 1º PA'!$F$4:$F$2000))+SUMPRODUCT(-('Diário 2º PA'!$E$4:$E$1998='Analítico Cp.'!$B106),-('Diário 2º PA'!$P$4:$P$1998=H$1),('Diário 2º PA'!$F$4:$F$1998))+SUMPRODUCT(-('Diário 3º PA'!$E$4:$E$1991='Analítico Cp.'!$B106),-('Diário 3º PA'!$P$4:$P$1991=H$1),('Diário 3º PA'!$F$4:$F$1991))+SUMPRODUCT(-('Diário 4º PA'!$E$4:$E$2000='Analítico Cp.'!$B106),-('Diário 4º PA'!$P$4:$P$2000=H$1),('Diário 4º PA'!$F$4:$F$2000))+SUMPRODUCT(-('Comp.'!$D$5:$D$152='Analítico Cp.'!$B106),-('Comp.'!$J$5:$J$152=H$1),('Comp.'!$E$5:$E$152))</f>
        <v>0</v>
      </c>
      <c r="I106" s="12">
        <f>SUMPRODUCT(-('Diário 1º PA'!$E$4:$E$2000='Analítico Cp.'!$B106),-('Diário 1º PA'!$P$4:$P$2000=I$1),('Diário 1º PA'!$F$4:$F$2000))+SUMPRODUCT(-('Diário 2º PA'!$E$4:$E$1998='Analítico Cp.'!$B106),-('Diário 2º PA'!$P$4:$P$1998=I$1),('Diário 2º PA'!$F$4:$F$1998))+SUMPRODUCT(-('Diário 3º PA'!$E$4:$E$1991='Analítico Cp.'!$B106),-('Diário 3º PA'!$P$4:$P$1991=I$1),('Diário 3º PA'!$F$4:$F$1991))+SUMPRODUCT(-('Diário 4º PA'!$E$4:$E$2000='Analítico Cp.'!$B106),-('Diário 4º PA'!$P$4:$P$2000=I$1),('Diário 4º PA'!$F$4:$F$2000))+SUMPRODUCT(-('Comp.'!$D$5:$D$152='Analítico Cp.'!$B106),-('Comp.'!$J$5:$J$152=I$1),('Comp.'!$E$5:$E$152))</f>
        <v>0</v>
      </c>
      <c r="J106" s="12">
        <f>SUMPRODUCT(-('Diário 1º PA'!$E$4:$E$2000='Analítico Cp.'!$B106),-('Diário 1º PA'!$P$4:$P$2000=J$1),('Diário 1º PA'!$F$4:$F$2000))+SUMPRODUCT(-('Diário 2º PA'!$E$4:$E$1998='Analítico Cp.'!$B106),-('Diário 2º PA'!$P$4:$P$1998=J$1),('Diário 2º PA'!$F$4:$F$1998))+SUMPRODUCT(-('Diário 3º PA'!$E$4:$E$1991='Analítico Cp.'!$B106),-('Diário 3º PA'!$P$4:$P$1991=J$1),('Diário 3º PA'!$F$4:$F$1991))+SUMPRODUCT(-('Diário 4º PA'!$E$4:$E$2000='Analítico Cp.'!$B106),-('Diário 4º PA'!$P$4:$P$2000=J$1),('Diário 4º PA'!$F$4:$F$2000))+SUMPRODUCT(-('Comp.'!$D$5:$D$152='Analítico Cp.'!$B106),-('Comp.'!$J$5:$J$152=J$1),('Comp.'!$E$5:$E$152))</f>
        <v>0</v>
      </c>
      <c r="K106" s="12">
        <f>SUMPRODUCT(-('Diário 1º PA'!$E$4:$E$2000='Analítico Cp.'!$B106),-('Diário 1º PA'!$P$4:$P$2000=K$1),('Diário 1º PA'!$F$4:$F$2000))+SUMPRODUCT(-('Diário 2º PA'!$E$4:$E$1998='Analítico Cp.'!$B106),-('Diário 2º PA'!$P$4:$P$1998=K$1),('Diário 2º PA'!$F$4:$F$1998))+SUMPRODUCT(-('Diário 3º PA'!$E$4:$E$1991='Analítico Cp.'!$B106),-('Diário 3º PA'!$P$4:$P$1991=K$1),('Diário 3º PA'!$F$4:$F$1991))+SUMPRODUCT(-('Diário 4º PA'!$E$4:$E$2000='Analítico Cp.'!$B106),-('Diário 4º PA'!$P$4:$P$2000=K$1),('Diário 4º PA'!$F$4:$F$2000))+SUMPRODUCT(-('Comp.'!$D$5:$D$152='Analítico Cp.'!$B106),-('Comp.'!$J$5:$J$152=K$1),('Comp.'!$E$5:$E$152))</f>
        <v>0</v>
      </c>
      <c r="L106" s="12">
        <f>SUMPRODUCT(-('Diário 1º PA'!$E$4:$E$2000='Analítico Cp.'!$B106),-('Diário 1º PA'!$P$4:$P$2000=L$1),('Diário 1º PA'!$F$4:$F$2000))+SUMPRODUCT(-('Diário 2º PA'!$E$4:$E$1998='Analítico Cp.'!$B106),-('Diário 2º PA'!$P$4:$P$1998=L$1),('Diário 2º PA'!$F$4:$F$1998))+SUMPRODUCT(-('Diário 3º PA'!$E$4:$E$1991='Analítico Cp.'!$B106),-('Diário 3º PA'!$P$4:$P$1991=L$1),('Diário 3º PA'!$F$4:$F$1991))+SUMPRODUCT(-('Diário 4º PA'!$E$4:$E$2000='Analítico Cp.'!$B106),-('Diário 4º PA'!$P$4:$P$2000=L$1),('Diário 4º PA'!$F$4:$F$2000))+SUMPRODUCT(-('Comp.'!$D$5:$D$152='Analítico Cp.'!$B106),-('Comp.'!$J$5:$J$152=L$1),('Comp.'!$E$5:$E$152))</f>
        <v>0</v>
      </c>
      <c r="M106" s="12">
        <f>SUMPRODUCT(-('Diário 1º PA'!$E$4:$E$2000='Analítico Cp.'!$B106),-('Diário 1º PA'!$P$4:$P$2000=M$1),('Diário 1º PA'!$F$4:$F$2000))+SUMPRODUCT(-('Diário 2º PA'!$E$4:$E$1998='Analítico Cp.'!$B106),-('Diário 2º PA'!$P$4:$P$1998=M$1),('Diário 2º PA'!$F$4:$F$1998))+SUMPRODUCT(-('Diário 3º PA'!$E$4:$E$1991='Analítico Cp.'!$B106),-('Diário 3º PA'!$P$4:$P$1991=M$1),('Diário 3º PA'!$F$4:$F$1991))+SUMPRODUCT(-('Diário 4º PA'!$E$4:$E$2000='Analítico Cp.'!$B106),-('Diário 4º PA'!$P$4:$P$2000=M$1),('Diário 4º PA'!$F$4:$F$2000))+SUMPRODUCT(-('Comp.'!$D$5:$D$152='Analítico Cp.'!$B106),-('Comp.'!$J$5:$J$152=M$1),('Comp.'!$E$5:$E$152))</f>
        <v>0</v>
      </c>
      <c r="N106" s="12">
        <f>SUMPRODUCT(-('Diário 1º PA'!$E$4:$E$2000='Analítico Cp.'!$B106),-('Diário 1º PA'!$P$4:$P$2000=N$1),('Diário 1º PA'!$F$4:$F$2000))+SUMPRODUCT(-('Diário 2º PA'!$E$4:$E$1998='Analítico Cp.'!$B106),-('Diário 2º PA'!$P$4:$P$1998=N$1),('Diário 2º PA'!$F$4:$F$1998))+SUMPRODUCT(-('Diário 3º PA'!$E$4:$E$1991='Analítico Cp.'!$B106),-('Diário 3º PA'!$P$4:$P$1991=N$1),('Diário 3º PA'!$F$4:$F$1991))+SUMPRODUCT(-('Diário 4º PA'!$E$4:$E$2000='Analítico Cp.'!$B106),-('Diário 4º PA'!$P$4:$P$2000=N$1),('Diário 4º PA'!$F$4:$F$2000))+SUMPRODUCT(-('Comp.'!$D$5:$D$152='Analítico Cp.'!$B106),-('Comp.'!$J$5:$J$152=N$1),('Comp.'!$E$5:$E$152))</f>
        <v>0</v>
      </c>
      <c r="O106" s="13">
        <f t="shared" si="12"/>
        <v>0</v>
      </c>
      <c r="P106" s="172">
        <f t="shared" si="13"/>
        <v>0</v>
      </c>
    </row>
    <row r="107" spans="1:16" ht="23.25" customHeight="1">
      <c r="A107" s="63" t="s">
        <v>209</v>
      </c>
      <c r="B107" s="107" t="s">
        <v>205</v>
      </c>
      <c r="C107" s="12">
        <f>SUMPRODUCT(-('Diário 1º PA'!$E$4:$E$2000='Analítico Cp.'!$B107),-('Diário 1º PA'!$P$4:$P$2000=C$1),('Diário 1º PA'!$F$4:$F$2000))+SUMPRODUCT(-('Diário 2º PA'!$E$4:$E$1998='Analítico Cp.'!$B107),-('Diário 2º PA'!$P$4:$P$1998=C$1),('Diário 2º PA'!$F$4:$F$1998))+SUMPRODUCT(-('Diário 3º PA'!$E$4:$E$1991='Analítico Cp.'!$B107),-('Diário 3º PA'!$P$4:$P$1991=C$1),('Diário 3º PA'!$F$4:$F$1991))+SUMPRODUCT(-('Diário 4º PA'!$E$4:$E$2000='Analítico Cp.'!$B107),-('Diário 4º PA'!$P$4:$P$2000=C$1),('Diário 4º PA'!$F$4:$F$2000))+SUMPRODUCT(-('Comp.'!$D$5:$D$152='Analítico Cp.'!$B107),-('Comp.'!$J$5:$J$152=C$1),('Comp.'!$E$5:$E$152))</f>
        <v>0</v>
      </c>
      <c r="D107" s="12">
        <f>SUMPRODUCT(-('Diário 1º PA'!$E$4:$E$2000='Analítico Cp.'!$B107),-('Diário 1º PA'!$P$4:$P$2000=D$1),('Diário 1º PA'!$F$4:$F$2000))+SUMPRODUCT(-('Diário 2º PA'!$E$4:$E$1998='Analítico Cp.'!$B107),-('Diário 2º PA'!$P$4:$P$1998=D$1),('Diário 2º PA'!$F$4:$F$1998))+SUMPRODUCT(-('Diário 3º PA'!$E$4:$E$1991='Analítico Cp.'!$B107),-('Diário 3º PA'!$P$4:$P$1991=D$1),('Diário 3º PA'!$F$4:$F$1991))+SUMPRODUCT(-('Diário 4º PA'!$E$4:$E$2000='Analítico Cp.'!$B107),-('Diário 4º PA'!$P$4:$P$2000=D$1),('Diário 4º PA'!$F$4:$F$2000))+SUMPRODUCT(-('Comp.'!$D$5:$D$152='Analítico Cp.'!$B107),-('Comp.'!$J$5:$J$152=D$1),('Comp.'!$E$5:$E$152))</f>
        <v>0</v>
      </c>
      <c r="E107" s="12">
        <f>SUMPRODUCT(-('Diário 1º PA'!$E$4:$E$2000='Analítico Cp.'!$B107),-('Diário 1º PA'!$P$4:$P$2000=E$1),('Diário 1º PA'!$F$4:$F$2000))+SUMPRODUCT(-('Diário 2º PA'!$E$4:$E$1998='Analítico Cp.'!$B107),-('Diário 2º PA'!$P$4:$P$1998=E$1),('Diário 2º PA'!$F$4:$F$1998))+SUMPRODUCT(-('Diário 3º PA'!$E$4:$E$1991='Analítico Cp.'!$B107),-('Diário 3º PA'!$P$4:$P$1991=E$1),('Diário 3º PA'!$F$4:$F$1991))+SUMPRODUCT(-('Diário 4º PA'!$E$4:$E$2000='Analítico Cp.'!$B107),-('Diário 4º PA'!$P$4:$P$2000=E$1),('Diário 4º PA'!$F$4:$F$2000))+SUMPRODUCT(-('Comp.'!$D$5:$D$152='Analítico Cp.'!$B107),-('Comp.'!$J$5:$J$152=E$1),('Comp.'!$E$5:$E$152))</f>
        <v>8339.989999999998</v>
      </c>
      <c r="F107" s="12">
        <f>SUMPRODUCT(-('Diário 1º PA'!$E$4:$E$2000='Analítico Cp.'!$B107),-('Diário 1º PA'!$P$4:$P$2000=F$1),('Diário 1º PA'!$F$4:$F$2000))+SUMPRODUCT(-('Diário 2º PA'!$E$4:$E$1998='Analítico Cp.'!$B107),-('Diário 2º PA'!$P$4:$P$1998=F$1),('Diário 2º PA'!$F$4:$F$1998))+SUMPRODUCT(-('Diário 3º PA'!$E$4:$E$1991='Analítico Cp.'!$B107),-('Diário 3º PA'!$P$4:$P$1991=F$1),('Diário 3º PA'!$F$4:$F$1991))+SUMPRODUCT(-('Diário 4º PA'!$E$4:$E$2000='Analítico Cp.'!$B107),-('Diário 4º PA'!$P$4:$P$2000=F$1),('Diário 4º PA'!$F$4:$F$2000))+SUMPRODUCT(-('Comp.'!$D$5:$D$152='Analítico Cp.'!$B107),-('Comp.'!$J$5:$J$152=F$1),('Comp.'!$E$5:$E$152))</f>
        <v>0</v>
      </c>
      <c r="G107" s="12">
        <f>SUMPRODUCT(-('Diário 1º PA'!$E$4:$E$2000='Analítico Cp.'!$B107),-('Diário 1º PA'!$P$4:$P$2000=G$1),('Diário 1º PA'!$F$4:$F$2000))+SUMPRODUCT(-('Diário 2º PA'!$E$4:$E$1998='Analítico Cp.'!$B107),-('Diário 2º PA'!$P$4:$P$1998=G$1),('Diário 2º PA'!$F$4:$F$1998))+SUMPRODUCT(-('Diário 3º PA'!$E$4:$E$1991='Analítico Cp.'!$B107),-('Diário 3º PA'!$P$4:$P$1991=G$1),('Diário 3º PA'!$F$4:$F$1991))+SUMPRODUCT(-('Diário 4º PA'!$E$4:$E$2000='Analítico Cp.'!$B107),-('Diário 4º PA'!$P$4:$P$2000=G$1),('Diário 4º PA'!$F$4:$F$2000))+SUMPRODUCT(-('Comp.'!$D$5:$D$152='Analítico Cp.'!$B107),-('Comp.'!$J$5:$J$152=G$1),('Comp.'!$E$5:$E$152))</f>
        <v>0</v>
      </c>
      <c r="H107" s="12">
        <f>SUMPRODUCT(-('Diário 1º PA'!$E$4:$E$2000='Analítico Cp.'!$B107),-('Diário 1º PA'!$P$4:$P$2000=H$1),('Diário 1º PA'!$F$4:$F$2000))+SUMPRODUCT(-('Diário 2º PA'!$E$4:$E$1998='Analítico Cp.'!$B107),-('Diário 2º PA'!$P$4:$P$1998=H$1),('Diário 2º PA'!$F$4:$F$1998))+SUMPRODUCT(-('Diário 3º PA'!$E$4:$E$1991='Analítico Cp.'!$B107),-('Diário 3º PA'!$P$4:$P$1991=H$1),('Diário 3º PA'!$F$4:$F$1991))+SUMPRODUCT(-('Diário 4º PA'!$E$4:$E$2000='Analítico Cp.'!$B107),-('Diário 4º PA'!$P$4:$P$2000=H$1),('Diário 4º PA'!$F$4:$F$2000))+SUMPRODUCT(-('Comp.'!$D$5:$D$152='Analítico Cp.'!$B107),-('Comp.'!$J$5:$J$152=H$1),('Comp.'!$E$5:$E$152))</f>
        <v>0</v>
      </c>
      <c r="I107" s="12">
        <f>SUMPRODUCT(-('Diário 1º PA'!$E$4:$E$2000='Analítico Cp.'!$B107),-('Diário 1º PA'!$P$4:$P$2000=I$1),('Diário 1º PA'!$F$4:$F$2000))+SUMPRODUCT(-('Diário 2º PA'!$E$4:$E$1998='Analítico Cp.'!$B107),-('Diário 2º PA'!$P$4:$P$1998=I$1),('Diário 2º PA'!$F$4:$F$1998))+SUMPRODUCT(-('Diário 3º PA'!$E$4:$E$1991='Analítico Cp.'!$B107),-('Diário 3º PA'!$P$4:$P$1991=I$1),('Diário 3º PA'!$F$4:$F$1991))+SUMPRODUCT(-('Diário 4º PA'!$E$4:$E$2000='Analítico Cp.'!$B107),-('Diário 4º PA'!$P$4:$P$2000=I$1),('Diário 4º PA'!$F$4:$F$2000))+SUMPRODUCT(-('Comp.'!$D$5:$D$152='Analítico Cp.'!$B107),-('Comp.'!$J$5:$J$152=I$1),('Comp.'!$E$5:$E$152))</f>
        <v>0</v>
      </c>
      <c r="J107" s="12">
        <f>SUMPRODUCT(-('Diário 1º PA'!$E$4:$E$2000='Analítico Cp.'!$B107),-('Diário 1º PA'!$P$4:$P$2000=J$1),('Diário 1º PA'!$F$4:$F$2000))+SUMPRODUCT(-('Diário 2º PA'!$E$4:$E$1998='Analítico Cp.'!$B107),-('Diário 2º PA'!$P$4:$P$1998=J$1),('Diário 2º PA'!$F$4:$F$1998))+SUMPRODUCT(-('Diário 3º PA'!$E$4:$E$1991='Analítico Cp.'!$B107),-('Diário 3º PA'!$P$4:$P$1991=J$1),('Diário 3º PA'!$F$4:$F$1991))+SUMPRODUCT(-('Diário 4º PA'!$E$4:$E$2000='Analítico Cp.'!$B107),-('Diário 4º PA'!$P$4:$P$2000=J$1),('Diário 4º PA'!$F$4:$F$2000))+SUMPRODUCT(-('Comp.'!$D$5:$D$152='Analítico Cp.'!$B107),-('Comp.'!$J$5:$J$152=J$1),('Comp.'!$E$5:$E$152))</f>
        <v>0</v>
      </c>
      <c r="K107" s="12">
        <f>SUMPRODUCT(-('Diário 1º PA'!$E$4:$E$2000='Analítico Cp.'!$B107),-('Diário 1º PA'!$P$4:$P$2000=K$1),('Diário 1º PA'!$F$4:$F$2000))+SUMPRODUCT(-('Diário 2º PA'!$E$4:$E$1998='Analítico Cp.'!$B107),-('Diário 2º PA'!$P$4:$P$1998=K$1),('Diário 2º PA'!$F$4:$F$1998))+SUMPRODUCT(-('Diário 3º PA'!$E$4:$E$1991='Analítico Cp.'!$B107),-('Diário 3º PA'!$P$4:$P$1991=K$1),('Diário 3º PA'!$F$4:$F$1991))+SUMPRODUCT(-('Diário 4º PA'!$E$4:$E$2000='Analítico Cp.'!$B107),-('Diário 4º PA'!$P$4:$P$2000=K$1),('Diário 4º PA'!$F$4:$F$2000))+SUMPRODUCT(-('Comp.'!$D$5:$D$152='Analítico Cp.'!$B107),-('Comp.'!$J$5:$J$152=K$1),('Comp.'!$E$5:$E$152))</f>
        <v>0</v>
      </c>
      <c r="L107" s="12">
        <f>SUMPRODUCT(-('Diário 1º PA'!$E$4:$E$2000='Analítico Cp.'!$B107),-('Diário 1º PA'!$P$4:$P$2000=L$1),('Diário 1º PA'!$F$4:$F$2000))+SUMPRODUCT(-('Diário 2º PA'!$E$4:$E$1998='Analítico Cp.'!$B107),-('Diário 2º PA'!$P$4:$P$1998=L$1),('Diário 2º PA'!$F$4:$F$1998))+SUMPRODUCT(-('Diário 3º PA'!$E$4:$E$1991='Analítico Cp.'!$B107),-('Diário 3º PA'!$P$4:$P$1991=L$1),('Diário 3º PA'!$F$4:$F$1991))+SUMPRODUCT(-('Diário 4º PA'!$E$4:$E$2000='Analítico Cp.'!$B107),-('Diário 4º PA'!$P$4:$P$2000=L$1),('Diário 4º PA'!$F$4:$F$2000))+SUMPRODUCT(-('Comp.'!$D$5:$D$152='Analítico Cp.'!$B107),-('Comp.'!$J$5:$J$152=L$1),('Comp.'!$E$5:$E$152))</f>
        <v>0</v>
      </c>
      <c r="M107" s="12">
        <f>SUMPRODUCT(-('Diário 1º PA'!$E$4:$E$2000='Analítico Cp.'!$B107),-('Diário 1º PA'!$P$4:$P$2000=M$1),('Diário 1º PA'!$F$4:$F$2000))+SUMPRODUCT(-('Diário 2º PA'!$E$4:$E$1998='Analítico Cp.'!$B107),-('Diário 2º PA'!$P$4:$P$1998=M$1),('Diário 2º PA'!$F$4:$F$1998))+SUMPRODUCT(-('Diário 3º PA'!$E$4:$E$1991='Analítico Cp.'!$B107),-('Diário 3º PA'!$P$4:$P$1991=M$1),('Diário 3º PA'!$F$4:$F$1991))+SUMPRODUCT(-('Diário 4º PA'!$E$4:$E$2000='Analítico Cp.'!$B107),-('Diário 4º PA'!$P$4:$P$2000=M$1),('Diário 4º PA'!$F$4:$F$2000))+SUMPRODUCT(-('Comp.'!$D$5:$D$152='Analítico Cp.'!$B107),-('Comp.'!$J$5:$J$152=M$1),('Comp.'!$E$5:$E$152))</f>
        <v>0</v>
      </c>
      <c r="N107" s="12">
        <f>SUMPRODUCT(-('Diário 1º PA'!$E$4:$E$2000='Analítico Cp.'!$B107),-('Diário 1º PA'!$P$4:$P$2000=N$1),('Diário 1º PA'!$F$4:$F$2000))+SUMPRODUCT(-('Diário 2º PA'!$E$4:$E$1998='Analítico Cp.'!$B107),-('Diário 2º PA'!$P$4:$P$1998=N$1),('Diário 2º PA'!$F$4:$F$1998))+SUMPRODUCT(-('Diário 3º PA'!$E$4:$E$1991='Analítico Cp.'!$B107),-('Diário 3º PA'!$P$4:$P$1991=N$1),('Diário 3º PA'!$F$4:$F$1991))+SUMPRODUCT(-('Diário 4º PA'!$E$4:$E$2000='Analítico Cp.'!$B107),-('Diário 4º PA'!$P$4:$P$2000=N$1),('Diário 4º PA'!$F$4:$F$2000))+SUMPRODUCT(-('Comp.'!$D$5:$D$152='Analítico Cp.'!$B107),-('Comp.'!$J$5:$J$152=N$1),('Comp.'!$E$5:$E$152))</f>
        <v>0</v>
      </c>
      <c r="O107" s="13">
        <f t="shared" si="12"/>
        <v>8339.989999999998</v>
      </c>
      <c r="P107" s="172">
        <f t="shared" si="13"/>
        <v>3.7355067929399056E-3</v>
      </c>
    </row>
    <row r="108" spans="1:16" ht="23.25" customHeight="1">
      <c r="A108" s="63" t="s">
        <v>211</v>
      </c>
      <c r="B108" s="107" t="s">
        <v>91</v>
      </c>
      <c r="C108" s="12">
        <f>SUMPRODUCT(-('Diário 1º PA'!$E$4:$E$2000='Analítico Cp.'!$B108),-('Diário 1º PA'!$P$4:$P$2000=C$1),('Diário 1º PA'!$F$4:$F$2000))+SUMPRODUCT(-('Diário 2º PA'!$E$4:$E$1998='Analítico Cp.'!$B108),-('Diário 2º PA'!$P$4:$P$1998=C$1),('Diário 2º PA'!$F$4:$F$1998))+SUMPRODUCT(-('Diário 3º PA'!$E$4:$E$1991='Analítico Cp.'!$B108),-('Diário 3º PA'!$P$4:$P$1991=C$1),('Diário 3º PA'!$F$4:$F$1991))+SUMPRODUCT(-('Diário 4º PA'!$E$4:$E$2000='Analítico Cp.'!$B108),-('Diário 4º PA'!$P$4:$P$2000=C$1),('Diário 4º PA'!$F$4:$F$2000))+SUMPRODUCT(-('Comp.'!$D$5:$D$152='Analítico Cp.'!$B108),-('Comp.'!$J$5:$J$152=C$1),('Comp.'!$E$5:$E$152))</f>
        <v>0</v>
      </c>
      <c r="D108" s="12">
        <f>SUMPRODUCT(-('Diário 1º PA'!$E$4:$E$2000='Analítico Cp.'!$B108),-('Diário 1º PA'!$P$4:$P$2000=D$1),('Diário 1º PA'!$F$4:$F$2000))+SUMPRODUCT(-('Diário 2º PA'!$E$4:$E$1998='Analítico Cp.'!$B108),-('Diário 2º PA'!$P$4:$P$1998=D$1),('Diário 2º PA'!$F$4:$F$1998))+SUMPRODUCT(-('Diário 3º PA'!$E$4:$E$1991='Analítico Cp.'!$B108),-('Diário 3º PA'!$P$4:$P$1991=D$1),('Diário 3º PA'!$F$4:$F$1991))+SUMPRODUCT(-('Diário 4º PA'!$E$4:$E$2000='Analítico Cp.'!$B108),-('Diário 4º PA'!$P$4:$P$2000=D$1),('Diário 4º PA'!$F$4:$F$2000))+SUMPRODUCT(-('Comp.'!$D$5:$D$152='Analítico Cp.'!$B108),-('Comp.'!$J$5:$J$152=D$1),('Comp.'!$E$5:$E$152))</f>
        <v>0</v>
      </c>
      <c r="E108" s="12">
        <f>SUMPRODUCT(-('Diário 1º PA'!$E$4:$E$2000='Analítico Cp.'!$B108),-('Diário 1º PA'!$P$4:$P$2000=E$1),('Diário 1º PA'!$F$4:$F$2000))+SUMPRODUCT(-('Diário 2º PA'!$E$4:$E$1998='Analítico Cp.'!$B108),-('Diário 2º PA'!$P$4:$P$1998=E$1),('Diário 2º PA'!$F$4:$F$1998))+SUMPRODUCT(-('Diário 3º PA'!$E$4:$E$1991='Analítico Cp.'!$B108),-('Diário 3º PA'!$P$4:$P$1991=E$1),('Diário 3º PA'!$F$4:$F$1991))+SUMPRODUCT(-('Diário 4º PA'!$E$4:$E$2000='Analítico Cp.'!$B108),-('Diário 4º PA'!$P$4:$P$2000=E$1),('Diário 4º PA'!$F$4:$F$2000))+SUMPRODUCT(-('Comp.'!$D$5:$D$152='Analítico Cp.'!$B108),-('Comp.'!$J$5:$J$152=E$1),('Comp.'!$E$5:$E$152))</f>
        <v>0</v>
      </c>
      <c r="F108" s="12">
        <f>SUMPRODUCT(-('Diário 1º PA'!$E$4:$E$2000='Analítico Cp.'!$B108),-('Diário 1º PA'!$P$4:$P$2000=F$1),('Diário 1º PA'!$F$4:$F$2000))+SUMPRODUCT(-('Diário 2º PA'!$E$4:$E$1998='Analítico Cp.'!$B108),-('Diário 2º PA'!$P$4:$P$1998=F$1),('Diário 2º PA'!$F$4:$F$1998))+SUMPRODUCT(-('Diário 3º PA'!$E$4:$E$1991='Analítico Cp.'!$B108),-('Diário 3º PA'!$P$4:$P$1991=F$1),('Diário 3º PA'!$F$4:$F$1991))+SUMPRODUCT(-('Diário 4º PA'!$E$4:$E$2000='Analítico Cp.'!$B108),-('Diário 4º PA'!$P$4:$P$2000=F$1),('Diário 4º PA'!$F$4:$F$2000))+SUMPRODUCT(-('Comp.'!$D$5:$D$152='Analítico Cp.'!$B108),-('Comp.'!$J$5:$J$152=F$1),('Comp.'!$E$5:$E$152))</f>
        <v>0</v>
      </c>
      <c r="G108" s="12">
        <f>SUMPRODUCT(-('Diário 1º PA'!$E$4:$E$2000='Analítico Cp.'!$B108),-('Diário 1º PA'!$P$4:$P$2000=G$1),('Diário 1º PA'!$F$4:$F$2000))+SUMPRODUCT(-('Diário 2º PA'!$E$4:$E$1998='Analítico Cp.'!$B108),-('Diário 2º PA'!$P$4:$P$1998=G$1),('Diário 2º PA'!$F$4:$F$1998))+SUMPRODUCT(-('Diário 3º PA'!$E$4:$E$1991='Analítico Cp.'!$B108),-('Diário 3º PA'!$P$4:$P$1991=G$1),('Diário 3º PA'!$F$4:$F$1991))+SUMPRODUCT(-('Diário 4º PA'!$E$4:$E$2000='Analítico Cp.'!$B108),-('Diário 4º PA'!$P$4:$P$2000=G$1),('Diário 4º PA'!$F$4:$F$2000))+SUMPRODUCT(-('Comp.'!$D$5:$D$152='Analítico Cp.'!$B108),-('Comp.'!$J$5:$J$152=G$1),('Comp.'!$E$5:$E$152))</f>
        <v>0</v>
      </c>
      <c r="H108" s="12">
        <f>SUMPRODUCT(-('Diário 1º PA'!$E$4:$E$2000='Analítico Cp.'!$B108),-('Diário 1º PA'!$P$4:$P$2000=H$1),('Diário 1º PA'!$F$4:$F$2000))+SUMPRODUCT(-('Diário 2º PA'!$E$4:$E$1998='Analítico Cp.'!$B108),-('Diário 2º PA'!$P$4:$P$1998=H$1),('Diário 2º PA'!$F$4:$F$1998))+SUMPRODUCT(-('Diário 3º PA'!$E$4:$E$1991='Analítico Cp.'!$B108),-('Diário 3º PA'!$P$4:$P$1991=H$1),('Diário 3º PA'!$F$4:$F$1991))+SUMPRODUCT(-('Diário 4º PA'!$E$4:$E$2000='Analítico Cp.'!$B108),-('Diário 4º PA'!$P$4:$P$2000=H$1),('Diário 4º PA'!$F$4:$F$2000))+SUMPRODUCT(-('Comp.'!$D$5:$D$152='Analítico Cp.'!$B108),-('Comp.'!$J$5:$J$152=H$1),('Comp.'!$E$5:$E$152))</f>
        <v>250</v>
      </c>
      <c r="I108" s="12">
        <f>SUMPRODUCT(-('Diário 1º PA'!$E$4:$E$2000='Analítico Cp.'!$B108),-('Diário 1º PA'!$P$4:$P$2000=I$1),('Diário 1º PA'!$F$4:$F$2000))+SUMPRODUCT(-('Diário 2º PA'!$E$4:$E$1998='Analítico Cp.'!$B108),-('Diário 2º PA'!$P$4:$P$1998=I$1),('Diário 2º PA'!$F$4:$F$1998))+SUMPRODUCT(-('Diário 3º PA'!$E$4:$E$1991='Analítico Cp.'!$B108),-('Diário 3º PA'!$P$4:$P$1991=I$1),('Diário 3º PA'!$F$4:$F$1991))+SUMPRODUCT(-('Diário 4º PA'!$E$4:$E$2000='Analítico Cp.'!$B108),-('Diário 4º PA'!$P$4:$P$2000=I$1),('Diário 4º PA'!$F$4:$F$2000))+SUMPRODUCT(-('Comp.'!$D$5:$D$152='Analítico Cp.'!$B108),-('Comp.'!$J$5:$J$152=I$1),('Comp.'!$E$5:$E$152))</f>
        <v>0</v>
      </c>
      <c r="J108" s="12">
        <f>SUMPRODUCT(-('Diário 1º PA'!$E$4:$E$2000='Analítico Cp.'!$B108),-('Diário 1º PA'!$P$4:$P$2000=J$1),('Diário 1º PA'!$F$4:$F$2000))+SUMPRODUCT(-('Diário 2º PA'!$E$4:$E$1998='Analítico Cp.'!$B108),-('Diário 2º PA'!$P$4:$P$1998=J$1),('Diário 2º PA'!$F$4:$F$1998))+SUMPRODUCT(-('Diário 3º PA'!$E$4:$E$1991='Analítico Cp.'!$B108),-('Diário 3º PA'!$P$4:$P$1991=J$1),('Diário 3º PA'!$F$4:$F$1991))+SUMPRODUCT(-('Diário 4º PA'!$E$4:$E$2000='Analítico Cp.'!$B108),-('Diário 4º PA'!$P$4:$P$2000=J$1),('Diário 4º PA'!$F$4:$F$2000))+SUMPRODUCT(-('Comp.'!$D$5:$D$152='Analítico Cp.'!$B108),-('Comp.'!$J$5:$J$152=J$1),('Comp.'!$E$5:$E$152))</f>
        <v>209.36</v>
      </c>
      <c r="K108" s="12">
        <f>SUMPRODUCT(-('Diário 1º PA'!$E$4:$E$2000='Analítico Cp.'!$B108),-('Diário 1º PA'!$P$4:$P$2000=K$1),('Diário 1º PA'!$F$4:$F$2000))+SUMPRODUCT(-('Diário 2º PA'!$E$4:$E$1998='Analítico Cp.'!$B108),-('Diário 2º PA'!$P$4:$P$1998=K$1),('Diário 2º PA'!$F$4:$F$1998))+SUMPRODUCT(-('Diário 3º PA'!$E$4:$E$1991='Analítico Cp.'!$B108),-('Diário 3º PA'!$P$4:$P$1991=K$1),('Diário 3º PA'!$F$4:$F$1991))+SUMPRODUCT(-('Diário 4º PA'!$E$4:$E$2000='Analítico Cp.'!$B108),-('Diário 4º PA'!$P$4:$P$2000=K$1),('Diário 4º PA'!$F$4:$F$2000))+SUMPRODUCT(-('Comp.'!$D$5:$D$152='Analítico Cp.'!$B108),-('Comp.'!$J$5:$J$152=K$1),('Comp.'!$E$5:$E$152))</f>
        <v>0</v>
      </c>
      <c r="L108" s="12">
        <f>SUMPRODUCT(-('Diário 1º PA'!$E$4:$E$2000='Analítico Cp.'!$B108),-('Diário 1º PA'!$P$4:$P$2000=L$1),('Diário 1º PA'!$F$4:$F$2000))+SUMPRODUCT(-('Diário 2º PA'!$E$4:$E$1998='Analítico Cp.'!$B108),-('Diário 2º PA'!$P$4:$P$1998=L$1),('Diário 2º PA'!$F$4:$F$1998))+SUMPRODUCT(-('Diário 3º PA'!$E$4:$E$1991='Analítico Cp.'!$B108),-('Diário 3º PA'!$P$4:$P$1991=L$1),('Diário 3º PA'!$F$4:$F$1991))+SUMPRODUCT(-('Diário 4º PA'!$E$4:$E$2000='Analítico Cp.'!$B108),-('Diário 4º PA'!$P$4:$P$2000=L$1),('Diário 4º PA'!$F$4:$F$2000))+SUMPRODUCT(-('Comp.'!$D$5:$D$152='Analítico Cp.'!$B108),-('Comp.'!$J$5:$J$152=L$1),('Comp.'!$E$5:$E$152))</f>
        <v>0</v>
      </c>
      <c r="M108" s="12">
        <f>SUMPRODUCT(-('Diário 1º PA'!$E$4:$E$2000='Analítico Cp.'!$B108),-('Diário 1º PA'!$P$4:$P$2000=M$1),('Diário 1º PA'!$F$4:$F$2000))+SUMPRODUCT(-('Diário 2º PA'!$E$4:$E$1998='Analítico Cp.'!$B108),-('Diário 2º PA'!$P$4:$P$1998=M$1),('Diário 2º PA'!$F$4:$F$1998))+SUMPRODUCT(-('Diário 3º PA'!$E$4:$E$1991='Analítico Cp.'!$B108),-('Diário 3º PA'!$P$4:$P$1991=M$1),('Diário 3º PA'!$F$4:$F$1991))+SUMPRODUCT(-('Diário 4º PA'!$E$4:$E$2000='Analítico Cp.'!$B108),-('Diário 4º PA'!$P$4:$P$2000=M$1),('Diário 4º PA'!$F$4:$F$2000))+SUMPRODUCT(-('Comp.'!$D$5:$D$152='Analítico Cp.'!$B108),-('Comp.'!$J$5:$J$152=M$1),('Comp.'!$E$5:$E$152))</f>
        <v>700</v>
      </c>
      <c r="N108" s="12">
        <f>SUMPRODUCT(-('Diário 1º PA'!$E$4:$E$2000='Analítico Cp.'!$B108),-('Diário 1º PA'!$P$4:$P$2000=N$1),('Diário 1º PA'!$F$4:$F$2000))+SUMPRODUCT(-('Diário 2º PA'!$E$4:$E$1998='Analítico Cp.'!$B108),-('Diário 2º PA'!$P$4:$P$1998=N$1),('Diário 2º PA'!$F$4:$F$1998))+SUMPRODUCT(-('Diário 3º PA'!$E$4:$E$1991='Analítico Cp.'!$B108),-('Diário 3º PA'!$P$4:$P$1991=N$1),('Diário 3º PA'!$F$4:$F$1991))+SUMPRODUCT(-('Diário 4º PA'!$E$4:$E$2000='Analítico Cp.'!$B108),-('Diário 4º PA'!$P$4:$P$2000=N$1),('Diário 4º PA'!$F$4:$F$2000))+SUMPRODUCT(-('Comp.'!$D$5:$D$152='Analítico Cp.'!$B108),-('Comp.'!$J$5:$J$152=N$1),('Comp.'!$E$5:$E$152))</f>
        <v>0</v>
      </c>
      <c r="O108" s="13">
        <f t="shared" si="12"/>
        <v>1159.3600000000001</v>
      </c>
      <c r="P108" s="172">
        <f t="shared" si="13"/>
        <v>5.1928085710688026E-4</v>
      </c>
    </row>
    <row r="109" spans="1:16" ht="23.25" customHeight="1">
      <c r="A109" s="63" t="s">
        <v>213</v>
      </c>
      <c r="B109" s="107" t="s">
        <v>83</v>
      </c>
      <c r="C109" s="12">
        <f>SUMPRODUCT(-('Diário 1º PA'!$E$4:$E$2000='Analítico Cp.'!$B109),-('Diário 1º PA'!$P$4:$P$2000=C$1),('Diário 1º PA'!$F$4:$F$2000))+SUMPRODUCT(-('Diário 2º PA'!$E$4:$E$1998='Analítico Cp.'!$B109),-('Diário 2º PA'!$P$4:$P$1998=C$1),('Diário 2º PA'!$F$4:$F$1998))+SUMPRODUCT(-('Diário 3º PA'!$E$4:$E$1991='Analítico Cp.'!$B109),-('Diário 3º PA'!$P$4:$P$1991=C$1),('Diário 3º PA'!$F$4:$F$1991))+SUMPRODUCT(-('Diário 4º PA'!$E$4:$E$2000='Analítico Cp.'!$B109),-('Diário 4º PA'!$P$4:$P$2000=C$1),('Diário 4º PA'!$F$4:$F$2000))+SUMPRODUCT(-('Comp.'!$D$5:$D$152='Analítico Cp.'!$B109),-('Comp.'!$J$5:$J$152=C$1),('Comp.'!$E$5:$E$152))</f>
        <v>0</v>
      </c>
      <c r="D109" s="12">
        <f>SUMPRODUCT(-('Diário 1º PA'!$E$4:$E$2000='Analítico Cp.'!$B109),-('Diário 1º PA'!$P$4:$P$2000=D$1),('Diário 1º PA'!$F$4:$F$2000))+SUMPRODUCT(-('Diário 2º PA'!$E$4:$E$1998='Analítico Cp.'!$B109),-('Diário 2º PA'!$P$4:$P$1998=D$1),('Diário 2º PA'!$F$4:$F$1998))+SUMPRODUCT(-('Diário 3º PA'!$E$4:$E$1991='Analítico Cp.'!$B109),-('Diário 3º PA'!$P$4:$P$1991=D$1),('Diário 3º PA'!$F$4:$F$1991))+SUMPRODUCT(-('Diário 4º PA'!$E$4:$E$2000='Analítico Cp.'!$B109),-('Diário 4º PA'!$P$4:$P$2000=D$1),('Diário 4º PA'!$F$4:$F$2000))+SUMPRODUCT(-('Comp.'!$D$5:$D$152='Analítico Cp.'!$B109),-('Comp.'!$J$5:$J$152=D$1),('Comp.'!$E$5:$E$152))</f>
        <v>0</v>
      </c>
      <c r="E109" s="12">
        <f>SUMPRODUCT(-('Diário 1º PA'!$E$4:$E$2000='Analítico Cp.'!$B109),-('Diário 1º PA'!$P$4:$P$2000=E$1),('Diário 1º PA'!$F$4:$F$2000))+SUMPRODUCT(-('Diário 2º PA'!$E$4:$E$1998='Analítico Cp.'!$B109),-('Diário 2º PA'!$P$4:$P$1998=E$1),('Diário 2º PA'!$F$4:$F$1998))+SUMPRODUCT(-('Diário 3º PA'!$E$4:$E$1991='Analítico Cp.'!$B109),-('Diário 3º PA'!$P$4:$P$1991=E$1),('Diário 3º PA'!$F$4:$F$1991))+SUMPRODUCT(-('Diário 4º PA'!$E$4:$E$2000='Analítico Cp.'!$B109),-('Diário 4º PA'!$P$4:$P$2000=E$1),('Diário 4º PA'!$F$4:$F$2000))+SUMPRODUCT(-('Comp.'!$D$5:$D$152='Analítico Cp.'!$B109),-('Comp.'!$J$5:$J$152=E$1),('Comp.'!$E$5:$E$152))</f>
        <v>0</v>
      </c>
      <c r="F109" s="12">
        <f>SUMPRODUCT(-('Diário 1º PA'!$E$4:$E$2000='Analítico Cp.'!$B109),-('Diário 1º PA'!$P$4:$P$2000=F$1),('Diário 1º PA'!$F$4:$F$2000))+SUMPRODUCT(-('Diário 2º PA'!$E$4:$E$1998='Analítico Cp.'!$B109),-('Diário 2º PA'!$P$4:$P$1998=F$1),('Diário 2º PA'!$F$4:$F$1998))+SUMPRODUCT(-('Diário 3º PA'!$E$4:$E$1991='Analítico Cp.'!$B109),-('Diário 3º PA'!$P$4:$P$1991=F$1),('Diário 3º PA'!$F$4:$F$1991))+SUMPRODUCT(-('Diário 4º PA'!$E$4:$E$2000='Analítico Cp.'!$B109),-('Diário 4º PA'!$P$4:$P$2000=F$1),('Diário 4º PA'!$F$4:$F$2000))+SUMPRODUCT(-('Comp.'!$D$5:$D$152='Analítico Cp.'!$B109),-('Comp.'!$J$5:$J$152=F$1),('Comp.'!$E$5:$E$152))</f>
        <v>0</v>
      </c>
      <c r="G109" s="12">
        <f>SUMPRODUCT(-('Diário 1º PA'!$E$4:$E$2000='Analítico Cp.'!$B109),-('Diário 1º PA'!$P$4:$P$2000=G$1),('Diário 1º PA'!$F$4:$F$2000))+SUMPRODUCT(-('Diário 2º PA'!$E$4:$E$1998='Analítico Cp.'!$B109),-('Diário 2º PA'!$P$4:$P$1998=G$1),('Diário 2º PA'!$F$4:$F$1998))+SUMPRODUCT(-('Diário 3º PA'!$E$4:$E$1991='Analítico Cp.'!$B109),-('Diário 3º PA'!$P$4:$P$1991=G$1),('Diário 3º PA'!$F$4:$F$1991))+SUMPRODUCT(-('Diário 4º PA'!$E$4:$E$2000='Analítico Cp.'!$B109),-('Diário 4º PA'!$P$4:$P$2000=G$1),('Diário 4º PA'!$F$4:$F$2000))+SUMPRODUCT(-('Comp.'!$D$5:$D$152='Analítico Cp.'!$B109),-('Comp.'!$J$5:$J$152=G$1),('Comp.'!$E$5:$E$152))</f>
        <v>0</v>
      </c>
      <c r="H109" s="12">
        <f>SUMPRODUCT(-('Diário 1º PA'!$E$4:$E$2000='Analítico Cp.'!$B109),-('Diário 1º PA'!$P$4:$P$2000=H$1),('Diário 1º PA'!$F$4:$F$2000))+SUMPRODUCT(-('Diário 2º PA'!$E$4:$E$1998='Analítico Cp.'!$B109),-('Diário 2º PA'!$P$4:$P$1998=H$1),('Diário 2º PA'!$F$4:$F$1998))+SUMPRODUCT(-('Diário 3º PA'!$E$4:$E$1991='Analítico Cp.'!$B109),-('Diário 3º PA'!$P$4:$P$1991=H$1),('Diário 3º PA'!$F$4:$F$1991))+SUMPRODUCT(-('Diário 4º PA'!$E$4:$E$2000='Analítico Cp.'!$B109),-('Diário 4º PA'!$P$4:$P$2000=H$1),('Diário 4º PA'!$F$4:$F$2000))+SUMPRODUCT(-('Comp.'!$D$5:$D$152='Analítico Cp.'!$B109),-('Comp.'!$J$5:$J$152=H$1),('Comp.'!$E$5:$E$152))</f>
        <v>0</v>
      </c>
      <c r="I109" s="12">
        <f>SUMPRODUCT(-('Diário 1º PA'!$E$4:$E$2000='Analítico Cp.'!$B109),-('Diário 1º PA'!$P$4:$P$2000=I$1),('Diário 1º PA'!$F$4:$F$2000))+SUMPRODUCT(-('Diário 2º PA'!$E$4:$E$1998='Analítico Cp.'!$B109),-('Diário 2º PA'!$P$4:$P$1998=I$1),('Diário 2º PA'!$F$4:$F$1998))+SUMPRODUCT(-('Diário 3º PA'!$E$4:$E$1991='Analítico Cp.'!$B109),-('Diário 3º PA'!$P$4:$P$1991=I$1),('Diário 3º PA'!$F$4:$F$1991))+SUMPRODUCT(-('Diário 4º PA'!$E$4:$E$2000='Analítico Cp.'!$B109),-('Diário 4º PA'!$P$4:$P$2000=I$1),('Diário 4º PA'!$F$4:$F$2000))+SUMPRODUCT(-('Comp.'!$D$5:$D$152='Analítico Cp.'!$B109),-('Comp.'!$J$5:$J$152=I$1),('Comp.'!$E$5:$E$152))</f>
        <v>0</v>
      </c>
      <c r="J109" s="12">
        <f>SUMPRODUCT(-('Diário 1º PA'!$E$4:$E$2000='Analítico Cp.'!$B109),-('Diário 1º PA'!$P$4:$P$2000=J$1),('Diário 1º PA'!$F$4:$F$2000))+SUMPRODUCT(-('Diário 2º PA'!$E$4:$E$1998='Analítico Cp.'!$B109),-('Diário 2º PA'!$P$4:$P$1998=J$1),('Diário 2º PA'!$F$4:$F$1998))+SUMPRODUCT(-('Diário 3º PA'!$E$4:$E$1991='Analítico Cp.'!$B109),-('Diário 3º PA'!$P$4:$P$1991=J$1),('Diário 3º PA'!$F$4:$F$1991))+SUMPRODUCT(-('Diário 4º PA'!$E$4:$E$2000='Analítico Cp.'!$B109),-('Diário 4º PA'!$P$4:$P$2000=J$1),('Diário 4º PA'!$F$4:$F$2000))+SUMPRODUCT(-('Comp.'!$D$5:$D$152='Analítico Cp.'!$B109),-('Comp.'!$J$5:$J$152=J$1),('Comp.'!$E$5:$E$152))</f>
        <v>0</v>
      </c>
      <c r="K109" s="12">
        <f>SUMPRODUCT(-('Diário 1º PA'!$E$4:$E$2000='Analítico Cp.'!$B109),-('Diário 1º PA'!$P$4:$P$2000=K$1),('Diário 1º PA'!$F$4:$F$2000))+SUMPRODUCT(-('Diário 2º PA'!$E$4:$E$1998='Analítico Cp.'!$B109),-('Diário 2º PA'!$P$4:$P$1998=K$1),('Diário 2º PA'!$F$4:$F$1998))+SUMPRODUCT(-('Diário 3º PA'!$E$4:$E$1991='Analítico Cp.'!$B109),-('Diário 3º PA'!$P$4:$P$1991=K$1),('Diário 3º PA'!$F$4:$F$1991))+SUMPRODUCT(-('Diário 4º PA'!$E$4:$E$2000='Analítico Cp.'!$B109),-('Diário 4º PA'!$P$4:$P$2000=K$1),('Diário 4º PA'!$F$4:$F$2000))+SUMPRODUCT(-('Comp.'!$D$5:$D$152='Analítico Cp.'!$B109),-('Comp.'!$J$5:$J$152=K$1),('Comp.'!$E$5:$E$152))</f>
        <v>0</v>
      </c>
      <c r="L109" s="12">
        <f>SUMPRODUCT(-('Diário 1º PA'!$E$4:$E$2000='Analítico Cp.'!$B109),-('Diário 1º PA'!$P$4:$P$2000=L$1),('Diário 1º PA'!$F$4:$F$2000))+SUMPRODUCT(-('Diário 2º PA'!$E$4:$E$1998='Analítico Cp.'!$B109),-('Diário 2º PA'!$P$4:$P$1998=L$1),('Diário 2º PA'!$F$4:$F$1998))+SUMPRODUCT(-('Diário 3º PA'!$E$4:$E$1991='Analítico Cp.'!$B109),-('Diário 3º PA'!$P$4:$P$1991=L$1),('Diário 3º PA'!$F$4:$F$1991))+SUMPRODUCT(-('Diário 4º PA'!$E$4:$E$2000='Analítico Cp.'!$B109),-('Diário 4º PA'!$P$4:$P$2000=L$1),('Diário 4º PA'!$F$4:$F$2000))+SUMPRODUCT(-('Comp.'!$D$5:$D$152='Analítico Cp.'!$B109),-('Comp.'!$J$5:$J$152=L$1),('Comp.'!$E$5:$E$152))</f>
        <v>0</v>
      </c>
      <c r="M109" s="12">
        <f>SUMPRODUCT(-('Diário 1º PA'!$E$4:$E$2000='Analítico Cp.'!$B109),-('Diário 1º PA'!$P$4:$P$2000=M$1),('Diário 1º PA'!$F$4:$F$2000))+SUMPRODUCT(-('Diário 2º PA'!$E$4:$E$1998='Analítico Cp.'!$B109),-('Diário 2º PA'!$P$4:$P$1998=M$1),('Diário 2º PA'!$F$4:$F$1998))+SUMPRODUCT(-('Diário 3º PA'!$E$4:$E$1991='Analítico Cp.'!$B109),-('Diário 3º PA'!$P$4:$P$1991=M$1),('Diário 3º PA'!$F$4:$F$1991))+SUMPRODUCT(-('Diário 4º PA'!$E$4:$E$2000='Analítico Cp.'!$B109),-('Diário 4º PA'!$P$4:$P$2000=M$1),('Diário 4º PA'!$F$4:$F$2000))+SUMPRODUCT(-('Comp.'!$D$5:$D$152='Analítico Cp.'!$B109),-('Comp.'!$J$5:$J$152=M$1),('Comp.'!$E$5:$E$152))</f>
        <v>0</v>
      </c>
      <c r="N109" s="12">
        <f>SUMPRODUCT(-('Diário 1º PA'!$E$4:$E$2000='Analítico Cp.'!$B109),-('Diário 1º PA'!$P$4:$P$2000=N$1),('Diário 1º PA'!$F$4:$F$2000))+SUMPRODUCT(-('Diário 2º PA'!$E$4:$E$1998='Analítico Cp.'!$B109),-('Diário 2º PA'!$P$4:$P$1998=N$1),('Diário 2º PA'!$F$4:$F$1998))+SUMPRODUCT(-('Diário 3º PA'!$E$4:$E$1991='Analítico Cp.'!$B109),-('Diário 3º PA'!$P$4:$P$1991=N$1),('Diário 3º PA'!$F$4:$F$1991))+SUMPRODUCT(-('Diário 4º PA'!$E$4:$E$2000='Analítico Cp.'!$B109),-('Diário 4º PA'!$P$4:$P$2000=N$1),('Diário 4º PA'!$F$4:$F$2000))+SUMPRODUCT(-('Comp.'!$D$5:$D$152='Analítico Cp.'!$B109),-('Comp.'!$J$5:$J$152=N$1),('Comp.'!$E$5:$E$152))</f>
        <v>0</v>
      </c>
      <c r="O109" s="13">
        <f t="shared" si="12"/>
        <v>0</v>
      </c>
      <c r="P109" s="172">
        <f t="shared" si="13"/>
        <v>0</v>
      </c>
    </row>
    <row r="110" spans="1:16" ht="23.25" customHeight="1">
      <c r="A110" s="63" t="s">
        <v>215</v>
      </c>
      <c r="B110" s="107" t="s">
        <v>63</v>
      </c>
      <c r="C110" s="12">
        <f>SUMPRODUCT(-('Diário 1º PA'!$E$4:$E$2000='Analítico Cp.'!$B110),-('Diário 1º PA'!$P$4:$P$2000=C$1),('Diário 1º PA'!$F$4:$F$2000))+SUMPRODUCT(-('Diário 2º PA'!$E$4:$E$1998='Analítico Cp.'!$B110),-('Diário 2º PA'!$P$4:$P$1998=C$1),('Diário 2º PA'!$F$4:$F$1998))+SUMPRODUCT(-('Diário 3º PA'!$E$4:$E$1991='Analítico Cp.'!$B110),-('Diário 3º PA'!$P$4:$P$1991=C$1),('Diário 3º PA'!$F$4:$F$1991))+SUMPRODUCT(-('Diário 4º PA'!$E$4:$E$2000='Analítico Cp.'!$B110),-('Diário 4º PA'!$P$4:$P$2000=C$1),('Diário 4º PA'!$F$4:$F$2000))+SUMPRODUCT(-('Comp.'!$D$5:$D$152='Analítico Cp.'!$B110),-('Comp.'!$J$5:$J$152=C$1),('Comp.'!$E$5:$E$152))</f>
        <v>0</v>
      </c>
      <c r="D110" s="12">
        <f>SUMPRODUCT(-('Diário 1º PA'!$E$4:$E$2000='Analítico Cp.'!$B110),-('Diário 1º PA'!$P$4:$P$2000=D$1),('Diário 1º PA'!$F$4:$F$2000))+SUMPRODUCT(-('Diário 2º PA'!$E$4:$E$1998='Analítico Cp.'!$B110),-('Diário 2º PA'!$P$4:$P$1998=D$1),('Diário 2º PA'!$F$4:$F$1998))+SUMPRODUCT(-('Diário 3º PA'!$E$4:$E$1991='Analítico Cp.'!$B110),-('Diário 3º PA'!$P$4:$P$1991=D$1),('Diário 3º PA'!$F$4:$F$1991))+SUMPRODUCT(-('Diário 4º PA'!$E$4:$E$2000='Analítico Cp.'!$B110),-('Diário 4º PA'!$P$4:$P$2000=D$1),('Diário 4º PA'!$F$4:$F$2000))+SUMPRODUCT(-('Comp.'!$D$5:$D$152='Analítico Cp.'!$B110),-('Comp.'!$J$5:$J$152=D$1),('Comp.'!$E$5:$E$152))</f>
        <v>0</v>
      </c>
      <c r="E110" s="12">
        <f>SUMPRODUCT(-('Diário 1º PA'!$E$4:$E$2000='Analítico Cp.'!$B110),-('Diário 1º PA'!$P$4:$P$2000=E$1),('Diário 1º PA'!$F$4:$F$2000))+SUMPRODUCT(-('Diário 2º PA'!$E$4:$E$1998='Analítico Cp.'!$B110),-('Diário 2º PA'!$P$4:$P$1998=E$1),('Diário 2º PA'!$F$4:$F$1998))+SUMPRODUCT(-('Diário 3º PA'!$E$4:$E$1991='Analítico Cp.'!$B110),-('Diário 3º PA'!$P$4:$P$1991=E$1),('Diário 3º PA'!$F$4:$F$1991))+SUMPRODUCT(-('Diário 4º PA'!$E$4:$E$2000='Analítico Cp.'!$B110),-('Diário 4º PA'!$P$4:$P$2000=E$1),('Diário 4º PA'!$F$4:$F$2000))+SUMPRODUCT(-('Comp.'!$D$5:$D$152='Analítico Cp.'!$B110),-('Comp.'!$J$5:$J$152=E$1),('Comp.'!$E$5:$E$152))</f>
        <v>0</v>
      </c>
      <c r="F110" s="12">
        <f>SUMPRODUCT(-('Diário 1º PA'!$E$4:$E$2000='Analítico Cp.'!$B110),-('Diário 1º PA'!$P$4:$P$2000=F$1),('Diário 1º PA'!$F$4:$F$2000))+SUMPRODUCT(-('Diário 2º PA'!$E$4:$E$1998='Analítico Cp.'!$B110),-('Diário 2º PA'!$P$4:$P$1998=F$1),('Diário 2º PA'!$F$4:$F$1998))+SUMPRODUCT(-('Diário 3º PA'!$E$4:$E$1991='Analítico Cp.'!$B110),-('Diário 3º PA'!$P$4:$P$1991=F$1),('Diário 3º PA'!$F$4:$F$1991))+SUMPRODUCT(-('Diário 4º PA'!$E$4:$E$2000='Analítico Cp.'!$B110),-('Diário 4º PA'!$P$4:$P$2000=F$1),('Diário 4º PA'!$F$4:$F$2000))+SUMPRODUCT(-('Comp.'!$D$5:$D$152='Analítico Cp.'!$B110),-('Comp.'!$J$5:$J$152=F$1),('Comp.'!$E$5:$E$152))</f>
        <v>0</v>
      </c>
      <c r="G110" s="12">
        <f>SUMPRODUCT(-('Diário 1º PA'!$E$4:$E$2000='Analítico Cp.'!$B110),-('Diário 1º PA'!$P$4:$P$2000=G$1),('Diário 1º PA'!$F$4:$F$2000))+SUMPRODUCT(-('Diário 2º PA'!$E$4:$E$1998='Analítico Cp.'!$B110),-('Diário 2º PA'!$P$4:$P$1998=G$1),('Diário 2º PA'!$F$4:$F$1998))+SUMPRODUCT(-('Diário 3º PA'!$E$4:$E$1991='Analítico Cp.'!$B110),-('Diário 3º PA'!$P$4:$P$1991=G$1),('Diário 3º PA'!$F$4:$F$1991))+SUMPRODUCT(-('Diário 4º PA'!$E$4:$E$2000='Analítico Cp.'!$B110),-('Diário 4º PA'!$P$4:$P$2000=G$1),('Diário 4º PA'!$F$4:$F$2000))+SUMPRODUCT(-('Comp.'!$D$5:$D$152='Analítico Cp.'!$B110),-('Comp.'!$J$5:$J$152=G$1),('Comp.'!$E$5:$E$152))</f>
        <v>0</v>
      </c>
      <c r="H110" s="12">
        <f>SUMPRODUCT(-('Diário 1º PA'!$E$4:$E$2000='Analítico Cp.'!$B110),-('Diário 1º PA'!$P$4:$P$2000=H$1),('Diário 1º PA'!$F$4:$F$2000))+SUMPRODUCT(-('Diário 2º PA'!$E$4:$E$1998='Analítico Cp.'!$B110),-('Diário 2º PA'!$P$4:$P$1998=H$1),('Diário 2º PA'!$F$4:$F$1998))+SUMPRODUCT(-('Diário 3º PA'!$E$4:$E$1991='Analítico Cp.'!$B110),-('Diário 3º PA'!$P$4:$P$1991=H$1),('Diário 3º PA'!$F$4:$F$1991))+SUMPRODUCT(-('Diário 4º PA'!$E$4:$E$2000='Analítico Cp.'!$B110),-('Diário 4º PA'!$P$4:$P$2000=H$1),('Diário 4º PA'!$F$4:$F$2000))+SUMPRODUCT(-('Comp.'!$D$5:$D$152='Analítico Cp.'!$B110),-('Comp.'!$J$5:$J$152=H$1),('Comp.'!$E$5:$E$152))</f>
        <v>0</v>
      </c>
      <c r="I110" s="12">
        <f>SUMPRODUCT(-('Diário 1º PA'!$E$4:$E$2000='Analítico Cp.'!$B110),-('Diário 1º PA'!$P$4:$P$2000=I$1),('Diário 1º PA'!$F$4:$F$2000))+SUMPRODUCT(-('Diário 2º PA'!$E$4:$E$1998='Analítico Cp.'!$B110),-('Diário 2º PA'!$P$4:$P$1998=I$1),('Diário 2º PA'!$F$4:$F$1998))+SUMPRODUCT(-('Diário 3º PA'!$E$4:$E$1991='Analítico Cp.'!$B110),-('Diário 3º PA'!$P$4:$P$1991=I$1),('Diário 3º PA'!$F$4:$F$1991))+SUMPRODUCT(-('Diário 4º PA'!$E$4:$E$2000='Analítico Cp.'!$B110),-('Diário 4º PA'!$P$4:$P$2000=I$1),('Diário 4º PA'!$F$4:$F$2000))+SUMPRODUCT(-('Comp.'!$D$5:$D$152='Analítico Cp.'!$B110),-('Comp.'!$J$5:$J$152=I$1),('Comp.'!$E$5:$E$152))</f>
        <v>0</v>
      </c>
      <c r="J110" s="12">
        <f>SUMPRODUCT(-('Diário 1º PA'!$E$4:$E$2000='Analítico Cp.'!$B110),-('Diário 1º PA'!$P$4:$P$2000=J$1),('Diário 1º PA'!$F$4:$F$2000))+SUMPRODUCT(-('Diário 2º PA'!$E$4:$E$1998='Analítico Cp.'!$B110),-('Diário 2º PA'!$P$4:$P$1998=J$1),('Diário 2º PA'!$F$4:$F$1998))+SUMPRODUCT(-('Diário 3º PA'!$E$4:$E$1991='Analítico Cp.'!$B110),-('Diário 3º PA'!$P$4:$P$1991=J$1),('Diário 3º PA'!$F$4:$F$1991))+SUMPRODUCT(-('Diário 4º PA'!$E$4:$E$2000='Analítico Cp.'!$B110),-('Diário 4º PA'!$P$4:$P$2000=J$1),('Diário 4º PA'!$F$4:$F$2000))+SUMPRODUCT(-('Comp.'!$D$5:$D$152='Analítico Cp.'!$B110),-('Comp.'!$J$5:$J$152=J$1),('Comp.'!$E$5:$E$152))</f>
        <v>0</v>
      </c>
      <c r="K110" s="12">
        <f>SUMPRODUCT(-('Diário 1º PA'!$E$4:$E$2000='Analítico Cp.'!$B110),-('Diário 1º PA'!$P$4:$P$2000=K$1),('Diário 1º PA'!$F$4:$F$2000))+SUMPRODUCT(-('Diário 2º PA'!$E$4:$E$1998='Analítico Cp.'!$B110),-('Diário 2º PA'!$P$4:$P$1998=K$1),('Diário 2º PA'!$F$4:$F$1998))+SUMPRODUCT(-('Diário 3º PA'!$E$4:$E$1991='Analítico Cp.'!$B110),-('Diário 3º PA'!$P$4:$P$1991=K$1),('Diário 3º PA'!$F$4:$F$1991))+SUMPRODUCT(-('Diário 4º PA'!$E$4:$E$2000='Analítico Cp.'!$B110),-('Diário 4º PA'!$P$4:$P$2000=K$1),('Diário 4º PA'!$F$4:$F$2000))+SUMPRODUCT(-('Comp.'!$D$5:$D$152='Analítico Cp.'!$B110),-('Comp.'!$J$5:$J$152=K$1),('Comp.'!$E$5:$E$152))</f>
        <v>0</v>
      </c>
      <c r="L110" s="12">
        <f>SUMPRODUCT(-('Diário 1º PA'!$E$4:$E$2000='Analítico Cp.'!$B110),-('Diário 1º PA'!$P$4:$P$2000=L$1),('Diário 1º PA'!$F$4:$F$2000))+SUMPRODUCT(-('Diário 2º PA'!$E$4:$E$1998='Analítico Cp.'!$B110),-('Diário 2º PA'!$P$4:$P$1998=L$1),('Diário 2º PA'!$F$4:$F$1998))+SUMPRODUCT(-('Diário 3º PA'!$E$4:$E$1991='Analítico Cp.'!$B110),-('Diário 3º PA'!$P$4:$P$1991=L$1),('Diário 3º PA'!$F$4:$F$1991))+SUMPRODUCT(-('Diário 4º PA'!$E$4:$E$2000='Analítico Cp.'!$B110),-('Diário 4º PA'!$P$4:$P$2000=L$1),('Diário 4º PA'!$F$4:$F$2000))+SUMPRODUCT(-('Comp.'!$D$5:$D$152='Analítico Cp.'!$B110),-('Comp.'!$J$5:$J$152=L$1),('Comp.'!$E$5:$E$152))</f>
        <v>0</v>
      </c>
      <c r="M110" s="12">
        <f>SUMPRODUCT(-('Diário 1º PA'!$E$4:$E$2000='Analítico Cp.'!$B110),-('Diário 1º PA'!$P$4:$P$2000=M$1),('Diário 1º PA'!$F$4:$F$2000))+SUMPRODUCT(-('Diário 2º PA'!$E$4:$E$1998='Analítico Cp.'!$B110),-('Diário 2º PA'!$P$4:$P$1998=M$1),('Diário 2º PA'!$F$4:$F$1998))+SUMPRODUCT(-('Diário 3º PA'!$E$4:$E$1991='Analítico Cp.'!$B110),-('Diário 3º PA'!$P$4:$P$1991=M$1),('Diário 3º PA'!$F$4:$F$1991))+SUMPRODUCT(-('Diário 4º PA'!$E$4:$E$2000='Analítico Cp.'!$B110),-('Diário 4º PA'!$P$4:$P$2000=M$1),('Diário 4º PA'!$F$4:$F$2000))+SUMPRODUCT(-('Comp.'!$D$5:$D$152='Analítico Cp.'!$B110),-('Comp.'!$J$5:$J$152=M$1),('Comp.'!$E$5:$E$152))</f>
        <v>0</v>
      </c>
      <c r="N110" s="12">
        <f>SUMPRODUCT(-('Diário 1º PA'!$E$4:$E$2000='Analítico Cp.'!$B110),-('Diário 1º PA'!$P$4:$P$2000=N$1),('Diário 1º PA'!$F$4:$F$2000))+SUMPRODUCT(-('Diário 2º PA'!$E$4:$E$1998='Analítico Cp.'!$B110),-('Diário 2º PA'!$P$4:$P$1998=N$1),('Diário 2º PA'!$F$4:$F$1998))+SUMPRODUCT(-('Diário 3º PA'!$E$4:$E$1991='Analítico Cp.'!$B110),-('Diário 3º PA'!$P$4:$P$1991=N$1),('Diário 3º PA'!$F$4:$F$1991))+SUMPRODUCT(-('Diário 4º PA'!$E$4:$E$2000='Analítico Cp.'!$B110),-('Diário 4º PA'!$P$4:$P$2000=N$1),('Diário 4º PA'!$F$4:$F$2000))+SUMPRODUCT(-('Comp.'!$D$5:$D$152='Analítico Cp.'!$B110),-('Comp.'!$J$5:$J$152=N$1),('Comp.'!$E$5:$E$152))</f>
        <v>0</v>
      </c>
      <c r="O110" s="13">
        <f t="shared" si="12"/>
        <v>0</v>
      </c>
      <c r="P110" s="172">
        <f t="shared" si="13"/>
        <v>0</v>
      </c>
    </row>
    <row r="111" spans="1:16" ht="23.25" customHeight="1">
      <c r="A111" s="63" t="s">
        <v>216</v>
      </c>
      <c r="B111" s="107" t="s">
        <v>210</v>
      </c>
      <c r="C111" s="12">
        <f>SUMPRODUCT(-('Diário 1º PA'!$E$4:$E$2000='Analítico Cp.'!$B111),-('Diário 1º PA'!$P$4:$P$2000=C$1),('Diário 1º PA'!$F$4:$F$2000))+SUMPRODUCT(-('Diário 2º PA'!$E$4:$E$1998='Analítico Cp.'!$B111),-('Diário 2º PA'!$P$4:$P$1998=C$1),('Diário 2º PA'!$F$4:$F$1998))+SUMPRODUCT(-('Diário 3º PA'!$E$4:$E$1991='Analítico Cp.'!$B111),-('Diário 3º PA'!$P$4:$P$1991=C$1),('Diário 3º PA'!$F$4:$F$1991))+SUMPRODUCT(-('Diário 4º PA'!$E$4:$E$2000='Analítico Cp.'!$B111),-('Diário 4º PA'!$P$4:$P$2000=C$1),('Diário 4º PA'!$F$4:$F$2000))+SUMPRODUCT(-('Comp.'!$D$5:$D$152='Analítico Cp.'!$B111),-('Comp.'!$J$5:$J$152=C$1),('Comp.'!$E$5:$E$152))</f>
        <v>0</v>
      </c>
      <c r="D111" s="12">
        <f>SUMPRODUCT(-('Diário 1º PA'!$E$4:$E$2000='Analítico Cp.'!$B111),-('Diário 1º PA'!$P$4:$P$2000=D$1),('Diário 1º PA'!$F$4:$F$2000))+SUMPRODUCT(-('Diário 2º PA'!$E$4:$E$1998='Analítico Cp.'!$B111),-('Diário 2º PA'!$P$4:$P$1998=D$1),('Diário 2º PA'!$F$4:$F$1998))+SUMPRODUCT(-('Diário 3º PA'!$E$4:$E$1991='Analítico Cp.'!$B111),-('Diário 3º PA'!$P$4:$P$1991=D$1),('Diário 3º PA'!$F$4:$F$1991))+SUMPRODUCT(-('Diário 4º PA'!$E$4:$E$2000='Analítico Cp.'!$B111),-('Diário 4º PA'!$P$4:$P$2000=D$1),('Diário 4º PA'!$F$4:$F$2000))+SUMPRODUCT(-('Comp.'!$D$5:$D$152='Analítico Cp.'!$B111),-('Comp.'!$J$5:$J$152=D$1),('Comp.'!$E$5:$E$152))</f>
        <v>0</v>
      </c>
      <c r="E111" s="12">
        <f>SUMPRODUCT(-('Diário 1º PA'!$E$4:$E$2000='Analítico Cp.'!$B111),-('Diário 1º PA'!$P$4:$P$2000=E$1),('Diário 1º PA'!$F$4:$F$2000))+SUMPRODUCT(-('Diário 2º PA'!$E$4:$E$1998='Analítico Cp.'!$B111),-('Diário 2º PA'!$P$4:$P$1998=E$1),('Diário 2º PA'!$F$4:$F$1998))+SUMPRODUCT(-('Diário 3º PA'!$E$4:$E$1991='Analítico Cp.'!$B111),-('Diário 3º PA'!$P$4:$P$1991=E$1),('Diário 3º PA'!$F$4:$F$1991))+SUMPRODUCT(-('Diário 4º PA'!$E$4:$E$2000='Analítico Cp.'!$B111),-('Diário 4º PA'!$P$4:$P$2000=E$1),('Diário 4º PA'!$F$4:$F$2000))+SUMPRODUCT(-('Comp.'!$D$5:$D$152='Analítico Cp.'!$B111),-('Comp.'!$J$5:$J$152=E$1),('Comp.'!$E$5:$E$152))</f>
        <v>0</v>
      </c>
      <c r="F111" s="12">
        <f>SUMPRODUCT(-('Diário 1º PA'!$E$4:$E$2000='Analítico Cp.'!$B111),-('Diário 1º PA'!$P$4:$P$2000=F$1),('Diário 1º PA'!$F$4:$F$2000))+SUMPRODUCT(-('Diário 2º PA'!$E$4:$E$1998='Analítico Cp.'!$B111),-('Diário 2º PA'!$P$4:$P$1998=F$1),('Diário 2º PA'!$F$4:$F$1998))+SUMPRODUCT(-('Diário 3º PA'!$E$4:$E$1991='Analítico Cp.'!$B111),-('Diário 3º PA'!$P$4:$P$1991=F$1),('Diário 3º PA'!$F$4:$F$1991))+SUMPRODUCT(-('Diário 4º PA'!$E$4:$E$2000='Analítico Cp.'!$B111),-('Diário 4º PA'!$P$4:$P$2000=F$1),('Diário 4º PA'!$F$4:$F$2000))+SUMPRODUCT(-('Comp.'!$D$5:$D$152='Analítico Cp.'!$B111),-('Comp.'!$J$5:$J$152=F$1),('Comp.'!$E$5:$E$152))</f>
        <v>0</v>
      </c>
      <c r="G111" s="12">
        <f>SUMPRODUCT(-('Diário 1º PA'!$E$4:$E$2000='Analítico Cp.'!$B111),-('Diário 1º PA'!$P$4:$P$2000=G$1),('Diário 1º PA'!$F$4:$F$2000))+SUMPRODUCT(-('Diário 2º PA'!$E$4:$E$1998='Analítico Cp.'!$B111),-('Diário 2º PA'!$P$4:$P$1998=G$1),('Diário 2º PA'!$F$4:$F$1998))+SUMPRODUCT(-('Diário 3º PA'!$E$4:$E$1991='Analítico Cp.'!$B111),-('Diário 3º PA'!$P$4:$P$1991=G$1),('Diário 3º PA'!$F$4:$F$1991))+SUMPRODUCT(-('Diário 4º PA'!$E$4:$E$2000='Analítico Cp.'!$B111),-('Diário 4º PA'!$P$4:$P$2000=G$1),('Diário 4º PA'!$F$4:$F$2000))+SUMPRODUCT(-('Comp.'!$D$5:$D$152='Analítico Cp.'!$B111),-('Comp.'!$J$5:$J$152=G$1),('Comp.'!$E$5:$E$152))</f>
        <v>0</v>
      </c>
      <c r="H111" s="12">
        <f>SUMPRODUCT(-('Diário 1º PA'!$E$4:$E$2000='Analítico Cp.'!$B111),-('Diário 1º PA'!$P$4:$P$2000=H$1),('Diário 1º PA'!$F$4:$F$2000))+SUMPRODUCT(-('Diário 2º PA'!$E$4:$E$1998='Analítico Cp.'!$B111),-('Diário 2º PA'!$P$4:$P$1998=H$1),('Diário 2º PA'!$F$4:$F$1998))+SUMPRODUCT(-('Diário 3º PA'!$E$4:$E$1991='Analítico Cp.'!$B111),-('Diário 3º PA'!$P$4:$P$1991=H$1),('Diário 3º PA'!$F$4:$F$1991))+SUMPRODUCT(-('Diário 4º PA'!$E$4:$E$2000='Analítico Cp.'!$B111),-('Diário 4º PA'!$P$4:$P$2000=H$1),('Diário 4º PA'!$F$4:$F$2000))+SUMPRODUCT(-('Comp.'!$D$5:$D$152='Analítico Cp.'!$B111),-('Comp.'!$J$5:$J$152=H$1),('Comp.'!$E$5:$E$152))</f>
        <v>0</v>
      </c>
      <c r="I111" s="12">
        <f>SUMPRODUCT(-('Diário 1º PA'!$E$4:$E$2000='Analítico Cp.'!$B111),-('Diário 1º PA'!$P$4:$P$2000=I$1),('Diário 1º PA'!$F$4:$F$2000))+SUMPRODUCT(-('Diário 2º PA'!$E$4:$E$1998='Analítico Cp.'!$B111),-('Diário 2º PA'!$P$4:$P$1998=I$1),('Diário 2º PA'!$F$4:$F$1998))+SUMPRODUCT(-('Diário 3º PA'!$E$4:$E$1991='Analítico Cp.'!$B111),-('Diário 3º PA'!$P$4:$P$1991=I$1),('Diário 3º PA'!$F$4:$F$1991))+SUMPRODUCT(-('Diário 4º PA'!$E$4:$E$2000='Analítico Cp.'!$B111),-('Diário 4º PA'!$P$4:$P$2000=I$1),('Diário 4º PA'!$F$4:$F$2000))+SUMPRODUCT(-('Comp.'!$D$5:$D$152='Analítico Cp.'!$B111),-('Comp.'!$J$5:$J$152=I$1),('Comp.'!$E$5:$E$152))</f>
        <v>0</v>
      </c>
      <c r="J111" s="12">
        <f>SUMPRODUCT(-('Diário 1º PA'!$E$4:$E$2000='Analítico Cp.'!$B111),-('Diário 1º PA'!$P$4:$P$2000=J$1),('Diário 1º PA'!$F$4:$F$2000))+SUMPRODUCT(-('Diário 2º PA'!$E$4:$E$1998='Analítico Cp.'!$B111),-('Diário 2º PA'!$P$4:$P$1998=J$1),('Diário 2º PA'!$F$4:$F$1998))+SUMPRODUCT(-('Diário 3º PA'!$E$4:$E$1991='Analítico Cp.'!$B111),-('Diário 3º PA'!$P$4:$P$1991=J$1),('Diário 3º PA'!$F$4:$F$1991))+SUMPRODUCT(-('Diário 4º PA'!$E$4:$E$2000='Analítico Cp.'!$B111),-('Diário 4º PA'!$P$4:$P$2000=J$1),('Diário 4º PA'!$F$4:$F$2000))+SUMPRODUCT(-('Comp.'!$D$5:$D$152='Analítico Cp.'!$B111),-('Comp.'!$J$5:$J$152=J$1),('Comp.'!$E$5:$E$152))</f>
        <v>0</v>
      </c>
      <c r="K111" s="12">
        <f>SUMPRODUCT(-('Diário 1º PA'!$E$4:$E$2000='Analítico Cp.'!$B111),-('Diário 1º PA'!$P$4:$P$2000=K$1),('Diário 1º PA'!$F$4:$F$2000))+SUMPRODUCT(-('Diário 2º PA'!$E$4:$E$1998='Analítico Cp.'!$B111),-('Diário 2º PA'!$P$4:$P$1998=K$1),('Diário 2º PA'!$F$4:$F$1998))+SUMPRODUCT(-('Diário 3º PA'!$E$4:$E$1991='Analítico Cp.'!$B111),-('Diário 3º PA'!$P$4:$P$1991=K$1),('Diário 3º PA'!$F$4:$F$1991))+SUMPRODUCT(-('Diário 4º PA'!$E$4:$E$2000='Analítico Cp.'!$B111),-('Diário 4º PA'!$P$4:$P$2000=K$1),('Diário 4º PA'!$F$4:$F$2000))+SUMPRODUCT(-('Comp.'!$D$5:$D$152='Analítico Cp.'!$B111),-('Comp.'!$J$5:$J$152=K$1),('Comp.'!$E$5:$E$152))</f>
        <v>0</v>
      </c>
      <c r="L111" s="12">
        <f>SUMPRODUCT(-('Diário 1º PA'!$E$4:$E$2000='Analítico Cp.'!$B111),-('Diário 1º PA'!$P$4:$P$2000=L$1),('Diário 1º PA'!$F$4:$F$2000))+SUMPRODUCT(-('Diário 2º PA'!$E$4:$E$1998='Analítico Cp.'!$B111),-('Diário 2º PA'!$P$4:$P$1998=L$1),('Diário 2º PA'!$F$4:$F$1998))+SUMPRODUCT(-('Diário 3º PA'!$E$4:$E$1991='Analítico Cp.'!$B111),-('Diário 3º PA'!$P$4:$P$1991=L$1),('Diário 3º PA'!$F$4:$F$1991))+SUMPRODUCT(-('Diário 4º PA'!$E$4:$E$2000='Analítico Cp.'!$B111),-('Diário 4º PA'!$P$4:$P$2000=L$1),('Diário 4º PA'!$F$4:$F$2000))+SUMPRODUCT(-('Comp.'!$D$5:$D$152='Analítico Cp.'!$B111),-('Comp.'!$J$5:$J$152=L$1),('Comp.'!$E$5:$E$152))</f>
        <v>0</v>
      </c>
      <c r="M111" s="12">
        <f>SUMPRODUCT(-('Diário 1º PA'!$E$4:$E$2000='Analítico Cp.'!$B111),-('Diário 1º PA'!$P$4:$P$2000=M$1),('Diário 1º PA'!$F$4:$F$2000))+SUMPRODUCT(-('Diário 2º PA'!$E$4:$E$1998='Analítico Cp.'!$B111),-('Diário 2º PA'!$P$4:$P$1998=M$1),('Diário 2º PA'!$F$4:$F$1998))+SUMPRODUCT(-('Diário 3º PA'!$E$4:$E$1991='Analítico Cp.'!$B111),-('Diário 3º PA'!$P$4:$P$1991=M$1),('Diário 3º PA'!$F$4:$F$1991))+SUMPRODUCT(-('Diário 4º PA'!$E$4:$E$2000='Analítico Cp.'!$B111),-('Diário 4º PA'!$P$4:$P$2000=M$1),('Diário 4º PA'!$F$4:$F$2000))+SUMPRODUCT(-('Comp.'!$D$5:$D$152='Analítico Cp.'!$B111),-('Comp.'!$J$5:$J$152=M$1),('Comp.'!$E$5:$E$152))</f>
        <v>0</v>
      </c>
      <c r="N111" s="12">
        <f>SUMPRODUCT(-('Diário 1º PA'!$E$4:$E$2000='Analítico Cp.'!$B111),-('Diário 1º PA'!$P$4:$P$2000=N$1),('Diário 1º PA'!$F$4:$F$2000))+SUMPRODUCT(-('Diário 2º PA'!$E$4:$E$1998='Analítico Cp.'!$B111),-('Diário 2º PA'!$P$4:$P$1998=N$1),('Diário 2º PA'!$F$4:$F$1998))+SUMPRODUCT(-('Diário 3º PA'!$E$4:$E$1991='Analítico Cp.'!$B111),-('Diário 3º PA'!$P$4:$P$1991=N$1),('Diário 3º PA'!$F$4:$F$1991))+SUMPRODUCT(-('Diário 4º PA'!$E$4:$E$2000='Analítico Cp.'!$B111),-('Diário 4º PA'!$P$4:$P$2000=N$1),('Diário 4º PA'!$F$4:$F$2000))+SUMPRODUCT(-('Comp.'!$D$5:$D$152='Analítico Cp.'!$B111),-('Comp.'!$J$5:$J$152=N$1),('Comp.'!$E$5:$E$152))</f>
        <v>0</v>
      </c>
      <c r="O111" s="13">
        <f t="shared" si="12"/>
        <v>0</v>
      </c>
      <c r="P111" s="172">
        <f t="shared" si="13"/>
        <v>0</v>
      </c>
    </row>
    <row r="112" spans="1:16" ht="23.25" customHeight="1">
      <c r="A112" s="63" t="s">
        <v>218</v>
      </c>
      <c r="B112" s="107" t="s">
        <v>212</v>
      </c>
      <c r="C112" s="12">
        <f>SUMPRODUCT(-('Diário 1º PA'!$E$4:$E$2000='Analítico Cp.'!$B112),-('Diário 1º PA'!$P$4:$P$2000=C$1),('Diário 1º PA'!$F$4:$F$2000))+SUMPRODUCT(-('Diário 2º PA'!$E$4:$E$1998='Analítico Cp.'!$B112),-('Diário 2º PA'!$P$4:$P$1998=C$1),('Diário 2º PA'!$F$4:$F$1998))+SUMPRODUCT(-('Diário 3º PA'!$E$4:$E$1991='Analítico Cp.'!$B112),-('Diário 3º PA'!$P$4:$P$1991=C$1),('Diário 3º PA'!$F$4:$F$1991))+SUMPRODUCT(-('Diário 4º PA'!$E$4:$E$2000='Analítico Cp.'!$B112),-('Diário 4º PA'!$P$4:$P$2000=C$1),('Diário 4º PA'!$F$4:$F$2000))+SUMPRODUCT(-('Comp.'!$D$5:$D$152='Analítico Cp.'!$B112),-('Comp.'!$J$5:$J$152=C$1),('Comp.'!$E$5:$E$152))</f>
        <v>0</v>
      </c>
      <c r="D112" s="12">
        <f>SUMPRODUCT(-('Diário 1º PA'!$E$4:$E$2000='Analítico Cp.'!$B112),-('Diário 1º PA'!$P$4:$P$2000=D$1),('Diário 1º PA'!$F$4:$F$2000))+SUMPRODUCT(-('Diário 2º PA'!$E$4:$E$1998='Analítico Cp.'!$B112),-('Diário 2º PA'!$P$4:$P$1998=D$1),('Diário 2º PA'!$F$4:$F$1998))+SUMPRODUCT(-('Diário 3º PA'!$E$4:$E$1991='Analítico Cp.'!$B112),-('Diário 3º PA'!$P$4:$P$1991=D$1),('Diário 3º PA'!$F$4:$F$1991))+SUMPRODUCT(-('Diário 4º PA'!$E$4:$E$2000='Analítico Cp.'!$B112),-('Diário 4º PA'!$P$4:$P$2000=D$1),('Diário 4º PA'!$F$4:$F$2000))+SUMPRODUCT(-('Comp.'!$D$5:$D$152='Analítico Cp.'!$B112),-('Comp.'!$J$5:$J$152=D$1),('Comp.'!$E$5:$E$152))</f>
        <v>0</v>
      </c>
      <c r="E112" s="12">
        <f>SUMPRODUCT(-('Diário 1º PA'!$E$4:$E$2000='Analítico Cp.'!$B112),-('Diário 1º PA'!$P$4:$P$2000=E$1),('Diário 1º PA'!$F$4:$F$2000))+SUMPRODUCT(-('Diário 2º PA'!$E$4:$E$1998='Analítico Cp.'!$B112),-('Diário 2º PA'!$P$4:$P$1998=E$1),('Diário 2º PA'!$F$4:$F$1998))+SUMPRODUCT(-('Diário 3º PA'!$E$4:$E$1991='Analítico Cp.'!$B112),-('Diário 3º PA'!$P$4:$P$1991=E$1),('Diário 3º PA'!$F$4:$F$1991))+SUMPRODUCT(-('Diário 4º PA'!$E$4:$E$2000='Analítico Cp.'!$B112),-('Diário 4º PA'!$P$4:$P$2000=E$1),('Diário 4º PA'!$F$4:$F$2000))+SUMPRODUCT(-('Comp.'!$D$5:$D$152='Analítico Cp.'!$B112),-('Comp.'!$J$5:$J$152=E$1),('Comp.'!$E$5:$E$152))</f>
        <v>0</v>
      </c>
      <c r="F112" s="12">
        <f>SUMPRODUCT(-('Diário 1º PA'!$E$4:$E$2000='Analítico Cp.'!$B112),-('Diário 1º PA'!$P$4:$P$2000=F$1),('Diário 1º PA'!$F$4:$F$2000))+SUMPRODUCT(-('Diário 2º PA'!$E$4:$E$1998='Analítico Cp.'!$B112),-('Diário 2º PA'!$P$4:$P$1998=F$1),('Diário 2º PA'!$F$4:$F$1998))+SUMPRODUCT(-('Diário 3º PA'!$E$4:$E$1991='Analítico Cp.'!$B112),-('Diário 3º PA'!$P$4:$P$1991=F$1),('Diário 3º PA'!$F$4:$F$1991))+SUMPRODUCT(-('Diário 4º PA'!$E$4:$E$2000='Analítico Cp.'!$B112),-('Diário 4º PA'!$P$4:$P$2000=F$1),('Diário 4º PA'!$F$4:$F$2000))+SUMPRODUCT(-('Comp.'!$D$5:$D$152='Analítico Cp.'!$B112),-('Comp.'!$J$5:$J$152=F$1),('Comp.'!$E$5:$E$152))</f>
        <v>0</v>
      </c>
      <c r="G112" s="12">
        <f>SUMPRODUCT(-('Diário 1º PA'!$E$4:$E$2000='Analítico Cp.'!$B112),-('Diário 1º PA'!$P$4:$P$2000=G$1),('Diário 1º PA'!$F$4:$F$2000))+SUMPRODUCT(-('Diário 2º PA'!$E$4:$E$1998='Analítico Cp.'!$B112),-('Diário 2º PA'!$P$4:$P$1998=G$1),('Diário 2º PA'!$F$4:$F$1998))+SUMPRODUCT(-('Diário 3º PA'!$E$4:$E$1991='Analítico Cp.'!$B112),-('Diário 3º PA'!$P$4:$P$1991=G$1),('Diário 3º PA'!$F$4:$F$1991))+SUMPRODUCT(-('Diário 4º PA'!$E$4:$E$2000='Analítico Cp.'!$B112),-('Diário 4º PA'!$P$4:$P$2000=G$1),('Diário 4º PA'!$F$4:$F$2000))+SUMPRODUCT(-('Comp.'!$D$5:$D$152='Analítico Cp.'!$B112),-('Comp.'!$J$5:$J$152=G$1),('Comp.'!$E$5:$E$152))</f>
        <v>0</v>
      </c>
      <c r="H112" s="12">
        <f>SUMPRODUCT(-('Diário 1º PA'!$E$4:$E$2000='Analítico Cp.'!$B112),-('Diário 1º PA'!$P$4:$P$2000=H$1),('Diário 1º PA'!$F$4:$F$2000))+SUMPRODUCT(-('Diário 2º PA'!$E$4:$E$1998='Analítico Cp.'!$B112),-('Diário 2º PA'!$P$4:$P$1998=H$1),('Diário 2º PA'!$F$4:$F$1998))+SUMPRODUCT(-('Diário 3º PA'!$E$4:$E$1991='Analítico Cp.'!$B112),-('Diário 3º PA'!$P$4:$P$1991=H$1),('Diário 3º PA'!$F$4:$F$1991))+SUMPRODUCT(-('Diário 4º PA'!$E$4:$E$2000='Analítico Cp.'!$B112),-('Diário 4º PA'!$P$4:$P$2000=H$1),('Diário 4º PA'!$F$4:$F$2000))+SUMPRODUCT(-('Comp.'!$D$5:$D$152='Analítico Cp.'!$B112),-('Comp.'!$J$5:$J$152=H$1),('Comp.'!$E$5:$E$152))</f>
        <v>0</v>
      </c>
      <c r="I112" s="12">
        <f>SUMPRODUCT(-('Diário 1º PA'!$E$4:$E$2000='Analítico Cp.'!$B112),-('Diário 1º PA'!$P$4:$P$2000=I$1),('Diário 1º PA'!$F$4:$F$2000))+SUMPRODUCT(-('Diário 2º PA'!$E$4:$E$1998='Analítico Cp.'!$B112),-('Diário 2º PA'!$P$4:$P$1998=I$1),('Diário 2º PA'!$F$4:$F$1998))+SUMPRODUCT(-('Diário 3º PA'!$E$4:$E$1991='Analítico Cp.'!$B112),-('Diário 3º PA'!$P$4:$P$1991=I$1),('Diário 3º PA'!$F$4:$F$1991))+SUMPRODUCT(-('Diário 4º PA'!$E$4:$E$2000='Analítico Cp.'!$B112),-('Diário 4º PA'!$P$4:$P$2000=I$1),('Diário 4º PA'!$F$4:$F$2000))+SUMPRODUCT(-('Comp.'!$D$5:$D$152='Analítico Cp.'!$B112),-('Comp.'!$J$5:$J$152=I$1),('Comp.'!$E$5:$E$152))</f>
        <v>0</v>
      </c>
      <c r="J112" s="12">
        <f>SUMPRODUCT(-('Diário 1º PA'!$E$4:$E$2000='Analítico Cp.'!$B112),-('Diário 1º PA'!$P$4:$P$2000=J$1),('Diário 1º PA'!$F$4:$F$2000))+SUMPRODUCT(-('Diário 2º PA'!$E$4:$E$1998='Analítico Cp.'!$B112),-('Diário 2º PA'!$P$4:$P$1998=J$1),('Diário 2º PA'!$F$4:$F$1998))+SUMPRODUCT(-('Diário 3º PA'!$E$4:$E$1991='Analítico Cp.'!$B112),-('Diário 3º PA'!$P$4:$P$1991=J$1),('Diário 3º PA'!$F$4:$F$1991))+SUMPRODUCT(-('Diário 4º PA'!$E$4:$E$2000='Analítico Cp.'!$B112),-('Diário 4º PA'!$P$4:$P$2000=J$1),('Diário 4º PA'!$F$4:$F$2000))+SUMPRODUCT(-('Comp.'!$D$5:$D$152='Analítico Cp.'!$B112),-('Comp.'!$J$5:$J$152=J$1),('Comp.'!$E$5:$E$152))</f>
        <v>0</v>
      </c>
      <c r="K112" s="12">
        <f>SUMPRODUCT(-('Diário 1º PA'!$E$4:$E$2000='Analítico Cp.'!$B112),-('Diário 1º PA'!$P$4:$P$2000=K$1),('Diário 1º PA'!$F$4:$F$2000))+SUMPRODUCT(-('Diário 2º PA'!$E$4:$E$1998='Analítico Cp.'!$B112),-('Diário 2º PA'!$P$4:$P$1998=K$1),('Diário 2º PA'!$F$4:$F$1998))+SUMPRODUCT(-('Diário 3º PA'!$E$4:$E$1991='Analítico Cp.'!$B112),-('Diário 3º PA'!$P$4:$P$1991=K$1),('Diário 3º PA'!$F$4:$F$1991))+SUMPRODUCT(-('Diário 4º PA'!$E$4:$E$2000='Analítico Cp.'!$B112),-('Diário 4º PA'!$P$4:$P$2000=K$1),('Diário 4º PA'!$F$4:$F$2000))+SUMPRODUCT(-('Comp.'!$D$5:$D$152='Analítico Cp.'!$B112),-('Comp.'!$J$5:$J$152=K$1),('Comp.'!$E$5:$E$152))</f>
        <v>0</v>
      </c>
      <c r="L112" s="12">
        <f>SUMPRODUCT(-('Diário 1º PA'!$E$4:$E$2000='Analítico Cp.'!$B112),-('Diário 1º PA'!$P$4:$P$2000=L$1),('Diário 1º PA'!$F$4:$F$2000))+SUMPRODUCT(-('Diário 2º PA'!$E$4:$E$1998='Analítico Cp.'!$B112),-('Diário 2º PA'!$P$4:$P$1998=L$1),('Diário 2º PA'!$F$4:$F$1998))+SUMPRODUCT(-('Diário 3º PA'!$E$4:$E$1991='Analítico Cp.'!$B112),-('Diário 3º PA'!$P$4:$P$1991=L$1),('Diário 3º PA'!$F$4:$F$1991))+SUMPRODUCT(-('Diário 4º PA'!$E$4:$E$2000='Analítico Cp.'!$B112),-('Diário 4º PA'!$P$4:$P$2000=L$1),('Diário 4º PA'!$F$4:$F$2000))+SUMPRODUCT(-('Comp.'!$D$5:$D$152='Analítico Cp.'!$B112),-('Comp.'!$J$5:$J$152=L$1),('Comp.'!$E$5:$E$152))</f>
        <v>0</v>
      </c>
      <c r="M112" s="12">
        <f>SUMPRODUCT(-('Diário 1º PA'!$E$4:$E$2000='Analítico Cp.'!$B112),-('Diário 1º PA'!$P$4:$P$2000=M$1),('Diário 1º PA'!$F$4:$F$2000))+SUMPRODUCT(-('Diário 2º PA'!$E$4:$E$1998='Analítico Cp.'!$B112),-('Diário 2º PA'!$P$4:$P$1998=M$1),('Diário 2º PA'!$F$4:$F$1998))+SUMPRODUCT(-('Diário 3º PA'!$E$4:$E$1991='Analítico Cp.'!$B112),-('Diário 3º PA'!$P$4:$P$1991=M$1),('Diário 3º PA'!$F$4:$F$1991))+SUMPRODUCT(-('Diário 4º PA'!$E$4:$E$2000='Analítico Cp.'!$B112),-('Diário 4º PA'!$P$4:$P$2000=M$1),('Diário 4º PA'!$F$4:$F$2000))+SUMPRODUCT(-('Comp.'!$D$5:$D$152='Analítico Cp.'!$B112),-('Comp.'!$J$5:$J$152=M$1),('Comp.'!$E$5:$E$152))</f>
        <v>0</v>
      </c>
      <c r="N112" s="12">
        <f>SUMPRODUCT(-('Diário 1º PA'!$E$4:$E$2000='Analítico Cp.'!$B112),-('Diário 1º PA'!$P$4:$P$2000=N$1),('Diário 1º PA'!$F$4:$F$2000))+SUMPRODUCT(-('Diário 2º PA'!$E$4:$E$1998='Analítico Cp.'!$B112),-('Diário 2º PA'!$P$4:$P$1998=N$1),('Diário 2º PA'!$F$4:$F$1998))+SUMPRODUCT(-('Diário 3º PA'!$E$4:$E$1991='Analítico Cp.'!$B112),-('Diário 3º PA'!$P$4:$P$1991=N$1),('Diário 3º PA'!$F$4:$F$1991))+SUMPRODUCT(-('Diário 4º PA'!$E$4:$E$2000='Analítico Cp.'!$B112),-('Diário 4º PA'!$P$4:$P$2000=N$1),('Diário 4º PA'!$F$4:$F$2000))+SUMPRODUCT(-('Comp.'!$D$5:$D$152='Analítico Cp.'!$B112),-('Comp.'!$J$5:$J$152=N$1),('Comp.'!$E$5:$E$152))</f>
        <v>0</v>
      </c>
      <c r="O112" s="13">
        <f t="shared" si="12"/>
        <v>0</v>
      </c>
      <c r="P112" s="172">
        <f t="shared" si="13"/>
        <v>0</v>
      </c>
    </row>
    <row r="113" spans="1:16" ht="23.25" customHeight="1">
      <c r="A113" s="63" t="s">
        <v>219</v>
      </c>
      <c r="B113" s="107" t="s">
        <v>214</v>
      </c>
      <c r="C113" s="12">
        <f>SUMPRODUCT(-('Diário 1º PA'!$E$4:$E$2000='Analítico Cp.'!$B113),-('Diário 1º PA'!$P$4:$P$2000=C$1),('Diário 1º PA'!$F$4:$F$2000))+SUMPRODUCT(-('Diário 2º PA'!$E$4:$E$1998='Analítico Cp.'!$B113),-('Diário 2º PA'!$P$4:$P$1998=C$1),('Diário 2º PA'!$F$4:$F$1998))+SUMPRODUCT(-('Diário 3º PA'!$E$4:$E$1991='Analítico Cp.'!$B113),-('Diário 3º PA'!$P$4:$P$1991=C$1),('Diário 3º PA'!$F$4:$F$1991))+SUMPRODUCT(-('Diário 4º PA'!$E$4:$E$2000='Analítico Cp.'!$B113),-('Diário 4º PA'!$P$4:$P$2000=C$1),('Diário 4º PA'!$F$4:$F$2000))+SUMPRODUCT(-('Comp.'!$D$5:$D$152='Analítico Cp.'!$B113),-('Comp.'!$J$5:$J$152=C$1),('Comp.'!$E$5:$E$152))</f>
        <v>0</v>
      </c>
      <c r="D113" s="12">
        <f>SUMPRODUCT(-('Diário 1º PA'!$E$4:$E$2000='Analítico Cp.'!$B113),-('Diário 1º PA'!$P$4:$P$2000=D$1),('Diário 1º PA'!$F$4:$F$2000))+SUMPRODUCT(-('Diário 2º PA'!$E$4:$E$1998='Analítico Cp.'!$B113),-('Diário 2º PA'!$P$4:$P$1998=D$1),('Diário 2º PA'!$F$4:$F$1998))+SUMPRODUCT(-('Diário 3º PA'!$E$4:$E$1991='Analítico Cp.'!$B113),-('Diário 3º PA'!$P$4:$P$1991=D$1),('Diário 3º PA'!$F$4:$F$1991))+SUMPRODUCT(-('Diário 4º PA'!$E$4:$E$2000='Analítico Cp.'!$B113),-('Diário 4º PA'!$P$4:$P$2000=D$1),('Diário 4º PA'!$F$4:$F$2000))+SUMPRODUCT(-('Comp.'!$D$5:$D$152='Analítico Cp.'!$B113),-('Comp.'!$J$5:$J$152=D$1),('Comp.'!$E$5:$E$152))</f>
        <v>0</v>
      </c>
      <c r="E113" s="12">
        <f>SUMPRODUCT(-('Diário 1º PA'!$E$4:$E$2000='Analítico Cp.'!$B113),-('Diário 1º PA'!$P$4:$P$2000=E$1),('Diário 1º PA'!$F$4:$F$2000))+SUMPRODUCT(-('Diário 2º PA'!$E$4:$E$1998='Analítico Cp.'!$B113),-('Diário 2º PA'!$P$4:$P$1998=E$1),('Diário 2º PA'!$F$4:$F$1998))+SUMPRODUCT(-('Diário 3º PA'!$E$4:$E$1991='Analítico Cp.'!$B113),-('Diário 3º PA'!$P$4:$P$1991=E$1),('Diário 3º PA'!$F$4:$F$1991))+SUMPRODUCT(-('Diário 4º PA'!$E$4:$E$2000='Analítico Cp.'!$B113),-('Diário 4º PA'!$P$4:$P$2000=E$1),('Diário 4º PA'!$F$4:$F$2000))+SUMPRODUCT(-('Comp.'!$D$5:$D$152='Analítico Cp.'!$B113),-('Comp.'!$J$5:$J$152=E$1),('Comp.'!$E$5:$E$152))</f>
        <v>0</v>
      </c>
      <c r="F113" s="12">
        <f>SUMPRODUCT(-('Diário 1º PA'!$E$4:$E$2000='Analítico Cp.'!$B113),-('Diário 1º PA'!$P$4:$P$2000=F$1),('Diário 1º PA'!$F$4:$F$2000))+SUMPRODUCT(-('Diário 2º PA'!$E$4:$E$1998='Analítico Cp.'!$B113),-('Diário 2º PA'!$P$4:$P$1998=F$1),('Diário 2º PA'!$F$4:$F$1998))+SUMPRODUCT(-('Diário 3º PA'!$E$4:$E$1991='Analítico Cp.'!$B113),-('Diário 3º PA'!$P$4:$P$1991=F$1),('Diário 3º PA'!$F$4:$F$1991))+SUMPRODUCT(-('Diário 4º PA'!$E$4:$E$2000='Analítico Cp.'!$B113),-('Diário 4º PA'!$P$4:$P$2000=F$1),('Diário 4º PA'!$F$4:$F$2000))+SUMPRODUCT(-('Comp.'!$D$5:$D$152='Analítico Cp.'!$B113),-('Comp.'!$J$5:$J$152=F$1),('Comp.'!$E$5:$E$152))</f>
        <v>0</v>
      </c>
      <c r="G113" s="12">
        <f>SUMPRODUCT(-('Diário 1º PA'!$E$4:$E$2000='Analítico Cp.'!$B113),-('Diário 1º PA'!$P$4:$P$2000=G$1),('Diário 1º PA'!$F$4:$F$2000))+SUMPRODUCT(-('Diário 2º PA'!$E$4:$E$1998='Analítico Cp.'!$B113),-('Diário 2º PA'!$P$4:$P$1998=G$1),('Diário 2º PA'!$F$4:$F$1998))+SUMPRODUCT(-('Diário 3º PA'!$E$4:$E$1991='Analítico Cp.'!$B113),-('Diário 3º PA'!$P$4:$P$1991=G$1),('Diário 3º PA'!$F$4:$F$1991))+SUMPRODUCT(-('Diário 4º PA'!$E$4:$E$2000='Analítico Cp.'!$B113),-('Diário 4º PA'!$P$4:$P$2000=G$1),('Diário 4º PA'!$F$4:$F$2000))+SUMPRODUCT(-('Comp.'!$D$5:$D$152='Analítico Cp.'!$B113),-('Comp.'!$J$5:$J$152=G$1),('Comp.'!$E$5:$E$152))</f>
        <v>0</v>
      </c>
      <c r="H113" s="12">
        <f>SUMPRODUCT(-('Diário 1º PA'!$E$4:$E$2000='Analítico Cp.'!$B113),-('Diário 1º PA'!$P$4:$P$2000=H$1),('Diário 1º PA'!$F$4:$F$2000))+SUMPRODUCT(-('Diário 2º PA'!$E$4:$E$1998='Analítico Cp.'!$B113),-('Diário 2º PA'!$P$4:$P$1998=H$1),('Diário 2º PA'!$F$4:$F$1998))+SUMPRODUCT(-('Diário 3º PA'!$E$4:$E$1991='Analítico Cp.'!$B113),-('Diário 3º PA'!$P$4:$P$1991=H$1),('Diário 3º PA'!$F$4:$F$1991))+SUMPRODUCT(-('Diário 4º PA'!$E$4:$E$2000='Analítico Cp.'!$B113),-('Diário 4º PA'!$P$4:$P$2000=H$1),('Diário 4º PA'!$F$4:$F$2000))+SUMPRODUCT(-('Comp.'!$D$5:$D$152='Analítico Cp.'!$B113),-('Comp.'!$J$5:$J$152=H$1),('Comp.'!$E$5:$E$152))</f>
        <v>0</v>
      </c>
      <c r="I113" s="12">
        <f>SUMPRODUCT(-('Diário 1º PA'!$E$4:$E$2000='Analítico Cp.'!$B113),-('Diário 1º PA'!$P$4:$P$2000=I$1),('Diário 1º PA'!$F$4:$F$2000))+SUMPRODUCT(-('Diário 2º PA'!$E$4:$E$1998='Analítico Cp.'!$B113),-('Diário 2º PA'!$P$4:$P$1998=I$1),('Diário 2º PA'!$F$4:$F$1998))+SUMPRODUCT(-('Diário 3º PA'!$E$4:$E$1991='Analítico Cp.'!$B113),-('Diário 3º PA'!$P$4:$P$1991=I$1),('Diário 3º PA'!$F$4:$F$1991))+SUMPRODUCT(-('Diário 4º PA'!$E$4:$E$2000='Analítico Cp.'!$B113),-('Diário 4º PA'!$P$4:$P$2000=I$1),('Diário 4º PA'!$F$4:$F$2000))+SUMPRODUCT(-('Comp.'!$D$5:$D$152='Analítico Cp.'!$B113),-('Comp.'!$J$5:$J$152=I$1),('Comp.'!$E$5:$E$152))</f>
        <v>0</v>
      </c>
      <c r="J113" s="12">
        <f>SUMPRODUCT(-('Diário 1º PA'!$E$4:$E$2000='Analítico Cp.'!$B113),-('Diário 1º PA'!$P$4:$P$2000=J$1),('Diário 1º PA'!$F$4:$F$2000))+SUMPRODUCT(-('Diário 2º PA'!$E$4:$E$1998='Analítico Cp.'!$B113),-('Diário 2º PA'!$P$4:$P$1998=J$1),('Diário 2º PA'!$F$4:$F$1998))+SUMPRODUCT(-('Diário 3º PA'!$E$4:$E$1991='Analítico Cp.'!$B113),-('Diário 3º PA'!$P$4:$P$1991=J$1),('Diário 3º PA'!$F$4:$F$1991))+SUMPRODUCT(-('Diário 4º PA'!$E$4:$E$2000='Analítico Cp.'!$B113),-('Diário 4º PA'!$P$4:$P$2000=J$1),('Diário 4º PA'!$F$4:$F$2000))+SUMPRODUCT(-('Comp.'!$D$5:$D$152='Analítico Cp.'!$B113),-('Comp.'!$J$5:$J$152=J$1),('Comp.'!$E$5:$E$152))</f>
        <v>0</v>
      </c>
      <c r="K113" s="12">
        <f>SUMPRODUCT(-('Diário 1º PA'!$E$4:$E$2000='Analítico Cp.'!$B113),-('Diário 1º PA'!$P$4:$P$2000=K$1),('Diário 1º PA'!$F$4:$F$2000))+SUMPRODUCT(-('Diário 2º PA'!$E$4:$E$1998='Analítico Cp.'!$B113),-('Diário 2º PA'!$P$4:$P$1998=K$1),('Diário 2º PA'!$F$4:$F$1998))+SUMPRODUCT(-('Diário 3º PA'!$E$4:$E$1991='Analítico Cp.'!$B113),-('Diário 3º PA'!$P$4:$P$1991=K$1),('Diário 3º PA'!$F$4:$F$1991))+SUMPRODUCT(-('Diário 4º PA'!$E$4:$E$2000='Analítico Cp.'!$B113),-('Diário 4º PA'!$P$4:$P$2000=K$1),('Diário 4º PA'!$F$4:$F$2000))+SUMPRODUCT(-('Comp.'!$D$5:$D$152='Analítico Cp.'!$B113),-('Comp.'!$J$5:$J$152=K$1),('Comp.'!$E$5:$E$152))</f>
        <v>0</v>
      </c>
      <c r="L113" s="12">
        <f>SUMPRODUCT(-('Diário 1º PA'!$E$4:$E$2000='Analítico Cp.'!$B113),-('Diário 1º PA'!$P$4:$P$2000=L$1),('Diário 1º PA'!$F$4:$F$2000))+SUMPRODUCT(-('Diário 2º PA'!$E$4:$E$1998='Analítico Cp.'!$B113),-('Diário 2º PA'!$P$4:$P$1998=L$1),('Diário 2º PA'!$F$4:$F$1998))+SUMPRODUCT(-('Diário 3º PA'!$E$4:$E$1991='Analítico Cp.'!$B113),-('Diário 3º PA'!$P$4:$P$1991=L$1),('Diário 3º PA'!$F$4:$F$1991))+SUMPRODUCT(-('Diário 4º PA'!$E$4:$E$2000='Analítico Cp.'!$B113),-('Diário 4º PA'!$P$4:$P$2000=L$1),('Diário 4º PA'!$F$4:$F$2000))+SUMPRODUCT(-('Comp.'!$D$5:$D$152='Analítico Cp.'!$B113),-('Comp.'!$J$5:$J$152=L$1),('Comp.'!$E$5:$E$152))</f>
        <v>0</v>
      </c>
      <c r="M113" s="12">
        <f>SUMPRODUCT(-('Diário 1º PA'!$E$4:$E$2000='Analítico Cp.'!$B113),-('Diário 1º PA'!$P$4:$P$2000=M$1),('Diário 1º PA'!$F$4:$F$2000))+SUMPRODUCT(-('Diário 2º PA'!$E$4:$E$1998='Analítico Cp.'!$B113),-('Diário 2º PA'!$P$4:$P$1998=M$1),('Diário 2º PA'!$F$4:$F$1998))+SUMPRODUCT(-('Diário 3º PA'!$E$4:$E$1991='Analítico Cp.'!$B113),-('Diário 3º PA'!$P$4:$P$1991=M$1),('Diário 3º PA'!$F$4:$F$1991))+SUMPRODUCT(-('Diário 4º PA'!$E$4:$E$2000='Analítico Cp.'!$B113),-('Diário 4º PA'!$P$4:$P$2000=M$1),('Diário 4º PA'!$F$4:$F$2000))+SUMPRODUCT(-('Comp.'!$D$5:$D$152='Analítico Cp.'!$B113),-('Comp.'!$J$5:$J$152=M$1),('Comp.'!$E$5:$E$152))</f>
        <v>0</v>
      </c>
      <c r="N113" s="12">
        <f>SUMPRODUCT(-('Diário 1º PA'!$E$4:$E$2000='Analítico Cp.'!$B113),-('Diário 1º PA'!$P$4:$P$2000=N$1),('Diário 1º PA'!$F$4:$F$2000))+SUMPRODUCT(-('Diário 2º PA'!$E$4:$E$1998='Analítico Cp.'!$B113),-('Diário 2º PA'!$P$4:$P$1998=N$1),('Diário 2º PA'!$F$4:$F$1998))+SUMPRODUCT(-('Diário 3º PA'!$E$4:$E$1991='Analítico Cp.'!$B113),-('Diário 3º PA'!$P$4:$P$1991=N$1),('Diário 3º PA'!$F$4:$F$1991))+SUMPRODUCT(-('Diário 4º PA'!$E$4:$E$2000='Analítico Cp.'!$B113),-('Diário 4º PA'!$P$4:$P$2000=N$1),('Diário 4º PA'!$F$4:$F$2000))+SUMPRODUCT(-('Comp.'!$D$5:$D$152='Analítico Cp.'!$B113),-('Comp.'!$J$5:$J$152=N$1),('Comp.'!$E$5:$E$152))</f>
        <v>0</v>
      </c>
      <c r="O113" s="13">
        <f t="shared" si="12"/>
        <v>0</v>
      </c>
      <c r="P113" s="172">
        <f t="shared" si="13"/>
        <v>0</v>
      </c>
    </row>
    <row r="114" spans="1:16" ht="23.25" customHeight="1">
      <c r="A114" s="63" t="s">
        <v>220</v>
      </c>
      <c r="B114" s="107" t="s">
        <v>328</v>
      </c>
      <c r="C114" s="12">
        <f>SUMPRODUCT(-('Diário 1º PA'!$E$4:$E$2000='Analítico Cp.'!$B114),-('Diário 1º PA'!$P$4:$P$2000=C$1),('Diário 1º PA'!$F$4:$F$2000))+SUMPRODUCT(-('Diário 2º PA'!$E$4:$E$1998='Analítico Cp.'!$B114),-('Diário 2º PA'!$P$4:$P$1998=C$1),('Diário 2º PA'!$F$4:$F$1998))+SUMPRODUCT(-('Diário 3º PA'!$E$4:$E$1991='Analítico Cp.'!$B114),-('Diário 3º PA'!$P$4:$P$1991=C$1),('Diário 3º PA'!$F$4:$F$1991))+SUMPRODUCT(-('Diário 4º PA'!$E$4:$E$2000='Analítico Cp.'!$B114),-('Diário 4º PA'!$P$4:$P$2000=C$1),('Diário 4º PA'!$F$4:$F$2000))+SUMPRODUCT(-('Comp.'!$D$5:$D$152='Analítico Cp.'!$B114),-('Comp.'!$J$5:$J$152=C$1),('Comp.'!$E$5:$E$152))</f>
        <v>0</v>
      </c>
      <c r="D114" s="12">
        <f>SUMPRODUCT(-('Diário 1º PA'!$E$4:$E$2000='Analítico Cp.'!$B114),-('Diário 1º PA'!$P$4:$P$2000=D$1),('Diário 1º PA'!$F$4:$F$2000))+SUMPRODUCT(-('Diário 2º PA'!$E$4:$E$1998='Analítico Cp.'!$B114),-('Diário 2º PA'!$P$4:$P$1998=D$1),('Diário 2º PA'!$F$4:$F$1998))+SUMPRODUCT(-('Diário 3º PA'!$E$4:$E$1991='Analítico Cp.'!$B114),-('Diário 3º PA'!$P$4:$P$1991=D$1),('Diário 3º PA'!$F$4:$F$1991))+SUMPRODUCT(-('Diário 4º PA'!$E$4:$E$2000='Analítico Cp.'!$B114),-('Diário 4º PA'!$P$4:$P$2000=D$1),('Diário 4º PA'!$F$4:$F$2000))+SUMPRODUCT(-('Comp.'!$D$5:$D$152='Analítico Cp.'!$B114),-('Comp.'!$J$5:$J$152=D$1),('Comp.'!$E$5:$E$152))</f>
        <v>0</v>
      </c>
      <c r="E114" s="12">
        <f>SUMPRODUCT(-('Diário 1º PA'!$E$4:$E$2000='Analítico Cp.'!$B114),-('Diário 1º PA'!$P$4:$P$2000=E$1),('Diário 1º PA'!$F$4:$F$2000))+SUMPRODUCT(-('Diário 2º PA'!$E$4:$E$1998='Analítico Cp.'!$B114),-('Diário 2º PA'!$P$4:$P$1998=E$1),('Diário 2º PA'!$F$4:$F$1998))+SUMPRODUCT(-('Diário 3º PA'!$E$4:$E$1991='Analítico Cp.'!$B114),-('Diário 3º PA'!$P$4:$P$1991=E$1),('Diário 3º PA'!$F$4:$F$1991))+SUMPRODUCT(-('Diário 4º PA'!$E$4:$E$2000='Analítico Cp.'!$B114),-('Diário 4º PA'!$P$4:$P$2000=E$1),('Diário 4º PA'!$F$4:$F$2000))+SUMPRODUCT(-('Comp.'!$D$5:$D$152='Analítico Cp.'!$B114),-('Comp.'!$J$5:$J$152=E$1),('Comp.'!$E$5:$E$152))</f>
        <v>7949.02</v>
      </c>
      <c r="F114" s="12">
        <f>SUMPRODUCT(-('Diário 1º PA'!$E$4:$E$2000='Analítico Cp.'!$B114),-('Diário 1º PA'!$P$4:$P$2000=F$1),('Diário 1º PA'!$F$4:$F$2000))+SUMPRODUCT(-('Diário 2º PA'!$E$4:$E$1998='Analítico Cp.'!$B114),-('Diário 2º PA'!$P$4:$P$1998=F$1),('Diário 2º PA'!$F$4:$F$1998))+SUMPRODUCT(-('Diário 3º PA'!$E$4:$E$1991='Analítico Cp.'!$B114),-('Diário 3º PA'!$P$4:$P$1991=F$1),('Diário 3º PA'!$F$4:$F$1991))+SUMPRODUCT(-('Diário 4º PA'!$E$4:$E$2000='Analítico Cp.'!$B114),-('Diário 4º PA'!$P$4:$P$2000=F$1),('Diário 4º PA'!$F$4:$F$2000))+SUMPRODUCT(-('Comp.'!$D$5:$D$152='Analítico Cp.'!$B114),-('Comp.'!$J$5:$J$152=F$1),('Comp.'!$E$5:$E$152))</f>
        <v>0</v>
      </c>
      <c r="G114" s="12">
        <f>SUMPRODUCT(-('Diário 1º PA'!$E$4:$E$2000='Analítico Cp.'!$B114),-('Diário 1º PA'!$P$4:$P$2000=G$1),('Diário 1º PA'!$F$4:$F$2000))+SUMPRODUCT(-('Diário 2º PA'!$E$4:$E$1998='Analítico Cp.'!$B114),-('Diário 2º PA'!$P$4:$P$1998=G$1),('Diário 2º PA'!$F$4:$F$1998))+SUMPRODUCT(-('Diário 3º PA'!$E$4:$E$1991='Analítico Cp.'!$B114),-('Diário 3º PA'!$P$4:$P$1991=G$1),('Diário 3º PA'!$F$4:$F$1991))+SUMPRODUCT(-('Diário 4º PA'!$E$4:$E$2000='Analítico Cp.'!$B114),-('Diário 4º PA'!$P$4:$P$2000=G$1),('Diário 4º PA'!$F$4:$F$2000))+SUMPRODUCT(-('Comp.'!$D$5:$D$152='Analítico Cp.'!$B114),-('Comp.'!$J$5:$J$152=G$1),('Comp.'!$E$5:$E$152))</f>
        <v>0</v>
      </c>
      <c r="H114" s="12">
        <f>SUMPRODUCT(-('Diário 1º PA'!$E$4:$E$2000='Analítico Cp.'!$B114),-('Diário 1º PA'!$P$4:$P$2000=H$1),('Diário 1º PA'!$F$4:$F$2000))+SUMPRODUCT(-('Diário 2º PA'!$E$4:$E$1998='Analítico Cp.'!$B114),-('Diário 2º PA'!$P$4:$P$1998=H$1),('Diário 2º PA'!$F$4:$F$1998))+SUMPRODUCT(-('Diário 3º PA'!$E$4:$E$1991='Analítico Cp.'!$B114),-('Diário 3º PA'!$P$4:$P$1991=H$1),('Diário 3º PA'!$F$4:$F$1991))+SUMPRODUCT(-('Diário 4º PA'!$E$4:$E$2000='Analítico Cp.'!$B114),-('Diário 4º PA'!$P$4:$P$2000=H$1),('Diário 4º PA'!$F$4:$F$2000))+SUMPRODUCT(-('Comp.'!$D$5:$D$152='Analítico Cp.'!$B114),-('Comp.'!$J$5:$J$152=H$1),('Comp.'!$E$5:$E$152))</f>
        <v>0</v>
      </c>
      <c r="I114" s="12">
        <f>SUMPRODUCT(-('Diário 1º PA'!$E$4:$E$2000='Analítico Cp.'!$B114),-('Diário 1º PA'!$P$4:$P$2000=I$1),('Diário 1º PA'!$F$4:$F$2000))+SUMPRODUCT(-('Diário 2º PA'!$E$4:$E$1998='Analítico Cp.'!$B114),-('Diário 2º PA'!$P$4:$P$1998=I$1),('Diário 2º PA'!$F$4:$F$1998))+SUMPRODUCT(-('Diário 3º PA'!$E$4:$E$1991='Analítico Cp.'!$B114),-('Diário 3º PA'!$P$4:$P$1991=I$1),('Diário 3º PA'!$F$4:$F$1991))+SUMPRODUCT(-('Diário 4º PA'!$E$4:$E$2000='Analítico Cp.'!$B114),-('Diário 4º PA'!$P$4:$P$2000=I$1),('Diário 4º PA'!$F$4:$F$2000))+SUMPRODUCT(-('Comp.'!$D$5:$D$152='Analítico Cp.'!$B114),-('Comp.'!$J$5:$J$152=I$1),('Comp.'!$E$5:$E$152))</f>
        <v>0</v>
      </c>
      <c r="J114" s="12">
        <f>SUMPRODUCT(-('Diário 1º PA'!$E$4:$E$2000='Analítico Cp.'!$B114),-('Diário 1º PA'!$P$4:$P$2000=J$1),('Diário 1º PA'!$F$4:$F$2000))+SUMPRODUCT(-('Diário 2º PA'!$E$4:$E$1998='Analítico Cp.'!$B114),-('Diário 2º PA'!$P$4:$P$1998=J$1),('Diário 2º PA'!$F$4:$F$1998))+SUMPRODUCT(-('Diário 3º PA'!$E$4:$E$1991='Analítico Cp.'!$B114),-('Diário 3º PA'!$P$4:$P$1991=J$1),('Diário 3º PA'!$F$4:$F$1991))+SUMPRODUCT(-('Diário 4º PA'!$E$4:$E$2000='Analítico Cp.'!$B114),-('Diário 4º PA'!$P$4:$P$2000=J$1),('Diário 4º PA'!$F$4:$F$2000))+SUMPRODUCT(-('Comp.'!$D$5:$D$152='Analítico Cp.'!$B114),-('Comp.'!$J$5:$J$152=J$1),('Comp.'!$E$5:$E$152))</f>
        <v>1610.27</v>
      </c>
      <c r="K114" s="12">
        <f>SUMPRODUCT(-('Diário 1º PA'!$E$4:$E$2000='Analítico Cp.'!$B114),-('Diário 1º PA'!$P$4:$P$2000=K$1),('Diário 1º PA'!$F$4:$F$2000))+SUMPRODUCT(-('Diário 2º PA'!$E$4:$E$1998='Analítico Cp.'!$B114),-('Diário 2º PA'!$P$4:$P$1998=K$1),('Diário 2º PA'!$F$4:$F$1998))+SUMPRODUCT(-('Diário 3º PA'!$E$4:$E$1991='Analítico Cp.'!$B114),-('Diário 3º PA'!$P$4:$P$1991=K$1),('Diário 3º PA'!$F$4:$F$1991))+SUMPRODUCT(-('Diário 4º PA'!$E$4:$E$2000='Analítico Cp.'!$B114),-('Diário 4º PA'!$P$4:$P$2000=K$1),('Diário 4º PA'!$F$4:$F$2000))+SUMPRODUCT(-('Comp.'!$D$5:$D$152='Analítico Cp.'!$B114),-('Comp.'!$J$5:$J$152=K$1),('Comp.'!$E$5:$E$152))</f>
        <v>0</v>
      </c>
      <c r="L114" s="12">
        <f>SUMPRODUCT(-('Diário 1º PA'!$E$4:$E$2000='Analítico Cp.'!$B114),-('Diário 1º PA'!$P$4:$P$2000=L$1),('Diário 1º PA'!$F$4:$F$2000))+SUMPRODUCT(-('Diário 2º PA'!$E$4:$E$1998='Analítico Cp.'!$B114),-('Diário 2º PA'!$P$4:$P$1998=L$1),('Diário 2º PA'!$F$4:$F$1998))+SUMPRODUCT(-('Diário 3º PA'!$E$4:$E$1991='Analítico Cp.'!$B114),-('Diário 3º PA'!$P$4:$P$1991=L$1),('Diário 3º PA'!$F$4:$F$1991))+SUMPRODUCT(-('Diário 4º PA'!$E$4:$E$2000='Analítico Cp.'!$B114),-('Diário 4º PA'!$P$4:$P$2000=L$1),('Diário 4º PA'!$F$4:$F$2000))+SUMPRODUCT(-('Comp.'!$D$5:$D$152='Analítico Cp.'!$B114),-('Comp.'!$J$5:$J$152=L$1),('Comp.'!$E$5:$E$152))</f>
        <v>0</v>
      </c>
      <c r="M114" s="12">
        <f>SUMPRODUCT(-('Diário 1º PA'!$E$4:$E$2000='Analítico Cp.'!$B114),-('Diário 1º PA'!$P$4:$P$2000=M$1),('Diário 1º PA'!$F$4:$F$2000))+SUMPRODUCT(-('Diário 2º PA'!$E$4:$E$1998='Analítico Cp.'!$B114),-('Diário 2º PA'!$P$4:$P$1998=M$1),('Diário 2º PA'!$F$4:$F$1998))+SUMPRODUCT(-('Diário 3º PA'!$E$4:$E$1991='Analítico Cp.'!$B114),-('Diário 3º PA'!$P$4:$P$1991=M$1),('Diário 3º PA'!$F$4:$F$1991))+SUMPRODUCT(-('Diário 4º PA'!$E$4:$E$2000='Analítico Cp.'!$B114),-('Diário 4º PA'!$P$4:$P$2000=M$1),('Diário 4º PA'!$F$4:$F$2000))+SUMPRODUCT(-('Comp.'!$D$5:$D$152='Analítico Cp.'!$B114),-('Comp.'!$J$5:$J$152=M$1),('Comp.'!$E$5:$E$152))</f>
        <v>0</v>
      </c>
      <c r="N114" s="12">
        <f>SUMPRODUCT(-('Diário 1º PA'!$E$4:$E$2000='Analítico Cp.'!$B114),-('Diário 1º PA'!$P$4:$P$2000=N$1),('Diário 1º PA'!$F$4:$F$2000))+SUMPRODUCT(-('Diário 2º PA'!$E$4:$E$1998='Analítico Cp.'!$B114),-('Diário 2º PA'!$P$4:$P$1998=N$1),('Diário 2º PA'!$F$4:$F$1998))+SUMPRODUCT(-('Diário 3º PA'!$E$4:$E$1991='Analítico Cp.'!$B114),-('Diário 3º PA'!$P$4:$P$1991=N$1),('Diário 3º PA'!$F$4:$F$1991))+SUMPRODUCT(-('Diário 4º PA'!$E$4:$E$2000='Analítico Cp.'!$B114),-('Diário 4º PA'!$P$4:$P$2000=N$1),('Diário 4º PA'!$F$4:$F$2000))+SUMPRODUCT(-('Comp.'!$D$5:$D$152='Analítico Cp.'!$B114),-('Comp.'!$J$5:$J$152=N$1),('Comp.'!$E$5:$E$152))</f>
        <v>0</v>
      </c>
      <c r="O114" s="13">
        <f t="shared" si="12"/>
        <v>9559.2900000000009</v>
      </c>
      <c r="P114" s="172">
        <f t="shared" si="13"/>
        <v>4.28163495767771E-3</v>
      </c>
    </row>
    <row r="115" spans="1:16" ht="23.25" customHeight="1">
      <c r="A115" s="63" t="s">
        <v>221</v>
      </c>
      <c r="B115" s="107" t="s">
        <v>217</v>
      </c>
      <c r="C115" s="12">
        <f>SUMPRODUCT(-('Diário 1º PA'!$E$4:$E$2000='Analítico Cp.'!$B115),-('Diário 1º PA'!$P$4:$P$2000=C$1),('Diário 1º PA'!$F$4:$F$2000))+SUMPRODUCT(-('Diário 2º PA'!$E$4:$E$1998='Analítico Cp.'!$B115),-('Diário 2º PA'!$P$4:$P$1998=C$1),('Diário 2º PA'!$F$4:$F$1998))+SUMPRODUCT(-('Diário 3º PA'!$E$4:$E$1991='Analítico Cp.'!$B115),-('Diário 3º PA'!$P$4:$P$1991=C$1),('Diário 3º PA'!$F$4:$F$1991))+SUMPRODUCT(-('Diário 4º PA'!$E$4:$E$2000='Analítico Cp.'!$B115),-('Diário 4º PA'!$P$4:$P$2000=C$1),('Diário 4º PA'!$F$4:$F$2000))+SUMPRODUCT(-('Comp.'!$D$5:$D$152='Analítico Cp.'!$B115),-('Comp.'!$J$5:$J$152=C$1),('Comp.'!$E$5:$E$152))</f>
        <v>0</v>
      </c>
      <c r="D115" s="12">
        <f>SUMPRODUCT(-('Diário 1º PA'!$E$4:$E$2000='Analítico Cp.'!$B115),-('Diário 1º PA'!$P$4:$P$2000=D$1),('Diário 1º PA'!$F$4:$F$2000))+SUMPRODUCT(-('Diário 2º PA'!$E$4:$E$1998='Analítico Cp.'!$B115),-('Diário 2º PA'!$P$4:$P$1998=D$1),('Diário 2º PA'!$F$4:$F$1998))+SUMPRODUCT(-('Diário 3º PA'!$E$4:$E$1991='Analítico Cp.'!$B115),-('Diário 3º PA'!$P$4:$P$1991=D$1),('Diário 3º PA'!$F$4:$F$1991))+SUMPRODUCT(-('Diário 4º PA'!$E$4:$E$2000='Analítico Cp.'!$B115),-('Diário 4º PA'!$P$4:$P$2000=D$1),('Diário 4º PA'!$F$4:$F$2000))+SUMPRODUCT(-('Comp.'!$D$5:$D$152='Analítico Cp.'!$B115),-('Comp.'!$J$5:$J$152=D$1),('Comp.'!$E$5:$E$152))</f>
        <v>0</v>
      </c>
      <c r="E115" s="12">
        <f>SUMPRODUCT(-('Diário 1º PA'!$E$4:$E$2000='Analítico Cp.'!$B115),-('Diário 1º PA'!$P$4:$P$2000=E$1),('Diário 1º PA'!$F$4:$F$2000))+SUMPRODUCT(-('Diário 2º PA'!$E$4:$E$1998='Analítico Cp.'!$B115),-('Diário 2º PA'!$P$4:$P$1998=E$1),('Diário 2º PA'!$F$4:$F$1998))+SUMPRODUCT(-('Diário 3º PA'!$E$4:$E$1991='Analítico Cp.'!$B115),-('Diário 3º PA'!$P$4:$P$1991=E$1),('Diário 3º PA'!$F$4:$F$1991))+SUMPRODUCT(-('Diário 4º PA'!$E$4:$E$2000='Analítico Cp.'!$B115),-('Diário 4º PA'!$P$4:$P$2000=E$1),('Diário 4º PA'!$F$4:$F$2000))+SUMPRODUCT(-('Comp.'!$D$5:$D$152='Analítico Cp.'!$B115),-('Comp.'!$J$5:$J$152=E$1),('Comp.'!$E$5:$E$152))</f>
        <v>0</v>
      </c>
      <c r="F115" s="12">
        <f>SUMPRODUCT(-('Diário 1º PA'!$E$4:$E$2000='Analítico Cp.'!$B115),-('Diário 1º PA'!$P$4:$P$2000=F$1),('Diário 1º PA'!$F$4:$F$2000))+SUMPRODUCT(-('Diário 2º PA'!$E$4:$E$1998='Analítico Cp.'!$B115),-('Diário 2º PA'!$P$4:$P$1998=F$1),('Diário 2º PA'!$F$4:$F$1998))+SUMPRODUCT(-('Diário 3º PA'!$E$4:$E$1991='Analítico Cp.'!$B115),-('Diário 3º PA'!$P$4:$P$1991=F$1),('Diário 3º PA'!$F$4:$F$1991))+SUMPRODUCT(-('Diário 4º PA'!$E$4:$E$2000='Analítico Cp.'!$B115),-('Diário 4º PA'!$P$4:$P$2000=F$1),('Diário 4º PA'!$F$4:$F$2000))+SUMPRODUCT(-('Comp.'!$D$5:$D$152='Analítico Cp.'!$B115),-('Comp.'!$J$5:$J$152=F$1),('Comp.'!$E$5:$E$152))</f>
        <v>0</v>
      </c>
      <c r="G115" s="12">
        <f>SUMPRODUCT(-('Diário 1º PA'!$E$4:$E$2000='Analítico Cp.'!$B115),-('Diário 1º PA'!$P$4:$P$2000=G$1),('Diário 1º PA'!$F$4:$F$2000))+SUMPRODUCT(-('Diário 2º PA'!$E$4:$E$1998='Analítico Cp.'!$B115),-('Diário 2º PA'!$P$4:$P$1998=G$1),('Diário 2º PA'!$F$4:$F$1998))+SUMPRODUCT(-('Diário 3º PA'!$E$4:$E$1991='Analítico Cp.'!$B115),-('Diário 3º PA'!$P$4:$P$1991=G$1),('Diário 3º PA'!$F$4:$F$1991))+SUMPRODUCT(-('Diário 4º PA'!$E$4:$E$2000='Analítico Cp.'!$B115),-('Diário 4º PA'!$P$4:$P$2000=G$1),('Diário 4º PA'!$F$4:$F$2000))+SUMPRODUCT(-('Comp.'!$D$5:$D$152='Analítico Cp.'!$B115),-('Comp.'!$J$5:$J$152=G$1),('Comp.'!$E$5:$E$152))</f>
        <v>0</v>
      </c>
      <c r="H115" s="12">
        <f>SUMPRODUCT(-('Diário 1º PA'!$E$4:$E$2000='Analítico Cp.'!$B115),-('Diário 1º PA'!$P$4:$P$2000=H$1),('Diário 1º PA'!$F$4:$F$2000))+SUMPRODUCT(-('Diário 2º PA'!$E$4:$E$1998='Analítico Cp.'!$B115),-('Diário 2º PA'!$P$4:$P$1998=H$1),('Diário 2º PA'!$F$4:$F$1998))+SUMPRODUCT(-('Diário 3º PA'!$E$4:$E$1991='Analítico Cp.'!$B115),-('Diário 3º PA'!$P$4:$P$1991=H$1),('Diário 3º PA'!$F$4:$F$1991))+SUMPRODUCT(-('Diário 4º PA'!$E$4:$E$2000='Analítico Cp.'!$B115),-('Diário 4º PA'!$P$4:$P$2000=H$1),('Diário 4º PA'!$F$4:$F$2000))+SUMPRODUCT(-('Comp.'!$D$5:$D$152='Analítico Cp.'!$B115),-('Comp.'!$J$5:$J$152=H$1),('Comp.'!$E$5:$E$152))</f>
        <v>0</v>
      </c>
      <c r="I115" s="12">
        <f>SUMPRODUCT(-('Diário 1º PA'!$E$4:$E$2000='Analítico Cp.'!$B115),-('Diário 1º PA'!$P$4:$P$2000=I$1),('Diário 1º PA'!$F$4:$F$2000))+SUMPRODUCT(-('Diário 2º PA'!$E$4:$E$1998='Analítico Cp.'!$B115),-('Diário 2º PA'!$P$4:$P$1998=I$1),('Diário 2º PA'!$F$4:$F$1998))+SUMPRODUCT(-('Diário 3º PA'!$E$4:$E$1991='Analítico Cp.'!$B115),-('Diário 3º PA'!$P$4:$P$1991=I$1),('Diário 3º PA'!$F$4:$F$1991))+SUMPRODUCT(-('Diário 4º PA'!$E$4:$E$2000='Analítico Cp.'!$B115),-('Diário 4º PA'!$P$4:$P$2000=I$1),('Diário 4º PA'!$F$4:$F$2000))+SUMPRODUCT(-('Comp.'!$D$5:$D$152='Analítico Cp.'!$B115),-('Comp.'!$J$5:$J$152=I$1),('Comp.'!$E$5:$E$152))</f>
        <v>0</v>
      </c>
      <c r="J115" s="12">
        <f>SUMPRODUCT(-('Diário 1º PA'!$E$4:$E$2000='Analítico Cp.'!$B115),-('Diário 1º PA'!$P$4:$P$2000=J$1),('Diário 1º PA'!$F$4:$F$2000))+SUMPRODUCT(-('Diário 2º PA'!$E$4:$E$1998='Analítico Cp.'!$B115),-('Diário 2º PA'!$P$4:$P$1998=J$1),('Diário 2º PA'!$F$4:$F$1998))+SUMPRODUCT(-('Diário 3º PA'!$E$4:$E$1991='Analítico Cp.'!$B115),-('Diário 3º PA'!$P$4:$P$1991=J$1),('Diário 3º PA'!$F$4:$F$1991))+SUMPRODUCT(-('Diário 4º PA'!$E$4:$E$2000='Analítico Cp.'!$B115),-('Diário 4º PA'!$P$4:$P$2000=J$1),('Diário 4º PA'!$F$4:$F$2000))+SUMPRODUCT(-('Comp.'!$D$5:$D$152='Analítico Cp.'!$B115),-('Comp.'!$J$5:$J$152=J$1),('Comp.'!$E$5:$E$152))</f>
        <v>0</v>
      </c>
      <c r="K115" s="12">
        <f>SUMPRODUCT(-('Diário 1º PA'!$E$4:$E$2000='Analítico Cp.'!$B115),-('Diário 1º PA'!$P$4:$P$2000=K$1),('Diário 1º PA'!$F$4:$F$2000))+SUMPRODUCT(-('Diário 2º PA'!$E$4:$E$1998='Analítico Cp.'!$B115),-('Diário 2º PA'!$P$4:$P$1998=K$1),('Diário 2º PA'!$F$4:$F$1998))+SUMPRODUCT(-('Diário 3º PA'!$E$4:$E$1991='Analítico Cp.'!$B115),-('Diário 3º PA'!$P$4:$P$1991=K$1),('Diário 3º PA'!$F$4:$F$1991))+SUMPRODUCT(-('Diário 4º PA'!$E$4:$E$2000='Analítico Cp.'!$B115),-('Diário 4º PA'!$P$4:$P$2000=K$1),('Diário 4º PA'!$F$4:$F$2000))+SUMPRODUCT(-('Comp.'!$D$5:$D$152='Analítico Cp.'!$B115),-('Comp.'!$J$5:$J$152=K$1),('Comp.'!$E$5:$E$152))</f>
        <v>0</v>
      </c>
      <c r="L115" s="12">
        <f>SUMPRODUCT(-('Diário 1º PA'!$E$4:$E$2000='Analítico Cp.'!$B115),-('Diário 1º PA'!$P$4:$P$2000=L$1),('Diário 1º PA'!$F$4:$F$2000))+SUMPRODUCT(-('Diário 2º PA'!$E$4:$E$1998='Analítico Cp.'!$B115),-('Diário 2º PA'!$P$4:$P$1998=L$1),('Diário 2º PA'!$F$4:$F$1998))+SUMPRODUCT(-('Diário 3º PA'!$E$4:$E$1991='Analítico Cp.'!$B115),-('Diário 3º PA'!$P$4:$P$1991=L$1),('Diário 3º PA'!$F$4:$F$1991))+SUMPRODUCT(-('Diário 4º PA'!$E$4:$E$2000='Analítico Cp.'!$B115),-('Diário 4º PA'!$P$4:$P$2000=L$1),('Diário 4º PA'!$F$4:$F$2000))+SUMPRODUCT(-('Comp.'!$D$5:$D$152='Analítico Cp.'!$B115),-('Comp.'!$J$5:$J$152=L$1),('Comp.'!$E$5:$E$152))</f>
        <v>0</v>
      </c>
      <c r="M115" s="12">
        <f>SUMPRODUCT(-('Diário 1º PA'!$E$4:$E$2000='Analítico Cp.'!$B115),-('Diário 1º PA'!$P$4:$P$2000=M$1),('Diário 1º PA'!$F$4:$F$2000))+SUMPRODUCT(-('Diário 2º PA'!$E$4:$E$1998='Analítico Cp.'!$B115),-('Diário 2º PA'!$P$4:$P$1998=M$1),('Diário 2º PA'!$F$4:$F$1998))+SUMPRODUCT(-('Diário 3º PA'!$E$4:$E$1991='Analítico Cp.'!$B115),-('Diário 3º PA'!$P$4:$P$1991=M$1),('Diário 3º PA'!$F$4:$F$1991))+SUMPRODUCT(-('Diário 4º PA'!$E$4:$E$2000='Analítico Cp.'!$B115),-('Diário 4º PA'!$P$4:$P$2000=M$1),('Diário 4º PA'!$F$4:$F$2000))+SUMPRODUCT(-('Comp.'!$D$5:$D$152='Analítico Cp.'!$B115),-('Comp.'!$J$5:$J$152=M$1),('Comp.'!$E$5:$E$152))</f>
        <v>0</v>
      </c>
      <c r="N115" s="12">
        <f>SUMPRODUCT(-('Diário 1º PA'!$E$4:$E$2000='Analítico Cp.'!$B115),-('Diário 1º PA'!$P$4:$P$2000=N$1),('Diário 1º PA'!$F$4:$F$2000))+SUMPRODUCT(-('Diário 2º PA'!$E$4:$E$1998='Analítico Cp.'!$B115),-('Diário 2º PA'!$P$4:$P$1998=N$1),('Diário 2º PA'!$F$4:$F$1998))+SUMPRODUCT(-('Diário 3º PA'!$E$4:$E$1991='Analítico Cp.'!$B115),-('Diário 3º PA'!$P$4:$P$1991=N$1),('Diário 3º PA'!$F$4:$F$1991))+SUMPRODUCT(-('Diário 4º PA'!$E$4:$E$2000='Analítico Cp.'!$B115),-('Diário 4º PA'!$P$4:$P$2000=N$1),('Diário 4º PA'!$F$4:$F$2000))+SUMPRODUCT(-('Comp.'!$D$5:$D$152='Analítico Cp.'!$B115),-('Comp.'!$J$5:$J$152=N$1),('Comp.'!$E$5:$E$152))</f>
        <v>0</v>
      </c>
      <c r="O115" s="13">
        <f t="shared" si="12"/>
        <v>0</v>
      </c>
      <c r="P115" s="172">
        <f t="shared" si="13"/>
        <v>0</v>
      </c>
    </row>
    <row r="116" spans="1:16" ht="23.25" customHeight="1">
      <c r="A116" s="63" t="s">
        <v>265</v>
      </c>
      <c r="B116" s="107" t="s">
        <v>300</v>
      </c>
      <c r="C116" s="12">
        <f>SUMPRODUCT(-('Diário 1º PA'!$E$4:$E$2000='Analítico Cp.'!$B116),-('Diário 1º PA'!$P$4:$P$2000=C$1),('Diário 1º PA'!$F$4:$F$2000))+SUMPRODUCT(-('Diário 2º PA'!$E$4:$E$1998='Analítico Cp.'!$B116),-('Diário 2º PA'!$P$4:$P$1998=C$1),('Diário 2º PA'!$F$4:$F$1998))+SUMPRODUCT(-('Diário 3º PA'!$E$4:$E$1991='Analítico Cp.'!$B116),-('Diário 3º PA'!$P$4:$P$1991=C$1),('Diário 3º PA'!$F$4:$F$1991))+SUMPRODUCT(-('Diário 4º PA'!$E$4:$E$2000='Analítico Cp.'!$B116),-('Diário 4º PA'!$P$4:$P$2000=C$1),('Diário 4º PA'!$F$4:$F$2000))+SUMPRODUCT(-('Comp.'!$D$5:$D$152='Analítico Cp.'!$B116),-('Comp.'!$J$5:$J$152=C$1),('Comp.'!$E$5:$E$152))</f>
        <v>0</v>
      </c>
      <c r="D116" s="12">
        <f>SUMPRODUCT(-('Diário 1º PA'!$E$4:$E$2000='Analítico Cp.'!$B116),-('Diário 1º PA'!$P$4:$P$2000=D$1),('Diário 1º PA'!$F$4:$F$2000))+SUMPRODUCT(-('Diário 2º PA'!$E$4:$E$1998='Analítico Cp.'!$B116),-('Diário 2º PA'!$P$4:$P$1998=D$1),('Diário 2º PA'!$F$4:$F$1998))+SUMPRODUCT(-('Diário 3º PA'!$E$4:$E$1991='Analítico Cp.'!$B116),-('Diário 3º PA'!$P$4:$P$1991=D$1),('Diário 3º PA'!$F$4:$F$1991))+SUMPRODUCT(-('Diário 4º PA'!$E$4:$E$2000='Analítico Cp.'!$B116),-('Diário 4º PA'!$P$4:$P$2000=D$1),('Diário 4º PA'!$F$4:$F$2000))+SUMPRODUCT(-('Comp.'!$D$5:$D$152='Analítico Cp.'!$B116),-('Comp.'!$J$5:$J$152=D$1),('Comp.'!$E$5:$E$152))</f>
        <v>0</v>
      </c>
      <c r="E116" s="12">
        <f>SUMPRODUCT(-('Diário 1º PA'!$E$4:$E$2000='Analítico Cp.'!$B116),-('Diário 1º PA'!$P$4:$P$2000=E$1),('Diário 1º PA'!$F$4:$F$2000))+SUMPRODUCT(-('Diário 2º PA'!$E$4:$E$1998='Analítico Cp.'!$B116),-('Diário 2º PA'!$P$4:$P$1998=E$1),('Diário 2º PA'!$F$4:$F$1998))+SUMPRODUCT(-('Diário 3º PA'!$E$4:$E$1991='Analítico Cp.'!$B116),-('Diário 3º PA'!$P$4:$P$1991=E$1),('Diário 3º PA'!$F$4:$F$1991))+SUMPRODUCT(-('Diário 4º PA'!$E$4:$E$2000='Analítico Cp.'!$B116),-('Diário 4º PA'!$P$4:$P$2000=E$1),('Diário 4º PA'!$F$4:$F$2000))+SUMPRODUCT(-('Comp.'!$D$5:$D$152='Analítico Cp.'!$B116),-('Comp.'!$J$5:$J$152=E$1),('Comp.'!$E$5:$E$152))</f>
        <v>5422</v>
      </c>
      <c r="F116" s="12">
        <f>SUMPRODUCT(-('Diário 1º PA'!$E$4:$E$2000='Analítico Cp.'!$B116),-('Diário 1º PA'!$P$4:$P$2000=F$1),('Diário 1º PA'!$F$4:$F$2000))+SUMPRODUCT(-('Diário 2º PA'!$E$4:$E$1998='Analítico Cp.'!$B116),-('Diário 2º PA'!$P$4:$P$1998=F$1),('Diário 2º PA'!$F$4:$F$1998))+SUMPRODUCT(-('Diário 3º PA'!$E$4:$E$1991='Analítico Cp.'!$B116),-('Diário 3º PA'!$P$4:$P$1991=F$1),('Diário 3º PA'!$F$4:$F$1991))+SUMPRODUCT(-('Diário 4º PA'!$E$4:$E$2000='Analítico Cp.'!$B116),-('Diário 4º PA'!$P$4:$P$2000=F$1),('Diário 4º PA'!$F$4:$F$2000))+SUMPRODUCT(-('Comp.'!$D$5:$D$152='Analítico Cp.'!$B116),-('Comp.'!$J$5:$J$152=F$1),('Comp.'!$E$5:$E$152))</f>
        <v>0</v>
      </c>
      <c r="G116" s="12">
        <f>SUMPRODUCT(-('Diário 1º PA'!$E$4:$E$2000='Analítico Cp.'!$B116),-('Diário 1º PA'!$P$4:$P$2000=G$1),('Diário 1º PA'!$F$4:$F$2000))+SUMPRODUCT(-('Diário 2º PA'!$E$4:$E$1998='Analítico Cp.'!$B116),-('Diário 2º PA'!$P$4:$P$1998=G$1),('Diário 2º PA'!$F$4:$F$1998))+SUMPRODUCT(-('Diário 3º PA'!$E$4:$E$1991='Analítico Cp.'!$B116),-('Diário 3º PA'!$P$4:$P$1991=G$1),('Diário 3º PA'!$F$4:$F$1991))+SUMPRODUCT(-('Diário 4º PA'!$E$4:$E$2000='Analítico Cp.'!$B116),-('Diário 4º PA'!$P$4:$P$2000=G$1),('Diário 4º PA'!$F$4:$F$2000))+SUMPRODUCT(-('Comp.'!$D$5:$D$152='Analítico Cp.'!$B116),-('Comp.'!$J$5:$J$152=G$1),('Comp.'!$E$5:$E$152))</f>
        <v>0</v>
      </c>
      <c r="H116" s="12">
        <f>SUMPRODUCT(-('Diário 1º PA'!$E$4:$E$2000='Analítico Cp.'!$B116),-('Diário 1º PA'!$P$4:$P$2000=H$1),('Diário 1º PA'!$F$4:$F$2000))+SUMPRODUCT(-('Diário 2º PA'!$E$4:$E$1998='Analítico Cp.'!$B116),-('Diário 2º PA'!$P$4:$P$1998=H$1),('Diário 2º PA'!$F$4:$F$1998))+SUMPRODUCT(-('Diário 3º PA'!$E$4:$E$1991='Analítico Cp.'!$B116),-('Diário 3º PA'!$P$4:$P$1991=H$1),('Diário 3º PA'!$F$4:$F$1991))+SUMPRODUCT(-('Diário 4º PA'!$E$4:$E$2000='Analítico Cp.'!$B116),-('Diário 4º PA'!$P$4:$P$2000=H$1),('Diário 4º PA'!$F$4:$F$2000))+SUMPRODUCT(-('Comp.'!$D$5:$D$152='Analítico Cp.'!$B116),-('Comp.'!$J$5:$J$152=H$1),('Comp.'!$E$5:$E$152))</f>
        <v>0</v>
      </c>
      <c r="I116" s="12">
        <f>SUMPRODUCT(-('Diário 1º PA'!$E$4:$E$2000='Analítico Cp.'!$B116),-('Diário 1º PA'!$P$4:$P$2000=I$1),('Diário 1º PA'!$F$4:$F$2000))+SUMPRODUCT(-('Diário 2º PA'!$E$4:$E$1998='Analítico Cp.'!$B116),-('Diário 2º PA'!$P$4:$P$1998=I$1),('Diário 2º PA'!$F$4:$F$1998))+SUMPRODUCT(-('Diário 3º PA'!$E$4:$E$1991='Analítico Cp.'!$B116),-('Diário 3º PA'!$P$4:$P$1991=I$1),('Diário 3º PA'!$F$4:$F$1991))+SUMPRODUCT(-('Diário 4º PA'!$E$4:$E$2000='Analítico Cp.'!$B116),-('Diário 4º PA'!$P$4:$P$2000=I$1),('Diário 4º PA'!$F$4:$F$2000))+SUMPRODUCT(-('Comp.'!$D$5:$D$152='Analítico Cp.'!$B116),-('Comp.'!$J$5:$J$152=I$1),('Comp.'!$E$5:$E$152))</f>
        <v>5137.1400000000003</v>
      </c>
      <c r="J116" s="12">
        <f>SUMPRODUCT(-('Diário 1º PA'!$E$4:$E$2000='Analítico Cp.'!$B116),-('Diário 1º PA'!$P$4:$P$2000=J$1),('Diário 1º PA'!$F$4:$F$2000))+SUMPRODUCT(-('Diário 2º PA'!$E$4:$E$1998='Analítico Cp.'!$B116),-('Diário 2º PA'!$P$4:$P$1998=J$1),('Diário 2º PA'!$F$4:$F$1998))+SUMPRODUCT(-('Diário 3º PA'!$E$4:$E$1991='Analítico Cp.'!$B116),-('Diário 3º PA'!$P$4:$P$1991=J$1),('Diário 3º PA'!$F$4:$F$1991))+SUMPRODUCT(-('Diário 4º PA'!$E$4:$E$2000='Analítico Cp.'!$B116),-('Diário 4º PA'!$P$4:$P$2000=J$1),('Diário 4º PA'!$F$4:$F$2000))+SUMPRODUCT(-('Comp.'!$D$5:$D$152='Analítico Cp.'!$B116),-('Comp.'!$J$5:$J$152=J$1),('Comp.'!$E$5:$E$152))</f>
        <v>0</v>
      </c>
      <c r="K116" s="12">
        <f>SUMPRODUCT(-('Diário 1º PA'!$E$4:$E$2000='Analítico Cp.'!$B116),-('Diário 1º PA'!$P$4:$P$2000=K$1),('Diário 1º PA'!$F$4:$F$2000))+SUMPRODUCT(-('Diário 2º PA'!$E$4:$E$1998='Analítico Cp.'!$B116),-('Diário 2º PA'!$P$4:$P$1998=K$1),('Diário 2º PA'!$F$4:$F$1998))+SUMPRODUCT(-('Diário 3º PA'!$E$4:$E$1991='Analítico Cp.'!$B116),-('Diário 3º PA'!$P$4:$P$1991=K$1),('Diário 3º PA'!$F$4:$F$1991))+SUMPRODUCT(-('Diário 4º PA'!$E$4:$E$2000='Analítico Cp.'!$B116),-('Diário 4º PA'!$P$4:$P$2000=K$1),('Diário 4º PA'!$F$4:$F$2000))+SUMPRODUCT(-('Comp.'!$D$5:$D$152='Analítico Cp.'!$B116),-('Comp.'!$J$5:$J$152=K$1),('Comp.'!$E$5:$E$152))</f>
        <v>0</v>
      </c>
      <c r="L116" s="12">
        <f>SUMPRODUCT(-('Diário 1º PA'!$E$4:$E$2000='Analítico Cp.'!$B116),-('Diário 1º PA'!$P$4:$P$2000=L$1),('Diário 1º PA'!$F$4:$F$2000))+SUMPRODUCT(-('Diário 2º PA'!$E$4:$E$1998='Analítico Cp.'!$B116),-('Diário 2º PA'!$P$4:$P$1998=L$1),('Diário 2º PA'!$F$4:$F$1998))+SUMPRODUCT(-('Diário 3º PA'!$E$4:$E$1991='Analítico Cp.'!$B116),-('Diário 3º PA'!$P$4:$P$1991=L$1),('Diário 3º PA'!$F$4:$F$1991))+SUMPRODUCT(-('Diário 4º PA'!$E$4:$E$2000='Analítico Cp.'!$B116),-('Diário 4º PA'!$P$4:$P$2000=L$1),('Diário 4º PA'!$F$4:$F$2000))+SUMPRODUCT(-('Comp.'!$D$5:$D$152='Analítico Cp.'!$B116),-('Comp.'!$J$5:$J$152=L$1),('Comp.'!$E$5:$E$152))</f>
        <v>0</v>
      </c>
      <c r="M116" s="12">
        <f>SUMPRODUCT(-('Diário 1º PA'!$E$4:$E$2000='Analítico Cp.'!$B116),-('Diário 1º PA'!$P$4:$P$2000=M$1),('Diário 1º PA'!$F$4:$F$2000))+SUMPRODUCT(-('Diário 2º PA'!$E$4:$E$1998='Analítico Cp.'!$B116),-('Diário 2º PA'!$P$4:$P$1998=M$1),('Diário 2º PA'!$F$4:$F$1998))+SUMPRODUCT(-('Diário 3º PA'!$E$4:$E$1991='Analítico Cp.'!$B116),-('Diário 3º PA'!$P$4:$P$1991=M$1),('Diário 3º PA'!$F$4:$F$1991))+SUMPRODUCT(-('Diário 4º PA'!$E$4:$E$2000='Analítico Cp.'!$B116),-('Diário 4º PA'!$P$4:$P$2000=M$1),('Diário 4º PA'!$F$4:$F$2000))+SUMPRODUCT(-('Comp.'!$D$5:$D$152='Analítico Cp.'!$B116),-('Comp.'!$J$5:$J$152=M$1),('Comp.'!$E$5:$E$152))</f>
        <v>0</v>
      </c>
      <c r="N116" s="12">
        <f>SUMPRODUCT(-('Diário 1º PA'!$E$4:$E$2000='Analítico Cp.'!$B116),-('Diário 1º PA'!$P$4:$P$2000=N$1),('Diário 1º PA'!$F$4:$F$2000))+SUMPRODUCT(-('Diário 2º PA'!$E$4:$E$1998='Analítico Cp.'!$B116),-('Diário 2º PA'!$P$4:$P$1998=N$1),('Diário 2º PA'!$F$4:$F$1998))+SUMPRODUCT(-('Diário 3º PA'!$E$4:$E$1991='Analítico Cp.'!$B116),-('Diário 3º PA'!$P$4:$P$1991=N$1),('Diário 3º PA'!$F$4:$F$1991))+SUMPRODUCT(-('Diário 4º PA'!$E$4:$E$2000='Analítico Cp.'!$B116),-('Diário 4º PA'!$P$4:$P$2000=N$1),('Diário 4º PA'!$F$4:$F$2000))+SUMPRODUCT(-('Comp.'!$D$5:$D$152='Analítico Cp.'!$B116),-('Comp.'!$J$5:$J$152=N$1),('Comp.'!$E$5:$E$152))</f>
        <v>0</v>
      </c>
      <c r="O116" s="13">
        <f t="shared" si="12"/>
        <v>10559.14</v>
      </c>
      <c r="P116" s="172">
        <f t="shared" si="13"/>
        <v>4.7294708024354327E-3</v>
      </c>
    </row>
    <row r="117" spans="1:16" ht="23.25" customHeight="1">
      <c r="A117" s="63" t="s">
        <v>266</v>
      </c>
      <c r="B117" s="441" t="s">
        <v>297</v>
      </c>
      <c r="C117" s="12">
        <f>SUMPRODUCT(-('Diário 1º PA'!$E$4:$E$2000='Analítico Cp.'!$B117),-('Diário 1º PA'!$P$4:$P$2000=C$1),('Diário 1º PA'!$F$4:$F$2000))+SUMPRODUCT(-('Diário 2º PA'!$E$4:$E$1998='Analítico Cp.'!$B117),-('Diário 2º PA'!$P$4:$P$1998=C$1),('Diário 2º PA'!$F$4:$F$1998))+SUMPRODUCT(-('Diário 3º PA'!$E$4:$E$1991='Analítico Cp.'!$B117),-('Diário 3º PA'!$P$4:$P$1991=C$1),('Diário 3º PA'!$F$4:$F$1991))+SUMPRODUCT(-('Diário 4º PA'!$E$4:$E$2000='Analítico Cp.'!$B117),-('Diário 4º PA'!$P$4:$P$2000=C$1),('Diário 4º PA'!$F$4:$F$2000))+SUMPRODUCT(-('Comp.'!$D$5:$D$152='Analítico Cp.'!$B117),-('Comp.'!$J$5:$J$152=C$1),('Comp.'!$E$5:$E$152))</f>
        <v>0</v>
      </c>
      <c r="D117" s="12">
        <f>SUMPRODUCT(-('Diário 1º PA'!$E$4:$E$2000='Analítico Cp.'!$B117),-('Diário 1º PA'!$P$4:$P$2000=D$1),('Diário 1º PA'!$F$4:$F$2000))+SUMPRODUCT(-('Diário 2º PA'!$E$4:$E$1998='Analítico Cp.'!$B117),-('Diário 2º PA'!$P$4:$P$1998=D$1),('Diário 2º PA'!$F$4:$F$1998))+SUMPRODUCT(-('Diário 3º PA'!$E$4:$E$1991='Analítico Cp.'!$B117),-('Diário 3º PA'!$P$4:$P$1991=D$1),('Diário 3º PA'!$F$4:$F$1991))+SUMPRODUCT(-('Diário 4º PA'!$E$4:$E$2000='Analítico Cp.'!$B117),-('Diário 4º PA'!$P$4:$P$2000=D$1),('Diário 4º PA'!$F$4:$F$2000))+SUMPRODUCT(-('Comp.'!$D$5:$D$152='Analítico Cp.'!$B117),-('Comp.'!$J$5:$J$152=D$1),('Comp.'!$E$5:$E$152))</f>
        <v>0</v>
      </c>
      <c r="E117" s="12">
        <f>SUMPRODUCT(-('Diário 1º PA'!$E$4:$E$2000='Analítico Cp.'!$B117),-('Diário 1º PA'!$P$4:$P$2000=E$1),('Diário 1º PA'!$F$4:$F$2000))+SUMPRODUCT(-('Diário 2º PA'!$E$4:$E$1998='Analítico Cp.'!$B117),-('Diário 2º PA'!$P$4:$P$1998=E$1),('Diário 2º PA'!$F$4:$F$1998))+SUMPRODUCT(-('Diário 3º PA'!$E$4:$E$1991='Analítico Cp.'!$B117),-('Diário 3º PA'!$P$4:$P$1991=E$1),('Diário 3º PA'!$F$4:$F$1991))+SUMPRODUCT(-('Diário 4º PA'!$E$4:$E$2000='Analítico Cp.'!$B117),-('Diário 4º PA'!$P$4:$P$2000=E$1),('Diário 4º PA'!$F$4:$F$2000))+SUMPRODUCT(-('Comp.'!$D$5:$D$152='Analítico Cp.'!$B117),-('Comp.'!$J$5:$J$152=E$1),('Comp.'!$E$5:$E$152))</f>
        <v>0</v>
      </c>
      <c r="F117" s="12">
        <f>SUMPRODUCT(-('Diário 1º PA'!$E$4:$E$2000='Analítico Cp.'!$B117),-('Diário 1º PA'!$P$4:$P$2000=F$1),('Diário 1º PA'!$F$4:$F$2000))+SUMPRODUCT(-('Diário 2º PA'!$E$4:$E$1998='Analítico Cp.'!$B117),-('Diário 2º PA'!$P$4:$P$1998=F$1),('Diário 2º PA'!$F$4:$F$1998))+SUMPRODUCT(-('Diário 3º PA'!$E$4:$E$1991='Analítico Cp.'!$B117),-('Diário 3º PA'!$P$4:$P$1991=F$1),('Diário 3º PA'!$F$4:$F$1991))+SUMPRODUCT(-('Diário 4º PA'!$E$4:$E$2000='Analítico Cp.'!$B117),-('Diário 4º PA'!$P$4:$P$2000=F$1),('Diário 4º PA'!$F$4:$F$2000))+SUMPRODUCT(-('Comp.'!$D$5:$D$152='Analítico Cp.'!$B117),-('Comp.'!$J$5:$J$152=F$1),('Comp.'!$E$5:$E$152))</f>
        <v>0</v>
      </c>
      <c r="G117" s="12">
        <f>SUMPRODUCT(-('Diário 1º PA'!$E$4:$E$2000='Analítico Cp.'!$B117),-('Diário 1º PA'!$P$4:$P$2000=G$1),('Diário 1º PA'!$F$4:$F$2000))+SUMPRODUCT(-('Diário 2º PA'!$E$4:$E$1998='Analítico Cp.'!$B117),-('Diário 2º PA'!$P$4:$P$1998=G$1),('Diário 2º PA'!$F$4:$F$1998))+SUMPRODUCT(-('Diário 3º PA'!$E$4:$E$1991='Analítico Cp.'!$B117),-('Diário 3º PA'!$P$4:$P$1991=G$1),('Diário 3º PA'!$F$4:$F$1991))+SUMPRODUCT(-('Diário 4º PA'!$E$4:$E$2000='Analítico Cp.'!$B117),-('Diário 4º PA'!$P$4:$P$2000=G$1),('Diário 4º PA'!$F$4:$F$2000))+SUMPRODUCT(-('Comp.'!$D$5:$D$152='Analítico Cp.'!$B117),-('Comp.'!$J$5:$J$152=G$1),('Comp.'!$E$5:$E$152))</f>
        <v>0</v>
      </c>
      <c r="H117" s="12">
        <f>SUMPRODUCT(-('Diário 1º PA'!$E$4:$E$2000='Analítico Cp.'!$B117),-('Diário 1º PA'!$P$4:$P$2000=H$1),('Diário 1º PA'!$F$4:$F$2000))+SUMPRODUCT(-('Diário 2º PA'!$E$4:$E$1998='Analítico Cp.'!$B117),-('Diário 2º PA'!$P$4:$P$1998=H$1),('Diário 2º PA'!$F$4:$F$1998))+SUMPRODUCT(-('Diário 3º PA'!$E$4:$E$1991='Analítico Cp.'!$B117),-('Diário 3º PA'!$P$4:$P$1991=H$1),('Diário 3º PA'!$F$4:$F$1991))+SUMPRODUCT(-('Diário 4º PA'!$E$4:$E$2000='Analítico Cp.'!$B117),-('Diário 4º PA'!$P$4:$P$2000=H$1),('Diário 4º PA'!$F$4:$F$2000))+SUMPRODUCT(-('Comp.'!$D$5:$D$152='Analítico Cp.'!$B117),-('Comp.'!$J$5:$J$152=H$1),('Comp.'!$E$5:$E$152))</f>
        <v>0</v>
      </c>
      <c r="I117" s="12">
        <f>SUMPRODUCT(-('Diário 1º PA'!$E$4:$E$2000='Analítico Cp.'!$B117),-('Diário 1º PA'!$P$4:$P$2000=I$1),('Diário 1º PA'!$F$4:$F$2000))+SUMPRODUCT(-('Diário 2º PA'!$E$4:$E$1998='Analítico Cp.'!$B117),-('Diário 2º PA'!$P$4:$P$1998=I$1),('Diário 2º PA'!$F$4:$F$1998))+SUMPRODUCT(-('Diário 3º PA'!$E$4:$E$1991='Analítico Cp.'!$B117),-('Diário 3º PA'!$P$4:$P$1991=I$1),('Diário 3º PA'!$F$4:$F$1991))+SUMPRODUCT(-('Diário 4º PA'!$E$4:$E$2000='Analítico Cp.'!$B117),-('Diário 4º PA'!$P$4:$P$2000=I$1),('Diário 4º PA'!$F$4:$F$2000))+SUMPRODUCT(-('Comp.'!$D$5:$D$152='Analítico Cp.'!$B117),-('Comp.'!$J$5:$J$152=I$1),('Comp.'!$E$5:$E$152))</f>
        <v>0</v>
      </c>
      <c r="J117" s="12">
        <f>SUMPRODUCT(-('Diário 1º PA'!$E$4:$E$2000='Analítico Cp.'!$B117),-('Diário 1º PA'!$P$4:$P$2000=J$1),('Diário 1º PA'!$F$4:$F$2000))+SUMPRODUCT(-('Diário 2º PA'!$E$4:$E$1998='Analítico Cp.'!$B117),-('Diário 2º PA'!$P$4:$P$1998=J$1),('Diário 2º PA'!$F$4:$F$1998))+SUMPRODUCT(-('Diário 3º PA'!$E$4:$E$1991='Analítico Cp.'!$B117),-('Diário 3º PA'!$P$4:$P$1991=J$1),('Diário 3º PA'!$F$4:$F$1991))+SUMPRODUCT(-('Diário 4º PA'!$E$4:$E$2000='Analítico Cp.'!$B117),-('Diário 4º PA'!$P$4:$P$2000=J$1),('Diário 4º PA'!$F$4:$F$2000))+SUMPRODUCT(-('Comp.'!$D$5:$D$152='Analítico Cp.'!$B117),-('Comp.'!$J$5:$J$152=J$1),('Comp.'!$E$5:$E$152))</f>
        <v>0</v>
      </c>
      <c r="K117" s="12">
        <f>SUMPRODUCT(-('Diário 1º PA'!$E$4:$E$2000='Analítico Cp.'!$B117),-('Diário 1º PA'!$P$4:$P$2000=K$1),('Diário 1º PA'!$F$4:$F$2000))+SUMPRODUCT(-('Diário 2º PA'!$E$4:$E$1998='Analítico Cp.'!$B117),-('Diário 2º PA'!$P$4:$P$1998=K$1),('Diário 2º PA'!$F$4:$F$1998))+SUMPRODUCT(-('Diário 3º PA'!$E$4:$E$1991='Analítico Cp.'!$B117),-('Diário 3º PA'!$P$4:$P$1991=K$1),('Diário 3º PA'!$F$4:$F$1991))+SUMPRODUCT(-('Diário 4º PA'!$E$4:$E$2000='Analítico Cp.'!$B117),-('Diário 4º PA'!$P$4:$P$2000=K$1),('Diário 4º PA'!$F$4:$F$2000))+SUMPRODUCT(-('Comp.'!$D$5:$D$152='Analítico Cp.'!$B117),-('Comp.'!$J$5:$J$152=K$1),('Comp.'!$E$5:$E$152))</f>
        <v>0</v>
      </c>
      <c r="L117" s="12">
        <f>SUMPRODUCT(-('Diário 1º PA'!$E$4:$E$2000='Analítico Cp.'!$B117),-('Diário 1º PA'!$P$4:$P$2000=L$1),('Diário 1º PA'!$F$4:$F$2000))+SUMPRODUCT(-('Diário 2º PA'!$E$4:$E$1998='Analítico Cp.'!$B117),-('Diário 2º PA'!$P$4:$P$1998=L$1),('Diário 2º PA'!$F$4:$F$1998))+SUMPRODUCT(-('Diário 3º PA'!$E$4:$E$1991='Analítico Cp.'!$B117),-('Diário 3º PA'!$P$4:$P$1991=L$1),('Diário 3º PA'!$F$4:$F$1991))+SUMPRODUCT(-('Diário 4º PA'!$E$4:$E$2000='Analítico Cp.'!$B117),-('Diário 4º PA'!$P$4:$P$2000=L$1),('Diário 4º PA'!$F$4:$F$2000))+SUMPRODUCT(-('Comp.'!$D$5:$D$152='Analítico Cp.'!$B117),-('Comp.'!$J$5:$J$152=L$1),('Comp.'!$E$5:$E$152))</f>
        <v>0</v>
      </c>
      <c r="M117" s="12">
        <f>SUMPRODUCT(-('Diário 1º PA'!$E$4:$E$2000='Analítico Cp.'!$B117),-('Diário 1º PA'!$P$4:$P$2000=M$1),('Diário 1º PA'!$F$4:$F$2000))+SUMPRODUCT(-('Diário 2º PA'!$E$4:$E$1998='Analítico Cp.'!$B117),-('Diário 2º PA'!$P$4:$P$1998=M$1),('Diário 2º PA'!$F$4:$F$1998))+SUMPRODUCT(-('Diário 3º PA'!$E$4:$E$1991='Analítico Cp.'!$B117),-('Diário 3º PA'!$P$4:$P$1991=M$1),('Diário 3º PA'!$F$4:$F$1991))+SUMPRODUCT(-('Diário 4º PA'!$E$4:$E$2000='Analítico Cp.'!$B117),-('Diário 4º PA'!$P$4:$P$2000=M$1),('Diário 4º PA'!$F$4:$F$2000))+SUMPRODUCT(-('Comp.'!$D$5:$D$152='Analítico Cp.'!$B117),-('Comp.'!$J$5:$J$152=M$1),('Comp.'!$E$5:$E$152))</f>
        <v>0</v>
      </c>
      <c r="N117" s="12">
        <f>SUMPRODUCT(-('Diário 1º PA'!$E$4:$E$2000='Analítico Cp.'!$B117),-('Diário 1º PA'!$P$4:$P$2000=N$1),('Diário 1º PA'!$F$4:$F$2000))+SUMPRODUCT(-('Diário 2º PA'!$E$4:$E$1998='Analítico Cp.'!$B117),-('Diário 2º PA'!$P$4:$P$1998=N$1),('Diário 2º PA'!$F$4:$F$1998))+SUMPRODUCT(-('Diário 3º PA'!$E$4:$E$1991='Analítico Cp.'!$B117),-('Diário 3º PA'!$P$4:$P$1991=N$1),('Diário 3º PA'!$F$4:$F$1991))+SUMPRODUCT(-('Diário 4º PA'!$E$4:$E$2000='Analítico Cp.'!$B117),-('Diário 4º PA'!$P$4:$P$2000=N$1),('Diário 4º PA'!$F$4:$F$2000))+SUMPRODUCT(-('Comp.'!$D$5:$D$152='Analítico Cp.'!$B117),-('Comp.'!$J$5:$J$152=N$1),('Comp.'!$E$5:$E$152))</f>
        <v>0</v>
      </c>
      <c r="O117" s="13">
        <f t="shared" ref="O117:O145" si="14">SUM(C117:N117)</f>
        <v>0</v>
      </c>
      <c r="P117" s="172">
        <f t="shared" ref="P117:P145" si="15">IF($O$163=0,0,O117/$O$163)</f>
        <v>0</v>
      </c>
    </row>
    <row r="118" spans="1:16" ht="23.25" customHeight="1">
      <c r="A118" s="63" t="s">
        <v>404</v>
      </c>
      <c r="B118" s="441" t="s">
        <v>432</v>
      </c>
      <c r="C118" s="12">
        <f>SUMPRODUCT(-('Diário 1º PA'!$E$4:$E$2000='Analítico Cp.'!$B118),-('Diário 1º PA'!$P$4:$P$2000=C$1),('Diário 1º PA'!$F$4:$F$2000))+SUMPRODUCT(-('Diário 2º PA'!$E$4:$E$1998='Analítico Cp.'!$B118),-('Diário 2º PA'!$P$4:$P$1998=C$1),('Diário 2º PA'!$F$4:$F$1998))+SUMPRODUCT(-('Diário 3º PA'!$E$4:$E$1991='Analítico Cp.'!$B118),-('Diário 3º PA'!$P$4:$P$1991=C$1),('Diário 3º PA'!$F$4:$F$1991))+SUMPRODUCT(-('Diário 4º PA'!$E$4:$E$2000='Analítico Cp.'!$B118),-('Diário 4º PA'!$P$4:$P$2000=C$1),('Diário 4º PA'!$F$4:$F$2000))+SUMPRODUCT(-('Comp.'!$D$5:$D$152='Analítico Cp.'!$B118),-('Comp.'!$J$5:$J$152=C$1),('Comp.'!$E$5:$E$152))</f>
        <v>0</v>
      </c>
      <c r="D118" s="12">
        <f>SUMPRODUCT(-('Diário 1º PA'!$E$4:$E$2000='Analítico Cp.'!$B118),-('Diário 1º PA'!$P$4:$P$2000=D$1),('Diário 1º PA'!$F$4:$F$2000))+SUMPRODUCT(-('Diário 2º PA'!$E$4:$E$1998='Analítico Cp.'!$B118),-('Diário 2º PA'!$P$4:$P$1998=D$1),('Diário 2º PA'!$F$4:$F$1998))+SUMPRODUCT(-('Diário 3º PA'!$E$4:$E$1991='Analítico Cp.'!$B118),-('Diário 3º PA'!$P$4:$P$1991=D$1),('Diário 3º PA'!$F$4:$F$1991))+SUMPRODUCT(-('Diário 4º PA'!$E$4:$E$2000='Analítico Cp.'!$B118),-('Diário 4º PA'!$P$4:$P$2000=D$1),('Diário 4º PA'!$F$4:$F$2000))+SUMPRODUCT(-('Comp.'!$D$5:$D$152='Analítico Cp.'!$B118),-('Comp.'!$J$5:$J$152=D$1),('Comp.'!$E$5:$E$152))</f>
        <v>0</v>
      </c>
      <c r="E118" s="12">
        <f>SUMPRODUCT(-('Diário 1º PA'!$E$4:$E$2000='Analítico Cp.'!$B118),-('Diário 1º PA'!$P$4:$P$2000=E$1),('Diário 1º PA'!$F$4:$F$2000))+SUMPRODUCT(-('Diário 2º PA'!$E$4:$E$1998='Analítico Cp.'!$B118),-('Diário 2º PA'!$P$4:$P$1998=E$1),('Diário 2º PA'!$F$4:$F$1998))+SUMPRODUCT(-('Diário 3º PA'!$E$4:$E$1991='Analítico Cp.'!$B118),-('Diário 3º PA'!$P$4:$P$1991=E$1),('Diário 3º PA'!$F$4:$F$1991))+SUMPRODUCT(-('Diário 4º PA'!$E$4:$E$2000='Analítico Cp.'!$B118),-('Diário 4º PA'!$P$4:$P$2000=E$1),('Diário 4º PA'!$F$4:$F$2000))+SUMPRODUCT(-('Comp.'!$D$5:$D$152='Analítico Cp.'!$B118),-('Comp.'!$J$5:$J$152=E$1),('Comp.'!$E$5:$E$152))</f>
        <v>0</v>
      </c>
      <c r="F118" s="12">
        <f>SUMPRODUCT(-('Diário 1º PA'!$E$4:$E$2000='Analítico Cp.'!$B118),-('Diário 1º PA'!$P$4:$P$2000=F$1),('Diário 1º PA'!$F$4:$F$2000))+SUMPRODUCT(-('Diário 2º PA'!$E$4:$E$1998='Analítico Cp.'!$B118),-('Diário 2º PA'!$P$4:$P$1998=F$1),('Diário 2º PA'!$F$4:$F$1998))+SUMPRODUCT(-('Diário 3º PA'!$E$4:$E$1991='Analítico Cp.'!$B118),-('Diário 3º PA'!$P$4:$P$1991=F$1),('Diário 3º PA'!$F$4:$F$1991))+SUMPRODUCT(-('Diário 4º PA'!$E$4:$E$2000='Analítico Cp.'!$B118),-('Diário 4º PA'!$P$4:$P$2000=F$1),('Diário 4º PA'!$F$4:$F$2000))+SUMPRODUCT(-('Comp.'!$D$5:$D$152='Analítico Cp.'!$B118),-('Comp.'!$J$5:$J$152=F$1),('Comp.'!$E$5:$E$152))</f>
        <v>0</v>
      </c>
      <c r="G118" s="12">
        <f>SUMPRODUCT(-('Diário 1º PA'!$E$4:$E$2000='Analítico Cp.'!$B118),-('Diário 1º PA'!$P$4:$P$2000=G$1),('Diário 1º PA'!$F$4:$F$2000))+SUMPRODUCT(-('Diário 2º PA'!$E$4:$E$1998='Analítico Cp.'!$B118),-('Diário 2º PA'!$P$4:$P$1998=G$1),('Diário 2º PA'!$F$4:$F$1998))+SUMPRODUCT(-('Diário 3º PA'!$E$4:$E$1991='Analítico Cp.'!$B118),-('Diário 3º PA'!$P$4:$P$1991=G$1),('Diário 3º PA'!$F$4:$F$1991))+SUMPRODUCT(-('Diário 4º PA'!$E$4:$E$2000='Analítico Cp.'!$B118),-('Diário 4º PA'!$P$4:$P$2000=G$1),('Diário 4º PA'!$F$4:$F$2000))+SUMPRODUCT(-('Comp.'!$D$5:$D$152='Analítico Cp.'!$B118),-('Comp.'!$J$5:$J$152=G$1),('Comp.'!$E$5:$E$152))</f>
        <v>0</v>
      </c>
      <c r="H118" s="12">
        <f>SUMPRODUCT(-('Diário 1º PA'!$E$4:$E$2000='Analítico Cp.'!$B118),-('Diário 1º PA'!$P$4:$P$2000=H$1),('Diário 1º PA'!$F$4:$F$2000))+SUMPRODUCT(-('Diário 2º PA'!$E$4:$E$1998='Analítico Cp.'!$B118),-('Diário 2º PA'!$P$4:$P$1998=H$1),('Diário 2º PA'!$F$4:$F$1998))+SUMPRODUCT(-('Diário 3º PA'!$E$4:$E$1991='Analítico Cp.'!$B118),-('Diário 3º PA'!$P$4:$P$1991=H$1),('Diário 3º PA'!$F$4:$F$1991))+SUMPRODUCT(-('Diário 4º PA'!$E$4:$E$2000='Analítico Cp.'!$B118),-('Diário 4º PA'!$P$4:$P$2000=H$1),('Diário 4º PA'!$F$4:$F$2000))+SUMPRODUCT(-('Comp.'!$D$5:$D$152='Analítico Cp.'!$B118),-('Comp.'!$J$5:$J$152=H$1),('Comp.'!$E$5:$E$152))</f>
        <v>0</v>
      </c>
      <c r="I118" s="12">
        <f>SUMPRODUCT(-('Diário 1º PA'!$E$4:$E$2000='Analítico Cp.'!$B118),-('Diário 1º PA'!$P$4:$P$2000=I$1),('Diário 1º PA'!$F$4:$F$2000))+SUMPRODUCT(-('Diário 2º PA'!$E$4:$E$1998='Analítico Cp.'!$B118),-('Diário 2º PA'!$P$4:$P$1998=I$1),('Diário 2º PA'!$F$4:$F$1998))+SUMPRODUCT(-('Diário 3º PA'!$E$4:$E$1991='Analítico Cp.'!$B118),-('Diário 3º PA'!$P$4:$P$1991=I$1),('Diário 3º PA'!$F$4:$F$1991))+SUMPRODUCT(-('Diário 4º PA'!$E$4:$E$2000='Analítico Cp.'!$B118),-('Diário 4º PA'!$P$4:$P$2000=I$1),('Diário 4º PA'!$F$4:$F$2000))+SUMPRODUCT(-('Comp.'!$D$5:$D$152='Analítico Cp.'!$B118),-('Comp.'!$J$5:$J$152=I$1),('Comp.'!$E$5:$E$152))</f>
        <v>0</v>
      </c>
      <c r="J118" s="12">
        <f>SUMPRODUCT(-('Diário 1º PA'!$E$4:$E$2000='Analítico Cp.'!$B118),-('Diário 1º PA'!$P$4:$P$2000=J$1),('Diário 1º PA'!$F$4:$F$2000))+SUMPRODUCT(-('Diário 2º PA'!$E$4:$E$1998='Analítico Cp.'!$B118),-('Diário 2º PA'!$P$4:$P$1998=J$1),('Diário 2º PA'!$F$4:$F$1998))+SUMPRODUCT(-('Diário 3º PA'!$E$4:$E$1991='Analítico Cp.'!$B118),-('Diário 3º PA'!$P$4:$P$1991=J$1),('Diário 3º PA'!$F$4:$F$1991))+SUMPRODUCT(-('Diário 4º PA'!$E$4:$E$2000='Analítico Cp.'!$B118),-('Diário 4º PA'!$P$4:$P$2000=J$1),('Diário 4º PA'!$F$4:$F$2000))+SUMPRODUCT(-('Comp.'!$D$5:$D$152='Analítico Cp.'!$B118),-('Comp.'!$J$5:$J$152=J$1),('Comp.'!$E$5:$E$152))</f>
        <v>1712</v>
      </c>
      <c r="K118" s="12">
        <f>SUMPRODUCT(-('Diário 1º PA'!$E$4:$E$2000='Analítico Cp.'!$B118),-('Diário 1º PA'!$P$4:$P$2000=K$1),('Diário 1º PA'!$F$4:$F$2000))+SUMPRODUCT(-('Diário 2º PA'!$E$4:$E$1998='Analítico Cp.'!$B118),-('Diário 2º PA'!$P$4:$P$1998=K$1),('Diário 2º PA'!$F$4:$F$1998))+SUMPRODUCT(-('Diário 3º PA'!$E$4:$E$1991='Analítico Cp.'!$B118),-('Diário 3º PA'!$P$4:$P$1991=K$1),('Diário 3º PA'!$F$4:$F$1991))+SUMPRODUCT(-('Diário 4º PA'!$E$4:$E$2000='Analítico Cp.'!$B118),-('Diário 4º PA'!$P$4:$P$2000=K$1),('Diário 4º PA'!$F$4:$F$2000))+SUMPRODUCT(-('Comp.'!$D$5:$D$152='Analítico Cp.'!$B118),-('Comp.'!$J$5:$J$152=K$1),('Comp.'!$E$5:$E$152))</f>
        <v>0</v>
      </c>
      <c r="L118" s="12">
        <f>SUMPRODUCT(-('Diário 1º PA'!$E$4:$E$2000='Analítico Cp.'!$B118),-('Diário 1º PA'!$P$4:$P$2000=L$1),('Diário 1º PA'!$F$4:$F$2000))+SUMPRODUCT(-('Diário 2º PA'!$E$4:$E$1998='Analítico Cp.'!$B118),-('Diário 2º PA'!$P$4:$P$1998=L$1),('Diário 2º PA'!$F$4:$F$1998))+SUMPRODUCT(-('Diário 3º PA'!$E$4:$E$1991='Analítico Cp.'!$B118),-('Diário 3º PA'!$P$4:$P$1991=L$1),('Diário 3º PA'!$F$4:$F$1991))+SUMPRODUCT(-('Diário 4º PA'!$E$4:$E$2000='Analítico Cp.'!$B118),-('Diário 4º PA'!$P$4:$P$2000=L$1),('Diário 4º PA'!$F$4:$F$2000))+SUMPRODUCT(-('Comp.'!$D$5:$D$152='Analítico Cp.'!$B118),-('Comp.'!$J$5:$J$152=L$1),('Comp.'!$E$5:$E$152))</f>
        <v>0</v>
      </c>
      <c r="M118" s="12">
        <f>SUMPRODUCT(-('Diário 1º PA'!$E$4:$E$2000='Analítico Cp.'!$B118),-('Diário 1º PA'!$P$4:$P$2000=M$1),('Diário 1º PA'!$F$4:$F$2000))+SUMPRODUCT(-('Diário 2º PA'!$E$4:$E$1998='Analítico Cp.'!$B118),-('Diário 2º PA'!$P$4:$P$1998=M$1),('Diário 2º PA'!$F$4:$F$1998))+SUMPRODUCT(-('Diário 3º PA'!$E$4:$E$1991='Analítico Cp.'!$B118),-('Diário 3º PA'!$P$4:$P$1991=M$1),('Diário 3º PA'!$F$4:$F$1991))+SUMPRODUCT(-('Diário 4º PA'!$E$4:$E$2000='Analítico Cp.'!$B118),-('Diário 4º PA'!$P$4:$P$2000=M$1),('Diário 4º PA'!$F$4:$F$2000))+SUMPRODUCT(-('Comp.'!$D$5:$D$152='Analítico Cp.'!$B118),-('Comp.'!$J$5:$J$152=M$1),('Comp.'!$E$5:$E$152))</f>
        <v>0</v>
      </c>
      <c r="N118" s="12">
        <f>SUMPRODUCT(-('Diário 1º PA'!$E$4:$E$2000='Analítico Cp.'!$B118),-('Diário 1º PA'!$P$4:$P$2000=N$1),('Diário 1º PA'!$F$4:$F$2000))+SUMPRODUCT(-('Diário 2º PA'!$E$4:$E$1998='Analítico Cp.'!$B118),-('Diário 2º PA'!$P$4:$P$1998=N$1),('Diário 2º PA'!$F$4:$F$1998))+SUMPRODUCT(-('Diário 3º PA'!$E$4:$E$1991='Analítico Cp.'!$B118),-('Diário 3º PA'!$P$4:$P$1991=N$1),('Diário 3º PA'!$F$4:$F$1991))+SUMPRODUCT(-('Diário 4º PA'!$E$4:$E$2000='Analítico Cp.'!$B118),-('Diário 4º PA'!$P$4:$P$2000=N$1),('Diário 4º PA'!$F$4:$F$2000))+SUMPRODUCT(-('Comp.'!$D$5:$D$152='Analítico Cp.'!$B118),-('Comp.'!$J$5:$J$152=N$1),('Comp.'!$E$5:$E$152))</f>
        <v>0</v>
      </c>
      <c r="O118" s="13">
        <f t="shared" si="14"/>
        <v>1712</v>
      </c>
      <c r="P118" s="172">
        <f t="shared" si="15"/>
        <v>7.6680998772338097E-4</v>
      </c>
    </row>
    <row r="119" spans="1:16" ht="23.25" customHeight="1">
      <c r="A119" s="63" t="s">
        <v>405</v>
      </c>
      <c r="B119" s="441" t="s">
        <v>433</v>
      </c>
      <c r="C119" s="12">
        <f>SUMPRODUCT(-('Diário 1º PA'!$E$4:$E$2000='Analítico Cp.'!$B119),-('Diário 1º PA'!$P$4:$P$2000=C$1),('Diário 1º PA'!$F$4:$F$2000))+SUMPRODUCT(-('Diário 2º PA'!$E$4:$E$1998='Analítico Cp.'!$B119),-('Diário 2º PA'!$P$4:$P$1998=C$1),('Diário 2º PA'!$F$4:$F$1998))+SUMPRODUCT(-('Diário 3º PA'!$E$4:$E$1991='Analítico Cp.'!$B119),-('Diário 3º PA'!$P$4:$P$1991=C$1),('Diário 3º PA'!$F$4:$F$1991))+SUMPRODUCT(-('Diário 4º PA'!$E$4:$E$2000='Analítico Cp.'!$B119),-('Diário 4º PA'!$P$4:$P$2000=C$1),('Diário 4º PA'!$F$4:$F$2000))+SUMPRODUCT(-('Comp.'!$D$5:$D$152='Analítico Cp.'!$B119),-('Comp.'!$J$5:$J$152=C$1),('Comp.'!$E$5:$E$152))</f>
        <v>0</v>
      </c>
      <c r="D119" s="12">
        <f>SUMPRODUCT(-('Diário 1º PA'!$E$4:$E$2000='Analítico Cp.'!$B119),-('Diário 1º PA'!$P$4:$P$2000=D$1),('Diário 1º PA'!$F$4:$F$2000))+SUMPRODUCT(-('Diário 2º PA'!$E$4:$E$1998='Analítico Cp.'!$B119),-('Diário 2º PA'!$P$4:$P$1998=D$1),('Diário 2º PA'!$F$4:$F$1998))+SUMPRODUCT(-('Diário 3º PA'!$E$4:$E$1991='Analítico Cp.'!$B119),-('Diário 3º PA'!$P$4:$P$1991=D$1),('Diário 3º PA'!$F$4:$F$1991))+SUMPRODUCT(-('Diário 4º PA'!$E$4:$E$2000='Analítico Cp.'!$B119),-('Diário 4º PA'!$P$4:$P$2000=D$1),('Diário 4º PA'!$F$4:$F$2000))+SUMPRODUCT(-('Comp.'!$D$5:$D$152='Analítico Cp.'!$B119),-('Comp.'!$J$5:$J$152=D$1),('Comp.'!$E$5:$E$152))</f>
        <v>0</v>
      </c>
      <c r="E119" s="12">
        <f>SUMPRODUCT(-('Diário 1º PA'!$E$4:$E$2000='Analítico Cp.'!$B119),-('Diário 1º PA'!$P$4:$P$2000=E$1),('Diário 1º PA'!$F$4:$F$2000))+SUMPRODUCT(-('Diário 2º PA'!$E$4:$E$1998='Analítico Cp.'!$B119),-('Diário 2º PA'!$P$4:$P$1998=E$1),('Diário 2º PA'!$F$4:$F$1998))+SUMPRODUCT(-('Diário 3º PA'!$E$4:$E$1991='Analítico Cp.'!$B119),-('Diário 3º PA'!$P$4:$P$1991=E$1),('Diário 3º PA'!$F$4:$F$1991))+SUMPRODUCT(-('Diário 4º PA'!$E$4:$E$2000='Analítico Cp.'!$B119),-('Diário 4º PA'!$P$4:$P$2000=E$1),('Diário 4º PA'!$F$4:$F$2000))+SUMPRODUCT(-('Comp.'!$D$5:$D$152='Analítico Cp.'!$B119),-('Comp.'!$J$5:$J$152=E$1),('Comp.'!$E$5:$E$152))</f>
        <v>0</v>
      </c>
      <c r="F119" s="12">
        <f>SUMPRODUCT(-('Diário 1º PA'!$E$4:$E$2000='Analítico Cp.'!$B119),-('Diário 1º PA'!$P$4:$P$2000=F$1),('Diário 1º PA'!$F$4:$F$2000))+SUMPRODUCT(-('Diário 2º PA'!$E$4:$E$1998='Analítico Cp.'!$B119),-('Diário 2º PA'!$P$4:$P$1998=F$1),('Diário 2º PA'!$F$4:$F$1998))+SUMPRODUCT(-('Diário 3º PA'!$E$4:$E$1991='Analítico Cp.'!$B119),-('Diário 3º PA'!$P$4:$P$1991=F$1),('Diário 3º PA'!$F$4:$F$1991))+SUMPRODUCT(-('Diário 4º PA'!$E$4:$E$2000='Analítico Cp.'!$B119),-('Diário 4º PA'!$P$4:$P$2000=F$1),('Diário 4º PA'!$F$4:$F$2000))+SUMPRODUCT(-('Comp.'!$D$5:$D$152='Analítico Cp.'!$B119),-('Comp.'!$J$5:$J$152=F$1),('Comp.'!$E$5:$E$152))</f>
        <v>0</v>
      </c>
      <c r="G119" s="12">
        <f>SUMPRODUCT(-('Diário 1º PA'!$E$4:$E$2000='Analítico Cp.'!$B119),-('Diário 1º PA'!$P$4:$P$2000=G$1),('Diário 1º PA'!$F$4:$F$2000))+SUMPRODUCT(-('Diário 2º PA'!$E$4:$E$1998='Analítico Cp.'!$B119),-('Diário 2º PA'!$P$4:$P$1998=G$1),('Diário 2º PA'!$F$4:$F$1998))+SUMPRODUCT(-('Diário 3º PA'!$E$4:$E$1991='Analítico Cp.'!$B119),-('Diário 3º PA'!$P$4:$P$1991=G$1),('Diário 3º PA'!$F$4:$F$1991))+SUMPRODUCT(-('Diário 4º PA'!$E$4:$E$2000='Analítico Cp.'!$B119),-('Diário 4º PA'!$P$4:$P$2000=G$1),('Diário 4º PA'!$F$4:$F$2000))+SUMPRODUCT(-('Comp.'!$D$5:$D$152='Analítico Cp.'!$B119),-('Comp.'!$J$5:$J$152=G$1),('Comp.'!$E$5:$E$152))</f>
        <v>0</v>
      </c>
      <c r="H119" s="12">
        <f>SUMPRODUCT(-('Diário 1º PA'!$E$4:$E$2000='Analítico Cp.'!$B119),-('Diário 1º PA'!$P$4:$P$2000=H$1),('Diário 1º PA'!$F$4:$F$2000))+SUMPRODUCT(-('Diário 2º PA'!$E$4:$E$1998='Analítico Cp.'!$B119),-('Diário 2º PA'!$P$4:$P$1998=H$1),('Diário 2º PA'!$F$4:$F$1998))+SUMPRODUCT(-('Diário 3º PA'!$E$4:$E$1991='Analítico Cp.'!$B119),-('Diário 3º PA'!$P$4:$P$1991=H$1),('Diário 3º PA'!$F$4:$F$1991))+SUMPRODUCT(-('Diário 4º PA'!$E$4:$E$2000='Analítico Cp.'!$B119),-('Diário 4º PA'!$P$4:$P$2000=H$1),('Diário 4º PA'!$F$4:$F$2000))+SUMPRODUCT(-('Comp.'!$D$5:$D$152='Analítico Cp.'!$B119),-('Comp.'!$J$5:$J$152=H$1),('Comp.'!$E$5:$E$152))</f>
        <v>0</v>
      </c>
      <c r="I119" s="12">
        <f>SUMPRODUCT(-('Diário 1º PA'!$E$4:$E$2000='Analítico Cp.'!$B119),-('Diário 1º PA'!$P$4:$P$2000=I$1),('Diário 1º PA'!$F$4:$F$2000))+SUMPRODUCT(-('Diário 2º PA'!$E$4:$E$1998='Analítico Cp.'!$B119),-('Diário 2º PA'!$P$4:$P$1998=I$1),('Diário 2º PA'!$F$4:$F$1998))+SUMPRODUCT(-('Diário 3º PA'!$E$4:$E$1991='Analítico Cp.'!$B119),-('Diário 3º PA'!$P$4:$P$1991=I$1),('Diário 3º PA'!$F$4:$F$1991))+SUMPRODUCT(-('Diário 4º PA'!$E$4:$E$2000='Analítico Cp.'!$B119),-('Diário 4º PA'!$P$4:$P$2000=I$1),('Diário 4º PA'!$F$4:$F$2000))+SUMPRODUCT(-('Comp.'!$D$5:$D$152='Analítico Cp.'!$B119),-('Comp.'!$J$5:$J$152=I$1),('Comp.'!$E$5:$E$152))</f>
        <v>0</v>
      </c>
      <c r="J119" s="12">
        <f>SUMPRODUCT(-('Diário 1º PA'!$E$4:$E$2000='Analítico Cp.'!$B119),-('Diário 1º PA'!$P$4:$P$2000=J$1),('Diário 1º PA'!$F$4:$F$2000))+SUMPRODUCT(-('Diário 2º PA'!$E$4:$E$1998='Analítico Cp.'!$B119),-('Diário 2º PA'!$P$4:$P$1998=J$1),('Diário 2º PA'!$F$4:$F$1998))+SUMPRODUCT(-('Diário 3º PA'!$E$4:$E$1991='Analítico Cp.'!$B119),-('Diário 3º PA'!$P$4:$P$1991=J$1),('Diário 3º PA'!$F$4:$F$1991))+SUMPRODUCT(-('Diário 4º PA'!$E$4:$E$2000='Analítico Cp.'!$B119),-('Diário 4º PA'!$P$4:$P$2000=J$1),('Diário 4º PA'!$F$4:$F$2000))+SUMPRODUCT(-('Comp.'!$D$5:$D$152='Analítico Cp.'!$B119),-('Comp.'!$J$5:$J$152=J$1),('Comp.'!$E$5:$E$152))</f>
        <v>0</v>
      </c>
      <c r="K119" s="12">
        <f>SUMPRODUCT(-('Diário 1º PA'!$E$4:$E$2000='Analítico Cp.'!$B119),-('Diário 1º PA'!$P$4:$P$2000=K$1),('Diário 1º PA'!$F$4:$F$2000))+SUMPRODUCT(-('Diário 2º PA'!$E$4:$E$1998='Analítico Cp.'!$B119),-('Diário 2º PA'!$P$4:$P$1998=K$1),('Diário 2º PA'!$F$4:$F$1998))+SUMPRODUCT(-('Diário 3º PA'!$E$4:$E$1991='Analítico Cp.'!$B119),-('Diário 3º PA'!$P$4:$P$1991=K$1),('Diário 3º PA'!$F$4:$F$1991))+SUMPRODUCT(-('Diário 4º PA'!$E$4:$E$2000='Analítico Cp.'!$B119),-('Diário 4º PA'!$P$4:$P$2000=K$1),('Diário 4º PA'!$F$4:$F$2000))+SUMPRODUCT(-('Comp.'!$D$5:$D$152='Analítico Cp.'!$B119),-('Comp.'!$J$5:$J$152=K$1),('Comp.'!$E$5:$E$152))</f>
        <v>0</v>
      </c>
      <c r="L119" s="12">
        <f>SUMPRODUCT(-('Diário 1º PA'!$E$4:$E$2000='Analítico Cp.'!$B119),-('Diário 1º PA'!$P$4:$P$2000=L$1),('Diário 1º PA'!$F$4:$F$2000))+SUMPRODUCT(-('Diário 2º PA'!$E$4:$E$1998='Analítico Cp.'!$B119),-('Diário 2º PA'!$P$4:$P$1998=L$1),('Diário 2º PA'!$F$4:$F$1998))+SUMPRODUCT(-('Diário 3º PA'!$E$4:$E$1991='Analítico Cp.'!$B119),-('Diário 3º PA'!$P$4:$P$1991=L$1),('Diário 3º PA'!$F$4:$F$1991))+SUMPRODUCT(-('Diário 4º PA'!$E$4:$E$2000='Analítico Cp.'!$B119),-('Diário 4º PA'!$P$4:$P$2000=L$1),('Diário 4º PA'!$F$4:$F$2000))+SUMPRODUCT(-('Comp.'!$D$5:$D$152='Analítico Cp.'!$B119),-('Comp.'!$J$5:$J$152=L$1),('Comp.'!$E$5:$E$152))</f>
        <v>0</v>
      </c>
      <c r="M119" s="12">
        <f>SUMPRODUCT(-('Diário 1º PA'!$E$4:$E$2000='Analítico Cp.'!$B119),-('Diário 1º PA'!$P$4:$P$2000=M$1),('Diário 1º PA'!$F$4:$F$2000))+SUMPRODUCT(-('Diário 2º PA'!$E$4:$E$1998='Analítico Cp.'!$B119),-('Diário 2º PA'!$P$4:$P$1998=M$1),('Diário 2º PA'!$F$4:$F$1998))+SUMPRODUCT(-('Diário 3º PA'!$E$4:$E$1991='Analítico Cp.'!$B119),-('Diário 3º PA'!$P$4:$P$1991=M$1),('Diário 3º PA'!$F$4:$F$1991))+SUMPRODUCT(-('Diário 4º PA'!$E$4:$E$2000='Analítico Cp.'!$B119),-('Diário 4º PA'!$P$4:$P$2000=M$1),('Diário 4º PA'!$F$4:$F$2000))+SUMPRODUCT(-('Comp.'!$D$5:$D$152='Analítico Cp.'!$B119),-('Comp.'!$J$5:$J$152=M$1),('Comp.'!$E$5:$E$152))</f>
        <v>0</v>
      </c>
      <c r="N119" s="12">
        <f>SUMPRODUCT(-('Diário 1º PA'!$E$4:$E$2000='Analítico Cp.'!$B119),-('Diário 1º PA'!$P$4:$P$2000=N$1),('Diário 1º PA'!$F$4:$F$2000))+SUMPRODUCT(-('Diário 2º PA'!$E$4:$E$1998='Analítico Cp.'!$B119),-('Diário 2º PA'!$P$4:$P$1998=N$1),('Diário 2º PA'!$F$4:$F$1998))+SUMPRODUCT(-('Diário 3º PA'!$E$4:$E$1991='Analítico Cp.'!$B119),-('Diário 3º PA'!$P$4:$P$1991=N$1),('Diário 3º PA'!$F$4:$F$1991))+SUMPRODUCT(-('Diário 4º PA'!$E$4:$E$2000='Analítico Cp.'!$B119),-('Diário 4º PA'!$P$4:$P$2000=N$1),('Diário 4º PA'!$F$4:$F$2000))+SUMPRODUCT(-('Comp.'!$D$5:$D$152='Analítico Cp.'!$B119),-('Comp.'!$J$5:$J$152=N$1),('Comp.'!$E$5:$E$152))</f>
        <v>0</v>
      </c>
      <c r="O119" s="13">
        <f t="shared" si="14"/>
        <v>0</v>
      </c>
      <c r="P119" s="172">
        <f t="shared" si="15"/>
        <v>0</v>
      </c>
    </row>
    <row r="120" spans="1:16" ht="23.25" customHeight="1">
      <c r="A120" s="63" t="s">
        <v>406</v>
      </c>
      <c r="B120" s="441" t="s">
        <v>434</v>
      </c>
      <c r="C120" s="12">
        <f>SUMPRODUCT(-('Diário 1º PA'!$E$4:$E$2000='Analítico Cp.'!$B120),-('Diário 1º PA'!$P$4:$P$2000=C$1),('Diário 1º PA'!$F$4:$F$2000))+SUMPRODUCT(-('Diário 2º PA'!$E$4:$E$1998='Analítico Cp.'!$B120),-('Diário 2º PA'!$P$4:$P$1998=C$1),('Diário 2º PA'!$F$4:$F$1998))+SUMPRODUCT(-('Diário 3º PA'!$E$4:$E$1991='Analítico Cp.'!$B120),-('Diário 3º PA'!$P$4:$P$1991=C$1),('Diário 3º PA'!$F$4:$F$1991))+SUMPRODUCT(-('Diário 4º PA'!$E$4:$E$2000='Analítico Cp.'!$B120),-('Diário 4º PA'!$P$4:$P$2000=C$1),('Diário 4º PA'!$F$4:$F$2000))+SUMPRODUCT(-('Comp.'!$D$5:$D$152='Analítico Cp.'!$B120),-('Comp.'!$J$5:$J$152=C$1),('Comp.'!$E$5:$E$152))</f>
        <v>0</v>
      </c>
      <c r="D120" s="12">
        <f>SUMPRODUCT(-('Diário 1º PA'!$E$4:$E$2000='Analítico Cp.'!$B120),-('Diário 1º PA'!$P$4:$P$2000=D$1),('Diário 1º PA'!$F$4:$F$2000))+SUMPRODUCT(-('Diário 2º PA'!$E$4:$E$1998='Analítico Cp.'!$B120),-('Diário 2º PA'!$P$4:$P$1998=D$1),('Diário 2º PA'!$F$4:$F$1998))+SUMPRODUCT(-('Diário 3º PA'!$E$4:$E$1991='Analítico Cp.'!$B120),-('Diário 3º PA'!$P$4:$P$1991=D$1),('Diário 3º PA'!$F$4:$F$1991))+SUMPRODUCT(-('Diário 4º PA'!$E$4:$E$2000='Analítico Cp.'!$B120),-('Diário 4º PA'!$P$4:$P$2000=D$1),('Diário 4º PA'!$F$4:$F$2000))+SUMPRODUCT(-('Comp.'!$D$5:$D$152='Analítico Cp.'!$B120),-('Comp.'!$J$5:$J$152=D$1),('Comp.'!$E$5:$E$152))</f>
        <v>0</v>
      </c>
      <c r="E120" s="12">
        <f>SUMPRODUCT(-('Diário 1º PA'!$E$4:$E$2000='Analítico Cp.'!$B120),-('Diário 1º PA'!$P$4:$P$2000=E$1),('Diário 1º PA'!$F$4:$F$2000))+SUMPRODUCT(-('Diário 2º PA'!$E$4:$E$1998='Analítico Cp.'!$B120),-('Diário 2º PA'!$P$4:$P$1998=E$1),('Diário 2º PA'!$F$4:$F$1998))+SUMPRODUCT(-('Diário 3º PA'!$E$4:$E$1991='Analítico Cp.'!$B120),-('Diário 3º PA'!$P$4:$P$1991=E$1),('Diário 3º PA'!$F$4:$F$1991))+SUMPRODUCT(-('Diário 4º PA'!$E$4:$E$2000='Analítico Cp.'!$B120),-('Diário 4º PA'!$P$4:$P$2000=E$1),('Diário 4º PA'!$F$4:$F$2000))+SUMPRODUCT(-('Comp.'!$D$5:$D$152='Analítico Cp.'!$B120),-('Comp.'!$J$5:$J$152=E$1),('Comp.'!$E$5:$E$152))</f>
        <v>22830</v>
      </c>
      <c r="F120" s="12">
        <f>SUMPRODUCT(-('Diário 1º PA'!$E$4:$E$2000='Analítico Cp.'!$B120),-('Diário 1º PA'!$P$4:$P$2000=F$1),('Diário 1º PA'!$F$4:$F$2000))+SUMPRODUCT(-('Diário 2º PA'!$E$4:$E$1998='Analítico Cp.'!$B120),-('Diário 2º PA'!$P$4:$P$1998=F$1),('Diário 2º PA'!$F$4:$F$1998))+SUMPRODUCT(-('Diário 3º PA'!$E$4:$E$1991='Analítico Cp.'!$B120),-('Diário 3º PA'!$P$4:$P$1991=F$1),('Diário 3º PA'!$F$4:$F$1991))+SUMPRODUCT(-('Diário 4º PA'!$E$4:$E$2000='Analítico Cp.'!$B120),-('Diário 4º PA'!$P$4:$P$2000=F$1),('Diário 4º PA'!$F$4:$F$2000))+SUMPRODUCT(-('Comp.'!$D$5:$D$152='Analítico Cp.'!$B120),-('Comp.'!$J$5:$J$152=F$1),('Comp.'!$E$5:$E$152))</f>
        <v>0</v>
      </c>
      <c r="G120" s="12">
        <f>SUMPRODUCT(-('Diário 1º PA'!$E$4:$E$2000='Analítico Cp.'!$B120),-('Diário 1º PA'!$P$4:$P$2000=G$1),('Diário 1º PA'!$F$4:$F$2000))+SUMPRODUCT(-('Diário 2º PA'!$E$4:$E$1998='Analítico Cp.'!$B120),-('Diário 2º PA'!$P$4:$P$1998=G$1),('Diário 2º PA'!$F$4:$F$1998))+SUMPRODUCT(-('Diário 3º PA'!$E$4:$E$1991='Analítico Cp.'!$B120),-('Diário 3º PA'!$P$4:$P$1991=G$1),('Diário 3º PA'!$F$4:$F$1991))+SUMPRODUCT(-('Diário 4º PA'!$E$4:$E$2000='Analítico Cp.'!$B120),-('Diário 4º PA'!$P$4:$P$2000=G$1),('Diário 4º PA'!$F$4:$F$2000))+SUMPRODUCT(-('Comp.'!$D$5:$D$152='Analítico Cp.'!$B120),-('Comp.'!$J$5:$J$152=G$1),('Comp.'!$E$5:$E$152))</f>
        <v>56640</v>
      </c>
      <c r="H120" s="12">
        <f>SUMPRODUCT(-('Diário 1º PA'!$E$4:$E$2000='Analítico Cp.'!$B120),-('Diário 1º PA'!$P$4:$P$2000=H$1),('Diário 1º PA'!$F$4:$F$2000))+SUMPRODUCT(-('Diário 2º PA'!$E$4:$E$1998='Analítico Cp.'!$B120),-('Diário 2º PA'!$P$4:$P$1998=H$1),('Diário 2º PA'!$F$4:$F$1998))+SUMPRODUCT(-('Diário 3º PA'!$E$4:$E$1991='Analítico Cp.'!$B120),-('Diário 3º PA'!$P$4:$P$1991=H$1),('Diário 3º PA'!$F$4:$F$1991))+SUMPRODUCT(-('Diário 4º PA'!$E$4:$E$2000='Analítico Cp.'!$B120),-('Diário 4º PA'!$P$4:$P$2000=H$1),('Diário 4º PA'!$F$4:$F$2000))+SUMPRODUCT(-('Comp.'!$D$5:$D$152='Analítico Cp.'!$B120),-('Comp.'!$J$5:$J$152=H$1),('Comp.'!$E$5:$E$152))</f>
        <v>17000</v>
      </c>
      <c r="I120" s="12">
        <f>SUMPRODUCT(-('Diário 1º PA'!$E$4:$E$2000='Analítico Cp.'!$B120),-('Diário 1º PA'!$P$4:$P$2000=I$1),('Diário 1º PA'!$F$4:$F$2000))+SUMPRODUCT(-('Diário 2º PA'!$E$4:$E$1998='Analítico Cp.'!$B120),-('Diário 2º PA'!$P$4:$P$1998=I$1),('Diário 2º PA'!$F$4:$F$1998))+SUMPRODUCT(-('Diário 3º PA'!$E$4:$E$1991='Analítico Cp.'!$B120),-('Diário 3º PA'!$P$4:$P$1991=I$1),('Diário 3º PA'!$F$4:$F$1991))+SUMPRODUCT(-('Diário 4º PA'!$E$4:$E$2000='Analítico Cp.'!$B120),-('Diário 4º PA'!$P$4:$P$2000=I$1),('Diário 4º PA'!$F$4:$F$2000))+SUMPRODUCT(-('Comp.'!$D$5:$D$152='Analítico Cp.'!$B120),-('Comp.'!$J$5:$J$152=I$1),('Comp.'!$E$5:$E$152))</f>
        <v>28800</v>
      </c>
      <c r="J120" s="12">
        <f>SUMPRODUCT(-('Diário 1º PA'!$E$4:$E$2000='Analítico Cp.'!$B120),-('Diário 1º PA'!$P$4:$P$2000=J$1),('Diário 1º PA'!$F$4:$F$2000))+SUMPRODUCT(-('Diário 2º PA'!$E$4:$E$1998='Analítico Cp.'!$B120),-('Diário 2º PA'!$P$4:$P$1998=J$1),('Diário 2º PA'!$F$4:$F$1998))+SUMPRODUCT(-('Diário 3º PA'!$E$4:$E$1991='Analítico Cp.'!$B120),-('Diário 3º PA'!$P$4:$P$1991=J$1),('Diário 3º PA'!$F$4:$F$1991))+SUMPRODUCT(-('Diário 4º PA'!$E$4:$E$2000='Analítico Cp.'!$B120),-('Diário 4º PA'!$P$4:$P$2000=J$1),('Diário 4º PA'!$F$4:$F$2000))+SUMPRODUCT(-('Comp.'!$D$5:$D$152='Analítico Cp.'!$B120),-('Comp.'!$J$5:$J$152=J$1),('Comp.'!$E$5:$E$152))</f>
        <v>33459.999999999993</v>
      </c>
      <c r="K120" s="12">
        <f>SUMPRODUCT(-('Diário 1º PA'!$E$4:$E$2000='Analítico Cp.'!$B120),-('Diário 1º PA'!$P$4:$P$2000=K$1),('Diário 1º PA'!$F$4:$F$2000))+SUMPRODUCT(-('Diário 2º PA'!$E$4:$E$1998='Analítico Cp.'!$B120),-('Diário 2º PA'!$P$4:$P$1998=K$1),('Diário 2º PA'!$F$4:$F$1998))+SUMPRODUCT(-('Diário 3º PA'!$E$4:$E$1991='Analítico Cp.'!$B120),-('Diário 3º PA'!$P$4:$P$1991=K$1),('Diário 3º PA'!$F$4:$F$1991))+SUMPRODUCT(-('Diário 4º PA'!$E$4:$E$2000='Analítico Cp.'!$B120),-('Diário 4º PA'!$P$4:$P$2000=K$1),('Diário 4º PA'!$F$4:$F$2000))+SUMPRODUCT(-('Comp.'!$D$5:$D$152='Analítico Cp.'!$B120),-('Comp.'!$J$5:$J$152=K$1),('Comp.'!$E$5:$E$152))</f>
        <v>52000</v>
      </c>
      <c r="L120" s="12">
        <f>SUMPRODUCT(-('Diário 1º PA'!$E$4:$E$2000='Analítico Cp.'!$B120),-('Diário 1º PA'!$P$4:$P$2000=L$1),('Diário 1º PA'!$F$4:$F$2000))+SUMPRODUCT(-('Diário 2º PA'!$E$4:$E$1998='Analítico Cp.'!$B120),-('Diário 2º PA'!$P$4:$P$1998=L$1),('Diário 2º PA'!$F$4:$F$1998))+SUMPRODUCT(-('Diário 3º PA'!$E$4:$E$1991='Analítico Cp.'!$B120),-('Diário 3º PA'!$P$4:$P$1991=L$1),('Diário 3º PA'!$F$4:$F$1991))+SUMPRODUCT(-('Diário 4º PA'!$E$4:$E$2000='Analítico Cp.'!$B120),-('Diário 4º PA'!$P$4:$P$2000=L$1),('Diário 4º PA'!$F$4:$F$2000))+SUMPRODUCT(-('Comp.'!$D$5:$D$152='Analítico Cp.'!$B120),-('Comp.'!$J$5:$J$152=L$1),('Comp.'!$E$5:$E$152))</f>
        <v>69145</v>
      </c>
      <c r="M120" s="12">
        <f>SUMPRODUCT(-('Diário 1º PA'!$E$4:$E$2000='Analítico Cp.'!$B120),-('Diário 1º PA'!$P$4:$P$2000=M$1),('Diário 1º PA'!$F$4:$F$2000))+SUMPRODUCT(-('Diário 2º PA'!$E$4:$E$1998='Analítico Cp.'!$B120),-('Diário 2º PA'!$P$4:$P$1998=M$1),('Diário 2º PA'!$F$4:$F$1998))+SUMPRODUCT(-('Diário 3º PA'!$E$4:$E$1991='Analítico Cp.'!$B120),-('Diário 3º PA'!$P$4:$P$1991=M$1),('Diário 3º PA'!$F$4:$F$1991))+SUMPRODUCT(-('Diário 4º PA'!$E$4:$E$2000='Analítico Cp.'!$B120),-('Diário 4º PA'!$P$4:$P$2000=M$1),('Diário 4º PA'!$F$4:$F$2000))+SUMPRODUCT(-('Comp.'!$D$5:$D$152='Analítico Cp.'!$B120),-('Comp.'!$J$5:$J$152=M$1),('Comp.'!$E$5:$E$152))</f>
        <v>17145</v>
      </c>
      <c r="N120" s="12">
        <f>SUMPRODUCT(-('Diário 1º PA'!$E$4:$E$2000='Analítico Cp.'!$B120),-('Diário 1º PA'!$P$4:$P$2000=N$1),('Diário 1º PA'!$F$4:$F$2000))+SUMPRODUCT(-('Diário 2º PA'!$E$4:$E$1998='Analítico Cp.'!$B120),-('Diário 2º PA'!$P$4:$P$1998=N$1),('Diário 2º PA'!$F$4:$F$1998))+SUMPRODUCT(-('Diário 3º PA'!$E$4:$E$1991='Analítico Cp.'!$B120),-('Diário 3º PA'!$P$4:$P$1991=N$1),('Diário 3º PA'!$F$4:$F$1991))+SUMPRODUCT(-('Diário 4º PA'!$E$4:$E$2000='Analítico Cp.'!$B120),-('Diário 4º PA'!$P$4:$P$2000=N$1),('Diário 4º PA'!$F$4:$F$2000))+SUMPRODUCT(-('Comp.'!$D$5:$D$152='Analítico Cp.'!$B120),-('Comp.'!$J$5:$J$152=N$1),('Comp.'!$E$5:$E$152))</f>
        <v>4800</v>
      </c>
      <c r="O120" s="13">
        <f t="shared" si="14"/>
        <v>301820</v>
      </c>
      <c r="P120" s="172">
        <f t="shared" si="15"/>
        <v>0.13518609257866288</v>
      </c>
    </row>
    <row r="121" spans="1:16" ht="23.25" customHeight="1">
      <c r="A121" s="63" t="s">
        <v>407</v>
      </c>
      <c r="B121" s="441" t="s">
        <v>435</v>
      </c>
      <c r="C121" s="12">
        <f>SUMPRODUCT(-('Diário 1º PA'!$E$4:$E$2000='Analítico Cp.'!$B121),-('Diário 1º PA'!$P$4:$P$2000=C$1),('Diário 1º PA'!$F$4:$F$2000))+SUMPRODUCT(-('Diário 2º PA'!$E$4:$E$1998='Analítico Cp.'!$B121),-('Diário 2º PA'!$P$4:$P$1998=C$1),('Diário 2º PA'!$F$4:$F$1998))+SUMPRODUCT(-('Diário 3º PA'!$E$4:$E$1991='Analítico Cp.'!$B121),-('Diário 3º PA'!$P$4:$P$1991=C$1),('Diário 3º PA'!$F$4:$F$1991))+SUMPRODUCT(-('Diário 4º PA'!$E$4:$E$2000='Analítico Cp.'!$B121),-('Diário 4º PA'!$P$4:$P$2000=C$1),('Diário 4º PA'!$F$4:$F$2000))+SUMPRODUCT(-('Comp.'!$D$5:$D$152='Analítico Cp.'!$B121),-('Comp.'!$J$5:$J$152=C$1),('Comp.'!$E$5:$E$152))</f>
        <v>0</v>
      </c>
      <c r="D121" s="12">
        <f>SUMPRODUCT(-('Diário 1º PA'!$E$4:$E$2000='Analítico Cp.'!$B121),-('Diário 1º PA'!$P$4:$P$2000=D$1),('Diário 1º PA'!$F$4:$F$2000))+SUMPRODUCT(-('Diário 2º PA'!$E$4:$E$1998='Analítico Cp.'!$B121),-('Diário 2º PA'!$P$4:$P$1998=D$1),('Diário 2º PA'!$F$4:$F$1998))+SUMPRODUCT(-('Diário 3º PA'!$E$4:$E$1991='Analítico Cp.'!$B121),-('Diário 3º PA'!$P$4:$P$1991=D$1),('Diário 3º PA'!$F$4:$F$1991))+SUMPRODUCT(-('Diário 4º PA'!$E$4:$E$2000='Analítico Cp.'!$B121),-('Diário 4º PA'!$P$4:$P$2000=D$1),('Diário 4º PA'!$F$4:$F$2000))+SUMPRODUCT(-('Comp.'!$D$5:$D$152='Analítico Cp.'!$B121),-('Comp.'!$J$5:$J$152=D$1),('Comp.'!$E$5:$E$152))</f>
        <v>0</v>
      </c>
      <c r="E121" s="12">
        <f>SUMPRODUCT(-('Diário 1º PA'!$E$4:$E$2000='Analítico Cp.'!$B121),-('Diário 1º PA'!$P$4:$P$2000=E$1),('Diário 1º PA'!$F$4:$F$2000))+SUMPRODUCT(-('Diário 2º PA'!$E$4:$E$1998='Analítico Cp.'!$B121),-('Diário 2º PA'!$P$4:$P$1998=E$1),('Diário 2º PA'!$F$4:$F$1998))+SUMPRODUCT(-('Diário 3º PA'!$E$4:$E$1991='Analítico Cp.'!$B121),-('Diário 3º PA'!$P$4:$P$1991=E$1),('Diário 3º PA'!$F$4:$F$1991))+SUMPRODUCT(-('Diário 4º PA'!$E$4:$E$2000='Analítico Cp.'!$B121),-('Diário 4º PA'!$P$4:$P$2000=E$1),('Diário 4º PA'!$F$4:$F$2000))+SUMPRODUCT(-('Comp.'!$D$5:$D$152='Analítico Cp.'!$B121),-('Comp.'!$J$5:$J$152=E$1),('Comp.'!$E$5:$E$152))</f>
        <v>0</v>
      </c>
      <c r="F121" s="12">
        <f>SUMPRODUCT(-('Diário 1º PA'!$E$4:$E$2000='Analítico Cp.'!$B121),-('Diário 1º PA'!$P$4:$P$2000=F$1),('Diário 1º PA'!$F$4:$F$2000))+SUMPRODUCT(-('Diário 2º PA'!$E$4:$E$1998='Analítico Cp.'!$B121),-('Diário 2º PA'!$P$4:$P$1998=F$1),('Diário 2º PA'!$F$4:$F$1998))+SUMPRODUCT(-('Diário 3º PA'!$E$4:$E$1991='Analítico Cp.'!$B121),-('Diário 3º PA'!$P$4:$P$1991=F$1),('Diário 3º PA'!$F$4:$F$1991))+SUMPRODUCT(-('Diário 4º PA'!$E$4:$E$2000='Analítico Cp.'!$B121),-('Diário 4º PA'!$P$4:$P$2000=F$1),('Diário 4º PA'!$F$4:$F$2000))+SUMPRODUCT(-('Comp.'!$D$5:$D$152='Analítico Cp.'!$B121),-('Comp.'!$J$5:$J$152=F$1),('Comp.'!$E$5:$E$152))</f>
        <v>0</v>
      </c>
      <c r="G121" s="12">
        <f>SUMPRODUCT(-('Diário 1º PA'!$E$4:$E$2000='Analítico Cp.'!$B121),-('Diário 1º PA'!$P$4:$P$2000=G$1),('Diário 1º PA'!$F$4:$F$2000))+SUMPRODUCT(-('Diário 2º PA'!$E$4:$E$1998='Analítico Cp.'!$B121),-('Diário 2º PA'!$P$4:$P$1998=G$1),('Diário 2º PA'!$F$4:$F$1998))+SUMPRODUCT(-('Diário 3º PA'!$E$4:$E$1991='Analítico Cp.'!$B121),-('Diário 3º PA'!$P$4:$P$1991=G$1),('Diário 3º PA'!$F$4:$F$1991))+SUMPRODUCT(-('Diário 4º PA'!$E$4:$E$2000='Analítico Cp.'!$B121),-('Diário 4º PA'!$P$4:$P$2000=G$1),('Diário 4º PA'!$F$4:$F$2000))+SUMPRODUCT(-('Comp.'!$D$5:$D$152='Analítico Cp.'!$B121),-('Comp.'!$J$5:$J$152=G$1),('Comp.'!$E$5:$E$152))</f>
        <v>0</v>
      </c>
      <c r="H121" s="12">
        <f>SUMPRODUCT(-('Diário 1º PA'!$E$4:$E$2000='Analítico Cp.'!$B121),-('Diário 1º PA'!$P$4:$P$2000=H$1),('Diário 1º PA'!$F$4:$F$2000))+SUMPRODUCT(-('Diário 2º PA'!$E$4:$E$1998='Analítico Cp.'!$B121),-('Diário 2º PA'!$P$4:$P$1998=H$1),('Diário 2º PA'!$F$4:$F$1998))+SUMPRODUCT(-('Diário 3º PA'!$E$4:$E$1991='Analítico Cp.'!$B121),-('Diário 3º PA'!$P$4:$P$1991=H$1),('Diário 3º PA'!$F$4:$F$1991))+SUMPRODUCT(-('Diário 4º PA'!$E$4:$E$2000='Analítico Cp.'!$B121),-('Diário 4º PA'!$P$4:$P$2000=H$1),('Diário 4º PA'!$F$4:$F$2000))+SUMPRODUCT(-('Comp.'!$D$5:$D$152='Analítico Cp.'!$B121),-('Comp.'!$J$5:$J$152=H$1),('Comp.'!$E$5:$E$152))</f>
        <v>0</v>
      </c>
      <c r="I121" s="12">
        <f>SUMPRODUCT(-('Diário 1º PA'!$E$4:$E$2000='Analítico Cp.'!$B121),-('Diário 1º PA'!$P$4:$P$2000=I$1),('Diário 1º PA'!$F$4:$F$2000))+SUMPRODUCT(-('Diário 2º PA'!$E$4:$E$1998='Analítico Cp.'!$B121),-('Diário 2º PA'!$P$4:$P$1998=I$1),('Diário 2º PA'!$F$4:$F$1998))+SUMPRODUCT(-('Diário 3º PA'!$E$4:$E$1991='Analítico Cp.'!$B121),-('Diário 3º PA'!$P$4:$P$1991=I$1),('Diário 3º PA'!$F$4:$F$1991))+SUMPRODUCT(-('Diário 4º PA'!$E$4:$E$2000='Analítico Cp.'!$B121),-('Diário 4º PA'!$P$4:$P$2000=I$1),('Diário 4º PA'!$F$4:$F$2000))+SUMPRODUCT(-('Comp.'!$D$5:$D$152='Analítico Cp.'!$B121),-('Comp.'!$J$5:$J$152=I$1),('Comp.'!$E$5:$E$152))</f>
        <v>0</v>
      </c>
      <c r="J121" s="12">
        <f>SUMPRODUCT(-('Diário 1º PA'!$E$4:$E$2000='Analítico Cp.'!$B121),-('Diário 1º PA'!$P$4:$P$2000=J$1),('Diário 1º PA'!$F$4:$F$2000))+SUMPRODUCT(-('Diário 2º PA'!$E$4:$E$1998='Analítico Cp.'!$B121),-('Diário 2º PA'!$P$4:$P$1998=J$1),('Diário 2º PA'!$F$4:$F$1998))+SUMPRODUCT(-('Diário 3º PA'!$E$4:$E$1991='Analítico Cp.'!$B121),-('Diário 3º PA'!$P$4:$P$1991=J$1),('Diário 3º PA'!$F$4:$F$1991))+SUMPRODUCT(-('Diário 4º PA'!$E$4:$E$2000='Analítico Cp.'!$B121),-('Diário 4º PA'!$P$4:$P$2000=J$1),('Diário 4º PA'!$F$4:$F$2000))+SUMPRODUCT(-('Comp.'!$D$5:$D$152='Analítico Cp.'!$B121),-('Comp.'!$J$5:$J$152=J$1),('Comp.'!$E$5:$E$152))</f>
        <v>0</v>
      </c>
      <c r="K121" s="12">
        <f>SUMPRODUCT(-('Diário 1º PA'!$E$4:$E$2000='Analítico Cp.'!$B121),-('Diário 1º PA'!$P$4:$P$2000=K$1),('Diário 1º PA'!$F$4:$F$2000))+SUMPRODUCT(-('Diário 2º PA'!$E$4:$E$1998='Analítico Cp.'!$B121),-('Diário 2º PA'!$P$4:$P$1998=K$1),('Diário 2º PA'!$F$4:$F$1998))+SUMPRODUCT(-('Diário 3º PA'!$E$4:$E$1991='Analítico Cp.'!$B121),-('Diário 3º PA'!$P$4:$P$1991=K$1),('Diário 3º PA'!$F$4:$F$1991))+SUMPRODUCT(-('Diário 4º PA'!$E$4:$E$2000='Analítico Cp.'!$B121),-('Diário 4º PA'!$P$4:$P$2000=K$1),('Diário 4º PA'!$F$4:$F$2000))+SUMPRODUCT(-('Comp.'!$D$5:$D$152='Analítico Cp.'!$B121),-('Comp.'!$J$5:$J$152=K$1),('Comp.'!$E$5:$E$152))</f>
        <v>0</v>
      </c>
      <c r="L121" s="12">
        <f>SUMPRODUCT(-('Diário 1º PA'!$E$4:$E$2000='Analítico Cp.'!$B121),-('Diário 1º PA'!$P$4:$P$2000=L$1),('Diário 1º PA'!$F$4:$F$2000))+SUMPRODUCT(-('Diário 2º PA'!$E$4:$E$1998='Analítico Cp.'!$B121),-('Diário 2º PA'!$P$4:$P$1998=L$1),('Diário 2º PA'!$F$4:$F$1998))+SUMPRODUCT(-('Diário 3º PA'!$E$4:$E$1991='Analítico Cp.'!$B121),-('Diário 3º PA'!$P$4:$P$1991=L$1),('Diário 3º PA'!$F$4:$F$1991))+SUMPRODUCT(-('Diário 4º PA'!$E$4:$E$2000='Analítico Cp.'!$B121),-('Diário 4º PA'!$P$4:$P$2000=L$1),('Diário 4º PA'!$F$4:$F$2000))+SUMPRODUCT(-('Comp.'!$D$5:$D$152='Analítico Cp.'!$B121),-('Comp.'!$J$5:$J$152=L$1),('Comp.'!$E$5:$E$152))</f>
        <v>0</v>
      </c>
      <c r="M121" s="12">
        <f>SUMPRODUCT(-('Diário 1º PA'!$E$4:$E$2000='Analítico Cp.'!$B121),-('Diário 1º PA'!$P$4:$P$2000=M$1),('Diário 1º PA'!$F$4:$F$2000))+SUMPRODUCT(-('Diário 2º PA'!$E$4:$E$1998='Analítico Cp.'!$B121),-('Diário 2º PA'!$P$4:$P$1998=M$1),('Diário 2º PA'!$F$4:$F$1998))+SUMPRODUCT(-('Diário 3º PA'!$E$4:$E$1991='Analítico Cp.'!$B121),-('Diário 3º PA'!$P$4:$P$1991=M$1),('Diário 3º PA'!$F$4:$F$1991))+SUMPRODUCT(-('Diário 4º PA'!$E$4:$E$2000='Analítico Cp.'!$B121),-('Diário 4º PA'!$P$4:$P$2000=M$1),('Diário 4º PA'!$F$4:$F$2000))+SUMPRODUCT(-('Comp.'!$D$5:$D$152='Analítico Cp.'!$B121),-('Comp.'!$J$5:$J$152=M$1),('Comp.'!$E$5:$E$152))</f>
        <v>0</v>
      </c>
      <c r="N121" s="12">
        <f>SUMPRODUCT(-('Diário 1º PA'!$E$4:$E$2000='Analítico Cp.'!$B121),-('Diário 1º PA'!$P$4:$P$2000=N$1),('Diário 1º PA'!$F$4:$F$2000))+SUMPRODUCT(-('Diário 2º PA'!$E$4:$E$1998='Analítico Cp.'!$B121),-('Diário 2º PA'!$P$4:$P$1998=N$1),('Diário 2º PA'!$F$4:$F$1998))+SUMPRODUCT(-('Diário 3º PA'!$E$4:$E$1991='Analítico Cp.'!$B121),-('Diário 3º PA'!$P$4:$P$1991=N$1),('Diário 3º PA'!$F$4:$F$1991))+SUMPRODUCT(-('Diário 4º PA'!$E$4:$E$2000='Analítico Cp.'!$B121),-('Diário 4º PA'!$P$4:$P$2000=N$1),('Diário 4º PA'!$F$4:$F$2000))+SUMPRODUCT(-('Comp.'!$D$5:$D$152='Analítico Cp.'!$B121),-('Comp.'!$J$5:$J$152=N$1),('Comp.'!$E$5:$E$152))</f>
        <v>0</v>
      </c>
      <c r="O121" s="13">
        <f t="shared" si="14"/>
        <v>0</v>
      </c>
      <c r="P121" s="172">
        <f t="shared" si="15"/>
        <v>0</v>
      </c>
    </row>
    <row r="122" spans="1:16" ht="23.25" customHeight="1">
      <c r="A122" s="63" t="s">
        <v>408</v>
      </c>
      <c r="B122" s="441" t="s">
        <v>436</v>
      </c>
      <c r="C122" s="12">
        <f>SUMPRODUCT(-('Diário 1º PA'!$E$4:$E$2000='Analítico Cp.'!$B122),-('Diário 1º PA'!$P$4:$P$2000=C$1),('Diário 1º PA'!$F$4:$F$2000))+SUMPRODUCT(-('Diário 2º PA'!$E$4:$E$1998='Analítico Cp.'!$B122),-('Diário 2º PA'!$P$4:$P$1998=C$1),('Diário 2º PA'!$F$4:$F$1998))+SUMPRODUCT(-('Diário 3º PA'!$E$4:$E$1991='Analítico Cp.'!$B122),-('Diário 3º PA'!$P$4:$P$1991=C$1),('Diário 3º PA'!$F$4:$F$1991))+SUMPRODUCT(-('Diário 4º PA'!$E$4:$E$2000='Analítico Cp.'!$B122),-('Diário 4º PA'!$P$4:$P$2000=C$1),('Diário 4º PA'!$F$4:$F$2000))+SUMPRODUCT(-('Comp.'!$D$5:$D$152='Analítico Cp.'!$B122),-('Comp.'!$J$5:$J$152=C$1),('Comp.'!$E$5:$E$152))</f>
        <v>0</v>
      </c>
      <c r="D122" s="12">
        <f>SUMPRODUCT(-('Diário 1º PA'!$E$4:$E$2000='Analítico Cp.'!$B122),-('Diário 1º PA'!$P$4:$P$2000=D$1),('Diário 1º PA'!$F$4:$F$2000))+SUMPRODUCT(-('Diário 2º PA'!$E$4:$E$1998='Analítico Cp.'!$B122),-('Diário 2º PA'!$P$4:$P$1998=D$1),('Diário 2º PA'!$F$4:$F$1998))+SUMPRODUCT(-('Diário 3º PA'!$E$4:$E$1991='Analítico Cp.'!$B122),-('Diário 3º PA'!$P$4:$P$1991=D$1),('Diário 3º PA'!$F$4:$F$1991))+SUMPRODUCT(-('Diário 4º PA'!$E$4:$E$2000='Analítico Cp.'!$B122),-('Diário 4º PA'!$P$4:$P$2000=D$1),('Diário 4º PA'!$F$4:$F$2000))+SUMPRODUCT(-('Comp.'!$D$5:$D$152='Analítico Cp.'!$B122),-('Comp.'!$J$5:$J$152=D$1),('Comp.'!$E$5:$E$152))</f>
        <v>25577.5</v>
      </c>
      <c r="E122" s="12">
        <f>SUMPRODUCT(-('Diário 1º PA'!$E$4:$E$2000='Analítico Cp.'!$B122),-('Diário 1º PA'!$P$4:$P$2000=E$1),('Diário 1º PA'!$F$4:$F$2000))+SUMPRODUCT(-('Diário 2º PA'!$E$4:$E$1998='Analítico Cp.'!$B122),-('Diário 2º PA'!$P$4:$P$1998=E$1),('Diário 2º PA'!$F$4:$F$1998))+SUMPRODUCT(-('Diário 3º PA'!$E$4:$E$1991='Analítico Cp.'!$B122),-('Diário 3º PA'!$P$4:$P$1991=E$1),('Diário 3º PA'!$F$4:$F$1991))+SUMPRODUCT(-('Diário 4º PA'!$E$4:$E$2000='Analítico Cp.'!$B122),-('Diário 4º PA'!$P$4:$P$2000=E$1),('Diário 4º PA'!$F$4:$F$2000))+SUMPRODUCT(-('Comp.'!$D$5:$D$152='Analítico Cp.'!$B122),-('Comp.'!$J$5:$J$152=E$1),('Comp.'!$E$5:$E$152))</f>
        <v>442.5</v>
      </c>
      <c r="F122" s="12">
        <f>SUMPRODUCT(-('Diário 1º PA'!$E$4:$E$2000='Analítico Cp.'!$B122),-('Diário 1º PA'!$P$4:$P$2000=F$1),('Diário 1º PA'!$F$4:$F$2000))+SUMPRODUCT(-('Diário 2º PA'!$E$4:$E$1998='Analítico Cp.'!$B122),-('Diário 2º PA'!$P$4:$P$1998=F$1),('Diário 2º PA'!$F$4:$F$1998))+SUMPRODUCT(-('Diário 3º PA'!$E$4:$E$1991='Analítico Cp.'!$B122),-('Diário 3º PA'!$P$4:$P$1991=F$1),('Diário 3º PA'!$F$4:$F$1991))+SUMPRODUCT(-('Diário 4º PA'!$E$4:$E$2000='Analítico Cp.'!$B122),-('Diário 4º PA'!$P$4:$P$2000=F$1),('Diário 4º PA'!$F$4:$F$2000))+SUMPRODUCT(-('Comp.'!$D$5:$D$152='Analítico Cp.'!$B122),-('Comp.'!$J$5:$J$152=F$1),('Comp.'!$E$5:$E$152))</f>
        <v>0</v>
      </c>
      <c r="G122" s="12">
        <f>SUMPRODUCT(-('Diário 1º PA'!$E$4:$E$2000='Analítico Cp.'!$B122),-('Diário 1º PA'!$P$4:$P$2000=G$1),('Diário 1º PA'!$F$4:$F$2000))+SUMPRODUCT(-('Diário 2º PA'!$E$4:$E$1998='Analítico Cp.'!$B122),-('Diário 2º PA'!$P$4:$P$1998=G$1),('Diário 2º PA'!$F$4:$F$1998))+SUMPRODUCT(-('Diário 3º PA'!$E$4:$E$1991='Analítico Cp.'!$B122),-('Diário 3º PA'!$P$4:$P$1991=G$1),('Diário 3º PA'!$F$4:$F$1991))+SUMPRODUCT(-('Diário 4º PA'!$E$4:$E$2000='Analítico Cp.'!$B122),-('Diário 4º PA'!$P$4:$P$2000=G$1),('Diário 4º PA'!$F$4:$F$2000))+SUMPRODUCT(-('Comp.'!$D$5:$D$152='Analítico Cp.'!$B122),-('Comp.'!$J$5:$J$152=G$1),('Comp.'!$E$5:$E$152))</f>
        <v>0</v>
      </c>
      <c r="H122" s="12">
        <f>SUMPRODUCT(-('Diário 1º PA'!$E$4:$E$2000='Analítico Cp.'!$B122),-('Diário 1º PA'!$P$4:$P$2000=H$1),('Diário 1º PA'!$F$4:$F$2000))+SUMPRODUCT(-('Diário 2º PA'!$E$4:$E$1998='Analítico Cp.'!$B122),-('Diário 2º PA'!$P$4:$P$1998=H$1),('Diário 2º PA'!$F$4:$F$1998))+SUMPRODUCT(-('Diário 3º PA'!$E$4:$E$1991='Analítico Cp.'!$B122),-('Diário 3º PA'!$P$4:$P$1991=H$1),('Diário 3º PA'!$F$4:$F$1991))+SUMPRODUCT(-('Diário 4º PA'!$E$4:$E$2000='Analítico Cp.'!$B122),-('Diário 4º PA'!$P$4:$P$2000=H$1),('Diário 4º PA'!$F$4:$F$2000))+SUMPRODUCT(-('Comp.'!$D$5:$D$152='Analítico Cp.'!$B122),-('Comp.'!$J$5:$J$152=H$1),('Comp.'!$E$5:$E$152))</f>
        <v>0</v>
      </c>
      <c r="I122" s="12">
        <f>SUMPRODUCT(-('Diário 1º PA'!$E$4:$E$2000='Analítico Cp.'!$B122),-('Diário 1º PA'!$P$4:$P$2000=I$1),('Diário 1º PA'!$F$4:$F$2000))+SUMPRODUCT(-('Diário 2º PA'!$E$4:$E$1998='Analítico Cp.'!$B122),-('Diário 2º PA'!$P$4:$P$1998=I$1),('Diário 2º PA'!$F$4:$F$1998))+SUMPRODUCT(-('Diário 3º PA'!$E$4:$E$1991='Analítico Cp.'!$B122),-('Diário 3º PA'!$P$4:$P$1991=I$1),('Diário 3º PA'!$F$4:$F$1991))+SUMPRODUCT(-('Diário 4º PA'!$E$4:$E$2000='Analítico Cp.'!$B122),-('Diário 4º PA'!$P$4:$P$2000=I$1),('Diário 4º PA'!$F$4:$F$2000))+SUMPRODUCT(-('Comp.'!$D$5:$D$152='Analítico Cp.'!$B122),-('Comp.'!$J$5:$J$152=I$1),('Comp.'!$E$5:$E$152))</f>
        <v>0</v>
      </c>
      <c r="J122" s="12">
        <f>SUMPRODUCT(-('Diário 1º PA'!$E$4:$E$2000='Analítico Cp.'!$B122),-('Diário 1º PA'!$P$4:$P$2000=J$1),('Diário 1º PA'!$F$4:$F$2000))+SUMPRODUCT(-('Diário 2º PA'!$E$4:$E$1998='Analítico Cp.'!$B122),-('Diário 2º PA'!$P$4:$P$1998=J$1),('Diário 2º PA'!$F$4:$F$1998))+SUMPRODUCT(-('Diário 3º PA'!$E$4:$E$1991='Analítico Cp.'!$B122),-('Diário 3º PA'!$P$4:$P$1991=J$1),('Diário 3º PA'!$F$4:$F$1991))+SUMPRODUCT(-('Diário 4º PA'!$E$4:$E$2000='Analítico Cp.'!$B122),-('Diário 4º PA'!$P$4:$P$2000=J$1),('Diário 4º PA'!$F$4:$F$2000))+SUMPRODUCT(-('Comp.'!$D$5:$D$152='Analítico Cp.'!$B122),-('Comp.'!$J$5:$J$152=J$1),('Comp.'!$E$5:$E$152))</f>
        <v>0</v>
      </c>
      <c r="K122" s="12">
        <f>SUMPRODUCT(-('Diário 1º PA'!$E$4:$E$2000='Analítico Cp.'!$B122),-('Diário 1º PA'!$P$4:$P$2000=K$1),('Diário 1º PA'!$F$4:$F$2000))+SUMPRODUCT(-('Diário 2º PA'!$E$4:$E$1998='Analítico Cp.'!$B122),-('Diário 2º PA'!$P$4:$P$1998=K$1),('Diário 2º PA'!$F$4:$F$1998))+SUMPRODUCT(-('Diário 3º PA'!$E$4:$E$1991='Analítico Cp.'!$B122),-('Diário 3º PA'!$P$4:$P$1991=K$1),('Diário 3º PA'!$F$4:$F$1991))+SUMPRODUCT(-('Diário 4º PA'!$E$4:$E$2000='Analítico Cp.'!$B122),-('Diário 4º PA'!$P$4:$P$2000=K$1),('Diário 4º PA'!$F$4:$F$2000))+SUMPRODUCT(-('Comp.'!$D$5:$D$152='Analítico Cp.'!$B122),-('Comp.'!$J$5:$J$152=K$1),('Comp.'!$E$5:$E$152))</f>
        <v>0</v>
      </c>
      <c r="L122" s="12">
        <f>SUMPRODUCT(-('Diário 1º PA'!$E$4:$E$2000='Analítico Cp.'!$B122),-('Diário 1º PA'!$P$4:$P$2000=L$1),('Diário 1º PA'!$F$4:$F$2000))+SUMPRODUCT(-('Diário 2º PA'!$E$4:$E$1998='Analítico Cp.'!$B122),-('Diário 2º PA'!$P$4:$P$1998=L$1),('Diário 2º PA'!$F$4:$F$1998))+SUMPRODUCT(-('Diário 3º PA'!$E$4:$E$1991='Analítico Cp.'!$B122),-('Diário 3º PA'!$P$4:$P$1991=L$1),('Diário 3º PA'!$F$4:$F$1991))+SUMPRODUCT(-('Diário 4º PA'!$E$4:$E$2000='Analítico Cp.'!$B122),-('Diário 4º PA'!$P$4:$P$2000=L$1),('Diário 4º PA'!$F$4:$F$2000))+SUMPRODUCT(-('Comp.'!$D$5:$D$152='Analítico Cp.'!$B122),-('Comp.'!$J$5:$J$152=L$1),('Comp.'!$E$5:$E$152))</f>
        <v>4000</v>
      </c>
      <c r="M122" s="12">
        <f>SUMPRODUCT(-('Diário 1º PA'!$E$4:$E$2000='Analítico Cp.'!$B122),-('Diário 1º PA'!$P$4:$P$2000=M$1),('Diário 1º PA'!$F$4:$F$2000))+SUMPRODUCT(-('Diário 2º PA'!$E$4:$E$1998='Analítico Cp.'!$B122),-('Diário 2º PA'!$P$4:$P$1998=M$1),('Diário 2º PA'!$F$4:$F$1998))+SUMPRODUCT(-('Diário 3º PA'!$E$4:$E$1991='Analítico Cp.'!$B122),-('Diário 3º PA'!$P$4:$P$1991=M$1),('Diário 3º PA'!$F$4:$F$1991))+SUMPRODUCT(-('Diário 4º PA'!$E$4:$E$2000='Analítico Cp.'!$B122),-('Diário 4º PA'!$P$4:$P$2000=M$1),('Diário 4º PA'!$F$4:$F$2000))+SUMPRODUCT(-('Comp.'!$D$5:$D$152='Analítico Cp.'!$B122),-('Comp.'!$J$5:$J$152=M$1),('Comp.'!$E$5:$E$152))</f>
        <v>9850</v>
      </c>
      <c r="N122" s="12">
        <f>SUMPRODUCT(-('Diário 1º PA'!$E$4:$E$2000='Analítico Cp.'!$B122),-('Diário 1º PA'!$P$4:$P$2000=N$1),('Diário 1º PA'!$F$4:$F$2000))+SUMPRODUCT(-('Diário 2º PA'!$E$4:$E$1998='Analítico Cp.'!$B122),-('Diário 2º PA'!$P$4:$P$1998=N$1),('Diário 2º PA'!$F$4:$F$1998))+SUMPRODUCT(-('Diário 3º PA'!$E$4:$E$1991='Analítico Cp.'!$B122),-('Diário 3º PA'!$P$4:$P$1991=N$1),('Diário 3º PA'!$F$4:$F$1991))+SUMPRODUCT(-('Diário 4º PA'!$E$4:$E$2000='Analítico Cp.'!$B122),-('Diário 4º PA'!$P$4:$P$2000=N$1),('Diário 4º PA'!$F$4:$F$2000))+SUMPRODUCT(-('Comp.'!$D$5:$D$152='Analítico Cp.'!$B122),-('Comp.'!$J$5:$J$152=N$1),('Comp.'!$E$5:$E$152))</f>
        <v>5850</v>
      </c>
      <c r="O122" s="13">
        <f t="shared" si="14"/>
        <v>45720</v>
      </c>
      <c r="P122" s="172">
        <f t="shared" si="15"/>
        <v>2.047812654130431E-2</v>
      </c>
    </row>
    <row r="123" spans="1:16" ht="23.25" customHeight="1">
      <c r="A123" s="63" t="s">
        <v>409</v>
      </c>
      <c r="B123" s="441" t="s">
        <v>437</v>
      </c>
      <c r="C123" s="12">
        <f>SUMPRODUCT(-('Diário 1º PA'!$E$4:$E$2000='Analítico Cp.'!$B123),-('Diário 1º PA'!$P$4:$P$2000=C$1),('Diário 1º PA'!$F$4:$F$2000))+SUMPRODUCT(-('Diário 2º PA'!$E$4:$E$1998='Analítico Cp.'!$B123),-('Diário 2º PA'!$P$4:$P$1998=C$1),('Diário 2º PA'!$F$4:$F$1998))+SUMPRODUCT(-('Diário 3º PA'!$E$4:$E$1991='Analítico Cp.'!$B123),-('Diário 3º PA'!$P$4:$P$1991=C$1),('Diário 3º PA'!$F$4:$F$1991))+SUMPRODUCT(-('Diário 4º PA'!$E$4:$E$2000='Analítico Cp.'!$B123),-('Diário 4º PA'!$P$4:$P$2000=C$1),('Diário 4º PA'!$F$4:$F$2000))+SUMPRODUCT(-('Comp.'!$D$5:$D$152='Analítico Cp.'!$B123),-('Comp.'!$J$5:$J$152=C$1),('Comp.'!$E$5:$E$152))</f>
        <v>0</v>
      </c>
      <c r="D123" s="12">
        <f>SUMPRODUCT(-('Diário 1º PA'!$E$4:$E$2000='Analítico Cp.'!$B123),-('Diário 1º PA'!$P$4:$P$2000=D$1),('Diário 1º PA'!$F$4:$F$2000))+SUMPRODUCT(-('Diário 2º PA'!$E$4:$E$1998='Analítico Cp.'!$B123),-('Diário 2º PA'!$P$4:$P$1998=D$1),('Diário 2º PA'!$F$4:$F$1998))+SUMPRODUCT(-('Diário 3º PA'!$E$4:$E$1991='Analítico Cp.'!$B123),-('Diário 3º PA'!$P$4:$P$1991=D$1),('Diário 3º PA'!$F$4:$F$1991))+SUMPRODUCT(-('Diário 4º PA'!$E$4:$E$2000='Analítico Cp.'!$B123),-('Diário 4º PA'!$P$4:$P$2000=D$1),('Diário 4º PA'!$F$4:$F$2000))+SUMPRODUCT(-('Comp.'!$D$5:$D$152='Analítico Cp.'!$B123),-('Comp.'!$J$5:$J$152=D$1),('Comp.'!$E$5:$E$152))</f>
        <v>0</v>
      </c>
      <c r="E123" s="12">
        <f>SUMPRODUCT(-('Diário 1º PA'!$E$4:$E$2000='Analítico Cp.'!$B123),-('Diário 1º PA'!$P$4:$P$2000=E$1),('Diário 1º PA'!$F$4:$F$2000))+SUMPRODUCT(-('Diário 2º PA'!$E$4:$E$1998='Analítico Cp.'!$B123),-('Diário 2º PA'!$P$4:$P$1998=E$1),('Diário 2º PA'!$F$4:$F$1998))+SUMPRODUCT(-('Diário 3º PA'!$E$4:$E$1991='Analítico Cp.'!$B123),-('Diário 3º PA'!$P$4:$P$1991=E$1),('Diário 3º PA'!$F$4:$F$1991))+SUMPRODUCT(-('Diário 4º PA'!$E$4:$E$2000='Analítico Cp.'!$B123),-('Diário 4º PA'!$P$4:$P$2000=E$1),('Diário 4º PA'!$F$4:$F$2000))+SUMPRODUCT(-('Comp.'!$D$5:$D$152='Analítico Cp.'!$B123),-('Comp.'!$J$5:$J$152=E$1),('Comp.'!$E$5:$E$152))</f>
        <v>0</v>
      </c>
      <c r="F123" s="12">
        <f>SUMPRODUCT(-('Diário 1º PA'!$E$4:$E$2000='Analítico Cp.'!$B123),-('Diário 1º PA'!$P$4:$P$2000=F$1),('Diário 1º PA'!$F$4:$F$2000))+SUMPRODUCT(-('Diário 2º PA'!$E$4:$E$1998='Analítico Cp.'!$B123),-('Diário 2º PA'!$P$4:$P$1998=F$1),('Diário 2º PA'!$F$4:$F$1998))+SUMPRODUCT(-('Diário 3º PA'!$E$4:$E$1991='Analítico Cp.'!$B123),-('Diário 3º PA'!$P$4:$P$1991=F$1),('Diário 3º PA'!$F$4:$F$1991))+SUMPRODUCT(-('Diário 4º PA'!$E$4:$E$2000='Analítico Cp.'!$B123),-('Diário 4º PA'!$P$4:$P$2000=F$1),('Diário 4º PA'!$F$4:$F$2000))+SUMPRODUCT(-('Comp.'!$D$5:$D$152='Analítico Cp.'!$B123),-('Comp.'!$J$5:$J$152=F$1),('Comp.'!$E$5:$E$152))</f>
        <v>0</v>
      </c>
      <c r="G123" s="12">
        <f>SUMPRODUCT(-('Diário 1º PA'!$E$4:$E$2000='Analítico Cp.'!$B123),-('Diário 1º PA'!$P$4:$P$2000=G$1),('Diário 1º PA'!$F$4:$F$2000))+SUMPRODUCT(-('Diário 2º PA'!$E$4:$E$1998='Analítico Cp.'!$B123),-('Diário 2º PA'!$P$4:$P$1998=G$1),('Diário 2º PA'!$F$4:$F$1998))+SUMPRODUCT(-('Diário 3º PA'!$E$4:$E$1991='Analítico Cp.'!$B123),-('Diário 3º PA'!$P$4:$P$1991=G$1),('Diário 3º PA'!$F$4:$F$1991))+SUMPRODUCT(-('Diário 4º PA'!$E$4:$E$2000='Analítico Cp.'!$B123),-('Diário 4º PA'!$P$4:$P$2000=G$1),('Diário 4º PA'!$F$4:$F$2000))+SUMPRODUCT(-('Comp.'!$D$5:$D$152='Analítico Cp.'!$B123),-('Comp.'!$J$5:$J$152=G$1),('Comp.'!$E$5:$E$152))</f>
        <v>0</v>
      </c>
      <c r="H123" s="12">
        <f>SUMPRODUCT(-('Diário 1º PA'!$E$4:$E$2000='Analítico Cp.'!$B123),-('Diário 1º PA'!$P$4:$P$2000=H$1),('Diário 1º PA'!$F$4:$F$2000))+SUMPRODUCT(-('Diário 2º PA'!$E$4:$E$1998='Analítico Cp.'!$B123),-('Diário 2º PA'!$P$4:$P$1998=H$1),('Diário 2º PA'!$F$4:$F$1998))+SUMPRODUCT(-('Diário 3º PA'!$E$4:$E$1991='Analítico Cp.'!$B123),-('Diário 3º PA'!$P$4:$P$1991=H$1),('Diário 3º PA'!$F$4:$F$1991))+SUMPRODUCT(-('Diário 4º PA'!$E$4:$E$2000='Analítico Cp.'!$B123),-('Diário 4º PA'!$P$4:$P$2000=H$1),('Diário 4º PA'!$F$4:$F$2000))+SUMPRODUCT(-('Comp.'!$D$5:$D$152='Analítico Cp.'!$B123),-('Comp.'!$J$5:$J$152=H$1),('Comp.'!$E$5:$E$152))</f>
        <v>0</v>
      </c>
      <c r="I123" s="12">
        <f>SUMPRODUCT(-('Diário 1º PA'!$E$4:$E$2000='Analítico Cp.'!$B123),-('Diário 1º PA'!$P$4:$P$2000=I$1),('Diário 1º PA'!$F$4:$F$2000))+SUMPRODUCT(-('Diário 2º PA'!$E$4:$E$1998='Analítico Cp.'!$B123),-('Diário 2º PA'!$P$4:$P$1998=I$1),('Diário 2º PA'!$F$4:$F$1998))+SUMPRODUCT(-('Diário 3º PA'!$E$4:$E$1991='Analítico Cp.'!$B123),-('Diário 3º PA'!$P$4:$P$1991=I$1),('Diário 3º PA'!$F$4:$F$1991))+SUMPRODUCT(-('Diário 4º PA'!$E$4:$E$2000='Analítico Cp.'!$B123),-('Diário 4º PA'!$P$4:$P$2000=I$1),('Diário 4º PA'!$F$4:$F$2000))+SUMPRODUCT(-('Comp.'!$D$5:$D$152='Analítico Cp.'!$B123),-('Comp.'!$J$5:$J$152=I$1),('Comp.'!$E$5:$E$152))</f>
        <v>0</v>
      </c>
      <c r="J123" s="12">
        <f>SUMPRODUCT(-('Diário 1º PA'!$E$4:$E$2000='Analítico Cp.'!$B123),-('Diário 1º PA'!$P$4:$P$2000=J$1),('Diário 1º PA'!$F$4:$F$2000))+SUMPRODUCT(-('Diário 2º PA'!$E$4:$E$1998='Analítico Cp.'!$B123),-('Diário 2º PA'!$P$4:$P$1998=J$1),('Diário 2º PA'!$F$4:$F$1998))+SUMPRODUCT(-('Diário 3º PA'!$E$4:$E$1991='Analítico Cp.'!$B123),-('Diário 3º PA'!$P$4:$P$1991=J$1),('Diário 3º PA'!$F$4:$F$1991))+SUMPRODUCT(-('Diário 4º PA'!$E$4:$E$2000='Analítico Cp.'!$B123),-('Diário 4º PA'!$P$4:$P$2000=J$1),('Diário 4º PA'!$F$4:$F$2000))+SUMPRODUCT(-('Comp.'!$D$5:$D$152='Analítico Cp.'!$B123),-('Comp.'!$J$5:$J$152=J$1),('Comp.'!$E$5:$E$152))</f>
        <v>0</v>
      </c>
      <c r="K123" s="12">
        <f>SUMPRODUCT(-('Diário 1º PA'!$E$4:$E$2000='Analítico Cp.'!$B123),-('Diário 1º PA'!$P$4:$P$2000=K$1),('Diário 1º PA'!$F$4:$F$2000))+SUMPRODUCT(-('Diário 2º PA'!$E$4:$E$1998='Analítico Cp.'!$B123),-('Diário 2º PA'!$P$4:$P$1998=K$1),('Diário 2º PA'!$F$4:$F$1998))+SUMPRODUCT(-('Diário 3º PA'!$E$4:$E$1991='Analítico Cp.'!$B123),-('Diário 3º PA'!$P$4:$P$1991=K$1),('Diário 3º PA'!$F$4:$F$1991))+SUMPRODUCT(-('Diário 4º PA'!$E$4:$E$2000='Analítico Cp.'!$B123),-('Diário 4º PA'!$P$4:$P$2000=K$1),('Diário 4º PA'!$F$4:$F$2000))+SUMPRODUCT(-('Comp.'!$D$5:$D$152='Analítico Cp.'!$B123),-('Comp.'!$J$5:$J$152=K$1),('Comp.'!$E$5:$E$152))</f>
        <v>0</v>
      </c>
      <c r="L123" s="12">
        <f>SUMPRODUCT(-('Diário 1º PA'!$E$4:$E$2000='Analítico Cp.'!$B123),-('Diário 1º PA'!$P$4:$P$2000=L$1),('Diário 1º PA'!$F$4:$F$2000))+SUMPRODUCT(-('Diário 2º PA'!$E$4:$E$1998='Analítico Cp.'!$B123),-('Diário 2º PA'!$P$4:$P$1998=L$1),('Diário 2º PA'!$F$4:$F$1998))+SUMPRODUCT(-('Diário 3º PA'!$E$4:$E$1991='Analítico Cp.'!$B123),-('Diário 3º PA'!$P$4:$P$1991=L$1),('Diário 3º PA'!$F$4:$F$1991))+SUMPRODUCT(-('Diário 4º PA'!$E$4:$E$2000='Analítico Cp.'!$B123),-('Diário 4º PA'!$P$4:$P$2000=L$1),('Diário 4º PA'!$F$4:$F$2000))+SUMPRODUCT(-('Comp.'!$D$5:$D$152='Analítico Cp.'!$B123),-('Comp.'!$J$5:$J$152=L$1),('Comp.'!$E$5:$E$152))</f>
        <v>0</v>
      </c>
      <c r="M123" s="12">
        <f>SUMPRODUCT(-('Diário 1º PA'!$E$4:$E$2000='Analítico Cp.'!$B123),-('Diário 1º PA'!$P$4:$P$2000=M$1),('Diário 1º PA'!$F$4:$F$2000))+SUMPRODUCT(-('Diário 2º PA'!$E$4:$E$1998='Analítico Cp.'!$B123),-('Diário 2º PA'!$P$4:$P$1998=M$1),('Diário 2º PA'!$F$4:$F$1998))+SUMPRODUCT(-('Diário 3º PA'!$E$4:$E$1991='Analítico Cp.'!$B123),-('Diário 3º PA'!$P$4:$P$1991=M$1),('Diário 3º PA'!$F$4:$F$1991))+SUMPRODUCT(-('Diário 4º PA'!$E$4:$E$2000='Analítico Cp.'!$B123),-('Diário 4º PA'!$P$4:$P$2000=M$1),('Diário 4º PA'!$F$4:$F$2000))+SUMPRODUCT(-('Comp.'!$D$5:$D$152='Analítico Cp.'!$B123),-('Comp.'!$J$5:$J$152=M$1),('Comp.'!$E$5:$E$152))</f>
        <v>0</v>
      </c>
      <c r="N123" s="12">
        <f>SUMPRODUCT(-('Diário 1º PA'!$E$4:$E$2000='Analítico Cp.'!$B123),-('Diário 1º PA'!$P$4:$P$2000=N$1),('Diário 1º PA'!$F$4:$F$2000))+SUMPRODUCT(-('Diário 2º PA'!$E$4:$E$1998='Analítico Cp.'!$B123),-('Diário 2º PA'!$P$4:$P$1998=N$1),('Diário 2º PA'!$F$4:$F$1998))+SUMPRODUCT(-('Diário 3º PA'!$E$4:$E$1991='Analítico Cp.'!$B123),-('Diário 3º PA'!$P$4:$P$1991=N$1),('Diário 3º PA'!$F$4:$F$1991))+SUMPRODUCT(-('Diário 4º PA'!$E$4:$E$2000='Analítico Cp.'!$B123),-('Diário 4º PA'!$P$4:$P$2000=N$1),('Diário 4º PA'!$F$4:$F$2000))+SUMPRODUCT(-('Comp.'!$D$5:$D$152='Analítico Cp.'!$B123),-('Comp.'!$J$5:$J$152=N$1),('Comp.'!$E$5:$E$152))</f>
        <v>0</v>
      </c>
      <c r="O123" s="13">
        <f t="shared" si="14"/>
        <v>0</v>
      </c>
      <c r="P123" s="172">
        <f t="shared" si="15"/>
        <v>0</v>
      </c>
    </row>
    <row r="124" spans="1:16" ht="23.25" customHeight="1">
      <c r="A124" s="63" t="s">
        <v>410</v>
      </c>
      <c r="B124" s="441" t="s">
        <v>438</v>
      </c>
      <c r="C124" s="12">
        <f>SUMPRODUCT(-('Diário 1º PA'!$E$4:$E$2000='Analítico Cp.'!$B124),-('Diário 1º PA'!$P$4:$P$2000=C$1),('Diário 1º PA'!$F$4:$F$2000))+SUMPRODUCT(-('Diário 2º PA'!$E$4:$E$1998='Analítico Cp.'!$B124),-('Diário 2º PA'!$P$4:$P$1998=C$1),('Diário 2º PA'!$F$4:$F$1998))+SUMPRODUCT(-('Diário 3º PA'!$E$4:$E$1991='Analítico Cp.'!$B124),-('Diário 3º PA'!$P$4:$P$1991=C$1),('Diário 3º PA'!$F$4:$F$1991))+SUMPRODUCT(-('Diário 4º PA'!$E$4:$E$2000='Analítico Cp.'!$B124),-('Diário 4º PA'!$P$4:$P$2000=C$1),('Diário 4º PA'!$F$4:$F$2000))+SUMPRODUCT(-('Comp.'!$D$5:$D$152='Analítico Cp.'!$B124),-('Comp.'!$J$5:$J$152=C$1),('Comp.'!$E$5:$E$152))</f>
        <v>0</v>
      </c>
      <c r="D124" s="12">
        <f>SUMPRODUCT(-('Diário 1º PA'!$E$4:$E$2000='Analítico Cp.'!$B124),-('Diário 1º PA'!$P$4:$P$2000=D$1),('Diário 1º PA'!$F$4:$F$2000))+SUMPRODUCT(-('Diário 2º PA'!$E$4:$E$1998='Analítico Cp.'!$B124),-('Diário 2º PA'!$P$4:$P$1998=D$1),('Diário 2º PA'!$F$4:$F$1998))+SUMPRODUCT(-('Diário 3º PA'!$E$4:$E$1991='Analítico Cp.'!$B124),-('Diário 3º PA'!$P$4:$P$1991=D$1),('Diário 3º PA'!$F$4:$F$1991))+SUMPRODUCT(-('Diário 4º PA'!$E$4:$E$2000='Analítico Cp.'!$B124),-('Diário 4º PA'!$P$4:$P$2000=D$1),('Diário 4º PA'!$F$4:$F$2000))+SUMPRODUCT(-('Comp.'!$D$5:$D$152='Analítico Cp.'!$B124),-('Comp.'!$J$5:$J$152=D$1),('Comp.'!$E$5:$E$152))</f>
        <v>0</v>
      </c>
      <c r="E124" s="12">
        <f>SUMPRODUCT(-('Diário 1º PA'!$E$4:$E$2000='Analítico Cp.'!$B124),-('Diário 1º PA'!$P$4:$P$2000=E$1),('Diário 1º PA'!$F$4:$F$2000))+SUMPRODUCT(-('Diário 2º PA'!$E$4:$E$1998='Analítico Cp.'!$B124),-('Diário 2º PA'!$P$4:$P$1998=E$1),('Diário 2º PA'!$F$4:$F$1998))+SUMPRODUCT(-('Diário 3º PA'!$E$4:$E$1991='Analítico Cp.'!$B124),-('Diário 3º PA'!$P$4:$P$1991=E$1),('Diário 3º PA'!$F$4:$F$1991))+SUMPRODUCT(-('Diário 4º PA'!$E$4:$E$2000='Analítico Cp.'!$B124),-('Diário 4º PA'!$P$4:$P$2000=E$1),('Diário 4º PA'!$F$4:$F$2000))+SUMPRODUCT(-('Comp.'!$D$5:$D$152='Analítico Cp.'!$B124),-('Comp.'!$J$5:$J$152=E$1),('Comp.'!$E$5:$E$152))</f>
        <v>0</v>
      </c>
      <c r="F124" s="12">
        <f>SUMPRODUCT(-('Diário 1º PA'!$E$4:$E$2000='Analítico Cp.'!$B124),-('Diário 1º PA'!$P$4:$P$2000=F$1),('Diário 1º PA'!$F$4:$F$2000))+SUMPRODUCT(-('Diário 2º PA'!$E$4:$E$1998='Analítico Cp.'!$B124),-('Diário 2º PA'!$P$4:$P$1998=F$1),('Diário 2º PA'!$F$4:$F$1998))+SUMPRODUCT(-('Diário 3º PA'!$E$4:$E$1991='Analítico Cp.'!$B124),-('Diário 3º PA'!$P$4:$P$1991=F$1),('Diário 3º PA'!$F$4:$F$1991))+SUMPRODUCT(-('Diário 4º PA'!$E$4:$E$2000='Analítico Cp.'!$B124),-('Diário 4º PA'!$P$4:$P$2000=F$1),('Diário 4º PA'!$F$4:$F$2000))+SUMPRODUCT(-('Comp.'!$D$5:$D$152='Analítico Cp.'!$B124),-('Comp.'!$J$5:$J$152=F$1),('Comp.'!$E$5:$E$152))</f>
        <v>0</v>
      </c>
      <c r="G124" s="12">
        <f>SUMPRODUCT(-('Diário 1º PA'!$E$4:$E$2000='Analítico Cp.'!$B124),-('Diário 1º PA'!$P$4:$P$2000=G$1),('Diário 1º PA'!$F$4:$F$2000))+SUMPRODUCT(-('Diário 2º PA'!$E$4:$E$1998='Analítico Cp.'!$B124),-('Diário 2º PA'!$P$4:$P$1998=G$1),('Diário 2º PA'!$F$4:$F$1998))+SUMPRODUCT(-('Diário 3º PA'!$E$4:$E$1991='Analítico Cp.'!$B124),-('Diário 3º PA'!$P$4:$P$1991=G$1),('Diário 3º PA'!$F$4:$F$1991))+SUMPRODUCT(-('Diário 4º PA'!$E$4:$E$2000='Analítico Cp.'!$B124),-('Diário 4º PA'!$P$4:$P$2000=G$1),('Diário 4º PA'!$F$4:$F$2000))+SUMPRODUCT(-('Comp.'!$D$5:$D$152='Analítico Cp.'!$B124),-('Comp.'!$J$5:$J$152=G$1),('Comp.'!$E$5:$E$152))</f>
        <v>0</v>
      </c>
      <c r="H124" s="12">
        <f>SUMPRODUCT(-('Diário 1º PA'!$E$4:$E$2000='Analítico Cp.'!$B124),-('Diário 1º PA'!$P$4:$P$2000=H$1),('Diário 1º PA'!$F$4:$F$2000))+SUMPRODUCT(-('Diário 2º PA'!$E$4:$E$1998='Analítico Cp.'!$B124),-('Diário 2º PA'!$P$4:$P$1998=H$1),('Diário 2º PA'!$F$4:$F$1998))+SUMPRODUCT(-('Diário 3º PA'!$E$4:$E$1991='Analítico Cp.'!$B124),-('Diário 3º PA'!$P$4:$P$1991=H$1),('Diário 3º PA'!$F$4:$F$1991))+SUMPRODUCT(-('Diário 4º PA'!$E$4:$E$2000='Analítico Cp.'!$B124),-('Diário 4º PA'!$P$4:$P$2000=H$1),('Diário 4º PA'!$F$4:$F$2000))+SUMPRODUCT(-('Comp.'!$D$5:$D$152='Analítico Cp.'!$B124),-('Comp.'!$J$5:$J$152=H$1),('Comp.'!$E$5:$E$152))</f>
        <v>0</v>
      </c>
      <c r="I124" s="12">
        <f>SUMPRODUCT(-('Diário 1º PA'!$E$4:$E$2000='Analítico Cp.'!$B124),-('Diário 1º PA'!$P$4:$P$2000=I$1),('Diário 1º PA'!$F$4:$F$2000))+SUMPRODUCT(-('Diário 2º PA'!$E$4:$E$1998='Analítico Cp.'!$B124),-('Diário 2º PA'!$P$4:$P$1998=I$1),('Diário 2º PA'!$F$4:$F$1998))+SUMPRODUCT(-('Diário 3º PA'!$E$4:$E$1991='Analítico Cp.'!$B124),-('Diário 3º PA'!$P$4:$P$1991=I$1),('Diário 3º PA'!$F$4:$F$1991))+SUMPRODUCT(-('Diário 4º PA'!$E$4:$E$2000='Analítico Cp.'!$B124),-('Diário 4º PA'!$P$4:$P$2000=I$1),('Diário 4º PA'!$F$4:$F$2000))+SUMPRODUCT(-('Comp.'!$D$5:$D$152='Analítico Cp.'!$B124),-('Comp.'!$J$5:$J$152=I$1),('Comp.'!$E$5:$E$152))</f>
        <v>0</v>
      </c>
      <c r="J124" s="12">
        <f>SUMPRODUCT(-('Diário 1º PA'!$E$4:$E$2000='Analítico Cp.'!$B124),-('Diário 1º PA'!$P$4:$P$2000=J$1),('Diário 1º PA'!$F$4:$F$2000))+SUMPRODUCT(-('Diário 2º PA'!$E$4:$E$1998='Analítico Cp.'!$B124),-('Diário 2º PA'!$P$4:$P$1998=J$1),('Diário 2º PA'!$F$4:$F$1998))+SUMPRODUCT(-('Diário 3º PA'!$E$4:$E$1991='Analítico Cp.'!$B124),-('Diário 3º PA'!$P$4:$P$1991=J$1),('Diário 3º PA'!$F$4:$F$1991))+SUMPRODUCT(-('Diário 4º PA'!$E$4:$E$2000='Analítico Cp.'!$B124),-('Diário 4º PA'!$P$4:$P$2000=J$1),('Diário 4º PA'!$F$4:$F$2000))+SUMPRODUCT(-('Comp.'!$D$5:$D$152='Analítico Cp.'!$B124),-('Comp.'!$J$5:$J$152=J$1),('Comp.'!$E$5:$E$152))</f>
        <v>0</v>
      </c>
      <c r="K124" s="12">
        <f>SUMPRODUCT(-('Diário 1º PA'!$E$4:$E$2000='Analítico Cp.'!$B124),-('Diário 1º PA'!$P$4:$P$2000=K$1),('Diário 1º PA'!$F$4:$F$2000))+SUMPRODUCT(-('Diário 2º PA'!$E$4:$E$1998='Analítico Cp.'!$B124),-('Diário 2º PA'!$P$4:$P$1998=K$1),('Diário 2º PA'!$F$4:$F$1998))+SUMPRODUCT(-('Diário 3º PA'!$E$4:$E$1991='Analítico Cp.'!$B124),-('Diário 3º PA'!$P$4:$P$1991=K$1),('Diário 3º PA'!$F$4:$F$1991))+SUMPRODUCT(-('Diário 4º PA'!$E$4:$E$2000='Analítico Cp.'!$B124),-('Diário 4º PA'!$P$4:$P$2000=K$1),('Diário 4º PA'!$F$4:$F$2000))+SUMPRODUCT(-('Comp.'!$D$5:$D$152='Analítico Cp.'!$B124),-('Comp.'!$J$5:$J$152=K$1),('Comp.'!$E$5:$E$152))</f>
        <v>0</v>
      </c>
      <c r="L124" s="12">
        <f>SUMPRODUCT(-('Diário 1º PA'!$E$4:$E$2000='Analítico Cp.'!$B124),-('Diário 1º PA'!$P$4:$P$2000=L$1),('Diário 1º PA'!$F$4:$F$2000))+SUMPRODUCT(-('Diário 2º PA'!$E$4:$E$1998='Analítico Cp.'!$B124),-('Diário 2º PA'!$P$4:$P$1998=L$1),('Diário 2º PA'!$F$4:$F$1998))+SUMPRODUCT(-('Diário 3º PA'!$E$4:$E$1991='Analítico Cp.'!$B124),-('Diário 3º PA'!$P$4:$P$1991=L$1),('Diário 3º PA'!$F$4:$F$1991))+SUMPRODUCT(-('Diário 4º PA'!$E$4:$E$2000='Analítico Cp.'!$B124),-('Diário 4º PA'!$P$4:$P$2000=L$1),('Diário 4º PA'!$F$4:$F$2000))+SUMPRODUCT(-('Comp.'!$D$5:$D$152='Analítico Cp.'!$B124),-('Comp.'!$J$5:$J$152=L$1),('Comp.'!$E$5:$E$152))</f>
        <v>0</v>
      </c>
      <c r="M124" s="12">
        <f>SUMPRODUCT(-('Diário 1º PA'!$E$4:$E$2000='Analítico Cp.'!$B124),-('Diário 1º PA'!$P$4:$P$2000=M$1),('Diário 1º PA'!$F$4:$F$2000))+SUMPRODUCT(-('Diário 2º PA'!$E$4:$E$1998='Analítico Cp.'!$B124),-('Diário 2º PA'!$P$4:$P$1998=M$1),('Diário 2º PA'!$F$4:$F$1998))+SUMPRODUCT(-('Diário 3º PA'!$E$4:$E$1991='Analítico Cp.'!$B124),-('Diário 3º PA'!$P$4:$P$1991=M$1),('Diário 3º PA'!$F$4:$F$1991))+SUMPRODUCT(-('Diário 4º PA'!$E$4:$E$2000='Analítico Cp.'!$B124),-('Diário 4º PA'!$P$4:$P$2000=M$1),('Diário 4º PA'!$F$4:$F$2000))+SUMPRODUCT(-('Comp.'!$D$5:$D$152='Analítico Cp.'!$B124),-('Comp.'!$J$5:$J$152=M$1),('Comp.'!$E$5:$E$152))</f>
        <v>0</v>
      </c>
      <c r="N124" s="12">
        <f>SUMPRODUCT(-('Diário 1º PA'!$E$4:$E$2000='Analítico Cp.'!$B124),-('Diário 1º PA'!$P$4:$P$2000=N$1),('Diário 1º PA'!$F$4:$F$2000))+SUMPRODUCT(-('Diário 2º PA'!$E$4:$E$1998='Analítico Cp.'!$B124),-('Diário 2º PA'!$P$4:$P$1998=N$1),('Diário 2º PA'!$F$4:$F$1998))+SUMPRODUCT(-('Diário 3º PA'!$E$4:$E$1991='Analítico Cp.'!$B124),-('Diário 3º PA'!$P$4:$P$1991=N$1),('Diário 3º PA'!$F$4:$F$1991))+SUMPRODUCT(-('Diário 4º PA'!$E$4:$E$2000='Analítico Cp.'!$B124),-('Diário 4º PA'!$P$4:$P$2000=N$1),('Diário 4º PA'!$F$4:$F$2000))+SUMPRODUCT(-('Comp.'!$D$5:$D$152='Analítico Cp.'!$B124),-('Comp.'!$J$5:$J$152=N$1),('Comp.'!$E$5:$E$152))</f>
        <v>0</v>
      </c>
      <c r="O124" s="13">
        <f t="shared" si="14"/>
        <v>0</v>
      </c>
      <c r="P124" s="172">
        <f t="shared" si="15"/>
        <v>0</v>
      </c>
    </row>
    <row r="125" spans="1:16" ht="23.25" customHeight="1">
      <c r="A125" s="63" t="s">
        <v>411</v>
      </c>
      <c r="B125" s="441" t="s">
        <v>439</v>
      </c>
      <c r="C125" s="12">
        <f>SUMPRODUCT(-('Diário 1º PA'!$E$4:$E$2000='Analítico Cp.'!$B125),-('Diário 1º PA'!$P$4:$P$2000=C$1),('Diário 1º PA'!$F$4:$F$2000))+SUMPRODUCT(-('Diário 2º PA'!$E$4:$E$1998='Analítico Cp.'!$B125),-('Diário 2º PA'!$P$4:$P$1998=C$1),('Diário 2º PA'!$F$4:$F$1998))+SUMPRODUCT(-('Diário 3º PA'!$E$4:$E$1991='Analítico Cp.'!$B125),-('Diário 3º PA'!$P$4:$P$1991=C$1),('Diário 3º PA'!$F$4:$F$1991))+SUMPRODUCT(-('Diário 4º PA'!$E$4:$E$2000='Analítico Cp.'!$B125),-('Diário 4º PA'!$P$4:$P$2000=C$1),('Diário 4º PA'!$F$4:$F$2000))+SUMPRODUCT(-('Comp.'!$D$5:$D$152='Analítico Cp.'!$B125),-('Comp.'!$J$5:$J$152=C$1),('Comp.'!$E$5:$E$152))</f>
        <v>0</v>
      </c>
      <c r="D125" s="12">
        <f>SUMPRODUCT(-('Diário 1º PA'!$E$4:$E$2000='Analítico Cp.'!$B125),-('Diário 1º PA'!$P$4:$P$2000=D$1),('Diário 1º PA'!$F$4:$F$2000))+SUMPRODUCT(-('Diário 2º PA'!$E$4:$E$1998='Analítico Cp.'!$B125),-('Diário 2º PA'!$P$4:$P$1998=D$1),('Diário 2º PA'!$F$4:$F$1998))+SUMPRODUCT(-('Diário 3º PA'!$E$4:$E$1991='Analítico Cp.'!$B125),-('Diário 3º PA'!$P$4:$P$1991=D$1),('Diário 3º PA'!$F$4:$F$1991))+SUMPRODUCT(-('Diário 4º PA'!$E$4:$E$2000='Analítico Cp.'!$B125),-('Diário 4º PA'!$P$4:$P$2000=D$1),('Diário 4º PA'!$F$4:$F$2000))+SUMPRODUCT(-('Comp.'!$D$5:$D$152='Analítico Cp.'!$B125),-('Comp.'!$J$5:$J$152=D$1),('Comp.'!$E$5:$E$152))</f>
        <v>0</v>
      </c>
      <c r="E125" s="12">
        <f>SUMPRODUCT(-('Diário 1º PA'!$E$4:$E$2000='Analítico Cp.'!$B125),-('Diário 1º PA'!$P$4:$P$2000=E$1),('Diário 1º PA'!$F$4:$F$2000))+SUMPRODUCT(-('Diário 2º PA'!$E$4:$E$1998='Analítico Cp.'!$B125),-('Diário 2º PA'!$P$4:$P$1998=E$1),('Diário 2º PA'!$F$4:$F$1998))+SUMPRODUCT(-('Diário 3º PA'!$E$4:$E$1991='Analítico Cp.'!$B125),-('Diário 3º PA'!$P$4:$P$1991=E$1),('Diário 3º PA'!$F$4:$F$1991))+SUMPRODUCT(-('Diário 4º PA'!$E$4:$E$2000='Analítico Cp.'!$B125),-('Diário 4º PA'!$P$4:$P$2000=E$1),('Diário 4º PA'!$F$4:$F$2000))+SUMPRODUCT(-('Comp.'!$D$5:$D$152='Analítico Cp.'!$B125),-('Comp.'!$J$5:$J$152=E$1),('Comp.'!$E$5:$E$152))</f>
        <v>0</v>
      </c>
      <c r="F125" s="12">
        <f>SUMPRODUCT(-('Diário 1º PA'!$E$4:$E$2000='Analítico Cp.'!$B125),-('Diário 1º PA'!$P$4:$P$2000=F$1),('Diário 1º PA'!$F$4:$F$2000))+SUMPRODUCT(-('Diário 2º PA'!$E$4:$E$1998='Analítico Cp.'!$B125),-('Diário 2º PA'!$P$4:$P$1998=F$1),('Diário 2º PA'!$F$4:$F$1998))+SUMPRODUCT(-('Diário 3º PA'!$E$4:$E$1991='Analítico Cp.'!$B125),-('Diário 3º PA'!$P$4:$P$1991=F$1),('Diário 3º PA'!$F$4:$F$1991))+SUMPRODUCT(-('Diário 4º PA'!$E$4:$E$2000='Analítico Cp.'!$B125),-('Diário 4º PA'!$P$4:$P$2000=F$1),('Diário 4º PA'!$F$4:$F$2000))+SUMPRODUCT(-('Comp.'!$D$5:$D$152='Analítico Cp.'!$B125),-('Comp.'!$J$5:$J$152=F$1),('Comp.'!$E$5:$E$152))</f>
        <v>0</v>
      </c>
      <c r="G125" s="12">
        <f>SUMPRODUCT(-('Diário 1º PA'!$E$4:$E$2000='Analítico Cp.'!$B125),-('Diário 1º PA'!$P$4:$P$2000=G$1),('Diário 1º PA'!$F$4:$F$2000))+SUMPRODUCT(-('Diário 2º PA'!$E$4:$E$1998='Analítico Cp.'!$B125),-('Diário 2º PA'!$P$4:$P$1998=G$1),('Diário 2º PA'!$F$4:$F$1998))+SUMPRODUCT(-('Diário 3º PA'!$E$4:$E$1991='Analítico Cp.'!$B125),-('Diário 3º PA'!$P$4:$P$1991=G$1),('Diário 3º PA'!$F$4:$F$1991))+SUMPRODUCT(-('Diário 4º PA'!$E$4:$E$2000='Analítico Cp.'!$B125),-('Diário 4º PA'!$P$4:$P$2000=G$1),('Diário 4º PA'!$F$4:$F$2000))+SUMPRODUCT(-('Comp.'!$D$5:$D$152='Analítico Cp.'!$B125),-('Comp.'!$J$5:$J$152=G$1),('Comp.'!$E$5:$E$152))</f>
        <v>0</v>
      </c>
      <c r="H125" s="12">
        <f>SUMPRODUCT(-('Diário 1º PA'!$E$4:$E$2000='Analítico Cp.'!$B125),-('Diário 1º PA'!$P$4:$P$2000=H$1),('Diário 1º PA'!$F$4:$F$2000))+SUMPRODUCT(-('Diário 2º PA'!$E$4:$E$1998='Analítico Cp.'!$B125),-('Diário 2º PA'!$P$4:$P$1998=H$1),('Diário 2º PA'!$F$4:$F$1998))+SUMPRODUCT(-('Diário 3º PA'!$E$4:$E$1991='Analítico Cp.'!$B125),-('Diário 3º PA'!$P$4:$P$1991=H$1),('Diário 3º PA'!$F$4:$F$1991))+SUMPRODUCT(-('Diário 4º PA'!$E$4:$E$2000='Analítico Cp.'!$B125),-('Diário 4º PA'!$P$4:$P$2000=H$1),('Diário 4º PA'!$F$4:$F$2000))+SUMPRODUCT(-('Comp.'!$D$5:$D$152='Analítico Cp.'!$B125),-('Comp.'!$J$5:$J$152=H$1),('Comp.'!$E$5:$E$152))</f>
        <v>0</v>
      </c>
      <c r="I125" s="12">
        <f>SUMPRODUCT(-('Diário 1º PA'!$E$4:$E$2000='Analítico Cp.'!$B125),-('Diário 1º PA'!$P$4:$P$2000=I$1),('Diário 1º PA'!$F$4:$F$2000))+SUMPRODUCT(-('Diário 2º PA'!$E$4:$E$1998='Analítico Cp.'!$B125),-('Diário 2º PA'!$P$4:$P$1998=I$1),('Diário 2º PA'!$F$4:$F$1998))+SUMPRODUCT(-('Diário 3º PA'!$E$4:$E$1991='Analítico Cp.'!$B125),-('Diário 3º PA'!$P$4:$P$1991=I$1),('Diário 3º PA'!$F$4:$F$1991))+SUMPRODUCT(-('Diário 4º PA'!$E$4:$E$2000='Analítico Cp.'!$B125),-('Diário 4º PA'!$P$4:$P$2000=I$1),('Diário 4º PA'!$F$4:$F$2000))+SUMPRODUCT(-('Comp.'!$D$5:$D$152='Analítico Cp.'!$B125),-('Comp.'!$J$5:$J$152=I$1),('Comp.'!$E$5:$E$152))</f>
        <v>0</v>
      </c>
      <c r="J125" s="12">
        <f>SUMPRODUCT(-('Diário 1º PA'!$E$4:$E$2000='Analítico Cp.'!$B125),-('Diário 1º PA'!$P$4:$P$2000=J$1),('Diário 1º PA'!$F$4:$F$2000))+SUMPRODUCT(-('Diário 2º PA'!$E$4:$E$1998='Analítico Cp.'!$B125),-('Diário 2º PA'!$P$4:$P$1998=J$1),('Diário 2º PA'!$F$4:$F$1998))+SUMPRODUCT(-('Diário 3º PA'!$E$4:$E$1991='Analítico Cp.'!$B125),-('Diário 3º PA'!$P$4:$P$1991=J$1),('Diário 3º PA'!$F$4:$F$1991))+SUMPRODUCT(-('Diário 4º PA'!$E$4:$E$2000='Analítico Cp.'!$B125),-('Diário 4º PA'!$P$4:$P$2000=J$1),('Diário 4º PA'!$F$4:$F$2000))+SUMPRODUCT(-('Comp.'!$D$5:$D$152='Analítico Cp.'!$B125),-('Comp.'!$J$5:$J$152=J$1),('Comp.'!$E$5:$E$152))</f>
        <v>0</v>
      </c>
      <c r="K125" s="12">
        <f>SUMPRODUCT(-('Diário 1º PA'!$E$4:$E$2000='Analítico Cp.'!$B125),-('Diário 1º PA'!$P$4:$P$2000=K$1),('Diário 1º PA'!$F$4:$F$2000))+SUMPRODUCT(-('Diário 2º PA'!$E$4:$E$1998='Analítico Cp.'!$B125),-('Diário 2º PA'!$P$4:$P$1998=K$1),('Diário 2º PA'!$F$4:$F$1998))+SUMPRODUCT(-('Diário 3º PA'!$E$4:$E$1991='Analítico Cp.'!$B125),-('Diário 3º PA'!$P$4:$P$1991=K$1),('Diário 3º PA'!$F$4:$F$1991))+SUMPRODUCT(-('Diário 4º PA'!$E$4:$E$2000='Analítico Cp.'!$B125),-('Diário 4º PA'!$P$4:$P$2000=K$1),('Diário 4º PA'!$F$4:$F$2000))+SUMPRODUCT(-('Comp.'!$D$5:$D$152='Analítico Cp.'!$B125),-('Comp.'!$J$5:$J$152=K$1),('Comp.'!$E$5:$E$152))</f>
        <v>0</v>
      </c>
      <c r="L125" s="12">
        <f>SUMPRODUCT(-('Diário 1º PA'!$E$4:$E$2000='Analítico Cp.'!$B125),-('Diário 1º PA'!$P$4:$P$2000=L$1),('Diário 1º PA'!$F$4:$F$2000))+SUMPRODUCT(-('Diário 2º PA'!$E$4:$E$1998='Analítico Cp.'!$B125),-('Diário 2º PA'!$P$4:$P$1998=L$1),('Diário 2º PA'!$F$4:$F$1998))+SUMPRODUCT(-('Diário 3º PA'!$E$4:$E$1991='Analítico Cp.'!$B125),-('Diário 3º PA'!$P$4:$P$1991=L$1),('Diário 3º PA'!$F$4:$F$1991))+SUMPRODUCT(-('Diário 4º PA'!$E$4:$E$2000='Analítico Cp.'!$B125),-('Diário 4º PA'!$P$4:$P$2000=L$1),('Diário 4º PA'!$F$4:$F$2000))+SUMPRODUCT(-('Comp.'!$D$5:$D$152='Analítico Cp.'!$B125),-('Comp.'!$J$5:$J$152=L$1),('Comp.'!$E$5:$E$152))</f>
        <v>0</v>
      </c>
      <c r="M125" s="12">
        <f>SUMPRODUCT(-('Diário 1º PA'!$E$4:$E$2000='Analítico Cp.'!$B125),-('Diário 1º PA'!$P$4:$P$2000=M$1),('Diário 1º PA'!$F$4:$F$2000))+SUMPRODUCT(-('Diário 2º PA'!$E$4:$E$1998='Analítico Cp.'!$B125),-('Diário 2º PA'!$P$4:$P$1998=M$1),('Diário 2º PA'!$F$4:$F$1998))+SUMPRODUCT(-('Diário 3º PA'!$E$4:$E$1991='Analítico Cp.'!$B125),-('Diário 3º PA'!$P$4:$P$1991=M$1),('Diário 3º PA'!$F$4:$F$1991))+SUMPRODUCT(-('Diário 4º PA'!$E$4:$E$2000='Analítico Cp.'!$B125),-('Diário 4º PA'!$P$4:$P$2000=M$1),('Diário 4º PA'!$F$4:$F$2000))+SUMPRODUCT(-('Comp.'!$D$5:$D$152='Analítico Cp.'!$B125),-('Comp.'!$J$5:$J$152=M$1),('Comp.'!$E$5:$E$152))</f>
        <v>3500</v>
      </c>
      <c r="N125" s="12">
        <f>SUMPRODUCT(-('Diário 1º PA'!$E$4:$E$2000='Analítico Cp.'!$B125),-('Diário 1º PA'!$P$4:$P$2000=N$1),('Diário 1º PA'!$F$4:$F$2000))+SUMPRODUCT(-('Diário 2º PA'!$E$4:$E$1998='Analítico Cp.'!$B125),-('Diário 2º PA'!$P$4:$P$1998=N$1),('Diário 2º PA'!$F$4:$F$1998))+SUMPRODUCT(-('Diário 3º PA'!$E$4:$E$1991='Analítico Cp.'!$B125),-('Diário 3º PA'!$P$4:$P$1991=N$1),('Diário 3º PA'!$F$4:$F$1991))+SUMPRODUCT(-('Diário 4º PA'!$E$4:$E$2000='Analítico Cp.'!$B125),-('Diário 4º PA'!$P$4:$P$2000=N$1),('Diário 4º PA'!$F$4:$F$2000))+SUMPRODUCT(-('Comp.'!$D$5:$D$152='Analítico Cp.'!$B125),-('Comp.'!$J$5:$J$152=N$1),('Comp.'!$E$5:$E$152))</f>
        <v>0</v>
      </c>
      <c r="O125" s="13">
        <f t="shared" si="14"/>
        <v>3500</v>
      </c>
      <c r="P125" s="172">
        <f t="shared" si="15"/>
        <v>1.5676606057428934E-3</v>
      </c>
    </row>
    <row r="126" spans="1:16" ht="23.25" customHeight="1">
      <c r="A126" s="63" t="s">
        <v>412</v>
      </c>
      <c r="B126" s="441" t="s">
        <v>440</v>
      </c>
      <c r="C126" s="12">
        <f>SUMPRODUCT(-('Diário 1º PA'!$E$4:$E$2000='Analítico Cp.'!$B126),-('Diário 1º PA'!$P$4:$P$2000=C$1),('Diário 1º PA'!$F$4:$F$2000))+SUMPRODUCT(-('Diário 2º PA'!$E$4:$E$1998='Analítico Cp.'!$B126),-('Diário 2º PA'!$P$4:$P$1998=C$1),('Diário 2º PA'!$F$4:$F$1998))+SUMPRODUCT(-('Diário 3º PA'!$E$4:$E$1991='Analítico Cp.'!$B126),-('Diário 3º PA'!$P$4:$P$1991=C$1),('Diário 3º PA'!$F$4:$F$1991))+SUMPRODUCT(-('Diário 4º PA'!$E$4:$E$2000='Analítico Cp.'!$B126),-('Diário 4º PA'!$P$4:$P$2000=C$1),('Diário 4º PA'!$F$4:$F$2000))+SUMPRODUCT(-('Comp.'!$D$5:$D$152='Analítico Cp.'!$B126),-('Comp.'!$J$5:$J$152=C$1),('Comp.'!$E$5:$E$152))</f>
        <v>0</v>
      </c>
      <c r="D126" s="12">
        <f>SUMPRODUCT(-('Diário 1º PA'!$E$4:$E$2000='Analítico Cp.'!$B126),-('Diário 1º PA'!$P$4:$P$2000=D$1),('Diário 1º PA'!$F$4:$F$2000))+SUMPRODUCT(-('Diário 2º PA'!$E$4:$E$1998='Analítico Cp.'!$B126),-('Diário 2º PA'!$P$4:$P$1998=D$1),('Diário 2º PA'!$F$4:$F$1998))+SUMPRODUCT(-('Diário 3º PA'!$E$4:$E$1991='Analítico Cp.'!$B126),-('Diário 3º PA'!$P$4:$P$1991=D$1),('Diário 3º PA'!$F$4:$F$1991))+SUMPRODUCT(-('Diário 4º PA'!$E$4:$E$2000='Analítico Cp.'!$B126),-('Diário 4º PA'!$P$4:$P$2000=D$1),('Diário 4º PA'!$F$4:$F$2000))+SUMPRODUCT(-('Comp.'!$D$5:$D$152='Analítico Cp.'!$B126),-('Comp.'!$J$5:$J$152=D$1),('Comp.'!$E$5:$E$152))</f>
        <v>49000</v>
      </c>
      <c r="E126" s="12">
        <f>SUMPRODUCT(-('Diário 1º PA'!$E$4:$E$2000='Analítico Cp.'!$B126),-('Diário 1º PA'!$P$4:$P$2000=E$1),('Diário 1º PA'!$F$4:$F$2000))+SUMPRODUCT(-('Diário 2º PA'!$E$4:$E$1998='Analítico Cp.'!$B126),-('Diário 2º PA'!$P$4:$P$1998=E$1),('Diário 2º PA'!$F$4:$F$1998))+SUMPRODUCT(-('Diário 3º PA'!$E$4:$E$1991='Analítico Cp.'!$B126),-('Diário 3º PA'!$P$4:$P$1991=E$1),('Diário 3º PA'!$F$4:$F$1991))+SUMPRODUCT(-('Diário 4º PA'!$E$4:$E$2000='Analítico Cp.'!$B126),-('Diário 4º PA'!$P$4:$P$2000=E$1),('Diário 4º PA'!$F$4:$F$2000))+SUMPRODUCT(-('Comp.'!$D$5:$D$152='Analítico Cp.'!$B126),-('Comp.'!$J$5:$J$152=E$1),('Comp.'!$E$5:$E$152))</f>
        <v>0</v>
      </c>
      <c r="F126" s="12">
        <f>SUMPRODUCT(-('Diário 1º PA'!$E$4:$E$2000='Analítico Cp.'!$B126),-('Diário 1º PA'!$P$4:$P$2000=F$1),('Diário 1º PA'!$F$4:$F$2000))+SUMPRODUCT(-('Diário 2º PA'!$E$4:$E$1998='Analítico Cp.'!$B126),-('Diário 2º PA'!$P$4:$P$1998=F$1),('Diário 2º PA'!$F$4:$F$1998))+SUMPRODUCT(-('Diário 3º PA'!$E$4:$E$1991='Analítico Cp.'!$B126),-('Diário 3º PA'!$P$4:$P$1991=F$1),('Diário 3º PA'!$F$4:$F$1991))+SUMPRODUCT(-('Diário 4º PA'!$E$4:$E$2000='Analítico Cp.'!$B126),-('Diário 4º PA'!$P$4:$P$2000=F$1),('Diário 4º PA'!$F$4:$F$2000))+SUMPRODUCT(-('Comp.'!$D$5:$D$152='Analítico Cp.'!$B126),-('Comp.'!$J$5:$J$152=F$1),('Comp.'!$E$5:$E$152))</f>
        <v>0</v>
      </c>
      <c r="G126" s="12">
        <f>SUMPRODUCT(-('Diário 1º PA'!$E$4:$E$2000='Analítico Cp.'!$B126),-('Diário 1º PA'!$P$4:$P$2000=G$1),('Diário 1º PA'!$F$4:$F$2000))+SUMPRODUCT(-('Diário 2º PA'!$E$4:$E$1998='Analítico Cp.'!$B126),-('Diário 2º PA'!$P$4:$P$1998=G$1),('Diário 2º PA'!$F$4:$F$1998))+SUMPRODUCT(-('Diário 3º PA'!$E$4:$E$1991='Analítico Cp.'!$B126),-('Diário 3º PA'!$P$4:$P$1991=G$1),('Diário 3º PA'!$F$4:$F$1991))+SUMPRODUCT(-('Diário 4º PA'!$E$4:$E$2000='Analítico Cp.'!$B126),-('Diário 4º PA'!$P$4:$P$2000=G$1),('Diário 4º PA'!$F$4:$F$2000))+SUMPRODUCT(-('Comp.'!$D$5:$D$152='Analítico Cp.'!$B126),-('Comp.'!$J$5:$J$152=G$1),('Comp.'!$E$5:$E$152))</f>
        <v>0</v>
      </c>
      <c r="H126" s="12">
        <f>SUMPRODUCT(-('Diário 1º PA'!$E$4:$E$2000='Analítico Cp.'!$B126),-('Diário 1º PA'!$P$4:$P$2000=H$1),('Diário 1º PA'!$F$4:$F$2000))+SUMPRODUCT(-('Diário 2º PA'!$E$4:$E$1998='Analítico Cp.'!$B126),-('Diário 2º PA'!$P$4:$P$1998=H$1),('Diário 2º PA'!$F$4:$F$1998))+SUMPRODUCT(-('Diário 3º PA'!$E$4:$E$1991='Analítico Cp.'!$B126),-('Diário 3º PA'!$P$4:$P$1991=H$1),('Diário 3º PA'!$F$4:$F$1991))+SUMPRODUCT(-('Diário 4º PA'!$E$4:$E$2000='Analítico Cp.'!$B126),-('Diário 4º PA'!$P$4:$P$2000=H$1),('Diário 4º PA'!$F$4:$F$2000))+SUMPRODUCT(-('Comp.'!$D$5:$D$152='Analítico Cp.'!$B126),-('Comp.'!$J$5:$J$152=H$1),('Comp.'!$E$5:$E$152))</f>
        <v>0</v>
      </c>
      <c r="I126" s="12">
        <f>SUMPRODUCT(-('Diário 1º PA'!$E$4:$E$2000='Analítico Cp.'!$B126),-('Diário 1º PA'!$P$4:$P$2000=I$1),('Diário 1º PA'!$F$4:$F$2000))+SUMPRODUCT(-('Diário 2º PA'!$E$4:$E$1998='Analítico Cp.'!$B126),-('Diário 2º PA'!$P$4:$P$1998=I$1),('Diário 2º PA'!$F$4:$F$1998))+SUMPRODUCT(-('Diário 3º PA'!$E$4:$E$1991='Analítico Cp.'!$B126),-('Diário 3º PA'!$P$4:$P$1991=I$1),('Diário 3º PA'!$F$4:$F$1991))+SUMPRODUCT(-('Diário 4º PA'!$E$4:$E$2000='Analítico Cp.'!$B126),-('Diário 4º PA'!$P$4:$P$2000=I$1),('Diário 4º PA'!$F$4:$F$2000))+SUMPRODUCT(-('Comp.'!$D$5:$D$152='Analítico Cp.'!$B126),-('Comp.'!$J$5:$J$152=I$1),('Comp.'!$E$5:$E$152))</f>
        <v>0</v>
      </c>
      <c r="J126" s="12">
        <f>SUMPRODUCT(-('Diário 1º PA'!$E$4:$E$2000='Analítico Cp.'!$B126),-('Diário 1º PA'!$P$4:$P$2000=J$1),('Diário 1º PA'!$F$4:$F$2000))+SUMPRODUCT(-('Diário 2º PA'!$E$4:$E$1998='Analítico Cp.'!$B126),-('Diário 2º PA'!$P$4:$P$1998=J$1),('Diário 2º PA'!$F$4:$F$1998))+SUMPRODUCT(-('Diário 3º PA'!$E$4:$E$1991='Analítico Cp.'!$B126),-('Diário 3º PA'!$P$4:$P$1991=J$1),('Diário 3º PA'!$F$4:$F$1991))+SUMPRODUCT(-('Diário 4º PA'!$E$4:$E$2000='Analítico Cp.'!$B126),-('Diário 4º PA'!$P$4:$P$2000=J$1),('Diário 4º PA'!$F$4:$F$2000))+SUMPRODUCT(-('Comp.'!$D$5:$D$152='Analítico Cp.'!$B126),-('Comp.'!$J$5:$J$152=J$1),('Comp.'!$E$5:$E$152))</f>
        <v>0</v>
      </c>
      <c r="K126" s="12">
        <f>SUMPRODUCT(-('Diário 1º PA'!$E$4:$E$2000='Analítico Cp.'!$B126),-('Diário 1º PA'!$P$4:$P$2000=K$1),('Diário 1º PA'!$F$4:$F$2000))+SUMPRODUCT(-('Diário 2º PA'!$E$4:$E$1998='Analítico Cp.'!$B126),-('Diário 2º PA'!$P$4:$P$1998=K$1),('Diário 2º PA'!$F$4:$F$1998))+SUMPRODUCT(-('Diário 3º PA'!$E$4:$E$1991='Analítico Cp.'!$B126),-('Diário 3º PA'!$P$4:$P$1991=K$1),('Diário 3º PA'!$F$4:$F$1991))+SUMPRODUCT(-('Diário 4º PA'!$E$4:$E$2000='Analítico Cp.'!$B126),-('Diário 4º PA'!$P$4:$P$2000=K$1),('Diário 4º PA'!$F$4:$F$2000))+SUMPRODUCT(-('Comp.'!$D$5:$D$152='Analítico Cp.'!$B126),-('Comp.'!$J$5:$J$152=K$1),('Comp.'!$E$5:$E$152))</f>
        <v>0</v>
      </c>
      <c r="L126" s="12">
        <f>SUMPRODUCT(-('Diário 1º PA'!$E$4:$E$2000='Analítico Cp.'!$B126),-('Diário 1º PA'!$P$4:$P$2000=L$1),('Diário 1º PA'!$F$4:$F$2000))+SUMPRODUCT(-('Diário 2º PA'!$E$4:$E$1998='Analítico Cp.'!$B126),-('Diário 2º PA'!$P$4:$P$1998=L$1),('Diário 2º PA'!$F$4:$F$1998))+SUMPRODUCT(-('Diário 3º PA'!$E$4:$E$1991='Analítico Cp.'!$B126),-('Diário 3º PA'!$P$4:$P$1991=L$1),('Diário 3º PA'!$F$4:$F$1991))+SUMPRODUCT(-('Diário 4º PA'!$E$4:$E$2000='Analítico Cp.'!$B126),-('Diário 4º PA'!$P$4:$P$2000=L$1),('Diário 4º PA'!$F$4:$F$2000))+SUMPRODUCT(-('Comp.'!$D$5:$D$152='Analítico Cp.'!$B126),-('Comp.'!$J$5:$J$152=L$1),('Comp.'!$E$5:$E$152))</f>
        <v>0</v>
      </c>
      <c r="M126" s="12">
        <f>SUMPRODUCT(-('Diário 1º PA'!$E$4:$E$2000='Analítico Cp.'!$B126),-('Diário 1º PA'!$P$4:$P$2000=M$1),('Diário 1º PA'!$F$4:$F$2000))+SUMPRODUCT(-('Diário 2º PA'!$E$4:$E$1998='Analítico Cp.'!$B126),-('Diário 2º PA'!$P$4:$P$1998=M$1),('Diário 2º PA'!$F$4:$F$1998))+SUMPRODUCT(-('Diário 3º PA'!$E$4:$E$1991='Analítico Cp.'!$B126),-('Diário 3º PA'!$P$4:$P$1991=M$1),('Diário 3º PA'!$F$4:$F$1991))+SUMPRODUCT(-('Diário 4º PA'!$E$4:$E$2000='Analítico Cp.'!$B126),-('Diário 4º PA'!$P$4:$P$2000=M$1),('Diário 4º PA'!$F$4:$F$2000))+SUMPRODUCT(-('Comp.'!$D$5:$D$152='Analítico Cp.'!$B126),-('Comp.'!$J$5:$J$152=M$1),('Comp.'!$E$5:$E$152))</f>
        <v>0</v>
      </c>
      <c r="N126" s="12">
        <f>SUMPRODUCT(-('Diário 1º PA'!$E$4:$E$2000='Analítico Cp.'!$B126),-('Diário 1º PA'!$P$4:$P$2000=N$1),('Diário 1º PA'!$F$4:$F$2000))+SUMPRODUCT(-('Diário 2º PA'!$E$4:$E$1998='Analítico Cp.'!$B126),-('Diário 2º PA'!$P$4:$P$1998=N$1),('Diário 2º PA'!$F$4:$F$1998))+SUMPRODUCT(-('Diário 3º PA'!$E$4:$E$1991='Analítico Cp.'!$B126),-('Diário 3º PA'!$P$4:$P$1991=N$1),('Diário 3º PA'!$F$4:$F$1991))+SUMPRODUCT(-('Diário 4º PA'!$E$4:$E$2000='Analítico Cp.'!$B126),-('Diário 4º PA'!$P$4:$P$2000=N$1),('Diário 4º PA'!$F$4:$F$2000))+SUMPRODUCT(-('Comp.'!$D$5:$D$152='Analítico Cp.'!$B126),-('Comp.'!$J$5:$J$152=N$1),('Comp.'!$E$5:$E$152))</f>
        <v>0</v>
      </c>
      <c r="O126" s="13">
        <f t="shared" si="14"/>
        <v>49000</v>
      </c>
      <c r="P126" s="172">
        <f t="shared" si="15"/>
        <v>2.1947248480400507E-2</v>
      </c>
    </row>
    <row r="127" spans="1:16" ht="23.25" customHeight="1">
      <c r="A127" s="63" t="s">
        <v>413</v>
      </c>
      <c r="B127" s="441" t="s">
        <v>441</v>
      </c>
      <c r="C127" s="12">
        <f>SUMPRODUCT(-('Diário 1º PA'!$E$4:$E$2000='Analítico Cp.'!$B127),-('Diário 1º PA'!$P$4:$P$2000=C$1),('Diário 1º PA'!$F$4:$F$2000))+SUMPRODUCT(-('Diário 2º PA'!$E$4:$E$1998='Analítico Cp.'!$B127),-('Diário 2º PA'!$P$4:$P$1998=C$1),('Diário 2º PA'!$F$4:$F$1998))+SUMPRODUCT(-('Diário 3º PA'!$E$4:$E$1991='Analítico Cp.'!$B127),-('Diário 3º PA'!$P$4:$P$1991=C$1),('Diário 3º PA'!$F$4:$F$1991))+SUMPRODUCT(-('Diário 4º PA'!$E$4:$E$2000='Analítico Cp.'!$B127),-('Diário 4º PA'!$P$4:$P$2000=C$1),('Diário 4º PA'!$F$4:$F$2000))+SUMPRODUCT(-('Comp.'!$D$5:$D$152='Analítico Cp.'!$B127),-('Comp.'!$J$5:$J$152=C$1),('Comp.'!$E$5:$E$152))</f>
        <v>0</v>
      </c>
      <c r="D127" s="12">
        <f>SUMPRODUCT(-('Diário 1º PA'!$E$4:$E$2000='Analítico Cp.'!$B127),-('Diário 1º PA'!$P$4:$P$2000=D$1),('Diário 1º PA'!$F$4:$F$2000))+SUMPRODUCT(-('Diário 2º PA'!$E$4:$E$1998='Analítico Cp.'!$B127),-('Diário 2º PA'!$P$4:$P$1998=D$1),('Diário 2º PA'!$F$4:$F$1998))+SUMPRODUCT(-('Diário 3º PA'!$E$4:$E$1991='Analítico Cp.'!$B127),-('Diário 3º PA'!$P$4:$P$1991=D$1),('Diário 3º PA'!$F$4:$F$1991))+SUMPRODUCT(-('Diário 4º PA'!$E$4:$E$2000='Analítico Cp.'!$B127),-('Diário 4º PA'!$P$4:$P$2000=D$1),('Diário 4º PA'!$F$4:$F$2000))+SUMPRODUCT(-('Comp.'!$D$5:$D$152='Analítico Cp.'!$B127),-('Comp.'!$J$5:$J$152=D$1),('Comp.'!$E$5:$E$152))</f>
        <v>0</v>
      </c>
      <c r="E127" s="12">
        <f>SUMPRODUCT(-('Diário 1º PA'!$E$4:$E$2000='Analítico Cp.'!$B127),-('Diário 1º PA'!$P$4:$P$2000=E$1),('Diário 1º PA'!$F$4:$F$2000))+SUMPRODUCT(-('Diário 2º PA'!$E$4:$E$1998='Analítico Cp.'!$B127),-('Diário 2º PA'!$P$4:$P$1998=E$1),('Diário 2º PA'!$F$4:$F$1998))+SUMPRODUCT(-('Diário 3º PA'!$E$4:$E$1991='Analítico Cp.'!$B127),-('Diário 3º PA'!$P$4:$P$1991=E$1),('Diário 3º PA'!$F$4:$F$1991))+SUMPRODUCT(-('Diário 4º PA'!$E$4:$E$2000='Analítico Cp.'!$B127),-('Diário 4º PA'!$P$4:$P$2000=E$1),('Diário 4º PA'!$F$4:$F$2000))+SUMPRODUCT(-('Comp.'!$D$5:$D$152='Analítico Cp.'!$B127),-('Comp.'!$J$5:$J$152=E$1),('Comp.'!$E$5:$E$152))</f>
        <v>0</v>
      </c>
      <c r="F127" s="12">
        <f>SUMPRODUCT(-('Diário 1º PA'!$E$4:$E$2000='Analítico Cp.'!$B127),-('Diário 1º PA'!$P$4:$P$2000=F$1),('Diário 1º PA'!$F$4:$F$2000))+SUMPRODUCT(-('Diário 2º PA'!$E$4:$E$1998='Analítico Cp.'!$B127),-('Diário 2º PA'!$P$4:$P$1998=F$1),('Diário 2º PA'!$F$4:$F$1998))+SUMPRODUCT(-('Diário 3º PA'!$E$4:$E$1991='Analítico Cp.'!$B127),-('Diário 3º PA'!$P$4:$P$1991=F$1),('Diário 3º PA'!$F$4:$F$1991))+SUMPRODUCT(-('Diário 4º PA'!$E$4:$E$2000='Analítico Cp.'!$B127),-('Diário 4º PA'!$P$4:$P$2000=F$1),('Diário 4º PA'!$F$4:$F$2000))+SUMPRODUCT(-('Comp.'!$D$5:$D$152='Analítico Cp.'!$B127),-('Comp.'!$J$5:$J$152=F$1),('Comp.'!$E$5:$E$152))</f>
        <v>0</v>
      </c>
      <c r="G127" s="12">
        <f>SUMPRODUCT(-('Diário 1º PA'!$E$4:$E$2000='Analítico Cp.'!$B127),-('Diário 1º PA'!$P$4:$P$2000=G$1),('Diário 1º PA'!$F$4:$F$2000))+SUMPRODUCT(-('Diário 2º PA'!$E$4:$E$1998='Analítico Cp.'!$B127),-('Diário 2º PA'!$P$4:$P$1998=G$1),('Diário 2º PA'!$F$4:$F$1998))+SUMPRODUCT(-('Diário 3º PA'!$E$4:$E$1991='Analítico Cp.'!$B127),-('Diário 3º PA'!$P$4:$P$1991=G$1),('Diário 3º PA'!$F$4:$F$1991))+SUMPRODUCT(-('Diário 4º PA'!$E$4:$E$2000='Analítico Cp.'!$B127),-('Diário 4º PA'!$P$4:$P$2000=G$1),('Diário 4º PA'!$F$4:$F$2000))+SUMPRODUCT(-('Comp.'!$D$5:$D$152='Analítico Cp.'!$B127),-('Comp.'!$J$5:$J$152=G$1),('Comp.'!$E$5:$E$152))</f>
        <v>0</v>
      </c>
      <c r="H127" s="12">
        <f>SUMPRODUCT(-('Diário 1º PA'!$E$4:$E$2000='Analítico Cp.'!$B127),-('Diário 1º PA'!$P$4:$P$2000=H$1),('Diário 1º PA'!$F$4:$F$2000))+SUMPRODUCT(-('Diário 2º PA'!$E$4:$E$1998='Analítico Cp.'!$B127),-('Diário 2º PA'!$P$4:$P$1998=H$1),('Diário 2º PA'!$F$4:$F$1998))+SUMPRODUCT(-('Diário 3º PA'!$E$4:$E$1991='Analítico Cp.'!$B127),-('Diário 3º PA'!$P$4:$P$1991=H$1),('Diário 3º PA'!$F$4:$F$1991))+SUMPRODUCT(-('Diário 4º PA'!$E$4:$E$2000='Analítico Cp.'!$B127),-('Diário 4º PA'!$P$4:$P$2000=H$1),('Diário 4º PA'!$F$4:$F$2000))+SUMPRODUCT(-('Comp.'!$D$5:$D$152='Analítico Cp.'!$B127),-('Comp.'!$J$5:$J$152=H$1),('Comp.'!$E$5:$E$152))</f>
        <v>0</v>
      </c>
      <c r="I127" s="12">
        <f>SUMPRODUCT(-('Diário 1º PA'!$E$4:$E$2000='Analítico Cp.'!$B127),-('Diário 1º PA'!$P$4:$P$2000=I$1),('Diário 1º PA'!$F$4:$F$2000))+SUMPRODUCT(-('Diário 2º PA'!$E$4:$E$1998='Analítico Cp.'!$B127),-('Diário 2º PA'!$P$4:$P$1998=I$1),('Diário 2º PA'!$F$4:$F$1998))+SUMPRODUCT(-('Diário 3º PA'!$E$4:$E$1991='Analítico Cp.'!$B127),-('Diário 3º PA'!$P$4:$P$1991=I$1),('Diário 3º PA'!$F$4:$F$1991))+SUMPRODUCT(-('Diário 4º PA'!$E$4:$E$2000='Analítico Cp.'!$B127),-('Diário 4º PA'!$P$4:$P$2000=I$1),('Diário 4º PA'!$F$4:$F$2000))+SUMPRODUCT(-('Comp.'!$D$5:$D$152='Analítico Cp.'!$B127),-('Comp.'!$J$5:$J$152=I$1),('Comp.'!$E$5:$E$152))</f>
        <v>0</v>
      </c>
      <c r="J127" s="12">
        <f>SUMPRODUCT(-('Diário 1º PA'!$E$4:$E$2000='Analítico Cp.'!$B127),-('Diário 1º PA'!$P$4:$P$2000=J$1),('Diário 1º PA'!$F$4:$F$2000))+SUMPRODUCT(-('Diário 2º PA'!$E$4:$E$1998='Analítico Cp.'!$B127),-('Diário 2º PA'!$P$4:$P$1998=J$1),('Diário 2º PA'!$F$4:$F$1998))+SUMPRODUCT(-('Diário 3º PA'!$E$4:$E$1991='Analítico Cp.'!$B127),-('Diário 3º PA'!$P$4:$P$1991=J$1),('Diário 3º PA'!$F$4:$F$1991))+SUMPRODUCT(-('Diário 4º PA'!$E$4:$E$2000='Analítico Cp.'!$B127),-('Diário 4º PA'!$P$4:$P$2000=J$1),('Diário 4º PA'!$F$4:$F$2000))+SUMPRODUCT(-('Comp.'!$D$5:$D$152='Analítico Cp.'!$B127),-('Comp.'!$J$5:$J$152=J$1),('Comp.'!$E$5:$E$152))</f>
        <v>22000.000000000004</v>
      </c>
      <c r="K127" s="12">
        <f>SUMPRODUCT(-('Diário 1º PA'!$E$4:$E$2000='Analítico Cp.'!$B127),-('Diário 1º PA'!$P$4:$P$2000=K$1),('Diário 1º PA'!$F$4:$F$2000))+SUMPRODUCT(-('Diário 2º PA'!$E$4:$E$1998='Analítico Cp.'!$B127),-('Diário 2º PA'!$P$4:$P$1998=K$1),('Diário 2º PA'!$F$4:$F$1998))+SUMPRODUCT(-('Diário 3º PA'!$E$4:$E$1991='Analítico Cp.'!$B127),-('Diário 3º PA'!$P$4:$P$1991=K$1),('Diário 3º PA'!$F$4:$F$1991))+SUMPRODUCT(-('Diário 4º PA'!$E$4:$E$2000='Analítico Cp.'!$B127),-('Diário 4º PA'!$P$4:$P$2000=K$1),('Diário 4º PA'!$F$4:$F$2000))+SUMPRODUCT(-('Comp.'!$D$5:$D$152='Analítico Cp.'!$B127),-('Comp.'!$J$5:$J$152=K$1),('Comp.'!$E$5:$E$152))</f>
        <v>0</v>
      </c>
      <c r="L127" s="12">
        <f>SUMPRODUCT(-('Diário 1º PA'!$E$4:$E$2000='Analítico Cp.'!$B127),-('Diário 1º PA'!$P$4:$P$2000=L$1),('Diário 1º PA'!$F$4:$F$2000))+SUMPRODUCT(-('Diário 2º PA'!$E$4:$E$1998='Analítico Cp.'!$B127),-('Diário 2º PA'!$P$4:$P$1998=L$1),('Diário 2º PA'!$F$4:$F$1998))+SUMPRODUCT(-('Diário 3º PA'!$E$4:$E$1991='Analítico Cp.'!$B127),-('Diário 3º PA'!$P$4:$P$1991=L$1),('Diário 3º PA'!$F$4:$F$1991))+SUMPRODUCT(-('Diário 4º PA'!$E$4:$E$2000='Analítico Cp.'!$B127),-('Diário 4º PA'!$P$4:$P$2000=L$1),('Diário 4º PA'!$F$4:$F$2000))+SUMPRODUCT(-('Comp.'!$D$5:$D$152='Analítico Cp.'!$B127),-('Comp.'!$J$5:$J$152=L$1),('Comp.'!$E$5:$E$152))</f>
        <v>0</v>
      </c>
      <c r="M127" s="12">
        <f>SUMPRODUCT(-('Diário 1º PA'!$E$4:$E$2000='Analítico Cp.'!$B127),-('Diário 1º PA'!$P$4:$P$2000=M$1),('Diário 1º PA'!$F$4:$F$2000))+SUMPRODUCT(-('Diário 2º PA'!$E$4:$E$1998='Analítico Cp.'!$B127),-('Diário 2º PA'!$P$4:$P$1998=M$1),('Diário 2º PA'!$F$4:$F$1998))+SUMPRODUCT(-('Diário 3º PA'!$E$4:$E$1991='Analítico Cp.'!$B127),-('Diário 3º PA'!$P$4:$P$1991=M$1),('Diário 3º PA'!$F$4:$F$1991))+SUMPRODUCT(-('Diário 4º PA'!$E$4:$E$2000='Analítico Cp.'!$B127),-('Diário 4º PA'!$P$4:$P$2000=M$1),('Diário 4º PA'!$F$4:$F$2000))+SUMPRODUCT(-('Comp.'!$D$5:$D$152='Analítico Cp.'!$B127),-('Comp.'!$J$5:$J$152=M$1),('Comp.'!$E$5:$E$152))</f>
        <v>0</v>
      </c>
      <c r="N127" s="12">
        <f>SUMPRODUCT(-('Diário 1º PA'!$E$4:$E$2000='Analítico Cp.'!$B127),-('Diário 1º PA'!$P$4:$P$2000=N$1),('Diário 1º PA'!$F$4:$F$2000))+SUMPRODUCT(-('Diário 2º PA'!$E$4:$E$1998='Analítico Cp.'!$B127),-('Diário 2º PA'!$P$4:$P$1998=N$1),('Diário 2º PA'!$F$4:$F$1998))+SUMPRODUCT(-('Diário 3º PA'!$E$4:$E$1991='Analítico Cp.'!$B127),-('Diário 3º PA'!$P$4:$P$1991=N$1),('Diário 3º PA'!$F$4:$F$1991))+SUMPRODUCT(-('Diário 4º PA'!$E$4:$E$2000='Analítico Cp.'!$B127),-('Diário 4º PA'!$P$4:$P$2000=N$1),('Diário 4º PA'!$F$4:$F$2000))+SUMPRODUCT(-('Comp.'!$D$5:$D$152='Analítico Cp.'!$B127),-('Comp.'!$J$5:$J$152=N$1),('Comp.'!$E$5:$E$152))</f>
        <v>0</v>
      </c>
      <c r="O127" s="13">
        <f t="shared" si="14"/>
        <v>22000.000000000004</v>
      </c>
      <c r="P127" s="172">
        <f t="shared" si="15"/>
        <v>9.8538666646696173E-3</v>
      </c>
    </row>
    <row r="128" spans="1:16" ht="23.25" customHeight="1">
      <c r="A128" s="63" t="s">
        <v>414</v>
      </c>
      <c r="B128" s="441" t="s">
        <v>442</v>
      </c>
      <c r="C128" s="12">
        <f>SUMPRODUCT(-('Diário 1º PA'!$E$4:$E$2000='Analítico Cp.'!$B128),-('Diário 1º PA'!$P$4:$P$2000=C$1),('Diário 1º PA'!$F$4:$F$2000))+SUMPRODUCT(-('Diário 2º PA'!$E$4:$E$1998='Analítico Cp.'!$B128),-('Diário 2º PA'!$P$4:$P$1998=C$1),('Diário 2º PA'!$F$4:$F$1998))+SUMPRODUCT(-('Diário 3º PA'!$E$4:$E$1991='Analítico Cp.'!$B128),-('Diário 3º PA'!$P$4:$P$1991=C$1),('Diário 3º PA'!$F$4:$F$1991))+SUMPRODUCT(-('Diário 4º PA'!$E$4:$E$2000='Analítico Cp.'!$B128),-('Diário 4º PA'!$P$4:$P$2000=C$1),('Diário 4º PA'!$F$4:$F$2000))+SUMPRODUCT(-('Comp.'!$D$5:$D$152='Analítico Cp.'!$B128),-('Comp.'!$J$5:$J$152=C$1),('Comp.'!$E$5:$E$152))</f>
        <v>0</v>
      </c>
      <c r="D128" s="12">
        <f>SUMPRODUCT(-('Diário 1º PA'!$E$4:$E$2000='Analítico Cp.'!$B128),-('Diário 1º PA'!$P$4:$P$2000=D$1),('Diário 1º PA'!$F$4:$F$2000))+SUMPRODUCT(-('Diário 2º PA'!$E$4:$E$1998='Analítico Cp.'!$B128),-('Diário 2º PA'!$P$4:$P$1998=D$1),('Diário 2º PA'!$F$4:$F$1998))+SUMPRODUCT(-('Diário 3º PA'!$E$4:$E$1991='Analítico Cp.'!$B128),-('Diário 3º PA'!$P$4:$P$1991=D$1),('Diário 3º PA'!$F$4:$F$1991))+SUMPRODUCT(-('Diário 4º PA'!$E$4:$E$2000='Analítico Cp.'!$B128),-('Diário 4º PA'!$P$4:$P$2000=D$1),('Diário 4º PA'!$F$4:$F$2000))+SUMPRODUCT(-('Comp.'!$D$5:$D$152='Analítico Cp.'!$B128),-('Comp.'!$J$5:$J$152=D$1),('Comp.'!$E$5:$E$152))</f>
        <v>3500</v>
      </c>
      <c r="E128" s="12">
        <f>SUMPRODUCT(-('Diário 1º PA'!$E$4:$E$2000='Analítico Cp.'!$B128),-('Diário 1º PA'!$P$4:$P$2000=E$1),('Diário 1º PA'!$F$4:$F$2000))+SUMPRODUCT(-('Diário 2º PA'!$E$4:$E$1998='Analítico Cp.'!$B128),-('Diário 2º PA'!$P$4:$P$1998=E$1),('Diário 2º PA'!$F$4:$F$1998))+SUMPRODUCT(-('Diário 3º PA'!$E$4:$E$1991='Analítico Cp.'!$B128),-('Diário 3º PA'!$P$4:$P$1991=E$1),('Diário 3º PA'!$F$4:$F$1991))+SUMPRODUCT(-('Diário 4º PA'!$E$4:$E$2000='Analítico Cp.'!$B128),-('Diário 4º PA'!$P$4:$P$2000=E$1),('Diário 4º PA'!$F$4:$F$2000))+SUMPRODUCT(-('Comp.'!$D$5:$D$152='Analítico Cp.'!$B128),-('Comp.'!$J$5:$J$152=E$1),('Comp.'!$E$5:$E$152))</f>
        <v>71698.5</v>
      </c>
      <c r="F128" s="12">
        <f>SUMPRODUCT(-('Diário 1º PA'!$E$4:$E$2000='Analítico Cp.'!$B128),-('Diário 1º PA'!$P$4:$P$2000=F$1),('Diário 1º PA'!$F$4:$F$2000))+SUMPRODUCT(-('Diário 2º PA'!$E$4:$E$1998='Analítico Cp.'!$B128),-('Diário 2º PA'!$P$4:$P$1998=F$1),('Diário 2º PA'!$F$4:$F$1998))+SUMPRODUCT(-('Diário 3º PA'!$E$4:$E$1991='Analítico Cp.'!$B128),-('Diário 3º PA'!$P$4:$P$1991=F$1),('Diário 3º PA'!$F$4:$F$1991))+SUMPRODUCT(-('Diário 4º PA'!$E$4:$E$2000='Analítico Cp.'!$B128),-('Diário 4º PA'!$P$4:$P$2000=F$1),('Diário 4º PA'!$F$4:$F$2000))+SUMPRODUCT(-('Comp.'!$D$5:$D$152='Analítico Cp.'!$B128),-('Comp.'!$J$5:$J$152=F$1),('Comp.'!$E$5:$E$152))</f>
        <v>18950</v>
      </c>
      <c r="G128" s="12">
        <f>SUMPRODUCT(-('Diário 1º PA'!$E$4:$E$2000='Analítico Cp.'!$B128),-('Diário 1º PA'!$P$4:$P$2000=G$1),('Diário 1º PA'!$F$4:$F$2000))+SUMPRODUCT(-('Diário 2º PA'!$E$4:$E$1998='Analítico Cp.'!$B128),-('Diário 2º PA'!$P$4:$P$1998=G$1),('Diário 2º PA'!$F$4:$F$1998))+SUMPRODUCT(-('Diário 3º PA'!$E$4:$E$1991='Analítico Cp.'!$B128),-('Diário 3º PA'!$P$4:$P$1991=G$1),('Diário 3º PA'!$F$4:$F$1991))+SUMPRODUCT(-('Diário 4º PA'!$E$4:$E$2000='Analítico Cp.'!$B128),-('Diário 4º PA'!$P$4:$P$2000=G$1),('Diário 4º PA'!$F$4:$F$2000))+SUMPRODUCT(-('Comp.'!$D$5:$D$152='Analítico Cp.'!$B128),-('Comp.'!$J$5:$J$152=G$1),('Comp.'!$E$5:$E$152))</f>
        <v>13750</v>
      </c>
      <c r="H128" s="12">
        <f>SUMPRODUCT(-('Diário 1º PA'!$E$4:$E$2000='Analítico Cp.'!$B128),-('Diário 1º PA'!$P$4:$P$2000=H$1),('Diário 1º PA'!$F$4:$F$2000))+SUMPRODUCT(-('Diário 2º PA'!$E$4:$E$1998='Analítico Cp.'!$B128),-('Diário 2º PA'!$P$4:$P$1998=H$1),('Diário 2º PA'!$F$4:$F$1998))+SUMPRODUCT(-('Diário 3º PA'!$E$4:$E$1991='Analítico Cp.'!$B128),-('Diário 3º PA'!$P$4:$P$1991=H$1),('Diário 3º PA'!$F$4:$F$1991))+SUMPRODUCT(-('Diário 4º PA'!$E$4:$E$2000='Analítico Cp.'!$B128),-('Diário 4º PA'!$P$4:$P$2000=H$1),('Diário 4º PA'!$F$4:$F$2000))+SUMPRODUCT(-('Comp.'!$D$5:$D$152='Analítico Cp.'!$B128),-('Comp.'!$J$5:$J$152=H$1),('Comp.'!$E$5:$E$152))</f>
        <v>21000</v>
      </c>
      <c r="I128" s="12">
        <f>SUMPRODUCT(-('Diário 1º PA'!$E$4:$E$2000='Analítico Cp.'!$B128),-('Diário 1º PA'!$P$4:$P$2000=I$1),('Diário 1º PA'!$F$4:$F$2000))+SUMPRODUCT(-('Diário 2º PA'!$E$4:$E$1998='Analítico Cp.'!$B128),-('Diário 2º PA'!$P$4:$P$1998=I$1),('Diário 2º PA'!$F$4:$F$1998))+SUMPRODUCT(-('Diário 3º PA'!$E$4:$E$1991='Analítico Cp.'!$B128),-('Diário 3º PA'!$P$4:$P$1991=I$1),('Diário 3º PA'!$F$4:$F$1991))+SUMPRODUCT(-('Diário 4º PA'!$E$4:$E$2000='Analítico Cp.'!$B128),-('Diário 4º PA'!$P$4:$P$2000=I$1),('Diário 4º PA'!$F$4:$F$2000))+SUMPRODUCT(-('Comp.'!$D$5:$D$152='Analítico Cp.'!$B128),-('Comp.'!$J$5:$J$152=I$1),('Comp.'!$E$5:$E$152))</f>
        <v>8000</v>
      </c>
      <c r="J128" s="12">
        <f>SUMPRODUCT(-('Diário 1º PA'!$E$4:$E$2000='Analítico Cp.'!$B128),-('Diário 1º PA'!$P$4:$P$2000=J$1),('Diário 1º PA'!$F$4:$F$2000))+SUMPRODUCT(-('Diário 2º PA'!$E$4:$E$1998='Analítico Cp.'!$B128),-('Diário 2º PA'!$P$4:$P$1998=J$1),('Diário 2º PA'!$F$4:$F$1998))+SUMPRODUCT(-('Diário 3º PA'!$E$4:$E$1991='Analítico Cp.'!$B128),-('Diário 3º PA'!$P$4:$P$1991=J$1),('Diário 3º PA'!$F$4:$F$1991))+SUMPRODUCT(-('Diário 4º PA'!$E$4:$E$2000='Analítico Cp.'!$B128),-('Diário 4º PA'!$P$4:$P$2000=J$1),('Diário 4º PA'!$F$4:$F$2000))+SUMPRODUCT(-('Comp.'!$D$5:$D$152='Analítico Cp.'!$B128),-('Comp.'!$J$5:$J$152=J$1),('Comp.'!$E$5:$E$152))</f>
        <v>3500</v>
      </c>
      <c r="K128" s="12">
        <f>SUMPRODUCT(-('Diário 1º PA'!$E$4:$E$2000='Analítico Cp.'!$B128),-('Diário 1º PA'!$P$4:$P$2000=K$1),('Diário 1º PA'!$F$4:$F$2000))+SUMPRODUCT(-('Diário 2º PA'!$E$4:$E$1998='Analítico Cp.'!$B128),-('Diário 2º PA'!$P$4:$P$1998=K$1),('Diário 2º PA'!$F$4:$F$1998))+SUMPRODUCT(-('Diário 3º PA'!$E$4:$E$1991='Analítico Cp.'!$B128),-('Diário 3º PA'!$P$4:$P$1991=K$1),('Diário 3º PA'!$F$4:$F$1991))+SUMPRODUCT(-('Diário 4º PA'!$E$4:$E$2000='Analítico Cp.'!$B128),-('Diário 4º PA'!$P$4:$P$2000=K$1),('Diário 4º PA'!$F$4:$F$2000))+SUMPRODUCT(-('Comp.'!$D$5:$D$152='Analítico Cp.'!$B128),-('Comp.'!$J$5:$J$152=K$1),('Comp.'!$E$5:$E$152))</f>
        <v>22500</v>
      </c>
      <c r="L128" s="12">
        <f>SUMPRODUCT(-('Diário 1º PA'!$E$4:$E$2000='Analítico Cp.'!$B128),-('Diário 1º PA'!$P$4:$P$2000=L$1),('Diário 1º PA'!$F$4:$F$2000))+SUMPRODUCT(-('Diário 2º PA'!$E$4:$E$1998='Analítico Cp.'!$B128),-('Diário 2º PA'!$P$4:$P$1998=L$1),('Diário 2º PA'!$F$4:$F$1998))+SUMPRODUCT(-('Diário 3º PA'!$E$4:$E$1991='Analítico Cp.'!$B128),-('Diário 3º PA'!$P$4:$P$1991=L$1),('Diário 3º PA'!$F$4:$F$1991))+SUMPRODUCT(-('Diário 4º PA'!$E$4:$E$2000='Analítico Cp.'!$B128),-('Diário 4º PA'!$P$4:$P$2000=L$1),('Diário 4º PA'!$F$4:$F$2000))+SUMPRODUCT(-('Comp.'!$D$5:$D$152='Analítico Cp.'!$B128),-('Comp.'!$J$5:$J$152=L$1),('Comp.'!$E$5:$E$152))</f>
        <v>11110</v>
      </c>
      <c r="M128" s="12">
        <f>SUMPRODUCT(-('Diário 1º PA'!$E$4:$E$2000='Analítico Cp.'!$B128),-('Diário 1º PA'!$P$4:$P$2000=M$1),('Diário 1º PA'!$F$4:$F$2000))+SUMPRODUCT(-('Diário 2º PA'!$E$4:$E$1998='Analítico Cp.'!$B128),-('Diário 2º PA'!$P$4:$P$1998=M$1),('Diário 2º PA'!$F$4:$F$1998))+SUMPRODUCT(-('Diário 3º PA'!$E$4:$E$1991='Analítico Cp.'!$B128),-('Diário 3º PA'!$P$4:$P$1991=M$1),('Diário 3º PA'!$F$4:$F$1991))+SUMPRODUCT(-('Diário 4º PA'!$E$4:$E$2000='Analítico Cp.'!$B128),-('Diário 4º PA'!$P$4:$P$2000=M$1),('Diário 4º PA'!$F$4:$F$2000))+SUMPRODUCT(-('Comp.'!$D$5:$D$152='Analítico Cp.'!$B128),-('Comp.'!$J$5:$J$152=M$1),('Comp.'!$E$5:$E$152))</f>
        <v>12084</v>
      </c>
      <c r="N128" s="12">
        <f>SUMPRODUCT(-('Diário 1º PA'!$E$4:$E$2000='Analítico Cp.'!$B128),-('Diário 1º PA'!$P$4:$P$2000=N$1),('Diário 1º PA'!$F$4:$F$2000))+SUMPRODUCT(-('Diário 2º PA'!$E$4:$E$1998='Analítico Cp.'!$B128),-('Diário 2º PA'!$P$4:$P$1998=N$1),('Diário 2º PA'!$F$4:$F$1998))+SUMPRODUCT(-('Diário 3º PA'!$E$4:$E$1991='Analítico Cp.'!$B128),-('Diário 3º PA'!$P$4:$P$1991=N$1),('Diário 3º PA'!$F$4:$F$1991))+SUMPRODUCT(-('Diário 4º PA'!$E$4:$E$2000='Analítico Cp.'!$B128),-('Diário 4º PA'!$P$4:$P$2000=N$1),('Diário 4º PA'!$F$4:$F$2000))+SUMPRODUCT(-('Comp.'!$D$5:$D$152='Analítico Cp.'!$B128),-('Comp.'!$J$5:$J$152=N$1),('Comp.'!$E$5:$E$152))</f>
        <v>15000</v>
      </c>
      <c r="O128" s="13">
        <f t="shared" si="14"/>
        <v>201092.5</v>
      </c>
      <c r="P128" s="172">
        <f t="shared" si="15"/>
        <v>9.0069940102957935E-2</v>
      </c>
    </row>
    <row r="129" spans="1:16" ht="23.25" customHeight="1">
      <c r="A129" s="63" t="s">
        <v>415</v>
      </c>
      <c r="B129" s="441" t="s">
        <v>443</v>
      </c>
      <c r="C129" s="12">
        <f>SUMPRODUCT(-('Diário 1º PA'!$E$4:$E$2000='Analítico Cp.'!$B129),-('Diário 1º PA'!$P$4:$P$2000=C$1),('Diário 1º PA'!$F$4:$F$2000))+SUMPRODUCT(-('Diário 2º PA'!$E$4:$E$1998='Analítico Cp.'!$B129),-('Diário 2º PA'!$P$4:$P$1998=C$1),('Diário 2º PA'!$F$4:$F$1998))+SUMPRODUCT(-('Diário 3º PA'!$E$4:$E$1991='Analítico Cp.'!$B129),-('Diário 3º PA'!$P$4:$P$1991=C$1),('Diário 3º PA'!$F$4:$F$1991))+SUMPRODUCT(-('Diário 4º PA'!$E$4:$E$2000='Analítico Cp.'!$B129),-('Diário 4º PA'!$P$4:$P$2000=C$1),('Diário 4º PA'!$F$4:$F$2000))+SUMPRODUCT(-('Comp.'!$D$5:$D$152='Analítico Cp.'!$B129),-('Comp.'!$J$5:$J$152=C$1),('Comp.'!$E$5:$E$152))</f>
        <v>0</v>
      </c>
      <c r="D129" s="12">
        <f>SUMPRODUCT(-('Diário 1º PA'!$E$4:$E$2000='Analítico Cp.'!$B129),-('Diário 1º PA'!$P$4:$P$2000=D$1),('Diário 1º PA'!$F$4:$F$2000))+SUMPRODUCT(-('Diário 2º PA'!$E$4:$E$1998='Analítico Cp.'!$B129),-('Diário 2º PA'!$P$4:$P$1998=D$1),('Diário 2º PA'!$F$4:$F$1998))+SUMPRODUCT(-('Diário 3º PA'!$E$4:$E$1991='Analítico Cp.'!$B129),-('Diário 3º PA'!$P$4:$P$1991=D$1),('Diário 3º PA'!$F$4:$F$1991))+SUMPRODUCT(-('Diário 4º PA'!$E$4:$E$2000='Analítico Cp.'!$B129),-('Diário 4º PA'!$P$4:$P$2000=D$1),('Diário 4º PA'!$F$4:$F$2000))+SUMPRODUCT(-('Comp.'!$D$5:$D$152='Analítico Cp.'!$B129),-('Comp.'!$J$5:$J$152=D$1),('Comp.'!$E$5:$E$152))</f>
        <v>0</v>
      </c>
      <c r="E129" s="12">
        <f>SUMPRODUCT(-('Diário 1º PA'!$E$4:$E$2000='Analítico Cp.'!$B129),-('Diário 1º PA'!$P$4:$P$2000=E$1),('Diário 1º PA'!$F$4:$F$2000))+SUMPRODUCT(-('Diário 2º PA'!$E$4:$E$1998='Analítico Cp.'!$B129),-('Diário 2º PA'!$P$4:$P$1998=E$1),('Diário 2º PA'!$F$4:$F$1998))+SUMPRODUCT(-('Diário 3º PA'!$E$4:$E$1991='Analítico Cp.'!$B129),-('Diário 3º PA'!$P$4:$P$1991=E$1),('Diário 3º PA'!$F$4:$F$1991))+SUMPRODUCT(-('Diário 4º PA'!$E$4:$E$2000='Analítico Cp.'!$B129),-('Diário 4º PA'!$P$4:$P$2000=E$1),('Diário 4º PA'!$F$4:$F$2000))+SUMPRODUCT(-('Comp.'!$D$5:$D$152='Analítico Cp.'!$B129),-('Comp.'!$J$5:$J$152=E$1),('Comp.'!$E$5:$E$152))</f>
        <v>0</v>
      </c>
      <c r="F129" s="12">
        <f>SUMPRODUCT(-('Diário 1º PA'!$E$4:$E$2000='Analítico Cp.'!$B129),-('Diário 1º PA'!$P$4:$P$2000=F$1),('Diário 1º PA'!$F$4:$F$2000))+SUMPRODUCT(-('Diário 2º PA'!$E$4:$E$1998='Analítico Cp.'!$B129),-('Diário 2º PA'!$P$4:$P$1998=F$1),('Diário 2º PA'!$F$4:$F$1998))+SUMPRODUCT(-('Diário 3º PA'!$E$4:$E$1991='Analítico Cp.'!$B129),-('Diário 3º PA'!$P$4:$P$1991=F$1),('Diário 3º PA'!$F$4:$F$1991))+SUMPRODUCT(-('Diário 4º PA'!$E$4:$E$2000='Analítico Cp.'!$B129),-('Diário 4º PA'!$P$4:$P$2000=F$1),('Diário 4º PA'!$F$4:$F$2000))+SUMPRODUCT(-('Comp.'!$D$5:$D$152='Analítico Cp.'!$B129),-('Comp.'!$J$5:$J$152=F$1),('Comp.'!$E$5:$E$152))</f>
        <v>0</v>
      </c>
      <c r="G129" s="12">
        <f>SUMPRODUCT(-('Diário 1º PA'!$E$4:$E$2000='Analítico Cp.'!$B129),-('Diário 1º PA'!$P$4:$P$2000=G$1),('Diário 1º PA'!$F$4:$F$2000))+SUMPRODUCT(-('Diário 2º PA'!$E$4:$E$1998='Analítico Cp.'!$B129),-('Diário 2º PA'!$P$4:$P$1998=G$1),('Diário 2º PA'!$F$4:$F$1998))+SUMPRODUCT(-('Diário 3º PA'!$E$4:$E$1991='Analítico Cp.'!$B129),-('Diário 3º PA'!$P$4:$P$1991=G$1),('Diário 3º PA'!$F$4:$F$1991))+SUMPRODUCT(-('Diário 4º PA'!$E$4:$E$2000='Analítico Cp.'!$B129),-('Diário 4º PA'!$P$4:$P$2000=G$1),('Diário 4º PA'!$F$4:$F$2000))+SUMPRODUCT(-('Comp.'!$D$5:$D$152='Analítico Cp.'!$B129),-('Comp.'!$J$5:$J$152=G$1),('Comp.'!$E$5:$E$152))</f>
        <v>0</v>
      </c>
      <c r="H129" s="12">
        <f>SUMPRODUCT(-('Diário 1º PA'!$E$4:$E$2000='Analítico Cp.'!$B129),-('Diário 1º PA'!$P$4:$P$2000=H$1),('Diário 1º PA'!$F$4:$F$2000))+SUMPRODUCT(-('Diário 2º PA'!$E$4:$E$1998='Analítico Cp.'!$B129),-('Diário 2º PA'!$P$4:$P$1998=H$1),('Diário 2º PA'!$F$4:$F$1998))+SUMPRODUCT(-('Diário 3º PA'!$E$4:$E$1991='Analítico Cp.'!$B129),-('Diário 3º PA'!$P$4:$P$1991=H$1),('Diário 3º PA'!$F$4:$F$1991))+SUMPRODUCT(-('Diário 4º PA'!$E$4:$E$2000='Analítico Cp.'!$B129),-('Diário 4º PA'!$P$4:$P$2000=H$1),('Diário 4º PA'!$F$4:$F$2000))+SUMPRODUCT(-('Comp.'!$D$5:$D$152='Analítico Cp.'!$B129),-('Comp.'!$J$5:$J$152=H$1),('Comp.'!$E$5:$E$152))</f>
        <v>0</v>
      </c>
      <c r="I129" s="12">
        <f>SUMPRODUCT(-('Diário 1º PA'!$E$4:$E$2000='Analítico Cp.'!$B129),-('Diário 1º PA'!$P$4:$P$2000=I$1),('Diário 1º PA'!$F$4:$F$2000))+SUMPRODUCT(-('Diário 2º PA'!$E$4:$E$1998='Analítico Cp.'!$B129),-('Diário 2º PA'!$P$4:$P$1998=I$1),('Diário 2º PA'!$F$4:$F$1998))+SUMPRODUCT(-('Diário 3º PA'!$E$4:$E$1991='Analítico Cp.'!$B129),-('Diário 3º PA'!$P$4:$P$1991=I$1),('Diário 3º PA'!$F$4:$F$1991))+SUMPRODUCT(-('Diário 4º PA'!$E$4:$E$2000='Analítico Cp.'!$B129),-('Diário 4º PA'!$P$4:$P$2000=I$1),('Diário 4º PA'!$F$4:$F$2000))+SUMPRODUCT(-('Comp.'!$D$5:$D$152='Analítico Cp.'!$B129),-('Comp.'!$J$5:$J$152=I$1),('Comp.'!$E$5:$E$152))</f>
        <v>0</v>
      </c>
      <c r="J129" s="12">
        <f>SUMPRODUCT(-('Diário 1º PA'!$E$4:$E$2000='Analítico Cp.'!$B129),-('Diário 1º PA'!$P$4:$P$2000=J$1),('Diário 1º PA'!$F$4:$F$2000))+SUMPRODUCT(-('Diário 2º PA'!$E$4:$E$1998='Analítico Cp.'!$B129),-('Diário 2º PA'!$P$4:$P$1998=J$1),('Diário 2º PA'!$F$4:$F$1998))+SUMPRODUCT(-('Diário 3º PA'!$E$4:$E$1991='Analítico Cp.'!$B129),-('Diário 3º PA'!$P$4:$P$1991=J$1),('Diário 3º PA'!$F$4:$F$1991))+SUMPRODUCT(-('Diário 4º PA'!$E$4:$E$2000='Analítico Cp.'!$B129),-('Diário 4º PA'!$P$4:$P$2000=J$1),('Diário 4º PA'!$F$4:$F$2000))+SUMPRODUCT(-('Comp.'!$D$5:$D$152='Analítico Cp.'!$B129),-('Comp.'!$J$5:$J$152=J$1),('Comp.'!$E$5:$E$152))</f>
        <v>0</v>
      </c>
      <c r="K129" s="12">
        <f>SUMPRODUCT(-('Diário 1º PA'!$E$4:$E$2000='Analítico Cp.'!$B129),-('Diário 1º PA'!$P$4:$P$2000=K$1),('Diário 1º PA'!$F$4:$F$2000))+SUMPRODUCT(-('Diário 2º PA'!$E$4:$E$1998='Analítico Cp.'!$B129),-('Diário 2º PA'!$P$4:$P$1998=K$1),('Diário 2º PA'!$F$4:$F$1998))+SUMPRODUCT(-('Diário 3º PA'!$E$4:$E$1991='Analítico Cp.'!$B129),-('Diário 3º PA'!$P$4:$P$1991=K$1),('Diário 3º PA'!$F$4:$F$1991))+SUMPRODUCT(-('Diário 4º PA'!$E$4:$E$2000='Analítico Cp.'!$B129),-('Diário 4º PA'!$P$4:$P$2000=K$1),('Diário 4º PA'!$F$4:$F$2000))+SUMPRODUCT(-('Comp.'!$D$5:$D$152='Analítico Cp.'!$B129),-('Comp.'!$J$5:$J$152=K$1),('Comp.'!$E$5:$E$152))</f>
        <v>0</v>
      </c>
      <c r="L129" s="12">
        <f>SUMPRODUCT(-('Diário 1º PA'!$E$4:$E$2000='Analítico Cp.'!$B129),-('Diário 1º PA'!$P$4:$P$2000=L$1),('Diário 1º PA'!$F$4:$F$2000))+SUMPRODUCT(-('Diário 2º PA'!$E$4:$E$1998='Analítico Cp.'!$B129),-('Diário 2º PA'!$P$4:$P$1998=L$1),('Diário 2º PA'!$F$4:$F$1998))+SUMPRODUCT(-('Diário 3º PA'!$E$4:$E$1991='Analítico Cp.'!$B129),-('Diário 3º PA'!$P$4:$P$1991=L$1),('Diário 3º PA'!$F$4:$F$1991))+SUMPRODUCT(-('Diário 4º PA'!$E$4:$E$2000='Analítico Cp.'!$B129),-('Diário 4º PA'!$P$4:$P$2000=L$1),('Diário 4º PA'!$F$4:$F$2000))+SUMPRODUCT(-('Comp.'!$D$5:$D$152='Analítico Cp.'!$B129),-('Comp.'!$J$5:$J$152=L$1),('Comp.'!$E$5:$E$152))</f>
        <v>0</v>
      </c>
      <c r="M129" s="12">
        <f>SUMPRODUCT(-('Diário 1º PA'!$E$4:$E$2000='Analítico Cp.'!$B129),-('Diário 1º PA'!$P$4:$P$2000=M$1),('Diário 1º PA'!$F$4:$F$2000))+SUMPRODUCT(-('Diário 2º PA'!$E$4:$E$1998='Analítico Cp.'!$B129),-('Diário 2º PA'!$P$4:$P$1998=M$1),('Diário 2º PA'!$F$4:$F$1998))+SUMPRODUCT(-('Diário 3º PA'!$E$4:$E$1991='Analítico Cp.'!$B129),-('Diário 3º PA'!$P$4:$P$1991=M$1),('Diário 3º PA'!$F$4:$F$1991))+SUMPRODUCT(-('Diário 4º PA'!$E$4:$E$2000='Analítico Cp.'!$B129),-('Diário 4º PA'!$P$4:$P$2000=M$1),('Diário 4º PA'!$F$4:$F$2000))+SUMPRODUCT(-('Comp.'!$D$5:$D$152='Analítico Cp.'!$B129),-('Comp.'!$J$5:$J$152=M$1),('Comp.'!$E$5:$E$152))</f>
        <v>0</v>
      </c>
      <c r="N129" s="12">
        <f>SUMPRODUCT(-('Diário 1º PA'!$E$4:$E$2000='Analítico Cp.'!$B129),-('Diário 1º PA'!$P$4:$P$2000=N$1),('Diário 1º PA'!$F$4:$F$2000))+SUMPRODUCT(-('Diário 2º PA'!$E$4:$E$1998='Analítico Cp.'!$B129),-('Diário 2º PA'!$P$4:$P$1998=N$1),('Diário 2º PA'!$F$4:$F$1998))+SUMPRODUCT(-('Diário 3º PA'!$E$4:$E$1991='Analítico Cp.'!$B129),-('Diário 3º PA'!$P$4:$P$1991=N$1),('Diário 3º PA'!$F$4:$F$1991))+SUMPRODUCT(-('Diário 4º PA'!$E$4:$E$2000='Analítico Cp.'!$B129),-('Diário 4º PA'!$P$4:$P$2000=N$1),('Diário 4º PA'!$F$4:$F$2000))+SUMPRODUCT(-('Comp.'!$D$5:$D$152='Analítico Cp.'!$B129),-('Comp.'!$J$5:$J$152=N$1),('Comp.'!$E$5:$E$152))</f>
        <v>0</v>
      </c>
      <c r="O129" s="13">
        <f t="shared" si="14"/>
        <v>0</v>
      </c>
      <c r="P129" s="172">
        <f t="shared" si="15"/>
        <v>0</v>
      </c>
    </row>
    <row r="130" spans="1:16" ht="23.25" customHeight="1">
      <c r="A130" s="63" t="s">
        <v>416</v>
      </c>
      <c r="B130" s="441" t="s">
        <v>444</v>
      </c>
      <c r="C130" s="12">
        <f>SUMPRODUCT(-('Diário 1º PA'!$E$4:$E$2000='Analítico Cp.'!$B130),-('Diário 1º PA'!$P$4:$P$2000=C$1),('Diário 1º PA'!$F$4:$F$2000))+SUMPRODUCT(-('Diário 2º PA'!$E$4:$E$1998='Analítico Cp.'!$B130),-('Diário 2º PA'!$P$4:$P$1998=C$1),('Diário 2º PA'!$F$4:$F$1998))+SUMPRODUCT(-('Diário 3º PA'!$E$4:$E$1991='Analítico Cp.'!$B130),-('Diário 3º PA'!$P$4:$P$1991=C$1),('Diário 3º PA'!$F$4:$F$1991))+SUMPRODUCT(-('Diário 4º PA'!$E$4:$E$2000='Analítico Cp.'!$B130),-('Diário 4º PA'!$P$4:$P$2000=C$1),('Diário 4º PA'!$F$4:$F$2000))+SUMPRODUCT(-('Comp.'!$D$5:$D$152='Analítico Cp.'!$B130),-('Comp.'!$J$5:$J$152=C$1),('Comp.'!$E$5:$E$152))</f>
        <v>0</v>
      </c>
      <c r="D130" s="12">
        <f>SUMPRODUCT(-('Diário 1º PA'!$E$4:$E$2000='Analítico Cp.'!$B130),-('Diário 1º PA'!$P$4:$P$2000=D$1),('Diário 1º PA'!$F$4:$F$2000))+SUMPRODUCT(-('Diário 2º PA'!$E$4:$E$1998='Analítico Cp.'!$B130),-('Diário 2º PA'!$P$4:$P$1998=D$1),('Diário 2º PA'!$F$4:$F$1998))+SUMPRODUCT(-('Diário 3º PA'!$E$4:$E$1991='Analítico Cp.'!$B130),-('Diário 3º PA'!$P$4:$P$1991=D$1),('Diário 3º PA'!$F$4:$F$1991))+SUMPRODUCT(-('Diário 4º PA'!$E$4:$E$2000='Analítico Cp.'!$B130),-('Diário 4º PA'!$P$4:$P$2000=D$1),('Diário 4º PA'!$F$4:$F$2000))+SUMPRODUCT(-('Comp.'!$D$5:$D$152='Analítico Cp.'!$B130),-('Comp.'!$J$5:$J$152=D$1),('Comp.'!$E$5:$E$152))</f>
        <v>0</v>
      </c>
      <c r="E130" s="12">
        <f>SUMPRODUCT(-('Diário 1º PA'!$E$4:$E$2000='Analítico Cp.'!$B130),-('Diário 1º PA'!$P$4:$P$2000=E$1),('Diário 1º PA'!$F$4:$F$2000))+SUMPRODUCT(-('Diário 2º PA'!$E$4:$E$1998='Analítico Cp.'!$B130),-('Diário 2º PA'!$P$4:$P$1998=E$1),('Diário 2º PA'!$F$4:$F$1998))+SUMPRODUCT(-('Diário 3º PA'!$E$4:$E$1991='Analítico Cp.'!$B130),-('Diário 3º PA'!$P$4:$P$1991=E$1),('Diário 3º PA'!$F$4:$F$1991))+SUMPRODUCT(-('Diário 4º PA'!$E$4:$E$2000='Analítico Cp.'!$B130),-('Diário 4º PA'!$P$4:$P$2000=E$1),('Diário 4º PA'!$F$4:$F$2000))+SUMPRODUCT(-('Comp.'!$D$5:$D$152='Analítico Cp.'!$B130),-('Comp.'!$J$5:$J$152=E$1),('Comp.'!$E$5:$E$152))</f>
        <v>1500</v>
      </c>
      <c r="F130" s="12">
        <f>SUMPRODUCT(-('Diário 1º PA'!$E$4:$E$2000='Analítico Cp.'!$B130),-('Diário 1º PA'!$P$4:$P$2000=F$1),('Diário 1º PA'!$F$4:$F$2000))+SUMPRODUCT(-('Diário 2º PA'!$E$4:$E$1998='Analítico Cp.'!$B130),-('Diário 2º PA'!$P$4:$P$1998=F$1),('Diário 2º PA'!$F$4:$F$1998))+SUMPRODUCT(-('Diário 3º PA'!$E$4:$E$1991='Analítico Cp.'!$B130),-('Diário 3º PA'!$P$4:$P$1991=F$1),('Diário 3º PA'!$F$4:$F$1991))+SUMPRODUCT(-('Diário 4º PA'!$E$4:$E$2000='Analítico Cp.'!$B130),-('Diário 4º PA'!$P$4:$P$2000=F$1),('Diário 4º PA'!$F$4:$F$2000))+SUMPRODUCT(-('Comp.'!$D$5:$D$152='Analítico Cp.'!$B130),-('Comp.'!$J$5:$J$152=F$1),('Comp.'!$E$5:$E$152))</f>
        <v>0</v>
      </c>
      <c r="G130" s="12">
        <f>SUMPRODUCT(-('Diário 1º PA'!$E$4:$E$2000='Analítico Cp.'!$B130),-('Diário 1º PA'!$P$4:$P$2000=G$1),('Diário 1º PA'!$F$4:$F$2000))+SUMPRODUCT(-('Diário 2º PA'!$E$4:$E$1998='Analítico Cp.'!$B130),-('Diário 2º PA'!$P$4:$P$1998=G$1),('Diário 2º PA'!$F$4:$F$1998))+SUMPRODUCT(-('Diário 3º PA'!$E$4:$E$1991='Analítico Cp.'!$B130),-('Diário 3º PA'!$P$4:$P$1991=G$1),('Diário 3º PA'!$F$4:$F$1991))+SUMPRODUCT(-('Diário 4º PA'!$E$4:$E$2000='Analítico Cp.'!$B130),-('Diário 4º PA'!$P$4:$P$2000=G$1),('Diário 4º PA'!$F$4:$F$2000))+SUMPRODUCT(-('Comp.'!$D$5:$D$152='Analítico Cp.'!$B130),-('Comp.'!$J$5:$J$152=G$1),('Comp.'!$E$5:$E$152))</f>
        <v>0</v>
      </c>
      <c r="H130" s="12">
        <f>SUMPRODUCT(-('Diário 1º PA'!$E$4:$E$2000='Analítico Cp.'!$B130),-('Diário 1º PA'!$P$4:$P$2000=H$1),('Diário 1º PA'!$F$4:$F$2000))+SUMPRODUCT(-('Diário 2º PA'!$E$4:$E$1998='Analítico Cp.'!$B130),-('Diário 2º PA'!$P$4:$P$1998=H$1),('Diário 2º PA'!$F$4:$F$1998))+SUMPRODUCT(-('Diário 3º PA'!$E$4:$E$1991='Analítico Cp.'!$B130),-('Diário 3º PA'!$P$4:$P$1991=H$1),('Diário 3º PA'!$F$4:$F$1991))+SUMPRODUCT(-('Diário 4º PA'!$E$4:$E$2000='Analítico Cp.'!$B130),-('Diário 4º PA'!$P$4:$P$2000=H$1),('Diário 4º PA'!$F$4:$F$2000))+SUMPRODUCT(-('Comp.'!$D$5:$D$152='Analítico Cp.'!$B130),-('Comp.'!$J$5:$J$152=H$1),('Comp.'!$E$5:$E$152))</f>
        <v>0</v>
      </c>
      <c r="I130" s="12">
        <f>SUMPRODUCT(-('Diário 1º PA'!$E$4:$E$2000='Analítico Cp.'!$B130),-('Diário 1º PA'!$P$4:$P$2000=I$1),('Diário 1º PA'!$F$4:$F$2000))+SUMPRODUCT(-('Diário 2º PA'!$E$4:$E$1998='Analítico Cp.'!$B130),-('Diário 2º PA'!$P$4:$P$1998=I$1),('Diário 2º PA'!$F$4:$F$1998))+SUMPRODUCT(-('Diário 3º PA'!$E$4:$E$1991='Analítico Cp.'!$B130),-('Diário 3º PA'!$P$4:$P$1991=I$1),('Diário 3º PA'!$F$4:$F$1991))+SUMPRODUCT(-('Diário 4º PA'!$E$4:$E$2000='Analítico Cp.'!$B130),-('Diário 4º PA'!$P$4:$P$2000=I$1),('Diário 4º PA'!$F$4:$F$2000))+SUMPRODUCT(-('Comp.'!$D$5:$D$152='Analítico Cp.'!$B130),-('Comp.'!$J$5:$J$152=I$1),('Comp.'!$E$5:$E$152))</f>
        <v>700</v>
      </c>
      <c r="J130" s="12">
        <f>SUMPRODUCT(-('Diário 1º PA'!$E$4:$E$2000='Analítico Cp.'!$B130),-('Diário 1º PA'!$P$4:$P$2000=J$1),('Diário 1º PA'!$F$4:$F$2000))+SUMPRODUCT(-('Diário 2º PA'!$E$4:$E$1998='Analítico Cp.'!$B130),-('Diário 2º PA'!$P$4:$P$1998=J$1),('Diário 2º PA'!$F$4:$F$1998))+SUMPRODUCT(-('Diário 3º PA'!$E$4:$E$1991='Analítico Cp.'!$B130),-('Diário 3º PA'!$P$4:$P$1991=J$1),('Diário 3º PA'!$F$4:$F$1991))+SUMPRODUCT(-('Diário 4º PA'!$E$4:$E$2000='Analítico Cp.'!$B130),-('Diário 4º PA'!$P$4:$P$2000=J$1),('Diário 4º PA'!$F$4:$F$2000))+SUMPRODUCT(-('Comp.'!$D$5:$D$152='Analítico Cp.'!$B130),-('Comp.'!$J$5:$J$152=J$1),('Comp.'!$E$5:$E$152))</f>
        <v>0</v>
      </c>
      <c r="K130" s="12">
        <f>SUMPRODUCT(-('Diário 1º PA'!$E$4:$E$2000='Analítico Cp.'!$B130),-('Diário 1º PA'!$P$4:$P$2000=K$1),('Diário 1º PA'!$F$4:$F$2000))+SUMPRODUCT(-('Diário 2º PA'!$E$4:$E$1998='Analítico Cp.'!$B130),-('Diário 2º PA'!$P$4:$P$1998=K$1),('Diário 2º PA'!$F$4:$F$1998))+SUMPRODUCT(-('Diário 3º PA'!$E$4:$E$1991='Analítico Cp.'!$B130),-('Diário 3º PA'!$P$4:$P$1991=K$1),('Diário 3º PA'!$F$4:$F$1991))+SUMPRODUCT(-('Diário 4º PA'!$E$4:$E$2000='Analítico Cp.'!$B130),-('Diário 4º PA'!$P$4:$P$2000=K$1),('Diário 4º PA'!$F$4:$F$2000))+SUMPRODUCT(-('Comp.'!$D$5:$D$152='Analítico Cp.'!$B130),-('Comp.'!$J$5:$J$152=K$1),('Comp.'!$E$5:$E$152))</f>
        <v>0</v>
      </c>
      <c r="L130" s="12">
        <f>SUMPRODUCT(-('Diário 1º PA'!$E$4:$E$2000='Analítico Cp.'!$B130),-('Diário 1º PA'!$P$4:$P$2000=L$1),('Diário 1º PA'!$F$4:$F$2000))+SUMPRODUCT(-('Diário 2º PA'!$E$4:$E$1998='Analítico Cp.'!$B130),-('Diário 2º PA'!$P$4:$P$1998=L$1),('Diário 2º PA'!$F$4:$F$1998))+SUMPRODUCT(-('Diário 3º PA'!$E$4:$E$1991='Analítico Cp.'!$B130),-('Diário 3º PA'!$P$4:$P$1991=L$1),('Diário 3º PA'!$F$4:$F$1991))+SUMPRODUCT(-('Diário 4º PA'!$E$4:$E$2000='Analítico Cp.'!$B130),-('Diário 4º PA'!$P$4:$P$2000=L$1),('Diário 4º PA'!$F$4:$F$2000))+SUMPRODUCT(-('Comp.'!$D$5:$D$152='Analítico Cp.'!$B130),-('Comp.'!$J$5:$J$152=L$1),('Comp.'!$E$5:$E$152))</f>
        <v>7400</v>
      </c>
      <c r="M130" s="12">
        <f>SUMPRODUCT(-('Diário 1º PA'!$E$4:$E$2000='Analítico Cp.'!$B130),-('Diário 1º PA'!$P$4:$P$2000=M$1),('Diário 1º PA'!$F$4:$F$2000))+SUMPRODUCT(-('Diário 2º PA'!$E$4:$E$1998='Analítico Cp.'!$B130),-('Diário 2º PA'!$P$4:$P$1998=M$1),('Diário 2º PA'!$F$4:$F$1998))+SUMPRODUCT(-('Diário 3º PA'!$E$4:$E$1991='Analítico Cp.'!$B130),-('Diário 3º PA'!$P$4:$P$1991=M$1),('Diário 3º PA'!$F$4:$F$1991))+SUMPRODUCT(-('Diário 4º PA'!$E$4:$E$2000='Analítico Cp.'!$B130),-('Diário 4º PA'!$P$4:$P$2000=M$1),('Diário 4º PA'!$F$4:$F$2000))+SUMPRODUCT(-('Comp.'!$D$5:$D$152='Analítico Cp.'!$B130),-('Comp.'!$J$5:$J$152=M$1),('Comp.'!$E$5:$E$152))</f>
        <v>0</v>
      </c>
      <c r="N130" s="12">
        <f>SUMPRODUCT(-('Diário 1º PA'!$E$4:$E$2000='Analítico Cp.'!$B130),-('Diário 1º PA'!$P$4:$P$2000=N$1),('Diário 1º PA'!$F$4:$F$2000))+SUMPRODUCT(-('Diário 2º PA'!$E$4:$E$1998='Analítico Cp.'!$B130),-('Diário 2º PA'!$P$4:$P$1998=N$1),('Diário 2º PA'!$F$4:$F$1998))+SUMPRODUCT(-('Diário 3º PA'!$E$4:$E$1991='Analítico Cp.'!$B130),-('Diário 3º PA'!$P$4:$P$1991=N$1),('Diário 3º PA'!$F$4:$F$1991))+SUMPRODUCT(-('Diário 4º PA'!$E$4:$E$2000='Analítico Cp.'!$B130),-('Diário 4º PA'!$P$4:$P$2000=N$1),('Diário 4º PA'!$F$4:$F$2000))+SUMPRODUCT(-('Comp.'!$D$5:$D$152='Analítico Cp.'!$B130),-('Comp.'!$J$5:$J$152=N$1),('Comp.'!$E$5:$E$152))</f>
        <v>0</v>
      </c>
      <c r="O130" s="13">
        <f t="shared" si="14"/>
        <v>9600</v>
      </c>
      <c r="P130" s="172">
        <f t="shared" si="15"/>
        <v>4.2998690900376505E-3</v>
      </c>
    </row>
    <row r="131" spans="1:16" ht="23.25" customHeight="1">
      <c r="A131" s="63" t="s">
        <v>417</v>
      </c>
      <c r="B131" s="441" t="s">
        <v>445</v>
      </c>
      <c r="C131" s="12">
        <f>SUMPRODUCT(-('Diário 1º PA'!$E$4:$E$2000='Analítico Cp.'!$B131),-('Diário 1º PA'!$P$4:$P$2000=C$1),('Diário 1º PA'!$F$4:$F$2000))+SUMPRODUCT(-('Diário 2º PA'!$E$4:$E$1998='Analítico Cp.'!$B131),-('Diário 2º PA'!$P$4:$P$1998=C$1),('Diário 2º PA'!$F$4:$F$1998))+SUMPRODUCT(-('Diário 3º PA'!$E$4:$E$1991='Analítico Cp.'!$B131),-('Diário 3º PA'!$P$4:$P$1991=C$1),('Diário 3º PA'!$F$4:$F$1991))+SUMPRODUCT(-('Diário 4º PA'!$E$4:$E$2000='Analítico Cp.'!$B131),-('Diário 4º PA'!$P$4:$P$2000=C$1),('Diário 4º PA'!$F$4:$F$2000))+SUMPRODUCT(-('Comp.'!$D$5:$D$152='Analítico Cp.'!$B131),-('Comp.'!$J$5:$J$152=C$1),('Comp.'!$E$5:$E$152))</f>
        <v>0</v>
      </c>
      <c r="D131" s="12">
        <f>SUMPRODUCT(-('Diário 1º PA'!$E$4:$E$2000='Analítico Cp.'!$B131),-('Diário 1º PA'!$P$4:$P$2000=D$1),('Diário 1º PA'!$F$4:$F$2000))+SUMPRODUCT(-('Diário 2º PA'!$E$4:$E$1998='Analítico Cp.'!$B131),-('Diário 2º PA'!$P$4:$P$1998=D$1),('Diário 2º PA'!$F$4:$F$1998))+SUMPRODUCT(-('Diário 3º PA'!$E$4:$E$1991='Analítico Cp.'!$B131),-('Diário 3º PA'!$P$4:$P$1991=D$1),('Diário 3º PA'!$F$4:$F$1991))+SUMPRODUCT(-('Diário 4º PA'!$E$4:$E$2000='Analítico Cp.'!$B131),-('Diário 4º PA'!$P$4:$P$2000=D$1),('Diário 4º PA'!$F$4:$F$2000))+SUMPRODUCT(-('Comp.'!$D$5:$D$152='Analítico Cp.'!$B131),-('Comp.'!$J$5:$J$152=D$1),('Comp.'!$E$5:$E$152))</f>
        <v>13559.999999999998</v>
      </c>
      <c r="E131" s="12">
        <f>SUMPRODUCT(-('Diário 1º PA'!$E$4:$E$2000='Analítico Cp.'!$B131),-('Diário 1º PA'!$P$4:$P$2000=E$1),('Diário 1º PA'!$F$4:$F$2000))+SUMPRODUCT(-('Diário 2º PA'!$E$4:$E$1998='Analítico Cp.'!$B131),-('Diário 2º PA'!$P$4:$P$1998=E$1),('Diário 2º PA'!$F$4:$F$1998))+SUMPRODUCT(-('Diário 3º PA'!$E$4:$E$1991='Analítico Cp.'!$B131),-('Diário 3º PA'!$P$4:$P$1991=E$1),('Diário 3º PA'!$F$4:$F$1991))+SUMPRODUCT(-('Diário 4º PA'!$E$4:$E$2000='Analítico Cp.'!$B131),-('Diário 4º PA'!$P$4:$P$2000=E$1),('Diário 4º PA'!$F$4:$F$2000))+SUMPRODUCT(-('Comp.'!$D$5:$D$152='Analítico Cp.'!$B131),-('Comp.'!$J$5:$J$152=E$1),('Comp.'!$E$5:$E$152))</f>
        <v>59680.000000000015</v>
      </c>
      <c r="F131" s="12">
        <f>SUMPRODUCT(-('Diário 1º PA'!$E$4:$E$2000='Analítico Cp.'!$B131),-('Diário 1º PA'!$P$4:$P$2000=F$1),('Diário 1º PA'!$F$4:$F$2000))+SUMPRODUCT(-('Diário 2º PA'!$E$4:$E$1998='Analítico Cp.'!$B131),-('Diário 2º PA'!$P$4:$P$1998=F$1),('Diário 2º PA'!$F$4:$F$1998))+SUMPRODUCT(-('Diário 3º PA'!$E$4:$E$1991='Analítico Cp.'!$B131),-('Diário 3º PA'!$P$4:$P$1991=F$1),('Diário 3º PA'!$F$4:$F$1991))+SUMPRODUCT(-('Diário 4º PA'!$E$4:$E$2000='Analítico Cp.'!$B131),-('Diário 4º PA'!$P$4:$P$2000=F$1),('Diário 4º PA'!$F$4:$F$2000))+SUMPRODUCT(-('Comp.'!$D$5:$D$152='Analítico Cp.'!$B131),-('Comp.'!$J$5:$J$152=F$1),('Comp.'!$E$5:$E$152))</f>
        <v>0</v>
      </c>
      <c r="G131" s="12">
        <f>SUMPRODUCT(-('Diário 1º PA'!$E$4:$E$2000='Analítico Cp.'!$B131),-('Diário 1º PA'!$P$4:$P$2000=G$1),('Diário 1º PA'!$F$4:$F$2000))+SUMPRODUCT(-('Diário 2º PA'!$E$4:$E$1998='Analítico Cp.'!$B131),-('Diário 2º PA'!$P$4:$P$1998=G$1),('Diário 2º PA'!$F$4:$F$1998))+SUMPRODUCT(-('Diário 3º PA'!$E$4:$E$1991='Analítico Cp.'!$B131),-('Diário 3º PA'!$P$4:$P$1991=G$1),('Diário 3º PA'!$F$4:$F$1991))+SUMPRODUCT(-('Diário 4º PA'!$E$4:$E$2000='Analítico Cp.'!$B131),-('Diário 4º PA'!$P$4:$P$2000=G$1),('Diário 4º PA'!$F$4:$F$2000))+SUMPRODUCT(-('Comp.'!$D$5:$D$152='Analítico Cp.'!$B131),-('Comp.'!$J$5:$J$152=G$1),('Comp.'!$E$5:$E$152))</f>
        <v>300</v>
      </c>
      <c r="H131" s="12">
        <f>SUMPRODUCT(-('Diário 1º PA'!$E$4:$E$2000='Analítico Cp.'!$B131),-('Diário 1º PA'!$P$4:$P$2000=H$1),('Diário 1º PA'!$F$4:$F$2000))+SUMPRODUCT(-('Diário 2º PA'!$E$4:$E$1998='Analítico Cp.'!$B131),-('Diário 2º PA'!$P$4:$P$1998=H$1),('Diário 2º PA'!$F$4:$F$1998))+SUMPRODUCT(-('Diário 3º PA'!$E$4:$E$1991='Analítico Cp.'!$B131),-('Diário 3º PA'!$P$4:$P$1991=H$1),('Diário 3º PA'!$F$4:$F$1991))+SUMPRODUCT(-('Diário 4º PA'!$E$4:$E$2000='Analítico Cp.'!$B131),-('Diário 4º PA'!$P$4:$P$2000=H$1),('Diário 4º PA'!$F$4:$F$2000))+SUMPRODUCT(-('Comp.'!$D$5:$D$152='Analítico Cp.'!$B131),-('Comp.'!$J$5:$J$152=H$1),('Comp.'!$E$5:$E$152))</f>
        <v>0</v>
      </c>
      <c r="I131" s="12">
        <f>SUMPRODUCT(-('Diário 1º PA'!$E$4:$E$2000='Analítico Cp.'!$B131),-('Diário 1º PA'!$P$4:$P$2000=I$1),('Diário 1º PA'!$F$4:$F$2000))+SUMPRODUCT(-('Diário 2º PA'!$E$4:$E$1998='Analítico Cp.'!$B131),-('Diário 2º PA'!$P$4:$P$1998=I$1),('Diário 2º PA'!$F$4:$F$1998))+SUMPRODUCT(-('Diário 3º PA'!$E$4:$E$1991='Analítico Cp.'!$B131),-('Diário 3º PA'!$P$4:$P$1991=I$1),('Diário 3º PA'!$F$4:$F$1991))+SUMPRODUCT(-('Diário 4º PA'!$E$4:$E$2000='Analítico Cp.'!$B131),-('Diário 4º PA'!$P$4:$P$2000=I$1),('Diário 4º PA'!$F$4:$F$2000))+SUMPRODUCT(-('Comp.'!$D$5:$D$152='Analítico Cp.'!$B131),-('Comp.'!$J$5:$J$152=I$1),('Comp.'!$E$5:$E$152))</f>
        <v>0</v>
      </c>
      <c r="J131" s="12">
        <f>SUMPRODUCT(-('Diário 1º PA'!$E$4:$E$2000='Analítico Cp.'!$B131),-('Diário 1º PA'!$P$4:$P$2000=J$1),('Diário 1º PA'!$F$4:$F$2000))+SUMPRODUCT(-('Diário 2º PA'!$E$4:$E$1998='Analítico Cp.'!$B131),-('Diário 2º PA'!$P$4:$P$1998=J$1),('Diário 2º PA'!$F$4:$F$1998))+SUMPRODUCT(-('Diário 3º PA'!$E$4:$E$1991='Analítico Cp.'!$B131),-('Diário 3º PA'!$P$4:$P$1991=J$1),('Diário 3º PA'!$F$4:$F$1991))+SUMPRODUCT(-('Diário 4º PA'!$E$4:$E$2000='Analítico Cp.'!$B131),-('Diário 4º PA'!$P$4:$P$2000=J$1),('Diário 4º PA'!$F$4:$F$2000))+SUMPRODUCT(-('Comp.'!$D$5:$D$152='Analítico Cp.'!$B131),-('Comp.'!$J$5:$J$152=J$1),('Comp.'!$E$5:$E$152))</f>
        <v>0</v>
      </c>
      <c r="K131" s="12">
        <f>SUMPRODUCT(-('Diário 1º PA'!$E$4:$E$2000='Analítico Cp.'!$B131),-('Diário 1º PA'!$P$4:$P$2000=K$1),('Diário 1º PA'!$F$4:$F$2000))+SUMPRODUCT(-('Diário 2º PA'!$E$4:$E$1998='Analítico Cp.'!$B131),-('Diário 2º PA'!$P$4:$P$1998=K$1),('Diário 2º PA'!$F$4:$F$1998))+SUMPRODUCT(-('Diário 3º PA'!$E$4:$E$1991='Analítico Cp.'!$B131),-('Diário 3º PA'!$P$4:$P$1991=K$1),('Diário 3º PA'!$F$4:$F$1991))+SUMPRODUCT(-('Diário 4º PA'!$E$4:$E$2000='Analítico Cp.'!$B131),-('Diário 4º PA'!$P$4:$P$2000=K$1),('Diário 4º PA'!$F$4:$F$2000))+SUMPRODUCT(-('Comp.'!$D$5:$D$152='Analítico Cp.'!$B131),-('Comp.'!$J$5:$J$152=K$1),('Comp.'!$E$5:$E$152))</f>
        <v>0</v>
      </c>
      <c r="L131" s="12">
        <f>SUMPRODUCT(-('Diário 1º PA'!$E$4:$E$2000='Analítico Cp.'!$B131),-('Diário 1º PA'!$P$4:$P$2000=L$1),('Diário 1º PA'!$F$4:$F$2000))+SUMPRODUCT(-('Diário 2º PA'!$E$4:$E$1998='Analítico Cp.'!$B131),-('Diário 2º PA'!$P$4:$P$1998=L$1),('Diário 2º PA'!$F$4:$F$1998))+SUMPRODUCT(-('Diário 3º PA'!$E$4:$E$1991='Analítico Cp.'!$B131),-('Diário 3º PA'!$P$4:$P$1991=L$1),('Diário 3º PA'!$F$4:$F$1991))+SUMPRODUCT(-('Diário 4º PA'!$E$4:$E$2000='Analítico Cp.'!$B131),-('Diário 4º PA'!$P$4:$P$2000=L$1),('Diário 4º PA'!$F$4:$F$2000))+SUMPRODUCT(-('Comp.'!$D$5:$D$152='Analítico Cp.'!$B131),-('Comp.'!$J$5:$J$152=L$1),('Comp.'!$E$5:$E$152))</f>
        <v>0</v>
      </c>
      <c r="M131" s="12">
        <f>SUMPRODUCT(-('Diário 1º PA'!$E$4:$E$2000='Analítico Cp.'!$B131),-('Diário 1º PA'!$P$4:$P$2000=M$1),('Diário 1º PA'!$F$4:$F$2000))+SUMPRODUCT(-('Diário 2º PA'!$E$4:$E$1998='Analítico Cp.'!$B131),-('Diário 2º PA'!$P$4:$P$1998=M$1),('Diário 2º PA'!$F$4:$F$1998))+SUMPRODUCT(-('Diário 3º PA'!$E$4:$E$1991='Analítico Cp.'!$B131),-('Diário 3º PA'!$P$4:$P$1991=M$1),('Diário 3º PA'!$F$4:$F$1991))+SUMPRODUCT(-('Diário 4º PA'!$E$4:$E$2000='Analítico Cp.'!$B131),-('Diário 4º PA'!$P$4:$P$2000=M$1),('Diário 4º PA'!$F$4:$F$2000))+SUMPRODUCT(-('Comp.'!$D$5:$D$152='Analítico Cp.'!$B131),-('Comp.'!$J$5:$J$152=M$1),('Comp.'!$E$5:$E$152))</f>
        <v>0</v>
      </c>
      <c r="N131" s="12">
        <f>SUMPRODUCT(-('Diário 1º PA'!$E$4:$E$2000='Analítico Cp.'!$B131),-('Diário 1º PA'!$P$4:$P$2000=N$1),('Diário 1º PA'!$F$4:$F$2000))+SUMPRODUCT(-('Diário 2º PA'!$E$4:$E$1998='Analítico Cp.'!$B131),-('Diário 2º PA'!$P$4:$P$1998=N$1),('Diário 2º PA'!$F$4:$F$1998))+SUMPRODUCT(-('Diário 3º PA'!$E$4:$E$1991='Analítico Cp.'!$B131),-('Diário 3º PA'!$P$4:$P$1991=N$1),('Diário 3º PA'!$F$4:$F$1991))+SUMPRODUCT(-('Diário 4º PA'!$E$4:$E$2000='Analítico Cp.'!$B131),-('Diário 4º PA'!$P$4:$P$2000=N$1),('Diário 4º PA'!$F$4:$F$2000))+SUMPRODUCT(-('Comp.'!$D$5:$D$152='Analítico Cp.'!$B131),-('Comp.'!$J$5:$J$152=N$1),('Comp.'!$E$5:$E$152))</f>
        <v>6000</v>
      </c>
      <c r="O131" s="13">
        <f t="shared" si="14"/>
        <v>79540.000000000015</v>
      </c>
      <c r="P131" s="172">
        <f t="shared" si="15"/>
        <v>3.5626207023082786E-2</v>
      </c>
    </row>
    <row r="132" spans="1:16" ht="23.25" customHeight="1">
      <c r="A132" s="63" t="s">
        <v>418</v>
      </c>
      <c r="B132" s="441" t="s">
        <v>446</v>
      </c>
      <c r="C132" s="12">
        <f>SUMPRODUCT(-('Diário 1º PA'!$E$4:$E$2000='Analítico Cp.'!$B132),-('Diário 1º PA'!$P$4:$P$2000=C$1),('Diário 1º PA'!$F$4:$F$2000))+SUMPRODUCT(-('Diário 2º PA'!$E$4:$E$1998='Analítico Cp.'!$B132),-('Diário 2º PA'!$P$4:$P$1998=C$1),('Diário 2º PA'!$F$4:$F$1998))+SUMPRODUCT(-('Diário 3º PA'!$E$4:$E$1991='Analítico Cp.'!$B132),-('Diário 3º PA'!$P$4:$P$1991=C$1),('Diário 3º PA'!$F$4:$F$1991))+SUMPRODUCT(-('Diário 4º PA'!$E$4:$E$2000='Analítico Cp.'!$B132),-('Diário 4º PA'!$P$4:$P$2000=C$1),('Diário 4º PA'!$F$4:$F$2000))+SUMPRODUCT(-('Comp.'!$D$5:$D$152='Analítico Cp.'!$B132),-('Comp.'!$J$5:$J$152=C$1),('Comp.'!$E$5:$E$152))</f>
        <v>0</v>
      </c>
      <c r="D132" s="12">
        <f>SUMPRODUCT(-('Diário 1º PA'!$E$4:$E$2000='Analítico Cp.'!$B132),-('Diário 1º PA'!$P$4:$P$2000=D$1),('Diário 1º PA'!$F$4:$F$2000))+SUMPRODUCT(-('Diário 2º PA'!$E$4:$E$1998='Analítico Cp.'!$B132),-('Diário 2º PA'!$P$4:$P$1998=D$1),('Diário 2º PA'!$F$4:$F$1998))+SUMPRODUCT(-('Diário 3º PA'!$E$4:$E$1991='Analítico Cp.'!$B132),-('Diário 3º PA'!$P$4:$P$1991=D$1),('Diário 3º PA'!$F$4:$F$1991))+SUMPRODUCT(-('Diário 4º PA'!$E$4:$E$2000='Analítico Cp.'!$B132),-('Diário 4º PA'!$P$4:$P$2000=D$1),('Diário 4º PA'!$F$4:$F$2000))+SUMPRODUCT(-('Comp.'!$D$5:$D$152='Analítico Cp.'!$B132),-('Comp.'!$J$5:$J$152=D$1),('Comp.'!$E$5:$E$152))</f>
        <v>0</v>
      </c>
      <c r="E132" s="12">
        <f>SUMPRODUCT(-('Diário 1º PA'!$E$4:$E$2000='Analítico Cp.'!$B132),-('Diário 1º PA'!$P$4:$P$2000=E$1),('Diário 1º PA'!$F$4:$F$2000))+SUMPRODUCT(-('Diário 2º PA'!$E$4:$E$1998='Analítico Cp.'!$B132),-('Diário 2º PA'!$P$4:$P$1998=E$1),('Diário 2º PA'!$F$4:$F$1998))+SUMPRODUCT(-('Diário 3º PA'!$E$4:$E$1991='Analítico Cp.'!$B132),-('Diário 3º PA'!$P$4:$P$1991=E$1),('Diário 3º PA'!$F$4:$F$1991))+SUMPRODUCT(-('Diário 4º PA'!$E$4:$E$2000='Analítico Cp.'!$B132),-('Diário 4º PA'!$P$4:$P$2000=E$1),('Diário 4º PA'!$F$4:$F$2000))+SUMPRODUCT(-('Comp.'!$D$5:$D$152='Analítico Cp.'!$B132),-('Comp.'!$J$5:$J$152=E$1),('Comp.'!$E$5:$E$152))</f>
        <v>79270</v>
      </c>
      <c r="F132" s="12">
        <f>SUMPRODUCT(-('Diário 1º PA'!$E$4:$E$2000='Analítico Cp.'!$B132),-('Diário 1º PA'!$P$4:$P$2000=F$1),('Diário 1º PA'!$F$4:$F$2000))+SUMPRODUCT(-('Diário 2º PA'!$E$4:$E$1998='Analítico Cp.'!$B132),-('Diário 2º PA'!$P$4:$P$1998=F$1),('Diário 2º PA'!$F$4:$F$1998))+SUMPRODUCT(-('Diário 3º PA'!$E$4:$E$1991='Analítico Cp.'!$B132),-('Diário 3º PA'!$P$4:$P$1991=F$1),('Diário 3º PA'!$F$4:$F$1991))+SUMPRODUCT(-('Diário 4º PA'!$E$4:$E$2000='Analítico Cp.'!$B132),-('Diário 4º PA'!$P$4:$P$2000=F$1),('Diário 4º PA'!$F$4:$F$2000))+SUMPRODUCT(-('Comp.'!$D$5:$D$152='Analítico Cp.'!$B132),-('Comp.'!$J$5:$J$152=F$1),('Comp.'!$E$5:$E$152))</f>
        <v>0</v>
      </c>
      <c r="G132" s="12">
        <f>SUMPRODUCT(-('Diário 1º PA'!$E$4:$E$2000='Analítico Cp.'!$B132),-('Diário 1º PA'!$P$4:$P$2000=G$1),('Diário 1º PA'!$F$4:$F$2000))+SUMPRODUCT(-('Diário 2º PA'!$E$4:$E$1998='Analítico Cp.'!$B132),-('Diário 2º PA'!$P$4:$P$1998=G$1),('Diário 2º PA'!$F$4:$F$1998))+SUMPRODUCT(-('Diário 3º PA'!$E$4:$E$1991='Analítico Cp.'!$B132),-('Diário 3º PA'!$P$4:$P$1991=G$1),('Diário 3º PA'!$F$4:$F$1991))+SUMPRODUCT(-('Diário 4º PA'!$E$4:$E$2000='Analítico Cp.'!$B132),-('Diário 4º PA'!$P$4:$P$2000=G$1),('Diário 4º PA'!$F$4:$F$2000))+SUMPRODUCT(-('Comp.'!$D$5:$D$152='Analítico Cp.'!$B132),-('Comp.'!$J$5:$J$152=G$1),('Comp.'!$E$5:$E$152))</f>
        <v>0</v>
      </c>
      <c r="H132" s="12">
        <f>SUMPRODUCT(-('Diário 1º PA'!$E$4:$E$2000='Analítico Cp.'!$B132),-('Diário 1º PA'!$P$4:$P$2000=H$1),('Diário 1º PA'!$F$4:$F$2000))+SUMPRODUCT(-('Diário 2º PA'!$E$4:$E$1998='Analítico Cp.'!$B132),-('Diário 2º PA'!$P$4:$P$1998=H$1),('Diário 2º PA'!$F$4:$F$1998))+SUMPRODUCT(-('Diário 3º PA'!$E$4:$E$1991='Analítico Cp.'!$B132),-('Diário 3º PA'!$P$4:$P$1991=H$1),('Diário 3º PA'!$F$4:$F$1991))+SUMPRODUCT(-('Diário 4º PA'!$E$4:$E$2000='Analítico Cp.'!$B132),-('Diário 4º PA'!$P$4:$P$2000=H$1),('Diário 4º PA'!$F$4:$F$2000))+SUMPRODUCT(-('Comp.'!$D$5:$D$152='Analítico Cp.'!$B132),-('Comp.'!$J$5:$J$152=H$1),('Comp.'!$E$5:$E$152))</f>
        <v>0</v>
      </c>
      <c r="I132" s="12">
        <f>SUMPRODUCT(-('Diário 1º PA'!$E$4:$E$2000='Analítico Cp.'!$B132),-('Diário 1º PA'!$P$4:$P$2000=I$1),('Diário 1º PA'!$F$4:$F$2000))+SUMPRODUCT(-('Diário 2º PA'!$E$4:$E$1998='Analítico Cp.'!$B132),-('Diário 2º PA'!$P$4:$P$1998=I$1),('Diário 2º PA'!$F$4:$F$1998))+SUMPRODUCT(-('Diário 3º PA'!$E$4:$E$1991='Analítico Cp.'!$B132),-('Diário 3º PA'!$P$4:$P$1991=I$1),('Diário 3º PA'!$F$4:$F$1991))+SUMPRODUCT(-('Diário 4º PA'!$E$4:$E$2000='Analítico Cp.'!$B132),-('Diário 4º PA'!$P$4:$P$2000=I$1),('Diário 4º PA'!$F$4:$F$2000))+SUMPRODUCT(-('Comp.'!$D$5:$D$152='Analítico Cp.'!$B132),-('Comp.'!$J$5:$J$152=I$1),('Comp.'!$E$5:$E$152))</f>
        <v>0</v>
      </c>
      <c r="J132" s="12">
        <f>SUMPRODUCT(-('Diário 1º PA'!$E$4:$E$2000='Analítico Cp.'!$B132),-('Diário 1º PA'!$P$4:$P$2000=J$1),('Diário 1º PA'!$F$4:$F$2000))+SUMPRODUCT(-('Diário 2º PA'!$E$4:$E$1998='Analítico Cp.'!$B132),-('Diário 2º PA'!$P$4:$P$1998=J$1),('Diário 2º PA'!$F$4:$F$1998))+SUMPRODUCT(-('Diário 3º PA'!$E$4:$E$1991='Analítico Cp.'!$B132),-('Diário 3º PA'!$P$4:$P$1991=J$1),('Diário 3º PA'!$F$4:$F$1991))+SUMPRODUCT(-('Diário 4º PA'!$E$4:$E$2000='Analítico Cp.'!$B132),-('Diário 4º PA'!$P$4:$P$2000=J$1),('Diário 4º PA'!$F$4:$F$2000))+SUMPRODUCT(-('Comp.'!$D$5:$D$152='Analítico Cp.'!$B132),-('Comp.'!$J$5:$J$152=J$1),('Comp.'!$E$5:$E$152))</f>
        <v>0</v>
      </c>
      <c r="K132" s="12">
        <f>SUMPRODUCT(-('Diário 1º PA'!$E$4:$E$2000='Analítico Cp.'!$B132),-('Diário 1º PA'!$P$4:$P$2000=K$1),('Diário 1º PA'!$F$4:$F$2000))+SUMPRODUCT(-('Diário 2º PA'!$E$4:$E$1998='Analítico Cp.'!$B132),-('Diário 2º PA'!$P$4:$P$1998=K$1),('Diário 2º PA'!$F$4:$F$1998))+SUMPRODUCT(-('Diário 3º PA'!$E$4:$E$1991='Analítico Cp.'!$B132),-('Diário 3º PA'!$P$4:$P$1991=K$1),('Diário 3º PA'!$F$4:$F$1991))+SUMPRODUCT(-('Diário 4º PA'!$E$4:$E$2000='Analítico Cp.'!$B132),-('Diário 4º PA'!$P$4:$P$2000=K$1),('Diário 4º PA'!$F$4:$F$2000))+SUMPRODUCT(-('Comp.'!$D$5:$D$152='Analítico Cp.'!$B132),-('Comp.'!$J$5:$J$152=K$1),('Comp.'!$E$5:$E$152))</f>
        <v>21364.99</v>
      </c>
      <c r="L132" s="12">
        <f>SUMPRODUCT(-('Diário 1º PA'!$E$4:$E$2000='Analítico Cp.'!$B132),-('Diário 1º PA'!$P$4:$P$2000=L$1),('Diário 1º PA'!$F$4:$F$2000))+SUMPRODUCT(-('Diário 2º PA'!$E$4:$E$1998='Analítico Cp.'!$B132),-('Diário 2º PA'!$P$4:$P$1998=L$1),('Diário 2º PA'!$F$4:$F$1998))+SUMPRODUCT(-('Diário 3º PA'!$E$4:$E$1991='Analítico Cp.'!$B132),-('Diário 3º PA'!$P$4:$P$1991=L$1),('Diário 3º PA'!$F$4:$F$1991))+SUMPRODUCT(-('Diário 4º PA'!$E$4:$E$2000='Analítico Cp.'!$B132),-('Diário 4º PA'!$P$4:$P$2000=L$1),('Diário 4º PA'!$F$4:$F$2000))+SUMPRODUCT(-('Comp.'!$D$5:$D$152='Analítico Cp.'!$B132),-('Comp.'!$J$5:$J$152=L$1),('Comp.'!$E$5:$E$152))</f>
        <v>19000</v>
      </c>
      <c r="M132" s="12">
        <f>SUMPRODUCT(-('Diário 1º PA'!$E$4:$E$2000='Analítico Cp.'!$B132),-('Diário 1º PA'!$P$4:$P$2000=M$1),('Diário 1º PA'!$F$4:$F$2000))+SUMPRODUCT(-('Diário 2º PA'!$E$4:$E$1998='Analítico Cp.'!$B132),-('Diário 2º PA'!$P$4:$P$1998=M$1),('Diário 2º PA'!$F$4:$F$1998))+SUMPRODUCT(-('Diário 3º PA'!$E$4:$E$1991='Analítico Cp.'!$B132),-('Diário 3º PA'!$P$4:$P$1991=M$1),('Diário 3º PA'!$F$4:$F$1991))+SUMPRODUCT(-('Diário 4º PA'!$E$4:$E$2000='Analítico Cp.'!$B132),-('Diário 4º PA'!$P$4:$P$2000=M$1),('Diário 4º PA'!$F$4:$F$2000))+SUMPRODUCT(-('Comp.'!$D$5:$D$152='Analítico Cp.'!$B132),-('Comp.'!$J$5:$J$152=M$1),('Comp.'!$E$5:$E$152))</f>
        <v>2680</v>
      </c>
      <c r="N132" s="12">
        <f>SUMPRODUCT(-('Diário 1º PA'!$E$4:$E$2000='Analítico Cp.'!$B132),-('Diário 1º PA'!$P$4:$P$2000=N$1),('Diário 1º PA'!$F$4:$F$2000))+SUMPRODUCT(-('Diário 2º PA'!$E$4:$E$1998='Analítico Cp.'!$B132),-('Diário 2º PA'!$P$4:$P$1998=N$1),('Diário 2º PA'!$F$4:$F$1998))+SUMPRODUCT(-('Diário 3º PA'!$E$4:$E$1991='Analítico Cp.'!$B132),-('Diário 3º PA'!$P$4:$P$1991=N$1),('Diário 3º PA'!$F$4:$F$1991))+SUMPRODUCT(-('Diário 4º PA'!$E$4:$E$2000='Analítico Cp.'!$B132),-('Diário 4º PA'!$P$4:$P$2000=N$1),('Diário 4º PA'!$F$4:$F$2000))+SUMPRODUCT(-('Comp.'!$D$5:$D$152='Analítico Cp.'!$B132),-('Comp.'!$J$5:$J$152=N$1),('Comp.'!$E$5:$E$152))</f>
        <v>0</v>
      </c>
      <c r="O132" s="13">
        <f t="shared" si="14"/>
        <v>122314.99</v>
      </c>
      <c r="P132" s="172">
        <f t="shared" si="15"/>
        <v>5.4785254661381698E-2</v>
      </c>
    </row>
    <row r="133" spans="1:16" ht="23.25" customHeight="1">
      <c r="A133" s="63" t="s">
        <v>419</v>
      </c>
      <c r="B133" s="441" t="s">
        <v>447</v>
      </c>
      <c r="C133" s="12">
        <f>SUMPRODUCT(-('Diário 1º PA'!$E$4:$E$2000='Analítico Cp.'!$B133),-('Diário 1º PA'!$P$4:$P$2000=C$1),('Diário 1º PA'!$F$4:$F$2000))+SUMPRODUCT(-('Diário 2º PA'!$E$4:$E$1998='Analítico Cp.'!$B133),-('Diário 2º PA'!$P$4:$P$1998=C$1),('Diário 2º PA'!$F$4:$F$1998))+SUMPRODUCT(-('Diário 3º PA'!$E$4:$E$1991='Analítico Cp.'!$B133),-('Diário 3º PA'!$P$4:$P$1991=C$1),('Diário 3º PA'!$F$4:$F$1991))+SUMPRODUCT(-('Diário 4º PA'!$E$4:$E$2000='Analítico Cp.'!$B133),-('Diário 4º PA'!$P$4:$P$2000=C$1),('Diário 4º PA'!$F$4:$F$2000))+SUMPRODUCT(-('Comp.'!$D$5:$D$152='Analítico Cp.'!$B133),-('Comp.'!$J$5:$J$152=C$1),('Comp.'!$E$5:$E$152))</f>
        <v>0</v>
      </c>
      <c r="D133" s="12">
        <f>SUMPRODUCT(-('Diário 1º PA'!$E$4:$E$2000='Analítico Cp.'!$B133),-('Diário 1º PA'!$P$4:$P$2000=D$1),('Diário 1º PA'!$F$4:$F$2000))+SUMPRODUCT(-('Diário 2º PA'!$E$4:$E$1998='Analítico Cp.'!$B133),-('Diário 2º PA'!$P$4:$P$1998=D$1),('Diário 2º PA'!$F$4:$F$1998))+SUMPRODUCT(-('Diário 3º PA'!$E$4:$E$1991='Analítico Cp.'!$B133),-('Diário 3º PA'!$P$4:$P$1991=D$1),('Diário 3º PA'!$F$4:$F$1991))+SUMPRODUCT(-('Diário 4º PA'!$E$4:$E$2000='Analítico Cp.'!$B133),-('Diário 4º PA'!$P$4:$P$2000=D$1),('Diário 4º PA'!$F$4:$F$2000))+SUMPRODUCT(-('Comp.'!$D$5:$D$152='Analítico Cp.'!$B133),-('Comp.'!$J$5:$J$152=D$1),('Comp.'!$E$5:$E$152))</f>
        <v>0</v>
      </c>
      <c r="E133" s="12">
        <f>SUMPRODUCT(-('Diário 1º PA'!$E$4:$E$2000='Analítico Cp.'!$B133),-('Diário 1º PA'!$P$4:$P$2000=E$1),('Diário 1º PA'!$F$4:$F$2000))+SUMPRODUCT(-('Diário 2º PA'!$E$4:$E$1998='Analítico Cp.'!$B133),-('Diário 2º PA'!$P$4:$P$1998=E$1),('Diário 2º PA'!$F$4:$F$1998))+SUMPRODUCT(-('Diário 3º PA'!$E$4:$E$1991='Analítico Cp.'!$B133),-('Diário 3º PA'!$P$4:$P$1991=E$1),('Diário 3º PA'!$F$4:$F$1991))+SUMPRODUCT(-('Diário 4º PA'!$E$4:$E$2000='Analítico Cp.'!$B133),-('Diário 4º PA'!$P$4:$P$2000=E$1),('Diário 4º PA'!$F$4:$F$2000))+SUMPRODUCT(-('Comp.'!$D$5:$D$152='Analítico Cp.'!$B133),-('Comp.'!$J$5:$J$152=E$1),('Comp.'!$E$5:$E$152))</f>
        <v>0</v>
      </c>
      <c r="F133" s="12">
        <f>SUMPRODUCT(-('Diário 1º PA'!$E$4:$E$2000='Analítico Cp.'!$B133),-('Diário 1º PA'!$P$4:$P$2000=F$1),('Diário 1º PA'!$F$4:$F$2000))+SUMPRODUCT(-('Diário 2º PA'!$E$4:$E$1998='Analítico Cp.'!$B133),-('Diário 2º PA'!$P$4:$P$1998=F$1),('Diário 2º PA'!$F$4:$F$1998))+SUMPRODUCT(-('Diário 3º PA'!$E$4:$E$1991='Analítico Cp.'!$B133),-('Diário 3º PA'!$P$4:$P$1991=F$1),('Diário 3º PA'!$F$4:$F$1991))+SUMPRODUCT(-('Diário 4º PA'!$E$4:$E$2000='Analítico Cp.'!$B133),-('Diário 4º PA'!$P$4:$P$2000=F$1),('Diário 4º PA'!$F$4:$F$2000))+SUMPRODUCT(-('Comp.'!$D$5:$D$152='Analítico Cp.'!$B133),-('Comp.'!$J$5:$J$152=F$1),('Comp.'!$E$5:$E$152))</f>
        <v>0</v>
      </c>
      <c r="G133" s="12">
        <f>SUMPRODUCT(-('Diário 1º PA'!$E$4:$E$2000='Analítico Cp.'!$B133),-('Diário 1º PA'!$P$4:$P$2000=G$1),('Diário 1º PA'!$F$4:$F$2000))+SUMPRODUCT(-('Diário 2º PA'!$E$4:$E$1998='Analítico Cp.'!$B133),-('Diário 2º PA'!$P$4:$P$1998=G$1),('Diário 2º PA'!$F$4:$F$1998))+SUMPRODUCT(-('Diário 3º PA'!$E$4:$E$1991='Analítico Cp.'!$B133),-('Diário 3º PA'!$P$4:$P$1991=G$1),('Diário 3º PA'!$F$4:$F$1991))+SUMPRODUCT(-('Diário 4º PA'!$E$4:$E$2000='Analítico Cp.'!$B133),-('Diário 4º PA'!$P$4:$P$2000=G$1),('Diário 4º PA'!$F$4:$F$2000))+SUMPRODUCT(-('Comp.'!$D$5:$D$152='Analítico Cp.'!$B133),-('Comp.'!$J$5:$J$152=G$1),('Comp.'!$E$5:$E$152))</f>
        <v>0</v>
      </c>
      <c r="H133" s="12">
        <f>SUMPRODUCT(-('Diário 1º PA'!$E$4:$E$2000='Analítico Cp.'!$B133),-('Diário 1º PA'!$P$4:$P$2000=H$1),('Diário 1º PA'!$F$4:$F$2000))+SUMPRODUCT(-('Diário 2º PA'!$E$4:$E$1998='Analítico Cp.'!$B133),-('Diário 2º PA'!$P$4:$P$1998=H$1),('Diário 2º PA'!$F$4:$F$1998))+SUMPRODUCT(-('Diário 3º PA'!$E$4:$E$1991='Analítico Cp.'!$B133),-('Diário 3º PA'!$P$4:$P$1991=H$1),('Diário 3º PA'!$F$4:$F$1991))+SUMPRODUCT(-('Diário 4º PA'!$E$4:$E$2000='Analítico Cp.'!$B133),-('Diário 4º PA'!$P$4:$P$2000=H$1),('Diário 4º PA'!$F$4:$F$2000))+SUMPRODUCT(-('Comp.'!$D$5:$D$152='Analítico Cp.'!$B133),-('Comp.'!$J$5:$J$152=H$1),('Comp.'!$E$5:$E$152))</f>
        <v>0</v>
      </c>
      <c r="I133" s="12">
        <f>SUMPRODUCT(-('Diário 1º PA'!$E$4:$E$2000='Analítico Cp.'!$B133),-('Diário 1º PA'!$P$4:$P$2000=I$1),('Diário 1º PA'!$F$4:$F$2000))+SUMPRODUCT(-('Diário 2º PA'!$E$4:$E$1998='Analítico Cp.'!$B133),-('Diário 2º PA'!$P$4:$P$1998=I$1),('Diário 2º PA'!$F$4:$F$1998))+SUMPRODUCT(-('Diário 3º PA'!$E$4:$E$1991='Analítico Cp.'!$B133),-('Diário 3º PA'!$P$4:$P$1991=I$1),('Diário 3º PA'!$F$4:$F$1991))+SUMPRODUCT(-('Diário 4º PA'!$E$4:$E$2000='Analítico Cp.'!$B133),-('Diário 4º PA'!$P$4:$P$2000=I$1),('Diário 4º PA'!$F$4:$F$2000))+SUMPRODUCT(-('Comp.'!$D$5:$D$152='Analítico Cp.'!$B133),-('Comp.'!$J$5:$J$152=I$1),('Comp.'!$E$5:$E$152))</f>
        <v>0</v>
      </c>
      <c r="J133" s="12">
        <f>SUMPRODUCT(-('Diário 1º PA'!$E$4:$E$2000='Analítico Cp.'!$B133),-('Diário 1º PA'!$P$4:$P$2000=J$1),('Diário 1º PA'!$F$4:$F$2000))+SUMPRODUCT(-('Diário 2º PA'!$E$4:$E$1998='Analítico Cp.'!$B133),-('Diário 2º PA'!$P$4:$P$1998=J$1),('Diário 2º PA'!$F$4:$F$1998))+SUMPRODUCT(-('Diário 3º PA'!$E$4:$E$1991='Analítico Cp.'!$B133),-('Diário 3º PA'!$P$4:$P$1991=J$1),('Diário 3º PA'!$F$4:$F$1991))+SUMPRODUCT(-('Diário 4º PA'!$E$4:$E$2000='Analítico Cp.'!$B133),-('Diário 4º PA'!$P$4:$P$2000=J$1),('Diário 4º PA'!$F$4:$F$2000))+SUMPRODUCT(-('Comp.'!$D$5:$D$152='Analítico Cp.'!$B133),-('Comp.'!$J$5:$J$152=J$1),('Comp.'!$E$5:$E$152))</f>
        <v>0</v>
      </c>
      <c r="K133" s="12">
        <f>SUMPRODUCT(-('Diário 1º PA'!$E$4:$E$2000='Analítico Cp.'!$B133),-('Diário 1º PA'!$P$4:$P$2000=K$1),('Diário 1º PA'!$F$4:$F$2000))+SUMPRODUCT(-('Diário 2º PA'!$E$4:$E$1998='Analítico Cp.'!$B133),-('Diário 2º PA'!$P$4:$P$1998=K$1),('Diário 2º PA'!$F$4:$F$1998))+SUMPRODUCT(-('Diário 3º PA'!$E$4:$E$1991='Analítico Cp.'!$B133),-('Diário 3º PA'!$P$4:$P$1991=K$1),('Diário 3º PA'!$F$4:$F$1991))+SUMPRODUCT(-('Diário 4º PA'!$E$4:$E$2000='Analítico Cp.'!$B133),-('Diário 4º PA'!$P$4:$P$2000=K$1),('Diário 4º PA'!$F$4:$F$2000))+SUMPRODUCT(-('Comp.'!$D$5:$D$152='Analítico Cp.'!$B133),-('Comp.'!$J$5:$J$152=K$1),('Comp.'!$E$5:$E$152))</f>
        <v>0</v>
      </c>
      <c r="L133" s="12">
        <f>SUMPRODUCT(-('Diário 1º PA'!$E$4:$E$2000='Analítico Cp.'!$B133),-('Diário 1º PA'!$P$4:$P$2000=L$1),('Diário 1º PA'!$F$4:$F$2000))+SUMPRODUCT(-('Diário 2º PA'!$E$4:$E$1998='Analítico Cp.'!$B133),-('Diário 2º PA'!$P$4:$P$1998=L$1),('Diário 2º PA'!$F$4:$F$1998))+SUMPRODUCT(-('Diário 3º PA'!$E$4:$E$1991='Analítico Cp.'!$B133),-('Diário 3º PA'!$P$4:$P$1991=L$1),('Diário 3º PA'!$F$4:$F$1991))+SUMPRODUCT(-('Diário 4º PA'!$E$4:$E$2000='Analítico Cp.'!$B133),-('Diário 4º PA'!$P$4:$P$2000=L$1),('Diário 4º PA'!$F$4:$F$2000))+SUMPRODUCT(-('Comp.'!$D$5:$D$152='Analítico Cp.'!$B133),-('Comp.'!$J$5:$J$152=L$1),('Comp.'!$E$5:$E$152))</f>
        <v>0</v>
      </c>
      <c r="M133" s="12">
        <f>SUMPRODUCT(-('Diário 1º PA'!$E$4:$E$2000='Analítico Cp.'!$B133),-('Diário 1º PA'!$P$4:$P$2000=M$1),('Diário 1º PA'!$F$4:$F$2000))+SUMPRODUCT(-('Diário 2º PA'!$E$4:$E$1998='Analítico Cp.'!$B133),-('Diário 2º PA'!$P$4:$P$1998=M$1),('Diário 2º PA'!$F$4:$F$1998))+SUMPRODUCT(-('Diário 3º PA'!$E$4:$E$1991='Analítico Cp.'!$B133),-('Diário 3º PA'!$P$4:$P$1991=M$1),('Diário 3º PA'!$F$4:$F$1991))+SUMPRODUCT(-('Diário 4º PA'!$E$4:$E$2000='Analítico Cp.'!$B133),-('Diário 4º PA'!$P$4:$P$2000=M$1),('Diário 4º PA'!$F$4:$F$2000))+SUMPRODUCT(-('Comp.'!$D$5:$D$152='Analítico Cp.'!$B133),-('Comp.'!$J$5:$J$152=M$1),('Comp.'!$E$5:$E$152))</f>
        <v>5000</v>
      </c>
      <c r="N133" s="12">
        <f>SUMPRODUCT(-('Diário 1º PA'!$E$4:$E$2000='Analítico Cp.'!$B133),-('Diário 1º PA'!$P$4:$P$2000=N$1),('Diário 1º PA'!$F$4:$F$2000))+SUMPRODUCT(-('Diário 2º PA'!$E$4:$E$1998='Analítico Cp.'!$B133),-('Diário 2º PA'!$P$4:$P$1998=N$1),('Diário 2º PA'!$F$4:$F$1998))+SUMPRODUCT(-('Diário 3º PA'!$E$4:$E$1991='Analítico Cp.'!$B133),-('Diário 3º PA'!$P$4:$P$1991=N$1),('Diário 3º PA'!$F$4:$F$1991))+SUMPRODUCT(-('Diário 4º PA'!$E$4:$E$2000='Analítico Cp.'!$B133),-('Diário 4º PA'!$P$4:$P$2000=N$1),('Diário 4º PA'!$F$4:$F$2000))+SUMPRODUCT(-('Comp.'!$D$5:$D$152='Analítico Cp.'!$B133),-('Comp.'!$J$5:$J$152=N$1),('Comp.'!$E$5:$E$152))</f>
        <v>0</v>
      </c>
      <c r="O133" s="13">
        <f t="shared" si="14"/>
        <v>5000</v>
      </c>
      <c r="P133" s="172">
        <f t="shared" si="15"/>
        <v>2.239515151061276E-3</v>
      </c>
    </row>
    <row r="134" spans="1:16" ht="23.25" customHeight="1">
      <c r="A134" s="63" t="s">
        <v>420</v>
      </c>
      <c r="B134" s="441" t="s">
        <v>448</v>
      </c>
      <c r="C134" s="12">
        <f>SUMPRODUCT(-('Diário 1º PA'!$E$4:$E$2000='Analítico Cp.'!$B134),-('Diário 1º PA'!$P$4:$P$2000=C$1),('Diário 1º PA'!$F$4:$F$2000))+SUMPRODUCT(-('Diário 2º PA'!$E$4:$E$1998='Analítico Cp.'!$B134),-('Diário 2º PA'!$P$4:$P$1998=C$1),('Diário 2º PA'!$F$4:$F$1998))+SUMPRODUCT(-('Diário 3º PA'!$E$4:$E$1991='Analítico Cp.'!$B134),-('Diário 3º PA'!$P$4:$P$1991=C$1),('Diário 3º PA'!$F$4:$F$1991))+SUMPRODUCT(-('Diário 4º PA'!$E$4:$E$2000='Analítico Cp.'!$B134),-('Diário 4º PA'!$P$4:$P$2000=C$1),('Diário 4º PA'!$F$4:$F$2000))+SUMPRODUCT(-('Comp.'!$D$5:$D$152='Analítico Cp.'!$B134),-('Comp.'!$J$5:$J$152=C$1),('Comp.'!$E$5:$E$152))</f>
        <v>0</v>
      </c>
      <c r="D134" s="12">
        <f>SUMPRODUCT(-('Diário 1º PA'!$E$4:$E$2000='Analítico Cp.'!$B134),-('Diário 1º PA'!$P$4:$P$2000=D$1),('Diário 1º PA'!$F$4:$F$2000))+SUMPRODUCT(-('Diário 2º PA'!$E$4:$E$1998='Analítico Cp.'!$B134),-('Diário 2º PA'!$P$4:$P$1998=D$1),('Diário 2º PA'!$F$4:$F$1998))+SUMPRODUCT(-('Diário 3º PA'!$E$4:$E$1991='Analítico Cp.'!$B134),-('Diário 3º PA'!$P$4:$P$1991=D$1),('Diário 3º PA'!$F$4:$F$1991))+SUMPRODUCT(-('Diário 4º PA'!$E$4:$E$2000='Analítico Cp.'!$B134),-('Diário 4º PA'!$P$4:$P$2000=D$1),('Diário 4º PA'!$F$4:$F$2000))+SUMPRODUCT(-('Comp.'!$D$5:$D$152='Analítico Cp.'!$B134),-('Comp.'!$J$5:$J$152=D$1),('Comp.'!$E$5:$E$152))</f>
        <v>51050</v>
      </c>
      <c r="E134" s="12">
        <f>SUMPRODUCT(-('Diário 1º PA'!$E$4:$E$2000='Analítico Cp.'!$B134),-('Diário 1º PA'!$P$4:$P$2000=E$1),('Diário 1º PA'!$F$4:$F$2000))+SUMPRODUCT(-('Diário 2º PA'!$E$4:$E$1998='Analítico Cp.'!$B134),-('Diário 2º PA'!$P$4:$P$1998=E$1),('Diário 2º PA'!$F$4:$F$1998))+SUMPRODUCT(-('Diário 3º PA'!$E$4:$E$1991='Analítico Cp.'!$B134),-('Diário 3º PA'!$P$4:$P$1991=E$1),('Diário 3º PA'!$F$4:$F$1991))+SUMPRODUCT(-('Diário 4º PA'!$E$4:$E$2000='Analítico Cp.'!$B134),-('Diário 4º PA'!$P$4:$P$2000=E$1),('Diário 4º PA'!$F$4:$F$2000))+SUMPRODUCT(-('Comp.'!$D$5:$D$152='Analítico Cp.'!$B134),-('Comp.'!$J$5:$J$152=E$1),('Comp.'!$E$5:$E$152))</f>
        <v>190709.42</v>
      </c>
      <c r="F134" s="12">
        <f>SUMPRODUCT(-('Diário 1º PA'!$E$4:$E$2000='Analítico Cp.'!$B134),-('Diário 1º PA'!$P$4:$P$2000=F$1),('Diário 1º PA'!$F$4:$F$2000))+SUMPRODUCT(-('Diário 2º PA'!$E$4:$E$1998='Analítico Cp.'!$B134),-('Diário 2º PA'!$P$4:$P$1998=F$1),('Diário 2º PA'!$F$4:$F$1998))+SUMPRODUCT(-('Diário 3º PA'!$E$4:$E$1991='Analítico Cp.'!$B134),-('Diário 3º PA'!$P$4:$P$1991=F$1),('Diário 3º PA'!$F$4:$F$1991))+SUMPRODUCT(-('Diário 4º PA'!$E$4:$E$2000='Analítico Cp.'!$B134),-('Diário 4º PA'!$P$4:$P$2000=F$1),('Diário 4º PA'!$F$4:$F$2000))+SUMPRODUCT(-('Comp.'!$D$5:$D$152='Analítico Cp.'!$B134),-('Comp.'!$J$5:$J$152=F$1),('Comp.'!$E$5:$E$152))</f>
        <v>123561.78</v>
      </c>
      <c r="G134" s="12">
        <f>SUMPRODUCT(-('Diário 1º PA'!$E$4:$E$2000='Analítico Cp.'!$B134),-('Diário 1º PA'!$P$4:$P$2000=G$1),('Diário 1º PA'!$F$4:$F$2000))+SUMPRODUCT(-('Diário 2º PA'!$E$4:$E$1998='Analítico Cp.'!$B134),-('Diário 2º PA'!$P$4:$P$1998=G$1),('Diário 2º PA'!$F$4:$F$1998))+SUMPRODUCT(-('Diário 3º PA'!$E$4:$E$1991='Analítico Cp.'!$B134),-('Diário 3º PA'!$P$4:$P$1991=G$1),('Diário 3º PA'!$F$4:$F$1991))+SUMPRODUCT(-('Diário 4º PA'!$E$4:$E$2000='Analítico Cp.'!$B134),-('Diário 4º PA'!$P$4:$P$2000=G$1),('Diário 4º PA'!$F$4:$F$2000))+SUMPRODUCT(-('Comp.'!$D$5:$D$152='Analítico Cp.'!$B134),-('Comp.'!$J$5:$J$152=G$1),('Comp.'!$E$5:$E$152))</f>
        <v>79620.350000000006</v>
      </c>
      <c r="H134" s="12">
        <f>SUMPRODUCT(-('Diário 1º PA'!$E$4:$E$2000='Analítico Cp.'!$B134),-('Diário 1º PA'!$P$4:$P$2000=H$1),('Diário 1º PA'!$F$4:$F$2000))+SUMPRODUCT(-('Diário 2º PA'!$E$4:$E$1998='Analítico Cp.'!$B134),-('Diário 2º PA'!$P$4:$P$1998=H$1),('Diário 2º PA'!$F$4:$F$1998))+SUMPRODUCT(-('Diário 3º PA'!$E$4:$E$1991='Analítico Cp.'!$B134),-('Diário 3º PA'!$P$4:$P$1991=H$1),('Diário 3º PA'!$F$4:$F$1991))+SUMPRODUCT(-('Diário 4º PA'!$E$4:$E$2000='Analítico Cp.'!$B134),-('Diário 4º PA'!$P$4:$P$2000=H$1),('Diário 4º PA'!$F$4:$F$2000))+SUMPRODUCT(-('Comp.'!$D$5:$D$152='Analítico Cp.'!$B134),-('Comp.'!$J$5:$J$152=H$1),('Comp.'!$E$5:$E$152))</f>
        <v>108798.90000000001</v>
      </c>
      <c r="I134" s="12">
        <f>SUMPRODUCT(-('Diário 1º PA'!$E$4:$E$2000='Analítico Cp.'!$B134),-('Diário 1º PA'!$P$4:$P$2000=I$1),('Diário 1º PA'!$F$4:$F$2000))+SUMPRODUCT(-('Diário 2º PA'!$E$4:$E$1998='Analítico Cp.'!$B134),-('Diário 2º PA'!$P$4:$P$1998=I$1),('Diário 2º PA'!$F$4:$F$1998))+SUMPRODUCT(-('Diário 3º PA'!$E$4:$E$1991='Analítico Cp.'!$B134),-('Diário 3º PA'!$P$4:$P$1991=I$1),('Diário 3º PA'!$F$4:$F$1991))+SUMPRODUCT(-('Diário 4º PA'!$E$4:$E$2000='Analítico Cp.'!$B134),-('Diário 4º PA'!$P$4:$P$2000=I$1),('Diário 4º PA'!$F$4:$F$2000))+SUMPRODUCT(-('Comp.'!$D$5:$D$152='Analítico Cp.'!$B134),-('Comp.'!$J$5:$J$152=I$1),('Comp.'!$E$5:$E$152))</f>
        <v>26157.52</v>
      </c>
      <c r="J134" s="12">
        <f>SUMPRODUCT(-('Diário 1º PA'!$E$4:$E$2000='Analítico Cp.'!$B134),-('Diário 1º PA'!$P$4:$P$2000=J$1),('Diário 1º PA'!$F$4:$F$2000))+SUMPRODUCT(-('Diário 2º PA'!$E$4:$E$1998='Analítico Cp.'!$B134),-('Diário 2º PA'!$P$4:$P$1998=J$1),('Diário 2º PA'!$F$4:$F$1998))+SUMPRODUCT(-('Diário 3º PA'!$E$4:$E$1991='Analítico Cp.'!$B134),-('Diário 3º PA'!$P$4:$P$1991=J$1),('Diário 3º PA'!$F$4:$F$1991))+SUMPRODUCT(-('Diário 4º PA'!$E$4:$E$2000='Analítico Cp.'!$B134),-('Diário 4º PA'!$P$4:$P$2000=J$1),('Diário 4º PA'!$F$4:$F$2000))+SUMPRODUCT(-('Comp.'!$D$5:$D$152='Analítico Cp.'!$B134),-('Comp.'!$J$5:$J$152=J$1),('Comp.'!$E$5:$E$152))</f>
        <v>47503.270000000004</v>
      </c>
      <c r="K134" s="12">
        <f>SUMPRODUCT(-('Diário 1º PA'!$E$4:$E$2000='Analítico Cp.'!$B134),-('Diário 1º PA'!$P$4:$P$2000=K$1),('Diário 1º PA'!$F$4:$F$2000))+SUMPRODUCT(-('Diário 2º PA'!$E$4:$E$1998='Analítico Cp.'!$B134),-('Diário 2º PA'!$P$4:$P$1998=K$1),('Diário 2º PA'!$F$4:$F$1998))+SUMPRODUCT(-('Diário 3º PA'!$E$4:$E$1991='Analítico Cp.'!$B134),-('Diário 3º PA'!$P$4:$P$1991=K$1),('Diário 3º PA'!$F$4:$F$1991))+SUMPRODUCT(-('Diário 4º PA'!$E$4:$E$2000='Analítico Cp.'!$B134),-('Diário 4º PA'!$P$4:$P$2000=K$1),('Diário 4º PA'!$F$4:$F$2000))+SUMPRODUCT(-('Comp.'!$D$5:$D$152='Analítico Cp.'!$B134),-('Comp.'!$J$5:$J$152=K$1),('Comp.'!$E$5:$E$152))</f>
        <v>21653.27</v>
      </c>
      <c r="L134" s="12">
        <f>SUMPRODUCT(-('Diário 1º PA'!$E$4:$E$2000='Analítico Cp.'!$B134),-('Diário 1º PA'!$P$4:$P$2000=L$1),('Diário 1º PA'!$F$4:$F$2000))+SUMPRODUCT(-('Diário 2º PA'!$E$4:$E$1998='Analítico Cp.'!$B134),-('Diário 2º PA'!$P$4:$P$1998=L$1),('Diário 2º PA'!$F$4:$F$1998))+SUMPRODUCT(-('Diário 3º PA'!$E$4:$E$1991='Analítico Cp.'!$B134),-('Diário 3º PA'!$P$4:$P$1991=L$1),('Diário 3º PA'!$F$4:$F$1991))+SUMPRODUCT(-('Diário 4º PA'!$E$4:$E$2000='Analítico Cp.'!$B134),-('Diário 4º PA'!$P$4:$P$2000=L$1),('Diário 4º PA'!$F$4:$F$2000))+SUMPRODUCT(-('Comp.'!$D$5:$D$152='Analítico Cp.'!$B134),-('Comp.'!$J$5:$J$152=L$1),('Comp.'!$E$5:$E$152))</f>
        <v>32130.93</v>
      </c>
      <c r="M134" s="12">
        <f>SUMPRODUCT(-('Diário 1º PA'!$E$4:$E$2000='Analítico Cp.'!$B134),-('Diário 1º PA'!$P$4:$P$2000=M$1),('Diário 1º PA'!$F$4:$F$2000))+SUMPRODUCT(-('Diário 2º PA'!$E$4:$E$1998='Analítico Cp.'!$B134),-('Diário 2º PA'!$P$4:$P$1998=M$1),('Diário 2º PA'!$F$4:$F$1998))+SUMPRODUCT(-('Diário 3º PA'!$E$4:$E$1991='Analítico Cp.'!$B134),-('Diário 3º PA'!$P$4:$P$1991=M$1),('Diário 3º PA'!$F$4:$F$1991))+SUMPRODUCT(-('Diário 4º PA'!$E$4:$E$2000='Analítico Cp.'!$B134),-('Diário 4º PA'!$P$4:$P$2000=M$1),('Diário 4º PA'!$F$4:$F$2000))+SUMPRODUCT(-('Comp.'!$D$5:$D$152='Analítico Cp.'!$B134),-('Comp.'!$J$5:$J$152=M$1),('Comp.'!$E$5:$E$152))</f>
        <v>25818.879999999997</v>
      </c>
      <c r="N134" s="12">
        <f>SUMPRODUCT(-('Diário 1º PA'!$E$4:$E$2000='Analítico Cp.'!$B134),-('Diário 1º PA'!$P$4:$P$2000=N$1),('Diário 1º PA'!$F$4:$F$2000))+SUMPRODUCT(-('Diário 2º PA'!$E$4:$E$1998='Analítico Cp.'!$B134),-('Diário 2º PA'!$P$4:$P$1998=N$1),('Diário 2º PA'!$F$4:$F$1998))+SUMPRODUCT(-('Diário 3º PA'!$E$4:$E$1991='Analítico Cp.'!$B134),-('Diário 3º PA'!$P$4:$P$1991=N$1),('Diário 3º PA'!$F$4:$F$1991))+SUMPRODUCT(-('Diário 4º PA'!$E$4:$E$2000='Analítico Cp.'!$B134),-('Diário 4º PA'!$P$4:$P$2000=N$1),('Diário 4º PA'!$F$4:$F$2000))+SUMPRODUCT(-('Comp.'!$D$5:$D$152='Analítico Cp.'!$B134),-('Comp.'!$J$5:$J$152=N$1),('Comp.'!$E$5:$E$152))</f>
        <v>6500</v>
      </c>
      <c r="O134" s="13">
        <f t="shared" si="14"/>
        <v>713504.32000000018</v>
      </c>
      <c r="P134" s="172">
        <f t="shared" si="15"/>
        <v>0.31958074699753469</v>
      </c>
    </row>
    <row r="135" spans="1:16" ht="23.25" customHeight="1">
      <c r="A135" s="63" t="s">
        <v>421</v>
      </c>
      <c r="B135" s="441" t="s">
        <v>449</v>
      </c>
      <c r="C135" s="12">
        <f>SUMPRODUCT(-('Diário 1º PA'!$E$4:$E$2000='Analítico Cp.'!$B135),-('Diário 1º PA'!$P$4:$P$2000=C$1),('Diário 1º PA'!$F$4:$F$2000))+SUMPRODUCT(-('Diário 2º PA'!$E$4:$E$1998='Analítico Cp.'!$B135),-('Diário 2º PA'!$P$4:$P$1998=C$1),('Diário 2º PA'!$F$4:$F$1998))+SUMPRODUCT(-('Diário 3º PA'!$E$4:$E$1991='Analítico Cp.'!$B135),-('Diário 3º PA'!$P$4:$P$1991=C$1),('Diário 3º PA'!$F$4:$F$1991))+SUMPRODUCT(-('Diário 4º PA'!$E$4:$E$2000='Analítico Cp.'!$B135),-('Diário 4º PA'!$P$4:$P$2000=C$1),('Diário 4º PA'!$F$4:$F$2000))+SUMPRODUCT(-('Comp.'!$D$5:$D$152='Analítico Cp.'!$B135),-('Comp.'!$J$5:$J$152=C$1),('Comp.'!$E$5:$E$152))</f>
        <v>0</v>
      </c>
      <c r="D135" s="12">
        <f>SUMPRODUCT(-('Diário 1º PA'!$E$4:$E$2000='Analítico Cp.'!$B135),-('Diário 1º PA'!$P$4:$P$2000=D$1),('Diário 1º PA'!$F$4:$F$2000))+SUMPRODUCT(-('Diário 2º PA'!$E$4:$E$1998='Analítico Cp.'!$B135),-('Diário 2º PA'!$P$4:$P$1998=D$1),('Diário 2º PA'!$F$4:$F$1998))+SUMPRODUCT(-('Diário 3º PA'!$E$4:$E$1991='Analítico Cp.'!$B135),-('Diário 3º PA'!$P$4:$P$1991=D$1),('Diário 3º PA'!$F$4:$F$1991))+SUMPRODUCT(-('Diário 4º PA'!$E$4:$E$2000='Analítico Cp.'!$B135),-('Diário 4º PA'!$P$4:$P$2000=D$1),('Diário 4º PA'!$F$4:$F$2000))+SUMPRODUCT(-('Comp.'!$D$5:$D$152='Analítico Cp.'!$B135),-('Comp.'!$J$5:$J$152=D$1),('Comp.'!$E$5:$E$152))</f>
        <v>0</v>
      </c>
      <c r="E135" s="12">
        <f>SUMPRODUCT(-('Diário 1º PA'!$E$4:$E$2000='Analítico Cp.'!$B135),-('Diário 1º PA'!$P$4:$P$2000=E$1),('Diário 1º PA'!$F$4:$F$2000))+SUMPRODUCT(-('Diário 2º PA'!$E$4:$E$1998='Analítico Cp.'!$B135),-('Diário 2º PA'!$P$4:$P$1998=E$1),('Diário 2º PA'!$F$4:$F$1998))+SUMPRODUCT(-('Diário 3º PA'!$E$4:$E$1991='Analítico Cp.'!$B135),-('Diário 3º PA'!$P$4:$P$1991=E$1),('Diário 3º PA'!$F$4:$F$1991))+SUMPRODUCT(-('Diário 4º PA'!$E$4:$E$2000='Analítico Cp.'!$B135),-('Diário 4º PA'!$P$4:$P$2000=E$1),('Diário 4º PA'!$F$4:$F$2000))+SUMPRODUCT(-('Comp.'!$D$5:$D$152='Analítico Cp.'!$B135),-('Comp.'!$J$5:$J$152=E$1),('Comp.'!$E$5:$E$152))</f>
        <v>9340.56</v>
      </c>
      <c r="F135" s="12">
        <f>SUMPRODUCT(-('Diário 1º PA'!$E$4:$E$2000='Analítico Cp.'!$B135),-('Diário 1º PA'!$P$4:$P$2000=F$1),('Diário 1º PA'!$F$4:$F$2000))+SUMPRODUCT(-('Diário 2º PA'!$E$4:$E$1998='Analítico Cp.'!$B135),-('Diário 2º PA'!$P$4:$P$1998=F$1),('Diário 2º PA'!$F$4:$F$1998))+SUMPRODUCT(-('Diário 3º PA'!$E$4:$E$1991='Analítico Cp.'!$B135),-('Diário 3º PA'!$P$4:$P$1991=F$1),('Diário 3º PA'!$F$4:$F$1991))+SUMPRODUCT(-('Diário 4º PA'!$E$4:$E$2000='Analítico Cp.'!$B135),-('Diário 4º PA'!$P$4:$P$2000=F$1),('Diário 4º PA'!$F$4:$F$2000))+SUMPRODUCT(-('Comp.'!$D$5:$D$152='Analítico Cp.'!$B135),-('Comp.'!$J$5:$J$152=F$1),('Comp.'!$E$5:$E$152))</f>
        <v>237.6</v>
      </c>
      <c r="G135" s="12">
        <f>SUMPRODUCT(-('Diário 1º PA'!$E$4:$E$2000='Analítico Cp.'!$B135),-('Diário 1º PA'!$P$4:$P$2000=G$1),('Diário 1º PA'!$F$4:$F$2000))+SUMPRODUCT(-('Diário 2º PA'!$E$4:$E$1998='Analítico Cp.'!$B135),-('Diário 2º PA'!$P$4:$P$1998=G$1),('Diário 2º PA'!$F$4:$F$1998))+SUMPRODUCT(-('Diário 3º PA'!$E$4:$E$1991='Analítico Cp.'!$B135),-('Diário 3º PA'!$P$4:$P$1991=G$1),('Diário 3º PA'!$F$4:$F$1991))+SUMPRODUCT(-('Diário 4º PA'!$E$4:$E$2000='Analítico Cp.'!$B135),-('Diário 4º PA'!$P$4:$P$2000=G$1),('Diário 4º PA'!$F$4:$F$2000))+SUMPRODUCT(-('Comp.'!$D$5:$D$152='Analítico Cp.'!$B135),-('Comp.'!$J$5:$J$152=G$1),('Comp.'!$E$5:$E$152))</f>
        <v>8762.4</v>
      </c>
      <c r="H135" s="12">
        <f>SUMPRODUCT(-('Diário 1º PA'!$E$4:$E$2000='Analítico Cp.'!$B135),-('Diário 1º PA'!$P$4:$P$2000=H$1),('Diário 1º PA'!$F$4:$F$2000))+SUMPRODUCT(-('Diário 2º PA'!$E$4:$E$1998='Analítico Cp.'!$B135),-('Diário 2º PA'!$P$4:$P$1998=H$1),('Diário 2º PA'!$F$4:$F$1998))+SUMPRODUCT(-('Diário 3º PA'!$E$4:$E$1991='Analítico Cp.'!$B135),-('Diário 3º PA'!$P$4:$P$1991=H$1),('Diário 3º PA'!$F$4:$F$1991))+SUMPRODUCT(-('Diário 4º PA'!$E$4:$E$2000='Analítico Cp.'!$B135),-('Diário 4º PA'!$P$4:$P$2000=H$1),('Diário 4º PA'!$F$4:$F$2000))+SUMPRODUCT(-('Comp.'!$D$5:$D$152='Analítico Cp.'!$B135),-('Comp.'!$J$5:$J$152=H$1),('Comp.'!$E$5:$E$152))</f>
        <v>9000</v>
      </c>
      <c r="I135" s="12">
        <f>SUMPRODUCT(-('Diário 1º PA'!$E$4:$E$2000='Analítico Cp.'!$B135),-('Diário 1º PA'!$P$4:$P$2000=I$1),('Diário 1º PA'!$F$4:$F$2000))+SUMPRODUCT(-('Diário 2º PA'!$E$4:$E$1998='Analítico Cp.'!$B135),-('Diário 2º PA'!$P$4:$P$1998=I$1),('Diário 2º PA'!$F$4:$F$1998))+SUMPRODUCT(-('Diário 3º PA'!$E$4:$E$1991='Analítico Cp.'!$B135),-('Diário 3º PA'!$P$4:$P$1991=I$1),('Diário 3º PA'!$F$4:$F$1991))+SUMPRODUCT(-('Diário 4º PA'!$E$4:$E$2000='Analítico Cp.'!$B135),-('Diário 4º PA'!$P$4:$P$2000=I$1),('Diário 4º PA'!$F$4:$F$2000))+SUMPRODUCT(-('Comp.'!$D$5:$D$152='Analítico Cp.'!$B135),-('Comp.'!$J$5:$J$152=I$1),('Comp.'!$E$5:$E$152))</f>
        <v>13200</v>
      </c>
      <c r="J135" s="12">
        <f>SUMPRODUCT(-('Diário 1º PA'!$E$4:$E$2000='Analítico Cp.'!$B135),-('Diário 1º PA'!$P$4:$P$2000=J$1),('Diário 1º PA'!$F$4:$F$2000))+SUMPRODUCT(-('Diário 2º PA'!$E$4:$E$1998='Analítico Cp.'!$B135),-('Diário 2º PA'!$P$4:$P$1998=J$1),('Diário 2º PA'!$F$4:$F$1998))+SUMPRODUCT(-('Diário 3º PA'!$E$4:$E$1991='Analítico Cp.'!$B135),-('Diário 3º PA'!$P$4:$P$1991=J$1),('Diário 3º PA'!$F$4:$F$1991))+SUMPRODUCT(-('Diário 4º PA'!$E$4:$E$2000='Analítico Cp.'!$B135),-('Diário 4º PA'!$P$4:$P$2000=J$1),('Diário 4º PA'!$F$4:$F$2000))+SUMPRODUCT(-('Comp.'!$D$5:$D$152='Analítico Cp.'!$B135),-('Comp.'!$J$5:$J$152=J$1),('Comp.'!$E$5:$E$152))</f>
        <v>0</v>
      </c>
      <c r="K135" s="12">
        <f>SUMPRODUCT(-('Diário 1º PA'!$E$4:$E$2000='Analítico Cp.'!$B135),-('Diário 1º PA'!$P$4:$P$2000=K$1),('Diário 1º PA'!$F$4:$F$2000))+SUMPRODUCT(-('Diário 2º PA'!$E$4:$E$1998='Analítico Cp.'!$B135),-('Diário 2º PA'!$P$4:$P$1998=K$1),('Diário 2º PA'!$F$4:$F$1998))+SUMPRODUCT(-('Diário 3º PA'!$E$4:$E$1991='Analítico Cp.'!$B135),-('Diário 3º PA'!$P$4:$P$1991=K$1),('Diário 3º PA'!$F$4:$F$1991))+SUMPRODUCT(-('Diário 4º PA'!$E$4:$E$2000='Analítico Cp.'!$B135),-('Diário 4º PA'!$P$4:$P$2000=K$1),('Diário 4º PA'!$F$4:$F$2000))+SUMPRODUCT(-('Comp.'!$D$5:$D$152='Analítico Cp.'!$B135),-('Comp.'!$J$5:$J$152=K$1),('Comp.'!$E$5:$E$152))</f>
        <v>0</v>
      </c>
      <c r="L135" s="12">
        <f>SUMPRODUCT(-('Diário 1º PA'!$E$4:$E$2000='Analítico Cp.'!$B135),-('Diário 1º PA'!$P$4:$P$2000=L$1),('Diário 1º PA'!$F$4:$F$2000))+SUMPRODUCT(-('Diário 2º PA'!$E$4:$E$1998='Analítico Cp.'!$B135),-('Diário 2º PA'!$P$4:$P$1998=L$1),('Diário 2º PA'!$F$4:$F$1998))+SUMPRODUCT(-('Diário 3º PA'!$E$4:$E$1991='Analítico Cp.'!$B135),-('Diário 3º PA'!$P$4:$P$1991=L$1),('Diário 3º PA'!$F$4:$F$1991))+SUMPRODUCT(-('Diário 4º PA'!$E$4:$E$2000='Analítico Cp.'!$B135),-('Diário 4º PA'!$P$4:$P$2000=L$1),('Diário 4º PA'!$F$4:$F$2000))+SUMPRODUCT(-('Comp.'!$D$5:$D$152='Analítico Cp.'!$B135),-('Comp.'!$J$5:$J$152=L$1),('Comp.'!$E$5:$E$152))</f>
        <v>8000</v>
      </c>
      <c r="M135" s="12">
        <f>SUMPRODUCT(-('Diário 1º PA'!$E$4:$E$2000='Analítico Cp.'!$B135),-('Diário 1º PA'!$P$4:$P$2000=M$1),('Diário 1º PA'!$F$4:$F$2000))+SUMPRODUCT(-('Diário 2º PA'!$E$4:$E$1998='Analítico Cp.'!$B135),-('Diário 2º PA'!$P$4:$P$1998=M$1),('Diário 2º PA'!$F$4:$F$1998))+SUMPRODUCT(-('Diário 3º PA'!$E$4:$E$1991='Analítico Cp.'!$B135),-('Diário 3º PA'!$P$4:$P$1991=M$1),('Diário 3º PA'!$F$4:$F$1991))+SUMPRODUCT(-('Diário 4º PA'!$E$4:$E$2000='Analítico Cp.'!$B135),-('Diário 4º PA'!$P$4:$P$2000=M$1),('Diário 4º PA'!$F$4:$F$2000))+SUMPRODUCT(-('Comp.'!$D$5:$D$152='Analítico Cp.'!$B135),-('Comp.'!$J$5:$J$152=M$1),('Comp.'!$E$5:$E$152))</f>
        <v>0</v>
      </c>
      <c r="N135" s="12">
        <f>SUMPRODUCT(-('Diário 1º PA'!$E$4:$E$2000='Analítico Cp.'!$B135),-('Diário 1º PA'!$P$4:$P$2000=N$1),('Diário 1º PA'!$F$4:$F$2000))+SUMPRODUCT(-('Diário 2º PA'!$E$4:$E$1998='Analítico Cp.'!$B135),-('Diário 2º PA'!$P$4:$P$1998=N$1),('Diário 2º PA'!$F$4:$F$1998))+SUMPRODUCT(-('Diário 3º PA'!$E$4:$E$1991='Analítico Cp.'!$B135),-('Diário 3º PA'!$P$4:$P$1991=N$1),('Diário 3º PA'!$F$4:$F$1991))+SUMPRODUCT(-('Diário 4º PA'!$E$4:$E$2000='Analítico Cp.'!$B135),-('Diário 4º PA'!$P$4:$P$2000=N$1),('Diário 4º PA'!$F$4:$F$2000))+SUMPRODUCT(-('Comp.'!$D$5:$D$152='Analítico Cp.'!$B135),-('Comp.'!$J$5:$J$152=N$1),('Comp.'!$E$5:$E$152))</f>
        <v>0</v>
      </c>
      <c r="O135" s="13">
        <f t="shared" si="14"/>
        <v>48540.56</v>
      </c>
      <c r="P135" s="172">
        <f t="shared" si="15"/>
        <v>2.1741463912199787E-2</v>
      </c>
    </row>
    <row r="136" spans="1:16" ht="23.25" customHeight="1">
      <c r="A136" s="63" t="s">
        <v>422</v>
      </c>
      <c r="B136" s="441" t="s">
        <v>450</v>
      </c>
      <c r="C136" s="12">
        <f>SUMPRODUCT(-('Diário 1º PA'!$E$4:$E$2000='Analítico Cp.'!$B136),-('Diário 1º PA'!$P$4:$P$2000=C$1),('Diário 1º PA'!$F$4:$F$2000))+SUMPRODUCT(-('Diário 2º PA'!$E$4:$E$1998='Analítico Cp.'!$B136),-('Diário 2º PA'!$P$4:$P$1998=C$1),('Diário 2º PA'!$F$4:$F$1998))+SUMPRODUCT(-('Diário 3º PA'!$E$4:$E$1991='Analítico Cp.'!$B136),-('Diário 3º PA'!$P$4:$P$1991=C$1),('Diário 3º PA'!$F$4:$F$1991))+SUMPRODUCT(-('Diário 4º PA'!$E$4:$E$2000='Analítico Cp.'!$B136),-('Diário 4º PA'!$P$4:$P$2000=C$1),('Diário 4º PA'!$F$4:$F$2000))+SUMPRODUCT(-('Comp.'!$D$5:$D$152='Analítico Cp.'!$B136),-('Comp.'!$J$5:$J$152=C$1),('Comp.'!$E$5:$E$152))</f>
        <v>0</v>
      </c>
      <c r="D136" s="12">
        <f>SUMPRODUCT(-('Diário 1º PA'!$E$4:$E$2000='Analítico Cp.'!$B136),-('Diário 1º PA'!$P$4:$P$2000=D$1),('Diário 1º PA'!$F$4:$F$2000))+SUMPRODUCT(-('Diário 2º PA'!$E$4:$E$1998='Analítico Cp.'!$B136),-('Diário 2º PA'!$P$4:$P$1998=D$1),('Diário 2º PA'!$F$4:$F$1998))+SUMPRODUCT(-('Diário 3º PA'!$E$4:$E$1991='Analítico Cp.'!$B136),-('Diário 3º PA'!$P$4:$P$1991=D$1),('Diário 3º PA'!$F$4:$F$1991))+SUMPRODUCT(-('Diário 4º PA'!$E$4:$E$2000='Analítico Cp.'!$B136),-('Diário 4º PA'!$P$4:$P$2000=D$1),('Diário 4º PA'!$F$4:$F$2000))+SUMPRODUCT(-('Comp.'!$D$5:$D$152='Analítico Cp.'!$B136),-('Comp.'!$J$5:$J$152=D$1),('Comp.'!$E$5:$E$152))</f>
        <v>0</v>
      </c>
      <c r="E136" s="12">
        <f>SUMPRODUCT(-('Diário 1º PA'!$E$4:$E$2000='Analítico Cp.'!$B136),-('Diário 1º PA'!$P$4:$P$2000=E$1),('Diário 1º PA'!$F$4:$F$2000))+SUMPRODUCT(-('Diário 2º PA'!$E$4:$E$1998='Analítico Cp.'!$B136),-('Diário 2º PA'!$P$4:$P$1998=E$1),('Diário 2º PA'!$F$4:$F$1998))+SUMPRODUCT(-('Diário 3º PA'!$E$4:$E$1991='Analítico Cp.'!$B136),-('Diário 3º PA'!$P$4:$P$1991=E$1),('Diário 3º PA'!$F$4:$F$1991))+SUMPRODUCT(-('Diário 4º PA'!$E$4:$E$2000='Analítico Cp.'!$B136),-('Diário 4º PA'!$P$4:$P$2000=E$1),('Diário 4º PA'!$F$4:$F$2000))+SUMPRODUCT(-('Comp.'!$D$5:$D$152='Analítico Cp.'!$B136),-('Comp.'!$J$5:$J$152=E$1),('Comp.'!$E$5:$E$152))</f>
        <v>8453.8000000000011</v>
      </c>
      <c r="F136" s="12">
        <f>SUMPRODUCT(-('Diário 1º PA'!$E$4:$E$2000='Analítico Cp.'!$B136),-('Diário 1º PA'!$P$4:$P$2000=F$1),('Diário 1º PA'!$F$4:$F$2000))+SUMPRODUCT(-('Diário 2º PA'!$E$4:$E$1998='Analítico Cp.'!$B136),-('Diário 2º PA'!$P$4:$P$1998=F$1),('Diário 2º PA'!$F$4:$F$1998))+SUMPRODUCT(-('Diário 3º PA'!$E$4:$E$1991='Analítico Cp.'!$B136),-('Diário 3º PA'!$P$4:$P$1991=F$1),('Diário 3º PA'!$F$4:$F$1991))+SUMPRODUCT(-('Diário 4º PA'!$E$4:$E$2000='Analítico Cp.'!$B136),-('Diário 4º PA'!$P$4:$P$2000=F$1),('Diário 4º PA'!$F$4:$F$2000))+SUMPRODUCT(-('Comp.'!$D$5:$D$152='Analítico Cp.'!$B136),-('Comp.'!$J$5:$J$152=F$1),('Comp.'!$E$5:$E$152))</f>
        <v>0</v>
      </c>
      <c r="G136" s="12">
        <f>SUMPRODUCT(-('Diário 1º PA'!$E$4:$E$2000='Analítico Cp.'!$B136),-('Diário 1º PA'!$P$4:$P$2000=G$1),('Diário 1º PA'!$F$4:$F$2000))+SUMPRODUCT(-('Diário 2º PA'!$E$4:$E$1998='Analítico Cp.'!$B136),-('Diário 2º PA'!$P$4:$P$1998=G$1),('Diário 2º PA'!$F$4:$F$1998))+SUMPRODUCT(-('Diário 3º PA'!$E$4:$E$1991='Analítico Cp.'!$B136),-('Diário 3º PA'!$P$4:$P$1991=G$1),('Diário 3º PA'!$F$4:$F$1991))+SUMPRODUCT(-('Diário 4º PA'!$E$4:$E$2000='Analítico Cp.'!$B136),-('Diário 4º PA'!$P$4:$P$2000=G$1),('Diário 4º PA'!$F$4:$F$2000))+SUMPRODUCT(-('Comp.'!$D$5:$D$152='Analítico Cp.'!$B136),-('Comp.'!$J$5:$J$152=G$1),('Comp.'!$E$5:$E$152))</f>
        <v>0</v>
      </c>
      <c r="H136" s="12">
        <f>SUMPRODUCT(-('Diário 1º PA'!$E$4:$E$2000='Analítico Cp.'!$B136),-('Diário 1º PA'!$P$4:$P$2000=H$1),('Diário 1º PA'!$F$4:$F$2000))+SUMPRODUCT(-('Diário 2º PA'!$E$4:$E$1998='Analítico Cp.'!$B136),-('Diário 2º PA'!$P$4:$P$1998=H$1),('Diário 2º PA'!$F$4:$F$1998))+SUMPRODUCT(-('Diário 3º PA'!$E$4:$E$1991='Analítico Cp.'!$B136),-('Diário 3º PA'!$P$4:$P$1991=H$1),('Diário 3º PA'!$F$4:$F$1991))+SUMPRODUCT(-('Diário 4º PA'!$E$4:$E$2000='Analítico Cp.'!$B136),-('Diário 4º PA'!$P$4:$P$2000=H$1),('Diário 4º PA'!$F$4:$F$2000))+SUMPRODUCT(-('Comp.'!$D$5:$D$152='Analítico Cp.'!$B136),-('Comp.'!$J$5:$J$152=H$1),('Comp.'!$E$5:$E$152))</f>
        <v>0</v>
      </c>
      <c r="I136" s="12">
        <f>SUMPRODUCT(-('Diário 1º PA'!$E$4:$E$2000='Analítico Cp.'!$B136),-('Diário 1º PA'!$P$4:$P$2000=I$1),('Diário 1º PA'!$F$4:$F$2000))+SUMPRODUCT(-('Diário 2º PA'!$E$4:$E$1998='Analítico Cp.'!$B136),-('Diário 2º PA'!$P$4:$P$1998=I$1),('Diário 2º PA'!$F$4:$F$1998))+SUMPRODUCT(-('Diário 3º PA'!$E$4:$E$1991='Analítico Cp.'!$B136),-('Diário 3º PA'!$P$4:$P$1991=I$1),('Diário 3º PA'!$F$4:$F$1991))+SUMPRODUCT(-('Diário 4º PA'!$E$4:$E$2000='Analítico Cp.'!$B136),-('Diário 4º PA'!$P$4:$P$2000=I$1),('Diário 4º PA'!$F$4:$F$2000))+SUMPRODUCT(-('Comp.'!$D$5:$D$152='Analítico Cp.'!$B136),-('Comp.'!$J$5:$J$152=I$1),('Comp.'!$E$5:$E$152))</f>
        <v>0</v>
      </c>
      <c r="J136" s="12">
        <f>SUMPRODUCT(-('Diário 1º PA'!$E$4:$E$2000='Analítico Cp.'!$B136),-('Diário 1º PA'!$P$4:$P$2000=J$1),('Diário 1º PA'!$F$4:$F$2000))+SUMPRODUCT(-('Diário 2º PA'!$E$4:$E$1998='Analítico Cp.'!$B136),-('Diário 2º PA'!$P$4:$P$1998=J$1),('Diário 2º PA'!$F$4:$F$1998))+SUMPRODUCT(-('Diário 3º PA'!$E$4:$E$1991='Analítico Cp.'!$B136),-('Diário 3º PA'!$P$4:$P$1991=J$1),('Diário 3º PA'!$F$4:$F$1991))+SUMPRODUCT(-('Diário 4º PA'!$E$4:$E$2000='Analítico Cp.'!$B136),-('Diário 4º PA'!$P$4:$P$2000=J$1),('Diário 4º PA'!$F$4:$F$2000))+SUMPRODUCT(-('Comp.'!$D$5:$D$152='Analítico Cp.'!$B136),-('Comp.'!$J$5:$J$152=J$1),('Comp.'!$E$5:$E$152))</f>
        <v>0</v>
      </c>
      <c r="K136" s="12">
        <f>SUMPRODUCT(-('Diário 1º PA'!$E$4:$E$2000='Analítico Cp.'!$B136),-('Diário 1º PA'!$P$4:$P$2000=K$1),('Diário 1º PA'!$F$4:$F$2000))+SUMPRODUCT(-('Diário 2º PA'!$E$4:$E$1998='Analítico Cp.'!$B136),-('Diário 2º PA'!$P$4:$P$1998=K$1),('Diário 2º PA'!$F$4:$F$1998))+SUMPRODUCT(-('Diário 3º PA'!$E$4:$E$1991='Analítico Cp.'!$B136),-('Diário 3º PA'!$P$4:$P$1991=K$1),('Diário 3º PA'!$F$4:$F$1991))+SUMPRODUCT(-('Diário 4º PA'!$E$4:$E$2000='Analítico Cp.'!$B136),-('Diário 4º PA'!$P$4:$P$2000=K$1),('Diário 4º PA'!$F$4:$F$2000))+SUMPRODUCT(-('Comp.'!$D$5:$D$152='Analítico Cp.'!$B136),-('Comp.'!$J$5:$J$152=K$1),('Comp.'!$E$5:$E$152))</f>
        <v>0</v>
      </c>
      <c r="L136" s="12">
        <f>SUMPRODUCT(-('Diário 1º PA'!$E$4:$E$2000='Analítico Cp.'!$B136),-('Diário 1º PA'!$P$4:$P$2000=L$1),('Diário 1º PA'!$F$4:$F$2000))+SUMPRODUCT(-('Diário 2º PA'!$E$4:$E$1998='Analítico Cp.'!$B136),-('Diário 2º PA'!$P$4:$P$1998=L$1),('Diário 2º PA'!$F$4:$F$1998))+SUMPRODUCT(-('Diário 3º PA'!$E$4:$E$1991='Analítico Cp.'!$B136),-('Diário 3º PA'!$P$4:$P$1991=L$1),('Diário 3º PA'!$F$4:$F$1991))+SUMPRODUCT(-('Diário 4º PA'!$E$4:$E$2000='Analítico Cp.'!$B136),-('Diário 4º PA'!$P$4:$P$2000=L$1),('Diário 4º PA'!$F$4:$F$2000))+SUMPRODUCT(-('Comp.'!$D$5:$D$152='Analítico Cp.'!$B136),-('Comp.'!$J$5:$J$152=L$1),('Comp.'!$E$5:$E$152))</f>
        <v>0</v>
      </c>
      <c r="M136" s="12">
        <f>SUMPRODUCT(-('Diário 1º PA'!$E$4:$E$2000='Analítico Cp.'!$B136),-('Diário 1º PA'!$P$4:$P$2000=M$1),('Diário 1º PA'!$F$4:$F$2000))+SUMPRODUCT(-('Diário 2º PA'!$E$4:$E$1998='Analítico Cp.'!$B136),-('Diário 2º PA'!$P$4:$P$1998=M$1),('Diário 2º PA'!$F$4:$F$1998))+SUMPRODUCT(-('Diário 3º PA'!$E$4:$E$1991='Analítico Cp.'!$B136),-('Diário 3º PA'!$P$4:$P$1991=M$1),('Diário 3º PA'!$F$4:$F$1991))+SUMPRODUCT(-('Diário 4º PA'!$E$4:$E$2000='Analítico Cp.'!$B136),-('Diário 4º PA'!$P$4:$P$2000=M$1),('Diário 4º PA'!$F$4:$F$2000))+SUMPRODUCT(-('Comp.'!$D$5:$D$152='Analítico Cp.'!$B136),-('Comp.'!$J$5:$J$152=M$1),('Comp.'!$E$5:$E$152))</f>
        <v>0</v>
      </c>
      <c r="N136" s="12">
        <f>SUMPRODUCT(-('Diário 1º PA'!$E$4:$E$2000='Analítico Cp.'!$B136),-('Diário 1º PA'!$P$4:$P$2000=N$1),('Diário 1º PA'!$F$4:$F$2000))+SUMPRODUCT(-('Diário 2º PA'!$E$4:$E$1998='Analítico Cp.'!$B136),-('Diário 2º PA'!$P$4:$P$1998=N$1),('Diário 2º PA'!$F$4:$F$1998))+SUMPRODUCT(-('Diário 3º PA'!$E$4:$E$1991='Analítico Cp.'!$B136),-('Diário 3º PA'!$P$4:$P$1991=N$1),('Diário 3º PA'!$F$4:$F$1991))+SUMPRODUCT(-('Diário 4º PA'!$E$4:$E$2000='Analítico Cp.'!$B136),-('Diário 4º PA'!$P$4:$P$2000=N$1),('Diário 4º PA'!$F$4:$F$2000))+SUMPRODUCT(-('Comp.'!$D$5:$D$152='Analítico Cp.'!$B136),-('Comp.'!$J$5:$J$152=N$1),('Comp.'!$E$5:$E$152))</f>
        <v>0</v>
      </c>
      <c r="O136" s="13">
        <f t="shared" si="14"/>
        <v>8453.8000000000011</v>
      </c>
      <c r="P136" s="172">
        <f t="shared" si="15"/>
        <v>3.7864826368083637E-3</v>
      </c>
    </row>
    <row r="137" spans="1:16" ht="23.25" customHeight="1">
      <c r="A137" s="63" t="s">
        <v>423</v>
      </c>
      <c r="B137" s="441" t="s">
        <v>451</v>
      </c>
      <c r="C137" s="12">
        <f>SUMPRODUCT(-('Diário 1º PA'!$E$4:$E$2000='Analítico Cp.'!$B137),-('Diário 1º PA'!$P$4:$P$2000=C$1),('Diário 1º PA'!$F$4:$F$2000))+SUMPRODUCT(-('Diário 2º PA'!$E$4:$E$1998='Analítico Cp.'!$B137),-('Diário 2º PA'!$P$4:$P$1998=C$1),('Diário 2º PA'!$F$4:$F$1998))+SUMPRODUCT(-('Diário 3º PA'!$E$4:$E$1991='Analítico Cp.'!$B137),-('Diário 3º PA'!$P$4:$P$1991=C$1),('Diário 3º PA'!$F$4:$F$1991))+SUMPRODUCT(-('Diário 4º PA'!$E$4:$E$2000='Analítico Cp.'!$B137),-('Diário 4º PA'!$P$4:$P$2000=C$1),('Diário 4º PA'!$F$4:$F$2000))+SUMPRODUCT(-('Comp.'!$D$5:$D$152='Analítico Cp.'!$B137),-('Comp.'!$J$5:$J$152=C$1),('Comp.'!$E$5:$E$152))</f>
        <v>0</v>
      </c>
      <c r="D137" s="12">
        <f>SUMPRODUCT(-('Diário 1º PA'!$E$4:$E$2000='Analítico Cp.'!$B137),-('Diário 1º PA'!$P$4:$P$2000=D$1),('Diário 1º PA'!$F$4:$F$2000))+SUMPRODUCT(-('Diário 2º PA'!$E$4:$E$1998='Analítico Cp.'!$B137),-('Diário 2º PA'!$P$4:$P$1998=D$1),('Diário 2º PA'!$F$4:$F$1998))+SUMPRODUCT(-('Diário 3º PA'!$E$4:$E$1991='Analítico Cp.'!$B137),-('Diário 3º PA'!$P$4:$P$1991=D$1),('Diário 3º PA'!$F$4:$F$1991))+SUMPRODUCT(-('Diário 4º PA'!$E$4:$E$2000='Analítico Cp.'!$B137),-('Diário 4º PA'!$P$4:$P$2000=D$1),('Diário 4º PA'!$F$4:$F$2000))+SUMPRODUCT(-('Comp.'!$D$5:$D$152='Analítico Cp.'!$B137),-('Comp.'!$J$5:$J$152=D$1),('Comp.'!$E$5:$E$152))</f>
        <v>0</v>
      </c>
      <c r="E137" s="12">
        <f>SUMPRODUCT(-('Diário 1º PA'!$E$4:$E$2000='Analítico Cp.'!$B137),-('Diário 1º PA'!$P$4:$P$2000=E$1),('Diário 1º PA'!$F$4:$F$2000))+SUMPRODUCT(-('Diário 2º PA'!$E$4:$E$1998='Analítico Cp.'!$B137),-('Diário 2º PA'!$P$4:$P$1998=E$1),('Diário 2º PA'!$F$4:$F$1998))+SUMPRODUCT(-('Diário 3º PA'!$E$4:$E$1991='Analítico Cp.'!$B137),-('Diário 3º PA'!$P$4:$P$1991=E$1),('Diário 3º PA'!$F$4:$F$1991))+SUMPRODUCT(-('Diário 4º PA'!$E$4:$E$2000='Analítico Cp.'!$B137),-('Diário 4º PA'!$P$4:$P$2000=E$1),('Diário 4º PA'!$F$4:$F$2000))+SUMPRODUCT(-('Comp.'!$D$5:$D$152='Analítico Cp.'!$B137),-('Comp.'!$J$5:$J$152=E$1),('Comp.'!$E$5:$E$152))</f>
        <v>14000</v>
      </c>
      <c r="F137" s="12">
        <f>SUMPRODUCT(-('Diário 1º PA'!$E$4:$E$2000='Analítico Cp.'!$B137),-('Diário 1º PA'!$P$4:$P$2000=F$1),('Diário 1º PA'!$F$4:$F$2000))+SUMPRODUCT(-('Diário 2º PA'!$E$4:$E$1998='Analítico Cp.'!$B137),-('Diário 2º PA'!$P$4:$P$1998=F$1),('Diário 2º PA'!$F$4:$F$1998))+SUMPRODUCT(-('Diário 3º PA'!$E$4:$E$1991='Analítico Cp.'!$B137),-('Diário 3º PA'!$P$4:$P$1991=F$1),('Diário 3º PA'!$F$4:$F$1991))+SUMPRODUCT(-('Diário 4º PA'!$E$4:$E$2000='Analítico Cp.'!$B137),-('Diário 4º PA'!$P$4:$P$2000=F$1),('Diário 4º PA'!$F$4:$F$2000))+SUMPRODUCT(-('Comp.'!$D$5:$D$152='Analítico Cp.'!$B137),-('Comp.'!$J$5:$J$152=F$1),('Comp.'!$E$5:$E$152))</f>
        <v>14000</v>
      </c>
      <c r="G137" s="12">
        <f>SUMPRODUCT(-('Diário 1º PA'!$E$4:$E$2000='Analítico Cp.'!$B137),-('Diário 1º PA'!$P$4:$P$2000=G$1),('Diário 1º PA'!$F$4:$F$2000))+SUMPRODUCT(-('Diário 2º PA'!$E$4:$E$1998='Analítico Cp.'!$B137),-('Diário 2º PA'!$P$4:$P$1998=G$1),('Diário 2º PA'!$F$4:$F$1998))+SUMPRODUCT(-('Diário 3º PA'!$E$4:$E$1991='Analítico Cp.'!$B137),-('Diário 3º PA'!$P$4:$P$1991=G$1),('Diário 3º PA'!$F$4:$F$1991))+SUMPRODUCT(-('Diário 4º PA'!$E$4:$E$2000='Analítico Cp.'!$B137),-('Diário 4º PA'!$P$4:$P$2000=G$1),('Diário 4º PA'!$F$4:$F$2000))+SUMPRODUCT(-('Comp.'!$D$5:$D$152='Analítico Cp.'!$B137),-('Comp.'!$J$5:$J$152=G$1),('Comp.'!$E$5:$E$152))</f>
        <v>14000</v>
      </c>
      <c r="H137" s="12">
        <f>SUMPRODUCT(-('Diário 1º PA'!$E$4:$E$2000='Analítico Cp.'!$B137),-('Diário 1º PA'!$P$4:$P$2000=H$1),('Diário 1º PA'!$F$4:$F$2000))+SUMPRODUCT(-('Diário 2º PA'!$E$4:$E$1998='Analítico Cp.'!$B137),-('Diário 2º PA'!$P$4:$P$1998=H$1),('Diário 2º PA'!$F$4:$F$1998))+SUMPRODUCT(-('Diário 3º PA'!$E$4:$E$1991='Analítico Cp.'!$B137),-('Diário 3º PA'!$P$4:$P$1991=H$1),('Diário 3º PA'!$F$4:$F$1991))+SUMPRODUCT(-('Diário 4º PA'!$E$4:$E$2000='Analítico Cp.'!$B137),-('Diário 4º PA'!$P$4:$P$2000=H$1),('Diário 4º PA'!$F$4:$F$2000))+SUMPRODUCT(-('Comp.'!$D$5:$D$152='Analítico Cp.'!$B137),-('Comp.'!$J$5:$J$152=H$1),('Comp.'!$E$5:$E$152))</f>
        <v>14000</v>
      </c>
      <c r="I137" s="12">
        <f>SUMPRODUCT(-('Diário 1º PA'!$E$4:$E$2000='Analítico Cp.'!$B137),-('Diário 1º PA'!$P$4:$P$2000=I$1),('Diário 1º PA'!$F$4:$F$2000))+SUMPRODUCT(-('Diário 2º PA'!$E$4:$E$1998='Analítico Cp.'!$B137),-('Diário 2º PA'!$P$4:$P$1998=I$1),('Diário 2º PA'!$F$4:$F$1998))+SUMPRODUCT(-('Diário 3º PA'!$E$4:$E$1991='Analítico Cp.'!$B137),-('Diário 3º PA'!$P$4:$P$1991=I$1),('Diário 3º PA'!$F$4:$F$1991))+SUMPRODUCT(-('Diário 4º PA'!$E$4:$E$2000='Analítico Cp.'!$B137),-('Diário 4º PA'!$P$4:$P$2000=I$1),('Diário 4º PA'!$F$4:$F$2000))+SUMPRODUCT(-('Comp.'!$D$5:$D$152='Analítico Cp.'!$B137),-('Comp.'!$J$5:$J$152=I$1),('Comp.'!$E$5:$E$152))</f>
        <v>14000</v>
      </c>
      <c r="J137" s="12">
        <f>SUMPRODUCT(-('Diário 1º PA'!$E$4:$E$2000='Analítico Cp.'!$B137),-('Diário 1º PA'!$P$4:$P$2000=J$1),('Diário 1º PA'!$F$4:$F$2000))+SUMPRODUCT(-('Diário 2º PA'!$E$4:$E$1998='Analítico Cp.'!$B137),-('Diário 2º PA'!$P$4:$P$1998=J$1),('Diário 2º PA'!$F$4:$F$1998))+SUMPRODUCT(-('Diário 3º PA'!$E$4:$E$1991='Analítico Cp.'!$B137),-('Diário 3º PA'!$P$4:$P$1991=J$1),('Diário 3º PA'!$F$4:$F$1991))+SUMPRODUCT(-('Diário 4º PA'!$E$4:$E$2000='Analítico Cp.'!$B137),-('Diário 4º PA'!$P$4:$P$2000=J$1),('Diário 4º PA'!$F$4:$F$2000))+SUMPRODUCT(-('Comp.'!$D$5:$D$152='Analítico Cp.'!$B137),-('Comp.'!$J$5:$J$152=J$1),('Comp.'!$E$5:$E$152))</f>
        <v>0</v>
      </c>
      <c r="K137" s="12">
        <f>SUMPRODUCT(-('Diário 1º PA'!$E$4:$E$2000='Analítico Cp.'!$B137),-('Diário 1º PA'!$P$4:$P$2000=K$1),('Diário 1º PA'!$F$4:$F$2000))+SUMPRODUCT(-('Diário 2º PA'!$E$4:$E$1998='Analítico Cp.'!$B137),-('Diário 2º PA'!$P$4:$P$1998=K$1),('Diário 2º PA'!$F$4:$F$1998))+SUMPRODUCT(-('Diário 3º PA'!$E$4:$E$1991='Analítico Cp.'!$B137),-('Diário 3º PA'!$P$4:$P$1991=K$1),('Diário 3º PA'!$F$4:$F$1991))+SUMPRODUCT(-('Diário 4º PA'!$E$4:$E$2000='Analítico Cp.'!$B137),-('Diário 4º PA'!$P$4:$P$2000=K$1),('Diário 4º PA'!$F$4:$F$2000))+SUMPRODUCT(-('Comp.'!$D$5:$D$152='Analítico Cp.'!$B137),-('Comp.'!$J$5:$J$152=K$1),('Comp.'!$E$5:$E$152))</f>
        <v>0</v>
      </c>
      <c r="L137" s="12">
        <f>SUMPRODUCT(-('Diário 1º PA'!$E$4:$E$2000='Analítico Cp.'!$B137),-('Diário 1º PA'!$P$4:$P$2000=L$1),('Diário 1º PA'!$F$4:$F$2000))+SUMPRODUCT(-('Diário 2º PA'!$E$4:$E$1998='Analítico Cp.'!$B137),-('Diário 2º PA'!$P$4:$P$1998=L$1),('Diário 2º PA'!$F$4:$F$1998))+SUMPRODUCT(-('Diário 3º PA'!$E$4:$E$1991='Analítico Cp.'!$B137),-('Diário 3º PA'!$P$4:$P$1991=L$1),('Diário 3º PA'!$F$4:$F$1991))+SUMPRODUCT(-('Diário 4º PA'!$E$4:$E$2000='Analítico Cp.'!$B137),-('Diário 4º PA'!$P$4:$P$2000=L$1),('Diário 4º PA'!$F$4:$F$2000))+SUMPRODUCT(-('Comp.'!$D$5:$D$152='Analítico Cp.'!$B137),-('Comp.'!$J$5:$J$152=L$1),('Comp.'!$E$5:$E$152))</f>
        <v>0</v>
      </c>
      <c r="M137" s="12">
        <f>SUMPRODUCT(-('Diário 1º PA'!$E$4:$E$2000='Analítico Cp.'!$B137),-('Diário 1º PA'!$P$4:$P$2000=M$1),('Diário 1º PA'!$F$4:$F$2000))+SUMPRODUCT(-('Diário 2º PA'!$E$4:$E$1998='Analítico Cp.'!$B137),-('Diário 2º PA'!$P$4:$P$1998=M$1),('Diário 2º PA'!$F$4:$F$1998))+SUMPRODUCT(-('Diário 3º PA'!$E$4:$E$1991='Analítico Cp.'!$B137),-('Diário 3º PA'!$P$4:$P$1991=M$1),('Diário 3º PA'!$F$4:$F$1991))+SUMPRODUCT(-('Diário 4º PA'!$E$4:$E$2000='Analítico Cp.'!$B137),-('Diário 4º PA'!$P$4:$P$2000=M$1),('Diário 4º PA'!$F$4:$F$2000))+SUMPRODUCT(-('Comp.'!$D$5:$D$152='Analítico Cp.'!$B137),-('Comp.'!$J$5:$J$152=M$1),('Comp.'!$E$5:$E$152))</f>
        <v>0</v>
      </c>
      <c r="N137" s="12">
        <f>SUMPRODUCT(-('Diário 1º PA'!$E$4:$E$2000='Analítico Cp.'!$B137),-('Diário 1º PA'!$P$4:$P$2000=N$1),('Diário 1º PA'!$F$4:$F$2000))+SUMPRODUCT(-('Diário 2º PA'!$E$4:$E$1998='Analítico Cp.'!$B137),-('Diário 2º PA'!$P$4:$P$1998=N$1),('Diário 2º PA'!$F$4:$F$1998))+SUMPRODUCT(-('Diário 3º PA'!$E$4:$E$1991='Analítico Cp.'!$B137),-('Diário 3º PA'!$P$4:$P$1991=N$1),('Diário 3º PA'!$F$4:$F$1991))+SUMPRODUCT(-('Diário 4º PA'!$E$4:$E$2000='Analítico Cp.'!$B137),-('Diário 4º PA'!$P$4:$P$2000=N$1),('Diário 4º PA'!$F$4:$F$2000))+SUMPRODUCT(-('Comp.'!$D$5:$D$152='Analítico Cp.'!$B137),-('Comp.'!$J$5:$J$152=N$1),('Comp.'!$E$5:$E$152))</f>
        <v>0</v>
      </c>
      <c r="O137" s="13">
        <f t="shared" si="14"/>
        <v>70000</v>
      </c>
      <c r="P137" s="172">
        <f t="shared" si="15"/>
        <v>3.1353212114857865E-2</v>
      </c>
    </row>
    <row r="138" spans="1:16" ht="23.25" customHeight="1">
      <c r="A138" s="63" t="s">
        <v>424</v>
      </c>
      <c r="B138" s="441" t="s">
        <v>452</v>
      </c>
      <c r="C138" s="12">
        <f>SUMPRODUCT(-('Diário 1º PA'!$E$4:$E$2000='Analítico Cp.'!$B138),-('Diário 1º PA'!$P$4:$P$2000=C$1),('Diário 1º PA'!$F$4:$F$2000))+SUMPRODUCT(-('Diário 2º PA'!$E$4:$E$1998='Analítico Cp.'!$B138),-('Diário 2º PA'!$P$4:$P$1998=C$1),('Diário 2º PA'!$F$4:$F$1998))+SUMPRODUCT(-('Diário 3º PA'!$E$4:$E$1991='Analítico Cp.'!$B138),-('Diário 3º PA'!$P$4:$P$1991=C$1),('Diário 3º PA'!$F$4:$F$1991))+SUMPRODUCT(-('Diário 4º PA'!$E$4:$E$2000='Analítico Cp.'!$B138),-('Diário 4º PA'!$P$4:$P$2000=C$1),('Diário 4º PA'!$F$4:$F$2000))+SUMPRODUCT(-('Comp.'!$D$5:$D$152='Analítico Cp.'!$B138),-('Comp.'!$J$5:$J$152=C$1),('Comp.'!$E$5:$E$152))</f>
        <v>0</v>
      </c>
      <c r="D138" s="12">
        <f>SUMPRODUCT(-('Diário 1º PA'!$E$4:$E$2000='Analítico Cp.'!$B138),-('Diário 1º PA'!$P$4:$P$2000=D$1),('Diário 1º PA'!$F$4:$F$2000))+SUMPRODUCT(-('Diário 2º PA'!$E$4:$E$1998='Analítico Cp.'!$B138),-('Diário 2º PA'!$P$4:$P$1998=D$1),('Diário 2º PA'!$F$4:$F$1998))+SUMPRODUCT(-('Diário 3º PA'!$E$4:$E$1991='Analítico Cp.'!$B138),-('Diário 3º PA'!$P$4:$P$1991=D$1),('Diário 3º PA'!$F$4:$F$1991))+SUMPRODUCT(-('Diário 4º PA'!$E$4:$E$2000='Analítico Cp.'!$B138),-('Diário 4º PA'!$P$4:$P$2000=D$1),('Diário 4º PA'!$F$4:$F$2000))+SUMPRODUCT(-('Comp.'!$D$5:$D$152='Analítico Cp.'!$B138),-('Comp.'!$J$5:$J$152=D$1),('Comp.'!$E$5:$E$152))</f>
        <v>0</v>
      </c>
      <c r="E138" s="12">
        <f>SUMPRODUCT(-('Diário 1º PA'!$E$4:$E$2000='Analítico Cp.'!$B138),-('Diário 1º PA'!$P$4:$P$2000=E$1),('Diário 1º PA'!$F$4:$F$2000))+SUMPRODUCT(-('Diário 2º PA'!$E$4:$E$1998='Analítico Cp.'!$B138),-('Diário 2º PA'!$P$4:$P$1998=E$1),('Diário 2º PA'!$F$4:$F$1998))+SUMPRODUCT(-('Diário 3º PA'!$E$4:$E$1991='Analítico Cp.'!$B138),-('Diário 3º PA'!$P$4:$P$1991=E$1),('Diário 3º PA'!$F$4:$F$1991))+SUMPRODUCT(-('Diário 4º PA'!$E$4:$E$2000='Analítico Cp.'!$B138),-('Diário 4º PA'!$P$4:$P$2000=E$1),('Diário 4º PA'!$F$4:$F$2000))+SUMPRODUCT(-('Comp.'!$D$5:$D$152='Analítico Cp.'!$B138),-('Comp.'!$J$5:$J$152=E$1),('Comp.'!$E$5:$E$152))</f>
        <v>0</v>
      </c>
      <c r="F138" s="12">
        <f>SUMPRODUCT(-('Diário 1º PA'!$E$4:$E$2000='Analítico Cp.'!$B138),-('Diário 1º PA'!$P$4:$P$2000=F$1),('Diário 1º PA'!$F$4:$F$2000))+SUMPRODUCT(-('Diário 2º PA'!$E$4:$E$1998='Analítico Cp.'!$B138),-('Diário 2º PA'!$P$4:$P$1998=F$1),('Diário 2º PA'!$F$4:$F$1998))+SUMPRODUCT(-('Diário 3º PA'!$E$4:$E$1991='Analítico Cp.'!$B138),-('Diário 3º PA'!$P$4:$P$1991=F$1),('Diário 3º PA'!$F$4:$F$1991))+SUMPRODUCT(-('Diário 4º PA'!$E$4:$E$2000='Analítico Cp.'!$B138),-('Diário 4º PA'!$P$4:$P$2000=F$1),('Diário 4º PA'!$F$4:$F$2000))+SUMPRODUCT(-('Comp.'!$D$5:$D$152='Analítico Cp.'!$B138),-('Comp.'!$J$5:$J$152=F$1),('Comp.'!$E$5:$E$152))</f>
        <v>0</v>
      </c>
      <c r="G138" s="12">
        <f>SUMPRODUCT(-('Diário 1º PA'!$E$4:$E$2000='Analítico Cp.'!$B138),-('Diário 1º PA'!$P$4:$P$2000=G$1),('Diário 1º PA'!$F$4:$F$2000))+SUMPRODUCT(-('Diário 2º PA'!$E$4:$E$1998='Analítico Cp.'!$B138),-('Diário 2º PA'!$P$4:$P$1998=G$1),('Diário 2º PA'!$F$4:$F$1998))+SUMPRODUCT(-('Diário 3º PA'!$E$4:$E$1991='Analítico Cp.'!$B138),-('Diário 3º PA'!$P$4:$P$1991=G$1),('Diário 3º PA'!$F$4:$F$1991))+SUMPRODUCT(-('Diário 4º PA'!$E$4:$E$2000='Analítico Cp.'!$B138),-('Diário 4º PA'!$P$4:$P$2000=G$1),('Diário 4º PA'!$F$4:$F$2000))+SUMPRODUCT(-('Comp.'!$D$5:$D$152='Analítico Cp.'!$B138),-('Comp.'!$J$5:$J$152=G$1),('Comp.'!$E$5:$E$152))</f>
        <v>0</v>
      </c>
      <c r="H138" s="12">
        <f>SUMPRODUCT(-('Diário 1º PA'!$E$4:$E$2000='Analítico Cp.'!$B138),-('Diário 1º PA'!$P$4:$P$2000=H$1),('Diário 1º PA'!$F$4:$F$2000))+SUMPRODUCT(-('Diário 2º PA'!$E$4:$E$1998='Analítico Cp.'!$B138),-('Diário 2º PA'!$P$4:$P$1998=H$1),('Diário 2º PA'!$F$4:$F$1998))+SUMPRODUCT(-('Diário 3º PA'!$E$4:$E$1991='Analítico Cp.'!$B138),-('Diário 3º PA'!$P$4:$P$1991=H$1),('Diário 3º PA'!$F$4:$F$1991))+SUMPRODUCT(-('Diário 4º PA'!$E$4:$E$2000='Analítico Cp.'!$B138),-('Diário 4º PA'!$P$4:$P$2000=H$1),('Diário 4º PA'!$F$4:$F$2000))+SUMPRODUCT(-('Comp.'!$D$5:$D$152='Analítico Cp.'!$B138),-('Comp.'!$J$5:$J$152=H$1),('Comp.'!$E$5:$E$152))</f>
        <v>0</v>
      </c>
      <c r="I138" s="12">
        <f>SUMPRODUCT(-('Diário 1º PA'!$E$4:$E$2000='Analítico Cp.'!$B138),-('Diário 1º PA'!$P$4:$P$2000=I$1),('Diário 1º PA'!$F$4:$F$2000))+SUMPRODUCT(-('Diário 2º PA'!$E$4:$E$1998='Analítico Cp.'!$B138),-('Diário 2º PA'!$P$4:$P$1998=I$1),('Diário 2º PA'!$F$4:$F$1998))+SUMPRODUCT(-('Diário 3º PA'!$E$4:$E$1991='Analítico Cp.'!$B138),-('Diário 3º PA'!$P$4:$P$1991=I$1),('Diário 3º PA'!$F$4:$F$1991))+SUMPRODUCT(-('Diário 4º PA'!$E$4:$E$2000='Analítico Cp.'!$B138),-('Diário 4º PA'!$P$4:$P$2000=I$1),('Diário 4º PA'!$F$4:$F$2000))+SUMPRODUCT(-('Comp.'!$D$5:$D$152='Analítico Cp.'!$B138),-('Comp.'!$J$5:$J$152=I$1),('Comp.'!$E$5:$E$152))</f>
        <v>0</v>
      </c>
      <c r="J138" s="12">
        <f>SUMPRODUCT(-('Diário 1º PA'!$E$4:$E$2000='Analítico Cp.'!$B138),-('Diário 1º PA'!$P$4:$P$2000=J$1),('Diário 1º PA'!$F$4:$F$2000))+SUMPRODUCT(-('Diário 2º PA'!$E$4:$E$1998='Analítico Cp.'!$B138),-('Diário 2º PA'!$P$4:$P$1998=J$1),('Diário 2º PA'!$F$4:$F$1998))+SUMPRODUCT(-('Diário 3º PA'!$E$4:$E$1991='Analítico Cp.'!$B138),-('Diário 3º PA'!$P$4:$P$1991=J$1),('Diário 3º PA'!$F$4:$F$1991))+SUMPRODUCT(-('Diário 4º PA'!$E$4:$E$2000='Analítico Cp.'!$B138),-('Diário 4º PA'!$P$4:$P$2000=J$1),('Diário 4º PA'!$F$4:$F$2000))+SUMPRODUCT(-('Comp.'!$D$5:$D$152='Analítico Cp.'!$B138),-('Comp.'!$J$5:$J$152=J$1),('Comp.'!$E$5:$E$152))</f>
        <v>0</v>
      </c>
      <c r="K138" s="12">
        <f>SUMPRODUCT(-('Diário 1º PA'!$E$4:$E$2000='Analítico Cp.'!$B138),-('Diário 1º PA'!$P$4:$P$2000=K$1),('Diário 1º PA'!$F$4:$F$2000))+SUMPRODUCT(-('Diário 2º PA'!$E$4:$E$1998='Analítico Cp.'!$B138),-('Diário 2º PA'!$P$4:$P$1998=K$1),('Diário 2º PA'!$F$4:$F$1998))+SUMPRODUCT(-('Diário 3º PA'!$E$4:$E$1991='Analítico Cp.'!$B138),-('Diário 3º PA'!$P$4:$P$1991=K$1),('Diário 3º PA'!$F$4:$F$1991))+SUMPRODUCT(-('Diário 4º PA'!$E$4:$E$2000='Analítico Cp.'!$B138),-('Diário 4º PA'!$P$4:$P$2000=K$1),('Diário 4º PA'!$F$4:$F$2000))+SUMPRODUCT(-('Comp.'!$D$5:$D$152='Analítico Cp.'!$B138),-('Comp.'!$J$5:$J$152=K$1),('Comp.'!$E$5:$E$152))</f>
        <v>0</v>
      </c>
      <c r="L138" s="12">
        <f>SUMPRODUCT(-('Diário 1º PA'!$E$4:$E$2000='Analítico Cp.'!$B138),-('Diário 1º PA'!$P$4:$P$2000=L$1),('Diário 1º PA'!$F$4:$F$2000))+SUMPRODUCT(-('Diário 2º PA'!$E$4:$E$1998='Analítico Cp.'!$B138),-('Diário 2º PA'!$P$4:$P$1998=L$1),('Diário 2º PA'!$F$4:$F$1998))+SUMPRODUCT(-('Diário 3º PA'!$E$4:$E$1991='Analítico Cp.'!$B138),-('Diário 3º PA'!$P$4:$P$1991=L$1),('Diário 3º PA'!$F$4:$F$1991))+SUMPRODUCT(-('Diário 4º PA'!$E$4:$E$2000='Analítico Cp.'!$B138),-('Diário 4º PA'!$P$4:$P$2000=L$1),('Diário 4º PA'!$F$4:$F$2000))+SUMPRODUCT(-('Comp.'!$D$5:$D$152='Analítico Cp.'!$B138),-('Comp.'!$J$5:$J$152=L$1),('Comp.'!$E$5:$E$152))</f>
        <v>0</v>
      </c>
      <c r="M138" s="12">
        <f>SUMPRODUCT(-('Diário 1º PA'!$E$4:$E$2000='Analítico Cp.'!$B138),-('Diário 1º PA'!$P$4:$P$2000=M$1),('Diário 1º PA'!$F$4:$F$2000))+SUMPRODUCT(-('Diário 2º PA'!$E$4:$E$1998='Analítico Cp.'!$B138),-('Diário 2º PA'!$P$4:$P$1998=M$1),('Diário 2º PA'!$F$4:$F$1998))+SUMPRODUCT(-('Diário 3º PA'!$E$4:$E$1991='Analítico Cp.'!$B138),-('Diário 3º PA'!$P$4:$P$1991=M$1),('Diário 3º PA'!$F$4:$F$1991))+SUMPRODUCT(-('Diário 4º PA'!$E$4:$E$2000='Analítico Cp.'!$B138),-('Diário 4º PA'!$P$4:$P$2000=M$1),('Diário 4º PA'!$F$4:$F$2000))+SUMPRODUCT(-('Comp.'!$D$5:$D$152='Analítico Cp.'!$B138),-('Comp.'!$J$5:$J$152=M$1),('Comp.'!$E$5:$E$152))</f>
        <v>0</v>
      </c>
      <c r="N138" s="12">
        <f>SUMPRODUCT(-('Diário 1º PA'!$E$4:$E$2000='Analítico Cp.'!$B138),-('Diário 1º PA'!$P$4:$P$2000=N$1),('Diário 1º PA'!$F$4:$F$2000))+SUMPRODUCT(-('Diário 2º PA'!$E$4:$E$1998='Analítico Cp.'!$B138),-('Diário 2º PA'!$P$4:$P$1998=N$1),('Diário 2º PA'!$F$4:$F$1998))+SUMPRODUCT(-('Diário 3º PA'!$E$4:$E$1991='Analítico Cp.'!$B138),-('Diário 3º PA'!$P$4:$P$1991=N$1),('Diário 3º PA'!$F$4:$F$1991))+SUMPRODUCT(-('Diário 4º PA'!$E$4:$E$2000='Analítico Cp.'!$B138),-('Diário 4º PA'!$P$4:$P$2000=N$1),('Diário 4º PA'!$F$4:$F$2000))+SUMPRODUCT(-('Comp.'!$D$5:$D$152='Analítico Cp.'!$B138),-('Comp.'!$J$5:$J$152=N$1),('Comp.'!$E$5:$E$152))</f>
        <v>0</v>
      </c>
      <c r="O138" s="13">
        <f t="shared" si="14"/>
        <v>0</v>
      </c>
      <c r="P138" s="172">
        <f t="shared" si="15"/>
        <v>0</v>
      </c>
    </row>
    <row r="139" spans="1:16" ht="33.75">
      <c r="A139" s="63" t="s">
        <v>425</v>
      </c>
      <c r="B139" s="441" t="s">
        <v>453</v>
      </c>
      <c r="C139" s="12">
        <f>SUMPRODUCT(-('Diário 1º PA'!$E$4:$E$2000='Analítico Cp.'!$B139),-('Diário 1º PA'!$P$4:$P$2000=C$1),('Diário 1º PA'!$F$4:$F$2000))+SUMPRODUCT(-('Diário 2º PA'!$E$4:$E$1998='Analítico Cp.'!$B139),-('Diário 2º PA'!$P$4:$P$1998=C$1),('Diário 2º PA'!$F$4:$F$1998))+SUMPRODUCT(-('Diário 3º PA'!$E$4:$E$1991='Analítico Cp.'!$B139),-('Diário 3º PA'!$P$4:$P$1991=C$1),('Diário 3º PA'!$F$4:$F$1991))+SUMPRODUCT(-('Diário 4º PA'!$E$4:$E$2000='Analítico Cp.'!$B139),-('Diário 4º PA'!$P$4:$P$2000=C$1),('Diário 4º PA'!$F$4:$F$2000))+SUMPRODUCT(-('Comp.'!$D$5:$D$152='Analítico Cp.'!$B139),-('Comp.'!$J$5:$J$152=C$1),('Comp.'!$E$5:$E$152))</f>
        <v>0</v>
      </c>
      <c r="D139" s="12">
        <f>SUMPRODUCT(-('Diário 1º PA'!$E$4:$E$2000='Analítico Cp.'!$B139),-('Diário 1º PA'!$P$4:$P$2000=D$1),('Diário 1º PA'!$F$4:$F$2000))+SUMPRODUCT(-('Diário 2º PA'!$E$4:$E$1998='Analítico Cp.'!$B139),-('Diário 2º PA'!$P$4:$P$1998=D$1),('Diário 2º PA'!$F$4:$F$1998))+SUMPRODUCT(-('Diário 3º PA'!$E$4:$E$1991='Analítico Cp.'!$B139),-('Diário 3º PA'!$P$4:$P$1991=D$1),('Diário 3º PA'!$F$4:$F$1991))+SUMPRODUCT(-('Diário 4º PA'!$E$4:$E$2000='Analítico Cp.'!$B139),-('Diário 4º PA'!$P$4:$P$2000=D$1),('Diário 4º PA'!$F$4:$F$2000))+SUMPRODUCT(-('Comp.'!$D$5:$D$152='Analítico Cp.'!$B139),-('Comp.'!$J$5:$J$152=D$1),('Comp.'!$E$5:$E$152))</f>
        <v>0</v>
      </c>
      <c r="E139" s="12">
        <f>SUMPRODUCT(-('Diário 1º PA'!$E$4:$E$2000='Analítico Cp.'!$B139),-('Diário 1º PA'!$P$4:$P$2000=E$1),('Diário 1º PA'!$F$4:$F$2000))+SUMPRODUCT(-('Diário 2º PA'!$E$4:$E$1998='Analítico Cp.'!$B139),-('Diário 2º PA'!$P$4:$P$1998=E$1),('Diário 2º PA'!$F$4:$F$1998))+SUMPRODUCT(-('Diário 3º PA'!$E$4:$E$1991='Analítico Cp.'!$B139),-('Diário 3º PA'!$P$4:$P$1991=E$1),('Diário 3º PA'!$F$4:$F$1991))+SUMPRODUCT(-('Diário 4º PA'!$E$4:$E$2000='Analítico Cp.'!$B139),-('Diário 4º PA'!$P$4:$P$2000=E$1),('Diário 4º PA'!$F$4:$F$2000))+SUMPRODUCT(-('Comp.'!$D$5:$D$152='Analítico Cp.'!$B139),-('Comp.'!$J$5:$J$152=E$1),('Comp.'!$E$5:$E$152))</f>
        <v>0</v>
      </c>
      <c r="F139" s="12">
        <f>SUMPRODUCT(-('Diário 1º PA'!$E$4:$E$2000='Analítico Cp.'!$B139),-('Diário 1º PA'!$P$4:$P$2000=F$1),('Diário 1º PA'!$F$4:$F$2000))+SUMPRODUCT(-('Diário 2º PA'!$E$4:$E$1998='Analítico Cp.'!$B139),-('Diário 2º PA'!$P$4:$P$1998=F$1),('Diário 2º PA'!$F$4:$F$1998))+SUMPRODUCT(-('Diário 3º PA'!$E$4:$E$1991='Analítico Cp.'!$B139),-('Diário 3º PA'!$P$4:$P$1991=F$1),('Diário 3º PA'!$F$4:$F$1991))+SUMPRODUCT(-('Diário 4º PA'!$E$4:$E$2000='Analítico Cp.'!$B139),-('Diário 4º PA'!$P$4:$P$2000=F$1),('Diário 4º PA'!$F$4:$F$2000))+SUMPRODUCT(-('Comp.'!$D$5:$D$152='Analítico Cp.'!$B139),-('Comp.'!$J$5:$J$152=F$1),('Comp.'!$E$5:$E$152))</f>
        <v>0</v>
      </c>
      <c r="G139" s="12">
        <f>SUMPRODUCT(-('Diário 1º PA'!$E$4:$E$2000='Analítico Cp.'!$B139),-('Diário 1º PA'!$P$4:$P$2000=G$1),('Diário 1º PA'!$F$4:$F$2000))+SUMPRODUCT(-('Diário 2º PA'!$E$4:$E$1998='Analítico Cp.'!$B139),-('Diário 2º PA'!$P$4:$P$1998=G$1),('Diário 2º PA'!$F$4:$F$1998))+SUMPRODUCT(-('Diário 3º PA'!$E$4:$E$1991='Analítico Cp.'!$B139),-('Diário 3º PA'!$P$4:$P$1991=G$1),('Diário 3º PA'!$F$4:$F$1991))+SUMPRODUCT(-('Diário 4º PA'!$E$4:$E$2000='Analítico Cp.'!$B139),-('Diário 4º PA'!$P$4:$P$2000=G$1),('Diário 4º PA'!$F$4:$F$2000))+SUMPRODUCT(-('Comp.'!$D$5:$D$152='Analítico Cp.'!$B139),-('Comp.'!$J$5:$J$152=G$1),('Comp.'!$E$5:$E$152))</f>
        <v>0</v>
      </c>
      <c r="H139" s="12">
        <f>SUMPRODUCT(-('Diário 1º PA'!$E$4:$E$2000='Analítico Cp.'!$B139),-('Diário 1º PA'!$P$4:$P$2000=H$1),('Diário 1º PA'!$F$4:$F$2000))+SUMPRODUCT(-('Diário 2º PA'!$E$4:$E$1998='Analítico Cp.'!$B139),-('Diário 2º PA'!$P$4:$P$1998=H$1),('Diário 2º PA'!$F$4:$F$1998))+SUMPRODUCT(-('Diário 3º PA'!$E$4:$E$1991='Analítico Cp.'!$B139),-('Diário 3º PA'!$P$4:$P$1991=H$1),('Diário 3º PA'!$F$4:$F$1991))+SUMPRODUCT(-('Diário 4º PA'!$E$4:$E$2000='Analítico Cp.'!$B139),-('Diário 4º PA'!$P$4:$P$2000=H$1),('Diário 4º PA'!$F$4:$F$2000))+SUMPRODUCT(-('Comp.'!$D$5:$D$152='Analítico Cp.'!$B139),-('Comp.'!$J$5:$J$152=H$1),('Comp.'!$E$5:$E$152))</f>
        <v>0</v>
      </c>
      <c r="I139" s="12">
        <f>SUMPRODUCT(-('Diário 1º PA'!$E$4:$E$2000='Analítico Cp.'!$B139),-('Diário 1º PA'!$P$4:$P$2000=I$1),('Diário 1º PA'!$F$4:$F$2000))+SUMPRODUCT(-('Diário 2º PA'!$E$4:$E$1998='Analítico Cp.'!$B139),-('Diário 2º PA'!$P$4:$P$1998=I$1),('Diário 2º PA'!$F$4:$F$1998))+SUMPRODUCT(-('Diário 3º PA'!$E$4:$E$1991='Analítico Cp.'!$B139),-('Diário 3º PA'!$P$4:$P$1991=I$1),('Diário 3º PA'!$F$4:$F$1991))+SUMPRODUCT(-('Diário 4º PA'!$E$4:$E$2000='Analítico Cp.'!$B139),-('Diário 4º PA'!$P$4:$P$2000=I$1),('Diário 4º PA'!$F$4:$F$2000))+SUMPRODUCT(-('Comp.'!$D$5:$D$152='Analítico Cp.'!$B139),-('Comp.'!$J$5:$J$152=I$1),('Comp.'!$E$5:$E$152))</f>
        <v>0</v>
      </c>
      <c r="J139" s="12">
        <f>SUMPRODUCT(-('Diário 1º PA'!$E$4:$E$2000='Analítico Cp.'!$B139),-('Diário 1º PA'!$P$4:$P$2000=J$1),('Diário 1º PA'!$F$4:$F$2000))+SUMPRODUCT(-('Diário 2º PA'!$E$4:$E$1998='Analítico Cp.'!$B139),-('Diário 2º PA'!$P$4:$P$1998=J$1),('Diário 2º PA'!$F$4:$F$1998))+SUMPRODUCT(-('Diário 3º PA'!$E$4:$E$1991='Analítico Cp.'!$B139),-('Diário 3º PA'!$P$4:$P$1991=J$1),('Diário 3º PA'!$F$4:$F$1991))+SUMPRODUCT(-('Diário 4º PA'!$E$4:$E$2000='Analítico Cp.'!$B139),-('Diário 4º PA'!$P$4:$P$2000=J$1),('Diário 4º PA'!$F$4:$F$2000))+SUMPRODUCT(-('Comp.'!$D$5:$D$152='Analítico Cp.'!$B139),-('Comp.'!$J$5:$J$152=J$1),('Comp.'!$E$5:$E$152))</f>
        <v>0</v>
      </c>
      <c r="K139" s="12">
        <f>SUMPRODUCT(-('Diário 1º PA'!$E$4:$E$2000='Analítico Cp.'!$B139),-('Diário 1º PA'!$P$4:$P$2000=K$1),('Diário 1º PA'!$F$4:$F$2000))+SUMPRODUCT(-('Diário 2º PA'!$E$4:$E$1998='Analítico Cp.'!$B139),-('Diário 2º PA'!$P$4:$P$1998=K$1),('Diário 2º PA'!$F$4:$F$1998))+SUMPRODUCT(-('Diário 3º PA'!$E$4:$E$1991='Analítico Cp.'!$B139),-('Diário 3º PA'!$P$4:$P$1991=K$1),('Diário 3º PA'!$F$4:$F$1991))+SUMPRODUCT(-('Diário 4º PA'!$E$4:$E$2000='Analítico Cp.'!$B139),-('Diário 4º PA'!$P$4:$P$2000=K$1),('Diário 4º PA'!$F$4:$F$2000))+SUMPRODUCT(-('Comp.'!$D$5:$D$152='Analítico Cp.'!$B139),-('Comp.'!$J$5:$J$152=K$1),('Comp.'!$E$5:$E$152))</f>
        <v>0</v>
      </c>
      <c r="L139" s="12">
        <f>SUMPRODUCT(-('Diário 1º PA'!$E$4:$E$2000='Analítico Cp.'!$B139),-('Diário 1º PA'!$P$4:$P$2000=L$1),('Diário 1º PA'!$F$4:$F$2000))+SUMPRODUCT(-('Diário 2º PA'!$E$4:$E$1998='Analítico Cp.'!$B139),-('Diário 2º PA'!$P$4:$P$1998=L$1),('Diário 2º PA'!$F$4:$F$1998))+SUMPRODUCT(-('Diário 3º PA'!$E$4:$E$1991='Analítico Cp.'!$B139),-('Diário 3º PA'!$P$4:$P$1991=L$1),('Diário 3º PA'!$F$4:$F$1991))+SUMPRODUCT(-('Diário 4º PA'!$E$4:$E$2000='Analítico Cp.'!$B139),-('Diário 4º PA'!$P$4:$P$2000=L$1),('Diário 4º PA'!$F$4:$F$2000))+SUMPRODUCT(-('Comp.'!$D$5:$D$152='Analítico Cp.'!$B139),-('Comp.'!$J$5:$J$152=L$1),('Comp.'!$E$5:$E$152))</f>
        <v>0</v>
      </c>
      <c r="M139" s="12">
        <f>SUMPRODUCT(-('Diário 1º PA'!$E$4:$E$2000='Analítico Cp.'!$B139),-('Diário 1º PA'!$P$4:$P$2000=M$1),('Diário 1º PA'!$F$4:$F$2000))+SUMPRODUCT(-('Diário 2º PA'!$E$4:$E$1998='Analítico Cp.'!$B139),-('Diário 2º PA'!$P$4:$P$1998=M$1),('Diário 2º PA'!$F$4:$F$1998))+SUMPRODUCT(-('Diário 3º PA'!$E$4:$E$1991='Analítico Cp.'!$B139),-('Diário 3º PA'!$P$4:$P$1991=M$1),('Diário 3º PA'!$F$4:$F$1991))+SUMPRODUCT(-('Diário 4º PA'!$E$4:$E$2000='Analítico Cp.'!$B139),-('Diário 4º PA'!$P$4:$P$2000=M$1),('Diário 4º PA'!$F$4:$F$2000))+SUMPRODUCT(-('Comp.'!$D$5:$D$152='Analítico Cp.'!$B139),-('Comp.'!$J$5:$J$152=M$1),('Comp.'!$E$5:$E$152))</f>
        <v>0</v>
      </c>
      <c r="N139" s="12">
        <f>SUMPRODUCT(-('Diário 1º PA'!$E$4:$E$2000='Analítico Cp.'!$B139),-('Diário 1º PA'!$P$4:$P$2000=N$1),('Diário 1º PA'!$F$4:$F$2000))+SUMPRODUCT(-('Diário 2º PA'!$E$4:$E$1998='Analítico Cp.'!$B139),-('Diário 2º PA'!$P$4:$P$1998=N$1),('Diário 2º PA'!$F$4:$F$1998))+SUMPRODUCT(-('Diário 3º PA'!$E$4:$E$1991='Analítico Cp.'!$B139),-('Diário 3º PA'!$P$4:$P$1991=N$1),('Diário 3º PA'!$F$4:$F$1991))+SUMPRODUCT(-('Diário 4º PA'!$E$4:$E$2000='Analítico Cp.'!$B139),-('Diário 4º PA'!$P$4:$P$2000=N$1),('Diário 4º PA'!$F$4:$F$2000))+SUMPRODUCT(-('Comp.'!$D$5:$D$152='Analítico Cp.'!$B139),-('Comp.'!$J$5:$J$152=N$1),('Comp.'!$E$5:$E$152))</f>
        <v>0</v>
      </c>
      <c r="O139" s="13">
        <f t="shared" si="14"/>
        <v>0</v>
      </c>
      <c r="P139" s="172">
        <f t="shared" si="15"/>
        <v>0</v>
      </c>
    </row>
    <row r="140" spans="1:16" ht="23.25" customHeight="1">
      <c r="A140" s="63" t="s">
        <v>426</v>
      </c>
      <c r="B140" s="441" t="s">
        <v>454</v>
      </c>
      <c r="C140" s="12">
        <f>SUMPRODUCT(-('Diário 1º PA'!$E$4:$E$2000='Analítico Cp.'!$B140),-('Diário 1º PA'!$P$4:$P$2000=C$1),('Diário 1º PA'!$F$4:$F$2000))+SUMPRODUCT(-('Diário 2º PA'!$E$4:$E$1998='Analítico Cp.'!$B140),-('Diário 2º PA'!$P$4:$P$1998=C$1),('Diário 2º PA'!$F$4:$F$1998))+SUMPRODUCT(-('Diário 3º PA'!$E$4:$E$1991='Analítico Cp.'!$B140),-('Diário 3º PA'!$P$4:$P$1991=C$1),('Diário 3º PA'!$F$4:$F$1991))+SUMPRODUCT(-('Diário 4º PA'!$E$4:$E$2000='Analítico Cp.'!$B140),-('Diário 4º PA'!$P$4:$P$2000=C$1),('Diário 4º PA'!$F$4:$F$2000))+SUMPRODUCT(-('Comp.'!$D$5:$D$152='Analítico Cp.'!$B140),-('Comp.'!$J$5:$J$152=C$1),('Comp.'!$E$5:$E$152))</f>
        <v>0</v>
      </c>
      <c r="D140" s="12">
        <f>SUMPRODUCT(-('Diário 1º PA'!$E$4:$E$2000='Analítico Cp.'!$B140),-('Diário 1º PA'!$P$4:$P$2000=D$1),('Diário 1º PA'!$F$4:$F$2000))+SUMPRODUCT(-('Diário 2º PA'!$E$4:$E$1998='Analítico Cp.'!$B140),-('Diário 2º PA'!$P$4:$P$1998=D$1),('Diário 2º PA'!$F$4:$F$1998))+SUMPRODUCT(-('Diário 3º PA'!$E$4:$E$1991='Analítico Cp.'!$B140),-('Diário 3º PA'!$P$4:$P$1991=D$1),('Diário 3º PA'!$F$4:$F$1991))+SUMPRODUCT(-('Diário 4º PA'!$E$4:$E$2000='Analítico Cp.'!$B140),-('Diário 4º PA'!$P$4:$P$2000=D$1),('Diário 4º PA'!$F$4:$F$2000))+SUMPRODUCT(-('Comp.'!$D$5:$D$152='Analítico Cp.'!$B140),-('Comp.'!$J$5:$J$152=D$1),('Comp.'!$E$5:$E$152))</f>
        <v>0</v>
      </c>
      <c r="E140" s="12">
        <f>SUMPRODUCT(-('Diário 1º PA'!$E$4:$E$2000='Analítico Cp.'!$B140),-('Diário 1º PA'!$P$4:$P$2000=E$1),('Diário 1º PA'!$F$4:$F$2000))+SUMPRODUCT(-('Diário 2º PA'!$E$4:$E$1998='Analítico Cp.'!$B140),-('Diário 2º PA'!$P$4:$P$1998=E$1),('Diário 2º PA'!$F$4:$F$1998))+SUMPRODUCT(-('Diário 3º PA'!$E$4:$E$1991='Analítico Cp.'!$B140),-('Diário 3º PA'!$P$4:$P$1991=E$1),('Diário 3º PA'!$F$4:$F$1991))+SUMPRODUCT(-('Diário 4º PA'!$E$4:$E$2000='Analítico Cp.'!$B140),-('Diário 4º PA'!$P$4:$P$2000=E$1),('Diário 4º PA'!$F$4:$F$2000))+SUMPRODUCT(-('Comp.'!$D$5:$D$152='Analítico Cp.'!$B140),-('Comp.'!$J$5:$J$152=E$1),('Comp.'!$E$5:$E$152))</f>
        <v>0</v>
      </c>
      <c r="F140" s="12">
        <f>SUMPRODUCT(-('Diário 1º PA'!$E$4:$E$2000='Analítico Cp.'!$B140),-('Diário 1º PA'!$P$4:$P$2000=F$1),('Diário 1º PA'!$F$4:$F$2000))+SUMPRODUCT(-('Diário 2º PA'!$E$4:$E$1998='Analítico Cp.'!$B140),-('Diário 2º PA'!$P$4:$P$1998=F$1),('Diário 2º PA'!$F$4:$F$1998))+SUMPRODUCT(-('Diário 3º PA'!$E$4:$E$1991='Analítico Cp.'!$B140),-('Diário 3º PA'!$P$4:$P$1991=F$1),('Diário 3º PA'!$F$4:$F$1991))+SUMPRODUCT(-('Diário 4º PA'!$E$4:$E$2000='Analítico Cp.'!$B140),-('Diário 4º PA'!$P$4:$P$2000=F$1),('Diário 4º PA'!$F$4:$F$2000))+SUMPRODUCT(-('Comp.'!$D$5:$D$152='Analítico Cp.'!$B140),-('Comp.'!$J$5:$J$152=F$1),('Comp.'!$E$5:$E$152))</f>
        <v>0</v>
      </c>
      <c r="G140" s="12">
        <f>SUMPRODUCT(-('Diário 1º PA'!$E$4:$E$2000='Analítico Cp.'!$B140),-('Diário 1º PA'!$P$4:$P$2000=G$1),('Diário 1º PA'!$F$4:$F$2000))+SUMPRODUCT(-('Diário 2º PA'!$E$4:$E$1998='Analítico Cp.'!$B140),-('Diário 2º PA'!$P$4:$P$1998=G$1),('Diário 2º PA'!$F$4:$F$1998))+SUMPRODUCT(-('Diário 3º PA'!$E$4:$E$1991='Analítico Cp.'!$B140),-('Diário 3º PA'!$P$4:$P$1991=G$1),('Diário 3º PA'!$F$4:$F$1991))+SUMPRODUCT(-('Diário 4º PA'!$E$4:$E$2000='Analítico Cp.'!$B140),-('Diário 4º PA'!$P$4:$P$2000=G$1),('Diário 4º PA'!$F$4:$F$2000))+SUMPRODUCT(-('Comp.'!$D$5:$D$152='Analítico Cp.'!$B140),-('Comp.'!$J$5:$J$152=G$1),('Comp.'!$E$5:$E$152))</f>
        <v>0</v>
      </c>
      <c r="H140" s="12">
        <f>SUMPRODUCT(-('Diário 1º PA'!$E$4:$E$2000='Analítico Cp.'!$B140),-('Diário 1º PA'!$P$4:$P$2000=H$1),('Diário 1º PA'!$F$4:$F$2000))+SUMPRODUCT(-('Diário 2º PA'!$E$4:$E$1998='Analítico Cp.'!$B140),-('Diário 2º PA'!$P$4:$P$1998=H$1),('Diário 2º PA'!$F$4:$F$1998))+SUMPRODUCT(-('Diário 3º PA'!$E$4:$E$1991='Analítico Cp.'!$B140),-('Diário 3º PA'!$P$4:$P$1991=H$1),('Diário 3º PA'!$F$4:$F$1991))+SUMPRODUCT(-('Diário 4º PA'!$E$4:$E$2000='Analítico Cp.'!$B140),-('Diário 4º PA'!$P$4:$P$2000=H$1),('Diário 4º PA'!$F$4:$F$2000))+SUMPRODUCT(-('Comp.'!$D$5:$D$152='Analítico Cp.'!$B140),-('Comp.'!$J$5:$J$152=H$1),('Comp.'!$E$5:$E$152))</f>
        <v>0</v>
      </c>
      <c r="I140" s="12">
        <f>SUMPRODUCT(-('Diário 1º PA'!$E$4:$E$2000='Analítico Cp.'!$B140),-('Diário 1º PA'!$P$4:$P$2000=I$1),('Diário 1º PA'!$F$4:$F$2000))+SUMPRODUCT(-('Diário 2º PA'!$E$4:$E$1998='Analítico Cp.'!$B140),-('Diário 2º PA'!$P$4:$P$1998=I$1),('Diário 2º PA'!$F$4:$F$1998))+SUMPRODUCT(-('Diário 3º PA'!$E$4:$E$1991='Analítico Cp.'!$B140),-('Diário 3º PA'!$P$4:$P$1991=I$1),('Diário 3º PA'!$F$4:$F$1991))+SUMPRODUCT(-('Diário 4º PA'!$E$4:$E$2000='Analítico Cp.'!$B140),-('Diário 4º PA'!$P$4:$P$2000=I$1),('Diário 4º PA'!$F$4:$F$2000))+SUMPRODUCT(-('Comp.'!$D$5:$D$152='Analítico Cp.'!$B140),-('Comp.'!$J$5:$J$152=I$1),('Comp.'!$E$5:$E$152))</f>
        <v>0</v>
      </c>
      <c r="J140" s="12">
        <f>SUMPRODUCT(-('Diário 1º PA'!$E$4:$E$2000='Analítico Cp.'!$B140),-('Diário 1º PA'!$P$4:$P$2000=J$1),('Diário 1º PA'!$F$4:$F$2000))+SUMPRODUCT(-('Diário 2º PA'!$E$4:$E$1998='Analítico Cp.'!$B140),-('Diário 2º PA'!$P$4:$P$1998=J$1),('Diário 2º PA'!$F$4:$F$1998))+SUMPRODUCT(-('Diário 3º PA'!$E$4:$E$1991='Analítico Cp.'!$B140),-('Diário 3º PA'!$P$4:$P$1991=J$1),('Diário 3º PA'!$F$4:$F$1991))+SUMPRODUCT(-('Diário 4º PA'!$E$4:$E$2000='Analítico Cp.'!$B140),-('Diário 4º PA'!$P$4:$P$2000=J$1),('Diário 4º PA'!$F$4:$F$2000))+SUMPRODUCT(-('Comp.'!$D$5:$D$152='Analítico Cp.'!$B140),-('Comp.'!$J$5:$J$152=J$1),('Comp.'!$E$5:$E$152))</f>
        <v>0</v>
      </c>
      <c r="K140" s="12">
        <f>SUMPRODUCT(-('Diário 1º PA'!$E$4:$E$2000='Analítico Cp.'!$B140),-('Diário 1º PA'!$P$4:$P$2000=K$1),('Diário 1º PA'!$F$4:$F$2000))+SUMPRODUCT(-('Diário 2º PA'!$E$4:$E$1998='Analítico Cp.'!$B140),-('Diário 2º PA'!$P$4:$P$1998=K$1),('Diário 2º PA'!$F$4:$F$1998))+SUMPRODUCT(-('Diário 3º PA'!$E$4:$E$1991='Analítico Cp.'!$B140),-('Diário 3º PA'!$P$4:$P$1991=K$1),('Diário 3º PA'!$F$4:$F$1991))+SUMPRODUCT(-('Diário 4º PA'!$E$4:$E$2000='Analítico Cp.'!$B140),-('Diário 4º PA'!$P$4:$P$2000=K$1),('Diário 4º PA'!$F$4:$F$2000))+SUMPRODUCT(-('Comp.'!$D$5:$D$152='Analítico Cp.'!$B140),-('Comp.'!$J$5:$J$152=K$1),('Comp.'!$E$5:$E$152))</f>
        <v>0</v>
      </c>
      <c r="L140" s="12">
        <f>SUMPRODUCT(-('Diário 1º PA'!$E$4:$E$2000='Analítico Cp.'!$B140),-('Diário 1º PA'!$P$4:$P$2000=L$1),('Diário 1º PA'!$F$4:$F$2000))+SUMPRODUCT(-('Diário 2º PA'!$E$4:$E$1998='Analítico Cp.'!$B140),-('Diário 2º PA'!$P$4:$P$1998=L$1),('Diário 2º PA'!$F$4:$F$1998))+SUMPRODUCT(-('Diário 3º PA'!$E$4:$E$1991='Analítico Cp.'!$B140),-('Diário 3º PA'!$P$4:$P$1991=L$1),('Diário 3º PA'!$F$4:$F$1991))+SUMPRODUCT(-('Diário 4º PA'!$E$4:$E$2000='Analítico Cp.'!$B140),-('Diário 4º PA'!$P$4:$P$2000=L$1),('Diário 4º PA'!$F$4:$F$2000))+SUMPRODUCT(-('Comp.'!$D$5:$D$152='Analítico Cp.'!$B140),-('Comp.'!$J$5:$J$152=L$1),('Comp.'!$E$5:$E$152))</f>
        <v>0</v>
      </c>
      <c r="M140" s="12">
        <f>SUMPRODUCT(-('Diário 1º PA'!$E$4:$E$2000='Analítico Cp.'!$B140),-('Diário 1º PA'!$P$4:$P$2000=M$1),('Diário 1º PA'!$F$4:$F$2000))+SUMPRODUCT(-('Diário 2º PA'!$E$4:$E$1998='Analítico Cp.'!$B140),-('Diário 2º PA'!$P$4:$P$1998=M$1),('Diário 2º PA'!$F$4:$F$1998))+SUMPRODUCT(-('Diário 3º PA'!$E$4:$E$1991='Analítico Cp.'!$B140),-('Diário 3º PA'!$P$4:$P$1991=M$1),('Diário 3º PA'!$F$4:$F$1991))+SUMPRODUCT(-('Diário 4º PA'!$E$4:$E$2000='Analítico Cp.'!$B140),-('Diário 4º PA'!$P$4:$P$2000=M$1),('Diário 4º PA'!$F$4:$F$2000))+SUMPRODUCT(-('Comp.'!$D$5:$D$152='Analítico Cp.'!$B140),-('Comp.'!$J$5:$J$152=M$1),('Comp.'!$E$5:$E$152))</f>
        <v>0</v>
      </c>
      <c r="N140" s="12">
        <f>SUMPRODUCT(-('Diário 1º PA'!$E$4:$E$2000='Analítico Cp.'!$B140),-('Diário 1º PA'!$P$4:$P$2000=N$1),('Diário 1º PA'!$F$4:$F$2000))+SUMPRODUCT(-('Diário 2º PA'!$E$4:$E$1998='Analítico Cp.'!$B140),-('Diário 2º PA'!$P$4:$P$1998=N$1),('Diário 2º PA'!$F$4:$F$1998))+SUMPRODUCT(-('Diário 3º PA'!$E$4:$E$1991='Analítico Cp.'!$B140),-('Diário 3º PA'!$P$4:$P$1991=N$1),('Diário 3º PA'!$F$4:$F$1991))+SUMPRODUCT(-('Diário 4º PA'!$E$4:$E$2000='Analítico Cp.'!$B140),-('Diário 4º PA'!$P$4:$P$2000=N$1),('Diário 4º PA'!$F$4:$F$2000))+SUMPRODUCT(-('Comp.'!$D$5:$D$152='Analítico Cp.'!$B140),-('Comp.'!$J$5:$J$152=N$1),('Comp.'!$E$5:$E$152))</f>
        <v>0</v>
      </c>
      <c r="O140" s="13">
        <f t="shared" si="14"/>
        <v>0</v>
      </c>
      <c r="P140" s="172">
        <f t="shared" si="15"/>
        <v>0</v>
      </c>
    </row>
    <row r="141" spans="1:16" ht="23.25" customHeight="1">
      <c r="A141" s="63" t="s">
        <v>427</v>
      </c>
      <c r="B141" s="441" t="s">
        <v>455</v>
      </c>
      <c r="C141" s="12">
        <f>SUMPRODUCT(-('Diário 1º PA'!$E$4:$E$2000='Analítico Cp.'!$B141),-('Diário 1º PA'!$P$4:$P$2000=C$1),('Diário 1º PA'!$F$4:$F$2000))+SUMPRODUCT(-('Diário 2º PA'!$E$4:$E$1998='Analítico Cp.'!$B141),-('Diário 2º PA'!$P$4:$P$1998=C$1),('Diário 2º PA'!$F$4:$F$1998))+SUMPRODUCT(-('Diário 3º PA'!$E$4:$E$1991='Analítico Cp.'!$B141),-('Diário 3º PA'!$P$4:$P$1991=C$1),('Diário 3º PA'!$F$4:$F$1991))+SUMPRODUCT(-('Diário 4º PA'!$E$4:$E$2000='Analítico Cp.'!$B141),-('Diário 4º PA'!$P$4:$P$2000=C$1),('Diário 4º PA'!$F$4:$F$2000))+SUMPRODUCT(-('Comp.'!$D$5:$D$152='Analítico Cp.'!$B141),-('Comp.'!$J$5:$J$152=C$1),('Comp.'!$E$5:$E$152))</f>
        <v>0</v>
      </c>
      <c r="D141" s="12">
        <f>SUMPRODUCT(-('Diário 1º PA'!$E$4:$E$2000='Analítico Cp.'!$B141),-('Diário 1º PA'!$P$4:$P$2000=D$1),('Diário 1º PA'!$F$4:$F$2000))+SUMPRODUCT(-('Diário 2º PA'!$E$4:$E$1998='Analítico Cp.'!$B141),-('Diário 2º PA'!$P$4:$P$1998=D$1),('Diário 2º PA'!$F$4:$F$1998))+SUMPRODUCT(-('Diário 3º PA'!$E$4:$E$1991='Analítico Cp.'!$B141),-('Diário 3º PA'!$P$4:$P$1991=D$1),('Diário 3º PA'!$F$4:$F$1991))+SUMPRODUCT(-('Diário 4º PA'!$E$4:$E$2000='Analítico Cp.'!$B141),-('Diário 4º PA'!$P$4:$P$2000=D$1),('Diário 4º PA'!$F$4:$F$2000))+SUMPRODUCT(-('Comp.'!$D$5:$D$152='Analítico Cp.'!$B141),-('Comp.'!$J$5:$J$152=D$1),('Comp.'!$E$5:$E$152))</f>
        <v>0</v>
      </c>
      <c r="E141" s="12">
        <f>SUMPRODUCT(-('Diário 1º PA'!$E$4:$E$2000='Analítico Cp.'!$B141),-('Diário 1º PA'!$P$4:$P$2000=E$1),('Diário 1º PA'!$F$4:$F$2000))+SUMPRODUCT(-('Diário 2º PA'!$E$4:$E$1998='Analítico Cp.'!$B141),-('Diário 2º PA'!$P$4:$P$1998=E$1),('Diário 2º PA'!$F$4:$F$1998))+SUMPRODUCT(-('Diário 3º PA'!$E$4:$E$1991='Analítico Cp.'!$B141),-('Diário 3º PA'!$P$4:$P$1991=E$1),('Diário 3º PA'!$F$4:$F$1991))+SUMPRODUCT(-('Diário 4º PA'!$E$4:$E$2000='Analítico Cp.'!$B141),-('Diário 4º PA'!$P$4:$P$2000=E$1),('Diário 4º PA'!$F$4:$F$2000))+SUMPRODUCT(-('Comp.'!$D$5:$D$152='Analítico Cp.'!$B141),-('Comp.'!$J$5:$J$152=E$1),('Comp.'!$E$5:$E$152))</f>
        <v>0</v>
      </c>
      <c r="F141" s="12">
        <f>SUMPRODUCT(-('Diário 1º PA'!$E$4:$E$2000='Analítico Cp.'!$B141),-('Diário 1º PA'!$P$4:$P$2000=F$1),('Diário 1º PA'!$F$4:$F$2000))+SUMPRODUCT(-('Diário 2º PA'!$E$4:$E$1998='Analítico Cp.'!$B141),-('Diário 2º PA'!$P$4:$P$1998=F$1),('Diário 2º PA'!$F$4:$F$1998))+SUMPRODUCT(-('Diário 3º PA'!$E$4:$E$1991='Analítico Cp.'!$B141),-('Diário 3º PA'!$P$4:$P$1991=F$1),('Diário 3º PA'!$F$4:$F$1991))+SUMPRODUCT(-('Diário 4º PA'!$E$4:$E$2000='Analítico Cp.'!$B141),-('Diário 4º PA'!$P$4:$P$2000=F$1),('Diário 4º PA'!$F$4:$F$2000))+SUMPRODUCT(-('Comp.'!$D$5:$D$152='Analítico Cp.'!$B141),-('Comp.'!$J$5:$J$152=F$1),('Comp.'!$E$5:$E$152))</f>
        <v>0</v>
      </c>
      <c r="G141" s="12">
        <f>SUMPRODUCT(-('Diário 1º PA'!$E$4:$E$2000='Analítico Cp.'!$B141),-('Diário 1º PA'!$P$4:$P$2000=G$1),('Diário 1º PA'!$F$4:$F$2000))+SUMPRODUCT(-('Diário 2º PA'!$E$4:$E$1998='Analítico Cp.'!$B141),-('Diário 2º PA'!$P$4:$P$1998=G$1),('Diário 2º PA'!$F$4:$F$1998))+SUMPRODUCT(-('Diário 3º PA'!$E$4:$E$1991='Analítico Cp.'!$B141),-('Diário 3º PA'!$P$4:$P$1991=G$1),('Diário 3º PA'!$F$4:$F$1991))+SUMPRODUCT(-('Diário 4º PA'!$E$4:$E$2000='Analítico Cp.'!$B141),-('Diário 4º PA'!$P$4:$P$2000=G$1),('Diário 4º PA'!$F$4:$F$2000))+SUMPRODUCT(-('Comp.'!$D$5:$D$152='Analítico Cp.'!$B141),-('Comp.'!$J$5:$J$152=G$1),('Comp.'!$E$5:$E$152))</f>
        <v>0</v>
      </c>
      <c r="H141" s="12">
        <f>SUMPRODUCT(-('Diário 1º PA'!$E$4:$E$2000='Analítico Cp.'!$B141),-('Diário 1º PA'!$P$4:$P$2000=H$1),('Diário 1º PA'!$F$4:$F$2000))+SUMPRODUCT(-('Diário 2º PA'!$E$4:$E$1998='Analítico Cp.'!$B141),-('Diário 2º PA'!$P$4:$P$1998=H$1),('Diário 2º PA'!$F$4:$F$1998))+SUMPRODUCT(-('Diário 3º PA'!$E$4:$E$1991='Analítico Cp.'!$B141),-('Diário 3º PA'!$P$4:$P$1991=H$1),('Diário 3º PA'!$F$4:$F$1991))+SUMPRODUCT(-('Diário 4º PA'!$E$4:$E$2000='Analítico Cp.'!$B141),-('Diário 4º PA'!$P$4:$P$2000=H$1),('Diário 4º PA'!$F$4:$F$2000))+SUMPRODUCT(-('Comp.'!$D$5:$D$152='Analítico Cp.'!$B141),-('Comp.'!$J$5:$J$152=H$1),('Comp.'!$E$5:$E$152))</f>
        <v>767.61</v>
      </c>
      <c r="I141" s="12">
        <f>SUMPRODUCT(-('Diário 1º PA'!$E$4:$E$2000='Analítico Cp.'!$B141),-('Diário 1º PA'!$P$4:$P$2000=I$1),('Diário 1º PA'!$F$4:$F$2000))+SUMPRODUCT(-('Diário 2º PA'!$E$4:$E$1998='Analítico Cp.'!$B141),-('Diário 2º PA'!$P$4:$P$1998=I$1),('Diário 2º PA'!$F$4:$F$1998))+SUMPRODUCT(-('Diário 3º PA'!$E$4:$E$1991='Analítico Cp.'!$B141),-('Diário 3º PA'!$P$4:$P$1991=I$1),('Diário 3º PA'!$F$4:$F$1991))+SUMPRODUCT(-('Diário 4º PA'!$E$4:$E$2000='Analítico Cp.'!$B141),-('Diário 4º PA'!$P$4:$P$2000=I$1),('Diário 4º PA'!$F$4:$F$2000))+SUMPRODUCT(-('Comp.'!$D$5:$D$152='Analítico Cp.'!$B141),-('Comp.'!$J$5:$J$152=I$1),('Comp.'!$E$5:$E$152))</f>
        <v>0</v>
      </c>
      <c r="J141" s="12">
        <f>SUMPRODUCT(-('Diário 1º PA'!$E$4:$E$2000='Analítico Cp.'!$B141),-('Diário 1º PA'!$P$4:$P$2000=J$1),('Diário 1º PA'!$F$4:$F$2000))+SUMPRODUCT(-('Diário 2º PA'!$E$4:$E$1998='Analítico Cp.'!$B141),-('Diário 2º PA'!$P$4:$P$1998=J$1),('Diário 2º PA'!$F$4:$F$1998))+SUMPRODUCT(-('Diário 3º PA'!$E$4:$E$1991='Analítico Cp.'!$B141),-('Diário 3º PA'!$P$4:$P$1991=J$1),('Diário 3º PA'!$F$4:$F$1991))+SUMPRODUCT(-('Diário 4º PA'!$E$4:$E$2000='Analítico Cp.'!$B141),-('Diário 4º PA'!$P$4:$P$2000=J$1),('Diário 4º PA'!$F$4:$F$2000))+SUMPRODUCT(-('Comp.'!$D$5:$D$152='Analítico Cp.'!$B141),-('Comp.'!$J$5:$J$152=J$1),('Comp.'!$E$5:$E$152))</f>
        <v>0</v>
      </c>
      <c r="K141" s="12">
        <f>SUMPRODUCT(-('Diário 1º PA'!$E$4:$E$2000='Analítico Cp.'!$B141),-('Diário 1º PA'!$P$4:$P$2000=K$1),('Diário 1º PA'!$F$4:$F$2000))+SUMPRODUCT(-('Diário 2º PA'!$E$4:$E$1998='Analítico Cp.'!$B141),-('Diário 2º PA'!$P$4:$P$1998=K$1),('Diário 2º PA'!$F$4:$F$1998))+SUMPRODUCT(-('Diário 3º PA'!$E$4:$E$1991='Analítico Cp.'!$B141),-('Diário 3º PA'!$P$4:$P$1991=K$1),('Diário 3º PA'!$F$4:$F$1991))+SUMPRODUCT(-('Diário 4º PA'!$E$4:$E$2000='Analítico Cp.'!$B141),-('Diário 4º PA'!$P$4:$P$2000=K$1),('Diário 4º PA'!$F$4:$F$2000))+SUMPRODUCT(-('Comp.'!$D$5:$D$152='Analítico Cp.'!$B141),-('Comp.'!$J$5:$J$152=K$1),('Comp.'!$E$5:$E$152))</f>
        <v>0</v>
      </c>
      <c r="L141" s="12">
        <f>SUMPRODUCT(-('Diário 1º PA'!$E$4:$E$2000='Analítico Cp.'!$B141),-('Diário 1º PA'!$P$4:$P$2000=L$1),('Diário 1º PA'!$F$4:$F$2000))+SUMPRODUCT(-('Diário 2º PA'!$E$4:$E$1998='Analítico Cp.'!$B141),-('Diário 2º PA'!$P$4:$P$1998=L$1),('Diário 2º PA'!$F$4:$F$1998))+SUMPRODUCT(-('Diário 3º PA'!$E$4:$E$1991='Analítico Cp.'!$B141),-('Diário 3º PA'!$P$4:$P$1991=L$1),('Diário 3º PA'!$F$4:$F$1991))+SUMPRODUCT(-('Diário 4º PA'!$E$4:$E$2000='Analítico Cp.'!$B141),-('Diário 4º PA'!$P$4:$P$2000=L$1),('Diário 4º PA'!$F$4:$F$2000))+SUMPRODUCT(-('Comp.'!$D$5:$D$152='Analítico Cp.'!$B141),-('Comp.'!$J$5:$J$152=L$1),('Comp.'!$E$5:$E$152))</f>
        <v>0</v>
      </c>
      <c r="M141" s="12">
        <f>SUMPRODUCT(-('Diário 1º PA'!$E$4:$E$2000='Analítico Cp.'!$B141),-('Diário 1º PA'!$P$4:$P$2000=M$1),('Diário 1º PA'!$F$4:$F$2000))+SUMPRODUCT(-('Diário 2º PA'!$E$4:$E$1998='Analítico Cp.'!$B141),-('Diário 2º PA'!$P$4:$P$1998=M$1),('Diário 2º PA'!$F$4:$F$1998))+SUMPRODUCT(-('Diário 3º PA'!$E$4:$E$1991='Analítico Cp.'!$B141),-('Diário 3º PA'!$P$4:$P$1991=M$1),('Diário 3º PA'!$F$4:$F$1991))+SUMPRODUCT(-('Diário 4º PA'!$E$4:$E$2000='Analítico Cp.'!$B141),-('Diário 4º PA'!$P$4:$P$2000=M$1),('Diário 4º PA'!$F$4:$F$2000))+SUMPRODUCT(-('Comp.'!$D$5:$D$152='Analítico Cp.'!$B141),-('Comp.'!$J$5:$J$152=M$1),('Comp.'!$E$5:$E$152))</f>
        <v>0</v>
      </c>
      <c r="N141" s="12">
        <f>SUMPRODUCT(-('Diário 1º PA'!$E$4:$E$2000='Analítico Cp.'!$B141),-('Diário 1º PA'!$P$4:$P$2000=N$1),('Diário 1º PA'!$F$4:$F$2000))+SUMPRODUCT(-('Diário 2º PA'!$E$4:$E$1998='Analítico Cp.'!$B141),-('Diário 2º PA'!$P$4:$P$1998=N$1),('Diário 2º PA'!$F$4:$F$1998))+SUMPRODUCT(-('Diário 3º PA'!$E$4:$E$1991='Analítico Cp.'!$B141),-('Diário 3º PA'!$P$4:$P$1991=N$1),('Diário 3º PA'!$F$4:$F$1991))+SUMPRODUCT(-('Diário 4º PA'!$E$4:$E$2000='Analítico Cp.'!$B141),-('Diário 4º PA'!$P$4:$P$2000=N$1),('Diário 4º PA'!$F$4:$F$2000))+SUMPRODUCT(-('Comp.'!$D$5:$D$152='Analítico Cp.'!$B141),-('Comp.'!$J$5:$J$152=N$1),('Comp.'!$E$5:$E$152))</f>
        <v>0</v>
      </c>
      <c r="O141" s="13">
        <f t="shared" si="14"/>
        <v>767.61</v>
      </c>
      <c r="P141" s="172">
        <f t="shared" si="15"/>
        <v>3.4381484502122922E-4</v>
      </c>
    </row>
    <row r="142" spans="1:16" ht="23.25" customHeight="1">
      <c r="A142" s="63" t="s">
        <v>428</v>
      </c>
      <c r="B142" s="441" t="s">
        <v>456</v>
      </c>
      <c r="C142" s="12">
        <f>SUMPRODUCT(-('Diário 1º PA'!$E$4:$E$2000='Analítico Cp.'!$B142),-('Diário 1º PA'!$P$4:$P$2000=C$1),('Diário 1º PA'!$F$4:$F$2000))+SUMPRODUCT(-('Diário 2º PA'!$E$4:$E$1998='Analítico Cp.'!$B142),-('Diário 2º PA'!$P$4:$P$1998=C$1),('Diário 2º PA'!$F$4:$F$1998))+SUMPRODUCT(-('Diário 3º PA'!$E$4:$E$1991='Analítico Cp.'!$B142),-('Diário 3º PA'!$P$4:$P$1991=C$1),('Diário 3º PA'!$F$4:$F$1991))+SUMPRODUCT(-('Diário 4º PA'!$E$4:$E$2000='Analítico Cp.'!$B142),-('Diário 4º PA'!$P$4:$P$2000=C$1),('Diário 4º PA'!$F$4:$F$2000))+SUMPRODUCT(-('Comp.'!$D$5:$D$152='Analítico Cp.'!$B142),-('Comp.'!$J$5:$J$152=C$1),('Comp.'!$E$5:$E$152))</f>
        <v>0</v>
      </c>
      <c r="D142" s="12">
        <f>SUMPRODUCT(-('Diário 1º PA'!$E$4:$E$2000='Analítico Cp.'!$B142),-('Diário 1º PA'!$P$4:$P$2000=D$1),('Diário 1º PA'!$F$4:$F$2000))+SUMPRODUCT(-('Diário 2º PA'!$E$4:$E$1998='Analítico Cp.'!$B142),-('Diário 2º PA'!$P$4:$P$1998=D$1),('Diário 2º PA'!$F$4:$F$1998))+SUMPRODUCT(-('Diário 3º PA'!$E$4:$E$1991='Analítico Cp.'!$B142),-('Diário 3º PA'!$P$4:$P$1991=D$1),('Diário 3º PA'!$F$4:$F$1991))+SUMPRODUCT(-('Diário 4º PA'!$E$4:$E$2000='Analítico Cp.'!$B142),-('Diário 4º PA'!$P$4:$P$2000=D$1),('Diário 4º PA'!$F$4:$F$2000))+SUMPRODUCT(-('Comp.'!$D$5:$D$152='Analítico Cp.'!$B142),-('Comp.'!$J$5:$J$152=D$1),('Comp.'!$E$5:$E$152))</f>
        <v>0</v>
      </c>
      <c r="E142" s="12">
        <f>SUMPRODUCT(-('Diário 1º PA'!$E$4:$E$2000='Analítico Cp.'!$B142),-('Diário 1º PA'!$P$4:$P$2000=E$1),('Diário 1º PA'!$F$4:$F$2000))+SUMPRODUCT(-('Diário 2º PA'!$E$4:$E$1998='Analítico Cp.'!$B142),-('Diário 2º PA'!$P$4:$P$1998=E$1),('Diário 2º PA'!$F$4:$F$1998))+SUMPRODUCT(-('Diário 3º PA'!$E$4:$E$1991='Analítico Cp.'!$B142),-('Diário 3º PA'!$P$4:$P$1991=E$1),('Diário 3º PA'!$F$4:$F$1991))+SUMPRODUCT(-('Diário 4º PA'!$E$4:$E$2000='Analítico Cp.'!$B142),-('Diário 4º PA'!$P$4:$P$2000=E$1),('Diário 4º PA'!$F$4:$F$2000))+SUMPRODUCT(-('Comp.'!$D$5:$D$152='Analítico Cp.'!$B142),-('Comp.'!$J$5:$J$152=E$1),('Comp.'!$E$5:$E$152))</f>
        <v>5310</v>
      </c>
      <c r="F142" s="12">
        <f>SUMPRODUCT(-('Diário 1º PA'!$E$4:$E$2000='Analítico Cp.'!$B142),-('Diário 1º PA'!$P$4:$P$2000=F$1),('Diário 1º PA'!$F$4:$F$2000))+SUMPRODUCT(-('Diário 2º PA'!$E$4:$E$1998='Analítico Cp.'!$B142),-('Diário 2º PA'!$P$4:$P$1998=F$1),('Diário 2º PA'!$F$4:$F$1998))+SUMPRODUCT(-('Diário 3º PA'!$E$4:$E$1991='Analítico Cp.'!$B142),-('Diário 3º PA'!$P$4:$P$1991=F$1),('Diário 3º PA'!$F$4:$F$1991))+SUMPRODUCT(-('Diário 4º PA'!$E$4:$E$2000='Analítico Cp.'!$B142),-('Diário 4º PA'!$P$4:$P$2000=F$1),('Diário 4º PA'!$F$4:$F$2000))+SUMPRODUCT(-('Comp.'!$D$5:$D$152='Analítico Cp.'!$B142),-('Comp.'!$J$5:$J$152=F$1),('Comp.'!$E$5:$E$152))</f>
        <v>0</v>
      </c>
      <c r="G142" s="12">
        <f>SUMPRODUCT(-('Diário 1º PA'!$E$4:$E$2000='Analítico Cp.'!$B142),-('Diário 1º PA'!$P$4:$P$2000=G$1),('Diário 1º PA'!$F$4:$F$2000))+SUMPRODUCT(-('Diário 2º PA'!$E$4:$E$1998='Analítico Cp.'!$B142),-('Diário 2º PA'!$P$4:$P$1998=G$1),('Diário 2º PA'!$F$4:$F$1998))+SUMPRODUCT(-('Diário 3º PA'!$E$4:$E$1991='Analítico Cp.'!$B142),-('Diário 3º PA'!$P$4:$P$1991=G$1),('Diário 3º PA'!$F$4:$F$1991))+SUMPRODUCT(-('Diário 4º PA'!$E$4:$E$2000='Analítico Cp.'!$B142),-('Diário 4º PA'!$P$4:$P$2000=G$1),('Diário 4º PA'!$F$4:$F$2000))+SUMPRODUCT(-('Comp.'!$D$5:$D$152='Analítico Cp.'!$B142),-('Comp.'!$J$5:$J$152=G$1),('Comp.'!$E$5:$E$152))</f>
        <v>0</v>
      </c>
      <c r="H142" s="12">
        <f>SUMPRODUCT(-('Diário 1º PA'!$E$4:$E$2000='Analítico Cp.'!$B142),-('Diário 1º PA'!$P$4:$P$2000=H$1),('Diário 1º PA'!$F$4:$F$2000))+SUMPRODUCT(-('Diário 2º PA'!$E$4:$E$1998='Analítico Cp.'!$B142),-('Diário 2º PA'!$P$4:$P$1998=H$1),('Diário 2º PA'!$F$4:$F$1998))+SUMPRODUCT(-('Diário 3º PA'!$E$4:$E$1991='Analítico Cp.'!$B142),-('Diário 3º PA'!$P$4:$P$1991=H$1),('Diário 3º PA'!$F$4:$F$1991))+SUMPRODUCT(-('Diário 4º PA'!$E$4:$E$2000='Analítico Cp.'!$B142),-('Diário 4º PA'!$P$4:$P$2000=H$1),('Diário 4º PA'!$F$4:$F$2000))+SUMPRODUCT(-('Comp.'!$D$5:$D$152='Analítico Cp.'!$B142),-('Comp.'!$J$5:$J$152=H$1),('Comp.'!$E$5:$E$152))</f>
        <v>0</v>
      </c>
      <c r="I142" s="12">
        <f>SUMPRODUCT(-('Diário 1º PA'!$E$4:$E$2000='Analítico Cp.'!$B142),-('Diário 1º PA'!$P$4:$P$2000=I$1),('Diário 1º PA'!$F$4:$F$2000))+SUMPRODUCT(-('Diário 2º PA'!$E$4:$E$1998='Analítico Cp.'!$B142),-('Diário 2º PA'!$P$4:$P$1998=I$1),('Diário 2º PA'!$F$4:$F$1998))+SUMPRODUCT(-('Diário 3º PA'!$E$4:$E$1991='Analítico Cp.'!$B142),-('Diário 3º PA'!$P$4:$P$1991=I$1),('Diário 3º PA'!$F$4:$F$1991))+SUMPRODUCT(-('Diário 4º PA'!$E$4:$E$2000='Analítico Cp.'!$B142),-('Diário 4º PA'!$P$4:$P$2000=I$1),('Diário 4º PA'!$F$4:$F$2000))+SUMPRODUCT(-('Comp.'!$D$5:$D$152='Analítico Cp.'!$B142),-('Comp.'!$J$5:$J$152=I$1),('Comp.'!$E$5:$E$152))</f>
        <v>0</v>
      </c>
      <c r="J142" s="12">
        <f>SUMPRODUCT(-('Diário 1º PA'!$E$4:$E$2000='Analítico Cp.'!$B142),-('Diário 1º PA'!$P$4:$P$2000=J$1),('Diário 1º PA'!$F$4:$F$2000))+SUMPRODUCT(-('Diário 2º PA'!$E$4:$E$1998='Analítico Cp.'!$B142),-('Diário 2º PA'!$P$4:$P$1998=J$1),('Diário 2º PA'!$F$4:$F$1998))+SUMPRODUCT(-('Diário 3º PA'!$E$4:$E$1991='Analítico Cp.'!$B142),-('Diário 3º PA'!$P$4:$P$1991=J$1),('Diário 3º PA'!$F$4:$F$1991))+SUMPRODUCT(-('Diário 4º PA'!$E$4:$E$2000='Analítico Cp.'!$B142),-('Diário 4º PA'!$P$4:$P$2000=J$1),('Diário 4º PA'!$F$4:$F$2000))+SUMPRODUCT(-('Comp.'!$D$5:$D$152='Analítico Cp.'!$B142),-('Comp.'!$J$5:$J$152=J$1),('Comp.'!$E$5:$E$152))</f>
        <v>0</v>
      </c>
      <c r="K142" s="12">
        <f>SUMPRODUCT(-('Diário 1º PA'!$E$4:$E$2000='Analítico Cp.'!$B142),-('Diário 1º PA'!$P$4:$P$2000=K$1),('Diário 1º PA'!$F$4:$F$2000))+SUMPRODUCT(-('Diário 2º PA'!$E$4:$E$1998='Analítico Cp.'!$B142),-('Diário 2º PA'!$P$4:$P$1998=K$1),('Diário 2º PA'!$F$4:$F$1998))+SUMPRODUCT(-('Diário 3º PA'!$E$4:$E$1991='Analítico Cp.'!$B142),-('Diário 3º PA'!$P$4:$P$1991=K$1),('Diário 3º PA'!$F$4:$F$1991))+SUMPRODUCT(-('Diário 4º PA'!$E$4:$E$2000='Analítico Cp.'!$B142),-('Diário 4º PA'!$P$4:$P$2000=K$1),('Diário 4º PA'!$F$4:$F$2000))+SUMPRODUCT(-('Comp.'!$D$5:$D$152='Analítico Cp.'!$B142),-('Comp.'!$J$5:$J$152=K$1),('Comp.'!$E$5:$E$152))</f>
        <v>0</v>
      </c>
      <c r="L142" s="12">
        <f>SUMPRODUCT(-('Diário 1º PA'!$E$4:$E$2000='Analítico Cp.'!$B142),-('Diário 1º PA'!$P$4:$P$2000=L$1),('Diário 1º PA'!$F$4:$F$2000))+SUMPRODUCT(-('Diário 2º PA'!$E$4:$E$1998='Analítico Cp.'!$B142),-('Diário 2º PA'!$P$4:$P$1998=L$1),('Diário 2º PA'!$F$4:$F$1998))+SUMPRODUCT(-('Diário 3º PA'!$E$4:$E$1991='Analítico Cp.'!$B142),-('Diário 3º PA'!$P$4:$P$1991=L$1),('Diário 3º PA'!$F$4:$F$1991))+SUMPRODUCT(-('Diário 4º PA'!$E$4:$E$2000='Analítico Cp.'!$B142),-('Diário 4º PA'!$P$4:$P$2000=L$1),('Diário 4º PA'!$F$4:$F$2000))+SUMPRODUCT(-('Comp.'!$D$5:$D$152='Analítico Cp.'!$B142),-('Comp.'!$J$5:$J$152=L$1),('Comp.'!$E$5:$E$152))</f>
        <v>2920</v>
      </c>
      <c r="M142" s="12">
        <f>SUMPRODUCT(-('Diário 1º PA'!$E$4:$E$2000='Analítico Cp.'!$B142),-('Diário 1º PA'!$P$4:$P$2000=M$1),('Diário 1º PA'!$F$4:$F$2000))+SUMPRODUCT(-('Diário 2º PA'!$E$4:$E$1998='Analítico Cp.'!$B142),-('Diário 2º PA'!$P$4:$P$1998=M$1),('Diário 2º PA'!$F$4:$F$1998))+SUMPRODUCT(-('Diário 3º PA'!$E$4:$E$1991='Analítico Cp.'!$B142),-('Diário 3º PA'!$P$4:$P$1991=M$1),('Diário 3º PA'!$F$4:$F$1991))+SUMPRODUCT(-('Diário 4º PA'!$E$4:$E$2000='Analítico Cp.'!$B142),-('Diário 4º PA'!$P$4:$P$2000=M$1),('Diário 4º PA'!$F$4:$F$2000))+SUMPRODUCT(-('Comp.'!$D$5:$D$152='Analítico Cp.'!$B142),-('Comp.'!$J$5:$J$152=M$1),('Comp.'!$E$5:$E$152))</f>
        <v>2920</v>
      </c>
      <c r="N142" s="12">
        <f>SUMPRODUCT(-('Diário 1º PA'!$E$4:$E$2000='Analítico Cp.'!$B142),-('Diário 1º PA'!$P$4:$P$2000=N$1),('Diário 1º PA'!$F$4:$F$2000))+SUMPRODUCT(-('Diário 2º PA'!$E$4:$E$1998='Analítico Cp.'!$B142),-('Diário 2º PA'!$P$4:$P$1998=N$1),('Diário 2º PA'!$F$4:$F$1998))+SUMPRODUCT(-('Diário 3º PA'!$E$4:$E$1991='Analítico Cp.'!$B142),-('Diário 3º PA'!$P$4:$P$1991=N$1),('Diário 3º PA'!$F$4:$F$1991))+SUMPRODUCT(-('Diário 4º PA'!$E$4:$E$2000='Analítico Cp.'!$B142),-('Diário 4º PA'!$P$4:$P$2000=N$1),('Diário 4º PA'!$F$4:$F$2000))+SUMPRODUCT(-('Comp.'!$D$5:$D$152='Analítico Cp.'!$B142),-('Comp.'!$J$5:$J$152=N$1),('Comp.'!$E$5:$E$152))</f>
        <v>0</v>
      </c>
      <c r="O142" s="13">
        <f t="shared" si="14"/>
        <v>11150</v>
      </c>
      <c r="P142" s="172">
        <f t="shared" si="15"/>
        <v>4.9941187868666461E-3</v>
      </c>
    </row>
    <row r="143" spans="1:16" ht="23.25" customHeight="1">
      <c r="A143" s="63" t="s">
        <v>429</v>
      </c>
      <c r="B143" s="441" t="s">
        <v>457</v>
      </c>
      <c r="C143" s="12">
        <f>SUMPRODUCT(-('Diário 1º PA'!$E$4:$E$2000='Analítico Cp.'!$B143),-('Diário 1º PA'!$P$4:$P$2000=C$1),('Diário 1º PA'!$F$4:$F$2000))+SUMPRODUCT(-('Diário 2º PA'!$E$4:$E$1998='Analítico Cp.'!$B143),-('Diário 2º PA'!$P$4:$P$1998=C$1),('Diário 2º PA'!$F$4:$F$1998))+SUMPRODUCT(-('Diário 3º PA'!$E$4:$E$1991='Analítico Cp.'!$B143),-('Diário 3º PA'!$P$4:$P$1991=C$1),('Diário 3º PA'!$F$4:$F$1991))+SUMPRODUCT(-('Diário 4º PA'!$E$4:$E$2000='Analítico Cp.'!$B143),-('Diário 4º PA'!$P$4:$P$2000=C$1),('Diário 4º PA'!$F$4:$F$2000))+SUMPRODUCT(-('Comp.'!$D$5:$D$152='Analítico Cp.'!$B143),-('Comp.'!$J$5:$J$152=C$1),('Comp.'!$E$5:$E$152))</f>
        <v>0</v>
      </c>
      <c r="D143" s="12">
        <f>SUMPRODUCT(-('Diário 1º PA'!$E$4:$E$2000='Analítico Cp.'!$B143),-('Diário 1º PA'!$P$4:$P$2000=D$1),('Diário 1º PA'!$F$4:$F$2000))+SUMPRODUCT(-('Diário 2º PA'!$E$4:$E$1998='Analítico Cp.'!$B143),-('Diário 2º PA'!$P$4:$P$1998=D$1),('Diário 2º PA'!$F$4:$F$1998))+SUMPRODUCT(-('Diário 3º PA'!$E$4:$E$1991='Analítico Cp.'!$B143),-('Diário 3º PA'!$P$4:$P$1991=D$1),('Diário 3º PA'!$F$4:$F$1991))+SUMPRODUCT(-('Diário 4º PA'!$E$4:$E$2000='Analítico Cp.'!$B143),-('Diário 4º PA'!$P$4:$P$2000=D$1),('Diário 4º PA'!$F$4:$F$2000))+SUMPRODUCT(-('Comp.'!$D$5:$D$152='Analítico Cp.'!$B143),-('Comp.'!$J$5:$J$152=D$1),('Comp.'!$E$5:$E$152))</f>
        <v>0</v>
      </c>
      <c r="E143" s="12">
        <f>SUMPRODUCT(-('Diário 1º PA'!$E$4:$E$2000='Analítico Cp.'!$B143),-('Diário 1º PA'!$P$4:$P$2000=E$1),('Diário 1º PA'!$F$4:$F$2000))+SUMPRODUCT(-('Diário 2º PA'!$E$4:$E$1998='Analítico Cp.'!$B143),-('Diário 2º PA'!$P$4:$P$1998=E$1),('Diário 2º PA'!$F$4:$F$1998))+SUMPRODUCT(-('Diário 3º PA'!$E$4:$E$1991='Analítico Cp.'!$B143),-('Diário 3º PA'!$P$4:$P$1991=E$1),('Diário 3º PA'!$F$4:$F$1991))+SUMPRODUCT(-('Diário 4º PA'!$E$4:$E$2000='Analítico Cp.'!$B143),-('Diário 4º PA'!$P$4:$P$2000=E$1),('Diário 4º PA'!$F$4:$F$2000))+SUMPRODUCT(-('Comp.'!$D$5:$D$152='Analítico Cp.'!$B143),-('Comp.'!$J$5:$J$152=E$1),('Comp.'!$E$5:$E$152))</f>
        <v>65689.489999999991</v>
      </c>
      <c r="F143" s="12">
        <f>SUMPRODUCT(-('Diário 1º PA'!$E$4:$E$2000='Analítico Cp.'!$B143),-('Diário 1º PA'!$P$4:$P$2000=F$1),('Diário 1º PA'!$F$4:$F$2000))+SUMPRODUCT(-('Diário 2º PA'!$E$4:$E$1998='Analítico Cp.'!$B143),-('Diário 2º PA'!$P$4:$P$1998=F$1),('Diário 2º PA'!$F$4:$F$1998))+SUMPRODUCT(-('Diário 3º PA'!$E$4:$E$1991='Analítico Cp.'!$B143),-('Diário 3º PA'!$P$4:$P$1991=F$1),('Diário 3º PA'!$F$4:$F$1991))+SUMPRODUCT(-('Diário 4º PA'!$E$4:$E$2000='Analítico Cp.'!$B143),-('Diário 4º PA'!$P$4:$P$2000=F$1),('Diário 4º PA'!$F$4:$F$2000))+SUMPRODUCT(-('Comp.'!$D$5:$D$152='Analítico Cp.'!$B143),-('Comp.'!$J$5:$J$152=F$1),('Comp.'!$E$5:$E$152))</f>
        <v>3480</v>
      </c>
      <c r="G143" s="12">
        <f>SUMPRODUCT(-('Diário 1º PA'!$E$4:$E$2000='Analítico Cp.'!$B143),-('Diário 1º PA'!$P$4:$P$2000=G$1),('Diário 1º PA'!$F$4:$F$2000))+SUMPRODUCT(-('Diário 2º PA'!$E$4:$E$1998='Analítico Cp.'!$B143),-('Diário 2º PA'!$P$4:$P$1998=G$1),('Diário 2º PA'!$F$4:$F$1998))+SUMPRODUCT(-('Diário 3º PA'!$E$4:$E$1991='Analítico Cp.'!$B143),-('Diário 3º PA'!$P$4:$P$1991=G$1),('Diário 3º PA'!$F$4:$F$1991))+SUMPRODUCT(-('Diário 4º PA'!$E$4:$E$2000='Analítico Cp.'!$B143),-('Diário 4º PA'!$P$4:$P$2000=G$1),('Diário 4º PA'!$F$4:$F$2000))+SUMPRODUCT(-('Comp.'!$D$5:$D$152='Analítico Cp.'!$B143),-('Comp.'!$J$5:$J$152=G$1),('Comp.'!$E$5:$E$152))</f>
        <v>266</v>
      </c>
      <c r="H143" s="12">
        <f>SUMPRODUCT(-('Diário 1º PA'!$E$4:$E$2000='Analítico Cp.'!$B143),-('Diário 1º PA'!$P$4:$P$2000=H$1),('Diário 1º PA'!$F$4:$F$2000))+SUMPRODUCT(-('Diário 2º PA'!$E$4:$E$1998='Analítico Cp.'!$B143),-('Diário 2º PA'!$P$4:$P$1998=H$1),('Diário 2º PA'!$F$4:$F$1998))+SUMPRODUCT(-('Diário 3º PA'!$E$4:$E$1991='Analítico Cp.'!$B143),-('Diário 3º PA'!$P$4:$P$1991=H$1),('Diário 3º PA'!$F$4:$F$1991))+SUMPRODUCT(-('Diário 4º PA'!$E$4:$E$2000='Analítico Cp.'!$B143),-('Diário 4º PA'!$P$4:$P$2000=H$1),('Diário 4º PA'!$F$4:$F$2000))+SUMPRODUCT(-('Comp.'!$D$5:$D$152='Analítico Cp.'!$B143),-('Comp.'!$J$5:$J$152=H$1),('Comp.'!$E$5:$E$152))</f>
        <v>5459.99</v>
      </c>
      <c r="I143" s="12">
        <f>SUMPRODUCT(-('Diário 1º PA'!$E$4:$E$2000='Analítico Cp.'!$B143),-('Diário 1º PA'!$P$4:$P$2000=I$1),('Diário 1º PA'!$F$4:$F$2000))+SUMPRODUCT(-('Diário 2º PA'!$E$4:$E$1998='Analítico Cp.'!$B143),-('Diário 2º PA'!$P$4:$P$1998=I$1),('Diário 2º PA'!$F$4:$F$1998))+SUMPRODUCT(-('Diário 3º PA'!$E$4:$E$1991='Analítico Cp.'!$B143),-('Diário 3º PA'!$P$4:$P$1991=I$1),('Diário 3º PA'!$F$4:$F$1991))+SUMPRODUCT(-('Diário 4º PA'!$E$4:$E$2000='Analítico Cp.'!$B143),-('Diário 4º PA'!$P$4:$P$2000=I$1),('Diário 4º PA'!$F$4:$F$2000))+SUMPRODUCT(-('Comp.'!$D$5:$D$152='Analítico Cp.'!$B143),-('Comp.'!$J$5:$J$152=I$1),('Comp.'!$E$5:$E$152))</f>
        <v>2240</v>
      </c>
      <c r="J143" s="12">
        <f>SUMPRODUCT(-('Diário 1º PA'!$E$4:$E$2000='Analítico Cp.'!$B143),-('Diário 1º PA'!$P$4:$P$2000=J$1),('Diário 1º PA'!$F$4:$F$2000))+SUMPRODUCT(-('Diário 2º PA'!$E$4:$E$1998='Analítico Cp.'!$B143),-('Diário 2º PA'!$P$4:$P$1998=J$1),('Diário 2º PA'!$F$4:$F$1998))+SUMPRODUCT(-('Diário 3º PA'!$E$4:$E$1991='Analítico Cp.'!$B143),-('Diário 3º PA'!$P$4:$P$1991=J$1),('Diário 3º PA'!$F$4:$F$1991))+SUMPRODUCT(-('Diário 4º PA'!$E$4:$E$2000='Analítico Cp.'!$B143),-('Diário 4º PA'!$P$4:$P$2000=J$1),('Diário 4º PA'!$F$4:$F$2000))+SUMPRODUCT(-('Comp.'!$D$5:$D$152='Analítico Cp.'!$B143),-('Comp.'!$J$5:$J$152=J$1),('Comp.'!$E$5:$E$152))</f>
        <v>2240</v>
      </c>
      <c r="K143" s="12">
        <f>SUMPRODUCT(-('Diário 1º PA'!$E$4:$E$2000='Analítico Cp.'!$B143),-('Diário 1º PA'!$P$4:$P$2000=K$1),('Diário 1º PA'!$F$4:$F$2000))+SUMPRODUCT(-('Diário 2º PA'!$E$4:$E$1998='Analítico Cp.'!$B143),-('Diário 2º PA'!$P$4:$P$1998=K$1),('Diário 2º PA'!$F$4:$F$1998))+SUMPRODUCT(-('Diário 3º PA'!$E$4:$E$1991='Analítico Cp.'!$B143),-('Diário 3º PA'!$P$4:$P$1991=K$1),('Diário 3º PA'!$F$4:$F$1991))+SUMPRODUCT(-('Diário 4º PA'!$E$4:$E$2000='Analítico Cp.'!$B143),-('Diário 4º PA'!$P$4:$P$2000=K$1),('Diário 4º PA'!$F$4:$F$2000))+SUMPRODUCT(-('Comp.'!$D$5:$D$152='Analítico Cp.'!$B143),-('Comp.'!$J$5:$J$152=K$1),('Comp.'!$E$5:$E$152))</f>
        <v>415</v>
      </c>
      <c r="L143" s="12">
        <f>SUMPRODUCT(-('Diário 1º PA'!$E$4:$E$2000='Analítico Cp.'!$B143),-('Diário 1º PA'!$P$4:$P$2000=L$1),('Diário 1º PA'!$F$4:$F$2000))+SUMPRODUCT(-('Diário 2º PA'!$E$4:$E$1998='Analítico Cp.'!$B143),-('Diário 2º PA'!$P$4:$P$1998=L$1),('Diário 2º PA'!$F$4:$F$1998))+SUMPRODUCT(-('Diário 3º PA'!$E$4:$E$1991='Analítico Cp.'!$B143),-('Diário 3º PA'!$P$4:$P$1991=L$1),('Diário 3º PA'!$F$4:$F$1991))+SUMPRODUCT(-('Diário 4º PA'!$E$4:$E$2000='Analítico Cp.'!$B143),-('Diário 4º PA'!$P$4:$P$2000=L$1),('Diário 4º PA'!$F$4:$F$2000))+SUMPRODUCT(-('Comp.'!$D$5:$D$152='Analítico Cp.'!$B143),-('Comp.'!$J$5:$J$152=L$1),('Comp.'!$E$5:$E$152))</f>
        <v>0</v>
      </c>
      <c r="M143" s="12">
        <f>SUMPRODUCT(-('Diário 1º PA'!$E$4:$E$2000='Analítico Cp.'!$B143),-('Diário 1º PA'!$P$4:$P$2000=M$1),('Diário 1º PA'!$F$4:$F$2000))+SUMPRODUCT(-('Diário 2º PA'!$E$4:$E$1998='Analítico Cp.'!$B143),-('Diário 2º PA'!$P$4:$P$1998=M$1),('Diário 2º PA'!$F$4:$F$1998))+SUMPRODUCT(-('Diário 3º PA'!$E$4:$E$1991='Analítico Cp.'!$B143),-('Diário 3º PA'!$P$4:$P$1991=M$1),('Diário 3º PA'!$F$4:$F$1991))+SUMPRODUCT(-('Diário 4º PA'!$E$4:$E$2000='Analítico Cp.'!$B143),-('Diário 4º PA'!$P$4:$P$2000=M$1),('Diário 4º PA'!$F$4:$F$2000))+SUMPRODUCT(-('Comp.'!$D$5:$D$152='Analítico Cp.'!$B143),-('Comp.'!$J$5:$J$152=M$1),('Comp.'!$E$5:$E$152))</f>
        <v>0</v>
      </c>
      <c r="N143" s="12">
        <f>SUMPRODUCT(-('Diário 1º PA'!$E$4:$E$2000='Analítico Cp.'!$B143),-('Diário 1º PA'!$P$4:$P$2000=N$1),('Diário 1º PA'!$F$4:$F$2000))+SUMPRODUCT(-('Diário 2º PA'!$E$4:$E$1998='Analítico Cp.'!$B143),-('Diário 2º PA'!$P$4:$P$1998=N$1),('Diário 2º PA'!$F$4:$F$1998))+SUMPRODUCT(-('Diário 3º PA'!$E$4:$E$1991='Analítico Cp.'!$B143),-('Diário 3º PA'!$P$4:$P$1991=N$1),('Diário 3º PA'!$F$4:$F$1991))+SUMPRODUCT(-('Diário 4º PA'!$E$4:$E$2000='Analítico Cp.'!$B143),-('Diário 4º PA'!$P$4:$P$2000=N$1),('Diário 4º PA'!$F$4:$F$2000))+SUMPRODUCT(-('Comp.'!$D$5:$D$152='Analítico Cp.'!$B143),-('Comp.'!$J$5:$J$152=N$1),('Comp.'!$E$5:$E$152))</f>
        <v>0</v>
      </c>
      <c r="O143" s="13">
        <f t="shared" si="14"/>
        <v>79790.48</v>
      </c>
      <c r="P143" s="172">
        <f t="shared" si="15"/>
        <v>3.5738397774090346E-2</v>
      </c>
    </row>
    <row r="144" spans="1:16" ht="23.25" customHeight="1">
      <c r="A144" s="63" t="s">
        <v>430</v>
      </c>
      <c r="B144" s="441" t="s">
        <v>458</v>
      </c>
      <c r="C144" s="12">
        <f>SUMPRODUCT(-('Diário 1º PA'!$E$4:$E$2000='Analítico Cp.'!$B144),-('Diário 1º PA'!$P$4:$P$2000=C$1),('Diário 1º PA'!$F$4:$F$2000))+SUMPRODUCT(-('Diário 2º PA'!$E$4:$E$1998='Analítico Cp.'!$B144),-('Diário 2º PA'!$P$4:$P$1998=C$1),('Diário 2º PA'!$F$4:$F$1998))+SUMPRODUCT(-('Diário 3º PA'!$E$4:$E$1991='Analítico Cp.'!$B144),-('Diário 3º PA'!$P$4:$P$1991=C$1),('Diário 3º PA'!$F$4:$F$1991))+SUMPRODUCT(-('Diário 4º PA'!$E$4:$E$2000='Analítico Cp.'!$B144),-('Diário 4º PA'!$P$4:$P$2000=C$1),('Diário 4º PA'!$F$4:$F$2000))+SUMPRODUCT(-('Comp.'!$D$5:$D$152='Analítico Cp.'!$B144),-('Comp.'!$J$5:$J$152=C$1),('Comp.'!$E$5:$E$152))</f>
        <v>0</v>
      </c>
      <c r="D144" s="12">
        <f>SUMPRODUCT(-('Diário 1º PA'!$E$4:$E$2000='Analítico Cp.'!$B144),-('Diário 1º PA'!$P$4:$P$2000=D$1),('Diário 1º PA'!$F$4:$F$2000))+SUMPRODUCT(-('Diário 2º PA'!$E$4:$E$1998='Analítico Cp.'!$B144),-('Diário 2º PA'!$P$4:$P$1998=D$1),('Diário 2º PA'!$F$4:$F$1998))+SUMPRODUCT(-('Diário 3º PA'!$E$4:$E$1991='Analítico Cp.'!$B144),-('Diário 3º PA'!$P$4:$P$1991=D$1),('Diário 3º PA'!$F$4:$F$1991))+SUMPRODUCT(-('Diário 4º PA'!$E$4:$E$2000='Analítico Cp.'!$B144),-('Diário 4º PA'!$P$4:$P$2000=D$1),('Diário 4º PA'!$F$4:$F$2000))+SUMPRODUCT(-('Comp.'!$D$5:$D$152='Analítico Cp.'!$B144),-('Comp.'!$J$5:$J$152=D$1),('Comp.'!$E$5:$E$152))</f>
        <v>0</v>
      </c>
      <c r="E144" s="12">
        <f>SUMPRODUCT(-('Diário 1º PA'!$E$4:$E$2000='Analítico Cp.'!$B144),-('Diário 1º PA'!$P$4:$P$2000=E$1),('Diário 1º PA'!$F$4:$F$2000))+SUMPRODUCT(-('Diário 2º PA'!$E$4:$E$1998='Analítico Cp.'!$B144),-('Diário 2º PA'!$P$4:$P$1998=E$1),('Diário 2º PA'!$F$4:$F$1998))+SUMPRODUCT(-('Diário 3º PA'!$E$4:$E$1991='Analítico Cp.'!$B144),-('Diário 3º PA'!$P$4:$P$1991=E$1),('Diário 3º PA'!$F$4:$F$1991))+SUMPRODUCT(-('Diário 4º PA'!$E$4:$E$2000='Analítico Cp.'!$B144),-('Diário 4º PA'!$P$4:$P$2000=E$1),('Diário 4º PA'!$F$4:$F$2000))+SUMPRODUCT(-('Comp.'!$D$5:$D$152='Analítico Cp.'!$B144),-('Comp.'!$J$5:$J$152=E$1),('Comp.'!$E$5:$E$152))</f>
        <v>10801.5</v>
      </c>
      <c r="F144" s="12">
        <f>SUMPRODUCT(-('Diário 1º PA'!$E$4:$E$2000='Analítico Cp.'!$B144),-('Diário 1º PA'!$P$4:$P$2000=F$1),('Diário 1º PA'!$F$4:$F$2000))+SUMPRODUCT(-('Diário 2º PA'!$E$4:$E$1998='Analítico Cp.'!$B144),-('Diário 2º PA'!$P$4:$P$1998=F$1),('Diário 2º PA'!$F$4:$F$1998))+SUMPRODUCT(-('Diário 3º PA'!$E$4:$E$1991='Analítico Cp.'!$B144),-('Diário 3º PA'!$P$4:$P$1991=F$1),('Diário 3º PA'!$F$4:$F$1991))+SUMPRODUCT(-('Diário 4º PA'!$E$4:$E$2000='Analítico Cp.'!$B144),-('Diário 4º PA'!$P$4:$P$2000=F$1),('Diário 4º PA'!$F$4:$F$2000))+SUMPRODUCT(-('Comp.'!$D$5:$D$152='Analítico Cp.'!$B144),-('Comp.'!$J$5:$J$152=F$1),('Comp.'!$E$5:$E$152))</f>
        <v>0</v>
      </c>
      <c r="G144" s="12">
        <f>SUMPRODUCT(-('Diário 1º PA'!$E$4:$E$2000='Analítico Cp.'!$B144),-('Diário 1º PA'!$P$4:$P$2000=G$1),('Diário 1º PA'!$F$4:$F$2000))+SUMPRODUCT(-('Diário 2º PA'!$E$4:$E$1998='Analítico Cp.'!$B144),-('Diário 2º PA'!$P$4:$P$1998=G$1),('Diário 2º PA'!$F$4:$F$1998))+SUMPRODUCT(-('Diário 3º PA'!$E$4:$E$1991='Analítico Cp.'!$B144),-('Diário 3º PA'!$P$4:$P$1991=G$1),('Diário 3º PA'!$F$4:$F$1991))+SUMPRODUCT(-('Diário 4º PA'!$E$4:$E$2000='Analítico Cp.'!$B144),-('Diário 4º PA'!$P$4:$P$2000=G$1),('Diário 4º PA'!$F$4:$F$2000))+SUMPRODUCT(-('Comp.'!$D$5:$D$152='Analítico Cp.'!$B144),-('Comp.'!$J$5:$J$152=G$1),('Comp.'!$E$5:$E$152))</f>
        <v>10500</v>
      </c>
      <c r="H144" s="12">
        <f>SUMPRODUCT(-('Diário 1º PA'!$E$4:$E$2000='Analítico Cp.'!$B144),-('Diário 1º PA'!$P$4:$P$2000=H$1),('Diário 1º PA'!$F$4:$F$2000))+SUMPRODUCT(-('Diário 2º PA'!$E$4:$E$1998='Analítico Cp.'!$B144),-('Diário 2º PA'!$P$4:$P$1998=H$1),('Diário 2º PA'!$F$4:$F$1998))+SUMPRODUCT(-('Diário 3º PA'!$E$4:$E$1991='Analítico Cp.'!$B144),-('Diário 3º PA'!$P$4:$P$1991=H$1),('Diário 3º PA'!$F$4:$F$1991))+SUMPRODUCT(-('Diário 4º PA'!$E$4:$E$2000='Analítico Cp.'!$B144),-('Diário 4º PA'!$P$4:$P$2000=H$1),('Diário 4º PA'!$F$4:$F$2000))+SUMPRODUCT(-('Comp.'!$D$5:$D$152='Analítico Cp.'!$B144),-('Comp.'!$J$5:$J$152=H$1),('Comp.'!$E$5:$E$152))</f>
        <v>10500</v>
      </c>
      <c r="I144" s="12">
        <f>SUMPRODUCT(-('Diário 1º PA'!$E$4:$E$2000='Analítico Cp.'!$B144),-('Diário 1º PA'!$P$4:$P$2000=I$1),('Diário 1º PA'!$F$4:$F$2000))+SUMPRODUCT(-('Diário 2º PA'!$E$4:$E$1998='Analítico Cp.'!$B144),-('Diário 2º PA'!$P$4:$P$1998=I$1),('Diário 2º PA'!$F$4:$F$1998))+SUMPRODUCT(-('Diário 3º PA'!$E$4:$E$1991='Analítico Cp.'!$B144),-('Diário 3º PA'!$P$4:$P$1991=I$1),('Diário 3º PA'!$F$4:$F$1991))+SUMPRODUCT(-('Diário 4º PA'!$E$4:$E$2000='Analítico Cp.'!$B144),-('Diário 4º PA'!$P$4:$P$2000=I$1),('Diário 4º PA'!$F$4:$F$2000))+SUMPRODUCT(-('Comp.'!$D$5:$D$152='Analítico Cp.'!$B144),-('Comp.'!$J$5:$J$152=I$1),('Comp.'!$E$5:$E$152))</f>
        <v>10500</v>
      </c>
      <c r="J144" s="12">
        <f>SUMPRODUCT(-('Diário 1º PA'!$E$4:$E$2000='Analítico Cp.'!$B144),-('Diário 1º PA'!$P$4:$P$2000=J$1),('Diário 1º PA'!$F$4:$F$2000))+SUMPRODUCT(-('Diário 2º PA'!$E$4:$E$1998='Analítico Cp.'!$B144),-('Diário 2º PA'!$P$4:$P$1998=J$1),('Diário 2º PA'!$F$4:$F$1998))+SUMPRODUCT(-('Diário 3º PA'!$E$4:$E$1991='Analítico Cp.'!$B144),-('Diário 3º PA'!$P$4:$P$1991=J$1),('Diário 3º PA'!$F$4:$F$1991))+SUMPRODUCT(-('Diário 4º PA'!$E$4:$E$2000='Analítico Cp.'!$B144),-('Diário 4º PA'!$P$4:$P$2000=J$1),('Diário 4º PA'!$F$4:$F$2000))+SUMPRODUCT(-('Comp.'!$D$5:$D$152='Analítico Cp.'!$B144),-('Comp.'!$J$5:$J$152=J$1),('Comp.'!$E$5:$E$152))</f>
        <v>10500</v>
      </c>
      <c r="K144" s="12">
        <f>SUMPRODUCT(-('Diário 1º PA'!$E$4:$E$2000='Analítico Cp.'!$B144),-('Diário 1º PA'!$P$4:$P$2000=K$1),('Diário 1º PA'!$F$4:$F$2000))+SUMPRODUCT(-('Diário 2º PA'!$E$4:$E$1998='Analítico Cp.'!$B144),-('Diário 2º PA'!$P$4:$P$1998=K$1),('Diário 2º PA'!$F$4:$F$1998))+SUMPRODUCT(-('Diário 3º PA'!$E$4:$E$1991='Analítico Cp.'!$B144),-('Diário 3º PA'!$P$4:$P$1991=K$1),('Diário 3º PA'!$F$4:$F$1991))+SUMPRODUCT(-('Diário 4º PA'!$E$4:$E$2000='Analítico Cp.'!$B144),-('Diário 4º PA'!$P$4:$P$2000=K$1),('Diário 4º PA'!$F$4:$F$2000))+SUMPRODUCT(-('Comp.'!$D$5:$D$152='Analítico Cp.'!$B144),-('Comp.'!$J$5:$J$152=K$1),('Comp.'!$E$5:$E$152))</f>
        <v>0</v>
      </c>
      <c r="L144" s="12">
        <f>SUMPRODUCT(-('Diário 1º PA'!$E$4:$E$2000='Analítico Cp.'!$B144),-('Diário 1º PA'!$P$4:$P$2000=L$1),('Diário 1º PA'!$F$4:$F$2000))+SUMPRODUCT(-('Diário 2º PA'!$E$4:$E$1998='Analítico Cp.'!$B144),-('Diário 2º PA'!$P$4:$P$1998=L$1),('Diário 2º PA'!$F$4:$F$1998))+SUMPRODUCT(-('Diário 3º PA'!$E$4:$E$1991='Analítico Cp.'!$B144),-('Diário 3º PA'!$P$4:$P$1991=L$1),('Diário 3º PA'!$F$4:$F$1991))+SUMPRODUCT(-('Diário 4º PA'!$E$4:$E$2000='Analítico Cp.'!$B144),-('Diário 4º PA'!$P$4:$P$2000=L$1),('Diário 4º PA'!$F$4:$F$2000))+SUMPRODUCT(-('Comp.'!$D$5:$D$152='Analítico Cp.'!$B144),-('Comp.'!$J$5:$J$152=L$1),('Comp.'!$E$5:$E$152))</f>
        <v>214</v>
      </c>
      <c r="M144" s="12">
        <f>SUMPRODUCT(-('Diário 1º PA'!$E$4:$E$2000='Analítico Cp.'!$B144),-('Diário 1º PA'!$P$4:$P$2000=M$1),('Diário 1º PA'!$F$4:$F$2000))+SUMPRODUCT(-('Diário 2º PA'!$E$4:$E$1998='Analítico Cp.'!$B144),-('Diário 2º PA'!$P$4:$P$1998=M$1),('Diário 2º PA'!$F$4:$F$1998))+SUMPRODUCT(-('Diário 3º PA'!$E$4:$E$1991='Analítico Cp.'!$B144),-('Diário 3º PA'!$P$4:$P$1991=M$1),('Diário 3º PA'!$F$4:$F$1991))+SUMPRODUCT(-('Diário 4º PA'!$E$4:$E$2000='Analítico Cp.'!$B144),-('Diário 4º PA'!$P$4:$P$2000=M$1),('Diário 4º PA'!$F$4:$F$2000))+SUMPRODUCT(-('Comp.'!$D$5:$D$152='Analítico Cp.'!$B144),-('Comp.'!$J$5:$J$152=M$1),('Comp.'!$E$5:$E$152))</f>
        <v>0</v>
      </c>
      <c r="N144" s="12">
        <f>SUMPRODUCT(-('Diário 1º PA'!$E$4:$E$2000='Analítico Cp.'!$B144),-('Diário 1º PA'!$P$4:$P$2000=N$1),('Diário 1º PA'!$F$4:$F$2000))+SUMPRODUCT(-('Diário 2º PA'!$E$4:$E$1998='Analítico Cp.'!$B144),-('Diário 2º PA'!$P$4:$P$1998=N$1),('Diário 2º PA'!$F$4:$F$1998))+SUMPRODUCT(-('Diário 3º PA'!$E$4:$E$1991='Analítico Cp.'!$B144),-('Diário 3º PA'!$P$4:$P$1991=N$1),('Diário 3º PA'!$F$4:$F$1991))+SUMPRODUCT(-('Diário 4º PA'!$E$4:$E$2000='Analítico Cp.'!$B144),-('Diário 4º PA'!$P$4:$P$2000=N$1),('Diário 4º PA'!$F$4:$F$2000))+SUMPRODUCT(-('Comp.'!$D$5:$D$152='Analítico Cp.'!$B144),-('Comp.'!$J$5:$J$152=N$1),('Comp.'!$E$5:$E$152))</f>
        <v>0</v>
      </c>
      <c r="O144" s="13">
        <f t="shared" si="14"/>
        <v>53015.5</v>
      </c>
      <c r="P144" s="172">
        <f t="shared" si="15"/>
        <v>2.3745803098217815E-2</v>
      </c>
    </row>
    <row r="145" spans="1:16" ht="23.25" customHeight="1">
      <c r="A145" s="63" t="s">
        <v>431</v>
      </c>
      <c r="B145" s="441" t="s">
        <v>459</v>
      </c>
      <c r="C145" s="12">
        <f>SUMPRODUCT(-('Diário 1º PA'!$E$4:$E$2000='Analítico Cp.'!$B145),-('Diário 1º PA'!$P$4:$P$2000=C$1),('Diário 1º PA'!$F$4:$F$2000))+SUMPRODUCT(-('Diário 2º PA'!$E$4:$E$1998='Analítico Cp.'!$B145),-('Diário 2º PA'!$P$4:$P$1998=C$1),('Diário 2º PA'!$F$4:$F$1998))+SUMPRODUCT(-('Diário 3º PA'!$E$4:$E$1991='Analítico Cp.'!$B145),-('Diário 3º PA'!$P$4:$P$1991=C$1),('Diário 3º PA'!$F$4:$F$1991))+SUMPRODUCT(-('Diário 4º PA'!$E$4:$E$2000='Analítico Cp.'!$B145),-('Diário 4º PA'!$P$4:$P$2000=C$1),('Diário 4º PA'!$F$4:$F$2000))+SUMPRODUCT(-('Comp.'!$D$5:$D$152='Analítico Cp.'!$B145),-('Comp.'!$J$5:$J$152=C$1),('Comp.'!$E$5:$E$152))</f>
        <v>0</v>
      </c>
      <c r="D145" s="12">
        <f>SUMPRODUCT(-('Diário 1º PA'!$E$4:$E$2000='Analítico Cp.'!$B145),-('Diário 1º PA'!$P$4:$P$2000=D$1),('Diário 1º PA'!$F$4:$F$2000))+SUMPRODUCT(-('Diário 2º PA'!$E$4:$E$1998='Analítico Cp.'!$B145),-('Diário 2º PA'!$P$4:$P$1998=D$1),('Diário 2º PA'!$F$4:$F$1998))+SUMPRODUCT(-('Diário 3º PA'!$E$4:$E$1991='Analítico Cp.'!$B145),-('Diário 3º PA'!$P$4:$P$1991=D$1),('Diário 3º PA'!$F$4:$F$1991))+SUMPRODUCT(-('Diário 4º PA'!$E$4:$E$2000='Analítico Cp.'!$B145),-('Diário 4º PA'!$P$4:$P$2000=D$1),('Diário 4º PA'!$F$4:$F$2000))+SUMPRODUCT(-('Comp.'!$D$5:$D$152='Analítico Cp.'!$B145),-('Comp.'!$J$5:$J$152=D$1),('Comp.'!$E$5:$E$152))</f>
        <v>0</v>
      </c>
      <c r="E145" s="12">
        <f>SUMPRODUCT(-('Diário 1º PA'!$E$4:$E$2000='Analítico Cp.'!$B145),-('Diário 1º PA'!$P$4:$P$2000=E$1),('Diário 1º PA'!$F$4:$F$2000))+SUMPRODUCT(-('Diário 2º PA'!$E$4:$E$1998='Analítico Cp.'!$B145),-('Diário 2º PA'!$P$4:$P$1998=E$1),('Diário 2º PA'!$F$4:$F$1998))+SUMPRODUCT(-('Diário 3º PA'!$E$4:$E$1991='Analítico Cp.'!$B145),-('Diário 3º PA'!$P$4:$P$1991=E$1),('Diário 3º PA'!$F$4:$F$1991))+SUMPRODUCT(-('Diário 4º PA'!$E$4:$E$2000='Analítico Cp.'!$B145),-('Diário 4º PA'!$P$4:$P$2000=E$1),('Diário 4º PA'!$F$4:$F$2000))+SUMPRODUCT(-('Comp.'!$D$5:$D$152='Analítico Cp.'!$B145),-('Comp.'!$J$5:$J$152=E$1),('Comp.'!$E$5:$E$152))</f>
        <v>0</v>
      </c>
      <c r="F145" s="12">
        <f>SUMPRODUCT(-('Diário 1º PA'!$E$4:$E$2000='Analítico Cp.'!$B145),-('Diário 1º PA'!$P$4:$P$2000=F$1),('Diário 1º PA'!$F$4:$F$2000))+SUMPRODUCT(-('Diário 2º PA'!$E$4:$E$1998='Analítico Cp.'!$B145),-('Diário 2º PA'!$P$4:$P$1998=F$1),('Diário 2º PA'!$F$4:$F$1998))+SUMPRODUCT(-('Diário 3º PA'!$E$4:$E$1991='Analítico Cp.'!$B145),-('Diário 3º PA'!$P$4:$P$1991=F$1),('Diário 3º PA'!$F$4:$F$1991))+SUMPRODUCT(-('Diário 4º PA'!$E$4:$E$2000='Analítico Cp.'!$B145),-('Diário 4º PA'!$P$4:$P$2000=F$1),('Diário 4º PA'!$F$4:$F$2000))+SUMPRODUCT(-('Comp.'!$D$5:$D$152='Analítico Cp.'!$B145),-('Comp.'!$J$5:$J$152=F$1),('Comp.'!$E$5:$E$152))</f>
        <v>0</v>
      </c>
      <c r="G145" s="12">
        <f>SUMPRODUCT(-('Diário 1º PA'!$E$4:$E$2000='Analítico Cp.'!$B145),-('Diário 1º PA'!$P$4:$P$2000=G$1),('Diário 1º PA'!$F$4:$F$2000))+SUMPRODUCT(-('Diário 2º PA'!$E$4:$E$1998='Analítico Cp.'!$B145),-('Diário 2º PA'!$P$4:$P$1998=G$1),('Diário 2º PA'!$F$4:$F$1998))+SUMPRODUCT(-('Diário 3º PA'!$E$4:$E$1991='Analítico Cp.'!$B145),-('Diário 3º PA'!$P$4:$P$1991=G$1),('Diário 3º PA'!$F$4:$F$1991))+SUMPRODUCT(-('Diário 4º PA'!$E$4:$E$2000='Analítico Cp.'!$B145),-('Diário 4º PA'!$P$4:$P$2000=G$1),('Diário 4º PA'!$F$4:$F$2000))+SUMPRODUCT(-('Comp.'!$D$5:$D$152='Analítico Cp.'!$B145),-('Comp.'!$J$5:$J$152=G$1),('Comp.'!$E$5:$E$152))</f>
        <v>0</v>
      </c>
      <c r="H145" s="12">
        <f>SUMPRODUCT(-('Diário 1º PA'!$E$4:$E$2000='Analítico Cp.'!$B145),-('Diário 1º PA'!$P$4:$P$2000=H$1),('Diário 1º PA'!$F$4:$F$2000))+SUMPRODUCT(-('Diário 2º PA'!$E$4:$E$1998='Analítico Cp.'!$B145),-('Diário 2º PA'!$P$4:$P$1998=H$1),('Diário 2º PA'!$F$4:$F$1998))+SUMPRODUCT(-('Diário 3º PA'!$E$4:$E$1991='Analítico Cp.'!$B145),-('Diário 3º PA'!$P$4:$P$1991=H$1),('Diário 3º PA'!$F$4:$F$1991))+SUMPRODUCT(-('Diário 4º PA'!$E$4:$E$2000='Analítico Cp.'!$B145),-('Diário 4º PA'!$P$4:$P$2000=H$1),('Diário 4º PA'!$F$4:$F$2000))+SUMPRODUCT(-('Comp.'!$D$5:$D$152='Analítico Cp.'!$B145),-('Comp.'!$J$5:$J$152=H$1),('Comp.'!$E$5:$E$152))</f>
        <v>0</v>
      </c>
      <c r="I145" s="12">
        <f>SUMPRODUCT(-('Diário 1º PA'!$E$4:$E$2000='Analítico Cp.'!$B145),-('Diário 1º PA'!$P$4:$P$2000=I$1),('Diário 1º PA'!$F$4:$F$2000))+SUMPRODUCT(-('Diário 2º PA'!$E$4:$E$1998='Analítico Cp.'!$B145),-('Diário 2º PA'!$P$4:$P$1998=I$1),('Diário 2º PA'!$F$4:$F$1998))+SUMPRODUCT(-('Diário 3º PA'!$E$4:$E$1991='Analítico Cp.'!$B145),-('Diário 3º PA'!$P$4:$P$1991=I$1),('Diário 3º PA'!$F$4:$F$1991))+SUMPRODUCT(-('Diário 4º PA'!$E$4:$E$2000='Analítico Cp.'!$B145),-('Diário 4º PA'!$P$4:$P$2000=I$1),('Diário 4º PA'!$F$4:$F$2000))+SUMPRODUCT(-('Comp.'!$D$5:$D$152='Analítico Cp.'!$B145),-('Comp.'!$J$5:$J$152=I$1),('Comp.'!$E$5:$E$152))</f>
        <v>0</v>
      </c>
      <c r="J145" s="12">
        <f>SUMPRODUCT(-('Diário 1º PA'!$E$4:$E$2000='Analítico Cp.'!$B145),-('Diário 1º PA'!$P$4:$P$2000=J$1),('Diário 1º PA'!$F$4:$F$2000))+SUMPRODUCT(-('Diário 2º PA'!$E$4:$E$1998='Analítico Cp.'!$B145),-('Diário 2º PA'!$P$4:$P$1998=J$1),('Diário 2º PA'!$F$4:$F$1998))+SUMPRODUCT(-('Diário 3º PA'!$E$4:$E$1991='Analítico Cp.'!$B145),-('Diário 3º PA'!$P$4:$P$1991=J$1),('Diário 3º PA'!$F$4:$F$1991))+SUMPRODUCT(-('Diário 4º PA'!$E$4:$E$2000='Analítico Cp.'!$B145),-('Diário 4º PA'!$P$4:$P$2000=J$1),('Diário 4º PA'!$F$4:$F$2000))+SUMPRODUCT(-('Comp.'!$D$5:$D$152='Analítico Cp.'!$B145),-('Comp.'!$J$5:$J$152=J$1),('Comp.'!$E$5:$E$152))</f>
        <v>0</v>
      </c>
      <c r="K145" s="12">
        <f>SUMPRODUCT(-('Diário 1º PA'!$E$4:$E$2000='Analítico Cp.'!$B145),-('Diário 1º PA'!$P$4:$P$2000=K$1),('Diário 1º PA'!$F$4:$F$2000))+SUMPRODUCT(-('Diário 2º PA'!$E$4:$E$1998='Analítico Cp.'!$B145),-('Diário 2º PA'!$P$4:$P$1998=K$1),('Diário 2º PA'!$F$4:$F$1998))+SUMPRODUCT(-('Diário 3º PA'!$E$4:$E$1991='Analítico Cp.'!$B145),-('Diário 3º PA'!$P$4:$P$1991=K$1),('Diário 3º PA'!$F$4:$F$1991))+SUMPRODUCT(-('Diário 4º PA'!$E$4:$E$2000='Analítico Cp.'!$B145),-('Diário 4º PA'!$P$4:$P$2000=K$1),('Diário 4º PA'!$F$4:$F$2000))+SUMPRODUCT(-('Comp.'!$D$5:$D$152='Analítico Cp.'!$B145),-('Comp.'!$J$5:$J$152=K$1),('Comp.'!$E$5:$E$152))</f>
        <v>0</v>
      </c>
      <c r="L145" s="12">
        <f>SUMPRODUCT(-('Diário 1º PA'!$E$4:$E$2000='Analítico Cp.'!$B145),-('Diário 1º PA'!$P$4:$P$2000=L$1),('Diário 1º PA'!$F$4:$F$2000))+SUMPRODUCT(-('Diário 2º PA'!$E$4:$E$1998='Analítico Cp.'!$B145),-('Diário 2º PA'!$P$4:$P$1998=L$1),('Diário 2º PA'!$F$4:$F$1998))+SUMPRODUCT(-('Diário 3º PA'!$E$4:$E$1991='Analítico Cp.'!$B145),-('Diário 3º PA'!$P$4:$P$1991=L$1),('Diário 3º PA'!$F$4:$F$1991))+SUMPRODUCT(-('Diário 4º PA'!$E$4:$E$2000='Analítico Cp.'!$B145),-('Diário 4º PA'!$P$4:$P$2000=L$1),('Diário 4º PA'!$F$4:$F$2000))+SUMPRODUCT(-('Comp.'!$D$5:$D$152='Analítico Cp.'!$B145),-('Comp.'!$J$5:$J$152=L$1),('Comp.'!$E$5:$E$152))</f>
        <v>9300</v>
      </c>
      <c r="M145" s="12">
        <f>SUMPRODUCT(-('Diário 1º PA'!$E$4:$E$2000='Analítico Cp.'!$B145),-('Diário 1º PA'!$P$4:$P$2000=M$1),('Diário 1º PA'!$F$4:$F$2000))+SUMPRODUCT(-('Diário 2º PA'!$E$4:$E$1998='Analítico Cp.'!$B145),-('Diário 2º PA'!$P$4:$P$1998=M$1),('Diário 2º PA'!$F$4:$F$1998))+SUMPRODUCT(-('Diário 3º PA'!$E$4:$E$1991='Analítico Cp.'!$B145),-('Diário 3º PA'!$P$4:$P$1991=M$1),('Diário 3º PA'!$F$4:$F$1991))+SUMPRODUCT(-('Diário 4º PA'!$E$4:$E$2000='Analítico Cp.'!$B145),-('Diário 4º PA'!$P$4:$P$2000=M$1),('Diário 4º PA'!$F$4:$F$2000))+SUMPRODUCT(-('Comp.'!$D$5:$D$152='Analítico Cp.'!$B145),-('Comp.'!$J$5:$J$152=M$1),('Comp.'!$E$5:$E$152))</f>
        <v>0</v>
      </c>
      <c r="N145" s="12">
        <f>SUMPRODUCT(-('Diário 1º PA'!$E$4:$E$2000='Analítico Cp.'!$B145),-('Diário 1º PA'!$P$4:$P$2000=N$1),('Diário 1º PA'!$F$4:$F$2000))+SUMPRODUCT(-('Diário 2º PA'!$E$4:$E$1998='Analítico Cp.'!$B145),-('Diário 2º PA'!$P$4:$P$1998=N$1),('Diário 2º PA'!$F$4:$F$1998))+SUMPRODUCT(-('Diário 3º PA'!$E$4:$E$1991='Analítico Cp.'!$B145),-('Diário 3º PA'!$P$4:$P$1991=N$1),('Diário 3º PA'!$F$4:$F$1991))+SUMPRODUCT(-('Diário 4º PA'!$E$4:$E$2000='Analítico Cp.'!$B145),-('Diário 4º PA'!$P$4:$P$2000=N$1),('Diário 4º PA'!$F$4:$F$2000))+SUMPRODUCT(-('Comp.'!$D$5:$D$152='Analítico Cp.'!$B145),-('Comp.'!$J$5:$J$152=N$1),('Comp.'!$E$5:$E$152))</f>
        <v>0</v>
      </c>
      <c r="O145" s="13">
        <f t="shared" si="14"/>
        <v>9300</v>
      </c>
      <c r="P145" s="172">
        <f t="shared" si="15"/>
        <v>4.1654981809739738E-3</v>
      </c>
    </row>
    <row r="146" spans="1:16" ht="23.25" customHeight="1" thickBot="1">
      <c r="A146" s="25"/>
      <c r="B146" s="26" t="s">
        <v>46</v>
      </c>
      <c r="C146" s="15">
        <f t="shared" ref="C146:O146" si="16">SUBTOTAL(109,C56:C145)</f>
        <v>13553.3</v>
      </c>
      <c r="D146" s="15">
        <f t="shared" si="16"/>
        <v>199080.64</v>
      </c>
      <c r="E146" s="15">
        <f t="shared" si="16"/>
        <v>619626.6</v>
      </c>
      <c r="F146" s="15">
        <f t="shared" si="16"/>
        <v>168887.31</v>
      </c>
      <c r="G146" s="15">
        <f t="shared" si="16"/>
        <v>204108.12</v>
      </c>
      <c r="H146" s="15">
        <f t="shared" si="16"/>
        <v>202019.77999999997</v>
      </c>
      <c r="I146" s="15">
        <f t="shared" si="16"/>
        <v>136517.44</v>
      </c>
      <c r="J146" s="15">
        <f t="shared" si="16"/>
        <v>134602.93</v>
      </c>
      <c r="K146" s="15">
        <f t="shared" si="16"/>
        <v>147930.33000000002</v>
      </c>
      <c r="L146" s="15">
        <f t="shared" si="16"/>
        <v>243636.87</v>
      </c>
      <c r="M146" s="15">
        <f t="shared" si="16"/>
        <v>87447.079999999987</v>
      </c>
      <c r="N146" s="15">
        <f t="shared" si="16"/>
        <v>38150</v>
      </c>
      <c r="O146" s="15">
        <f t="shared" si="16"/>
        <v>2195560.4000000004</v>
      </c>
      <c r="P146" s="179">
        <f>IF($O$163=0,0,O146/$O$163)</f>
        <v>0.98339815617403137</v>
      </c>
    </row>
    <row r="147" spans="1:16" ht="23.25" customHeight="1" thickBot="1">
      <c r="A147" s="36" t="s">
        <v>41</v>
      </c>
      <c r="B147" s="20" t="s">
        <v>144</v>
      </c>
      <c r="C147" s="66"/>
      <c r="D147" s="66"/>
      <c r="E147" s="66"/>
      <c r="F147" s="66"/>
      <c r="G147" s="66"/>
      <c r="H147" s="66"/>
      <c r="I147" s="66"/>
      <c r="J147" s="66"/>
      <c r="K147" s="66"/>
      <c r="L147" s="66"/>
      <c r="M147" s="66"/>
      <c r="N147" s="66"/>
      <c r="O147" s="66"/>
      <c r="P147" s="170"/>
    </row>
    <row r="148" spans="1:16" ht="23.25" customHeight="1">
      <c r="A148" s="63" t="s">
        <v>29</v>
      </c>
      <c r="B148" s="61" t="s">
        <v>231</v>
      </c>
      <c r="C148" s="12">
        <f>SUMPRODUCT(-('Diário 1º PA'!$E$4:$E$2000='Analítico Cp.'!$B148),-('Diário 1º PA'!$P$4:$P$2000=C$1),('Diário 1º PA'!$F$4:$F$2000))+SUMPRODUCT(-('Diário 2º PA'!$E$4:$E$1998='Analítico Cp.'!$B148),-('Diário 2º PA'!$P$4:$P$1998=C$1),('Diário 2º PA'!$F$4:$F$1998))+SUMPRODUCT(-('Diário 3º PA'!$E$4:$E$1991='Analítico Cp.'!$B148),-('Diário 3º PA'!$P$4:$P$1991=C$1),('Diário 3º PA'!$F$4:$F$1991))+SUMPRODUCT(-('Diário 4º PA'!$E$4:$E$2000='Analítico Cp.'!$B148),-('Diário 4º PA'!$P$4:$P$2000=C$1),('Diário 4º PA'!$F$4:$F$2000))+SUMPRODUCT(-('Comp.'!$D$5:$D$152='Analítico Cp.'!$B148),-('Comp.'!$J$5:$J$152=C$1),('Comp.'!$E$5:$E$152))</f>
        <v>0</v>
      </c>
      <c r="D148" s="12">
        <f>SUMPRODUCT(-('Diário 1º PA'!$E$4:$E$2000='Analítico Cp.'!$B148),-('Diário 1º PA'!$P$4:$P$2000=D$1),('Diário 1º PA'!$F$4:$F$2000))+SUMPRODUCT(-('Diário 2º PA'!$E$4:$E$1998='Analítico Cp.'!$B148),-('Diário 2º PA'!$P$4:$P$1998=D$1),('Diário 2º PA'!$F$4:$F$1998))+SUMPRODUCT(-('Diário 3º PA'!$E$4:$E$1991='Analítico Cp.'!$B148),-('Diário 3º PA'!$P$4:$P$1991=D$1),('Diário 3º PA'!$F$4:$F$1991))+SUMPRODUCT(-('Diário 4º PA'!$E$4:$E$2000='Analítico Cp.'!$B148),-('Diário 4º PA'!$P$4:$P$2000=D$1),('Diário 4º PA'!$F$4:$F$2000))+SUMPRODUCT(-('Comp.'!$D$5:$D$152='Analítico Cp.'!$B148),-('Comp.'!$J$5:$J$152=D$1),('Comp.'!$E$5:$E$152))</f>
        <v>0</v>
      </c>
      <c r="E148" s="12">
        <f>SUMPRODUCT(-('Diário 1º PA'!$E$4:$E$2000='Analítico Cp.'!$B148),-('Diário 1º PA'!$P$4:$P$2000=E$1),('Diário 1º PA'!$F$4:$F$2000))+SUMPRODUCT(-('Diário 2º PA'!$E$4:$E$1998='Analítico Cp.'!$B148),-('Diário 2º PA'!$P$4:$P$1998=E$1),('Diário 2º PA'!$F$4:$F$1998))+SUMPRODUCT(-('Diário 3º PA'!$E$4:$E$1991='Analítico Cp.'!$B148),-('Diário 3º PA'!$P$4:$P$1991=E$1),('Diário 3º PA'!$F$4:$F$1991))+SUMPRODUCT(-('Diário 4º PA'!$E$4:$E$2000='Analítico Cp.'!$B148),-('Diário 4º PA'!$P$4:$P$2000=E$1),('Diário 4º PA'!$F$4:$F$2000))+SUMPRODUCT(-('Comp.'!$D$5:$D$152='Analítico Cp.'!$B148),-('Comp.'!$J$5:$J$152=E$1),('Comp.'!$E$5:$E$152))</f>
        <v>0</v>
      </c>
      <c r="F148" s="12">
        <f>SUMPRODUCT(-('Diário 1º PA'!$E$4:$E$2000='Analítico Cp.'!$B148),-('Diário 1º PA'!$P$4:$P$2000=F$1),('Diário 1º PA'!$F$4:$F$2000))+SUMPRODUCT(-('Diário 2º PA'!$E$4:$E$1998='Analítico Cp.'!$B148),-('Diário 2º PA'!$P$4:$P$1998=F$1),('Diário 2º PA'!$F$4:$F$1998))+SUMPRODUCT(-('Diário 3º PA'!$E$4:$E$1991='Analítico Cp.'!$B148),-('Diário 3º PA'!$P$4:$P$1991=F$1),('Diário 3º PA'!$F$4:$F$1991))+SUMPRODUCT(-('Diário 4º PA'!$E$4:$E$2000='Analítico Cp.'!$B148),-('Diário 4º PA'!$P$4:$P$2000=F$1),('Diário 4º PA'!$F$4:$F$2000))+SUMPRODUCT(-('Comp.'!$D$5:$D$152='Analítico Cp.'!$B148),-('Comp.'!$J$5:$J$152=F$1),('Comp.'!$E$5:$E$152))</f>
        <v>0</v>
      </c>
      <c r="G148" s="12">
        <f>SUMPRODUCT(-('Diário 1º PA'!$E$4:$E$2000='Analítico Cp.'!$B148),-('Diário 1º PA'!$P$4:$P$2000=G$1),('Diário 1º PA'!$F$4:$F$2000))+SUMPRODUCT(-('Diário 2º PA'!$E$4:$E$1998='Analítico Cp.'!$B148),-('Diário 2º PA'!$P$4:$P$1998=G$1),('Diário 2º PA'!$F$4:$F$1998))+SUMPRODUCT(-('Diário 3º PA'!$E$4:$E$1991='Analítico Cp.'!$B148),-('Diário 3º PA'!$P$4:$P$1991=G$1),('Diário 3º PA'!$F$4:$F$1991))+SUMPRODUCT(-('Diário 4º PA'!$E$4:$E$2000='Analítico Cp.'!$B148),-('Diário 4º PA'!$P$4:$P$2000=G$1),('Diário 4º PA'!$F$4:$F$2000))+SUMPRODUCT(-('Comp.'!$D$5:$D$152='Analítico Cp.'!$B148),-('Comp.'!$J$5:$J$152=G$1),('Comp.'!$E$5:$E$152))</f>
        <v>0</v>
      </c>
      <c r="H148" s="12">
        <f>SUMPRODUCT(-('Diário 1º PA'!$E$4:$E$2000='Analítico Cp.'!$B148),-('Diário 1º PA'!$P$4:$P$2000=H$1),('Diário 1º PA'!$F$4:$F$2000))+SUMPRODUCT(-('Diário 2º PA'!$E$4:$E$1998='Analítico Cp.'!$B148),-('Diário 2º PA'!$P$4:$P$1998=H$1),('Diário 2º PA'!$F$4:$F$1998))+SUMPRODUCT(-('Diário 3º PA'!$E$4:$E$1991='Analítico Cp.'!$B148),-('Diário 3º PA'!$P$4:$P$1991=H$1),('Diário 3º PA'!$F$4:$F$1991))+SUMPRODUCT(-('Diário 4º PA'!$E$4:$E$2000='Analítico Cp.'!$B148),-('Diário 4º PA'!$P$4:$P$2000=H$1),('Diário 4º PA'!$F$4:$F$2000))+SUMPRODUCT(-('Comp.'!$D$5:$D$152='Analítico Cp.'!$B148),-('Comp.'!$J$5:$J$152=H$1),('Comp.'!$E$5:$E$152))</f>
        <v>0</v>
      </c>
      <c r="I148" s="12">
        <f>SUMPRODUCT(-('Diário 1º PA'!$E$4:$E$2000='Analítico Cp.'!$B148),-('Diário 1º PA'!$P$4:$P$2000=I$1),('Diário 1º PA'!$F$4:$F$2000))+SUMPRODUCT(-('Diário 2º PA'!$E$4:$E$1998='Analítico Cp.'!$B148),-('Diário 2º PA'!$P$4:$P$1998=I$1),('Diário 2º PA'!$F$4:$F$1998))+SUMPRODUCT(-('Diário 3º PA'!$E$4:$E$1991='Analítico Cp.'!$B148),-('Diário 3º PA'!$P$4:$P$1991=I$1),('Diário 3º PA'!$F$4:$F$1991))+SUMPRODUCT(-('Diário 4º PA'!$E$4:$E$2000='Analítico Cp.'!$B148),-('Diário 4º PA'!$P$4:$P$2000=I$1),('Diário 4º PA'!$F$4:$F$2000))+SUMPRODUCT(-('Comp.'!$D$5:$D$152='Analítico Cp.'!$B148),-('Comp.'!$J$5:$J$152=I$1),('Comp.'!$E$5:$E$152))</f>
        <v>0</v>
      </c>
      <c r="J148" s="12">
        <f>SUMPRODUCT(-('Diário 1º PA'!$E$4:$E$2000='Analítico Cp.'!$B148),-('Diário 1º PA'!$P$4:$P$2000=J$1),('Diário 1º PA'!$F$4:$F$2000))+SUMPRODUCT(-('Diário 2º PA'!$E$4:$E$1998='Analítico Cp.'!$B148),-('Diário 2º PA'!$P$4:$P$1998=J$1),('Diário 2º PA'!$F$4:$F$1998))+SUMPRODUCT(-('Diário 3º PA'!$E$4:$E$1991='Analítico Cp.'!$B148),-('Diário 3º PA'!$P$4:$P$1991=J$1),('Diário 3º PA'!$F$4:$F$1991))+SUMPRODUCT(-('Diário 4º PA'!$E$4:$E$2000='Analítico Cp.'!$B148),-('Diário 4º PA'!$P$4:$P$2000=J$1),('Diário 4º PA'!$F$4:$F$2000))+SUMPRODUCT(-('Comp.'!$D$5:$D$152='Analítico Cp.'!$B148),-('Comp.'!$J$5:$J$152=J$1),('Comp.'!$E$5:$E$152))</f>
        <v>0</v>
      </c>
      <c r="K148" s="12">
        <f>SUMPRODUCT(-('Diário 1º PA'!$E$4:$E$2000='Analítico Cp.'!$B148),-('Diário 1º PA'!$P$4:$P$2000=K$1),('Diário 1º PA'!$F$4:$F$2000))+SUMPRODUCT(-('Diário 2º PA'!$E$4:$E$1998='Analítico Cp.'!$B148),-('Diário 2º PA'!$P$4:$P$1998=K$1),('Diário 2º PA'!$F$4:$F$1998))+SUMPRODUCT(-('Diário 3º PA'!$E$4:$E$1991='Analítico Cp.'!$B148),-('Diário 3º PA'!$P$4:$P$1991=K$1),('Diário 3º PA'!$F$4:$F$1991))+SUMPRODUCT(-('Diário 4º PA'!$E$4:$E$2000='Analítico Cp.'!$B148),-('Diário 4º PA'!$P$4:$P$2000=K$1),('Diário 4º PA'!$F$4:$F$2000))+SUMPRODUCT(-('Comp.'!$D$5:$D$152='Analítico Cp.'!$B148),-('Comp.'!$J$5:$J$152=K$1),('Comp.'!$E$5:$E$152))</f>
        <v>0</v>
      </c>
      <c r="L148" s="12">
        <f>SUMPRODUCT(-('Diário 1º PA'!$E$4:$E$2000='Analítico Cp.'!$B148),-('Diário 1º PA'!$P$4:$P$2000=L$1),('Diário 1º PA'!$F$4:$F$2000))+SUMPRODUCT(-('Diário 2º PA'!$E$4:$E$1998='Analítico Cp.'!$B148),-('Diário 2º PA'!$P$4:$P$1998=L$1),('Diário 2º PA'!$F$4:$F$1998))+SUMPRODUCT(-('Diário 3º PA'!$E$4:$E$1991='Analítico Cp.'!$B148),-('Diário 3º PA'!$P$4:$P$1991=L$1),('Diário 3º PA'!$F$4:$F$1991))+SUMPRODUCT(-('Diário 4º PA'!$E$4:$E$2000='Analítico Cp.'!$B148),-('Diário 4º PA'!$P$4:$P$2000=L$1),('Diário 4º PA'!$F$4:$F$2000))+SUMPRODUCT(-('Comp.'!$D$5:$D$152='Analítico Cp.'!$B148),-('Comp.'!$J$5:$J$152=L$1),('Comp.'!$E$5:$E$152))</f>
        <v>0</v>
      </c>
      <c r="M148" s="12">
        <f>SUMPRODUCT(-('Diário 1º PA'!$E$4:$E$2000='Analítico Cp.'!$B148),-('Diário 1º PA'!$P$4:$P$2000=M$1),('Diário 1º PA'!$F$4:$F$2000))+SUMPRODUCT(-('Diário 2º PA'!$E$4:$E$1998='Analítico Cp.'!$B148),-('Diário 2º PA'!$P$4:$P$1998=M$1),('Diário 2º PA'!$F$4:$F$1998))+SUMPRODUCT(-('Diário 3º PA'!$E$4:$E$1991='Analítico Cp.'!$B148),-('Diário 3º PA'!$P$4:$P$1991=M$1),('Diário 3º PA'!$F$4:$F$1991))+SUMPRODUCT(-('Diário 4º PA'!$E$4:$E$2000='Analítico Cp.'!$B148),-('Diário 4º PA'!$P$4:$P$2000=M$1),('Diário 4º PA'!$F$4:$F$2000))+SUMPRODUCT(-('Comp.'!$D$5:$D$152='Analítico Cp.'!$B148),-('Comp.'!$J$5:$J$152=M$1),('Comp.'!$E$5:$E$152))</f>
        <v>0</v>
      </c>
      <c r="N148" s="12">
        <f>SUMPRODUCT(-('Diário 1º PA'!$E$4:$E$2000='Analítico Cp.'!$B148),-('Diário 1º PA'!$P$4:$P$2000=N$1),('Diário 1º PA'!$F$4:$F$2000))+SUMPRODUCT(-('Diário 2º PA'!$E$4:$E$1998='Analítico Cp.'!$B148),-('Diário 2º PA'!$P$4:$P$1998=N$1),('Diário 2º PA'!$F$4:$F$1998))+SUMPRODUCT(-('Diário 3º PA'!$E$4:$E$1991='Analítico Cp.'!$B148),-('Diário 3º PA'!$P$4:$P$1991=N$1),('Diário 3º PA'!$F$4:$F$1991))+SUMPRODUCT(-('Diário 4º PA'!$E$4:$E$2000='Analítico Cp.'!$B148),-('Diário 4º PA'!$P$4:$P$2000=N$1),('Diário 4º PA'!$F$4:$F$2000))+SUMPRODUCT(-('Comp.'!$D$5:$D$152='Analítico Cp.'!$B148),-('Comp.'!$J$5:$J$152=N$1),('Comp.'!$E$5:$E$152))</f>
        <v>0</v>
      </c>
      <c r="O148" s="13">
        <f t="shared" ref="O148:O162" si="17">SUM(C148:N148)</f>
        <v>0</v>
      </c>
      <c r="P148" s="172">
        <f t="shared" ref="P148:P163" si="18">IF($O$163=0,0,O148/$O$163)</f>
        <v>0</v>
      </c>
    </row>
    <row r="149" spans="1:16" ht="23.25" customHeight="1">
      <c r="A149" s="63" t="s">
        <v>23</v>
      </c>
      <c r="B149" s="61" t="s">
        <v>225</v>
      </c>
      <c r="C149" s="12">
        <f>SUMPRODUCT(-('Diário 1º PA'!$E$4:$E$2000='Analítico Cp.'!$B149),-('Diário 1º PA'!$P$4:$P$2000=C$1),('Diário 1º PA'!$F$4:$F$2000))+SUMPRODUCT(-('Diário 2º PA'!$E$4:$E$1998='Analítico Cp.'!$B149),-('Diário 2º PA'!$P$4:$P$1998=C$1),('Diário 2º PA'!$F$4:$F$1998))+SUMPRODUCT(-('Diário 3º PA'!$E$4:$E$1991='Analítico Cp.'!$B149),-('Diário 3º PA'!$P$4:$P$1991=C$1),('Diário 3º PA'!$F$4:$F$1991))+SUMPRODUCT(-('Diário 4º PA'!$E$4:$E$2000='Analítico Cp.'!$B149),-('Diário 4º PA'!$P$4:$P$2000=C$1),('Diário 4º PA'!$F$4:$F$2000))+SUMPRODUCT(-('Comp.'!$D$5:$D$152='Analítico Cp.'!$B149),-('Comp.'!$J$5:$J$152=C$1),('Comp.'!$E$5:$E$152))</f>
        <v>0</v>
      </c>
      <c r="D149" s="12">
        <f>SUMPRODUCT(-('Diário 1º PA'!$E$4:$E$2000='Analítico Cp.'!$B149),-('Diário 1º PA'!$P$4:$P$2000=D$1),('Diário 1º PA'!$F$4:$F$2000))+SUMPRODUCT(-('Diário 2º PA'!$E$4:$E$1998='Analítico Cp.'!$B149),-('Diário 2º PA'!$P$4:$P$1998=D$1),('Diário 2º PA'!$F$4:$F$1998))+SUMPRODUCT(-('Diário 3º PA'!$E$4:$E$1991='Analítico Cp.'!$B149),-('Diário 3º PA'!$P$4:$P$1991=D$1),('Diário 3º PA'!$F$4:$F$1991))+SUMPRODUCT(-('Diário 4º PA'!$E$4:$E$2000='Analítico Cp.'!$B149),-('Diário 4º PA'!$P$4:$P$2000=D$1),('Diário 4º PA'!$F$4:$F$2000))+SUMPRODUCT(-('Comp.'!$D$5:$D$152='Analítico Cp.'!$B149),-('Comp.'!$J$5:$J$152=D$1),('Comp.'!$E$5:$E$152))</f>
        <v>0</v>
      </c>
      <c r="E149" s="12">
        <f>SUMPRODUCT(-('Diário 1º PA'!$E$4:$E$2000='Analítico Cp.'!$B149),-('Diário 1º PA'!$P$4:$P$2000=E$1),('Diário 1º PA'!$F$4:$F$2000))+SUMPRODUCT(-('Diário 2º PA'!$E$4:$E$1998='Analítico Cp.'!$B149),-('Diário 2º PA'!$P$4:$P$1998=E$1),('Diário 2º PA'!$F$4:$F$1998))+SUMPRODUCT(-('Diário 3º PA'!$E$4:$E$1991='Analítico Cp.'!$B149),-('Diário 3º PA'!$P$4:$P$1991=E$1),('Diário 3º PA'!$F$4:$F$1991))+SUMPRODUCT(-('Diário 4º PA'!$E$4:$E$2000='Analítico Cp.'!$B149),-('Diário 4º PA'!$P$4:$P$2000=E$1),('Diário 4º PA'!$F$4:$F$2000))+SUMPRODUCT(-('Comp.'!$D$5:$D$152='Analítico Cp.'!$B149),-('Comp.'!$J$5:$J$152=E$1),('Comp.'!$E$5:$E$152))</f>
        <v>0</v>
      </c>
      <c r="F149" s="12">
        <f>SUMPRODUCT(-('Diário 1º PA'!$E$4:$E$2000='Analítico Cp.'!$B149),-('Diário 1º PA'!$P$4:$P$2000=F$1),('Diário 1º PA'!$F$4:$F$2000))+SUMPRODUCT(-('Diário 2º PA'!$E$4:$E$1998='Analítico Cp.'!$B149),-('Diário 2º PA'!$P$4:$P$1998=F$1),('Diário 2º PA'!$F$4:$F$1998))+SUMPRODUCT(-('Diário 3º PA'!$E$4:$E$1991='Analítico Cp.'!$B149),-('Diário 3º PA'!$P$4:$P$1991=F$1),('Diário 3º PA'!$F$4:$F$1991))+SUMPRODUCT(-('Diário 4º PA'!$E$4:$E$2000='Analítico Cp.'!$B149),-('Diário 4º PA'!$P$4:$P$2000=F$1),('Diário 4º PA'!$F$4:$F$2000))+SUMPRODUCT(-('Comp.'!$D$5:$D$152='Analítico Cp.'!$B149),-('Comp.'!$J$5:$J$152=F$1),('Comp.'!$E$5:$E$152))</f>
        <v>0</v>
      </c>
      <c r="G149" s="12">
        <f>SUMPRODUCT(-('Diário 1º PA'!$E$4:$E$2000='Analítico Cp.'!$B149),-('Diário 1º PA'!$P$4:$P$2000=G$1),('Diário 1º PA'!$F$4:$F$2000))+SUMPRODUCT(-('Diário 2º PA'!$E$4:$E$1998='Analítico Cp.'!$B149),-('Diário 2º PA'!$P$4:$P$1998=G$1),('Diário 2º PA'!$F$4:$F$1998))+SUMPRODUCT(-('Diário 3º PA'!$E$4:$E$1991='Analítico Cp.'!$B149),-('Diário 3º PA'!$P$4:$P$1991=G$1),('Diário 3º PA'!$F$4:$F$1991))+SUMPRODUCT(-('Diário 4º PA'!$E$4:$E$2000='Analítico Cp.'!$B149),-('Diário 4º PA'!$P$4:$P$2000=G$1),('Diário 4º PA'!$F$4:$F$2000))+SUMPRODUCT(-('Comp.'!$D$5:$D$152='Analítico Cp.'!$B149),-('Comp.'!$J$5:$J$152=G$1),('Comp.'!$E$5:$E$152))</f>
        <v>0</v>
      </c>
      <c r="H149" s="12">
        <f>SUMPRODUCT(-('Diário 1º PA'!$E$4:$E$2000='Analítico Cp.'!$B149),-('Diário 1º PA'!$P$4:$P$2000=H$1),('Diário 1º PA'!$F$4:$F$2000))+SUMPRODUCT(-('Diário 2º PA'!$E$4:$E$1998='Analítico Cp.'!$B149),-('Diário 2º PA'!$P$4:$P$1998=H$1),('Diário 2º PA'!$F$4:$F$1998))+SUMPRODUCT(-('Diário 3º PA'!$E$4:$E$1991='Analítico Cp.'!$B149),-('Diário 3º PA'!$P$4:$P$1991=H$1),('Diário 3º PA'!$F$4:$F$1991))+SUMPRODUCT(-('Diário 4º PA'!$E$4:$E$2000='Analítico Cp.'!$B149),-('Diário 4º PA'!$P$4:$P$2000=H$1),('Diário 4º PA'!$F$4:$F$2000))+SUMPRODUCT(-('Comp.'!$D$5:$D$152='Analítico Cp.'!$B149),-('Comp.'!$J$5:$J$152=H$1),('Comp.'!$E$5:$E$152))</f>
        <v>0</v>
      </c>
      <c r="I149" s="12">
        <f>SUMPRODUCT(-('Diário 1º PA'!$E$4:$E$2000='Analítico Cp.'!$B149),-('Diário 1º PA'!$P$4:$P$2000=I$1),('Diário 1º PA'!$F$4:$F$2000))+SUMPRODUCT(-('Diário 2º PA'!$E$4:$E$1998='Analítico Cp.'!$B149),-('Diário 2º PA'!$P$4:$P$1998=I$1),('Diário 2º PA'!$F$4:$F$1998))+SUMPRODUCT(-('Diário 3º PA'!$E$4:$E$1991='Analítico Cp.'!$B149),-('Diário 3º PA'!$P$4:$P$1991=I$1),('Diário 3º PA'!$F$4:$F$1991))+SUMPRODUCT(-('Diário 4º PA'!$E$4:$E$2000='Analítico Cp.'!$B149),-('Diário 4º PA'!$P$4:$P$2000=I$1),('Diário 4º PA'!$F$4:$F$2000))+SUMPRODUCT(-('Comp.'!$D$5:$D$152='Analítico Cp.'!$B149),-('Comp.'!$J$5:$J$152=I$1),('Comp.'!$E$5:$E$152))</f>
        <v>0</v>
      </c>
      <c r="J149" s="12">
        <f>SUMPRODUCT(-('Diário 1º PA'!$E$4:$E$2000='Analítico Cp.'!$B149),-('Diário 1º PA'!$P$4:$P$2000=J$1),('Diário 1º PA'!$F$4:$F$2000))+SUMPRODUCT(-('Diário 2º PA'!$E$4:$E$1998='Analítico Cp.'!$B149),-('Diário 2º PA'!$P$4:$P$1998=J$1),('Diário 2º PA'!$F$4:$F$1998))+SUMPRODUCT(-('Diário 3º PA'!$E$4:$E$1991='Analítico Cp.'!$B149),-('Diário 3º PA'!$P$4:$P$1991=J$1),('Diário 3º PA'!$F$4:$F$1991))+SUMPRODUCT(-('Diário 4º PA'!$E$4:$E$2000='Analítico Cp.'!$B149),-('Diário 4º PA'!$P$4:$P$2000=J$1),('Diário 4º PA'!$F$4:$F$2000))+SUMPRODUCT(-('Comp.'!$D$5:$D$152='Analítico Cp.'!$B149),-('Comp.'!$J$5:$J$152=J$1),('Comp.'!$E$5:$E$152))</f>
        <v>0</v>
      </c>
      <c r="K149" s="12">
        <f>SUMPRODUCT(-('Diário 1º PA'!$E$4:$E$2000='Analítico Cp.'!$B149),-('Diário 1º PA'!$P$4:$P$2000=K$1),('Diário 1º PA'!$F$4:$F$2000))+SUMPRODUCT(-('Diário 2º PA'!$E$4:$E$1998='Analítico Cp.'!$B149),-('Diário 2º PA'!$P$4:$P$1998=K$1),('Diário 2º PA'!$F$4:$F$1998))+SUMPRODUCT(-('Diário 3º PA'!$E$4:$E$1991='Analítico Cp.'!$B149),-('Diário 3º PA'!$P$4:$P$1991=K$1),('Diário 3º PA'!$F$4:$F$1991))+SUMPRODUCT(-('Diário 4º PA'!$E$4:$E$2000='Analítico Cp.'!$B149),-('Diário 4º PA'!$P$4:$P$2000=K$1),('Diário 4º PA'!$F$4:$F$2000))+SUMPRODUCT(-('Comp.'!$D$5:$D$152='Analítico Cp.'!$B149),-('Comp.'!$J$5:$J$152=K$1),('Comp.'!$E$5:$E$152))</f>
        <v>0</v>
      </c>
      <c r="L149" s="12">
        <f>SUMPRODUCT(-('Diário 1º PA'!$E$4:$E$2000='Analítico Cp.'!$B149),-('Diário 1º PA'!$P$4:$P$2000=L$1),('Diário 1º PA'!$F$4:$F$2000))+SUMPRODUCT(-('Diário 2º PA'!$E$4:$E$1998='Analítico Cp.'!$B149),-('Diário 2º PA'!$P$4:$P$1998=L$1),('Diário 2º PA'!$F$4:$F$1998))+SUMPRODUCT(-('Diário 3º PA'!$E$4:$E$1991='Analítico Cp.'!$B149),-('Diário 3º PA'!$P$4:$P$1991=L$1),('Diário 3º PA'!$F$4:$F$1991))+SUMPRODUCT(-('Diário 4º PA'!$E$4:$E$2000='Analítico Cp.'!$B149),-('Diário 4º PA'!$P$4:$P$2000=L$1),('Diário 4º PA'!$F$4:$F$2000))+SUMPRODUCT(-('Comp.'!$D$5:$D$152='Analítico Cp.'!$B149),-('Comp.'!$J$5:$J$152=L$1),('Comp.'!$E$5:$E$152))</f>
        <v>0</v>
      </c>
      <c r="M149" s="12">
        <f>SUMPRODUCT(-('Diário 1º PA'!$E$4:$E$2000='Analítico Cp.'!$B149),-('Diário 1º PA'!$P$4:$P$2000=M$1),('Diário 1º PA'!$F$4:$F$2000))+SUMPRODUCT(-('Diário 2º PA'!$E$4:$E$1998='Analítico Cp.'!$B149),-('Diário 2º PA'!$P$4:$P$1998=M$1),('Diário 2º PA'!$F$4:$F$1998))+SUMPRODUCT(-('Diário 3º PA'!$E$4:$E$1991='Analítico Cp.'!$B149),-('Diário 3º PA'!$P$4:$P$1991=M$1),('Diário 3º PA'!$F$4:$F$1991))+SUMPRODUCT(-('Diário 4º PA'!$E$4:$E$2000='Analítico Cp.'!$B149),-('Diário 4º PA'!$P$4:$P$2000=M$1),('Diário 4º PA'!$F$4:$F$2000))+SUMPRODUCT(-('Comp.'!$D$5:$D$152='Analítico Cp.'!$B149),-('Comp.'!$J$5:$J$152=M$1),('Comp.'!$E$5:$E$152))</f>
        <v>0</v>
      </c>
      <c r="N149" s="12">
        <f>SUMPRODUCT(-('Diário 1º PA'!$E$4:$E$2000='Analítico Cp.'!$B149),-('Diário 1º PA'!$P$4:$P$2000=N$1),('Diário 1º PA'!$F$4:$F$2000))+SUMPRODUCT(-('Diário 2º PA'!$E$4:$E$1998='Analítico Cp.'!$B149),-('Diário 2º PA'!$P$4:$P$1998=N$1),('Diário 2º PA'!$F$4:$F$1998))+SUMPRODUCT(-('Diário 3º PA'!$E$4:$E$1991='Analítico Cp.'!$B149),-('Diário 3º PA'!$P$4:$P$1991=N$1),('Diário 3º PA'!$F$4:$F$1991))+SUMPRODUCT(-('Diário 4º PA'!$E$4:$E$2000='Analítico Cp.'!$B149),-('Diário 4º PA'!$P$4:$P$2000=N$1),('Diário 4º PA'!$F$4:$F$2000))+SUMPRODUCT(-('Comp.'!$D$5:$D$152='Analítico Cp.'!$B149),-('Comp.'!$J$5:$J$152=N$1),('Comp.'!$E$5:$E$152))</f>
        <v>0</v>
      </c>
      <c r="O149" s="13">
        <f t="shared" si="17"/>
        <v>0</v>
      </c>
      <c r="P149" s="172">
        <f t="shared" si="18"/>
        <v>0</v>
      </c>
    </row>
    <row r="150" spans="1:16" ht="23.25" customHeight="1">
      <c r="A150" s="63" t="s">
        <v>24</v>
      </c>
      <c r="B150" s="61" t="s">
        <v>226</v>
      </c>
      <c r="C150" s="12">
        <f>SUMPRODUCT(-('Diário 1º PA'!$E$4:$E$2000='Analítico Cp.'!$B150),-('Diário 1º PA'!$P$4:$P$2000=C$1),('Diário 1º PA'!$F$4:$F$2000))+SUMPRODUCT(-('Diário 2º PA'!$E$4:$E$1998='Analítico Cp.'!$B150),-('Diário 2º PA'!$P$4:$P$1998=C$1),('Diário 2º PA'!$F$4:$F$1998))+SUMPRODUCT(-('Diário 3º PA'!$E$4:$E$1991='Analítico Cp.'!$B150),-('Diário 3º PA'!$P$4:$P$1991=C$1),('Diário 3º PA'!$F$4:$F$1991))+SUMPRODUCT(-('Diário 4º PA'!$E$4:$E$2000='Analítico Cp.'!$B150),-('Diário 4º PA'!$P$4:$P$2000=C$1),('Diário 4º PA'!$F$4:$F$2000))+SUMPRODUCT(-('Comp.'!$D$5:$D$152='Analítico Cp.'!$B150),-('Comp.'!$J$5:$J$152=C$1),('Comp.'!$E$5:$E$152))</f>
        <v>0</v>
      </c>
      <c r="D150" s="12">
        <f>SUMPRODUCT(-('Diário 1º PA'!$E$4:$E$2000='Analítico Cp.'!$B150),-('Diário 1º PA'!$P$4:$P$2000=D$1),('Diário 1º PA'!$F$4:$F$2000))+SUMPRODUCT(-('Diário 2º PA'!$E$4:$E$1998='Analítico Cp.'!$B150),-('Diário 2º PA'!$P$4:$P$1998=D$1),('Diário 2º PA'!$F$4:$F$1998))+SUMPRODUCT(-('Diário 3º PA'!$E$4:$E$1991='Analítico Cp.'!$B150),-('Diário 3º PA'!$P$4:$P$1991=D$1),('Diário 3º PA'!$F$4:$F$1991))+SUMPRODUCT(-('Diário 4º PA'!$E$4:$E$2000='Analítico Cp.'!$B150),-('Diário 4º PA'!$P$4:$P$2000=D$1),('Diário 4º PA'!$F$4:$F$2000))+SUMPRODUCT(-('Comp.'!$D$5:$D$152='Analítico Cp.'!$B150),-('Comp.'!$J$5:$J$152=D$1),('Comp.'!$E$5:$E$152))</f>
        <v>0</v>
      </c>
      <c r="E150" s="12">
        <f>SUMPRODUCT(-('Diário 1º PA'!$E$4:$E$2000='Analítico Cp.'!$B150),-('Diário 1º PA'!$P$4:$P$2000=E$1),('Diário 1º PA'!$F$4:$F$2000))+SUMPRODUCT(-('Diário 2º PA'!$E$4:$E$1998='Analítico Cp.'!$B150),-('Diário 2º PA'!$P$4:$P$1998=E$1),('Diário 2º PA'!$F$4:$F$1998))+SUMPRODUCT(-('Diário 3º PA'!$E$4:$E$1991='Analítico Cp.'!$B150),-('Diário 3º PA'!$P$4:$P$1991=E$1),('Diário 3º PA'!$F$4:$F$1991))+SUMPRODUCT(-('Diário 4º PA'!$E$4:$E$2000='Analítico Cp.'!$B150),-('Diário 4º PA'!$P$4:$P$2000=E$1),('Diário 4º PA'!$F$4:$F$2000))+SUMPRODUCT(-('Comp.'!$D$5:$D$152='Analítico Cp.'!$B150),-('Comp.'!$J$5:$J$152=E$1),('Comp.'!$E$5:$E$152))</f>
        <v>0</v>
      </c>
      <c r="F150" s="12">
        <f>SUMPRODUCT(-('Diário 1º PA'!$E$4:$E$2000='Analítico Cp.'!$B150),-('Diário 1º PA'!$P$4:$P$2000=F$1),('Diário 1º PA'!$F$4:$F$2000))+SUMPRODUCT(-('Diário 2º PA'!$E$4:$E$1998='Analítico Cp.'!$B150),-('Diário 2º PA'!$P$4:$P$1998=F$1),('Diário 2º PA'!$F$4:$F$1998))+SUMPRODUCT(-('Diário 3º PA'!$E$4:$E$1991='Analítico Cp.'!$B150),-('Diário 3º PA'!$P$4:$P$1991=F$1),('Diário 3º PA'!$F$4:$F$1991))+SUMPRODUCT(-('Diário 4º PA'!$E$4:$E$2000='Analítico Cp.'!$B150),-('Diário 4º PA'!$P$4:$P$2000=F$1),('Diário 4º PA'!$F$4:$F$2000))+SUMPRODUCT(-('Comp.'!$D$5:$D$152='Analítico Cp.'!$B150),-('Comp.'!$J$5:$J$152=F$1),('Comp.'!$E$5:$E$152))</f>
        <v>0</v>
      </c>
      <c r="G150" s="12">
        <f>SUMPRODUCT(-('Diário 1º PA'!$E$4:$E$2000='Analítico Cp.'!$B150),-('Diário 1º PA'!$P$4:$P$2000=G$1),('Diário 1º PA'!$F$4:$F$2000))+SUMPRODUCT(-('Diário 2º PA'!$E$4:$E$1998='Analítico Cp.'!$B150),-('Diário 2º PA'!$P$4:$P$1998=G$1),('Diário 2º PA'!$F$4:$F$1998))+SUMPRODUCT(-('Diário 3º PA'!$E$4:$E$1991='Analítico Cp.'!$B150),-('Diário 3º PA'!$P$4:$P$1991=G$1),('Diário 3º PA'!$F$4:$F$1991))+SUMPRODUCT(-('Diário 4º PA'!$E$4:$E$2000='Analítico Cp.'!$B150),-('Diário 4º PA'!$P$4:$P$2000=G$1),('Diário 4º PA'!$F$4:$F$2000))+SUMPRODUCT(-('Comp.'!$D$5:$D$152='Analítico Cp.'!$B150),-('Comp.'!$J$5:$J$152=G$1),('Comp.'!$E$5:$E$152))</f>
        <v>0</v>
      </c>
      <c r="H150" s="12">
        <f>SUMPRODUCT(-('Diário 1º PA'!$E$4:$E$2000='Analítico Cp.'!$B150),-('Diário 1º PA'!$P$4:$P$2000=H$1),('Diário 1º PA'!$F$4:$F$2000))+SUMPRODUCT(-('Diário 2º PA'!$E$4:$E$1998='Analítico Cp.'!$B150),-('Diário 2º PA'!$P$4:$P$1998=H$1),('Diário 2º PA'!$F$4:$F$1998))+SUMPRODUCT(-('Diário 3º PA'!$E$4:$E$1991='Analítico Cp.'!$B150),-('Diário 3º PA'!$P$4:$P$1991=H$1),('Diário 3º PA'!$F$4:$F$1991))+SUMPRODUCT(-('Diário 4º PA'!$E$4:$E$2000='Analítico Cp.'!$B150),-('Diário 4º PA'!$P$4:$P$2000=H$1),('Diário 4º PA'!$F$4:$F$2000))+SUMPRODUCT(-('Comp.'!$D$5:$D$152='Analítico Cp.'!$B150),-('Comp.'!$J$5:$J$152=H$1),('Comp.'!$E$5:$E$152))</f>
        <v>0</v>
      </c>
      <c r="I150" s="12">
        <f>SUMPRODUCT(-('Diário 1º PA'!$E$4:$E$2000='Analítico Cp.'!$B150),-('Diário 1º PA'!$P$4:$P$2000=I$1),('Diário 1º PA'!$F$4:$F$2000))+SUMPRODUCT(-('Diário 2º PA'!$E$4:$E$1998='Analítico Cp.'!$B150),-('Diário 2º PA'!$P$4:$P$1998=I$1),('Diário 2º PA'!$F$4:$F$1998))+SUMPRODUCT(-('Diário 3º PA'!$E$4:$E$1991='Analítico Cp.'!$B150),-('Diário 3º PA'!$P$4:$P$1991=I$1),('Diário 3º PA'!$F$4:$F$1991))+SUMPRODUCT(-('Diário 4º PA'!$E$4:$E$2000='Analítico Cp.'!$B150),-('Diário 4º PA'!$P$4:$P$2000=I$1),('Diário 4º PA'!$F$4:$F$2000))+SUMPRODUCT(-('Comp.'!$D$5:$D$152='Analítico Cp.'!$B150),-('Comp.'!$J$5:$J$152=I$1),('Comp.'!$E$5:$E$152))</f>
        <v>0</v>
      </c>
      <c r="J150" s="12">
        <f>SUMPRODUCT(-('Diário 1º PA'!$E$4:$E$2000='Analítico Cp.'!$B150),-('Diário 1º PA'!$P$4:$P$2000=J$1),('Diário 1º PA'!$F$4:$F$2000))+SUMPRODUCT(-('Diário 2º PA'!$E$4:$E$1998='Analítico Cp.'!$B150),-('Diário 2º PA'!$P$4:$P$1998=J$1),('Diário 2º PA'!$F$4:$F$1998))+SUMPRODUCT(-('Diário 3º PA'!$E$4:$E$1991='Analítico Cp.'!$B150),-('Diário 3º PA'!$P$4:$P$1991=J$1),('Diário 3º PA'!$F$4:$F$1991))+SUMPRODUCT(-('Diário 4º PA'!$E$4:$E$2000='Analítico Cp.'!$B150),-('Diário 4º PA'!$P$4:$P$2000=J$1),('Diário 4º PA'!$F$4:$F$2000))+SUMPRODUCT(-('Comp.'!$D$5:$D$152='Analítico Cp.'!$B150),-('Comp.'!$J$5:$J$152=J$1),('Comp.'!$E$5:$E$152))</f>
        <v>0</v>
      </c>
      <c r="K150" s="12">
        <f>SUMPRODUCT(-('Diário 1º PA'!$E$4:$E$2000='Analítico Cp.'!$B150),-('Diário 1º PA'!$P$4:$P$2000=K$1),('Diário 1º PA'!$F$4:$F$2000))+SUMPRODUCT(-('Diário 2º PA'!$E$4:$E$1998='Analítico Cp.'!$B150),-('Diário 2º PA'!$P$4:$P$1998=K$1),('Diário 2º PA'!$F$4:$F$1998))+SUMPRODUCT(-('Diário 3º PA'!$E$4:$E$1991='Analítico Cp.'!$B150),-('Diário 3º PA'!$P$4:$P$1991=K$1),('Diário 3º PA'!$F$4:$F$1991))+SUMPRODUCT(-('Diário 4º PA'!$E$4:$E$2000='Analítico Cp.'!$B150),-('Diário 4º PA'!$P$4:$P$2000=K$1),('Diário 4º PA'!$F$4:$F$2000))+SUMPRODUCT(-('Comp.'!$D$5:$D$152='Analítico Cp.'!$B150),-('Comp.'!$J$5:$J$152=K$1),('Comp.'!$E$5:$E$152))</f>
        <v>0</v>
      </c>
      <c r="L150" s="12">
        <f>SUMPRODUCT(-('Diário 1º PA'!$E$4:$E$2000='Analítico Cp.'!$B150),-('Diário 1º PA'!$P$4:$P$2000=L$1),('Diário 1º PA'!$F$4:$F$2000))+SUMPRODUCT(-('Diário 2º PA'!$E$4:$E$1998='Analítico Cp.'!$B150),-('Diário 2º PA'!$P$4:$P$1998=L$1),('Diário 2º PA'!$F$4:$F$1998))+SUMPRODUCT(-('Diário 3º PA'!$E$4:$E$1991='Analítico Cp.'!$B150),-('Diário 3º PA'!$P$4:$P$1991=L$1),('Diário 3º PA'!$F$4:$F$1991))+SUMPRODUCT(-('Diário 4º PA'!$E$4:$E$2000='Analítico Cp.'!$B150),-('Diário 4º PA'!$P$4:$P$2000=L$1),('Diário 4º PA'!$F$4:$F$2000))+SUMPRODUCT(-('Comp.'!$D$5:$D$152='Analítico Cp.'!$B150),-('Comp.'!$J$5:$J$152=L$1),('Comp.'!$E$5:$E$152))</f>
        <v>0</v>
      </c>
      <c r="M150" s="12">
        <f>SUMPRODUCT(-('Diário 1º PA'!$E$4:$E$2000='Analítico Cp.'!$B150),-('Diário 1º PA'!$P$4:$P$2000=M$1),('Diário 1º PA'!$F$4:$F$2000))+SUMPRODUCT(-('Diário 2º PA'!$E$4:$E$1998='Analítico Cp.'!$B150),-('Diário 2º PA'!$P$4:$P$1998=M$1),('Diário 2º PA'!$F$4:$F$1998))+SUMPRODUCT(-('Diário 3º PA'!$E$4:$E$1991='Analítico Cp.'!$B150),-('Diário 3º PA'!$P$4:$P$1991=M$1),('Diário 3º PA'!$F$4:$F$1991))+SUMPRODUCT(-('Diário 4º PA'!$E$4:$E$2000='Analítico Cp.'!$B150),-('Diário 4º PA'!$P$4:$P$2000=M$1),('Diário 4º PA'!$F$4:$F$2000))+SUMPRODUCT(-('Comp.'!$D$5:$D$152='Analítico Cp.'!$B150),-('Comp.'!$J$5:$J$152=M$1),('Comp.'!$E$5:$E$152))</f>
        <v>0</v>
      </c>
      <c r="N150" s="12">
        <f>SUMPRODUCT(-('Diário 1º PA'!$E$4:$E$2000='Analítico Cp.'!$B150),-('Diário 1º PA'!$P$4:$P$2000=N$1),('Diário 1º PA'!$F$4:$F$2000))+SUMPRODUCT(-('Diário 2º PA'!$E$4:$E$1998='Analítico Cp.'!$B150),-('Diário 2º PA'!$P$4:$P$1998=N$1),('Diário 2º PA'!$F$4:$F$1998))+SUMPRODUCT(-('Diário 3º PA'!$E$4:$E$1991='Analítico Cp.'!$B150),-('Diário 3º PA'!$P$4:$P$1991=N$1),('Diário 3º PA'!$F$4:$F$1991))+SUMPRODUCT(-('Diário 4º PA'!$E$4:$E$2000='Analítico Cp.'!$B150),-('Diário 4º PA'!$P$4:$P$2000=N$1),('Diário 4º PA'!$F$4:$F$2000))+SUMPRODUCT(-('Comp.'!$D$5:$D$152='Analítico Cp.'!$B150),-('Comp.'!$J$5:$J$152=N$1),('Comp.'!$E$5:$E$152))</f>
        <v>0</v>
      </c>
      <c r="O150" s="13">
        <f t="shared" si="17"/>
        <v>0</v>
      </c>
      <c r="P150" s="172">
        <f t="shared" si="18"/>
        <v>0</v>
      </c>
    </row>
    <row r="151" spans="1:16" ht="23.25" customHeight="1">
      <c r="A151" s="63" t="s">
        <v>25</v>
      </c>
      <c r="B151" s="61" t="s">
        <v>228</v>
      </c>
      <c r="C151" s="12">
        <f>SUMPRODUCT(-('Diário 1º PA'!$E$4:$E$2000='Analítico Cp.'!$B151),-('Diário 1º PA'!$P$4:$P$2000=C$1),('Diário 1º PA'!$F$4:$F$2000))+SUMPRODUCT(-('Diário 2º PA'!$E$4:$E$1998='Analítico Cp.'!$B151),-('Diário 2º PA'!$P$4:$P$1998=C$1),('Diário 2º PA'!$F$4:$F$1998))+SUMPRODUCT(-('Diário 3º PA'!$E$4:$E$1991='Analítico Cp.'!$B151),-('Diário 3º PA'!$P$4:$P$1991=C$1),('Diário 3º PA'!$F$4:$F$1991))+SUMPRODUCT(-('Diário 4º PA'!$E$4:$E$2000='Analítico Cp.'!$B151),-('Diário 4º PA'!$P$4:$P$2000=C$1),('Diário 4º PA'!$F$4:$F$2000))+SUMPRODUCT(-('Comp.'!$D$5:$D$152='Analítico Cp.'!$B151),-('Comp.'!$J$5:$J$152=C$1),('Comp.'!$E$5:$E$152))</f>
        <v>0</v>
      </c>
      <c r="D151" s="12">
        <f>SUMPRODUCT(-('Diário 1º PA'!$E$4:$E$2000='Analítico Cp.'!$B151),-('Diário 1º PA'!$P$4:$P$2000=D$1),('Diário 1º PA'!$F$4:$F$2000))+SUMPRODUCT(-('Diário 2º PA'!$E$4:$E$1998='Analítico Cp.'!$B151),-('Diário 2º PA'!$P$4:$P$1998=D$1),('Diário 2º PA'!$F$4:$F$1998))+SUMPRODUCT(-('Diário 3º PA'!$E$4:$E$1991='Analítico Cp.'!$B151),-('Diário 3º PA'!$P$4:$P$1991=D$1),('Diário 3º PA'!$F$4:$F$1991))+SUMPRODUCT(-('Diário 4º PA'!$E$4:$E$2000='Analítico Cp.'!$B151),-('Diário 4º PA'!$P$4:$P$2000=D$1),('Diário 4º PA'!$F$4:$F$2000))+SUMPRODUCT(-('Comp.'!$D$5:$D$152='Analítico Cp.'!$B151),-('Comp.'!$J$5:$J$152=D$1),('Comp.'!$E$5:$E$152))</f>
        <v>0</v>
      </c>
      <c r="E151" s="12">
        <f>SUMPRODUCT(-('Diário 1º PA'!$E$4:$E$2000='Analítico Cp.'!$B151),-('Diário 1º PA'!$P$4:$P$2000=E$1),('Diário 1º PA'!$F$4:$F$2000))+SUMPRODUCT(-('Diário 2º PA'!$E$4:$E$1998='Analítico Cp.'!$B151),-('Diário 2º PA'!$P$4:$P$1998=E$1),('Diário 2º PA'!$F$4:$F$1998))+SUMPRODUCT(-('Diário 3º PA'!$E$4:$E$1991='Analítico Cp.'!$B151),-('Diário 3º PA'!$P$4:$P$1991=E$1),('Diário 3º PA'!$F$4:$F$1991))+SUMPRODUCT(-('Diário 4º PA'!$E$4:$E$2000='Analítico Cp.'!$B151),-('Diário 4º PA'!$P$4:$P$2000=E$1),('Diário 4º PA'!$F$4:$F$2000))+SUMPRODUCT(-('Comp.'!$D$5:$D$152='Analítico Cp.'!$B151),-('Comp.'!$J$5:$J$152=E$1),('Comp.'!$E$5:$E$152))</f>
        <v>0</v>
      </c>
      <c r="F151" s="12">
        <f>SUMPRODUCT(-('Diário 1º PA'!$E$4:$E$2000='Analítico Cp.'!$B151),-('Diário 1º PA'!$P$4:$P$2000=F$1),('Diário 1º PA'!$F$4:$F$2000))+SUMPRODUCT(-('Diário 2º PA'!$E$4:$E$1998='Analítico Cp.'!$B151),-('Diário 2º PA'!$P$4:$P$1998=F$1),('Diário 2º PA'!$F$4:$F$1998))+SUMPRODUCT(-('Diário 3º PA'!$E$4:$E$1991='Analítico Cp.'!$B151),-('Diário 3º PA'!$P$4:$P$1991=F$1),('Diário 3º PA'!$F$4:$F$1991))+SUMPRODUCT(-('Diário 4º PA'!$E$4:$E$2000='Analítico Cp.'!$B151),-('Diário 4º PA'!$P$4:$P$2000=F$1),('Diário 4º PA'!$F$4:$F$2000))+SUMPRODUCT(-('Comp.'!$D$5:$D$152='Analítico Cp.'!$B151),-('Comp.'!$J$5:$J$152=F$1),('Comp.'!$E$5:$E$152))</f>
        <v>0</v>
      </c>
      <c r="G151" s="12">
        <f>SUMPRODUCT(-('Diário 1º PA'!$E$4:$E$2000='Analítico Cp.'!$B151),-('Diário 1º PA'!$P$4:$P$2000=G$1),('Diário 1º PA'!$F$4:$F$2000))+SUMPRODUCT(-('Diário 2º PA'!$E$4:$E$1998='Analítico Cp.'!$B151),-('Diário 2º PA'!$P$4:$P$1998=G$1),('Diário 2º PA'!$F$4:$F$1998))+SUMPRODUCT(-('Diário 3º PA'!$E$4:$E$1991='Analítico Cp.'!$B151),-('Diário 3º PA'!$P$4:$P$1991=G$1),('Diário 3º PA'!$F$4:$F$1991))+SUMPRODUCT(-('Diário 4º PA'!$E$4:$E$2000='Analítico Cp.'!$B151),-('Diário 4º PA'!$P$4:$P$2000=G$1),('Diário 4º PA'!$F$4:$F$2000))+SUMPRODUCT(-('Comp.'!$D$5:$D$152='Analítico Cp.'!$B151),-('Comp.'!$J$5:$J$152=G$1),('Comp.'!$E$5:$E$152))</f>
        <v>0</v>
      </c>
      <c r="H151" s="12">
        <f>SUMPRODUCT(-('Diário 1º PA'!$E$4:$E$2000='Analítico Cp.'!$B151),-('Diário 1º PA'!$P$4:$P$2000=H$1),('Diário 1º PA'!$F$4:$F$2000))+SUMPRODUCT(-('Diário 2º PA'!$E$4:$E$1998='Analítico Cp.'!$B151),-('Diário 2º PA'!$P$4:$P$1998=H$1),('Diário 2º PA'!$F$4:$F$1998))+SUMPRODUCT(-('Diário 3º PA'!$E$4:$E$1991='Analítico Cp.'!$B151),-('Diário 3º PA'!$P$4:$P$1991=H$1),('Diário 3º PA'!$F$4:$F$1991))+SUMPRODUCT(-('Diário 4º PA'!$E$4:$E$2000='Analítico Cp.'!$B151),-('Diário 4º PA'!$P$4:$P$2000=H$1),('Diário 4º PA'!$F$4:$F$2000))+SUMPRODUCT(-('Comp.'!$D$5:$D$152='Analítico Cp.'!$B151),-('Comp.'!$J$5:$J$152=H$1),('Comp.'!$E$5:$E$152))</f>
        <v>0</v>
      </c>
      <c r="I151" s="12">
        <f>SUMPRODUCT(-('Diário 1º PA'!$E$4:$E$2000='Analítico Cp.'!$B151),-('Diário 1º PA'!$P$4:$P$2000=I$1),('Diário 1º PA'!$F$4:$F$2000))+SUMPRODUCT(-('Diário 2º PA'!$E$4:$E$1998='Analítico Cp.'!$B151),-('Diário 2º PA'!$P$4:$P$1998=I$1),('Diário 2º PA'!$F$4:$F$1998))+SUMPRODUCT(-('Diário 3º PA'!$E$4:$E$1991='Analítico Cp.'!$B151),-('Diário 3º PA'!$P$4:$P$1991=I$1),('Diário 3º PA'!$F$4:$F$1991))+SUMPRODUCT(-('Diário 4º PA'!$E$4:$E$2000='Analítico Cp.'!$B151),-('Diário 4º PA'!$P$4:$P$2000=I$1),('Diário 4º PA'!$F$4:$F$2000))+SUMPRODUCT(-('Comp.'!$D$5:$D$152='Analítico Cp.'!$B151),-('Comp.'!$J$5:$J$152=I$1),('Comp.'!$E$5:$E$152))</f>
        <v>0</v>
      </c>
      <c r="J151" s="12">
        <f>SUMPRODUCT(-('Diário 1º PA'!$E$4:$E$2000='Analítico Cp.'!$B151),-('Diário 1º PA'!$P$4:$P$2000=J$1),('Diário 1º PA'!$F$4:$F$2000))+SUMPRODUCT(-('Diário 2º PA'!$E$4:$E$1998='Analítico Cp.'!$B151),-('Diário 2º PA'!$P$4:$P$1998=J$1),('Diário 2º PA'!$F$4:$F$1998))+SUMPRODUCT(-('Diário 3º PA'!$E$4:$E$1991='Analítico Cp.'!$B151),-('Diário 3º PA'!$P$4:$P$1991=J$1),('Diário 3º PA'!$F$4:$F$1991))+SUMPRODUCT(-('Diário 4º PA'!$E$4:$E$2000='Analítico Cp.'!$B151),-('Diário 4º PA'!$P$4:$P$2000=J$1),('Diário 4º PA'!$F$4:$F$2000))+SUMPRODUCT(-('Comp.'!$D$5:$D$152='Analítico Cp.'!$B151),-('Comp.'!$J$5:$J$152=J$1),('Comp.'!$E$5:$E$152))</f>
        <v>0</v>
      </c>
      <c r="K151" s="12">
        <f>SUMPRODUCT(-('Diário 1º PA'!$E$4:$E$2000='Analítico Cp.'!$B151),-('Diário 1º PA'!$P$4:$P$2000=K$1),('Diário 1º PA'!$F$4:$F$2000))+SUMPRODUCT(-('Diário 2º PA'!$E$4:$E$1998='Analítico Cp.'!$B151),-('Diário 2º PA'!$P$4:$P$1998=K$1),('Diário 2º PA'!$F$4:$F$1998))+SUMPRODUCT(-('Diário 3º PA'!$E$4:$E$1991='Analítico Cp.'!$B151),-('Diário 3º PA'!$P$4:$P$1991=K$1),('Diário 3º PA'!$F$4:$F$1991))+SUMPRODUCT(-('Diário 4º PA'!$E$4:$E$2000='Analítico Cp.'!$B151),-('Diário 4º PA'!$P$4:$P$2000=K$1),('Diário 4º PA'!$F$4:$F$2000))+SUMPRODUCT(-('Comp.'!$D$5:$D$152='Analítico Cp.'!$B151),-('Comp.'!$J$5:$J$152=K$1),('Comp.'!$E$5:$E$152))</f>
        <v>0</v>
      </c>
      <c r="L151" s="12">
        <f>SUMPRODUCT(-('Diário 1º PA'!$E$4:$E$2000='Analítico Cp.'!$B151),-('Diário 1º PA'!$P$4:$P$2000=L$1),('Diário 1º PA'!$F$4:$F$2000))+SUMPRODUCT(-('Diário 2º PA'!$E$4:$E$1998='Analítico Cp.'!$B151),-('Diário 2º PA'!$P$4:$P$1998=L$1),('Diário 2º PA'!$F$4:$F$1998))+SUMPRODUCT(-('Diário 3º PA'!$E$4:$E$1991='Analítico Cp.'!$B151),-('Diário 3º PA'!$P$4:$P$1991=L$1),('Diário 3º PA'!$F$4:$F$1991))+SUMPRODUCT(-('Diário 4º PA'!$E$4:$E$2000='Analítico Cp.'!$B151),-('Diário 4º PA'!$P$4:$P$2000=L$1),('Diário 4º PA'!$F$4:$F$2000))+SUMPRODUCT(-('Comp.'!$D$5:$D$152='Analítico Cp.'!$B151),-('Comp.'!$J$5:$J$152=L$1),('Comp.'!$E$5:$E$152))</f>
        <v>0</v>
      </c>
      <c r="M151" s="12">
        <f>SUMPRODUCT(-('Diário 1º PA'!$E$4:$E$2000='Analítico Cp.'!$B151),-('Diário 1º PA'!$P$4:$P$2000=M$1),('Diário 1º PA'!$F$4:$F$2000))+SUMPRODUCT(-('Diário 2º PA'!$E$4:$E$1998='Analítico Cp.'!$B151),-('Diário 2º PA'!$P$4:$P$1998=M$1),('Diário 2º PA'!$F$4:$F$1998))+SUMPRODUCT(-('Diário 3º PA'!$E$4:$E$1991='Analítico Cp.'!$B151),-('Diário 3º PA'!$P$4:$P$1991=M$1),('Diário 3º PA'!$F$4:$F$1991))+SUMPRODUCT(-('Diário 4º PA'!$E$4:$E$2000='Analítico Cp.'!$B151),-('Diário 4º PA'!$P$4:$P$2000=M$1),('Diário 4º PA'!$F$4:$F$2000))+SUMPRODUCT(-('Comp.'!$D$5:$D$152='Analítico Cp.'!$B151),-('Comp.'!$J$5:$J$152=M$1),('Comp.'!$E$5:$E$152))</f>
        <v>0</v>
      </c>
      <c r="N151" s="12">
        <f>SUMPRODUCT(-('Diário 1º PA'!$E$4:$E$2000='Analítico Cp.'!$B151),-('Diário 1º PA'!$P$4:$P$2000=N$1),('Diário 1º PA'!$F$4:$F$2000))+SUMPRODUCT(-('Diário 2º PA'!$E$4:$E$1998='Analítico Cp.'!$B151),-('Diário 2º PA'!$P$4:$P$1998=N$1),('Diário 2º PA'!$F$4:$F$1998))+SUMPRODUCT(-('Diário 3º PA'!$E$4:$E$1991='Analítico Cp.'!$B151),-('Diário 3º PA'!$P$4:$P$1991=N$1),('Diário 3º PA'!$F$4:$F$1991))+SUMPRODUCT(-('Diário 4º PA'!$E$4:$E$2000='Analítico Cp.'!$B151),-('Diário 4º PA'!$P$4:$P$2000=N$1),('Diário 4º PA'!$F$4:$F$2000))+SUMPRODUCT(-('Comp.'!$D$5:$D$152='Analítico Cp.'!$B151),-('Comp.'!$J$5:$J$152=N$1),('Comp.'!$E$5:$E$152))</f>
        <v>0</v>
      </c>
      <c r="O151" s="13">
        <f t="shared" si="17"/>
        <v>0</v>
      </c>
      <c r="P151" s="172">
        <f t="shared" si="18"/>
        <v>0</v>
      </c>
    </row>
    <row r="152" spans="1:16" ht="23.25" customHeight="1">
      <c r="A152" s="63" t="s">
        <v>26</v>
      </c>
      <c r="B152" s="61" t="s">
        <v>230</v>
      </c>
      <c r="C152" s="12">
        <f>SUMPRODUCT(-('Diário 1º PA'!$E$4:$E$2000='Analítico Cp.'!$B152),-('Diário 1º PA'!$P$4:$P$2000=C$1),('Diário 1º PA'!$F$4:$F$2000))+SUMPRODUCT(-('Diário 2º PA'!$E$4:$E$1998='Analítico Cp.'!$B152),-('Diário 2º PA'!$P$4:$P$1998=C$1),('Diário 2º PA'!$F$4:$F$1998))+SUMPRODUCT(-('Diário 3º PA'!$E$4:$E$1991='Analítico Cp.'!$B152),-('Diário 3º PA'!$P$4:$P$1991=C$1),('Diário 3º PA'!$F$4:$F$1991))+SUMPRODUCT(-('Diário 4º PA'!$E$4:$E$2000='Analítico Cp.'!$B152),-('Diário 4º PA'!$P$4:$P$2000=C$1),('Diário 4º PA'!$F$4:$F$2000))+SUMPRODUCT(-('Comp.'!$D$5:$D$152='Analítico Cp.'!$B152),-('Comp.'!$J$5:$J$152=C$1),('Comp.'!$E$5:$E$152))</f>
        <v>0</v>
      </c>
      <c r="D152" s="12">
        <f>SUMPRODUCT(-('Diário 1º PA'!$E$4:$E$2000='Analítico Cp.'!$B152),-('Diário 1º PA'!$P$4:$P$2000=D$1),('Diário 1º PA'!$F$4:$F$2000))+SUMPRODUCT(-('Diário 2º PA'!$E$4:$E$1998='Analítico Cp.'!$B152),-('Diário 2º PA'!$P$4:$P$1998=D$1),('Diário 2º PA'!$F$4:$F$1998))+SUMPRODUCT(-('Diário 3º PA'!$E$4:$E$1991='Analítico Cp.'!$B152),-('Diário 3º PA'!$P$4:$P$1991=D$1),('Diário 3º PA'!$F$4:$F$1991))+SUMPRODUCT(-('Diário 4º PA'!$E$4:$E$2000='Analítico Cp.'!$B152),-('Diário 4º PA'!$P$4:$P$2000=D$1),('Diário 4º PA'!$F$4:$F$2000))+SUMPRODUCT(-('Comp.'!$D$5:$D$152='Analítico Cp.'!$B152),-('Comp.'!$J$5:$J$152=D$1),('Comp.'!$E$5:$E$152))</f>
        <v>0</v>
      </c>
      <c r="E152" s="12">
        <f>SUMPRODUCT(-('Diário 1º PA'!$E$4:$E$2000='Analítico Cp.'!$B152),-('Diário 1º PA'!$P$4:$P$2000=E$1),('Diário 1º PA'!$F$4:$F$2000))+SUMPRODUCT(-('Diário 2º PA'!$E$4:$E$1998='Analítico Cp.'!$B152),-('Diário 2º PA'!$P$4:$P$1998=E$1),('Diário 2º PA'!$F$4:$F$1998))+SUMPRODUCT(-('Diário 3º PA'!$E$4:$E$1991='Analítico Cp.'!$B152),-('Diário 3º PA'!$P$4:$P$1991=E$1),('Diário 3º PA'!$F$4:$F$1991))+SUMPRODUCT(-('Diário 4º PA'!$E$4:$E$2000='Analítico Cp.'!$B152),-('Diário 4º PA'!$P$4:$P$2000=E$1),('Diário 4º PA'!$F$4:$F$2000))+SUMPRODUCT(-('Comp.'!$D$5:$D$152='Analítico Cp.'!$B152),-('Comp.'!$J$5:$J$152=E$1),('Comp.'!$E$5:$E$152))</f>
        <v>0</v>
      </c>
      <c r="F152" s="12">
        <f>SUMPRODUCT(-('Diário 1º PA'!$E$4:$E$2000='Analítico Cp.'!$B152),-('Diário 1º PA'!$P$4:$P$2000=F$1),('Diário 1º PA'!$F$4:$F$2000))+SUMPRODUCT(-('Diário 2º PA'!$E$4:$E$1998='Analítico Cp.'!$B152),-('Diário 2º PA'!$P$4:$P$1998=F$1),('Diário 2º PA'!$F$4:$F$1998))+SUMPRODUCT(-('Diário 3º PA'!$E$4:$E$1991='Analítico Cp.'!$B152),-('Diário 3º PA'!$P$4:$P$1991=F$1),('Diário 3º PA'!$F$4:$F$1991))+SUMPRODUCT(-('Diário 4º PA'!$E$4:$E$2000='Analítico Cp.'!$B152),-('Diário 4º PA'!$P$4:$P$2000=F$1),('Diário 4º PA'!$F$4:$F$2000))+SUMPRODUCT(-('Comp.'!$D$5:$D$152='Analítico Cp.'!$B152),-('Comp.'!$J$5:$J$152=F$1),('Comp.'!$E$5:$E$152))</f>
        <v>0</v>
      </c>
      <c r="G152" s="12">
        <f>SUMPRODUCT(-('Diário 1º PA'!$E$4:$E$2000='Analítico Cp.'!$B152),-('Diário 1º PA'!$P$4:$P$2000=G$1),('Diário 1º PA'!$F$4:$F$2000))+SUMPRODUCT(-('Diário 2º PA'!$E$4:$E$1998='Analítico Cp.'!$B152),-('Diário 2º PA'!$P$4:$P$1998=G$1),('Diário 2º PA'!$F$4:$F$1998))+SUMPRODUCT(-('Diário 3º PA'!$E$4:$E$1991='Analítico Cp.'!$B152),-('Diário 3º PA'!$P$4:$P$1991=G$1),('Diário 3º PA'!$F$4:$F$1991))+SUMPRODUCT(-('Diário 4º PA'!$E$4:$E$2000='Analítico Cp.'!$B152),-('Diário 4º PA'!$P$4:$P$2000=G$1),('Diário 4º PA'!$F$4:$F$2000))+SUMPRODUCT(-('Comp.'!$D$5:$D$152='Analítico Cp.'!$B152),-('Comp.'!$J$5:$J$152=G$1),('Comp.'!$E$5:$E$152))</f>
        <v>0</v>
      </c>
      <c r="H152" s="12">
        <f>SUMPRODUCT(-('Diário 1º PA'!$E$4:$E$2000='Analítico Cp.'!$B152),-('Diário 1º PA'!$P$4:$P$2000=H$1),('Diário 1º PA'!$F$4:$F$2000))+SUMPRODUCT(-('Diário 2º PA'!$E$4:$E$1998='Analítico Cp.'!$B152),-('Diário 2º PA'!$P$4:$P$1998=H$1),('Diário 2º PA'!$F$4:$F$1998))+SUMPRODUCT(-('Diário 3º PA'!$E$4:$E$1991='Analítico Cp.'!$B152),-('Diário 3º PA'!$P$4:$P$1991=H$1),('Diário 3º PA'!$F$4:$F$1991))+SUMPRODUCT(-('Diário 4º PA'!$E$4:$E$2000='Analítico Cp.'!$B152),-('Diário 4º PA'!$P$4:$P$2000=H$1),('Diário 4º PA'!$F$4:$F$2000))+SUMPRODUCT(-('Comp.'!$D$5:$D$152='Analítico Cp.'!$B152),-('Comp.'!$J$5:$J$152=H$1),('Comp.'!$E$5:$E$152))</f>
        <v>0</v>
      </c>
      <c r="I152" s="12">
        <f>SUMPRODUCT(-('Diário 1º PA'!$E$4:$E$2000='Analítico Cp.'!$B152),-('Diário 1º PA'!$P$4:$P$2000=I$1),('Diário 1º PA'!$F$4:$F$2000))+SUMPRODUCT(-('Diário 2º PA'!$E$4:$E$1998='Analítico Cp.'!$B152),-('Diário 2º PA'!$P$4:$P$1998=I$1),('Diário 2º PA'!$F$4:$F$1998))+SUMPRODUCT(-('Diário 3º PA'!$E$4:$E$1991='Analítico Cp.'!$B152),-('Diário 3º PA'!$P$4:$P$1991=I$1),('Diário 3º PA'!$F$4:$F$1991))+SUMPRODUCT(-('Diário 4º PA'!$E$4:$E$2000='Analítico Cp.'!$B152),-('Diário 4º PA'!$P$4:$P$2000=I$1),('Diário 4º PA'!$F$4:$F$2000))+SUMPRODUCT(-('Comp.'!$D$5:$D$152='Analítico Cp.'!$B152),-('Comp.'!$J$5:$J$152=I$1),('Comp.'!$E$5:$E$152))</f>
        <v>0</v>
      </c>
      <c r="J152" s="12">
        <f>SUMPRODUCT(-('Diário 1º PA'!$E$4:$E$2000='Analítico Cp.'!$B152),-('Diário 1º PA'!$P$4:$P$2000=J$1),('Diário 1º PA'!$F$4:$F$2000))+SUMPRODUCT(-('Diário 2º PA'!$E$4:$E$1998='Analítico Cp.'!$B152),-('Diário 2º PA'!$P$4:$P$1998=J$1),('Diário 2º PA'!$F$4:$F$1998))+SUMPRODUCT(-('Diário 3º PA'!$E$4:$E$1991='Analítico Cp.'!$B152),-('Diário 3º PA'!$P$4:$P$1991=J$1),('Diário 3º PA'!$F$4:$F$1991))+SUMPRODUCT(-('Diário 4º PA'!$E$4:$E$2000='Analítico Cp.'!$B152),-('Diário 4º PA'!$P$4:$P$2000=J$1),('Diário 4º PA'!$F$4:$F$2000))+SUMPRODUCT(-('Comp.'!$D$5:$D$152='Analítico Cp.'!$B152),-('Comp.'!$J$5:$J$152=J$1),('Comp.'!$E$5:$E$152))</f>
        <v>0</v>
      </c>
      <c r="K152" s="12">
        <f>SUMPRODUCT(-('Diário 1º PA'!$E$4:$E$2000='Analítico Cp.'!$B152),-('Diário 1º PA'!$P$4:$P$2000=K$1),('Diário 1º PA'!$F$4:$F$2000))+SUMPRODUCT(-('Diário 2º PA'!$E$4:$E$1998='Analítico Cp.'!$B152),-('Diário 2º PA'!$P$4:$P$1998=K$1),('Diário 2º PA'!$F$4:$F$1998))+SUMPRODUCT(-('Diário 3º PA'!$E$4:$E$1991='Analítico Cp.'!$B152),-('Diário 3º PA'!$P$4:$P$1991=K$1),('Diário 3º PA'!$F$4:$F$1991))+SUMPRODUCT(-('Diário 4º PA'!$E$4:$E$2000='Analítico Cp.'!$B152),-('Diário 4º PA'!$P$4:$P$2000=K$1),('Diário 4º PA'!$F$4:$F$2000))+SUMPRODUCT(-('Comp.'!$D$5:$D$152='Analítico Cp.'!$B152),-('Comp.'!$J$5:$J$152=K$1),('Comp.'!$E$5:$E$152))</f>
        <v>0</v>
      </c>
      <c r="L152" s="12">
        <f>SUMPRODUCT(-('Diário 1º PA'!$E$4:$E$2000='Analítico Cp.'!$B152),-('Diário 1º PA'!$P$4:$P$2000=L$1),('Diário 1º PA'!$F$4:$F$2000))+SUMPRODUCT(-('Diário 2º PA'!$E$4:$E$1998='Analítico Cp.'!$B152),-('Diário 2º PA'!$P$4:$P$1998=L$1),('Diário 2º PA'!$F$4:$F$1998))+SUMPRODUCT(-('Diário 3º PA'!$E$4:$E$1991='Analítico Cp.'!$B152),-('Diário 3º PA'!$P$4:$P$1991=L$1),('Diário 3º PA'!$F$4:$F$1991))+SUMPRODUCT(-('Diário 4º PA'!$E$4:$E$2000='Analítico Cp.'!$B152),-('Diário 4º PA'!$P$4:$P$2000=L$1),('Diário 4º PA'!$F$4:$F$2000))+SUMPRODUCT(-('Comp.'!$D$5:$D$152='Analítico Cp.'!$B152),-('Comp.'!$J$5:$J$152=L$1),('Comp.'!$E$5:$E$152))</f>
        <v>0</v>
      </c>
      <c r="M152" s="12">
        <f>SUMPRODUCT(-('Diário 1º PA'!$E$4:$E$2000='Analítico Cp.'!$B152),-('Diário 1º PA'!$P$4:$P$2000=M$1),('Diário 1º PA'!$F$4:$F$2000))+SUMPRODUCT(-('Diário 2º PA'!$E$4:$E$1998='Analítico Cp.'!$B152),-('Diário 2º PA'!$P$4:$P$1998=M$1),('Diário 2º PA'!$F$4:$F$1998))+SUMPRODUCT(-('Diário 3º PA'!$E$4:$E$1991='Analítico Cp.'!$B152),-('Diário 3º PA'!$P$4:$P$1991=M$1),('Diário 3º PA'!$F$4:$F$1991))+SUMPRODUCT(-('Diário 4º PA'!$E$4:$E$2000='Analítico Cp.'!$B152),-('Diário 4º PA'!$P$4:$P$2000=M$1),('Diário 4º PA'!$F$4:$F$2000))+SUMPRODUCT(-('Comp.'!$D$5:$D$152='Analítico Cp.'!$B152),-('Comp.'!$J$5:$J$152=M$1),('Comp.'!$E$5:$E$152))</f>
        <v>0</v>
      </c>
      <c r="N152" s="12">
        <f>SUMPRODUCT(-('Diário 1º PA'!$E$4:$E$2000='Analítico Cp.'!$B152),-('Diário 1º PA'!$P$4:$P$2000=N$1),('Diário 1º PA'!$F$4:$F$2000))+SUMPRODUCT(-('Diário 2º PA'!$E$4:$E$1998='Analítico Cp.'!$B152),-('Diário 2º PA'!$P$4:$P$1998=N$1),('Diário 2º PA'!$F$4:$F$1998))+SUMPRODUCT(-('Diário 3º PA'!$E$4:$E$1991='Analítico Cp.'!$B152),-('Diário 3º PA'!$P$4:$P$1991=N$1),('Diário 3º PA'!$F$4:$F$1991))+SUMPRODUCT(-('Diário 4º PA'!$E$4:$E$2000='Analítico Cp.'!$B152),-('Diário 4º PA'!$P$4:$P$2000=N$1),('Diário 4º PA'!$F$4:$F$2000))+SUMPRODUCT(-('Comp.'!$D$5:$D$152='Analítico Cp.'!$B152),-('Comp.'!$J$5:$J$152=N$1),('Comp.'!$E$5:$E$152))</f>
        <v>0</v>
      </c>
      <c r="O152" s="13">
        <f t="shared" si="17"/>
        <v>0</v>
      </c>
      <c r="P152" s="172">
        <f t="shared" si="18"/>
        <v>0</v>
      </c>
    </row>
    <row r="153" spans="1:16" ht="23.25" customHeight="1">
      <c r="A153" s="63" t="s">
        <v>27</v>
      </c>
      <c r="B153" s="61" t="s">
        <v>233</v>
      </c>
      <c r="C153" s="12">
        <f>SUMPRODUCT(-('Diário 1º PA'!$E$4:$E$2000='Analítico Cp.'!$B153),-('Diário 1º PA'!$P$4:$P$2000=C$1),('Diário 1º PA'!$F$4:$F$2000))+SUMPRODUCT(-('Diário 2º PA'!$E$4:$E$1998='Analítico Cp.'!$B153),-('Diário 2º PA'!$P$4:$P$1998=C$1),('Diário 2º PA'!$F$4:$F$1998))+SUMPRODUCT(-('Diário 3º PA'!$E$4:$E$1991='Analítico Cp.'!$B153),-('Diário 3º PA'!$P$4:$P$1991=C$1),('Diário 3º PA'!$F$4:$F$1991))+SUMPRODUCT(-('Diário 4º PA'!$E$4:$E$2000='Analítico Cp.'!$B153),-('Diário 4º PA'!$P$4:$P$2000=C$1),('Diário 4º PA'!$F$4:$F$2000))+SUMPRODUCT(-('Comp.'!$D$5:$D$152='Analítico Cp.'!$B153),-('Comp.'!$J$5:$J$152=C$1),('Comp.'!$E$5:$E$152))</f>
        <v>0</v>
      </c>
      <c r="D153" s="12">
        <f>SUMPRODUCT(-('Diário 1º PA'!$E$4:$E$2000='Analítico Cp.'!$B153),-('Diário 1º PA'!$P$4:$P$2000=D$1),('Diário 1º PA'!$F$4:$F$2000))+SUMPRODUCT(-('Diário 2º PA'!$E$4:$E$1998='Analítico Cp.'!$B153),-('Diário 2º PA'!$P$4:$P$1998=D$1),('Diário 2º PA'!$F$4:$F$1998))+SUMPRODUCT(-('Diário 3º PA'!$E$4:$E$1991='Analítico Cp.'!$B153),-('Diário 3º PA'!$P$4:$P$1991=D$1),('Diário 3º PA'!$F$4:$F$1991))+SUMPRODUCT(-('Diário 4º PA'!$E$4:$E$2000='Analítico Cp.'!$B153),-('Diário 4º PA'!$P$4:$P$2000=D$1),('Diário 4º PA'!$F$4:$F$2000))+SUMPRODUCT(-('Comp.'!$D$5:$D$152='Analítico Cp.'!$B153),-('Comp.'!$J$5:$J$152=D$1),('Comp.'!$E$5:$E$152))</f>
        <v>0</v>
      </c>
      <c r="E153" s="12">
        <f>SUMPRODUCT(-('Diário 1º PA'!$E$4:$E$2000='Analítico Cp.'!$B153),-('Diário 1º PA'!$P$4:$P$2000=E$1),('Diário 1º PA'!$F$4:$F$2000))+SUMPRODUCT(-('Diário 2º PA'!$E$4:$E$1998='Analítico Cp.'!$B153),-('Diário 2º PA'!$P$4:$P$1998=E$1),('Diário 2º PA'!$F$4:$F$1998))+SUMPRODUCT(-('Diário 3º PA'!$E$4:$E$1991='Analítico Cp.'!$B153),-('Diário 3º PA'!$P$4:$P$1991=E$1),('Diário 3º PA'!$F$4:$F$1991))+SUMPRODUCT(-('Diário 4º PA'!$E$4:$E$2000='Analítico Cp.'!$B153),-('Diário 4º PA'!$P$4:$P$2000=E$1),('Diário 4º PA'!$F$4:$F$2000))+SUMPRODUCT(-('Comp.'!$D$5:$D$152='Analítico Cp.'!$B153),-('Comp.'!$J$5:$J$152=E$1),('Comp.'!$E$5:$E$152))</f>
        <v>0</v>
      </c>
      <c r="F153" s="12">
        <f>SUMPRODUCT(-('Diário 1º PA'!$E$4:$E$2000='Analítico Cp.'!$B153),-('Diário 1º PA'!$P$4:$P$2000=F$1),('Diário 1º PA'!$F$4:$F$2000))+SUMPRODUCT(-('Diário 2º PA'!$E$4:$E$1998='Analítico Cp.'!$B153),-('Diário 2º PA'!$P$4:$P$1998=F$1),('Diário 2º PA'!$F$4:$F$1998))+SUMPRODUCT(-('Diário 3º PA'!$E$4:$E$1991='Analítico Cp.'!$B153),-('Diário 3º PA'!$P$4:$P$1991=F$1),('Diário 3º PA'!$F$4:$F$1991))+SUMPRODUCT(-('Diário 4º PA'!$E$4:$E$2000='Analítico Cp.'!$B153),-('Diário 4º PA'!$P$4:$P$2000=F$1),('Diário 4º PA'!$F$4:$F$2000))+SUMPRODUCT(-('Comp.'!$D$5:$D$152='Analítico Cp.'!$B153),-('Comp.'!$J$5:$J$152=F$1),('Comp.'!$E$5:$E$152))</f>
        <v>0</v>
      </c>
      <c r="G153" s="12">
        <f>SUMPRODUCT(-('Diário 1º PA'!$E$4:$E$2000='Analítico Cp.'!$B153),-('Diário 1º PA'!$P$4:$P$2000=G$1),('Diário 1º PA'!$F$4:$F$2000))+SUMPRODUCT(-('Diário 2º PA'!$E$4:$E$1998='Analítico Cp.'!$B153),-('Diário 2º PA'!$P$4:$P$1998=G$1),('Diário 2º PA'!$F$4:$F$1998))+SUMPRODUCT(-('Diário 3º PA'!$E$4:$E$1991='Analítico Cp.'!$B153),-('Diário 3º PA'!$P$4:$P$1991=G$1),('Diário 3º PA'!$F$4:$F$1991))+SUMPRODUCT(-('Diário 4º PA'!$E$4:$E$2000='Analítico Cp.'!$B153),-('Diário 4º PA'!$P$4:$P$2000=G$1),('Diário 4º PA'!$F$4:$F$2000))+SUMPRODUCT(-('Comp.'!$D$5:$D$152='Analítico Cp.'!$B153),-('Comp.'!$J$5:$J$152=G$1),('Comp.'!$E$5:$E$152))</f>
        <v>0</v>
      </c>
      <c r="H153" s="12">
        <f>SUMPRODUCT(-('Diário 1º PA'!$E$4:$E$2000='Analítico Cp.'!$B153),-('Diário 1º PA'!$P$4:$P$2000=H$1),('Diário 1º PA'!$F$4:$F$2000))+SUMPRODUCT(-('Diário 2º PA'!$E$4:$E$1998='Analítico Cp.'!$B153),-('Diário 2º PA'!$P$4:$P$1998=H$1),('Diário 2º PA'!$F$4:$F$1998))+SUMPRODUCT(-('Diário 3º PA'!$E$4:$E$1991='Analítico Cp.'!$B153),-('Diário 3º PA'!$P$4:$P$1991=H$1),('Diário 3º PA'!$F$4:$F$1991))+SUMPRODUCT(-('Diário 4º PA'!$E$4:$E$2000='Analítico Cp.'!$B153),-('Diário 4º PA'!$P$4:$P$2000=H$1),('Diário 4º PA'!$F$4:$F$2000))+SUMPRODUCT(-('Comp.'!$D$5:$D$152='Analítico Cp.'!$B153),-('Comp.'!$J$5:$J$152=H$1),('Comp.'!$E$5:$E$152))</f>
        <v>0</v>
      </c>
      <c r="I153" s="12">
        <f>SUMPRODUCT(-('Diário 1º PA'!$E$4:$E$2000='Analítico Cp.'!$B153),-('Diário 1º PA'!$P$4:$P$2000=I$1),('Diário 1º PA'!$F$4:$F$2000))+SUMPRODUCT(-('Diário 2º PA'!$E$4:$E$1998='Analítico Cp.'!$B153),-('Diário 2º PA'!$P$4:$P$1998=I$1),('Diário 2º PA'!$F$4:$F$1998))+SUMPRODUCT(-('Diário 3º PA'!$E$4:$E$1991='Analítico Cp.'!$B153),-('Diário 3º PA'!$P$4:$P$1991=I$1),('Diário 3º PA'!$F$4:$F$1991))+SUMPRODUCT(-('Diário 4º PA'!$E$4:$E$2000='Analítico Cp.'!$B153),-('Diário 4º PA'!$P$4:$P$2000=I$1),('Diário 4º PA'!$F$4:$F$2000))+SUMPRODUCT(-('Comp.'!$D$5:$D$152='Analítico Cp.'!$B153),-('Comp.'!$J$5:$J$152=I$1),('Comp.'!$E$5:$E$152))</f>
        <v>0</v>
      </c>
      <c r="J153" s="12">
        <f>SUMPRODUCT(-('Diário 1º PA'!$E$4:$E$2000='Analítico Cp.'!$B153),-('Diário 1º PA'!$P$4:$P$2000=J$1),('Diário 1º PA'!$F$4:$F$2000))+SUMPRODUCT(-('Diário 2º PA'!$E$4:$E$1998='Analítico Cp.'!$B153),-('Diário 2º PA'!$P$4:$P$1998=J$1),('Diário 2º PA'!$F$4:$F$1998))+SUMPRODUCT(-('Diário 3º PA'!$E$4:$E$1991='Analítico Cp.'!$B153),-('Diário 3º PA'!$P$4:$P$1991=J$1),('Diário 3º PA'!$F$4:$F$1991))+SUMPRODUCT(-('Diário 4º PA'!$E$4:$E$2000='Analítico Cp.'!$B153),-('Diário 4º PA'!$P$4:$P$2000=J$1),('Diário 4º PA'!$F$4:$F$2000))+SUMPRODUCT(-('Comp.'!$D$5:$D$152='Analítico Cp.'!$B153),-('Comp.'!$J$5:$J$152=J$1),('Comp.'!$E$5:$E$152))</f>
        <v>0</v>
      </c>
      <c r="K153" s="12">
        <f>SUMPRODUCT(-('Diário 1º PA'!$E$4:$E$2000='Analítico Cp.'!$B153),-('Diário 1º PA'!$P$4:$P$2000=K$1),('Diário 1º PA'!$F$4:$F$2000))+SUMPRODUCT(-('Diário 2º PA'!$E$4:$E$1998='Analítico Cp.'!$B153),-('Diário 2º PA'!$P$4:$P$1998=K$1),('Diário 2º PA'!$F$4:$F$1998))+SUMPRODUCT(-('Diário 3º PA'!$E$4:$E$1991='Analítico Cp.'!$B153),-('Diário 3º PA'!$P$4:$P$1991=K$1),('Diário 3º PA'!$F$4:$F$1991))+SUMPRODUCT(-('Diário 4º PA'!$E$4:$E$2000='Analítico Cp.'!$B153),-('Diário 4º PA'!$P$4:$P$2000=K$1),('Diário 4º PA'!$F$4:$F$2000))+SUMPRODUCT(-('Comp.'!$D$5:$D$152='Analítico Cp.'!$B153),-('Comp.'!$J$5:$J$152=K$1),('Comp.'!$E$5:$E$152))</f>
        <v>0</v>
      </c>
      <c r="L153" s="12">
        <f>SUMPRODUCT(-('Diário 1º PA'!$E$4:$E$2000='Analítico Cp.'!$B153),-('Diário 1º PA'!$P$4:$P$2000=L$1),('Diário 1º PA'!$F$4:$F$2000))+SUMPRODUCT(-('Diário 2º PA'!$E$4:$E$1998='Analítico Cp.'!$B153),-('Diário 2º PA'!$P$4:$P$1998=L$1),('Diário 2º PA'!$F$4:$F$1998))+SUMPRODUCT(-('Diário 3º PA'!$E$4:$E$1991='Analítico Cp.'!$B153),-('Diário 3º PA'!$P$4:$P$1991=L$1),('Diário 3º PA'!$F$4:$F$1991))+SUMPRODUCT(-('Diário 4º PA'!$E$4:$E$2000='Analítico Cp.'!$B153),-('Diário 4º PA'!$P$4:$P$2000=L$1),('Diário 4º PA'!$F$4:$F$2000))+SUMPRODUCT(-('Comp.'!$D$5:$D$152='Analítico Cp.'!$B153),-('Comp.'!$J$5:$J$152=L$1),('Comp.'!$E$5:$E$152))</f>
        <v>0</v>
      </c>
      <c r="M153" s="12">
        <f>SUMPRODUCT(-('Diário 1º PA'!$E$4:$E$2000='Analítico Cp.'!$B153),-('Diário 1º PA'!$P$4:$P$2000=M$1),('Diário 1º PA'!$F$4:$F$2000))+SUMPRODUCT(-('Diário 2º PA'!$E$4:$E$1998='Analítico Cp.'!$B153),-('Diário 2º PA'!$P$4:$P$1998=M$1),('Diário 2º PA'!$F$4:$F$1998))+SUMPRODUCT(-('Diário 3º PA'!$E$4:$E$1991='Analítico Cp.'!$B153),-('Diário 3º PA'!$P$4:$P$1991=M$1),('Diário 3º PA'!$F$4:$F$1991))+SUMPRODUCT(-('Diário 4º PA'!$E$4:$E$2000='Analítico Cp.'!$B153),-('Diário 4º PA'!$P$4:$P$2000=M$1),('Diário 4º PA'!$F$4:$F$2000))+SUMPRODUCT(-('Comp.'!$D$5:$D$152='Analítico Cp.'!$B153),-('Comp.'!$J$5:$J$152=M$1),('Comp.'!$E$5:$E$152))</f>
        <v>0</v>
      </c>
      <c r="N153" s="12">
        <f>SUMPRODUCT(-('Diário 1º PA'!$E$4:$E$2000='Analítico Cp.'!$B153),-('Diário 1º PA'!$P$4:$P$2000=N$1),('Diário 1º PA'!$F$4:$F$2000))+SUMPRODUCT(-('Diário 2º PA'!$E$4:$E$1998='Analítico Cp.'!$B153),-('Diário 2º PA'!$P$4:$P$1998=N$1),('Diário 2º PA'!$F$4:$F$1998))+SUMPRODUCT(-('Diário 3º PA'!$E$4:$E$1991='Analítico Cp.'!$B153),-('Diário 3º PA'!$P$4:$P$1991=N$1),('Diário 3º PA'!$F$4:$F$1991))+SUMPRODUCT(-('Diário 4º PA'!$E$4:$E$2000='Analítico Cp.'!$B153),-('Diário 4º PA'!$P$4:$P$2000=N$1),('Diário 4º PA'!$F$4:$F$2000))+SUMPRODUCT(-('Comp.'!$D$5:$D$152='Analítico Cp.'!$B153),-('Comp.'!$J$5:$J$152=N$1),('Comp.'!$E$5:$E$152))</f>
        <v>0</v>
      </c>
      <c r="O153" s="13">
        <f t="shared" si="17"/>
        <v>0</v>
      </c>
      <c r="P153" s="172">
        <f t="shared" si="18"/>
        <v>0</v>
      </c>
    </row>
    <row r="154" spans="1:16" ht="23.25" customHeight="1">
      <c r="A154" s="63" t="s">
        <v>28</v>
      </c>
      <c r="B154" s="61" t="s">
        <v>234</v>
      </c>
      <c r="C154" s="12">
        <f>SUMPRODUCT(-('Diário 1º PA'!$E$4:$E$2000='Analítico Cp.'!$B154),-('Diário 1º PA'!$P$4:$P$2000=C$1),('Diário 1º PA'!$F$4:$F$2000))+SUMPRODUCT(-('Diário 2º PA'!$E$4:$E$1998='Analítico Cp.'!$B154),-('Diário 2º PA'!$P$4:$P$1998=C$1),('Diário 2º PA'!$F$4:$F$1998))+SUMPRODUCT(-('Diário 3º PA'!$E$4:$E$1991='Analítico Cp.'!$B154),-('Diário 3º PA'!$P$4:$P$1991=C$1),('Diário 3º PA'!$F$4:$F$1991))+SUMPRODUCT(-('Diário 4º PA'!$E$4:$E$2000='Analítico Cp.'!$B154),-('Diário 4º PA'!$P$4:$P$2000=C$1),('Diário 4º PA'!$F$4:$F$2000))+SUMPRODUCT(-('Comp.'!$D$5:$D$152='Analítico Cp.'!$B154),-('Comp.'!$J$5:$J$152=C$1),('Comp.'!$E$5:$E$152))</f>
        <v>0</v>
      </c>
      <c r="D154" s="12">
        <f>SUMPRODUCT(-('Diário 1º PA'!$E$4:$E$2000='Analítico Cp.'!$B154),-('Diário 1º PA'!$P$4:$P$2000=D$1),('Diário 1º PA'!$F$4:$F$2000))+SUMPRODUCT(-('Diário 2º PA'!$E$4:$E$1998='Analítico Cp.'!$B154),-('Diário 2º PA'!$P$4:$P$1998=D$1),('Diário 2º PA'!$F$4:$F$1998))+SUMPRODUCT(-('Diário 3º PA'!$E$4:$E$1991='Analítico Cp.'!$B154),-('Diário 3º PA'!$P$4:$P$1991=D$1),('Diário 3º PA'!$F$4:$F$1991))+SUMPRODUCT(-('Diário 4º PA'!$E$4:$E$2000='Analítico Cp.'!$B154),-('Diário 4º PA'!$P$4:$P$2000=D$1),('Diário 4º PA'!$F$4:$F$2000))+SUMPRODUCT(-('Comp.'!$D$5:$D$152='Analítico Cp.'!$B154),-('Comp.'!$J$5:$J$152=D$1),('Comp.'!$E$5:$E$152))</f>
        <v>0</v>
      </c>
      <c r="E154" s="12">
        <f>SUMPRODUCT(-('Diário 1º PA'!$E$4:$E$2000='Analítico Cp.'!$B154),-('Diário 1º PA'!$P$4:$P$2000=E$1),('Diário 1º PA'!$F$4:$F$2000))+SUMPRODUCT(-('Diário 2º PA'!$E$4:$E$1998='Analítico Cp.'!$B154),-('Diário 2º PA'!$P$4:$P$1998=E$1),('Diário 2º PA'!$F$4:$F$1998))+SUMPRODUCT(-('Diário 3º PA'!$E$4:$E$1991='Analítico Cp.'!$B154),-('Diário 3º PA'!$P$4:$P$1991=E$1),('Diário 3º PA'!$F$4:$F$1991))+SUMPRODUCT(-('Diário 4º PA'!$E$4:$E$2000='Analítico Cp.'!$B154),-('Diário 4º PA'!$P$4:$P$2000=E$1),('Diário 4º PA'!$F$4:$F$2000))+SUMPRODUCT(-('Comp.'!$D$5:$D$152='Analítico Cp.'!$B154),-('Comp.'!$J$5:$J$152=E$1),('Comp.'!$E$5:$E$152))</f>
        <v>0</v>
      </c>
      <c r="F154" s="12">
        <f>SUMPRODUCT(-('Diário 1º PA'!$E$4:$E$2000='Analítico Cp.'!$B154),-('Diário 1º PA'!$P$4:$P$2000=F$1),('Diário 1º PA'!$F$4:$F$2000))+SUMPRODUCT(-('Diário 2º PA'!$E$4:$E$1998='Analítico Cp.'!$B154),-('Diário 2º PA'!$P$4:$P$1998=F$1),('Diário 2º PA'!$F$4:$F$1998))+SUMPRODUCT(-('Diário 3º PA'!$E$4:$E$1991='Analítico Cp.'!$B154),-('Diário 3º PA'!$P$4:$P$1991=F$1),('Diário 3º PA'!$F$4:$F$1991))+SUMPRODUCT(-('Diário 4º PA'!$E$4:$E$2000='Analítico Cp.'!$B154),-('Diário 4º PA'!$P$4:$P$2000=F$1),('Diário 4º PA'!$F$4:$F$2000))+SUMPRODUCT(-('Comp.'!$D$5:$D$152='Analítico Cp.'!$B154),-('Comp.'!$J$5:$J$152=F$1),('Comp.'!$E$5:$E$152))</f>
        <v>0</v>
      </c>
      <c r="G154" s="12">
        <f>SUMPRODUCT(-('Diário 1º PA'!$E$4:$E$2000='Analítico Cp.'!$B154),-('Diário 1º PA'!$P$4:$P$2000=G$1),('Diário 1º PA'!$F$4:$F$2000))+SUMPRODUCT(-('Diário 2º PA'!$E$4:$E$1998='Analítico Cp.'!$B154),-('Diário 2º PA'!$P$4:$P$1998=G$1),('Diário 2º PA'!$F$4:$F$1998))+SUMPRODUCT(-('Diário 3º PA'!$E$4:$E$1991='Analítico Cp.'!$B154),-('Diário 3º PA'!$P$4:$P$1991=G$1),('Diário 3º PA'!$F$4:$F$1991))+SUMPRODUCT(-('Diário 4º PA'!$E$4:$E$2000='Analítico Cp.'!$B154),-('Diário 4º PA'!$P$4:$P$2000=G$1),('Diário 4º PA'!$F$4:$F$2000))+SUMPRODUCT(-('Comp.'!$D$5:$D$152='Analítico Cp.'!$B154),-('Comp.'!$J$5:$J$152=G$1),('Comp.'!$E$5:$E$152))</f>
        <v>0</v>
      </c>
      <c r="H154" s="12">
        <f>SUMPRODUCT(-('Diário 1º PA'!$E$4:$E$2000='Analítico Cp.'!$B154),-('Diário 1º PA'!$P$4:$P$2000=H$1),('Diário 1º PA'!$F$4:$F$2000))+SUMPRODUCT(-('Diário 2º PA'!$E$4:$E$1998='Analítico Cp.'!$B154),-('Diário 2º PA'!$P$4:$P$1998=H$1),('Diário 2º PA'!$F$4:$F$1998))+SUMPRODUCT(-('Diário 3º PA'!$E$4:$E$1991='Analítico Cp.'!$B154),-('Diário 3º PA'!$P$4:$P$1991=H$1),('Diário 3º PA'!$F$4:$F$1991))+SUMPRODUCT(-('Diário 4º PA'!$E$4:$E$2000='Analítico Cp.'!$B154),-('Diário 4º PA'!$P$4:$P$2000=H$1),('Diário 4º PA'!$F$4:$F$2000))+SUMPRODUCT(-('Comp.'!$D$5:$D$152='Analítico Cp.'!$B154),-('Comp.'!$J$5:$J$152=H$1),('Comp.'!$E$5:$E$152))</f>
        <v>0</v>
      </c>
      <c r="I154" s="12">
        <f>SUMPRODUCT(-('Diário 1º PA'!$E$4:$E$2000='Analítico Cp.'!$B154),-('Diário 1º PA'!$P$4:$P$2000=I$1),('Diário 1º PA'!$F$4:$F$2000))+SUMPRODUCT(-('Diário 2º PA'!$E$4:$E$1998='Analítico Cp.'!$B154),-('Diário 2º PA'!$P$4:$P$1998=I$1),('Diário 2º PA'!$F$4:$F$1998))+SUMPRODUCT(-('Diário 3º PA'!$E$4:$E$1991='Analítico Cp.'!$B154),-('Diário 3º PA'!$P$4:$P$1991=I$1),('Diário 3º PA'!$F$4:$F$1991))+SUMPRODUCT(-('Diário 4º PA'!$E$4:$E$2000='Analítico Cp.'!$B154),-('Diário 4º PA'!$P$4:$P$2000=I$1),('Diário 4º PA'!$F$4:$F$2000))+SUMPRODUCT(-('Comp.'!$D$5:$D$152='Analítico Cp.'!$B154),-('Comp.'!$J$5:$J$152=I$1),('Comp.'!$E$5:$E$152))</f>
        <v>0</v>
      </c>
      <c r="J154" s="12">
        <f>SUMPRODUCT(-('Diário 1º PA'!$E$4:$E$2000='Analítico Cp.'!$B154),-('Diário 1º PA'!$P$4:$P$2000=J$1),('Diário 1º PA'!$F$4:$F$2000))+SUMPRODUCT(-('Diário 2º PA'!$E$4:$E$1998='Analítico Cp.'!$B154),-('Diário 2º PA'!$P$4:$P$1998=J$1),('Diário 2º PA'!$F$4:$F$1998))+SUMPRODUCT(-('Diário 3º PA'!$E$4:$E$1991='Analítico Cp.'!$B154),-('Diário 3º PA'!$P$4:$P$1991=J$1),('Diário 3º PA'!$F$4:$F$1991))+SUMPRODUCT(-('Diário 4º PA'!$E$4:$E$2000='Analítico Cp.'!$B154),-('Diário 4º PA'!$P$4:$P$2000=J$1),('Diário 4º PA'!$F$4:$F$2000))+SUMPRODUCT(-('Comp.'!$D$5:$D$152='Analítico Cp.'!$B154),-('Comp.'!$J$5:$J$152=J$1),('Comp.'!$E$5:$E$152))</f>
        <v>0</v>
      </c>
      <c r="K154" s="12">
        <f>SUMPRODUCT(-('Diário 1º PA'!$E$4:$E$2000='Analítico Cp.'!$B154),-('Diário 1º PA'!$P$4:$P$2000=K$1),('Diário 1º PA'!$F$4:$F$2000))+SUMPRODUCT(-('Diário 2º PA'!$E$4:$E$1998='Analítico Cp.'!$B154),-('Diário 2º PA'!$P$4:$P$1998=K$1),('Diário 2º PA'!$F$4:$F$1998))+SUMPRODUCT(-('Diário 3º PA'!$E$4:$E$1991='Analítico Cp.'!$B154),-('Diário 3º PA'!$P$4:$P$1991=K$1),('Diário 3º PA'!$F$4:$F$1991))+SUMPRODUCT(-('Diário 4º PA'!$E$4:$E$2000='Analítico Cp.'!$B154),-('Diário 4º PA'!$P$4:$P$2000=K$1),('Diário 4º PA'!$F$4:$F$2000))+SUMPRODUCT(-('Comp.'!$D$5:$D$152='Analítico Cp.'!$B154),-('Comp.'!$J$5:$J$152=K$1),('Comp.'!$E$5:$E$152))</f>
        <v>0</v>
      </c>
      <c r="L154" s="12">
        <f>SUMPRODUCT(-('Diário 1º PA'!$E$4:$E$2000='Analítico Cp.'!$B154),-('Diário 1º PA'!$P$4:$P$2000=L$1),('Diário 1º PA'!$F$4:$F$2000))+SUMPRODUCT(-('Diário 2º PA'!$E$4:$E$1998='Analítico Cp.'!$B154),-('Diário 2º PA'!$P$4:$P$1998=L$1),('Diário 2º PA'!$F$4:$F$1998))+SUMPRODUCT(-('Diário 3º PA'!$E$4:$E$1991='Analítico Cp.'!$B154),-('Diário 3º PA'!$P$4:$P$1991=L$1),('Diário 3º PA'!$F$4:$F$1991))+SUMPRODUCT(-('Diário 4º PA'!$E$4:$E$2000='Analítico Cp.'!$B154),-('Diário 4º PA'!$P$4:$P$2000=L$1),('Diário 4º PA'!$F$4:$F$2000))+SUMPRODUCT(-('Comp.'!$D$5:$D$152='Analítico Cp.'!$B154),-('Comp.'!$J$5:$J$152=L$1),('Comp.'!$E$5:$E$152))</f>
        <v>0</v>
      </c>
      <c r="M154" s="12">
        <f>SUMPRODUCT(-('Diário 1º PA'!$E$4:$E$2000='Analítico Cp.'!$B154),-('Diário 1º PA'!$P$4:$P$2000=M$1),('Diário 1º PA'!$F$4:$F$2000))+SUMPRODUCT(-('Diário 2º PA'!$E$4:$E$1998='Analítico Cp.'!$B154),-('Diário 2º PA'!$P$4:$P$1998=M$1),('Diário 2º PA'!$F$4:$F$1998))+SUMPRODUCT(-('Diário 3º PA'!$E$4:$E$1991='Analítico Cp.'!$B154),-('Diário 3º PA'!$P$4:$P$1991=M$1),('Diário 3º PA'!$F$4:$F$1991))+SUMPRODUCT(-('Diário 4º PA'!$E$4:$E$2000='Analítico Cp.'!$B154),-('Diário 4º PA'!$P$4:$P$2000=M$1),('Diário 4º PA'!$F$4:$F$2000))+SUMPRODUCT(-('Comp.'!$D$5:$D$152='Analítico Cp.'!$B154),-('Comp.'!$J$5:$J$152=M$1),('Comp.'!$E$5:$E$152))</f>
        <v>0</v>
      </c>
      <c r="N154" s="12">
        <f>SUMPRODUCT(-('Diário 1º PA'!$E$4:$E$2000='Analítico Cp.'!$B154),-('Diário 1º PA'!$P$4:$P$2000=N$1),('Diário 1º PA'!$F$4:$F$2000))+SUMPRODUCT(-('Diário 2º PA'!$E$4:$E$1998='Analítico Cp.'!$B154),-('Diário 2º PA'!$P$4:$P$1998=N$1),('Diário 2º PA'!$F$4:$F$1998))+SUMPRODUCT(-('Diário 3º PA'!$E$4:$E$1991='Analítico Cp.'!$B154),-('Diário 3º PA'!$P$4:$P$1991=N$1),('Diário 3º PA'!$F$4:$F$1991))+SUMPRODUCT(-('Diário 4º PA'!$E$4:$E$2000='Analítico Cp.'!$B154),-('Diário 4º PA'!$P$4:$P$2000=N$1),('Diário 4º PA'!$F$4:$F$2000))+SUMPRODUCT(-('Comp.'!$D$5:$D$152='Analítico Cp.'!$B154),-('Comp.'!$J$5:$J$152=N$1),('Comp.'!$E$5:$E$152))</f>
        <v>0</v>
      </c>
      <c r="O154" s="13">
        <f t="shared" si="17"/>
        <v>0</v>
      </c>
      <c r="P154" s="172">
        <f t="shared" si="18"/>
        <v>0</v>
      </c>
    </row>
    <row r="155" spans="1:16" ht="23.25" customHeight="1">
      <c r="A155" s="63" t="s">
        <v>136</v>
      </c>
      <c r="B155" s="61" t="s">
        <v>72</v>
      </c>
      <c r="C155" s="12">
        <f>SUMPRODUCT(-('Diário 1º PA'!$E$4:$E$2000='Analítico Cp.'!$B155),-('Diário 1º PA'!$P$4:$P$2000=C$1),('Diário 1º PA'!$F$4:$F$2000))+SUMPRODUCT(-('Diário 2º PA'!$E$4:$E$1998='Analítico Cp.'!$B155),-('Diário 2º PA'!$P$4:$P$1998=C$1),('Diário 2º PA'!$F$4:$F$1998))+SUMPRODUCT(-('Diário 3º PA'!$E$4:$E$1991='Analítico Cp.'!$B155),-('Diário 3º PA'!$P$4:$P$1991=C$1),('Diário 3º PA'!$F$4:$F$1991))+SUMPRODUCT(-('Diário 4º PA'!$E$4:$E$2000='Analítico Cp.'!$B155),-('Diário 4º PA'!$P$4:$P$2000=C$1),('Diário 4º PA'!$F$4:$F$2000))+SUMPRODUCT(-('Comp.'!$D$5:$D$152='Analítico Cp.'!$B155),-('Comp.'!$J$5:$J$152=C$1),('Comp.'!$E$5:$E$152))</f>
        <v>0</v>
      </c>
      <c r="D155" s="12">
        <f>SUMPRODUCT(-('Diário 1º PA'!$E$4:$E$2000='Analítico Cp.'!$B155),-('Diário 1º PA'!$P$4:$P$2000=D$1),('Diário 1º PA'!$F$4:$F$2000))+SUMPRODUCT(-('Diário 2º PA'!$E$4:$E$1998='Analítico Cp.'!$B155),-('Diário 2º PA'!$P$4:$P$1998=D$1),('Diário 2º PA'!$F$4:$F$1998))+SUMPRODUCT(-('Diário 3º PA'!$E$4:$E$1991='Analítico Cp.'!$B155),-('Diário 3º PA'!$P$4:$P$1991=D$1),('Diário 3º PA'!$F$4:$F$1991))+SUMPRODUCT(-('Diário 4º PA'!$E$4:$E$2000='Analítico Cp.'!$B155),-('Diário 4º PA'!$P$4:$P$2000=D$1),('Diário 4º PA'!$F$4:$F$2000))+SUMPRODUCT(-('Comp.'!$D$5:$D$152='Analítico Cp.'!$B155),-('Comp.'!$J$5:$J$152=D$1),('Comp.'!$E$5:$E$152))</f>
        <v>0</v>
      </c>
      <c r="E155" s="12">
        <f>SUMPRODUCT(-('Diário 1º PA'!$E$4:$E$2000='Analítico Cp.'!$B155),-('Diário 1º PA'!$P$4:$P$2000=E$1),('Diário 1º PA'!$F$4:$F$2000))+SUMPRODUCT(-('Diário 2º PA'!$E$4:$E$1998='Analítico Cp.'!$B155),-('Diário 2º PA'!$P$4:$P$1998=E$1),('Diário 2º PA'!$F$4:$F$1998))+SUMPRODUCT(-('Diário 3º PA'!$E$4:$E$1991='Analítico Cp.'!$B155),-('Diário 3º PA'!$P$4:$P$1991=E$1),('Diário 3º PA'!$F$4:$F$1991))+SUMPRODUCT(-('Diário 4º PA'!$E$4:$E$2000='Analítico Cp.'!$B155),-('Diário 4º PA'!$P$4:$P$2000=E$1),('Diário 4º PA'!$F$4:$F$2000))+SUMPRODUCT(-('Comp.'!$D$5:$D$152='Analítico Cp.'!$B155),-('Comp.'!$J$5:$J$152=E$1),('Comp.'!$E$5:$E$152))</f>
        <v>0</v>
      </c>
      <c r="F155" s="12">
        <f>SUMPRODUCT(-('Diário 1º PA'!$E$4:$E$2000='Analítico Cp.'!$B155),-('Diário 1º PA'!$P$4:$P$2000=F$1),('Diário 1º PA'!$F$4:$F$2000))+SUMPRODUCT(-('Diário 2º PA'!$E$4:$E$1998='Analítico Cp.'!$B155),-('Diário 2º PA'!$P$4:$P$1998=F$1),('Diário 2º PA'!$F$4:$F$1998))+SUMPRODUCT(-('Diário 3º PA'!$E$4:$E$1991='Analítico Cp.'!$B155),-('Diário 3º PA'!$P$4:$P$1991=F$1),('Diário 3º PA'!$F$4:$F$1991))+SUMPRODUCT(-('Diário 4º PA'!$E$4:$E$2000='Analítico Cp.'!$B155),-('Diário 4º PA'!$P$4:$P$2000=F$1),('Diário 4º PA'!$F$4:$F$2000))+SUMPRODUCT(-('Comp.'!$D$5:$D$152='Analítico Cp.'!$B155),-('Comp.'!$J$5:$J$152=F$1),('Comp.'!$E$5:$E$152))</f>
        <v>0</v>
      </c>
      <c r="G155" s="12">
        <f>SUMPRODUCT(-('Diário 1º PA'!$E$4:$E$2000='Analítico Cp.'!$B155),-('Diário 1º PA'!$P$4:$P$2000=G$1),('Diário 1º PA'!$F$4:$F$2000))+SUMPRODUCT(-('Diário 2º PA'!$E$4:$E$1998='Analítico Cp.'!$B155),-('Diário 2º PA'!$P$4:$P$1998=G$1),('Diário 2º PA'!$F$4:$F$1998))+SUMPRODUCT(-('Diário 3º PA'!$E$4:$E$1991='Analítico Cp.'!$B155),-('Diário 3º PA'!$P$4:$P$1991=G$1),('Diário 3º PA'!$F$4:$F$1991))+SUMPRODUCT(-('Diário 4º PA'!$E$4:$E$2000='Analítico Cp.'!$B155),-('Diário 4º PA'!$P$4:$P$2000=G$1),('Diário 4º PA'!$F$4:$F$2000))+SUMPRODUCT(-('Comp.'!$D$5:$D$152='Analítico Cp.'!$B155),-('Comp.'!$J$5:$J$152=G$1),('Comp.'!$E$5:$E$152))</f>
        <v>0</v>
      </c>
      <c r="H155" s="12">
        <f>SUMPRODUCT(-('Diário 1º PA'!$E$4:$E$2000='Analítico Cp.'!$B155),-('Diário 1º PA'!$P$4:$P$2000=H$1),('Diário 1º PA'!$F$4:$F$2000))+SUMPRODUCT(-('Diário 2º PA'!$E$4:$E$1998='Analítico Cp.'!$B155),-('Diário 2º PA'!$P$4:$P$1998=H$1),('Diário 2º PA'!$F$4:$F$1998))+SUMPRODUCT(-('Diário 3º PA'!$E$4:$E$1991='Analítico Cp.'!$B155),-('Diário 3º PA'!$P$4:$P$1991=H$1),('Diário 3º PA'!$F$4:$F$1991))+SUMPRODUCT(-('Diário 4º PA'!$E$4:$E$2000='Analítico Cp.'!$B155),-('Diário 4º PA'!$P$4:$P$2000=H$1),('Diário 4º PA'!$F$4:$F$2000))+SUMPRODUCT(-('Comp.'!$D$5:$D$152='Analítico Cp.'!$B155),-('Comp.'!$J$5:$J$152=H$1),('Comp.'!$E$5:$E$152))</f>
        <v>0</v>
      </c>
      <c r="I155" s="12">
        <f>SUMPRODUCT(-('Diário 1º PA'!$E$4:$E$2000='Analítico Cp.'!$B155),-('Diário 1º PA'!$P$4:$P$2000=I$1),('Diário 1º PA'!$F$4:$F$2000))+SUMPRODUCT(-('Diário 2º PA'!$E$4:$E$1998='Analítico Cp.'!$B155),-('Diário 2º PA'!$P$4:$P$1998=I$1),('Diário 2º PA'!$F$4:$F$1998))+SUMPRODUCT(-('Diário 3º PA'!$E$4:$E$1991='Analítico Cp.'!$B155),-('Diário 3º PA'!$P$4:$P$1991=I$1),('Diário 3º PA'!$F$4:$F$1991))+SUMPRODUCT(-('Diário 4º PA'!$E$4:$E$2000='Analítico Cp.'!$B155),-('Diário 4º PA'!$P$4:$P$2000=I$1),('Diário 4º PA'!$F$4:$F$2000))+SUMPRODUCT(-('Comp.'!$D$5:$D$152='Analítico Cp.'!$B155),-('Comp.'!$J$5:$J$152=I$1),('Comp.'!$E$5:$E$152))</f>
        <v>0</v>
      </c>
      <c r="J155" s="12">
        <f>SUMPRODUCT(-('Diário 1º PA'!$E$4:$E$2000='Analítico Cp.'!$B155),-('Diário 1º PA'!$P$4:$P$2000=J$1),('Diário 1º PA'!$F$4:$F$2000))+SUMPRODUCT(-('Diário 2º PA'!$E$4:$E$1998='Analítico Cp.'!$B155),-('Diário 2º PA'!$P$4:$P$1998=J$1),('Diário 2º PA'!$F$4:$F$1998))+SUMPRODUCT(-('Diário 3º PA'!$E$4:$E$1991='Analítico Cp.'!$B155),-('Diário 3º PA'!$P$4:$P$1991=J$1),('Diário 3º PA'!$F$4:$F$1991))+SUMPRODUCT(-('Diário 4º PA'!$E$4:$E$2000='Analítico Cp.'!$B155),-('Diário 4º PA'!$P$4:$P$2000=J$1),('Diário 4º PA'!$F$4:$F$2000))+SUMPRODUCT(-('Comp.'!$D$5:$D$152='Analítico Cp.'!$B155),-('Comp.'!$J$5:$J$152=J$1),('Comp.'!$E$5:$E$152))</f>
        <v>0</v>
      </c>
      <c r="K155" s="12">
        <f>SUMPRODUCT(-('Diário 1º PA'!$E$4:$E$2000='Analítico Cp.'!$B155),-('Diário 1º PA'!$P$4:$P$2000=K$1),('Diário 1º PA'!$F$4:$F$2000))+SUMPRODUCT(-('Diário 2º PA'!$E$4:$E$1998='Analítico Cp.'!$B155),-('Diário 2º PA'!$P$4:$P$1998=K$1),('Diário 2º PA'!$F$4:$F$1998))+SUMPRODUCT(-('Diário 3º PA'!$E$4:$E$1991='Analítico Cp.'!$B155),-('Diário 3º PA'!$P$4:$P$1991=K$1),('Diário 3º PA'!$F$4:$F$1991))+SUMPRODUCT(-('Diário 4º PA'!$E$4:$E$2000='Analítico Cp.'!$B155),-('Diário 4º PA'!$P$4:$P$2000=K$1),('Diário 4º PA'!$F$4:$F$2000))+SUMPRODUCT(-('Comp.'!$D$5:$D$152='Analítico Cp.'!$B155),-('Comp.'!$J$5:$J$152=K$1),('Comp.'!$E$5:$E$152))</f>
        <v>0</v>
      </c>
      <c r="L155" s="12">
        <f>SUMPRODUCT(-('Diário 1º PA'!$E$4:$E$2000='Analítico Cp.'!$B155),-('Diário 1º PA'!$P$4:$P$2000=L$1),('Diário 1º PA'!$F$4:$F$2000))+SUMPRODUCT(-('Diário 2º PA'!$E$4:$E$1998='Analítico Cp.'!$B155),-('Diário 2º PA'!$P$4:$P$1998=L$1),('Diário 2º PA'!$F$4:$F$1998))+SUMPRODUCT(-('Diário 3º PA'!$E$4:$E$1991='Analítico Cp.'!$B155),-('Diário 3º PA'!$P$4:$P$1991=L$1),('Diário 3º PA'!$F$4:$F$1991))+SUMPRODUCT(-('Diário 4º PA'!$E$4:$E$2000='Analítico Cp.'!$B155),-('Diário 4º PA'!$P$4:$P$2000=L$1),('Diário 4º PA'!$F$4:$F$2000))+SUMPRODUCT(-('Comp.'!$D$5:$D$152='Analítico Cp.'!$B155),-('Comp.'!$J$5:$J$152=L$1),('Comp.'!$E$5:$E$152))</f>
        <v>0</v>
      </c>
      <c r="M155" s="12">
        <f>SUMPRODUCT(-('Diário 1º PA'!$E$4:$E$2000='Analítico Cp.'!$B155),-('Diário 1º PA'!$P$4:$P$2000=M$1),('Diário 1º PA'!$F$4:$F$2000))+SUMPRODUCT(-('Diário 2º PA'!$E$4:$E$1998='Analítico Cp.'!$B155),-('Diário 2º PA'!$P$4:$P$1998=M$1),('Diário 2º PA'!$F$4:$F$1998))+SUMPRODUCT(-('Diário 3º PA'!$E$4:$E$1991='Analítico Cp.'!$B155),-('Diário 3º PA'!$P$4:$P$1991=M$1),('Diário 3º PA'!$F$4:$F$1991))+SUMPRODUCT(-('Diário 4º PA'!$E$4:$E$2000='Analítico Cp.'!$B155),-('Diário 4º PA'!$P$4:$P$2000=M$1),('Diário 4º PA'!$F$4:$F$2000))+SUMPRODUCT(-('Comp.'!$D$5:$D$152='Analítico Cp.'!$B155),-('Comp.'!$J$5:$J$152=M$1),('Comp.'!$E$5:$E$152))</f>
        <v>0</v>
      </c>
      <c r="N155" s="12">
        <f>SUMPRODUCT(-('Diário 1º PA'!$E$4:$E$2000='Analítico Cp.'!$B155),-('Diário 1º PA'!$P$4:$P$2000=N$1),('Diário 1º PA'!$F$4:$F$2000))+SUMPRODUCT(-('Diário 2º PA'!$E$4:$E$1998='Analítico Cp.'!$B155),-('Diário 2º PA'!$P$4:$P$1998=N$1),('Diário 2º PA'!$F$4:$F$1998))+SUMPRODUCT(-('Diário 3º PA'!$E$4:$E$1991='Analítico Cp.'!$B155),-('Diário 3º PA'!$P$4:$P$1991=N$1),('Diário 3º PA'!$F$4:$F$1991))+SUMPRODUCT(-('Diário 4º PA'!$E$4:$E$2000='Analítico Cp.'!$B155),-('Diário 4º PA'!$P$4:$P$2000=N$1),('Diário 4º PA'!$F$4:$F$2000))+SUMPRODUCT(-('Comp.'!$D$5:$D$152='Analítico Cp.'!$B155),-('Comp.'!$J$5:$J$152=N$1),('Comp.'!$E$5:$E$152))</f>
        <v>0</v>
      </c>
      <c r="O155" s="13">
        <f t="shared" si="17"/>
        <v>0</v>
      </c>
      <c r="P155" s="172">
        <f t="shared" si="18"/>
        <v>0</v>
      </c>
    </row>
    <row r="156" spans="1:16" ht="23.25" customHeight="1">
      <c r="A156" s="63" t="s">
        <v>137</v>
      </c>
      <c r="B156" s="61" t="s">
        <v>224</v>
      </c>
      <c r="C156" s="12">
        <f>SUMPRODUCT(-('Diário 1º PA'!$E$4:$E$2000='Analítico Cp.'!$B156),-('Diário 1º PA'!$P$4:$P$2000=C$1),('Diário 1º PA'!$F$4:$F$2000))+SUMPRODUCT(-('Diário 2º PA'!$E$4:$E$1998='Analítico Cp.'!$B156),-('Diário 2º PA'!$P$4:$P$1998=C$1),('Diário 2º PA'!$F$4:$F$1998))+SUMPRODUCT(-('Diário 3º PA'!$E$4:$E$1991='Analítico Cp.'!$B156),-('Diário 3º PA'!$P$4:$P$1991=C$1),('Diário 3º PA'!$F$4:$F$1991))+SUMPRODUCT(-('Diário 4º PA'!$E$4:$E$2000='Analítico Cp.'!$B156),-('Diário 4º PA'!$P$4:$P$2000=C$1),('Diário 4º PA'!$F$4:$F$2000))+SUMPRODUCT(-('Comp.'!$D$5:$D$152='Analítico Cp.'!$B156),-('Comp.'!$J$5:$J$152=C$1),('Comp.'!$E$5:$E$152))</f>
        <v>0</v>
      </c>
      <c r="D156" s="12">
        <f>SUMPRODUCT(-('Diário 1º PA'!$E$4:$E$2000='Analítico Cp.'!$B156),-('Diário 1º PA'!$P$4:$P$2000=D$1),('Diário 1º PA'!$F$4:$F$2000))+SUMPRODUCT(-('Diário 2º PA'!$E$4:$E$1998='Analítico Cp.'!$B156),-('Diário 2º PA'!$P$4:$P$1998=D$1),('Diário 2º PA'!$F$4:$F$1998))+SUMPRODUCT(-('Diário 3º PA'!$E$4:$E$1991='Analítico Cp.'!$B156),-('Diário 3º PA'!$P$4:$P$1991=D$1),('Diário 3º PA'!$F$4:$F$1991))+SUMPRODUCT(-('Diário 4º PA'!$E$4:$E$2000='Analítico Cp.'!$B156),-('Diário 4º PA'!$P$4:$P$2000=D$1),('Diário 4º PA'!$F$4:$F$2000))+SUMPRODUCT(-('Comp.'!$D$5:$D$152='Analítico Cp.'!$B156),-('Comp.'!$J$5:$J$152=D$1),('Comp.'!$E$5:$E$152))</f>
        <v>0</v>
      </c>
      <c r="E156" s="12">
        <f>SUMPRODUCT(-('Diário 1º PA'!$E$4:$E$2000='Analítico Cp.'!$B156),-('Diário 1º PA'!$P$4:$P$2000=E$1),('Diário 1º PA'!$F$4:$F$2000))+SUMPRODUCT(-('Diário 2º PA'!$E$4:$E$1998='Analítico Cp.'!$B156),-('Diário 2º PA'!$P$4:$P$1998=E$1),('Diário 2º PA'!$F$4:$F$1998))+SUMPRODUCT(-('Diário 3º PA'!$E$4:$E$1991='Analítico Cp.'!$B156),-('Diário 3º PA'!$P$4:$P$1991=E$1),('Diário 3º PA'!$F$4:$F$1991))+SUMPRODUCT(-('Diário 4º PA'!$E$4:$E$2000='Analítico Cp.'!$B156),-('Diário 4º PA'!$P$4:$P$2000=E$1),('Diário 4º PA'!$F$4:$F$2000))+SUMPRODUCT(-('Comp.'!$D$5:$D$152='Analítico Cp.'!$B156),-('Comp.'!$J$5:$J$152=E$1),('Comp.'!$E$5:$E$152))</f>
        <v>0</v>
      </c>
      <c r="F156" s="12">
        <f>SUMPRODUCT(-('Diário 1º PA'!$E$4:$E$2000='Analítico Cp.'!$B156),-('Diário 1º PA'!$P$4:$P$2000=F$1),('Diário 1º PA'!$F$4:$F$2000))+SUMPRODUCT(-('Diário 2º PA'!$E$4:$E$1998='Analítico Cp.'!$B156),-('Diário 2º PA'!$P$4:$P$1998=F$1),('Diário 2º PA'!$F$4:$F$1998))+SUMPRODUCT(-('Diário 3º PA'!$E$4:$E$1991='Analítico Cp.'!$B156),-('Diário 3º PA'!$P$4:$P$1991=F$1),('Diário 3º PA'!$F$4:$F$1991))+SUMPRODUCT(-('Diário 4º PA'!$E$4:$E$2000='Analítico Cp.'!$B156),-('Diário 4º PA'!$P$4:$P$2000=F$1),('Diário 4º PA'!$F$4:$F$2000))+SUMPRODUCT(-('Comp.'!$D$5:$D$152='Analítico Cp.'!$B156),-('Comp.'!$J$5:$J$152=F$1),('Comp.'!$E$5:$E$152))</f>
        <v>0</v>
      </c>
      <c r="G156" s="12">
        <f>SUMPRODUCT(-('Diário 1º PA'!$E$4:$E$2000='Analítico Cp.'!$B156),-('Diário 1º PA'!$P$4:$P$2000=G$1),('Diário 1º PA'!$F$4:$F$2000))+SUMPRODUCT(-('Diário 2º PA'!$E$4:$E$1998='Analítico Cp.'!$B156),-('Diário 2º PA'!$P$4:$P$1998=G$1),('Diário 2º PA'!$F$4:$F$1998))+SUMPRODUCT(-('Diário 3º PA'!$E$4:$E$1991='Analítico Cp.'!$B156),-('Diário 3º PA'!$P$4:$P$1991=G$1),('Diário 3º PA'!$F$4:$F$1991))+SUMPRODUCT(-('Diário 4º PA'!$E$4:$E$2000='Analítico Cp.'!$B156),-('Diário 4º PA'!$P$4:$P$2000=G$1),('Diário 4º PA'!$F$4:$F$2000))+SUMPRODUCT(-('Comp.'!$D$5:$D$152='Analítico Cp.'!$B156),-('Comp.'!$J$5:$J$152=G$1),('Comp.'!$E$5:$E$152))</f>
        <v>0</v>
      </c>
      <c r="H156" s="12">
        <f>SUMPRODUCT(-('Diário 1º PA'!$E$4:$E$2000='Analítico Cp.'!$B156),-('Diário 1º PA'!$P$4:$P$2000=H$1),('Diário 1º PA'!$F$4:$F$2000))+SUMPRODUCT(-('Diário 2º PA'!$E$4:$E$1998='Analítico Cp.'!$B156),-('Diário 2º PA'!$P$4:$P$1998=H$1),('Diário 2º PA'!$F$4:$F$1998))+SUMPRODUCT(-('Diário 3º PA'!$E$4:$E$1991='Analítico Cp.'!$B156),-('Diário 3º PA'!$P$4:$P$1991=H$1),('Diário 3º PA'!$F$4:$F$1991))+SUMPRODUCT(-('Diário 4º PA'!$E$4:$E$2000='Analítico Cp.'!$B156),-('Diário 4º PA'!$P$4:$P$2000=H$1),('Diário 4º PA'!$F$4:$F$2000))+SUMPRODUCT(-('Comp.'!$D$5:$D$152='Analítico Cp.'!$B156),-('Comp.'!$J$5:$J$152=H$1),('Comp.'!$E$5:$E$152))</f>
        <v>0</v>
      </c>
      <c r="I156" s="12">
        <f>SUMPRODUCT(-('Diário 1º PA'!$E$4:$E$2000='Analítico Cp.'!$B156),-('Diário 1º PA'!$P$4:$P$2000=I$1),('Diário 1º PA'!$F$4:$F$2000))+SUMPRODUCT(-('Diário 2º PA'!$E$4:$E$1998='Analítico Cp.'!$B156),-('Diário 2º PA'!$P$4:$P$1998=I$1),('Diário 2º PA'!$F$4:$F$1998))+SUMPRODUCT(-('Diário 3º PA'!$E$4:$E$1991='Analítico Cp.'!$B156),-('Diário 3º PA'!$P$4:$P$1991=I$1),('Diário 3º PA'!$F$4:$F$1991))+SUMPRODUCT(-('Diário 4º PA'!$E$4:$E$2000='Analítico Cp.'!$B156),-('Diário 4º PA'!$P$4:$P$2000=I$1),('Diário 4º PA'!$F$4:$F$2000))+SUMPRODUCT(-('Comp.'!$D$5:$D$152='Analítico Cp.'!$B156),-('Comp.'!$J$5:$J$152=I$1),('Comp.'!$E$5:$E$152))</f>
        <v>0</v>
      </c>
      <c r="J156" s="12">
        <f>SUMPRODUCT(-('Diário 1º PA'!$E$4:$E$2000='Analítico Cp.'!$B156),-('Diário 1º PA'!$P$4:$P$2000=J$1),('Diário 1º PA'!$F$4:$F$2000))+SUMPRODUCT(-('Diário 2º PA'!$E$4:$E$1998='Analítico Cp.'!$B156),-('Diário 2º PA'!$P$4:$P$1998=J$1),('Diário 2º PA'!$F$4:$F$1998))+SUMPRODUCT(-('Diário 3º PA'!$E$4:$E$1991='Analítico Cp.'!$B156),-('Diário 3º PA'!$P$4:$P$1991=J$1),('Diário 3º PA'!$F$4:$F$1991))+SUMPRODUCT(-('Diário 4º PA'!$E$4:$E$2000='Analítico Cp.'!$B156),-('Diário 4º PA'!$P$4:$P$2000=J$1),('Diário 4º PA'!$F$4:$F$2000))+SUMPRODUCT(-('Comp.'!$D$5:$D$152='Analítico Cp.'!$B156),-('Comp.'!$J$5:$J$152=J$1),('Comp.'!$E$5:$E$152))</f>
        <v>0</v>
      </c>
      <c r="K156" s="12">
        <f>SUMPRODUCT(-('Diário 1º PA'!$E$4:$E$2000='Analítico Cp.'!$B156),-('Diário 1º PA'!$P$4:$P$2000=K$1),('Diário 1º PA'!$F$4:$F$2000))+SUMPRODUCT(-('Diário 2º PA'!$E$4:$E$1998='Analítico Cp.'!$B156),-('Diário 2º PA'!$P$4:$P$1998=K$1),('Diário 2º PA'!$F$4:$F$1998))+SUMPRODUCT(-('Diário 3º PA'!$E$4:$E$1991='Analítico Cp.'!$B156),-('Diário 3º PA'!$P$4:$P$1991=K$1),('Diário 3º PA'!$F$4:$F$1991))+SUMPRODUCT(-('Diário 4º PA'!$E$4:$E$2000='Analítico Cp.'!$B156),-('Diário 4º PA'!$P$4:$P$2000=K$1),('Diário 4º PA'!$F$4:$F$2000))+SUMPRODUCT(-('Comp.'!$D$5:$D$152='Analítico Cp.'!$B156),-('Comp.'!$J$5:$J$152=K$1),('Comp.'!$E$5:$E$152))</f>
        <v>0</v>
      </c>
      <c r="L156" s="12">
        <f>SUMPRODUCT(-('Diário 1º PA'!$E$4:$E$2000='Analítico Cp.'!$B156),-('Diário 1º PA'!$P$4:$P$2000=L$1),('Diário 1º PA'!$F$4:$F$2000))+SUMPRODUCT(-('Diário 2º PA'!$E$4:$E$1998='Analítico Cp.'!$B156),-('Diário 2º PA'!$P$4:$P$1998=L$1),('Diário 2º PA'!$F$4:$F$1998))+SUMPRODUCT(-('Diário 3º PA'!$E$4:$E$1991='Analítico Cp.'!$B156),-('Diário 3º PA'!$P$4:$P$1991=L$1),('Diário 3º PA'!$F$4:$F$1991))+SUMPRODUCT(-('Diário 4º PA'!$E$4:$E$2000='Analítico Cp.'!$B156),-('Diário 4º PA'!$P$4:$P$2000=L$1),('Diário 4º PA'!$F$4:$F$2000))+SUMPRODUCT(-('Comp.'!$D$5:$D$152='Analítico Cp.'!$B156),-('Comp.'!$J$5:$J$152=L$1),('Comp.'!$E$5:$E$152))</f>
        <v>0</v>
      </c>
      <c r="M156" s="12">
        <f>SUMPRODUCT(-('Diário 1º PA'!$E$4:$E$2000='Analítico Cp.'!$B156),-('Diário 1º PA'!$P$4:$P$2000=M$1),('Diário 1º PA'!$F$4:$F$2000))+SUMPRODUCT(-('Diário 2º PA'!$E$4:$E$1998='Analítico Cp.'!$B156),-('Diário 2º PA'!$P$4:$P$1998=M$1),('Diário 2º PA'!$F$4:$F$1998))+SUMPRODUCT(-('Diário 3º PA'!$E$4:$E$1991='Analítico Cp.'!$B156),-('Diário 3º PA'!$P$4:$P$1991=M$1),('Diário 3º PA'!$F$4:$F$1991))+SUMPRODUCT(-('Diário 4º PA'!$E$4:$E$2000='Analítico Cp.'!$B156),-('Diário 4º PA'!$P$4:$P$2000=M$1),('Diário 4º PA'!$F$4:$F$2000))+SUMPRODUCT(-('Comp.'!$D$5:$D$152='Analítico Cp.'!$B156),-('Comp.'!$J$5:$J$152=M$1),('Comp.'!$E$5:$E$152))</f>
        <v>0</v>
      </c>
      <c r="N156" s="12">
        <f>SUMPRODUCT(-('Diário 1º PA'!$E$4:$E$2000='Analítico Cp.'!$B156),-('Diário 1º PA'!$P$4:$P$2000=N$1),('Diário 1º PA'!$F$4:$F$2000))+SUMPRODUCT(-('Diário 2º PA'!$E$4:$E$1998='Analítico Cp.'!$B156),-('Diário 2º PA'!$P$4:$P$1998=N$1),('Diário 2º PA'!$F$4:$F$1998))+SUMPRODUCT(-('Diário 3º PA'!$E$4:$E$1991='Analítico Cp.'!$B156),-('Diário 3º PA'!$P$4:$P$1991=N$1),('Diário 3º PA'!$F$4:$F$1991))+SUMPRODUCT(-('Diário 4º PA'!$E$4:$E$2000='Analítico Cp.'!$B156),-('Diário 4º PA'!$P$4:$P$2000=N$1),('Diário 4º PA'!$F$4:$F$2000))+SUMPRODUCT(-('Comp.'!$D$5:$D$152='Analítico Cp.'!$B156),-('Comp.'!$J$5:$J$152=N$1),('Comp.'!$E$5:$E$152))</f>
        <v>0</v>
      </c>
      <c r="O156" s="13">
        <f t="shared" si="17"/>
        <v>0</v>
      </c>
      <c r="P156" s="172">
        <f t="shared" si="18"/>
        <v>0</v>
      </c>
    </row>
    <row r="157" spans="1:16" ht="23.25" customHeight="1">
      <c r="A157" s="63" t="s">
        <v>138</v>
      </c>
      <c r="B157" s="61" t="s">
        <v>229</v>
      </c>
      <c r="C157" s="12">
        <f>SUMPRODUCT(-('Diário 1º PA'!$E$4:$E$2000='Analítico Cp.'!$B157),-('Diário 1º PA'!$P$4:$P$2000=C$1),('Diário 1º PA'!$F$4:$F$2000))+SUMPRODUCT(-('Diário 2º PA'!$E$4:$E$1998='Analítico Cp.'!$B157),-('Diário 2º PA'!$P$4:$P$1998=C$1),('Diário 2º PA'!$F$4:$F$1998))+SUMPRODUCT(-('Diário 3º PA'!$E$4:$E$1991='Analítico Cp.'!$B157),-('Diário 3º PA'!$P$4:$P$1991=C$1),('Diário 3º PA'!$F$4:$F$1991))+SUMPRODUCT(-('Diário 4º PA'!$E$4:$E$2000='Analítico Cp.'!$B157),-('Diário 4º PA'!$P$4:$P$2000=C$1),('Diário 4º PA'!$F$4:$F$2000))+SUMPRODUCT(-('Comp.'!$D$5:$D$152='Analítico Cp.'!$B157),-('Comp.'!$J$5:$J$152=C$1),('Comp.'!$E$5:$E$152))</f>
        <v>0</v>
      </c>
      <c r="D157" s="12">
        <f>SUMPRODUCT(-('Diário 1º PA'!$E$4:$E$2000='Analítico Cp.'!$B157),-('Diário 1º PA'!$P$4:$P$2000=D$1),('Diário 1º PA'!$F$4:$F$2000))+SUMPRODUCT(-('Diário 2º PA'!$E$4:$E$1998='Analítico Cp.'!$B157),-('Diário 2º PA'!$P$4:$P$1998=D$1),('Diário 2º PA'!$F$4:$F$1998))+SUMPRODUCT(-('Diário 3º PA'!$E$4:$E$1991='Analítico Cp.'!$B157),-('Diário 3º PA'!$P$4:$P$1991=D$1),('Diário 3º PA'!$F$4:$F$1991))+SUMPRODUCT(-('Diário 4º PA'!$E$4:$E$2000='Analítico Cp.'!$B157),-('Diário 4º PA'!$P$4:$P$2000=D$1),('Diário 4º PA'!$F$4:$F$2000))+SUMPRODUCT(-('Comp.'!$D$5:$D$152='Analítico Cp.'!$B157),-('Comp.'!$J$5:$J$152=D$1),('Comp.'!$E$5:$E$152))</f>
        <v>0</v>
      </c>
      <c r="E157" s="12">
        <f>SUMPRODUCT(-('Diário 1º PA'!$E$4:$E$2000='Analítico Cp.'!$B157),-('Diário 1º PA'!$P$4:$P$2000=E$1),('Diário 1º PA'!$F$4:$F$2000))+SUMPRODUCT(-('Diário 2º PA'!$E$4:$E$1998='Analítico Cp.'!$B157),-('Diário 2º PA'!$P$4:$P$1998=E$1),('Diário 2º PA'!$F$4:$F$1998))+SUMPRODUCT(-('Diário 3º PA'!$E$4:$E$1991='Analítico Cp.'!$B157),-('Diário 3º PA'!$P$4:$P$1991=E$1),('Diário 3º PA'!$F$4:$F$1991))+SUMPRODUCT(-('Diário 4º PA'!$E$4:$E$2000='Analítico Cp.'!$B157),-('Diário 4º PA'!$P$4:$P$2000=E$1),('Diário 4º PA'!$F$4:$F$2000))+SUMPRODUCT(-('Comp.'!$D$5:$D$152='Analítico Cp.'!$B157),-('Comp.'!$J$5:$J$152=E$1),('Comp.'!$E$5:$E$152))</f>
        <v>0</v>
      </c>
      <c r="F157" s="12">
        <f>SUMPRODUCT(-('Diário 1º PA'!$E$4:$E$2000='Analítico Cp.'!$B157),-('Diário 1º PA'!$P$4:$P$2000=F$1),('Diário 1º PA'!$F$4:$F$2000))+SUMPRODUCT(-('Diário 2º PA'!$E$4:$E$1998='Analítico Cp.'!$B157),-('Diário 2º PA'!$P$4:$P$1998=F$1),('Diário 2º PA'!$F$4:$F$1998))+SUMPRODUCT(-('Diário 3º PA'!$E$4:$E$1991='Analítico Cp.'!$B157),-('Diário 3º PA'!$P$4:$P$1991=F$1),('Diário 3º PA'!$F$4:$F$1991))+SUMPRODUCT(-('Diário 4º PA'!$E$4:$E$2000='Analítico Cp.'!$B157),-('Diário 4º PA'!$P$4:$P$2000=F$1),('Diário 4º PA'!$F$4:$F$2000))+SUMPRODUCT(-('Comp.'!$D$5:$D$152='Analítico Cp.'!$B157),-('Comp.'!$J$5:$J$152=F$1),('Comp.'!$E$5:$E$152))</f>
        <v>0</v>
      </c>
      <c r="G157" s="12">
        <f>SUMPRODUCT(-('Diário 1º PA'!$E$4:$E$2000='Analítico Cp.'!$B157),-('Diário 1º PA'!$P$4:$P$2000=G$1),('Diário 1º PA'!$F$4:$F$2000))+SUMPRODUCT(-('Diário 2º PA'!$E$4:$E$1998='Analítico Cp.'!$B157),-('Diário 2º PA'!$P$4:$P$1998=G$1),('Diário 2º PA'!$F$4:$F$1998))+SUMPRODUCT(-('Diário 3º PA'!$E$4:$E$1991='Analítico Cp.'!$B157),-('Diário 3º PA'!$P$4:$P$1991=G$1),('Diário 3º PA'!$F$4:$F$1991))+SUMPRODUCT(-('Diário 4º PA'!$E$4:$E$2000='Analítico Cp.'!$B157),-('Diário 4º PA'!$P$4:$P$2000=G$1),('Diário 4º PA'!$F$4:$F$2000))+SUMPRODUCT(-('Comp.'!$D$5:$D$152='Analítico Cp.'!$B157),-('Comp.'!$J$5:$J$152=G$1),('Comp.'!$E$5:$E$152))</f>
        <v>0</v>
      </c>
      <c r="H157" s="12">
        <f>SUMPRODUCT(-('Diário 1º PA'!$E$4:$E$2000='Analítico Cp.'!$B157),-('Diário 1º PA'!$P$4:$P$2000=H$1),('Diário 1º PA'!$F$4:$F$2000))+SUMPRODUCT(-('Diário 2º PA'!$E$4:$E$1998='Analítico Cp.'!$B157),-('Diário 2º PA'!$P$4:$P$1998=H$1),('Diário 2º PA'!$F$4:$F$1998))+SUMPRODUCT(-('Diário 3º PA'!$E$4:$E$1991='Analítico Cp.'!$B157),-('Diário 3º PA'!$P$4:$P$1991=H$1),('Diário 3º PA'!$F$4:$F$1991))+SUMPRODUCT(-('Diário 4º PA'!$E$4:$E$2000='Analítico Cp.'!$B157),-('Diário 4º PA'!$P$4:$P$2000=H$1),('Diário 4º PA'!$F$4:$F$2000))+SUMPRODUCT(-('Comp.'!$D$5:$D$152='Analítico Cp.'!$B157),-('Comp.'!$J$5:$J$152=H$1),('Comp.'!$E$5:$E$152))</f>
        <v>0</v>
      </c>
      <c r="I157" s="12">
        <f>SUMPRODUCT(-('Diário 1º PA'!$E$4:$E$2000='Analítico Cp.'!$B157),-('Diário 1º PA'!$P$4:$P$2000=I$1),('Diário 1º PA'!$F$4:$F$2000))+SUMPRODUCT(-('Diário 2º PA'!$E$4:$E$1998='Analítico Cp.'!$B157),-('Diário 2º PA'!$P$4:$P$1998=I$1),('Diário 2º PA'!$F$4:$F$1998))+SUMPRODUCT(-('Diário 3º PA'!$E$4:$E$1991='Analítico Cp.'!$B157),-('Diário 3º PA'!$P$4:$P$1991=I$1),('Diário 3º PA'!$F$4:$F$1991))+SUMPRODUCT(-('Diário 4º PA'!$E$4:$E$2000='Analítico Cp.'!$B157),-('Diário 4º PA'!$P$4:$P$2000=I$1),('Diário 4º PA'!$F$4:$F$2000))+SUMPRODUCT(-('Comp.'!$D$5:$D$152='Analítico Cp.'!$B157),-('Comp.'!$J$5:$J$152=I$1),('Comp.'!$E$5:$E$152))</f>
        <v>0</v>
      </c>
      <c r="J157" s="12">
        <f>SUMPRODUCT(-('Diário 1º PA'!$E$4:$E$2000='Analítico Cp.'!$B157),-('Diário 1º PA'!$P$4:$P$2000=J$1),('Diário 1º PA'!$F$4:$F$2000))+SUMPRODUCT(-('Diário 2º PA'!$E$4:$E$1998='Analítico Cp.'!$B157),-('Diário 2º PA'!$P$4:$P$1998=J$1),('Diário 2º PA'!$F$4:$F$1998))+SUMPRODUCT(-('Diário 3º PA'!$E$4:$E$1991='Analítico Cp.'!$B157),-('Diário 3º PA'!$P$4:$P$1991=J$1),('Diário 3º PA'!$F$4:$F$1991))+SUMPRODUCT(-('Diário 4º PA'!$E$4:$E$2000='Analítico Cp.'!$B157),-('Diário 4º PA'!$P$4:$P$2000=J$1),('Diário 4º PA'!$F$4:$F$2000))+SUMPRODUCT(-('Comp.'!$D$5:$D$152='Analítico Cp.'!$B157),-('Comp.'!$J$5:$J$152=J$1),('Comp.'!$E$5:$E$152))</f>
        <v>0</v>
      </c>
      <c r="K157" s="12">
        <f>SUMPRODUCT(-('Diário 1º PA'!$E$4:$E$2000='Analítico Cp.'!$B157),-('Diário 1º PA'!$P$4:$P$2000=K$1),('Diário 1º PA'!$F$4:$F$2000))+SUMPRODUCT(-('Diário 2º PA'!$E$4:$E$1998='Analítico Cp.'!$B157),-('Diário 2º PA'!$P$4:$P$1998=K$1),('Diário 2º PA'!$F$4:$F$1998))+SUMPRODUCT(-('Diário 3º PA'!$E$4:$E$1991='Analítico Cp.'!$B157),-('Diário 3º PA'!$P$4:$P$1991=K$1),('Diário 3º PA'!$F$4:$F$1991))+SUMPRODUCT(-('Diário 4º PA'!$E$4:$E$2000='Analítico Cp.'!$B157),-('Diário 4º PA'!$P$4:$P$2000=K$1),('Diário 4º PA'!$F$4:$F$2000))+SUMPRODUCT(-('Comp.'!$D$5:$D$152='Analítico Cp.'!$B157),-('Comp.'!$J$5:$J$152=K$1),('Comp.'!$E$5:$E$152))</f>
        <v>0</v>
      </c>
      <c r="L157" s="12">
        <f>SUMPRODUCT(-('Diário 1º PA'!$E$4:$E$2000='Analítico Cp.'!$B157),-('Diário 1º PA'!$P$4:$P$2000=L$1),('Diário 1º PA'!$F$4:$F$2000))+SUMPRODUCT(-('Diário 2º PA'!$E$4:$E$1998='Analítico Cp.'!$B157),-('Diário 2º PA'!$P$4:$P$1998=L$1),('Diário 2º PA'!$F$4:$F$1998))+SUMPRODUCT(-('Diário 3º PA'!$E$4:$E$1991='Analítico Cp.'!$B157),-('Diário 3º PA'!$P$4:$P$1991=L$1),('Diário 3º PA'!$F$4:$F$1991))+SUMPRODUCT(-('Diário 4º PA'!$E$4:$E$2000='Analítico Cp.'!$B157),-('Diário 4º PA'!$P$4:$P$2000=L$1),('Diário 4º PA'!$F$4:$F$2000))+SUMPRODUCT(-('Comp.'!$D$5:$D$152='Analítico Cp.'!$B157),-('Comp.'!$J$5:$J$152=L$1),('Comp.'!$E$5:$E$152))</f>
        <v>0</v>
      </c>
      <c r="M157" s="12">
        <f>SUMPRODUCT(-('Diário 1º PA'!$E$4:$E$2000='Analítico Cp.'!$B157),-('Diário 1º PA'!$P$4:$P$2000=M$1),('Diário 1º PA'!$F$4:$F$2000))+SUMPRODUCT(-('Diário 2º PA'!$E$4:$E$1998='Analítico Cp.'!$B157),-('Diário 2º PA'!$P$4:$P$1998=M$1),('Diário 2º PA'!$F$4:$F$1998))+SUMPRODUCT(-('Diário 3º PA'!$E$4:$E$1991='Analítico Cp.'!$B157),-('Diário 3º PA'!$P$4:$P$1991=M$1),('Diário 3º PA'!$F$4:$F$1991))+SUMPRODUCT(-('Diário 4º PA'!$E$4:$E$2000='Analítico Cp.'!$B157),-('Diário 4º PA'!$P$4:$P$2000=M$1),('Diário 4º PA'!$F$4:$F$2000))+SUMPRODUCT(-('Comp.'!$D$5:$D$152='Analítico Cp.'!$B157),-('Comp.'!$J$5:$J$152=M$1),('Comp.'!$E$5:$E$152))</f>
        <v>0</v>
      </c>
      <c r="N157" s="12">
        <f>SUMPRODUCT(-('Diário 1º PA'!$E$4:$E$2000='Analítico Cp.'!$B157),-('Diário 1º PA'!$P$4:$P$2000=N$1),('Diário 1º PA'!$F$4:$F$2000))+SUMPRODUCT(-('Diário 2º PA'!$E$4:$E$1998='Analítico Cp.'!$B157),-('Diário 2º PA'!$P$4:$P$1998=N$1),('Diário 2º PA'!$F$4:$F$1998))+SUMPRODUCT(-('Diário 3º PA'!$E$4:$E$1991='Analítico Cp.'!$B157),-('Diário 3º PA'!$P$4:$P$1991=N$1),('Diário 3º PA'!$F$4:$F$1991))+SUMPRODUCT(-('Diário 4º PA'!$E$4:$E$2000='Analítico Cp.'!$B157),-('Diário 4º PA'!$P$4:$P$2000=N$1),('Diário 4º PA'!$F$4:$F$2000))+SUMPRODUCT(-('Comp.'!$D$5:$D$152='Analítico Cp.'!$B157),-('Comp.'!$J$5:$J$152=N$1),('Comp.'!$E$5:$E$152))</f>
        <v>0</v>
      </c>
      <c r="O157" s="13">
        <f t="shared" si="17"/>
        <v>0</v>
      </c>
      <c r="P157" s="172">
        <f t="shared" si="18"/>
        <v>0</v>
      </c>
    </row>
    <row r="158" spans="1:16" ht="23.25" customHeight="1">
      <c r="A158" s="63" t="s">
        <v>140</v>
      </c>
      <c r="B158" s="61" t="s">
        <v>227</v>
      </c>
      <c r="C158" s="12">
        <f>SUMPRODUCT(-('Diário 1º PA'!$E$4:$E$2000='Analítico Cp.'!$B158),-('Diário 1º PA'!$P$4:$P$2000=C$1),('Diário 1º PA'!$F$4:$F$2000))+SUMPRODUCT(-('Diário 2º PA'!$E$4:$E$1998='Analítico Cp.'!$B158),-('Diário 2º PA'!$P$4:$P$1998=C$1),('Diário 2º PA'!$F$4:$F$1998))+SUMPRODUCT(-('Diário 3º PA'!$E$4:$E$1991='Analítico Cp.'!$B158),-('Diário 3º PA'!$P$4:$P$1991=C$1),('Diário 3º PA'!$F$4:$F$1991))+SUMPRODUCT(-('Diário 4º PA'!$E$4:$E$2000='Analítico Cp.'!$B158),-('Diário 4º PA'!$P$4:$P$2000=C$1),('Diário 4º PA'!$F$4:$F$2000))+SUMPRODUCT(-('Comp.'!$D$5:$D$152='Analítico Cp.'!$B158),-('Comp.'!$J$5:$J$152=C$1),('Comp.'!$E$5:$E$152))</f>
        <v>0</v>
      </c>
      <c r="D158" s="12">
        <f>SUMPRODUCT(-('Diário 1º PA'!$E$4:$E$2000='Analítico Cp.'!$B158),-('Diário 1º PA'!$P$4:$P$2000=D$1),('Diário 1º PA'!$F$4:$F$2000))+SUMPRODUCT(-('Diário 2º PA'!$E$4:$E$1998='Analítico Cp.'!$B158),-('Diário 2º PA'!$P$4:$P$1998=D$1),('Diário 2º PA'!$F$4:$F$1998))+SUMPRODUCT(-('Diário 3º PA'!$E$4:$E$1991='Analítico Cp.'!$B158),-('Diário 3º PA'!$P$4:$P$1991=D$1),('Diário 3º PA'!$F$4:$F$1991))+SUMPRODUCT(-('Diário 4º PA'!$E$4:$E$2000='Analítico Cp.'!$B158),-('Diário 4º PA'!$P$4:$P$2000=D$1),('Diário 4º PA'!$F$4:$F$2000))+SUMPRODUCT(-('Comp.'!$D$5:$D$152='Analítico Cp.'!$B158),-('Comp.'!$J$5:$J$152=D$1),('Comp.'!$E$5:$E$152))</f>
        <v>0</v>
      </c>
      <c r="E158" s="12">
        <f>SUMPRODUCT(-('Diário 1º PA'!$E$4:$E$2000='Analítico Cp.'!$B158),-('Diário 1º PA'!$P$4:$P$2000=E$1),('Diário 1º PA'!$F$4:$F$2000))+SUMPRODUCT(-('Diário 2º PA'!$E$4:$E$1998='Analítico Cp.'!$B158),-('Diário 2º PA'!$P$4:$P$1998=E$1),('Diário 2º PA'!$F$4:$F$1998))+SUMPRODUCT(-('Diário 3º PA'!$E$4:$E$1991='Analítico Cp.'!$B158),-('Diário 3º PA'!$P$4:$P$1991=E$1),('Diário 3º PA'!$F$4:$F$1991))+SUMPRODUCT(-('Diário 4º PA'!$E$4:$E$2000='Analítico Cp.'!$B158),-('Diário 4º PA'!$P$4:$P$2000=E$1),('Diário 4º PA'!$F$4:$F$2000))+SUMPRODUCT(-('Comp.'!$D$5:$D$152='Analítico Cp.'!$B158),-('Comp.'!$J$5:$J$152=E$1),('Comp.'!$E$5:$E$152))</f>
        <v>0</v>
      </c>
      <c r="F158" s="12">
        <f>SUMPRODUCT(-('Diário 1º PA'!$E$4:$E$2000='Analítico Cp.'!$B158),-('Diário 1º PA'!$P$4:$P$2000=F$1),('Diário 1º PA'!$F$4:$F$2000))+SUMPRODUCT(-('Diário 2º PA'!$E$4:$E$1998='Analítico Cp.'!$B158),-('Diário 2º PA'!$P$4:$P$1998=F$1),('Diário 2º PA'!$F$4:$F$1998))+SUMPRODUCT(-('Diário 3º PA'!$E$4:$E$1991='Analítico Cp.'!$B158),-('Diário 3º PA'!$P$4:$P$1991=F$1),('Diário 3º PA'!$F$4:$F$1991))+SUMPRODUCT(-('Diário 4º PA'!$E$4:$E$2000='Analítico Cp.'!$B158),-('Diário 4º PA'!$P$4:$P$2000=F$1),('Diário 4º PA'!$F$4:$F$2000))+SUMPRODUCT(-('Comp.'!$D$5:$D$152='Analítico Cp.'!$B158),-('Comp.'!$J$5:$J$152=F$1),('Comp.'!$E$5:$E$152))</f>
        <v>0</v>
      </c>
      <c r="G158" s="12">
        <f>SUMPRODUCT(-('Diário 1º PA'!$E$4:$E$2000='Analítico Cp.'!$B158),-('Diário 1º PA'!$P$4:$P$2000=G$1),('Diário 1º PA'!$F$4:$F$2000))+SUMPRODUCT(-('Diário 2º PA'!$E$4:$E$1998='Analítico Cp.'!$B158),-('Diário 2º PA'!$P$4:$P$1998=G$1),('Diário 2º PA'!$F$4:$F$1998))+SUMPRODUCT(-('Diário 3º PA'!$E$4:$E$1991='Analítico Cp.'!$B158),-('Diário 3º PA'!$P$4:$P$1991=G$1),('Diário 3º PA'!$F$4:$F$1991))+SUMPRODUCT(-('Diário 4º PA'!$E$4:$E$2000='Analítico Cp.'!$B158),-('Diário 4º PA'!$P$4:$P$2000=G$1),('Diário 4º PA'!$F$4:$F$2000))+SUMPRODUCT(-('Comp.'!$D$5:$D$152='Analítico Cp.'!$B158),-('Comp.'!$J$5:$J$152=G$1),('Comp.'!$E$5:$E$152))</f>
        <v>0</v>
      </c>
      <c r="H158" s="12">
        <f>SUMPRODUCT(-('Diário 1º PA'!$E$4:$E$2000='Analítico Cp.'!$B158),-('Diário 1º PA'!$P$4:$P$2000=H$1),('Diário 1º PA'!$F$4:$F$2000))+SUMPRODUCT(-('Diário 2º PA'!$E$4:$E$1998='Analítico Cp.'!$B158),-('Diário 2º PA'!$P$4:$P$1998=H$1),('Diário 2º PA'!$F$4:$F$1998))+SUMPRODUCT(-('Diário 3º PA'!$E$4:$E$1991='Analítico Cp.'!$B158),-('Diário 3º PA'!$P$4:$P$1991=H$1),('Diário 3º PA'!$F$4:$F$1991))+SUMPRODUCT(-('Diário 4º PA'!$E$4:$E$2000='Analítico Cp.'!$B158),-('Diário 4º PA'!$P$4:$P$2000=H$1),('Diário 4º PA'!$F$4:$F$2000))+SUMPRODUCT(-('Comp.'!$D$5:$D$152='Analítico Cp.'!$B158),-('Comp.'!$J$5:$J$152=H$1),('Comp.'!$E$5:$E$152))</f>
        <v>0</v>
      </c>
      <c r="I158" s="12">
        <f>SUMPRODUCT(-('Diário 1º PA'!$E$4:$E$2000='Analítico Cp.'!$B158),-('Diário 1º PA'!$P$4:$P$2000=I$1),('Diário 1º PA'!$F$4:$F$2000))+SUMPRODUCT(-('Diário 2º PA'!$E$4:$E$1998='Analítico Cp.'!$B158),-('Diário 2º PA'!$P$4:$P$1998=I$1),('Diário 2º PA'!$F$4:$F$1998))+SUMPRODUCT(-('Diário 3º PA'!$E$4:$E$1991='Analítico Cp.'!$B158),-('Diário 3º PA'!$P$4:$P$1991=I$1),('Diário 3º PA'!$F$4:$F$1991))+SUMPRODUCT(-('Diário 4º PA'!$E$4:$E$2000='Analítico Cp.'!$B158),-('Diário 4º PA'!$P$4:$P$2000=I$1),('Diário 4º PA'!$F$4:$F$2000))+SUMPRODUCT(-('Comp.'!$D$5:$D$152='Analítico Cp.'!$B158),-('Comp.'!$J$5:$J$152=I$1),('Comp.'!$E$5:$E$152))</f>
        <v>0</v>
      </c>
      <c r="J158" s="12">
        <f>SUMPRODUCT(-('Diário 1º PA'!$E$4:$E$2000='Analítico Cp.'!$B158),-('Diário 1º PA'!$P$4:$P$2000=J$1),('Diário 1º PA'!$F$4:$F$2000))+SUMPRODUCT(-('Diário 2º PA'!$E$4:$E$1998='Analítico Cp.'!$B158),-('Diário 2º PA'!$P$4:$P$1998=J$1),('Diário 2º PA'!$F$4:$F$1998))+SUMPRODUCT(-('Diário 3º PA'!$E$4:$E$1991='Analítico Cp.'!$B158),-('Diário 3º PA'!$P$4:$P$1991=J$1),('Diário 3º PA'!$F$4:$F$1991))+SUMPRODUCT(-('Diário 4º PA'!$E$4:$E$2000='Analítico Cp.'!$B158),-('Diário 4º PA'!$P$4:$P$2000=J$1),('Diário 4º PA'!$F$4:$F$2000))+SUMPRODUCT(-('Comp.'!$D$5:$D$152='Analítico Cp.'!$B158),-('Comp.'!$J$5:$J$152=J$1),('Comp.'!$E$5:$E$152))</f>
        <v>0</v>
      </c>
      <c r="K158" s="12">
        <f>SUMPRODUCT(-('Diário 1º PA'!$E$4:$E$2000='Analítico Cp.'!$B158),-('Diário 1º PA'!$P$4:$P$2000=K$1),('Diário 1º PA'!$F$4:$F$2000))+SUMPRODUCT(-('Diário 2º PA'!$E$4:$E$1998='Analítico Cp.'!$B158),-('Diário 2º PA'!$P$4:$P$1998=K$1),('Diário 2º PA'!$F$4:$F$1998))+SUMPRODUCT(-('Diário 3º PA'!$E$4:$E$1991='Analítico Cp.'!$B158),-('Diário 3º PA'!$P$4:$P$1991=K$1),('Diário 3º PA'!$F$4:$F$1991))+SUMPRODUCT(-('Diário 4º PA'!$E$4:$E$2000='Analítico Cp.'!$B158),-('Diário 4º PA'!$P$4:$P$2000=K$1),('Diário 4º PA'!$F$4:$F$2000))+SUMPRODUCT(-('Comp.'!$D$5:$D$152='Analítico Cp.'!$B158),-('Comp.'!$J$5:$J$152=K$1),('Comp.'!$E$5:$E$152))</f>
        <v>0</v>
      </c>
      <c r="L158" s="12">
        <f>SUMPRODUCT(-('Diário 1º PA'!$E$4:$E$2000='Analítico Cp.'!$B158),-('Diário 1º PA'!$P$4:$P$2000=L$1),('Diário 1º PA'!$F$4:$F$2000))+SUMPRODUCT(-('Diário 2º PA'!$E$4:$E$1998='Analítico Cp.'!$B158),-('Diário 2º PA'!$P$4:$P$1998=L$1),('Diário 2º PA'!$F$4:$F$1998))+SUMPRODUCT(-('Diário 3º PA'!$E$4:$E$1991='Analítico Cp.'!$B158),-('Diário 3º PA'!$P$4:$P$1991=L$1),('Diário 3º PA'!$F$4:$F$1991))+SUMPRODUCT(-('Diário 4º PA'!$E$4:$E$2000='Analítico Cp.'!$B158),-('Diário 4º PA'!$P$4:$P$2000=L$1),('Diário 4º PA'!$F$4:$F$2000))+SUMPRODUCT(-('Comp.'!$D$5:$D$152='Analítico Cp.'!$B158),-('Comp.'!$J$5:$J$152=L$1),('Comp.'!$E$5:$E$152))</f>
        <v>0</v>
      </c>
      <c r="M158" s="12">
        <f>SUMPRODUCT(-('Diário 1º PA'!$E$4:$E$2000='Analítico Cp.'!$B158),-('Diário 1º PA'!$P$4:$P$2000=M$1),('Diário 1º PA'!$F$4:$F$2000))+SUMPRODUCT(-('Diário 2º PA'!$E$4:$E$1998='Analítico Cp.'!$B158),-('Diário 2º PA'!$P$4:$P$1998=M$1),('Diário 2º PA'!$F$4:$F$1998))+SUMPRODUCT(-('Diário 3º PA'!$E$4:$E$1991='Analítico Cp.'!$B158),-('Diário 3º PA'!$P$4:$P$1991=M$1),('Diário 3º PA'!$F$4:$F$1991))+SUMPRODUCT(-('Diário 4º PA'!$E$4:$E$2000='Analítico Cp.'!$B158),-('Diário 4º PA'!$P$4:$P$2000=M$1),('Diário 4º PA'!$F$4:$F$2000))+SUMPRODUCT(-('Comp.'!$D$5:$D$152='Analítico Cp.'!$B158),-('Comp.'!$J$5:$J$152=M$1),('Comp.'!$E$5:$E$152))</f>
        <v>0</v>
      </c>
      <c r="N158" s="12">
        <f>SUMPRODUCT(-('Diário 1º PA'!$E$4:$E$2000='Analítico Cp.'!$B158),-('Diário 1º PA'!$P$4:$P$2000=N$1),('Diário 1º PA'!$F$4:$F$2000))+SUMPRODUCT(-('Diário 2º PA'!$E$4:$E$1998='Analítico Cp.'!$B158),-('Diário 2º PA'!$P$4:$P$1998=N$1),('Diário 2º PA'!$F$4:$F$1998))+SUMPRODUCT(-('Diário 3º PA'!$E$4:$E$1991='Analítico Cp.'!$B158),-('Diário 3º PA'!$P$4:$P$1991=N$1),('Diário 3º PA'!$F$4:$F$1991))+SUMPRODUCT(-('Diário 4º PA'!$E$4:$E$2000='Analítico Cp.'!$B158),-('Diário 4º PA'!$P$4:$P$2000=N$1),('Diário 4º PA'!$F$4:$F$2000))+SUMPRODUCT(-('Comp.'!$D$5:$D$152='Analítico Cp.'!$B158),-('Comp.'!$J$5:$J$152=N$1),('Comp.'!$E$5:$E$152))</f>
        <v>0</v>
      </c>
      <c r="O158" s="13">
        <f t="shared" si="17"/>
        <v>0</v>
      </c>
      <c r="P158" s="172">
        <f t="shared" si="18"/>
        <v>0</v>
      </c>
    </row>
    <row r="159" spans="1:16" ht="23.25" customHeight="1">
      <c r="A159" s="63" t="s">
        <v>142</v>
      </c>
      <c r="B159" s="61" t="s">
        <v>232</v>
      </c>
      <c r="C159" s="12">
        <f>SUMPRODUCT(-('Diário 1º PA'!$E$4:$E$2000='Analítico Cp.'!$B159),-('Diário 1º PA'!$P$4:$P$2000=C$1),('Diário 1º PA'!$F$4:$F$2000))+SUMPRODUCT(-('Diário 2º PA'!$E$4:$E$1998='Analítico Cp.'!$B159),-('Diário 2º PA'!$P$4:$P$1998=C$1),('Diário 2º PA'!$F$4:$F$1998))+SUMPRODUCT(-('Diário 3º PA'!$E$4:$E$1991='Analítico Cp.'!$B159),-('Diário 3º PA'!$P$4:$P$1991=C$1),('Diário 3º PA'!$F$4:$F$1991))+SUMPRODUCT(-('Diário 4º PA'!$E$4:$E$2000='Analítico Cp.'!$B159),-('Diário 4º PA'!$P$4:$P$2000=C$1),('Diário 4º PA'!$F$4:$F$2000))+SUMPRODUCT(-('Comp.'!$D$5:$D$152='Analítico Cp.'!$B159),-('Comp.'!$J$5:$J$152=C$1),('Comp.'!$E$5:$E$152))</f>
        <v>0</v>
      </c>
      <c r="D159" s="12">
        <f>SUMPRODUCT(-('Diário 1º PA'!$E$4:$E$2000='Analítico Cp.'!$B159),-('Diário 1º PA'!$P$4:$P$2000=D$1),('Diário 1º PA'!$F$4:$F$2000))+SUMPRODUCT(-('Diário 2º PA'!$E$4:$E$1998='Analítico Cp.'!$B159),-('Diário 2º PA'!$P$4:$P$1998=D$1),('Diário 2º PA'!$F$4:$F$1998))+SUMPRODUCT(-('Diário 3º PA'!$E$4:$E$1991='Analítico Cp.'!$B159),-('Diário 3º PA'!$P$4:$P$1991=D$1),('Diário 3º PA'!$F$4:$F$1991))+SUMPRODUCT(-('Diário 4º PA'!$E$4:$E$2000='Analítico Cp.'!$B159),-('Diário 4º PA'!$P$4:$P$2000=D$1),('Diário 4º PA'!$F$4:$F$2000))+SUMPRODUCT(-('Comp.'!$D$5:$D$152='Analítico Cp.'!$B159),-('Comp.'!$J$5:$J$152=D$1),('Comp.'!$E$5:$E$152))</f>
        <v>0</v>
      </c>
      <c r="E159" s="12">
        <f>SUMPRODUCT(-('Diário 1º PA'!$E$4:$E$2000='Analítico Cp.'!$B159),-('Diário 1º PA'!$P$4:$P$2000=E$1),('Diário 1º PA'!$F$4:$F$2000))+SUMPRODUCT(-('Diário 2º PA'!$E$4:$E$1998='Analítico Cp.'!$B159),-('Diário 2º PA'!$P$4:$P$1998=E$1),('Diário 2º PA'!$F$4:$F$1998))+SUMPRODUCT(-('Diário 3º PA'!$E$4:$E$1991='Analítico Cp.'!$B159),-('Diário 3º PA'!$P$4:$P$1991=E$1),('Diário 3º PA'!$F$4:$F$1991))+SUMPRODUCT(-('Diário 4º PA'!$E$4:$E$2000='Analítico Cp.'!$B159),-('Diário 4º PA'!$P$4:$P$2000=E$1),('Diário 4º PA'!$F$4:$F$2000))+SUMPRODUCT(-('Comp.'!$D$5:$D$152='Analítico Cp.'!$B159),-('Comp.'!$J$5:$J$152=E$1),('Comp.'!$E$5:$E$152))</f>
        <v>0</v>
      </c>
      <c r="F159" s="12">
        <f>SUMPRODUCT(-('Diário 1º PA'!$E$4:$E$2000='Analítico Cp.'!$B159),-('Diário 1º PA'!$P$4:$P$2000=F$1),('Diário 1º PA'!$F$4:$F$2000))+SUMPRODUCT(-('Diário 2º PA'!$E$4:$E$1998='Analítico Cp.'!$B159),-('Diário 2º PA'!$P$4:$P$1998=F$1),('Diário 2º PA'!$F$4:$F$1998))+SUMPRODUCT(-('Diário 3º PA'!$E$4:$E$1991='Analítico Cp.'!$B159),-('Diário 3º PA'!$P$4:$P$1991=F$1),('Diário 3º PA'!$F$4:$F$1991))+SUMPRODUCT(-('Diário 4º PA'!$E$4:$E$2000='Analítico Cp.'!$B159),-('Diário 4º PA'!$P$4:$P$2000=F$1),('Diário 4º PA'!$F$4:$F$2000))+SUMPRODUCT(-('Comp.'!$D$5:$D$152='Analítico Cp.'!$B159),-('Comp.'!$J$5:$J$152=F$1),('Comp.'!$E$5:$E$152))</f>
        <v>0</v>
      </c>
      <c r="G159" s="12">
        <f>SUMPRODUCT(-('Diário 1º PA'!$E$4:$E$2000='Analítico Cp.'!$B159),-('Diário 1º PA'!$P$4:$P$2000=G$1),('Diário 1º PA'!$F$4:$F$2000))+SUMPRODUCT(-('Diário 2º PA'!$E$4:$E$1998='Analítico Cp.'!$B159),-('Diário 2º PA'!$P$4:$P$1998=G$1),('Diário 2º PA'!$F$4:$F$1998))+SUMPRODUCT(-('Diário 3º PA'!$E$4:$E$1991='Analítico Cp.'!$B159),-('Diário 3º PA'!$P$4:$P$1991=G$1),('Diário 3º PA'!$F$4:$F$1991))+SUMPRODUCT(-('Diário 4º PA'!$E$4:$E$2000='Analítico Cp.'!$B159),-('Diário 4º PA'!$P$4:$P$2000=G$1),('Diário 4º PA'!$F$4:$F$2000))+SUMPRODUCT(-('Comp.'!$D$5:$D$152='Analítico Cp.'!$B159),-('Comp.'!$J$5:$J$152=G$1),('Comp.'!$E$5:$E$152))</f>
        <v>0</v>
      </c>
      <c r="H159" s="12">
        <f>SUMPRODUCT(-('Diário 1º PA'!$E$4:$E$2000='Analítico Cp.'!$B159),-('Diário 1º PA'!$P$4:$P$2000=H$1),('Diário 1º PA'!$F$4:$F$2000))+SUMPRODUCT(-('Diário 2º PA'!$E$4:$E$1998='Analítico Cp.'!$B159),-('Diário 2º PA'!$P$4:$P$1998=H$1),('Diário 2º PA'!$F$4:$F$1998))+SUMPRODUCT(-('Diário 3º PA'!$E$4:$E$1991='Analítico Cp.'!$B159),-('Diário 3º PA'!$P$4:$P$1991=H$1),('Diário 3º PA'!$F$4:$F$1991))+SUMPRODUCT(-('Diário 4º PA'!$E$4:$E$2000='Analítico Cp.'!$B159),-('Diário 4º PA'!$P$4:$P$2000=H$1),('Diário 4º PA'!$F$4:$F$2000))+SUMPRODUCT(-('Comp.'!$D$5:$D$152='Analítico Cp.'!$B159),-('Comp.'!$J$5:$J$152=H$1),('Comp.'!$E$5:$E$152))</f>
        <v>0</v>
      </c>
      <c r="I159" s="12">
        <f>SUMPRODUCT(-('Diário 1º PA'!$E$4:$E$2000='Analítico Cp.'!$B159),-('Diário 1º PA'!$P$4:$P$2000=I$1),('Diário 1º PA'!$F$4:$F$2000))+SUMPRODUCT(-('Diário 2º PA'!$E$4:$E$1998='Analítico Cp.'!$B159),-('Diário 2º PA'!$P$4:$P$1998=I$1),('Diário 2º PA'!$F$4:$F$1998))+SUMPRODUCT(-('Diário 3º PA'!$E$4:$E$1991='Analítico Cp.'!$B159),-('Diário 3º PA'!$P$4:$P$1991=I$1),('Diário 3º PA'!$F$4:$F$1991))+SUMPRODUCT(-('Diário 4º PA'!$E$4:$E$2000='Analítico Cp.'!$B159),-('Diário 4º PA'!$P$4:$P$2000=I$1),('Diário 4º PA'!$F$4:$F$2000))+SUMPRODUCT(-('Comp.'!$D$5:$D$152='Analítico Cp.'!$B159),-('Comp.'!$J$5:$J$152=I$1),('Comp.'!$E$5:$E$152))</f>
        <v>0</v>
      </c>
      <c r="J159" s="12">
        <f>SUMPRODUCT(-('Diário 1º PA'!$E$4:$E$2000='Analítico Cp.'!$B159),-('Diário 1º PA'!$P$4:$P$2000=J$1),('Diário 1º PA'!$F$4:$F$2000))+SUMPRODUCT(-('Diário 2º PA'!$E$4:$E$1998='Analítico Cp.'!$B159),-('Diário 2º PA'!$P$4:$P$1998=J$1),('Diário 2º PA'!$F$4:$F$1998))+SUMPRODUCT(-('Diário 3º PA'!$E$4:$E$1991='Analítico Cp.'!$B159),-('Diário 3º PA'!$P$4:$P$1991=J$1),('Diário 3º PA'!$F$4:$F$1991))+SUMPRODUCT(-('Diário 4º PA'!$E$4:$E$2000='Analítico Cp.'!$B159),-('Diário 4º PA'!$P$4:$P$2000=J$1),('Diário 4º PA'!$F$4:$F$2000))+SUMPRODUCT(-('Comp.'!$D$5:$D$152='Analítico Cp.'!$B159),-('Comp.'!$J$5:$J$152=J$1),('Comp.'!$E$5:$E$152))</f>
        <v>0</v>
      </c>
      <c r="K159" s="12">
        <f>SUMPRODUCT(-('Diário 1º PA'!$E$4:$E$2000='Analítico Cp.'!$B159),-('Diário 1º PA'!$P$4:$P$2000=K$1),('Diário 1º PA'!$F$4:$F$2000))+SUMPRODUCT(-('Diário 2º PA'!$E$4:$E$1998='Analítico Cp.'!$B159),-('Diário 2º PA'!$P$4:$P$1998=K$1),('Diário 2º PA'!$F$4:$F$1998))+SUMPRODUCT(-('Diário 3º PA'!$E$4:$E$1991='Analítico Cp.'!$B159),-('Diário 3º PA'!$P$4:$P$1991=K$1),('Diário 3º PA'!$F$4:$F$1991))+SUMPRODUCT(-('Diário 4º PA'!$E$4:$E$2000='Analítico Cp.'!$B159),-('Diário 4º PA'!$P$4:$P$2000=K$1),('Diário 4º PA'!$F$4:$F$2000))+SUMPRODUCT(-('Comp.'!$D$5:$D$152='Analítico Cp.'!$B159),-('Comp.'!$J$5:$J$152=K$1),('Comp.'!$E$5:$E$152))</f>
        <v>0</v>
      </c>
      <c r="L159" s="12">
        <f>SUMPRODUCT(-('Diário 1º PA'!$E$4:$E$2000='Analítico Cp.'!$B159),-('Diário 1º PA'!$P$4:$P$2000=L$1),('Diário 1º PA'!$F$4:$F$2000))+SUMPRODUCT(-('Diário 2º PA'!$E$4:$E$1998='Analítico Cp.'!$B159),-('Diário 2º PA'!$P$4:$P$1998=L$1),('Diário 2º PA'!$F$4:$F$1998))+SUMPRODUCT(-('Diário 3º PA'!$E$4:$E$1991='Analítico Cp.'!$B159),-('Diário 3º PA'!$P$4:$P$1991=L$1),('Diário 3º PA'!$F$4:$F$1991))+SUMPRODUCT(-('Diário 4º PA'!$E$4:$E$2000='Analítico Cp.'!$B159),-('Diário 4º PA'!$P$4:$P$2000=L$1),('Diário 4º PA'!$F$4:$F$2000))+SUMPRODUCT(-('Comp.'!$D$5:$D$152='Analítico Cp.'!$B159),-('Comp.'!$J$5:$J$152=L$1),('Comp.'!$E$5:$E$152))</f>
        <v>0</v>
      </c>
      <c r="M159" s="12">
        <f>SUMPRODUCT(-('Diário 1º PA'!$E$4:$E$2000='Analítico Cp.'!$B159),-('Diário 1º PA'!$P$4:$P$2000=M$1),('Diário 1º PA'!$F$4:$F$2000))+SUMPRODUCT(-('Diário 2º PA'!$E$4:$E$1998='Analítico Cp.'!$B159),-('Diário 2º PA'!$P$4:$P$1998=M$1),('Diário 2º PA'!$F$4:$F$1998))+SUMPRODUCT(-('Diário 3º PA'!$E$4:$E$1991='Analítico Cp.'!$B159),-('Diário 3º PA'!$P$4:$P$1991=M$1),('Diário 3º PA'!$F$4:$F$1991))+SUMPRODUCT(-('Diário 4º PA'!$E$4:$E$2000='Analítico Cp.'!$B159),-('Diário 4º PA'!$P$4:$P$2000=M$1),('Diário 4º PA'!$F$4:$F$2000))+SUMPRODUCT(-('Comp.'!$D$5:$D$152='Analítico Cp.'!$B159),-('Comp.'!$J$5:$J$152=M$1),('Comp.'!$E$5:$E$152))</f>
        <v>0</v>
      </c>
      <c r="N159" s="12">
        <f>SUMPRODUCT(-('Diário 1º PA'!$E$4:$E$2000='Analítico Cp.'!$B159),-('Diário 1º PA'!$P$4:$P$2000=N$1),('Diário 1º PA'!$F$4:$F$2000))+SUMPRODUCT(-('Diário 2º PA'!$E$4:$E$1998='Analítico Cp.'!$B159),-('Diário 2º PA'!$P$4:$P$1998=N$1),('Diário 2º PA'!$F$4:$F$1998))+SUMPRODUCT(-('Diário 3º PA'!$E$4:$E$1991='Analítico Cp.'!$B159),-('Diário 3º PA'!$P$4:$P$1991=N$1),('Diário 3º PA'!$F$4:$F$1991))+SUMPRODUCT(-('Diário 4º PA'!$E$4:$E$2000='Analítico Cp.'!$B159),-('Diário 4º PA'!$P$4:$P$2000=N$1),('Diário 4º PA'!$F$4:$F$2000))+SUMPRODUCT(-('Comp.'!$D$5:$D$152='Analítico Cp.'!$B159),-('Comp.'!$J$5:$J$152=N$1),('Comp.'!$E$5:$E$152))</f>
        <v>0</v>
      </c>
      <c r="O159" s="13">
        <f t="shared" si="17"/>
        <v>0</v>
      </c>
      <c r="P159" s="172">
        <f t="shared" si="18"/>
        <v>0</v>
      </c>
    </row>
    <row r="160" spans="1:16" ht="23.25" customHeight="1">
      <c r="A160" s="63" t="s">
        <v>143</v>
      </c>
      <c r="B160" s="61" t="s">
        <v>235</v>
      </c>
      <c r="C160" s="12">
        <f>SUMPRODUCT(-('Diário 1º PA'!$E$4:$E$2000='Analítico Cp.'!$B160),-('Diário 1º PA'!$P$4:$P$2000=C$1),('Diário 1º PA'!$F$4:$F$2000))+SUMPRODUCT(-('Diário 2º PA'!$E$4:$E$1998='Analítico Cp.'!$B160),-('Diário 2º PA'!$P$4:$P$1998=C$1),('Diário 2º PA'!$F$4:$F$1998))+SUMPRODUCT(-('Diário 3º PA'!$E$4:$E$1991='Analítico Cp.'!$B160),-('Diário 3º PA'!$P$4:$P$1991=C$1),('Diário 3º PA'!$F$4:$F$1991))+SUMPRODUCT(-('Diário 4º PA'!$E$4:$E$2000='Analítico Cp.'!$B160),-('Diário 4º PA'!$P$4:$P$2000=C$1),('Diário 4º PA'!$F$4:$F$2000))+SUMPRODUCT(-('Comp.'!$D$5:$D$152='Analítico Cp.'!$B160),-('Comp.'!$J$5:$J$152=C$1),('Comp.'!$E$5:$E$152))</f>
        <v>0</v>
      </c>
      <c r="D160" s="12">
        <f>SUMPRODUCT(-('Diário 1º PA'!$E$4:$E$2000='Analítico Cp.'!$B160),-('Diário 1º PA'!$P$4:$P$2000=D$1),('Diário 1º PA'!$F$4:$F$2000))+SUMPRODUCT(-('Diário 2º PA'!$E$4:$E$1998='Analítico Cp.'!$B160),-('Diário 2º PA'!$P$4:$P$1998=D$1),('Diário 2º PA'!$F$4:$F$1998))+SUMPRODUCT(-('Diário 3º PA'!$E$4:$E$1991='Analítico Cp.'!$B160),-('Diário 3º PA'!$P$4:$P$1991=D$1),('Diário 3º PA'!$F$4:$F$1991))+SUMPRODUCT(-('Diário 4º PA'!$E$4:$E$2000='Analítico Cp.'!$B160),-('Diário 4º PA'!$P$4:$P$2000=D$1),('Diário 4º PA'!$F$4:$F$2000))+SUMPRODUCT(-('Comp.'!$D$5:$D$152='Analítico Cp.'!$B160),-('Comp.'!$J$5:$J$152=D$1),('Comp.'!$E$5:$E$152))</f>
        <v>0</v>
      </c>
      <c r="E160" s="12">
        <f>SUMPRODUCT(-('Diário 1º PA'!$E$4:$E$2000='Analítico Cp.'!$B160),-('Diário 1º PA'!$P$4:$P$2000=E$1),('Diário 1º PA'!$F$4:$F$2000))+SUMPRODUCT(-('Diário 2º PA'!$E$4:$E$1998='Analítico Cp.'!$B160),-('Diário 2º PA'!$P$4:$P$1998=E$1),('Diário 2º PA'!$F$4:$F$1998))+SUMPRODUCT(-('Diário 3º PA'!$E$4:$E$1991='Analítico Cp.'!$B160),-('Diário 3º PA'!$P$4:$P$1991=E$1),('Diário 3º PA'!$F$4:$F$1991))+SUMPRODUCT(-('Diário 4º PA'!$E$4:$E$2000='Analítico Cp.'!$B160),-('Diário 4º PA'!$P$4:$P$2000=E$1),('Diário 4º PA'!$F$4:$F$2000))+SUMPRODUCT(-('Comp.'!$D$5:$D$152='Analítico Cp.'!$B160),-('Comp.'!$J$5:$J$152=E$1),('Comp.'!$E$5:$E$152))</f>
        <v>0</v>
      </c>
      <c r="F160" s="12">
        <f>SUMPRODUCT(-('Diário 1º PA'!$E$4:$E$2000='Analítico Cp.'!$B160),-('Diário 1º PA'!$P$4:$P$2000=F$1),('Diário 1º PA'!$F$4:$F$2000))+SUMPRODUCT(-('Diário 2º PA'!$E$4:$E$1998='Analítico Cp.'!$B160),-('Diário 2º PA'!$P$4:$P$1998=F$1),('Diário 2º PA'!$F$4:$F$1998))+SUMPRODUCT(-('Diário 3º PA'!$E$4:$E$1991='Analítico Cp.'!$B160),-('Diário 3º PA'!$P$4:$P$1991=F$1),('Diário 3º PA'!$F$4:$F$1991))+SUMPRODUCT(-('Diário 4º PA'!$E$4:$E$2000='Analítico Cp.'!$B160),-('Diário 4º PA'!$P$4:$P$2000=F$1),('Diário 4º PA'!$F$4:$F$2000))+SUMPRODUCT(-('Comp.'!$D$5:$D$152='Analítico Cp.'!$B160),-('Comp.'!$J$5:$J$152=F$1),('Comp.'!$E$5:$E$152))</f>
        <v>0</v>
      </c>
      <c r="G160" s="12">
        <f>SUMPRODUCT(-('Diário 1º PA'!$E$4:$E$2000='Analítico Cp.'!$B160),-('Diário 1º PA'!$P$4:$P$2000=G$1),('Diário 1º PA'!$F$4:$F$2000))+SUMPRODUCT(-('Diário 2º PA'!$E$4:$E$1998='Analítico Cp.'!$B160),-('Diário 2º PA'!$P$4:$P$1998=G$1),('Diário 2º PA'!$F$4:$F$1998))+SUMPRODUCT(-('Diário 3º PA'!$E$4:$E$1991='Analítico Cp.'!$B160),-('Diário 3º PA'!$P$4:$P$1991=G$1),('Diário 3º PA'!$F$4:$F$1991))+SUMPRODUCT(-('Diário 4º PA'!$E$4:$E$2000='Analítico Cp.'!$B160),-('Diário 4º PA'!$P$4:$P$2000=G$1),('Diário 4º PA'!$F$4:$F$2000))+SUMPRODUCT(-('Comp.'!$D$5:$D$152='Analítico Cp.'!$B160),-('Comp.'!$J$5:$J$152=G$1),('Comp.'!$E$5:$E$152))</f>
        <v>0</v>
      </c>
      <c r="H160" s="12">
        <f>SUMPRODUCT(-('Diário 1º PA'!$E$4:$E$2000='Analítico Cp.'!$B160),-('Diário 1º PA'!$P$4:$P$2000=H$1),('Diário 1º PA'!$F$4:$F$2000))+SUMPRODUCT(-('Diário 2º PA'!$E$4:$E$1998='Analítico Cp.'!$B160),-('Diário 2º PA'!$P$4:$P$1998=H$1),('Diário 2º PA'!$F$4:$F$1998))+SUMPRODUCT(-('Diário 3º PA'!$E$4:$E$1991='Analítico Cp.'!$B160),-('Diário 3º PA'!$P$4:$P$1991=H$1),('Diário 3º PA'!$F$4:$F$1991))+SUMPRODUCT(-('Diário 4º PA'!$E$4:$E$2000='Analítico Cp.'!$B160),-('Diário 4º PA'!$P$4:$P$2000=H$1),('Diário 4º PA'!$F$4:$F$2000))+SUMPRODUCT(-('Comp.'!$D$5:$D$152='Analítico Cp.'!$B160),-('Comp.'!$J$5:$J$152=H$1),('Comp.'!$E$5:$E$152))</f>
        <v>0</v>
      </c>
      <c r="I160" s="12">
        <f>SUMPRODUCT(-('Diário 1º PA'!$E$4:$E$2000='Analítico Cp.'!$B160),-('Diário 1º PA'!$P$4:$P$2000=I$1),('Diário 1º PA'!$F$4:$F$2000))+SUMPRODUCT(-('Diário 2º PA'!$E$4:$E$1998='Analítico Cp.'!$B160),-('Diário 2º PA'!$P$4:$P$1998=I$1),('Diário 2º PA'!$F$4:$F$1998))+SUMPRODUCT(-('Diário 3º PA'!$E$4:$E$1991='Analítico Cp.'!$B160),-('Diário 3º PA'!$P$4:$P$1991=I$1),('Diário 3º PA'!$F$4:$F$1991))+SUMPRODUCT(-('Diário 4º PA'!$E$4:$E$2000='Analítico Cp.'!$B160),-('Diário 4º PA'!$P$4:$P$2000=I$1),('Diário 4º PA'!$F$4:$F$2000))+SUMPRODUCT(-('Comp.'!$D$5:$D$152='Analítico Cp.'!$B160),-('Comp.'!$J$5:$J$152=I$1),('Comp.'!$E$5:$E$152))</f>
        <v>0</v>
      </c>
      <c r="J160" s="12">
        <f>SUMPRODUCT(-('Diário 1º PA'!$E$4:$E$2000='Analítico Cp.'!$B160),-('Diário 1º PA'!$P$4:$P$2000=J$1),('Diário 1º PA'!$F$4:$F$2000))+SUMPRODUCT(-('Diário 2º PA'!$E$4:$E$1998='Analítico Cp.'!$B160),-('Diário 2º PA'!$P$4:$P$1998=J$1),('Diário 2º PA'!$F$4:$F$1998))+SUMPRODUCT(-('Diário 3º PA'!$E$4:$E$1991='Analítico Cp.'!$B160),-('Diário 3º PA'!$P$4:$P$1991=J$1),('Diário 3º PA'!$F$4:$F$1991))+SUMPRODUCT(-('Diário 4º PA'!$E$4:$E$2000='Analítico Cp.'!$B160),-('Diário 4º PA'!$P$4:$P$2000=J$1),('Diário 4º PA'!$F$4:$F$2000))+SUMPRODUCT(-('Comp.'!$D$5:$D$152='Analítico Cp.'!$B160),-('Comp.'!$J$5:$J$152=J$1),('Comp.'!$E$5:$E$152))</f>
        <v>0</v>
      </c>
      <c r="K160" s="12">
        <f>SUMPRODUCT(-('Diário 1º PA'!$E$4:$E$2000='Analítico Cp.'!$B160),-('Diário 1º PA'!$P$4:$P$2000=K$1),('Diário 1º PA'!$F$4:$F$2000))+SUMPRODUCT(-('Diário 2º PA'!$E$4:$E$1998='Analítico Cp.'!$B160),-('Diário 2º PA'!$P$4:$P$1998=K$1),('Diário 2º PA'!$F$4:$F$1998))+SUMPRODUCT(-('Diário 3º PA'!$E$4:$E$1991='Analítico Cp.'!$B160),-('Diário 3º PA'!$P$4:$P$1991=K$1),('Diário 3º PA'!$F$4:$F$1991))+SUMPRODUCT(-('Diário 4º PA'!$E$4:$E$2000='Analítico Cp.'!$B160),-('Diário 4º PA'!$P$4:$P$2000=K$1),('Diário 4º PA'!$F$4:$F$2000))+SUMPRODUCT(-('Comp.'!$D$5:$D$152='Analítico Cp.'!$B160),-('Comp.'!$J$5:$J$152=K$1),('Comp.'!$E$5:$E$152))</f>
        <v>0</v>
      </c>
      <c r="L160" s="12">
        <f>SUMPRODUCT(-('Diário 1º PA'!$E$4:$E$2000='Analítico Cp.'!$B160),-('Diário 1º PA'!$P$4:$P$2000=L$1),('Diário 1º PA'!$F$4:$F$2000))+SUMPRODUCT(-('Diário 2º PA'!$E$4:$E$1998='Analítico Cp.'!$B160),-('Diário 2º PA'!$P$4:$P$1998=L$1),('Diário 2º PA'!$F$4:$F$1998))+SUMPRODUCT(-('Diário 3º PA'!$E$4:$E$1991='Analítico Cp.'!$B160),-('Diário 3º PA'!$P$4:$P$1991=L$1),('Diário 3º PA'!$F$4:$F$1991))+SUMPRODUCT(-('Diário 4º PA'!$E$4:$E$2000='Analítico Cp.'!$B160),-('Diário 4º PA'!$P$4:$P$2000=L$1),('Diário 4º PA'!$F$4:$F$2000))+SUMPRODUCT(-('Comp.'!$D$5:$D$152='Analítico Cp.'!$B160),-('Comp.'!$J$5:$J$152=L$1),('Comp.'!$E$5:$E$152))</f>
        <v>0</v>
      </c>
      <c r="M160" s="12">
        <f>SUMPRODUCT(-('Diário 1º PA'!$E$4:$E$2000='Analítico Cp.'!$B160),-('Diário 1º PA'!$P$4:$P$2000=M$1),('Diário 1º PA'!$F$4:$F$2000))+SUMPRODUCT(-('Diário 2º PA'!$E$4:$E$1998='Analítico Cp.'!$B160),-('Diário 2º PA'!$P$4:$P$1998=M$1),('Diário 2º PA'!$F$4:$F$1998))+SUMPRODUCT(-('Diário 3º PA'!$E$4:$E$1991='Analítico Cp.'!$B160),-('Diário 3º PA'!$P$4:$P$1991=M$1),('Diário 3º PA'!$F$4:$F$1991))+SUMPRODUCT(-('Diário 4º PA'!$E$4:$E$2000='Analítico Cp.'!$B160),-('Diário 4º PA'!$P$4:$P$2000=M$1),('Diário 4º PA'!$F$4:$F$2000))+SUMPRODUCT(-('Comp.'!$D$5:$D$152='Analítico Cp.'!$B160),-('Comp.'!$J$5:$J$152=M$1),('Comp.'!$E$5:$E$152))</f>
        <v>0</v>
      </c>
      <c r="N160" s="12">
        <f>SUMPRODUCT(-('Diário 1º PA'!$E$4:$E$2000='Analítico Cp.'!$B160),-('Diário 1º PA'!$P$4:$P$2000=N$1),('Diário 1º PA'!$F$4:$F$2000))+SUMPRODUCT(-('Diário 2º PA'!$E$4:$E$1998='Analítico Cp.'!$B160),-('Diário 2º PA'!$P$4:$P$1998=N$1),('Diário 2º PA'!$F$4:$F$1998))+SUMPRODUCT(-('Diário 3º PA'!$E$4:$E$1991='Analítico Cp.'!$B160),-('Diário 3º PA'!$P$4:$P$1991=N$1),('Diário 3º PA'!$F$4:$F$1991))+SUMPRODUCT(-('Diário 4º PA'!$E$4:$E$2000='Analítico Cp.'!$B160),-('Diário 4º PA'!$P$4:$P$2000=N$1),('Diário 4º PA'!$F$4:$F$2000))+SUMPRODUCT(-('Comp.'!$D$5:$D$152='Analítico Cp.'!$B160),-('Comp.'!$J$5:$J$152=N$1),('Comp.'!$E$5:$E$152))</f>
        <v>0</v>
      </c>
      <c r="O160" s="13">
        <f t="shared" si="17"/>
        <v>0</v>
      </c>
      <c r="P160" s="172">
        <f t="shared" si="18"/>
        <v>0</v>
      </c>
    </row>
    <row r="161" spans="1:16" ht="23.25" customHeight="1" thickBot="1">
      <c r="A161" s="25"/>
      <c r="B161" s="26" t="s">
        <v>46</v>
      </c>
      <c r="C161" s="15">
        <f>SUBTOTAL(109,C148:C160)</f>
        <v>0</v>
      </c>
      <c r="D161" s="15">
        <f>SUBTOTAL(109,D148:D160)</f>
        <v>0</v>
      </c>
      <c r="E161" s="15">
        <f>SUBTOTAL(109,E148:E160)</f>
        <v>0</v>
      </c>
      <c r="F161" s="15">
        <f t="shared" ref="F161:N161" si="19">SUBTOTAL(109,F148:F160)</f>
        <v>0</v>
      </c>
      <c r="G161" s="15">
        <f t="shared" si="19"/>
        <v>0</v>
      </c>
      <c r="H161" s="15">
        <f t="shared" si="19"/>
        <v>0</v>
      </c>
      <c r="I161" s="15">
        <f t="shared" si="19"/>
        <v>0</v>
      </c>
      <c r="J161" s="15">
        <f t="shared" si="19"/>
        <v>0</v>
      </c>
      <c r="K161" s="15">
        <f t="shared" si="19"/>
        <v>0</v>
      </c>
      <c r="L161" s="15">
        <f t="shared" si="19"/>
        <v>0</v>
      </c>
      <c r="M161" s="15">
        <f t="shared" si="19"/>
        <v>0</v>
      </c>
      <c r="N161" s="15">
        <f t="shared" si="19"/>
        <v>0</v>
      </c>
      <c r="O161" s="15">
        <f>SUBTOTAL(109,O148:O160)</f>
        <v>0</v>
      </c>
      <c r="P161" s="179">
        <f t="shared" si="18"/>
        <v>0</v>
      </c>
    </row>
    <row r="162" spans="1:16" ht="23.25" customHeight="1" thickBot="1">
      <c r="A162" s="36" t="s">
        <v>318</v>
      </c>
      <c r="B162" s="20" t="s">
        <v>315</v>
      </c>
      <c r="C162" s="280">
        <f>SUMPRODUCT(-('Diário 1º PA'!$E$4:$E$2000='Analítico Cp.'!$B162),-('Diário 1º PA'!$P$4:$P$2000=C$1),('Diário 1º PA'!$F$4:$F$2000))+SUMPRODUCT(-('Diário 2º PA'!$E$4:$E$1998='Analítico Cp.'!$B162),-('Diário 2º PA'!$P$4:$P$1998=C$1),('Diário 2º PA'!$F$4:$F$1998))+SUMPRODUCT(-('Diário 3º PA'!$E$4:$E$1991='Analítico Cp.'!$B162),-('Diário 3º PA'!$P$4:$P$1991=C$1),('Diário 3º PA'!$F$4:$F$1991))+SUMPRODUCT(-('Diário 4º PA'!$E$4:$E$2000='Analítico Cp.'!$B162),-('Diário 4º PA'!$P$4:$P$2000=C$1),('Diário 4º PA'!$F$4:$F$2000))+SUMPRODUCT(-('Comp.'!$D$5:$D$152='Analítico Cp.'!$B162),-('Comp.'!$J$5:$J$152=C$1),('Comp.'!$E$5:$E$152))</f>
        <v>1279.25</v>
      </c>
      <c r="D162" s="280">
        <f>SUMPRODUCT(-('Diário 1º PA'!$E$4:$E$2000='Analítico Cp.'!$B162),-('Diário 1º PA'!$P$4:$P$2000=D$1),('Diário 1º PA'!$F$4:$F$2000))+SUMPRODUCT(-('Diário 2º PA'!$E$4:$E$1998='Analítico Cp.'!$B162),-('Diário 2º PA'!$P$4:$P$1998=D$1),('Diário 2º PA'!$F$4:$F$1998))+SUMPRODUCT(-('Diário 3º PA'!$E$4:$E$1991='Analítico Cp.'!$B162),-('Diário 3º PA'!$P$4:$P$1991=D$1),('Diário 3º PA'!$F$4:$F$1991))+SUMPRODUCT(-('Diário 4º PA'!$E$4:$E$2000='Analítico Cp.'!$B162),-('Diário 4º PA'!$P$4:$P$2000=D$1),('Diário 4º PA'!$F$4:$F$2000))+SUMPRODUCT(-('Comp.'!$D$5:$D$152='Analítico Cp.'!$B162),-('Comp.'!$J$5:$J$152=D$1),('Comp.'!$E$5:$E$152))</f>
        <v>5479.99</v>
      </c>
      <c r="E162" s="280">
        <f>SUMPRODUCT(-('Diário 1º PA'!$E$4:$E$2000='Analítico Cp.'!$B162),-('Diário 1º PA'!$P$4:$P$2000=E$1),('Diário 1º PA'!$F$4:$F$2000))+SUMPRODUCT(-('Diário 2º PA'!$E$4:$E$1998='Analítico Cp.'!$B162),-('Diário 2º PA'!$P$4:$P$1998=E$1),('Diário 2º PA'!$F$4:$F$1998))+SUMPRODUCT(-('Diário 3º PA'!$E$4:$E$1991='Analítico Cp.'!$B162),-('Diário 3º PA'!$P$4:$P$1991=E$1),('Diário 3º PA'!$F$4:$F$1991))+SUMPRODUCT(-('Diário 4º PA'!$E$4:$E$2000='Analítico Cp.'!$B162),-('Diário 4º PA'!$P$4:$P$2000=E$1),('Diário 4º PA'!$F$4:$F$2000))+SUMPRODUCT(-('Comp.'!$D$5:$D$152='Analítico Cp.'!$B162),-('Comp.'!$J$5:$J$152=E$1),('Comp.'!$E$5:$E$152))</f>
        <v>5064.8599999999997</v>
      </c>
      <c r="F162" s="280">
        <f>SUMPRODUCT(-('Diário 1º PA'!$E$4:$E$2000='Analítico Cp.'!$B162),-('Diário 1º PA'!$P$4:$P$2000=F$1),('Diário 1º PA'!$F$4:$F$2000))+SUMPRODUCT(-('Diário 2º PA'!$E$4:$E$1998='Analítico Cp.'!$B162),-('Diário 2º PA'!$P$4:$P$1998=F$1),('Diário 2º PA'!$F$4:$F$1998))+SUMPRODUCT(-('Diário 3º PA'!$E$4:$E$1991='Analítico Cp.'!$B162),-('Diário 3º PA'!$P$4:$P$1991=F$1),('Diário 3º PA'!$F$4:$F$1991))+SUMPRODUCT(-('Diário 4º PA'!$E$4:$E$2000='Analítico Cp.'!$B162),-('Diário 4º PA'!$P$4:$P$2000=F$1),('Diário 4º PA'!$F$4:$F$2000))+SUMPRODUCT(-('Comp.'!$D$5:$D$152='Analítico Cp.'!$B162),-('Comp.'!$J$5:$J$152=F$1),('Comp.'!$E$5:$E$152))</f>
        <v>842.29</v>
      </c>
      <c r="G162" s="280">
        <f>SUMPRODUCT(-('Diário 1º PA'!$E$4:$E$2000='Analítico Cp.'!$B162),-('Diário 1º PA'!$P$4:$P$2000=G$1),('Diário 1º PA'!$F$4:$F$2000))+SUMPRODUCT(-('Diário 2º PA'!$E$4:$E$1998='Analítico Cp.'!$B162),-('Diário 2º PA'!$P$4:$P$1998=G$1),('Diário 2º PA'!$F$4:$F$1998))+SUMPRODUCT(-('Diário 3º PA'!$E$4:$E$1991='Analítico Cp.'!$B162),-('Diário 3º PA'!$P$4:$P$1991=G$1),('Diário 3º PA'!$F$4:$F$1991))+SUMPRODUCT(-('Diário 4º PA'!$E$4:$E$2000='Analítico Cp.'!$B162),-('Diário 4º PA'!$P$4:$P$2000=G$1),('Diário 4º PA'!$F$4:$F$2000))+SUMPRODUCT(-('Comp.'!$D$5:$D$152='Analítico Cp.'!$B162),-('Comp.'!$J$5:$J$152=G$1),('Comp.'!$E$5:$E$152))</f>
        <v>2131.87</v>
      </c>
      <c r="H162" s="280">
        <f>SUMPRODUCT(-('Diário 1º PA'!$E$4:$E$2000='Analítico Cp.'!$B162),-('Diário 1º PA'!$P$4:$P$2000=H$1),('Diário 1º PA'!$F$4:$F$2000))+SUMPRODUCT(-('Diário 2º PA'!$E$4:$E$1998='Analítico Cp.'!$B162),-('Diário 2º PA'!$P$4:$P$1998=H$1),('Diário 2º PA'!$F$4:$F$1998))+SUMPRODUCT(-('Diário 3º PA'!$E$4:$E$1991='Analítico Cp.'!$B162),-('Diário 3º PA'!$P$4:$P$1991=H$1),('Diário 3º PA'!$F$4:$F$1991))+SUMPRODUCT(-('Diário 4º PA'!$E$4:$E$2000='Analítico Cp.'!$B162),-('Diário 4º PA'!$P$4:$P$2000=H$1),('Diário 4º PA'!$F$4:$F$2000))+SUMPRODUCT(-('Comp.'!$D$5:$D$152='Analítico Cp.'!$B162),-('Comp.'!$J$5:$J$152=H$1),('Comp.'!$E$5:$E$152))</f>
        <v>5354.81</v>
      </c>
      <c r="I162" s="280">
        <f>SUMPRODUCT(-('Diário 1º PA'!$E$4:$E$2000='Analítico Cp.'!$B162),-('Diário 1º PA'!$P$4:$P$2000=I$1),('Diário 1º PA'!$F$4:$F$2000))+SUMPRODUCT(-('Diário 2º PA'!$E$4:$E$1998='Analítico Cp.'!$B162),-('Diário 2º PA'!$P$4:$P$1998=I$1),('Diário 2º PA'!$F$4:$F$1998))+SUMPRODUCT(-('Diário 3º PA'!$E$4:$E$1991='Analítico Cp.'!$B162),-('Diário 3º PA'!$P$4:$P$1991=I$1),('Diário 3º PA'!$F$4:$F$1991))+SUMPRODUCT(-('Diário 4º PA'!$E$4:$E$2000='Analítico Cp.'!$B162),-('Diário 4º PA'!$P$4:$P$2000=I$1),('Diário 4º PA'!$F$4:$F$2000))+SUMPRODUCT(-('Comp.'!$D$5:$D$152='Analítico Cp.'!$B162),-('Comp.'!$J$5:$J$152=I$1),('Comp.'!$E$5:$E$152))</f>
        <v>3503.17</v>
      </c>
      <c r="J162" s="280">
        <f>SUMPRODUCT(-('Diário 1º PA'!$E$4:$E$2000='Analítico Cp.'!$B162),-('Diário 1º PA'!$P$4:$P$2000=J$1),('Diário 1º PA'!$F$4:$F$2000))+SUMPRODUCT(-('Diário 2º PA'!$E$4:$E$1998='Analítico Cp.'!$B162),-('Diário 2º PA'!$P$4:$P$1998=J$1),('Diário 2º PA'!$F$4:$F$1998))+SUMPRODUCT(-('Diário 3º PA'!$E$4:$E$1991='Analítico Cp.'!$B162),-('Diário 3º PA'!$P$4:$P$1991=J$1),('Diário 3º PA'!$F$4:$F$1991))+SUMPRODUCT(-('Diário 4º PA'!$E$4:$E$2000='Analítico Cp.'!$B162),-('Diário 4º PA'!$P$4:$P$2000=J$1),('Diário 4º PA'!$F$4:$F$2000))+SUMPRODUCT(-('Comp.'!$D$5:$D$152='Analítico Cp.'!$B162),-('Comp.'!$J$5:$J$152=J$1),('Comp.'!$E$5:$E$152))</f>
        <v>4685.47</v>
      </c>
      <c r="K162" s="280">
        <f>SUMPRODUCT(-('Diário 1º PA'!$E$4:$E$2000='Analítico Cp.'!$B162),-('Diário 1º PA'!$P$4:$P$2000=K$1),('Diário 1º PA'!$F$4:$F$2000))+SUMPRODUCT(-('Diário 2º PA'!$E$4:$E$1998='Analítico Cp.'!$B162),-('Diário 2º PA'!$P$4:$P$1998=K$1),('Diário 2º PA'!$F$4:$F$1998))+SUMPRODUCT(-('Diário 3º PA'!$E$4:$E$1991='Analítico Cp.'!$B162),-('Diário 3º PA'!$P$4:$P$1991=K$1),('Diário 3º PA'!$F$4:$F$1991))+SUMPRODUCT(-('Diário 4º PA'!$E$4:$E$2000='Analítico Cp.'!$B162),-('Diário 4º PA'!$P$4:$P$2000=K$1),('Diário 4º PA'!$F$4:$F$2000))+SUMPRODUCT(-('Comp.'!$D$5:$D$152='Analítico Cp.'!$B162),-('Comp.'!$J$5:$J$152=K$1),('Comp.'!$E$5:$E$152))</f>
        <v>5640.9</v>
      </c>
      <c r="L162" s="280">
        <f>SUMPRODUCT(-('Diário 1º PA'!$E$4:$E$2000='Analítico Cp.'!$B162),-('Diário 1º PA'!$P$4:$P$2000=L$1),('Diário 1º PA'!$F$4:$F$2000))+SUMPRODUCT(-('Diário 2º PA'!$E$4:$E$1998='Analítico Cp.'!$B162),-('Diário 2º PA'!$P$4:$P$1998=L$1),('Diário 2º PA'!$F$4:$F$1998))+SUMPRODUCT(-('Diário 3º PA'!$E$4:$E$1991='Analítico Cp.'!$B162),-('Diário 3º PA'!$P$4:$P$1991=L$1),('Diário 3º PA'!$F$4:$F$1991))+SUMPRODUCT(-('Diário 4º PA'!$E$4:$E$2000='Analítico Cp.'!$B162),-('Diário 4º PA'!$P$4:$P$2000=L$1),('Diário 4º PA'!$F$4:$F$2000))+SUMPRODUCT(-('Comp.'!$D$5:$D$152='Analítico Cp.'!$B162),-('Comp.'!$J$5:$J$152=L$1),('Comp.'!$E$5:$E$152))</f>
        <v>3038.53</v>
      </c>
      <c r="M162" s="280">
        <f>SUMPRODUCT(-('Diário 1º PA'!$E$4:$E$2000='Analítico Cp.'!$B162),-('Diário 1º PA'!$P$4:$P$2000=M$1),('Diário 1º PA'!$F$4:$F$2000))+SUMPRODUCT(-('Diário 2º PA'!$E$4:$E$1998='Analítico Cp.'!$B162),-('Diário 2º PA'!$P$4:$P$1998=M$1),('Diário 2º PA'!$F$4:$F$1998))+SUMPRODUCT(-('Diário 3º PA'!$E$4:$E$1991='Analítico Cp.'!$B162),-('Diário 3º PA'!$P$4:$P$1991=M$1),('Diário 3º PA'!$F$4:$F$1991))+SUMPRODUCT(-('Diário 4º PA'!$E$4:$E$2000='Analítico Cp.'!$B162),-('Diário 4º PA'!$P$4:$P$2000=M$1),('Diário 4º PA'!$F$4:$F$2000))+SUMPRODUCT(-('Comp.'!$D$5:$D$152='Analítico Cp.'!$B162),-('Comp.'!$J$5:$J$152=M$1),('Comp.'!$E$5:$E$152))</f>
        <v>44.57</v>
      </c>
      <c r="N162" s="280">
        <f>SUMPRODUCT(-('Diário 1º PA'!$E$4:$E$2000='Analítico Cp.'!$B162),-('Diário 1º PA'!$P$4:$P$2000=N$1),('Diário 1º PA'!$F$4:$F$2000))+SUMPRODUCT(-('Diário 2º PA'!$E$4:$E$1998='Analítico Cp.'!$B162),-('Diário 2º PA'!$P$4:$P$1998=N$1),('Diário 2º PA'!$F$4:$F$1998))+SUMPRODUCT(-('Diário 3º PA'!$E$4:$E$1991='Analítico Cp.'!$B162),-('Diário 3º PA'!$P$4:$P$1991=N$1),('Diário 3º PA'!$F$4:$F$1991))+SUMPRODUCT(-('Diário 4º PA'!$E$4:$E$2000='Analítico Cp.'!$B162),-('Diário 4º PA'!$P$4:$P$2000=N$1),('Diário 4º PA'!$F$4:$F$2000))+SUMPRODUCT(-('Comp.'!$D$5:$D$152='Analítico Cp.'!$B162),-('Comp.'!$J$5:$J$152=N$1),('Comp.'!$E$5:$E$152))</f>
        <v>0</v>
      </c>
      <c r="O162" s="18">
        <f t="shared" si="17"/>
        <v>37065.71</v>
      </c>
      <c r="P162" s="173">
        <f t="shared" si="18"/>
        <v>1.6601843825968691E-2</v>
      </c>
    </row>
    <row r="163" spans="1:16" ht="23.25" customHeight="1" thickBot="1">
      <c r="A163" s="71" t="s">
        <v>261</v>
      </c>
      <c r="B163" s="136"/>
      <c r="C163" s="18">
        <f>SUBTOTAL(109,C20:C161)</f>
        <v>13553.3</v>
      </c>
      <c r="D163" s="18">
        <f>SUBTOTAL(109,D20:D161)</f>
        <v>199080.64</v>
      </c>
      <c r="E163" s="18">
        <f>SUBTOTAL(109,E20:E161)</f>
        <v>619626.6</v>
      </c>
      <c r="F163" s="18">
        <f t="shared" ref="F163:N163" si="20">SUBTOTAL(109,F20:F161)</f>
        <v>168887.31</v>
      </c>
      <c r="G163" s="18">
        <f t="shared" si="20"/>
        <v>204108.12</v>
      </c>
      <c r="H163" s="18">
        <f t="shared" si="20"/>
        <v>202019.77999999997</v>
      </c>
      <c r="I163" s="18">
        <f t="shared" si="20"/>
        <v>136517.44</v>
      </c>
      <c r="J163" s="18">
        <f t="shared" si="20"/>
        <v>134602.93</v>
      </c>
      <c r="K163" s="18">
        <f t="shared" si="20"/>
        <v>147930.33000000002</v>
      </c>
      <c r="L163" s="18">
        <f t="shared" si="20"/>
        <v>243636.87</v>
      </c>
      <c r="M163" s="18">
        <f t="shared" si="20"/>
        <v>87447.079999999987</v>
      </c>
      <c r="N163" s="18">
        <f t="shared" si="20"/>
        <v>38150</v>
      </c>
      <c r="O163" s="18">
        <f>SUBTOTAL(109,O20:O162)</f>
        <v>2232626.1100000003</v>
      </c>
      <c r="P163" s="173">
        <f t="shared" si="18"/>
        <v>1</v>
      </c>
    </row>
  </sheetData>
  <sheetProtection sheet="1" objects="1" scenarios="1" formatColumns="0"/>
  <dataConsolidate/>
  <mergeCells count="5">
    <mergeCell ref="O5:O8"/>
    <mergeCell ref="P5:P8"/>
    <mergeCell ref="A2:P2"/>
    <mergeCell ref="A3:P3"/>
    <mergeCell ref="A4:P4"/>
  </mergeCells>
  <phoneticPr fontId="39" type="noConversion"/>
  <printOptions horizontalCentered="1"/>
  <pageMargins left="0.19685039370078741" right="0.19685039370078741" top="0.59055118110236227" bottom="0.59055118110236227" header="0" footer="0"/>
  <pageSetup paperSize="9" fitToHeight="0" pageOrder="overThenDown" orientation="portrait"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6">
    <tabColor theme="2" tint="-0.749992370372631"/>
    <pageSetUpPr fitToPage="1"/>
  </sheetPr>
  <dimension ref="A1:U41"/>
  <sheetViews>
    <sheetView view="pageBreakPreview" zoomScaleSheetLayoutView="100" workbookViewId="0">
      <pane xSplit="2" ySplit="7" topLeftCell="C8" activePane="bottomRight" state="frozen"/>
      <selection activeCell="G29" sqref="G29"/>
      <selection pane="topRight" activeCell="G29" sqref="G29"/>
      <selection pane="bottomLeft" activeCell="G29" sqref="G29"/>
      <selection pane="bottomRight" activeCell="H25" sqref="H25"/>
    </sheetView>
  </sheetViews>
  <sheetFormatPr defaultColWidth="9.140625" defaultRowHeight="12.75"/>
  <cols>
    <col min="1" max="1" width="6.28515625" style="48" customWidth="1"/>
    <col min="2" max="2" width="42.140625" style="49" customWidth="1"/>
    <col min="3" max="14" width="12.42578125" style="49" bestFit="1" customWidth="1"/>
    <col min="15" max="15" width="12.42578125" style="50" bestFit="1" customWidth="1"/>
    <col min="16" max="16384" width="9.140625" style="1"/>
  </cols>
  <sheetData>
    <row r="1" spans="1:21" ht="32.25" customHeight="1">
      <c r="A1" s="630" t="str">
        <f>Capa!A1</f>
        <v>III Termo de Aditivo ao Contrato de Gestão nº 05/20 celebrado entre a Fundação Clóvis Salgado e a Associação Pró-Cultura e Promoção das Artes</v>
      </c>
      <c r="B1" s="630"/>
      <c r="C1" s="630"/>
      <c r="D1" s="630"/>
      <c r="E1" s="630"/>
      <c r="F1" s="630"/>
      <c r="G1" s="630"/>
      <c r="H1" s="630"/>
      <c r="I1" s="630"/>
      <c r="J1" s="630"/>
      <c r="K1" s="630"/>
      <c r="L1" s="630"/>
      <c r="M1" s="630"/>
      <c r="N1" s="630"/>
      <c r="O1" s="630"/>
      <c r="P1" s="51"/>
      <c r="Q1" s="51"/>
      <c r="R1" s="51"/>
      <c r="S1" s="51"/>
      <c r="T1" s="51"/>
      <c r="U1" s="51"/>
    </row>
    <row r="2" spans="1:21" ht="19.5" customHeight="1">
      <c r="A2" s="630" t="str">
        <f>Capa!A3</f>
        <v>3º Relatório Gerencial Financeiro</v>
      </c>
      <c r="B2" s="630"/>
      <c r="C2" s="630"/>
      <c r="D2" s="630"/>
      <c r="E2" s="630"/>
      <c r="F2" s="630"/>
      <c r="G2" s="630"/>
      <c r="H2" s="630"/>
      <c r="I2" s="630"/>
      <c r="J2" s="630"/>
      <c r="K2" s="630"/>
      <c r="L2" s="630"/>
      <c r="M2" s="630"/>
      <c r="N2" s="630"/>
      <c r="O2" s="630"/>
      <c r="P2" s="51"/>
      <c r="Q2" s="51"/>
      <c r="R2" s="51"/>
      <c r="S2" s="51"/>
      <c r="T2" s="51"/>
      <c r="U2" s="51"/>
    </row>
    <row r="3" spans="1:21" ht="19.5" customHeight="1" thickBot="1">
      <c r="A3" s="629" t="s">
        <v>360</v>
      </c>
      <c r="B3" s="629"/>
      <c r="C3" s="629"/>
      <c r="D3" s="629"/>
      <c r="E3" s="629"/>
      <c r="F3" s="629"/>
      <c r="G3" s="629"/>
      <c r="H3" s="629"/>
      <c r="I3" s="629"/>
      <c r="J3" s="629"/>
      <c r="K3" s="629"/>
      <c r="L3" s="629"/>
      <c r="M3" s="629"/>
      <c r="N3" s="629"/>
      <c r="O3" s="629"/>
      <c r="P3" s="52"/>
      <c r="Q3" s="52"/>
      <c r="R3" s="52"/>
      <c r="S3" s="52"/>
      <c r="T3" s="52"/>
      <c r="U3" s="52"/>
    </row>
    <row r="4" spans="1:21">
      <c r="A4" s="150"/>
      <c r="B4" s="151"/>
      <c r="C4" s="159" t="str">
        <f>Resumo!C4</f>
        <v>Janeiro</v>
      </c>
      <c r="D4" s="159" t="str">
        <f>Resumo!D4</f>
        <v>Fevereiro</v>
      </c>
      <c r="E4" s="159" t="str">
        <f>Resumo!E4</f>
        <v>Março</v>
      </c>
      <c r="F4" s="159" t="str">
        <f>Resumo!F4</f>
        <v>Abril</v>
      </c>
      <c r="G4" s="159" t="str">
        <f>Resumo!G4</f>
        <v>Maio</v>
      </c>
      <c r="H4" s="159" t="str">
        <f>Resumo!H4</f>
        <v>Junho</v>
      </c>
      <c r="I4" s="159" t="str">
        <f>Resumo!I4</f>
        <v>Julho</v>
      </c>
      <c r="J4" s="159" t="str">
        <f>Resumo!J4</f>
        <v>Agosto</v>
      </c>
      <c r="K4" s="159" t="str">
        <f>Resumo!K4</f>
        <v>Setembro</v>
      </c>
      <c r="L4" s="159" t="str">
        <f>Resumo!L4</f>
        <v>Outubro</v>
      </c>
      <c r="M4" s="159" t="str">
        <f>Resumo!M4</f>
        <v>Novembro</v>
      </c>
      <c r="N4" s="159" t="str">
        <f>Resumo!N4</f>
        <v>Dezembro</v>
      </c>
      <c r="O4" s="659" t="s">
        <v>273</v>
      </c>
    </row>
    <row r="5" spans="1:21">
      <c r="A5" s="3"/>
      <c r="B5" s="308"/>
      <c r="C5" s="309">
        <f>Resumo!C5</f>
        <v>44562</v>
      </c>
      <c r="D5" s="309">
        <f>Resumo!D5</f>
        <v>44593</v>
      </c>
      <c r="E5" s="309">
        <f>Resumo!E5</f>
        <v>44621</v>
      </c>
      <c r="F5" s="309">
        <f>Resumo!F5</f>
        <v>44652</v>
      </c>
      <c r="G5" s="309">
        <f>Resumo!G5</f>
        <v>44682</v>
      </c>
      <c r="H5" s="309">
        <f>Resumo!H5</f>
        <v>44713</v>
      </c>
      <c r="I5" s="309">
        <f>Resumo!I5</f>
        <v>44743</v>
      </c>
      <c r="J5" s="309">
        <f>Resumo!J5</f>
        <v>44774</v>
      </c>
      <c r="K5" s="309">
        <f>Resumo!K5</f>
        <v>44805</v>
      </c>
      <c r="L5" s="309">
        <f>Resumo!L5</f>
        <v>44835</v>
      </c>
      <c r="M5" s="309">
        <f>Resumo!M5</f>
        <v>44866</v>
      </c>
      <c r="N5" s="309">
        <f>Resumo!N5</f>
        <v>44896</v>
      </c>
      <c r="O5" s="660"/>
    </row>
    <row r="6" spans="1:21">
      <c r="A6" s="3"/>
      <c r="B6" s="308"/>
      <c r="C6" s="311" t="str">
        <f>Resumo!C6</f>
        <v>a</v>
      </c>
      <c r="D6" s="311" t="str">
        <f>Resumo!D6</f>
        <v>a</v>
      </c>
      <c r="E6" s="311" t="str">
        <f>Resumo!E6</f>
        <v>a</v>
      </c>
      <c r="F6" s="311" t="str">
        <f>Resumo!F6</f>
        <v>a</v>
      </c>
      <c r="G6" s="311" t="str">
        <f>Resumo!G6</f>
        <v>a</v>
      </c>
      <c r="H6" s="311" t="str">
        <f>Resumo!H6</f>
        <v>a</v>
      </c>
      <c r="I6" s="311" t="str">
        <f>Resumo!I6</f>
        <v>a</v>
      </c>
      <c r="J6" s="311" t="str">
        <f>Resumo!J6</f>
        <v>a</v>
      </c>
      <c r="K6" s="311" t="str">
        <f>Resumo!K6</f>
        <v>a</v>
      </c>
      <c r="L6" s="311" t="str">
        <f>Resumo!L6</f>
        <v>a</v>
      </c>
      <c r="M6" s="311" t="str">
        <f>Resumo!M6</f>
        <v>a</v>
      </c>
      <c r="N6" s="311" t="str">
        <f>Resumo!N6</f>
        <v>a</v>
      </c>
      <c r="O6" s="660"/>
    </row>
    <row r="7" spans="1:21" ht="13.5" thickBot="1">
      <c r="A7" s="152"/>
      <c r="B7" s="153"/>
      <c r="C7" s="310">
        <f>Resumo!C7</f>
        <v>44592</v>
      </c>
      <c r="D7" s="310">
        <f>Resumo!D7</f>
        <v>44620</v>
      </c>
      <c r="E7" s="310">
        <f>Resumo!E7</f>
        <v>44651</v>
      </c>
      <c r="F7" s="310">
        <f>Resumo!F7</f>
        <v>44681</v>
      </c>
      <c r="G7" s="310">
        <f>Resumo!G7</f>
        <v>44712</v>
      </c>
      <c r="H7" s="310">
        <f>Resumo!H7</f>
        <v>44742</v>
      </c>
      <c r="I7" s="310">
        <f>Resumo!I7</f>
        <v>44773</v>
      </c>
      <c r="J7" s="310">
        <f>Resumo!J7</f>
        <v>44804</v>
      </c>
      <c r="K7" s="310">
        <f>Resumo!K7</f>
        <v>44834</v>
      </c>
      <c r="L7" s="310">
        <f>Resumo!L7</f>
        <v>44865</v>
      </c>
      <c r="M7" s="310">
        <f>Resumo!M7</f>
        <v>44895</v>
      </c>
      <c r="N7" s="310">
        <f>Resumo!N7</f>
        <v>44926</v>
      </c>
      <c r="O7" s="661"/>
    </row>
    <row r="8" spans="1:21" ht="24.75" customHeight="1" thickBot="1">
      <c r="A8" s="154" t="s">
        <v>276</v>
      </c>
      <c r="B8" s="155"/>
      <c r="C8" s="162">
        <v>0</v>
      </c>
      <c r="D8" s="163">
        <f>C39</f>
        <v>0</v>
      </c>
      <c r="E8" s="163">
        <f>D39</f>
        <v>0</v>
      </c>
      <c r="F8" s="163">
        <f t="shared" ref="F8:N8" si="0">E39</f>
        <v>0</v>
      </c>
      <c r="G8" s="163">
        <f t="shared" si="0"/>
        <v>0</v>
      </c>
      <c r="H8" s="163">
        <f t="shared" si="0"/>
        <v>0</v>
      </c>
      <c r="I8" s="163">
        <f t="shared" si="0"/>
        <v>0</v>
      </c>
      <c r="J8" s="163">
        <f t="shared" si="0"/>
        <v>0</v>
      </c>
      <c r="K8" s="163">
        <f t="shared" si="0"/>
        <v>0</v>
      </c>
      <c r="L8" s="163">
        <f t="shared" si="0"/>
        <v>0</v>
      </c>
      <c r="M8" s="163">
        <f t="shared" si="0"/>
        <v>0</v>
      </c>
      <c r="N8" s="163">
        <f t="shared" si="0"/>
        <v>0</v>
      </c>
      <c r="O8" s="156"/>
    </row>
    <row r="9" spans="1:21" ht="21" customHeight="1">
      <c r="A9" s="143" t="s">
        <v>274</v>
      </c>
      <c r="B9" s="143"/>
      <c r="C9" s="40"/>
      <c r="D9" s="40"/>
      <c r="E9" s="40"/>
      <c r="F9" s="40"/>
      <c r="G9" s="40"/>
      <c r="H9" s="40"/>
      <c r="I9" s="40"/>
      <c r="J9" s="40"/>
      <c r="K9" s="40"/>
      <c r="L9" s="40"/>
      <c r="M9" s="40"/>
      <c r="N9" s="40"/>
      <c r="O9" s="40"/>
    </row>
    <row r="10" spans="1:21" ht="13.5" customHeight="1">
      <c r="A10" s="140" t="s">
        <v>108</v>
      </c>
      <c r="B10" s="141" t="s">
        <v>252</v>
      </c>
      <c r="C10" s="142">
        <v>0</v>
      </c>
      <c r="D10" s="142">
        <v>0</v>
      </c>
      <c r="E10" s="142">
        <v>0</v>
      </c>
      <c r="F10" s="142">
        <v>0</v>
      </c>
      <c r="G10" s="142">
        <v>0</v>
      </c>
      <c r="H10" s="142">
        <v>0</v>
      </c>
      <c r="I10" s="142">
        <v>0</v>
      </c>
      <c r="J10" s="142">
        <v>0</v>
      </c>
      <c r="K10" s="142">
        <v>0</v>
      </c>
      <c r="L10" s="142">
        <v>0</v>
      </c>
      <c r="M10" s="142">
        <v>0</v>
      </c>
      <c r="N10" s="142">
        <v>0</v>
      </c>
      <c r="O10" s="160">
        <f>SUM(C10:N10)</f>
        <v>0</v>
      </c>
    </row>
    <row r="11" spans="1:21" ht="13.5" customHeight="1">
      <c r="A11" s="140" t="s">
        <v>172</v>
      </c>
      <c r="B11" s="141" t="s">
        <v>267</v>
      </c>
      <c r="C11" s="142">
        <v>0</v>
      </c>
      <c r="D11" s="142">
        <v>0</v>
      </c>
      <c r="E11" s="142">
        <v>0</v>
      </c>
      <c r="F11" s="142">
        <v>0</v>
      </c>
      <c r="G11" s="142">
        <v>0</v>
      </c>
      <c r="H11" s="142">
        <v>0</v>
      </c>
      <c r="I11" s="142">
        <v>0</v>
      </c>
      <c r="J11" s="142">
        <v>0</v>
      </c>
      <c r="K11" s="142">
        <v>0</v>
      </c>
      <c r="L11" s="142">
        <v>0</v>
      </c>
      <c r="M11" s="142">
        <v>0</v>
      </c>
      <c r="N11" s="142">
        <v>0</v>
      </c>
      <c r="O11" s="160">
        <f t="shared" ref="O11:O18" si="1">SUM(C11:N11)</f>
        <v>0</v>
      </c>
    </row>
    <row r="12" spans="1:21" ht="13.5" customHeight="1">
      <c r="A12" s="140" t="s">
        <v>239</v>
      </c>
      <c r="B12" s="141" t="s">
        <v>4</v>
      </c>
      <c r="C12" s="142">
        <v>0</v>
      </c>
      <c r="D12" s="142">
        <v>0</v>
      </c>
      <c r="E12" s="142">
        <v>0</v>
      </c>
      <c r="F12" s="142">
        <v>0</v>
      </c>
      <c r="G12" s="142">
        <v>0</v>
      </c>
      <c r="H12" s="142">
        <v>0</v>
      </c>
      <c r="I12" s="142">
        <v>0</v>
      </c>
      <c r="J12" s="142">
        <v>0</v>
      </c>
      <c r="K12" s="142">
        <v>0</v>
      </c>
      <c r="L12" s="142">
        <v>0</v>
      </c>
      <c r="M12" s="142">
        <v>0</v>
      </c>
      <c r="N12" s="142">
        <v>0</v>
      </c>
      <c r="O12" s="160">
        <f t="shared" si="1"/>
        <v>0</v>
      </c>
    </row>
    <row r="13" spans="1:21" ht="13.5" customHeight="1">
      <c r="A13" s="140" t="s">
        <v>240</v>
      </c>
      <c r="B13" s="141" t="s">
        <v>10</v>
      </c>
      <c r="C13" s="142">
        <v>0</v>
      </c>
      <c r="D13" s="142">
        <v>0</v>
      </c>
      <c r="E13" s="142">
        <v>0</v>
      </c>
      <c r="F13" s="142">
        <v>0</v>
      </c>
      <c r="G13" s="142">
        <v>0</v>
      </c>
      <c r="H13" s="142">
        <v>0</v>
      </c>
      <c r="I13" s="142">
        <v>0</v>
      </c>
      <c r="J13" s="142">
        <v>0</v>
      </c>
      <c r="K13" s="142">
        <v>0</v>
      </c>
      <c r="L13" s="142">
        <v>0</v>
      </c>
      <c r="M13" s="142">
        <v>0</v>
      </c>
      <c r="N13" s="142">
        <v>0</v>
      </c>
      <c r="O13" s="160">
        <f>SUM(C13:N13)</f>
        <v>0</v>
      </c>
    </row>
    <row r="14" spans="1:21" ht="13.5" customHeight="1">
      <c r="A14" s="140" t="s">
        <v>241</v>
      </c>
      <c r="B14" s="141" t="s">
        <v>268</v>
      </c>
      <c r="C14" s="142">
        <v>0</v>
      </c>
      <c r="D14" s="142">
        <v>0</v>
      </c>
      <c r="E14" s="142">
        <v>0</v>
      </c>
      <c r="F14" s="142">
        <v>0</v>
      </c>
      <c r="G14" s="142">
        <v>0</v>
      </c>
      <c r="H14" s="142">
        <v>0</v>
      </c>
      <c r="I14" s="142">
        <v>0</v>
      </c>
      <c r="J14" s="142">
        <v>0</v>
      </c>
      <c r="K14" s="142">
        <v>0</v>
      </c>
      <c r="L14" s="142">
        <v>0</v>
      </c>
      <c r="M14" s="142">
        <v>0</v>
      </c>
      <c r="N14" s="142">
        <v>0</v>
      </c>
      <c r="O14" s="160">
        <f>SUM(C14:N14)</f>
        <v>0</v>
      </c>
    </row>
    <row r="15" spans="1:21" ht="13.5" customHeight="1">
      <c r="A15" s="140" t="s">
        <v>242</v>
      </c>
      <c r="B15" s="141" t="s">
        <v>287</v>
      </c>
      <c r="C15" s="142">
        <v>0</v>
      </c>
      <c r="D15" s="142">
        <v>0</v>
      </c>
      <c r="E15" s="142">
        <v>0</v>
      </c>
      <c r="F15" s="142">
        <v>0</v>
      </c>
      <c r="G15" s="142">
        <v>0</v>
      </c>
      <c r="H15" s="142">
        <v>0</v>
      </c>
      <c r="I15" s="142">
        <v>0</v>
      </c>
      <c r="J15" s="142">
        <v>0</v>
      </c>
      <c r="K15" s="142">
        <v>0</v>
      </c>
      <c r="L15" s="142">
        <v>0</v>
      </c>
      <c r="M15" s="142">
        <v>0</v>
      </c>
      <c r="N15" s="142">
        <v>0</v>
      </c>
      <c r="O15" s="160">
        <f t="shared" si="1"/>
        <v>0</v>
      </c>
    </row>
    <row r="16" spans="1:21">
      <c r="A16" s="140" t="s">
        <v>243</v>
      </c>
      <c r="B16" s="141" t="s">
        <v>269</v>
      </c>
      <c r="C16" s="142">
        <v>0</v>
      </c>
      <c r="D16" s="142">
        <v>0</v>
      </c>
      <c r="E16" s="142">
        <v>0</v>
      </c>
      <c r="F16" s="142">
        <v>0</v>
      </c>
      <c r="G16" s="142">
        <v>0</v>
      </c>
      <c r="H16" s="142">
        <v>0</v>
      </c>
      <c r="I16" s="142">
        <v>0</v>
      </c>
      <c r="J16" s="142">
        <v>0</v>
      </c>
      <c r="K16" s="142">
        <v>0</v>
      </c>
      <c r="L16" s="142">
        <v>0</v>
      </c>
      <c r="M16" s="142">
        <v>0</v>
      </c>
      <c r="N16" s="142">
        <v>0</v>
      </c>
      <c r="O16" s="160">
        <f t="shared" si="1"/>
        <v>0</v>
      </c>
    </row>
    <row r="17" spans="1:15" ht="24">
      <c r="A17" s="140" t="s">
        <v>244</v>
      </c>
      <c r="B17" s="141" t="s">
        <v>175</v>
      </c>
      <c r="C17" s="142">
        <v>0</v>
      </c>
      <c r="D17" s="142">
        <v>0</v>
      </c>
      <c r="E17" s="142">
        <v>0</v>
      </c>
      <c r="F17" s="142">
        <v>0</v>
      </c>
      <c r="G17" s="142">
        <v>0</v>
      </c>
      <c r="H17" s="142">
        <v>0</v>
      </c>
      <c r="I17" s="142">
        <v>0</v>
      </c>
      <c r="J17" s="142">
        <v>0</v>
      </c>
      <c r="K17" s="142">
        <v>0</v>
      </c>
      <c r="L17" s="142">
        <v>0</v>
      </c>
      <c r="M17" s="142">
        <v>0</v>
      </c>
      <c r="N17" s="142">
        <v>0</v>
      </c>
      <c r="O17" s="160">
        <f t="shared" si="1"/>
        <v>0</v>
      </c>
    </row>
    <row r="18" spans="1:15" ht="24.75" customHeight="1" thickBot="1">
      <c r="A18" s="157" t="s">
        <v>275</v>
      </c>
      <c r="B18" s="158"/>
      <c r="C18" s="161">
        <f>SUBTOTAL(109,C10:C17)</f>
        <v>0</v>
      </c>
      <c r="D18" s="161">
        <f>SUBTOTAL(109,D10:D17)</f>
        <v>0</v>
      </c>
      <c r="E18" s="161">
        <f>SUBTOTAL(109,E10:E17)</f>
        <v>0</v>
      </c>
      <c r="F18" s="161">
        <f t="shared" ref="F18:N18" si="2">SUBTOTAL(109,F10:F17)</f>
        <v>0</v>
      </c>
      <c r="G18" s="161">
        <f t="shared" si="2"/>
        <v>0</v>
      </c>
      <c r="H18" s="161">
        <f t="shared" si="2"/>
        <v>0</v>
      </c>
      <c r="I18" s="161">
        <f t="shared" si="2"/>
        <v>0</v>
      </c>
      <c r="J18" s="161">
        <f t="shared" si="2"/>
        <v>0</v>
      </c>
      <c r="K18" s="161">
        <f t="shared" si="2"/>
        <v>0</v>
      </c>
      <c r="L18" s="161">
        <f t="shared" si="2"/>
        <v>0</v>
      </c>
      <c r="M18" s="161">
        <f t="shared" si="2"/>
        <v>0</v>
      </c>
      <c r="N18" s="161">
        <f t="shared" si="2"/>
        <v>0</v>
      </c>
      <c r="O18" s="161">
        <f t="shared" si="1"/>
        <v>0</v>
      </c>
    </row>
    <row r="19" spans="1:15" ht="21" customHeight="1">
      <c r="A19" s="662" t="s">
        <v>303</v>
      </c>
      <c r="B19" s="662"/>
      <c r="C19" s="144"/>
      <c r="D19" s="141"/>
      <c r="E19" s="141"/>
      <c r="F19" s="141"/>
      <c r="G19" s="141"/>
      <c r="H19" s="141"/>
      <c r="I19" s="141"/>
      <c r="J19" s="141"/>
      <c r="K19" s="141"/>
      <c r="L19" s="141"/>
      <c r="M19" s="141"/>
      <c r="N19" s="141"/>
      <c r="O19" s="160"/>
    </row>
    <row r="20" spans="1:15" ht="13.5" customHeight="1">
      <c r="A20" s="140" t="s">
        <v>108</v>
      </c>
      <c r="B20" s="141" t="s">
        <v>252</v>
      </c>
      <c r="C20" s="142">
        <v>0</v>
      </c>
      <c r="D20" s="142">
        <v>0</v>
      </c>
      <c r="E20" s="142">
        <v>0</v>
      </c>
      <c r="F20" s="142">
        <v>0</v>
      </c>
      <c r="G20" s="142">
        <v>0</v>
      </c>
      <c r="H20" s="142">
        <v>0</v>
      </c>
      <c r="I20" s="142">
        <v>0</v>
      </c>
      <c r="J20" s="142">
        <v>0</v>
      </c>
      <c r="K20" s="142">
        <v>0</v>
      </c>
      <c r="L20" s="142">
        <v>0</v>
      </c>
      <c r="M20" s="142">
        <v>0</v>
      </c>
      <c r="N20" s="142">
        <v>0</v>
      </c>
      <c r="O20" s="160">
        <f>SUM(C20:N20)</f>
        <v>0</v>
      </c>
    </row>
    <row r="21" spans="1:15" ht="13.5" customHeight="1">
      <c r="A21" s="140" t="s">
        <v>172</v>
      </c>
      <c r="B21" s="141" t="s">
        <v>267</v>
      </c>
      <c r="C21" s="142">
        <v>0</v>
      </c>
      <c r="D21" s="142">
        <v>0</v>
      </c>
      <c r="E21" s="142">
        <v>0</v>
      </c>
      <c r="F21" s="142">
        <v>0</v>
      </c>
      <c r="G21" s="142">
        <v>0</v>
      </c>
      <c r="H21" s="142">
        <v>0</v>
      </c>
      <c r="I21" s="142">
        <v>0</v>
      </c>
      <c r="J21" s="142">
        <v>0</v>
      </c>
      <c r="K21" s="142">
        <v>0</v>
      </c>
      <c r="L21" s="142">
        <v>0</v>
      </c>
      <c r="M21" s="142">
        <v>0</v>
      </c>
      <c r="N21" s="142">
        <v>0</v>
      </c>
      <c r="O21" s="160">
        <f t="shared" ref="O21:O27" si="3">SUM(C21:N21)</f>
        <v>0</v>
      </c>
    </row>
    <row r="22" spans="1:15" ht="13.5" customHeight="1">
      <c r="A22" s="140" t="s">
        <v>239</v>
      </c>
      <c r="B22" s="141" t="s">
        <v>4</v>
      </c>
      <c r="C22" s="142">
        <v>0</v>
      </c>
      <c r="D22" s="142">
        <v>0</v>
      </c>
      <c r="E22" s="142">
        <v>0</v>
      </c>
      <c r="F22" s="142">
        <v>0</v>
      </c>
      <c r="G22" s="142">
        <v>0</v>
      </c>
      <c r="H22" s="142">
        <v>0</v>
      </c>
      <c r="I22" s="142">
        <v>0</v>
      </c>
      <c r="J22" s="142">
        <v>0</v>
      </c>
      <c r="K22" s="142">
        <v>0</v>
      </c>
      <c r="L22" s="142">
        <v>0</v>
      </c>
      <c r="M22" s="142">
        <v>0</v>
      </c>
      <c r="N22" s="142">
        <v>0</v>
      </c>
      <c r="O22" s="160">
        <f t="shared" si="3"/>
        <v>0</v>
      </c>
    </row>
    <row r="23" spans="1:15" ht="13.5" customHeight="1">
      <c r="A23" s="140" t="s">
        <v>240</v>
      </c>
      <c r="B23" s="141" t="s">
        <v>10</v>
      </c>
      <c r="C23" s="142">
        <v>0</v>
      </c>
      <c r="D23" s="142">
        <v>0</v>
      </c>
      <c r="E23" s="142">
        <v>0</v>
      </c>
      <c r="F23" s="142">
        <v>0</v>
      </c>
      <c r="G23" s="142">
        <v>0</v>
      </c>
      <c r="H23" s="142">
        <v>0</v>
      </c>
      <c r="I23" s="142">
        <v>0</v>
      </c>
      <c r="J23" s="142">
        <v>0</v>
      </c>
      <c r="K23" s="142">
        <v>0</v>
      </c>
      <c r="L23" s="142">
        <v>0</v>
      </c>
      <c r="M23" s="142">
        <v>0</v>
      </c>
      <c r="N23" s="142">
        <v>0</v>
      </c>
      <c r="O23" s="160">
        <f>SUM(C23:N23)</f>
        <v>0</v>
      </c>
    </row>
    <row r="24" spans="1:15" ht="13.5" customHeight="1">
      <c r="A24" s="140" t="s">
        <v>241</v>
      </c>
      <c r="B24" s="141" t="s">
        <v>268</v>
      </c>
      <c r="C24" s="142">
        <v>0</v>
      </c>
      <c r="D24" s="142">
        <v>0</v>
      </c>
      <c r="E24" s="142">
        <v>0</v>
      </c>
      <c r="F24" s="142">
        <v>0</v>
      </c>
      <c r="G24" s="142">
        <v>0</v>
      </c>
      <c r="H24" s="142">
        <v>0</v>
      </c>
      <c r="I24" s="142">
        <v>0</v>
      </c>
      <c r="J24" s="142">
        <v>0</v>
      </c>
      <c r="K24" s="142">
        <v>0</v>
      </c>
      <c r="L24" s="142">
        <v>0</v>
      </c>
      <c r="M24" s="142">
        <v>0</v>
      </c>
      <c r="N24" s="142">
        <v>0</v>
      </c>
      <c r="O24" s="160">
        <f>SUM(C24:N24)</f>
        <v>0</v>
      </c>
    </row>
    <row r="25" spans="1:15" ht="13.5" customHeight="1">
      <c r="A25" s="140" t="s">
        <v>242</v>
      </c>
      <c r="B25" s="141" t="s">
        <v>287</v>
      </c>
      <c r="C25" s="142">
        <v>0</v>
      </c>
      <c r="D25" s="142">
        <v>0</v>
      </c>
      <c r="E25" s="142">
        <v>0</v>
      </c>
      <c r="F25" s="142">
        <v>0</v>
      </c>
      <c r="G25" s="142">
        <v>0</v>
      </c>
      <c r="H25" s="142">
        <v>0</v>
      </c>
      <c r="I25" s="142">
        <v>0</v>
      </c>
      <c r="J25" s="142">
        <v>0</v>
      </c>
      <c r="K25" s="142">
        <v>0</v>
      </c>
      <c r="L25" s="142">
        <v>0</v>
      </c>
      <c r="M25" s="142">
        <v>0</v>
      </c>
      <c r="N25" s="142">
        <v>0</v>
      </c>
      <c r="O25" s="160">
        <f t="shared" si="3"/>
        <v>0</v>
      </c>
    </row>
    <row r="26" spans="1:15" ht="13.5" customHeight="1">
      <c r="A26" s="140" t="s">
        <v>243</v>
      </c>
      <c r="B26" s="141" t="s">
        <v>269</v>
      </c>
      <c r="C26" s="142">
        <v>0</v>
      </c>
      <c r="D26" s="142">
        <v>0</v>
      </c>
      <c r="E26" s="142">
        <v>0</v>
      </c>
      <c r="F26" s="142">
        <v>0</v>
      </c>
      <c r="G26" s="142">
        <v>0</v>
      </c>
      <c r="H26" s="142">
        <v>0</v>
      </c>
      <c r="I26" s="142">
        <v>0</v>
      </c>
      <c r="J26" s="142">
        <v>0</v>
      </c>
      <c r="K26" s="142">
        <v>0</v>
      </c>
      <c r="L26" s="142">
        <v>0</v>
      </c>
      <c r="M26" s="142">
        <v>0</v>
      </c>
      <c r="N26" s="142">
        <v>0</v>
      </c>
      <c r="O26" s="160">
        <f t="shared" si="3"/>
        <v>0</v>
      </c>
    </row>
    <row r="27" spans="1:15" ht="24">
      <c r="A27" s="140" t="s">
        <v>244</v>
      </c>
      <c r="B27" s="141" t="s">
        <v>175</v>
      </c>
      <c r="C27" s="142">
        <v>0</v>
      </c>
      <c r="D27" s="142">
        <v>0</v>
      </c>
      <c r="E27" s="142">
        <v>0</v>
      </c>
      <c r="F27" s="142">
        <v>0</v>
      </c>
      <c r="G27" s="142">
        <v>0</v>
      </c>
      <c r="H27" s="142">
        <v>0</v>
      </c>
      <c r="I27" s="142">
        <v>0</v>
      </c>
      <c r="J27" s="142">
        <v>0</v>
      </c>
      <c r="K27" s="142">
        <v>0</v>
      </c>
      <c r="L27" s="142">
        <v>0</v>
      </c>
      <c r="M27" s="142">
        <v>0</v>
      </c>
      <c r="N27" s="142">
        <v>0</v>
      </c>
      <c r="O27" s="160">
        <f t="shared" si="3"/>
        <v>0</v>
      </c>
    </row>
    <row r="28" spans="1:15" ht="24.75" customHeight="1" thickBot="1">
      <c r="A28" s="157" t="s">
        <v>304</v>
      </c>
      <c r="B28" s="158"/>
      <c r="C28" s="161">
        <f>SUBTOTAL(109,C20:C27)</f>
        <v>0</v>
      </c>
      <c r="D28" s="161">
        <f>SUBTOTAL(109,D20:D27)</f>
        <v>0</v>
      </c>
      <c r="E28" s="161">
        <f>SUBTOTAL(109,E20:E27)</f>
        <v>0</v>
      </c>
      <c r="F28" s="161">
        <f t="shared" ref="F28:N28" si="4">SUBTOTAL(109,F20:F27)</f>
        <v>0</v>
      </c>
      <c r="G28" s="161">
        <f t="shared" si="4"/>
        <v>0</v>
      </c>
      <c r="H28" s="161">
        <f t="shared" si="4"/>
        <v>0</v>
      </c>
      <c r="I28" s="161">
        <f t="shared" si="4"/>
        <v>0</v>
      </c>
      <c r="J28" s="161">
        <f t="shared" si="4"/>
        <v>0</v>
      </c>
      <c r="K28" s="161">
        <f t="shared" si="4"/>
        <v>0</v>
      </c>
      <c r="L28" s="161">
        <f t="shared" si="4"/>
        <v>0</v>
      </c>
      <c r="M28" s="161">
        <f t="shared" si="4"/>
        <v>0</v>
      </c>
      <c r="N28" s="161">
        <f t="shared" si="4"/>
        <v>0</v>
      </c>
      <c r="O28" s="161">
        <f>SUM(C28:N28)</f>
        <v>0</v>
      </c>
    </row>
    <row r="29" spans="1:15" ht="21" customHeight="1">
      <c r="A29" s="662" t="s">
        <v>301</v>
      </c>
      <c r="B29" s="662"/>
      <c r="C29" s="144"/>
      <c r="D29" s="141"/>
      <c r="E29" s="141"/>
      <c r="F29" s="141"/>
      <c r="G29" s="141"/>
      <c r="H29" s="141"/>
      <c r="I29" s="141"/>
      <c r="J29" s="141"/>
      <c r="K29" s="141"/>
      <c r="L29" s="141"/>
      <c r="M29" s="141"/>
      <c r="N29" s="141"/>
      <c r="O29" s="160"/>
    </row>
    <row r="30" spans="1:15" ht="13.5" customHeight="1">
      <c r="A30" s="140" t="s">
        <v>108</v>
      </c>
      <c r="B30" s="141" t="s">
        <v>252</v>
      </c>
      <c r="C30" s="160">
        <f>'Analítico Cx.'!C34</f>
        <v>0</v>
      </c>
      <c r="D30" s="160">
        <f>'Analítico Cx.'!D34</f>
        <v>0</v>
      </c>
      <c r="E30" s="160">
        <f>'Analítico Cx.'!E34</f>
        <v>0</v>
      </c>
      <c r="F30" s="160">
        <f>'Analítico Cx.'!F34</f>
        <v>0</v>
      </c>
      <c r="G30" s="160">
        <f>'Analítico Cx.'!G34</f>
        <v>0</v>
      </c>
      <c r="H30" s="160">
        <f>'Analítico Cx.'!H34</f>
        <v>0</v>
      </c>
      <c r="I30" s="160">
        <f>'Analítico Cx.'!I34</f>
        <v>0</v>
      </c>
      <c r="J30" s="160">
        <f>'Analítico Cx.'!J34</f>
        <v>0</v>
      </c>
      <c r="K30" s="160">
        <f>'Analítico Cx.'!K34</f>
        <v>0</v>
      </c>
      <c r="L30" s="160">
        <f>'Analítico Cx.'!L34</f>
        <v>0</v>
      </c>
      <c r="M30" s="160">
        <f>'Analítico Cx.'!M34</f>
        <v>0</v>
      </c>
      <c r="N30" s="160">
        <f>'Analítico Cx.'!N34</f>
        <v>0</v>
      </c>
      <c r="O30" s="160">
        <f t="shared" ref="O30:O38" si="5">SUM(C30:N30)</f>
        <v>0</v>
      </c>
    </row>
    <row r="31" spans="1:15" ht="13.5" customHeight="1">
      <c r="A31" s="140" t="s">
        <v>172</v>
      </c>
      <c r="B31" s="141" t="s">
        <v>267</v>
      </c>
      <c r="C31" s="160">
        <f>'Analítico Cx.'!C35</f>
        <v>0</v>
      </c>
      <c r="D31" s="160">
        <f>'Analítico Cx.'!D35</f>
        <v>0</v>
      </c>
      <c r="E31" s="160">
        <f>'Analítico Cx.'!E35</f>
        <v>0</v>
      </c>
      <c r="F31" s="160">
        <f>'Analítico Cx.'!F35</f>
        <v>0</v>
      </c>
      <c r="G31" s="160">
        <f>'Analítico Cx.'!G35</f>
        <v>0</v>
      </c>
      <c r="H31" s="160">
        <f>'Analítico Cx.'!H35</f>
        <v>0</v>
      </c>
      <c r="I31" s="160">
        <f>'Analítico Cx.'!I35</f>
        <v>0</v>
      </c>
      <c r="J31" s="160">
        <f>'Analítico Cx.'!J35</f>
        <v>0</v>
      </c>
      <c r="K31" s="160">
        <f>'Analítico Cx.'!K35</f>
        <v>0</v>
      </c>
      <c r="L31" s="160">
        <f>'Analítico Cx.'!L35</f>
        <v>0</v>
      </c>
      <c r="M31" s="160">
        <f>'Analítico Cx.'!M35</f>
        <v>0</v>
      </c>
      <c r="N31" s="160">
        <f>'Analítico Cx.'!N35</f>
        <v>0</v>
      </c>
      <c r="O31" s="160">
        <f t="shared" si="5"/>
        <v>0</v>
      </c>
    </row>
    <row r="32" spans="1:15" ht="13.5" customHeight="1">
      <c r="A32" s="140" t="s">
        <v>239</v>
      </c>
      <c r="B32" s="141" t="s">
        <v>4</v>
      </c>
      <c r="C32" s="160">
        <f>'Analítico Cx.'!C36</f>
        <v>0</v>
      </c>
      <c r="D32" s="160">
        <f>'Analítico Cx.'!D36</f>
        <v>0</v>
      </c>
      <c r="E32" s="160">
        <f>'Analítico Cx.'!E36</f>
        <v>0</v>
      </c>
      <c r="F32" s="160">
        <f>'Analítico Cx.'!F36</f>
        <v>0</v>
      </c>
      <c r="G32" s="160">
        <f>'Analítico Cx.'!G36</f>
        <v>0</v>
      </c>
      <c r="H32" s="160">
        <f>'Analítico Cx.'!H36</f>
        <v>0</v>
      </c>
      <c r="I32" s="160">
        <f>'Analítico Cx.'!I36</f>
        <v>0</v>
      </c>
      <c r="J32" s="160">
        <f>'Analítico Cx.'!J36</f>
        <v>0</v>
      </c>
      <c r="K32" s="160">
        <f>'Analítico Cx.'!K36</f>
        <v>0</v>
      </c>
      <c r="L32" s="160">
        <f>'Analítico Cx.'!L36</f>
        <v>0</v>
      </c>
      <c r="M32" s="160">
        <f>'Analítico Cx.'!M36</f>
        <v>0</v>
      </c>
      <c r="N32" s="160">
        <f>'Analítico Cx.'!N36</f>
        <v>0</v>
      </c>
      <c r="O32" s="160">
        <f t="shared" si="5"/>
        <v>0</v>
      </c>
    </row>
    <row r="33" spans="1:15" ht="13.5" customHeight="1">
      <c r="A33" s="140" t="s">
        <v>240</v>
      </c>
      <c r="B33" s="141" t="s">
        <v>10</v>
      </c>
      <c r="C33" s="160">
        <f>'Analítico Cx.'!C37</f>
        <v>0</v>
      </c>
      <c r="D33" s="160">
        <f>'Analítico Cx.'!D37</f>
        <v>0</v>
      </c>
      <c r="E33" s="160">
        <f>'Analítico Cx.'!E37</f>
        <v>0</v>
      </c>
      <c r="F33" s="160">
        <f>'Analítico Cx.'!F37</f>
        <v>0</v>
      </c>
      <c r="G33" s="160">
        <f>'Analítico Cx.'!G37</f>
        <v>0</v>
      </c>
      <c r="H33" s="160">
        <f>'Analítico Cx.'!H37</f>
        <v>0</v>
      </c>
      <c r="I33" s="160">
        <f>'Analítico Cx.'!I37</f>
        <v>0</v>
      </c>
      <c r="J33" s="160">
        <f>'Analítico Cx.'!J37</f>
        <v>0</v>
      </c>
      <c r="K33" s="160">
        <f>'Analítico Cx.'!K37</f>
        <v>0</v>
      </c>
      <c r="L33" s="160">
        <f>'Analítico Cx.'!L37</f>
        <v>0</v>
      </c>
      <c r="M33" s="160">
        <f>'Analítico Cx.'!M37</f>
        <v>0</v>
      </c>
      <c r="N33" s="160">
        <f>'Analítico Cx.'!N37</f>
        <v>0</v>
      </c>
      <c r="O33" s="160">
        <f t="shared" si="5"/>
        <v>0</v>
      </c>
    </row>
    <row r="34" spans="1:15" ht="13.5" customHeight="1">
      <c r="A34" s="140" t="s">
        <v>241</v>
      </c>
      <c r="B34" s="141" t="s">
        <v>268</v>
      </c>
      <c r="C34" s="160">
        <f>'Analítico Cx.'!C38</f>
        <v>0</v>
      </c>
      <c r="D34" s="160">
        <f>'Analítico Cx.'!D38</f>
        <v>0</v>
      </c>
      <c r="E34" s="160">
        <f>'Analítico Cx.'!E38</f>
        <v>0</v>
      </c>
      <c r="F34" s="160">
        <f>'Analítico Cx.'!F38</f>
        <v>0</v>
      </c>
      <c r="G34" s="160">
        <f>'Analítico Cx.'!G38</f>
        <v>0</v>
      </c>
      <c r="H34" s="160">
        <f>'Analítico Cx.'!H38</f>
        <v>0</v>
      </c>
      <c r="I34" s="160">
        <f>'Analítico Cx.'!I38</f>
        <v>0</v>
      </c>
      <c r="J34" s="160">
        <f>'Analítico Cx.'!J38</f>
        <v>0</v>
      </c>
      <c r="K34" s="160">
        <f>'Analítico Cx.'!K38</f>
        <v>0</v>
      </c>
      <c r="L34" s="160">
        <f>'Analítico Cx.'!L38</f>
        <v>0</v>
      </c>
      <c r="M34" s="160">
        <f>'Analítico Cx.'!M38</f>
        <v>0</v>
      </c>
      <c r="N34" s="160">
        <f>'Analítico Cx.'!N38</f>
        <v>0</v>
      </c>
      <c r="O34" s="160">
        <f t="shared" si="5"/>
        <v>0</v>
      </c>
    </row>
    <row r="35" spans="1:15" ht="13.5" customHeight="1">
      <c r="A35" s="140" t="s">
        <v>242</v>
      </c>
      <c r="B35" s="141" t="s">
        <v>287</v>
      </c>
      <c r="C35" s="160">
        <f>'Analítico Cx.'!C39</f>
        <v>0</v>
      </c>
      <c r="D35" s="160">
        <f>'Analítico Cx.'!D39</f>
        <v>0</v>
      </c>
      <c r="E35" s="160">
        <f>'Analítico Cx.'!E39</f>
        <v>0</v>
      </c>
      <c r="F35" s="160">
        <f>'Analítico Cx.'!F39</f>
        <v>0</v>
      </c>
      <c r="G35" s="160">
        <f>'Analítico Cx.'!G39</f>
        <v>0</v>
      </c>
      <c r="H35" s="160">
        <f>'Analítico Cx.'!H39</f>
        <v>0</v>
      </c>
      <c r="I35" s="160">
        <f>'Analítico Cx.'!I39</f>
        <v>0</v>
      </c>
      <c r="J35" s="160">
        <f>'Analítico Cx.'!J39</f>
        <v>0</v>
      </c>
      <c r="K35" s="160">
        <f>'Analítico Cx.'!K39</f>
        <v>0</v>
      </c>
      <c r="L35" s="160">
        <f>'Analítico Cx.'!L39</f>
        <v>0</v>
      </c>
      <c r="M35" s="160">
        <f>'Analítico Cx.'!M39</f>
        <v>0</v>
      </c>
      <c r="N35" s="160">
        <f>'Analítico Cx.'!N39</f>
        <v>0</v>
      </c>
      <c r="O35" s="160">
        <f t="shared" si="5"/>
        <v>0</v>
      </c>
    </row>
    <row r="36" spans="1:15" ht="13.5" customHeight="1">
      <c r="A36" s="140" t="s">
        <v>243</v>
      </c>
      <c r="B36" s="141" t="s">
        <v>269</v>
      </c>
      <c r="C36" s="160">
        <f>'Analítico Cx.'!C40</f>
        <v>0</v>
      </c>
      <c r="D36" s="160">
        <f>'Analítico Cx.'!D40</f>
        <v>0</v>
      </c>
      <c r="E36" s="160">
        <f>'Analítico Cx.'!E40</f>
        <v>0</v>
      </c>
      <c r="F36" s="160">
        <f>'Analítico Cx.'!F40</f>
        <v>0</v>
      </c>
      <c r="G36" s="160">
        <f>'Analítico Cx.'!G40</f>
        <v>0</v>
      </c>
      <c r="H36" s="160">
        <f>'Analítico Cx.'!H40</f>
        <v>0</v>
      </c>
      <c r="I36" s="160">
        <f>'Analítico Cx.'!I40</f>
        <v>0</v>
      </c>
      <c r="J36" s="160">
        <f>'Analítico Cx.'!J40</f>
        <v>0</v>
      </c>
      <c r="K36" s="160">
        <f>'Analítico Cx.'!K40</f>
        <v>0</v>
      </c>
      <c r="L36" s="160">
        <f>'Analítico Cx.'!L40</f>
        <v>0</v>
      </c>
      <c r="M36" s="160">
        <f>'Analítico Cx.'!M40</f>
        <v>0</v>
      </c>
      <c r="N36" s="160">
        <f>'Analítico Cx.'!N40</f>
        <v>0</v>
      </c>
      <c r="O36" s="160">
        <f t="shared" si="5"/>
        <v>0</v>
      </c>
    </row>
    <row r="37" spans="1:15" ht="24">
      <c r="A37" s="140" t="s">
        <v>244</v>
      </c>
      <c r="B37" s="141" t="s">
        <v>175</v>
      </c>
      <c r="C37" s="160">
        <f>'Analítico Cx.'!C41</f>
        <v>0</v>
      </c>
      <c r="D37" s="160">
        <f>'Analítico Cx.'!D41</f>
        <v>0</v>
      </c>
      <c r="E37" s="160">
        <f>'Analítico Cx.'!E41</f>
        <v>0</v>
      </c>
      <c r="F37" s="160">
        <f>'Analítico Cx.'!F41</f>
        <v>0</v>
      </c>
      <c r="G37" s="160">
        <f>'Analítico Cx.'!G41</f>
        <v>0</v>
      </c>
      <c r="H37" s="160">
        <f>'Analítico Cx.'!H41</f>
        <v>0</v>
      </c>
      <c r="I37" s="160">
        <f>'Analítico Cx.'!I41</f>
        <v>0</v>
      </c>
      <c r="J37" s="160">
        <f>'Analítico Cx.'!J41</f>
        <v>0</v>
      </c>
      <c r="K37" s="160">
        <f>'Analítico Cx.'!K41</f>
        <v>0</v>
      </c>
      <c r="L37" s="160">
        <f>'Analítico Cx.'!L41</f>
        <v>0</v>
      </c>
      <c r="M37" s="160">
        <f>'Analítico Cx.'!M41</f>
        <v>0</v>
      </c>
      <c r="N37" s="160">
        <f>'Analítico Cx.'!N41</f>
        <v>0</v>
      </c>
      <c r="O37" s="160">
        <f t="shared" si="5"/>
        <v>0</v>
      </c>
    </row>
    <row r="38" spans="1:15" ht="24.75" customHeight="1" thickBot="1">
      <c r="A38" s="157" t="s">
        <v>302</v>
      </c>
      <c r="B38" s="158"/>
      <c r="C38" s="161">
        <f>SUBTOTAL(109,C30:C37)</f>
        <v>0</v>
      </c>
      <c r="D38" s="161">
        <f>SUBTOTAL(109,D30:D37)</f>
        <v>0</v>
      </c>
      <c r="E38" s="161">
        <f>SUBTOTAL(109,E30:E37)</f>
        <v>0</v>
      </c>
      <c r="F38" s="161">
        <f t="shared" ref="F38:N38" si="6">SUBTOTAL(109,F30:F37)</f>
        <v>0</v>
      </c>
      <c r="G38" s="161">
        <f t="shared" si="6"/>
        <v>0</v>
      </c>
      <c r="H38" s="161">
        <f t="shared" si="6"/>
        <v>0</v>
      </c>
      <c r="I38" s="161">
        <f t="shared" si="6"/>
        <v>0</v>
      </c>
      <c r="J38" s="161">
        <f t="shared" si="6"/>
        <v>0</v>
      </c>
      <c r="K38" s="161">
        <f t="shared" si="6"/>
        <v>0</v>
      </c>
      <c r="L38" s="161">
        <f t="shared" si="6"/>
        <v>0</v>
      </c>
      <c r="M38" s="161">
        <f t="shared" si="6"/>
        <v>0</v>
      </c>
      <c r="N38" s="161">
        <f t="shared" si="6"/>
        <v>0</v>
      </c>
      <c r="O38" s="161">
        <f t="shared" si="5"/>
        <v>0</v>
      </c>
    </row>
    <row r="39" spans="1:15" ht="24.75" customHeight="1" thickBot="1">
      <c r="A39" s="663" t="s">
        <v>277</v>
      </c>
      <c r="B39" s="663"/>
      <c r="C39" s="163">
        <f>C8+C18-C38-C28</f>
        <v>0</v>
      </c>
      <c r="D39" s="163">
        <f>D8+D18-D38-D28</f>
        <v>0</v>
      </c>
      <c r="E39" s="163">
        <f>E8+E18-E38-E28</f>
        <v>0</v>
      </c>
      <c r="F39" s="163">
        <f t="shared" ref="F39:N39" si="7">F8+F18-F38-F28</f>
        <v>0</v>
      </c>
      <c r="G39" s="163">
        <f t="shared" si="7"/>
        <v>0</v>
      </c>
      <c r="H39" s="163">
        <f t="shared" si="7"/>
        <v>0</v>
      </c>
      <c r="I39" s="163">
        <f t="shared" si="7"/>
        <v>0</v>
      </c>
      <c r="J39" s="163">
        <f t="shared" si="7"/>
        <v>0</v>
      </c>
      <c r="K39" s="163">
        <f t="shared" si="7"/>
        <v>0</v>
      </c>
      <c r="L39" s="163">
        <f t="shared" si="7"/>
        <v>0</v>
      </c>
      <c r="M39" s="163">
        <f t="shared" si="7"/>
        <v>0</v>
      </c>
      <c r="N39" s="163">
        <f t="shared" si="7"/>
        <v>0</v>
      </c>
      <c r="O39" s="164"/>
    </row>
    <row r="40" spans="1:15">
      <c r="A40" s="45"/>
      <c r="B40" s="46"/>
      <c r="C40" s="46"/>
      <c r="D40" s="46"/>
      <c r="E40" s="46"/>
      <c r="F40" s="46"/>
      <c r="G40" s="46"/>
      <c r="H40" s="46"/>
      <c r="I40" s="46"/>
      <c r="J40" s="46"/>
      <c r="K40" s="46"/>
      <c r="L40" s="46"/>
      <c r="M40" s="46"/>
      <c r="N40" s="46"/>
      <c r="O40" s="47"/>
    </row>
    <row r="41" spans="1:15">
      <c r="A41" s="45"/>
      <c r="B41" s="46"/>
      <c r="C41" s="46"/>
      <c r="D41" s="46"/>
      <c r="E41" s="46"/>
      <c r="F41" s="46"/>
      <c r="G41" s="46"/>
      <c r="H41" s="46"/>
      <c r="I41" s="46"/>
      <c r="J41" s="46"/>
      <c r="K41" s="46"/>
      <c r="L41" s="46"/>
      <c r="M41" s="46"/>
      <c r="N41" s="46"/>
      <c r="O41" s="47"/>
    </row>
  </sheetData>
  <sheetProtection sheet="1" formatColumns="0" formatRows="0" insertRows="0"/>
  <mergeCells count="7">
    <mergeCell ref="O4:O7"/>
    <mergeCell ref="A19:B19"/>
    <mergeCell ref="A39:B39"/>
    <mergeCell ref="A3:O3"/>
    <mergeCell ref="A1:O1"/>
    <mergeCell ref="A2:O2"/>
    <mergeCell ref="A29:B29"/>
  </mergeCells>
  <phoneticPr fontId="0" type="noConversion"/>
  <printOptions horizontalCentered="1"/>
  <pageMargins left="0.19685039370078741" right="0.19685039370078741" top="0.59055118110236227" bottom="0.59055118110236227" header="0" footer="0"/>
  <pageSetup paperSize="9" scale="70" pageOrder="overThenDown" orientation="landscape" r:id="rId1"/>
  <headerFooter>
    <oddFooter>Página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36</vt:i4>
      </vt:variant>
    </vt:vector>
  </HeadingPairs>
  <TitlesOfParts>
    <vt:vector size="54" baseType="lpstr">
      <vt:lpstr>Capa</vt:lpstr>
      <vt:lpstr>Análises</vt:lpstr>
      <vt:lpstr>Resumo</vt:lpstr>
      <vt:lpstr>Comparativo</vt:lpstr>
      <vt:lpstr>Gasto das Atividades</vt:lpstr>
      <vt:lpstr>Comp.</vt:lpstr>
      <vt:lpstr>Analítico Cx.</vt:lpstr>
      <vt:lpstr>Analítico Cp.</vt:lpstr>
      <vt:lpstr>Prov. Pessoal</vt:lpstr>
      <vt:lpstr>Bens</vt:lpstr>
      <vt:lpstr>Diário 1º PA</vt:lpstr>
      <vt:lpstr>Diário 2º PA</vt:lpstr>
      <vt:lpstr>Diário 3º PA</vt:lpstr>
      <vt:lpstr>Diário 4º PA</vt:lpstr>
      <vt:lpstr>Reserva</vt:lpstr>
      <vt:lpstr>Lista de Pessoal</vt:lpstr>
      <vt:lpstr>Dec Dir.</vt:lpstr>
      <vt:lpstr>Plano</vt:lpstr>
      <vt:lpstr>Aquisição_de_Bens_Permanentes</vt:lpstr>
      <vt:lpstr>Análises!Area_de_impressao</vt:lpstr>
      <vt:lpstr>'Analítico Cp.'!Area_de_impressao</vt:lpstr>
      <vt:lpstr>'Analítico Cx.'!Area_de_impressao</vt:lpstr>
      <vt:lpstr>Capa!Area_de_impressao</vt:lpstr>
      <vt:lpstr>Comp.!Area_de_impressao</vt:lpstr>
      <vt:lpstr>Comparativo!Area_de_impressao</vt:lpstr>
      <vt:lpstr>'Dec Dir.'!Area_de_impressao</vt:lpstr>
      <vt:lpstr>'Diário 1º PA'!Area_de_impressao</vt:lpstr>
      <vt:lpstr>'Diário 2º PA'!Area_de_impressao</vt:lpstr>
      <vt:lpstr>'Diário 3º PA'!Area_de_impressao</vt:lpstr>
      <vt:lpstr>'Diário 4º PA'!Area_de_impressao</vt:lpstr>
      <vt:lpstr>'Lista de Pessoal'!Area_de_impressao</vt:lpstr>
      <vt:lpstr>'Prov. Pessoal'!Area_de_impressao</vt:lpstr>
      <vt:lpstr>Reserva!Area_de_impressao</vt:lpstr>
      <vt:lpstr>Resumo!Area_de_impressao</vt:lpstr>
      <vt:lpstr>área_destinada</vt:lpstr>
      <vt:lpstr>Categorias</vt:lpstr>
      <vt:lpstr>Conta</vt:lpstr>
      <vt:lpstr>Gastos_com_Pessoal</vt:lpstr>
      <vt:lpstr>Gastos_Gerais</vt:lpstr>
      <vt:lpstr>Ocorrência</vt:lpstr>
      <vt:lpstr>Receitas</vt:lpstr>
      <vt:lpstr>Rendimentos_de_Aplicações_Fin.</vt:lpstr>
      <vt:lpstr>Reserva</vt:lpstr>
      <vt:lpstr>'Analítico Cp.'!Titulos_de_impressao</vt:lpstr>
      <vt:lpstr>'Analítico Cx.'!Titulos_de_impressao</vt:lpstr>
      <vt:lpstr>Bens!Titulos_de_impressao</vt:lpstr>
      <vt:lpstr>Comp.!Titulos_de_impressao</vt:lpstr>
      <vt:lpstr>'Diário 1º PA'!Titulos_de_impressao</vt:lpstr>
      <vt:lpstr>'Diário 2º PA'!Titulos_de_impressao</vt:lpstr>
      <vt:lpstr>'Diário 3º PA'!Titulos_de_impressao</vt:lpstr>
      <vt:lpstr>'Diário 4º PA'!Titulos_de_impressao</vt:lpstr>
      <vt:lpstr>Reserva!Titulos_de_impressao</vt:lpstr>
      <vt:lpstr>Resumo!Titulos_de_impressao</vt:lpstr>
      <vt:lpstr>Transferência_para_Reserva_de_Recursos</vt:lpstr>
    </vt:vector>
  </TitlesOfParts>
  <Company>Particular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Gustavo Henrique Ribeiro Santos</dc:creator>
  <cp:lastModifiedBy>PC</cp:lastModifiedBy>
  <cp:lastPrinted>2022-12-13T23:10:46Z</cp:lastPrinted>
  <dcterms:created xsi:type="dcterms:W3CDTF">2007-03-19T18:09:20Z</dcterms:created>
  <dcterms:modified xsi:type="dcterms:W3CDTF">2022-12-13T23:15:06Z</dcterms:modified>
</cp:coreProperties>
</file>